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Ex2.xml" ContentType="application/vnd.ms-office.chartex+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mc:AlternateContent xmlns:mc="http://schemas.openxmlformats.org/markup-compatibility/2006">
    <mc:Choice Requires="x15">
      <x15ac:absPath xmlns:x15ac="http://schemas.microsoft.com/office/spreadsheetml/2010/11/ac" url="C:\Users\jass\Desktop\"/>
    </mc:Choice>
  </mc:AlternateContent>
  <xr:revisionPtr revIDLastSave="0" documentId="13_ncr:1_{717DE36A-D505-4618-995A-6194F1480309}" xr6:coauthVersionLast="47" xr6:coauthVersionMax="47" xr10:uidLastSave="{00000000-0000-0000-0000-000000000000}"/>
  <bookViews>
    <workbookView xWindow="-98" yWindow="-98" windowWidth="21795" windowHeight="12975" xr2:uid="{00000000-000D-0000-FFFF-FFFF00000000}"/>
  </bookViews>
  <sheets>
    <sheet name="Dashboard" sheetId="4" r:id="rId1"/>
    <sheet name="Cleaned Data" sheetId="1" r:id="rId2"/>
    <sheet name="Pivot tables and charts" sheetId="2" r:id="rId3"/>
    <sheet name="KPI and Line charts" sheetId="3" r:id="rId4"/>
  </sheets>
  <definedNames>
    <definedName name="_xlchart.v5.0" hidden="1">'Pivot tables and charts'!$D$29</definedName>
    <definedName name="_xlchart.v5.1" hidden="1">'Pivot tables and charts'!$D$30:$D$78</definedName>
    <definedName name="_xlchart.v5.2" hidden="1">'Pivot tables and charts'!$E$29</definedName>
    <definedName name="_xlchart.v5.3" hidden="1">'Pivot tables and charts'!$E$30:$E$78</definedName>
    <definedName name="_xlchart.v5.4" hidden="1">'Pivot tables and charts'!$D$29</definedName>
    <definedName name="_xlchart.v5.5" hidden="1">'Pivot tables and charts'!$D$30:$D$78</definedName>
    <definedName name="_xlchart.v5.6" hidden="1">'Pivot tables and charts'!$E$29</definedName>
    <definedName name="_xlchart.v5.7" hidden="1">'Pivot tables and charts'!$E$30:$E$78</definedName>
    <definedName name="Slicer_Months__Order_Date">#N/A</definedName>
    <definedName name="Slicer_Product_Category">#N/A</definedName>
    <definedName name="Slicer_Product_Sub_Category">#N/A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2" i="2" l="1"/>
  <c r="D23" i="2"/>
  <c r="D24" i="2"/>
  <c r="D25" i="2"/>
  <c r="D21" i="2"/>
  <c r="Q22" i="3"/>
  <c r="E22" i="2"/>
  <c r="E23" i="2"/>
  <c r="E24" i="2"/>
  <c r="E21" i="2"/>
  <c r="E25" i="2"/>
  <c r="D31" i="2" l="1"/>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30" i="2"/>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2" i="1"/>
  <c r="E62" i="2"/>
  <c r="E49" i="2"/>
  <c r="E37" i="2"/>
  <c r="E42" i="2"/>
  <c r="E78" i="2"/>
  <c r="E71" i="2"/>
  <c r="E53" i="2"/>
  <c r="E66" i="2"/>
  <c r="N17" i="3"/>
  <c r="E35" i="2"/>
  <c r="E51" i="2"/>
  <c r="E45" i="2"/>
  <c r="E61" i="2"/>
  <c r="E77" i="2"/>
  <c r="E52" i="2"/>
  <c r="E56" i="2"/>
  <c r="E46" i="2"/>
  <c r="E58" i="2"/>
  <c r="E31" i="2"/>
  <c r="E72" i="2"/>
  <c r="E69" i="2"/>
  <c r="E32" i="2"/>
  <c r="E39" i="2"/>
  <c r="E59" i="2"/>
  <c r="E40" i="2"/>
  <c r="E64" i="2"/>
  <c r="E57" i="2"/>
  <c r="H17" i="3"/>
  <c r="E33" i="2"/>
  <c r="E65" i="2"/>
  <c r="K17" i="3"/>
  <c r="E54" i="2"/>
  <c r="E70" i="2"/>
  <c r="E47" i="2"/>
  <c r="E68" i="2"/>
  <c r="B17" i="3"/>
  <c r="E74" i="2"/>
  <c r="E63" i="2"/>
  <c r="E73" i="2"/>
  <c r="E38" i="2"/>
  <c r="E43" i="2"/>
  <c r="E34" i="2"/>
  <c r="E48" i="2"/>
  <c r="E50" i="2"/>
  <c r="E75" i="2"/>
  <c r="E44" i="2"/>
  <c r="E60" i="2"/>
  <c r="E76" i="2"/>
  <c r="E67" i="2"/>
  <c r="E17" i="3"/>
  <c r="E36" i="2"/>
  <c r="E55" i="2"/>
  <c r="E30" i="2"/>
  <c r="E41" i="2"/>
</calcChain>
</file>

<file path=xl/sharedStrings.xml><?xml version="1.0" encoding="utf-8"?>
<sst xmlns="http://schemas.openxmlformats.org/spreadsheetml/2006/main" count="27348" uniqueCount="3045">
  <si>
    <t>Customer ID</t>
  </si>
  <si>
    <t>Order ID</t>
  </si>
  <si>
    <t>Customer Name</t>
  </si>
  <si>
    <t>Manager Name</t>
  </si>
  <si>
    <t>Order Priority</t>
  </si>
  <si>
    <t>Discount</t>
  </si>
  <si>
    <t>Unit Price</t>
  </si>
  <si>
    <t>Shipping Cost</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</si>
  <si>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</si>
  <si>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</si>
  <si>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</si>
  <si>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</si>
  <si>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</si>
  <si>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</si>
  <si>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</si>
  <si>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</si>
  <si>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</si>
  <si>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</si>
  <si>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</si>
  <si>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</si>
  <si>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</si>
  <si>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</si>
  <si>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Ship Date Months</t>
  </si>
  <si>
    <t>Profit</t>
  </si>
  <si>
    <t>Quantity ordered new</t>
  </si>
  <si>
    <t>Sales</t>
  </si>
  <si>
    <t>Total</t>
  </si>
  <si>
    <t>Gary Koch</t>
  </si>
  <si>
    <t>Sam</t>
  </si>
  <si>
    <t>Critical</t>
  </si>
  <si>
    <t>Delivery Truck</t>
  </si>
  <si>
    <t>Small Business</t>
  </si>
  <si>
    <t>Furniture</t>
  </si>
  <si>
    <t>Tables</t>
  </si>
  <si>
    <t>Jumbo Box</t>
  </si>
  <si>
    <t>Bretford CR4500 Series Slim Rectangular Table</t>
  </si>
  <si>
    <t>United States</t>
  </si>
  <si>
    <t>South</t>
  </si>
  <si>
    <t>Mississippi</t>
  </si>
  <si>
    <t>Clinton</t>
  </si>
  <si>
    <t>Apr</t>
  </si>
  <si>
    <t>Jane Shah</t>
  </si>
  <si>
    <t>Chris</t>
  </si>
  <si>
    <t>Regular Air</t>
  </si>
  <si>
    <t>Consumer</t>
  </si>
  <si>
    <t>Office Supplies</t>
  </si>
  <si>
    <t>Binders and Binder Accessories</t>
  </si>
  <si>
    <t>Small Box</t>
  </si>
  <si>
    <t>Avery Trapezoid Ring Binder, 3" Capacity, Black, 1040 sheets</t>
  </si>
  <si>
    <t>Central</t>
  </si>
  <si>
    <t>Minnesota</t>
  </si>
  <si>
    <t>Prior Lake</t>
  </si>
  <si>
    <t>Alex Nicholson</t>
  </si>
  <si>
    <t>William</t>
  </si>
  <si>
    <t>Express Air</t>
  </si>
  <si>
    <t>Paper</t>
  </si>
  <si>
    <t>Wrap Bag</t>
  </si>
  <si>
    <t>Black Print Carbonless Snap-Off® Rapid Letter, 8 1/2" x 7"</t>
  </si>
  <si>
    <t>West</t>
  </si>
  <si>
    <t>California</t>
  </si>
  <si>
    <t>Montebello</t>
  </si>
  <si>
    <t>Lloyd Levin</t>
  </si>
  <si>
    <t>Corporate</t>
  </si>
  <si>
    <t>Appliances</t>
  </si>
  <si>
    <t>Tripp Lite Isotel 6 Outlet Surge Protector with Fax/Modem Protection</t>
  </si>
  <si>
    <t>North Carolina</t>
  </si>
  <si>
    <t>New Bern</t>
  </si>
  <si>
    <t>Ernest Oh</t>
  </si>
  <si>
    <t>Los Angeles</t>
  </si>
  <si>
    <t>Carmen McPherson</t>
  </si>
  <si>
    <t>High</t>
  </si>
  <si>
    <t>Technology</t>
  </si>
  <si>
    <t>Office Machines</t>
  </si>
  <si>
    <t>Jumbo Drum</t>
  </si>
  <si>
    <t>Epson LQ-570e Dot Matrix Printer</t>
  </si>
  <si>
    <t>Illinois</t>
  </si>
  <si>
    <t>Carol Stream</t>
  </si>
  <si>
    <t>Scott Bunn</t>
  </si>
  <si>
    <t>Erin</t>
  </si>
  <si>
    <t>Low</t>
  </si>
  <si>
    <t>Chairs &amp; Chairmats</t>
  </si>
  <si>
    <t>Hon Valutask™ Swivel Chairs</t>
  </si>
  <si>
    <t>East</t>
  </si>
  <si>
    <t>New York</t>
  </si>
  <si>
    <t>New York City</t>
  </si>
  <si>
    <t>Robin Kramer Vaughn</t>
  </si>
  <si>
    <t>Medium</t>
  </si>
  <si>
    <t>Home Office</t>
  </si>
  <si>
    <t>Bookcases</t>
  </si>
  <si>
    <t>Bush Westfield Collection Bookcases, Fully Assembled</t>
  </si>
  <si>
    <t>Washington</t>
  </si>
  <si>
    <t>Richland</t>
  </si>
  <si>
    <t>Allan Shields</t>
  </si>
  <si>
    <t>Computer Peripherals</t>
  </si>
  <si>
    <t>Small Pack</t>
  </si>
  <si>
    <t>Maxell Pro 80 Minute CD-R, 10/Pack</t>
  </si>
  <si>
    <t>Florida</t>
  </si>
  <si>
    <t>Seminole</t>
  </si>
  <si>
    <t>Kim Weiss</t>
  </si>
  <si>
    <t>Office Furnishings</t>
  </si>
  <si>
    <t>GE 48" Fluorescent Tube, Cool White Energy Saver, 34 Watts, 30/Box</t>
  </si>
  <si>
    <t>Miami</t>
  </si>
  <si>
    <t>Juanita Coley Knox</t>
  </si>
  <si>
    <t>Watertown</t>
  </si>
  <si>
    <t>Ron Newton</t>
  </si>
  <si>
    <t>Pens &amp; Art Supplies</t>
  </si>
  <si>
    <t>Dixon Prang® Watercolor Pencils, 10-Color Set with Brush</t>
  </si>
  <si>
    <t>Oregon</t>
  </si>
  <si>
    <t>Lake Oswego</t>
  </si>
  <si>
    <t>Linda Weiss</t>
  </si>
  <si>
    <t>Seattle</t>
  </si>
  <si>
    <t>Anna Burgess</t>
  </si>
  <si>
    <t>Medium Box</t>
  </si>
  <si>
    <t>36X48 HARDFLOOR CHAIRMAT</t>
  </si>
  <si>
    <t>Utah</t>
  </si>
  <si>
    <t>Draper</t>
  </si>
  <si>
    <t>Mary Hewitt</t>
  </si>
  <si>
    <t>Bush Mission Pointe Library</t>
  </si>
  <si>
    <t>Missouri</t>
  </si>
  <si>
    <t>Gladstone</t>
  </si>
  <si>
    <t>Beth Dolan</t>
  </si>
  <si>
    <t>Labels</t>
  </si>
  <si>
    <t>Round Specialty Laser Printer Labels</t>
  </si>
  <si>
    <t>Panama City</t>
  </si>
  <si>
    <t>Bevis Round Conference Table Top &amp; Single Column Base</t>
  </si>
  <si>
    <t>Joe Baldwin</t>
  </si>
  <si>
    <t>Marshall Sutherland</t>
  </si>
  <si>
    <t>Bush Advantage Collection® Round Conference Table</t>
  </si>
  <si>
    <t>Alabama</t>
  </si>
  <si>
    <t>Phenix City</t>
  </si>
  <si>
    <t>Theodore Rubin</t>
  </si>
  <si>
    <t>Large Box</t>
  </si>
  <si>
    <t>Polycom ViaVideo™ Desktop Video Communications Unit</t>
  </si>
  <si>
    <t>Franklin Park</t>
  </si>
  <si>
    <t>Kelly Byers</t>
  </si>
  <si>
    <t>Peel &amp; Stick Add-On Corner Pockets</t>
  </si>
  <si>
    <t>Woodburn</t>
  </si>
  <si>
    <t>Global High-Back Leather Tilter, Burgundy</t>
  </si>
  <si>
    <t>Annette Boone</t>
  </si>
  <si>
    <t>Vermont</t>
  </si>
  <si>
    <t>Burlington</t>
  </si>
  <si>
    <t>Arlene Long</t>
  </si>
  <si>
    <t>Eldon® 200 Class™ Desk Accessories</t>
  </si>
  <si>
    <t>San Diego</t>
  </si>
  <si>
    <t>Kevin Smith</t>
  </si>
  <si>
    <t>Lake In The Hills</t>
  </si>
  <si>
    <t>Marc Ray</t>
  </si>
  <si>
    <t>Not Specified</t>
  </si>
  <si>
    <t>Avery Hi-Liter® Fluorescent Desk Style Markers</t>
  </si>
  <si>
    <t>Mountain View</t>
  </si>
  <si>
    <t>Pamela Wiley</t>
  </si>
  <si>
    <t>Maxell DVD-RAM Discs</t>
  </si>
  <si>
    <t>Massachusetts</t>
  </si>
  <si>
    <t>Boston</t>
  </si>
  <si>
    <t>Eddie Walker</t>
  </si>
  <si>
    <t>Panasonic KX-P1150 Dot Matrix Printer</t>
  </si>
  <si>
    <t>Brooklyn Park</t>
  </si>
  <si>
    <t>Glenda Simon</t>
  </si>
  <si>
    <t>Imation 3.5 IBM Formatted Diskettes, 10/Box</t>
  </si>
  <si>
    <t>Camarillo</t>
  </si>
  <si>
    <t>Donna Braun</t>
  </si>
  <si>
    <t>Copiers and Fax</t>
  </si>
  <si>
    <t>Canon imageCLASS 2200 Advanced Copier</t>
  </si>
  <si>
    <t>Hoover</t>
  </si>
  <si>
    <t>Sidney Gilliam</t>
  </si>
  <si>
    <t>Rush Hierlooms Collection 1" Thick Stackable Bookcases</t>
  </si>
  <si>
    <t>Riverview</t>
  </si>
  <si>
    <t>Lynn Morrow</t>
  </si>
  <si>
    <t>Avery 501</t>
  </si>
  <si>
    <t>Virginia</t>
  </si>
  <si>
    <t>Salem</t>
  </si>
  <si>
    <t>Shannon Aldridge</t>
  </si>
  <si>
    <t>80 Minute Slim Jewel Case CD-R , 10/Pack - Staples</t>
  </si>
  <si>
    <t>Ohio</t>
  </si>
  <si>
    <t>North Olmsted</t>
  </si>
  <si>
    <t>Susan Carroll Berman</t>
  </si>
  <si>
    <t>Kristine Singleton</t>
  </si>
  <si>
    <t>3M Organizer Strips</t>
  </si>
  <si>
    <t>Naperville</t>
  </si>
  <si>
    <t>Lloyd Dickson</t>
  </si>
  <si>
    <t>Staples Wirebound Steno Books, 6" x 9", 12/Pack</t>
  </si>
  <si>
    <t>Buffalo Grove</t>
  </si>
  <si>
    <t>Dana Rankin</t>
  </si>
  <si>
    <t>Microsoft Natural Keyboard Elite</t>
  </si>
  <si>
    <t>Idaho</t>
  </si>
  <si>
    <t>Twin Falls</t>
  </si>
  <si>
    <t>Samantha Weaver</t>
  </si>
  <si>
    <t>Storage &amp; Organization</t>
  </si>
  <si>
    <t>Fellowes Super Stor/Drawer® Files</t>
  </si>
  <si>
    <t>Kansas</t>
  </si>
  <si>
    <t>Overland Park</t>
  </si>
  <si>
    <t>Leroy Blanchard</t>
  </si>
  <si>
    <t>Michigan</t>
  </si>
  <si>
    <t>Detroit</t>
  </si>
  <si>
    <t>Pat Baker</t>
  </si>
  <si>
    <t>Kensington 6 Outlet MasterPiece® HOMEOFFICE Power Control Center</t>
  </si>
  <si>
    <t>Lakewood</t>
  </si>
  <si>
    <t>Xerox 1938</t>
  </si>
  <si>
    <t>Francis I Davis</t>
  </si>
  <si>
    <t>Snap-A-Way® Black Print Carbonless Ruled Speed Letter, Triplicate</t>
  </si>
  <si>
    <t>Wisconsin</t>
  </si>
  <si>
    <t>Milwaukee</t>
  </si>
  <si>
    <t>Luis Kerr</t>
  </si>
  <si>
    <t>Atlantic Metals Mobile 5-Shelf Bookcases, Custom Colors</t>
  </si>
  <si>
    <t>Yucaipa</t>
  </si>
  <si>
    <t>Epson DFX-8500 Dot Matrix Printer</t>
  </si>
  <si>
    <t>Cathy Simon</t>
  </si>
  <si>
    <t>Xerox 220</t>
  </si>
  <si>
    <t>Iowa</t>
  </si>
  <si>
    <t>Council Bluffs</t>
  </si>
  <si>
    <t>Lucille Buchanan</t>
  </si>
  <si>
    <t>Eldon Expressions™ Desk Accessory, Wood Photo Frame, Mahogany</t>
  </si>
  <si>
    <t>Willoughby</t>
  </si>
  <si>
    <t>Kenneth Capps</t>
  </si>
  <si>
    <t>Howard Miller 16" Diameter Gallery Wall Clock</t>
  </si>
  <si>
    <t>Melbourne</t>
  </si>
  <si>
    <t>Florence Gold</t>
  </si>
  <si>
    <t>Eldon Expressions Punched Metal &amp; Wood Desk Accessories, Black &amp; Cherry</t>
  </si>
  <si>
    <t>West Virginia</t>
  </si>
  <si>
    <t>Fairmont</t>
  </si>
  <si>
    <t>Maurice Kelly</t>
  </si>
  <si>
    <t>Fellowes Personal Hanging Folder Files, Navy</t>
  </si>
  <si>
    <t>Lakeland</t>
  </si>
  <si>
    <t>Marian Willis</t>
  </si>
  <si>
    <t>*Staples* Highlighting Markers</t>
  </si>
  <si>
    <t>Nebraska</t>
  </si>
  <si>
    <t>La Vista</t>
  </si>
  <si>
    <t>James Beck</t>
  </si>
  <si>
    <t>Eldon Executive Woodline II Cherry Finish Desk Accessories</t>
  </si>
  <si>
    <t>Arizona</t>
  </si>
  <si>
    <t>Flagstaff</t>
  </si>
  <si>
    <t>Eleanor Swain</t>
  </si>
  <si>
    <t>Charlotte</t>
  </si>
  <si>
    <t>Annie Sherrill</t>
  </si>
  <si>
    <t>Telephones and Communication</t>
  </si>
  <si>
    <t>5185</t>
  </si>
  <si>
    <t>Texas</t>
  </si>
  <si>
    <t>Odessa</t>
  </si>
  <si>
    <t>Edna Michael</t>
  </si>
  <si>
    <t>DAX Value U-Channel Document Frames, Easel Back</t>
  </si>
  <si>
    <t>Port Charlotte</t>
  </si>
  <si>
    <t>Lee Xu</t>
  </si>
  <si>
    <t>Harmony HEPA Quiet Air Purifiers</t>
  </si>
  <si>
    <t>Madison</t>
  </si>
  <si>
    <t>Jacob Murray</t>
  </si>
  <si>
    <t>DAX Cubicle Frames - 8x10</t>
  </si>
  <si>
    <t>Medina</t>
  </si>
  <si>
    <t>Troy Moon</t>
  </si>
  <si>
    <t>Executive Impressions 13" Clairmont Wall Clock</t>
  </si>
  <si>
    <t>Oakland</t>
  </si>
  <si>
    <t>Regina Langley</t>
  </si>
  <si>
    <t>Hunt BOSTON® Vista® Battery-Operated Pencil Sharpener, Black</t>
  </si>
  <si>
    <t>Georgia</t>
  </si>
  <si>
    <t>Martinez</t>
  </si>
  <si>
    <t>Melvin Duke</t>
  </si>
  <si>
    <t>Array® Parchment Paper, Assorted Colors</t>
  </si>
  <si>
    <t>Indiana</t>
  </si>
  <si>
    <t>Frankfort</t>
  </si>
  <si>
    <t>Judy Barrett</t>
  </si>
  <si>
    <t>14-7/8 x 11 Blue Bar Computer Printout Paper</t>
  </si>
  <si>
    <t>Norfolk</t>
  </si>
  <si>
    <t>Kerry Jernigan</t>
  </si>
  <si>
    <t>Steel Personal Filing/Posting Tote</t>
  </si>
  <si>
    <t>Rancho Cucamonga</t>
  </si>
  <si>
    <t>Jessie Kelly</t>
  </si>
  <si>
    <t>Fellowes Twister Kit, Gray/Clear, 3/pkg</t>
  </si>
  <si>
    <t>Redlands</t>
  </si>
  <si>
    <t>Helen Lyons</t>
  </si>
  <si>
    <t>Epson C82 Color Inkjet Printer</t>
  </si>
  <si>
    <t>Prescott Valley</t>
  </si>
  <si>
    <t>Sean Pugh</t>
  </si>
  <si>
    <t>Sanford Liquid Accent Highlighters</t>
  </si>
  <si>
    <t>Sunrise</t>
  </si>
  <si>
    <t>Christina Matthews</t>
  </si>
  <si>
    <t>Staples® General Use 3-Ring Binders</t>
  </si>
  <si>
    <t>New Jersey</t>
  </si>
  <si>
    <t>Fort Lee</t>
  </si>
  <si>
    <t>Edwin Coley</t>
  </si>
  <si>
    <t>Advantus Panel Wall Certificate Holder - 8.5x11</t>
  </si>
  <si>
    <t>Mansfield</t>
  </si>
  <si>
    <t>Sherri Kramer</t>
  </si>
  <si>
    <t>Imation Neon 80 Minute CD-R Spindle, 50/Pack</t>
  </si>
  <si>
    <t>South Burlington</t>
  </si>
  <si>
    <t>Janice Boswell</t>
  </si>
  <si>
    <t>Port Orange</t>
  </si>
  <si>
    <t>Sally Liu</t>
  </si>
  <si>
    <t>Microsoft Multimedia Keyboard</t>
  </si>
  <si>
    <t>New Berlin</t>
  </si>
  <si>
    <t>Timeport L7089</t>
  </si>
  <si>
    <t>Alvin Hoover</t>
  </si>
  <si>
    <t>Eldon® Wave Desk Accessories</t>
  </si>
  <si>
    <t>Pennsylvania</t>
  </si>
  <si>
    <t>State College</t>
  </si>
  <si>
    <t>Albert Maxwell</t>
  </si>
  <si>
    <t>Connecticut</t>
  </si>
  <si>
    <t>New Milford</t>
  </si>
  <si>
    <t>Faye Dyer</t>
  </si>
  <si>
    <t>Hon 94000 Series Round Tables</t>
  </si>
  <si>
    <t>Maine</t>
  </si>
  <si>
    <t>Sanford</t>
  </si>
  <si>
    <t>Bradley Pollock</t>
  </si>
  <si>
    <t>Acco Keyboard-In-A-Box®</t>
  </si>
  <si>
    <t>New Hampshire</t>
  </si>
  <si>
    <t>Goffstown</t>
  </si>
  <si>
    <t>Zachary Maynard</t>
  </si>
  <si>
    <t>Hon GuestStacker Chair</t>
  </si>
  <si>
    <t>Blacksburg</t>
  </si>
  <si>
    <t>Lori Wolfe</t>
  </si>
  <si>
    <t>BOSTON® Ranger® #55 Pencil Sharpener, Black</t>
  </si>
  <si>
    <t>Hattiesburg</t>
  </si>
  <si>
    <t>Kristine Connolly</t>
  </si>
  <si>
    <t>Xerox 1922</t>
  </si>
  <si>
    <t>Walter Young</t>
  </si>
  <si>
    <t>Pleasant Grove</t>
  </si>
  <si>
    <t>Thelma Murray</t>
  </si>
  <si>
    <t>Binder Posts</t>
  </si>
  <si>
    <t>Grove City</t>
  </si>
  <si>
    <t>Peter McConnell</t>
  </si>
  <si>
    <t>Tripp Lite Isotel 8 Ultra 8 Outlet Metal Surge</t>
  </si>
  <si>
    <t>Columbus</t>
  </si>
  <si>
    <t>Kathleen Huang Hall</t>
  </si>
  <si>
    <t>GBC Clear Cover, 8-1/2 x 11, unpunched, 25 covers per pack</t>
  </si>
  <si>
    <t>Freeport</t>
  </si>
  <si>
    <t>Ian Hall</t>
  </si>
  <si>
    <t>Canon P1-DHIII Palm Printing Calculator</t>
  </si>
  <si>
    <t>Dearborn</t>
  </si>
  <si>
    <t>Xerox 1896</t>
  </si>
  <si>
    <t>Vanessa Boyer</t>
  </si>
  <si>
    <t>3M Polarizing Light Filter Sleeves</t>
  </si>
  <si>
    <t>2180</t>
  </si>
  <si>
    <t>Jon Kendall</t>
  </si>
  <si>
    <t>Marcia Feldman</t>
  </si>
  <si>
    <t>SC7868i</t>
  </si>
  <si>
    <t>Arkansas</t>
  </si>
  <si>
    <t>Little Rock</t>
  </si>
  <si>
    <t>Ann Katz</t>
  </si>
  <si>
    <t>Wilson Jones Suede Grain Vinyl Binders</t>
  </si>
  <si>
    <t>Mildred Chase</t>
  </si>
  <si>
    <t>Fellowes Smart Design 104-Key Enhanced Keyboard, PS/2 Adapter, Platinum</t>
  </si>
  <si>
    <t>Woodland</t>
  </si>
  <si>
    <t>Avery 48</t>
  </si>
  <si>
    <t>Jackie Burke</t>
  </si>
  <si>
    <t>Carol City</t>
  </si>
  <si>
    <t>Dana Teague</t>
  </si>
  <si>
    <t>M70</t>
  </si>
  <si>
    <t>District of Columbia</t>
  </si>
  <si>
    <t>Eugene Clayton</t>
  </si>
  <si>
    <t>Edmonds</t>
  </si>
  <si>
    <t>Oscar Bowers</t>
  </si>
  <si>
    <t>Space Solutions™ Industrial Galvanized Steel Shelving.</t>
  </si>
  <si>
    <t>Kettering</t>
  </si>
  <si>
    <t>Anne Schultz</t>
  </si>
  <si>
    <t>Smead Adjustable Mobile File Trolley with Lockable Top</t>
  </si>
  <si>
    <t>Athens</t>
  </si>
  <si>
    <t>Sylvia Bush</t>
  </si>
  <si>
    <t>3M Office Air Cleaner</t>
  </si>
  <si>
    <t>Batavia</t>
  </si>
  <si>
    <t>James Dickinson Ball</t>
  </si>
  <si>
    <t>Storex DuraTech Recycled Plastic Frosted Binders</t>
  </si>
  <si>
    <t>Montana</t>
  </si>
  <si>
    <t>Bozeman</t>
  </si>
  <si>
    <t>Polycom ViewStation™ ISDN Videoconferencing Unit</t>
  </si>
  <si>
    <t>Carol Saunders</t>
  </si>
  <si>
    <t>Xerox 1908</t>
  </si>
  <si>
    <t>Kentucky</t>
  </si>
  <si>
    <t>Bowling Green</t>
  </si>
  <si>
    <t>Talkabout T8367</t>
  </si>
  <si>
    <t>Miriam Mueller</t>
  </si>
  <si>
    <t>Office Star - Contemporary Task Swivel chair with 2-way adjustable arms, Plum</t>
  </si>
  <si>
    <t>Tennessee</t>
  </si>
  <si>
    <t>Murfreesboro</t>
  </si>
  <si>
    <t>Bonnie Matthews Rowland</t>
  </si>
  <si>
    <t>Hammermill Color Copier Paper (28Lb. and 96 Bright)</t>
  </si>
  <si>
    <t>Xerox 1937</t>
  </si>
  <si>
    <t>Xerox 1986</t>
  </si>
  <si>
    <t>Sean Burton</t>
  </si>
  <si>
    <t>Saginaw</t>
  </si>
  <si>
    <t>Kate Peck</t>
  </si>
  <si>
    <t>Gould Plastics 9-Pocket Panel Bin, 18-3/8w x 5-1/4d x 20-1/2h, Black</t>
  </si>
  <si>
    <t>Bettendorf</t>
  </si>
  <si>
    <t>Vincent Hale</t>
  </si>
  <si>
    <t>Bush Westfield Collection Bookcases, Dark Cherry Finish, Fully Assembled</t>
  </si>
  <si>
    <t>Accessory34</t>
  </si>
  <si>
    <t>Patsy Shea</t>
  </si>
  <si>
    <t>Gyration Ultra Professional Cordless Optical Suite</t>
  </si>
  <si>
    <t>South Carolina</t>
  </si>
  <si>
    <t>Hilton Head Island</t>
  </si>
  <si>
    <t>Tracy Dyer</t>
  </si>
  <si>
    <t>Ultra Commercial Grade Dual Valve Door Closer</t>
  </si>
  <si>
    <t>Mount Pleasant</t>
  </si>
  <si>
    <t>Benjamin Lam</t>
  </si>
  <si>
    <t>Global Leather Task Chair, Black</t>
  </si>
  <si>
    <t>Atlanta</t>
  </si>
  <si>
    <t>Julian Keith Mayer</t>
  </si>
  <si>
    <t>Gyration RF Keyboard</t>
  </si>
  <si>
    <t>Dwight Albright Huffman</t>
  </si>
  <si>
    <t>CF 688</t>
  </si>
  <si>
    <t>San Francisco</t>
  </si>
  <si>
    <t>Herbert Williamson</t>
  </si>
  <si>
    <t>Xerox 1983</t>
  </si>
  <si>
    <t>San Gabriel</t>
  </si>
  <si>
    <t>Stacy Chang</t>
  </si>
  <si>
    <t>Canon PC-428 Personal Copier</t>
  </si>
  <si>
    <t>Maryland</t>
  </si>
  <si>
    <t>Catonsville</t>
  </si>
  <si>
    <t>Kent Kerr</t>
  </si>
  <si>
    <t>Eldon Cleatmat Plus™ Chair Mats for High Pile Carpets</t>
  </si>
  <si>
    <t>Knoxville</t>
  </si>
  <si>
    <t>William Crawford</t>
  </si>
  <si>
    <t>Rubber Bands</t>
  </si>
  <si>
    <t>OIC Colored Binder Clips, Assorted Sizes</t>
  </si>
  <si>
    <t>Garland</t>
  </si>
  <si>
    <t>Eileen McDonald</t>
  </si>
  <si>
    <t>Honeywell Quietcare HEPA Air Cleaner</t>
  </si>
  <si>
    <t>Claudia Webb</t>
  </si>
  <si>
    <t>Indian Trail</t>
  </si>
  <si>
    <t>Edna Freeman</t>
  </si>
  <si>
    <t>Xerox 1905</t>
  </si>
  <si>
    <t>Virginia Beach</t>
  </si>
  <si>
    <t>Eva Decker</t>
  </si>
  <si>
    <t>GBC ProClick™ 150 Presentation Binding System</t>
  </si>
  <si>
    <t>La Grange</t>
  </si>
  <si>
    <t>Geoffrey Zhu</t>
  </si>
  <si>
    <t>Envelopes</t>
  </si>
  <si>
    <t>Wausau Papers Astrobrights® Colored Envelopes</t>
  </si>
  <si>
    <t>Kingsport</t>
  </si>
  <si>
    <t>Keith Hobbs</t>
  </si>
  <si>
    <t>Colored Envelopes</t>
  </si>
  <si>
    <t>Danville</t>
  </si>
  <si>
    <t>Jack Hatcher</t>
  </si>
  <si>
    <t>Hon Pagoda™ Stacking Chairs</t>
  </si>
  <si>
    <t>Greenville</t>
  </si>
  <si>
    <t>StarTAC 6500</t>
  </si>
  <si>
    <t>Debbie Hsu</t>
  </si>
  <si>
    <t>i1000</t>
  </si>
  <si>
    <t>Lacey</t>
  </si>
  <si>
    <t>Randall Montgomery</t>
  </si>
  <si>
    <t>Durable Pressboard Binders</t>
  </si>
  <si>
    <t>Tonawanda</t>
  </si>
  <si>
    <t>Newell 310</t>
  </si>
  <si>
    <t>Gilbert Scarborough</t>
  </si>
  <si>
    <t>Xerox Blank Computer Paper</t>
  </si>
  <si>
    <t>Colorado</t>
  </si>
  <si>
    <t>Fountain</t>
  </si>
  <si>
    <t>Amy Ellis Holder</t>
  </si>
  <si>
    <t>Bevis Round Bullnose 29" High Table Top</t>
  </si>
  <si>
    <t>Grand Junction</t>
  </si>
  <si>
    <t>Lynn Payne</t>
  </si>
  <si>
    <t>Rose Hill</t>
  </si>
  <si>
    <t>William Woodard</t>
  </si>
  <si>
    <t>Hoover WindTunnel™ Plus Canister Vacuum</t>
  </si>
  <si>
    <t>Kendall</t>
  </si>
  <si>
    <t>Peter Adams</t>
  </si>
  <si>
    <t>Xerox 1893</t>
  </si>
  <si>
    <t>Mount Vernon</t>
  </si>
  <si>
    <t>Geoffrey H Wong</t>
  </si>
  <si>
    <t>Avery White Multi-Purpose Labels</t>
  </si>
  <si>
    <t>Rome</t>
  </si>
  <si>
    <t>Kathy Hinton</t>
  </si>
  <si>
    <t>Belkin F9M820V08 8 Outlet Surge</t>
  </si>
  <si>
    <t>Jill Clements</t>
  </si>
  <si>
    <t>GBC Pre-Punched Binding Paper, Plastic, White, 8-1/2" x 11"</t>
  </si>
  <si>
    <t>Montclair</t>
  </si>
  <si>
    <t>Wayne Bass</t>
  </si>
  <si>
    <t>Xerox 1951</t>
  </si>
  <si>
    <t>Boston KS Multi-Size Manual Pencil Sharpener</t>
  </si>
  <si>
    <t>Martha Bowers</t>
  </si>
  <si>
    <t>Whitehall</t>
  </si>
  <si>
    <t>Scott McKenna</t>
  </si>
  <si>
    <t>Steubenville</t>
  </si>
  <si>
    <t>Carlos Hanson</t>
  </si>
  <si>
    <t>Staples Vinyl Coated Paper Clips</t>
  </si>
  <si>
    <t>South Dakota</t>
  </si>
  <si>
    <t>Rapid City</t>
  </si>
  <si>
    <t>Phyllis Hull</t>
  </si>
  <si>
    <t>Xerox 1880</t>
  </si>
  <si>
    <t>Stratford</t>
  </si>
  <si>
    <t>Laurie Case Daniel</t>
  </si>
  <si>
    <t>Stoneham</t>
  </si>
  <si>
    <t>Emily Sims</t>
  </si>
  <si>
    <t>Newell® 3-Hole Punched Plastic Slotted Magazine Holders for Binders</t>
  </si>
  <si>
    <t>Nashville</t>
  </si>
  <si>
    <t>Allison Kirby</t>
  </si>
  <si>
    <t>Dallas</t>
  </si>
  <si>
    <t>Miriam Greenberg</t>
  </si>
  <si>
    <t>Wirebound Message Book, 4 per Page</t>
  </si>
  <si>
    <t>Valparaiso</t>
  </si>
  <si>
    <t>Edward McKenzie</t>
  </si>
  <si>
    <t>Decoflex Hanging Personal Folder File, Blue</t>
  </si>
  <si>
    <t>Evan Adkins</t>
  </si>
  <si>
    <t>Boston 16801 Nautilus™ Battery Pencil Sharpener</t>
  </si>
  <si>
    <t>Waterbury</t>
  </si>
  <si>
    <t>Arnold Johnson</t>
  </si>
  <si>
    <t>Acco Perma® 2700 Stacking Storage Drawers</t>
  </si>
  <si>
    <t>Hackensack</t>
  </si>
  <si>
    <t>Rachel Bates</t>
  </si>
  <si>
    <t>Logitech Cordless Elite Duo</t>
  </si>
  <si>
    <t>Rutland</t>
  </si>
  <si>
    <t>Paige Mason</t>
  </si>
  <si>
    <t>*Staples* Packaging Labels</t>
  </si>
  <si>
    <t>Vickie Coates</t>
  </si>
  <si>
    <t>Bionaire Personal Warm Mist Humidifier/Vaporizer</t>
  </si>
  <si>
    <t>Cedar Park</t>
  </si>
  <si>
    <t>Sauder Forest Hills Library, Woodland Oak Finish</t>
  </si>
  <si>
    <t>Yvonne Fox</t>
  </si>
  <si>
    <t>Global Ergonomic Managers Chair</t>
  </si>
  <si>
    <t>Watauga</t>
  </si>
  <si>
    <t>Jenny Gold</t>
  </si>
  <si>
    <t>Xerox 1954</t>
  </si>
  <si>
    <t>Kelly O'Connor</t>
  </si>
  <si>
    <t>Santa Rosa</t>
  </si>
  <si>
    <t>Sherri McIntosh</t>
  </si>
  <si>
    <t>Avery 507</t>
  </si>
  <si>
    <t>West Jordan</t>
  </si>
  <si>
    <t>Edgar McKenzie</t>
  </si>
  <si>
    <t>Cardinal Poly Pocket Divider Pockets for Ring Binders</t>
  </si>
  <si>
    <t>Oswego</t>
  </si>
  <si>
    <t>Canon PC1060 Personal Laser Copier</t>
  </si>
  <si>
    <t>Ryan Foster</t>
  </si>
  <si>
    <t>Scissors, Rulers and Trimmers</t>
  </si>
  <si>
    <t>Letter Slitter</t>
  </si>
  <si>
    <t>Aurora</t>
  </si>
  <si>
    <t>Diane Barr</t>
  </si>
  <si>
    <t>DIXON Ticonderoga® Erasable Checking Pencils</t>
  </si>
  <si>
    <t>Coos Bay</t>
  </si>
  <si>
    <t>Ted Dunlap</t>
  </si>
  <si>
    <t>Southworth 25% Cotton Linen-Finish Paper &amp; Envelopes</t>
  </si>
  <si>
    <t>Deer Park</t>
  </si>
  <si>
    <t>Leon Peele</t>
  </si>
  <si>
    <t>GBC Laser Imprintable Binding System Covers, Desert Sand</t>
  </si>
  <si>
    <t>Dix Hills</t>
  </si>
  <si>
    <t>Carolyn Bowling</t>
  </si>
  <si>
    <t>Imation DVD-RAM discs</t>
  </si>
  <si>
    <t>Carolyn Greer</t>
  </si>
  <si>
    <t>Newell 340</t>
  </si>
  <si>
    <t>Sunnyvale</t>
  </si>
  <si>
    <t>Yvonne Stephens</t>
  </si>
  <si>
    <t>Eureka Sanitaire ® Multi-Pro Heavy-Duty Upright, Disposable Bags</t>
  </si>
  <si>
    <t>Davis</t>
  </si>
  <si>
    <t>Global Troy™ Executive Leather Low-Back Tilter</t>
  </si>
  <si>
    <t>DAX Copper Panel Document Frame, 5 x 7 Size</t>
  </si>
  <si>
    <t>Deflect-O® Glasstique™ Clear Desk Accessories</t>
  </si>
  <si>
    <t>Rosemary O'Brien</t>
  </si>
  <si>
    <t>Annette McIntyre</t>
  </si>
  <si>
    <t>Serrated Blade or Curved Handle Hand Letter Openers</t>
  </si>
  <si>
    <t>Kennesaw</t>
  </si>
  <si>
    <t>June Herbert</t>
  </si>
  <si>
    <t>Tennsco Regal Shelving Units</t>
  </si>
  <si>
    <t>Melanie Burgess</t>
  </si>
  <si>
    <t>Webster Groves</t>
  </si>
  <si>
    <t>Sean N Boyer</t>
  </si>
  <si>
    <t>Newell 336</t>
  </si>
  <si>
    <t>Maria Block</t>
  </si>
  <si>
    <t>Wyoming</t>
  </si>
  <si>
    <t>Rock Springs</t>
  </si>
  <si>
    <t>Craig Liu</t>
  </si>
  <si>
    <t>Concord</t>
  </si>
  <si>
    <t>Lisa Branch</t>
  </si>
  <si>
    <t>Grand Rapids</t>
  </si>
  <si>
    <t>Geoffrey Saunders</t>
  </si>
  <si>
    <t>Rhonda Stein</t>
  </si>
  <si>
    <t>Avery Arch Ring Binders</t>
  </si>
  <si>
    <t>Salisbury</t>
  </si>
  <si>
    <t>Sue Drake</t>
  </si>
  <si>
    <t>Searcy</t>
  </si>
  <si>
    <t>Max Small</t>
  </si>
  <si>
    <t>Xerox 1933</t>
  </si>
  <si>
    <t>Oklahoma</t>
  </si>
  <si>
    <t>Bartlesville</t>
  </si>
  <si>
    <t>Stuart Holloway</t>
  </si>
  <si>
    <t>5170i</t>
  </si>
  <si>
    <t>Vancouver</t>
  </si>
  <si>
    <t>Alicia Maynard</t>
  </si>
  <si>
    <t>Newell 342</t>
  </si>
  <si>
    <t>Jackson</t>
  </si>
  <si>
    <t>Sanford 52201 APSCO Electric Pencil Sharpener</t>
  </si>
  <si>
    <t>Kyle Kaufman</t>
  </si>
  <si>
    <t>Xerox 1894</t>
  </si>
  <si>
    <t>Euclid</t>
  </si>
  <si>
    <t>Tammy Raynor</t>
  </si>
  <si>
    <t>Honeywell Enviracaire Portable HEPA Air Cleaner for 17' x 22' Room</t>
  </si>
  <si>
    <t>US Robotics 56K V.92 Internal PCI Faxmodem</t>
  </si>
  <si>
    <t>Xerox 1941</t>
  </si>
  <si>
    <t>Annie Livingston</t>
  </si>
  <si>
    <t>Rochester</t>
  </si>
  <si>
    <t>Jeff Meadows</t>
  </si>
  <si>
    <t>Xerox 1917</t>
  </si>
  <si>
    <t>Paducah</t>
  </si>
  <si>
    <t>Hannah Carver</t>
  </si>
  <si>
    <t>Avery 491</t>
  </si>
  <si>
    <t>North Dakota</t>
  </si>
  <si>
    <t>Grand Forks</t>
  </si>
  <si>
    <t>Xerox 194</t>
  </si>
  <si>
    <t>Jeffrey Cheng</t>
  </si>
  <si>
    <t>Lock-Up Easel 'Spel-Binder'</t>
  </si>
  <si>
    <t>Wauwatosa</t>
  </si>
  <si>
    <t>Don Cameron</t>
  </si>
  <si>
    <t>Eldon Spacemaker® Box, Quick-Snap Lid, Clear</t>
  </si>
  <si>
    <t>Newton</t>
  </si>
  <si>
    <t>Ken Cash</t>
  </si>
  <si>
    <t>Acme® Elite Stainless Steel Scissors</t>
  </si>
  <si>
    <t>Rhode Island</t>
  </si>
  <si>
    <t>Pawtucket</t>
  </si>
  <si>
    <t>Patrick Lowry</t>
  </si>
  <si>
    <t>Newell 315</t>
  </si>
  <si>
    <t>Edgewood</t>
  </si>
  <si>
    <t>Accessory25</t>
  </si>
  <si>
    <t>Sarah N Becker</t>
  </si>
  <si>
    <t>Home/Office Personal File Carts</t>
  </si>
  <si>
    <t>Whittier</t>
  </si>
  <si>
    <t>Marianne Goldstein</t>
  </si>
  <si>
    <t>Accessory27</t>
  </si>
  <si>
    <t>New Smyrna Beach</t>
  </si>
  <si>
    <t>Christopher Norton Patterson</t>
  </si>
  <si>
    <t>Macon</t>
  </si>
  <si>
    <t>Irene Murphy</t>
  </si>
  <si>
    <t>StarTAC 3000</t>
  </si>
  <si>
    <t>Pullman</t>
  </si>
  <si>
    <t>Brett Schultz</t>
  </si>
  <si>
    <t>Park Ridge™ Embossed Executive Business Envelopes</t>
  </si>
  <si>
    <t>Pueblo</t>
  </si>
  <si>
    <t>Iris® 3-Drawer Stacking Bin, Black</t>
  </si>
  <si>
    <t>Robert Cowan</t>
  </si>
  <si>
    <t>Acco PRESSTEX® Data Binder with Storage Hooks, Dark Blue, 14 7/8" X 11"</t>
  </si>
  <si>
    <t>Pueblo West</t>
  </si>
  <si>
    <t>1/4 Fold Party Design Invitations &amp; White Envelopes, 24 8-1/2" X 11" Cards, 25 Env./Pack</t>
  </si>
  <si>
    <t>Helen H Heller</t>
  </si>
  <si>
    <t>Bagged Rubber Bands</t>
  </si>
  <si>
    <t>Hacienda Heights</t>
  </si>
  <si>
    <t>Juan Gold</t>
  </si>
  <si>
    <t>Tenex Personal Project File with Scoop Front Design, Black</t>
  </si>
  <si>
    <t>Pensacola</t>
  </si>
  <si>
    <t>David Weaver</t>
  </si>
  <si>
    <t>Sanford Pocket Accent® Highlighters</t>
  </si>
  <si>
    <t>Holladay</t>
  </si>
  <si>
    <t>Renee McKenzie</t>
  </si>
  <si>
    <t>Avery 506</t>
  </si>
  <si>
    <t>Upper Arlington</t>
  </si>
  <si>
    <t>Kent Gill</t>
  </si>
  <si>
    <t>Avery Printable Repositionable Plastic Tabs</t>
  </si>
  <si>
    <t>Opelika</t>
  </si>
  <si>
    <t>Rick Houston</t>
  </si>
  <si>
    <t>EcoTones® Memo Sheets</t>
  </si>
  <si>
    <t>Atascadero</t>
  </si>
  <si>
    <t>Guy Gallagher</t>
  </si>
  <si>
    <t>Eldon Image Series Black Desk Accessories</t>
  </si>
  <si>
    <t>Tom Hoyle Honeycutt</t>
  </si>
  <si>
    <t>Advantus Employee of the Month Certificate Frame, 11 x 13-1/2</t>
  </si>
  <si>
    <t>Warren</t>
  </si>
  <si>
    <t>Panasonic KX-P3200 Dot Matrix Printer</t>
  </si>
  <si>
    <t>Max McKenna</t>
  </si>
  <si>
    <t>Manhattan</t>
  </si>
  <si>
    <t>Roberta Daniel</t>
  </si>
  <si>
    <t>6" Cubicle Wall Clock, Black</t>
  </si>
  <si>
    <t>New Mexico</t>
  </si>
  <si>
    <t>Alamogordo</t>
  </si>
  <si>
    <t>Curtis O'Connell</t>
  </si>
  <si>
    <t>Eldon® 200 Class™ Desk Accessories, Burgundy</t>
  </si>
  <si>
    <t>Medford</t>
  </si>
  <si>
    <t>Ryan Herman</t>
  </si>
  <si>
    <t>Master Giant Foot® Doorstop, Safety Yellow</t>
  </si>
  <si>
    <t>Burnsville</t>
  </si>
  <si>
    <t>Lloyd Cannon</t>
  </si>
  <si>
    <t>Bennington</t>
  </si>
  <si>
    <t>Richard Tan</t>
  </si>
  <si>
    <t>2190</t>
  </si>
  <si>
    <t>Eagle</t>
  </si>
  <si>
    <t>Diana Coble Hubbard</t>
  </si>
  <si>
    <t>Rubbermaid ClusterMat Chairmats, Mat Size- 66" x 60", Lip 20" x 11" -90 Degree Angle</t>
  </si>
  <si>
    <t>Grand Prairie</t>
  </si>
  <si>
    <t>Joanna Kenney</t>
  </si>
  <si>
    <t>Sanford Colorific Colored Pencils, 12/Box</t>
  </si>
  <si>
    <t>Sandusky</t>
  </si>
  <si>
    <t>Eileen Riddle</t>
  </si>
  <si>
    <t>Dixon Ticonderoga Core-Lock Colored Pencils</t>
  </si>
  <si>
    <t>Roy</t>
  </si>
  <si>
    <t>Norman Adams</t>
  </si>
  <si>
    <t>GBC Binding covers</t>
  </si>
  <si>
    <t>Lafayette</t>
  </si>
  <si>
    <t>Jamie Ward</t>
  </si>
  <si>
    <t>Bevis Round Conference Table Top, X-Base</t>
  </si>
  <si>
    <t>Odenton</t>
  </si>
  <si>
    <t>Jessie Houston</t>
  </si>
  <si>
    <t>5125</t>
  </si>
  <si>
    <t>Delaware</t>
  </si>
  <si>
    <t>Newark</t>
  </si>
  <si>
    <t>Annie Odom</t>
  </si>
  <si>
    <t>Unpadded Memo Slips</t>
  </si>
  <si>
    <t>New City</t>
  </si>
  <si>
    <t>Riverleaf Stik-Withit® Designer Note Cubes®</t>
  </si>
  <si>
    <t>Aug</t>
  </si>
  <si>
    <t>Lawrence Dennis</t>
  </si>
  <si>
    <t>San Clemente</t>
  </si>
  <si>
    <t>Anna Wood</t>
  </si>
  <si>
    <t>Utica</t>
  </si>
  <si>
    <t>252</t>
  </si>
  <si>
    <t>Carrie McIntosh</t>
  </si>
  <si>
    <t>GBC VeloBinder Strips</t>
  </si>
  <si>
    <t>Royal Palm Beach</t>
  </si>
  <si>
    <t>G.E. Longer-Life Indoor Recessed Floodlight Bulbs</t>
  </si>
  <si>
    <t>Lee McKenna Gregory</t>
  </si>
  <si>
    <t>Novimex Swivel Fabric Task Chair</t>
  </si>
  <si>
    <t>Eldon Portable Mobile Manager</t>
  </si>
  <si>
    <t>Leslie Shannon</t>
  </si>
  <si>
    <t>Butte</t>
  </si>
  <si>
    <t>Glen Robertson</t>
  </si>
  <si>
    <t>Coon Rapids</t>
  </si>
  <si>
    <t>Holmes HEPA Air Purifier</t>
  </si>
  <si>
    <t>Ricky Garner</t>
  </si>
  <si>
    <t>Xerox 19</t>
  </si>
  <si>
    <t>Herndon</t>
  </si>
  <si>
    <t>Howard Rogers</t>
  </si>
  <si>
    <t>Coloredge Poster Frame</t>
  </si>
  <si>
    <t>Southgate</t>
  </si>
  <si>
    <t>Bonnie Potter</t>
  </si>
  <si>
    <t>SANFORD Liquid Accent™ Tank-Style Highlighters</t>
  </si>
  <si>
    <t>Anacortes</t>
  </si>
  <si>
    <t>Leah Clapp</t>
  </si>
  <si>
    <t>Nevada</t>
  </si>
  <si>
    <t>Las Vegas</t>
  </si>
  <si>
    <t>Betsy Puckett</t>
  </si>
  <si>
    <t>Norman</t>
  </si>
  <si>
    <t>Don Rogers</t>
  </si>
  <si>
    <t>Avery Reinforcements for Hole-Punch Pages</t>
  </si>
  <si>
    <t>Franklin Square</t>
  </si>
  <si>
    <t>Peter Hardy</t>
  </si>
  <si>
    <t>O'Sullivan Cherrywood Estates Traditional Barrister Bookcase</t>
  </si>
  <si>
    <t>Stow</t>
  </si>
  <si>
    <t>Andrew Levine</t>
  </si>
  <si>
    <t>Philadelphia</t>
  </si>
  <si>
    <t>Robyn Lyon</t>
  </si>
  <si>
    <t>Garfield Heights</t>
  </si>
  <si>
    <t>Executive Impressions 14" Two-Color Numerals Wall Clock</t>
  </si>
  <si>
    <t>Phillip Chappell</t>
  </si>
  <si>
    <t>Newell 343</t>
  </si>
  <si>
    <t>Redondo Beach</t>
  </si>
  <si>
    <t>Yvonne Clarke</t>
  </si>
  <si>
    <t>Chicago</t>
  </si>
  <si>
    <t>Jeremy Pratt</t>
  </si>
  <si>
    <t>Southworth 25% Cotton Antique Laid Paper &amp; Envelopes</t>
  </si>
  <si>
    <t>Granger</t>
  </si>
  <si>
    <t>Oscar Ford</t>
  </si>
  <si>
    <t>Metal Folding Chairs, Beige, 4/Carton</t>
  </si>
  <si>
    <t>Scott Feldman</t>
  </si>
  <si>
    <t>Polycom Soundstation EX Audio-Conferencing Telephone, Black</t>
  </si>
  <si>
    <t>Elizabeth</t>
  </si>
  <si>
    <t>Julie Porter</t>
  </si>
  <si>
    <t>Ampad #10 Peel &amp; Seel® Holiday Envelopes</t>
  </si>
  <si>
    <t>Pittsburg</t>
  </si>
  <si>
    <t>Jack Horn</t>
  </si>
  <si>
    <t>StarTAC 8000</t>
  </si>
  <si>
    <t>Statesboro</t>
  </si>
  <si>
    <t>Kristine Holden</t>
  </si>
  <si>
    <t>Kensington 6 Outlet Guardian Standard Surge Protector</t>
  </si>
  <si>
    <t>Mauldin</t>
  </si>
  <si>
    <t>Lillian Fischer</t>
  </si>
  <si>
    <t>Avery Trapezoid Extra Heavy Duty 4" Binders</t>
  </si>
  <si>
    <t>Menlo Park</t>
  </si>
  <si>
    <t>Ross Simpson</t>
  </si>
  <si>
    <t>Motorola SB4200 Cable Modem</t>
  </si>
  <si>
    <t>Donna Craven</t>
  </si>
  <si>
    <t>Randallstown</t>
  </si>
  <si>
    <t>Danielle Baird</t>
  </si>
  <si>
    <t>TimeportP7382</t>
  </si>
  <si>
    <t>Fort Lauderdale</t>
  </si>
  <si>
    <t>Erica R Fuller</t>
  </si>
  <si>
    <t>Telescoping Adjustable Floor Lamp</t>
  </si>
  <si>
    <t>Clayton</t>
  </si>
  <si>
    <t>Ashley Reese</t>
  </si>
  <si>
    <t>Avery® Durable Slant Ring Binders With Label Holder</t>
  </si>
  <si>
    <t>Saint Louis</t>
  </si>
  <si>
    <t>Xerox 204</t>
  </si>
  <si>
    <t>Bob Gibson</t>
  </si>
  <si>
    <t>Hon Comfortask® Task/Swivel Chairs</t>
  </si>
  <si>
    <t>Port Huron</t>
  </si>
  <si>
    <t>Jesse Hutchinson</t>
  </si>
  <si>
    <t>Zebra Zazzle Fluorescent Highlighters</t>
  </si>
  <si>
    <t>Goleta</t>
  </si>
  <si>
    <t>Allen Nash</t>
  </si>
  <si>
    <t>Waynesboro</t>
  </si>
  <si>
    <t>Calvin Conway</t>
  </si>
  <si>
    <t>Old Bridge</t>
  </si>
  <si>
    <t>Julia Reynolds</t>
  </si>
  <si>
    <t>Accessory6</t>
  </si>
  <si>
    <t>Arvada</t>
  </si>
  <si>
    <t>Kelly Sawyer</t>
  </si>
  <si>
    <t>Wilson Jones Impact Binders</t>
  </si>
  <si>
    <t>Louisiana</t>
  </si>
  <si>
    <t>Ricky Allred</t>
  </si>
  <si>
    <t>Fellowes Officeware™ Wire Shelving</t>
  </si>
  <si>
    <t>Columbia</t>
  </si>
  <si>
    <t>Stephanie Hawkins</t>
  </si>
  <si>
    <t>Tenex Traditional Chairmats for Medium Pile Carpet, Standard Lip, 36" x 48"</t>
  </si>
  <si>
    <t>Greenfield</t>
  </si>
  <si>
    <t>Seth Merrill</t>
  </si>
  <si>
    <t>Executive Impressions 12" Wall Clock</t>
  </si>
  <si>
    <t>Papillion</t>
  </si>
  <si>
    <t>Charles Ward</t>
  </si>
  <si>
    <t>g520</t>
  </si>
  <si>
    <t>Moreno Valley</t>
  </si>
  <si>
    <t>Gene Heath Cross</t>
  </si>
  <si>
    <t>Belkin MediaBoard 104- Keyboard</t>
  </si>
  <si>
    <t>Jamestown</t>
  </si>
  <si>
    <t>Max Hubbard</t>
  </si>
  <si>
    <t>Avery 485</t>
  </si>
  <si>
    <t>Winter Park</t>
  </si>
  <si>
    <t>Helen Ferguson</t>
  </si>
  <si>
    <t>Hot File® 7-Pocket, Floor Stand</t>
  </si>
  <si>
    <t>Winter Springs</t>
  </si>
  <si>
    <t>Meredith Humphrey</t>
  </si>
  <si>
    <t>Personal Creations™ Ink Jet Cards and Labels</t>
  </si>
  <si>
    <t>Cary</t>
  </si>
  <si>
    <t>Laurie Moon</t>
  </si>
  <si>
    <t>Aluminum Document Frame</t>
  </si>
  <si>
    <t>Ossining</t>
  </si>
  <si>
    <t>Lynda Rosenthal</t>
  </si>
  <si>
    <t>Bell Sonecor JB700 Caller ID</t>
  </si>
  <si>
    <t>Midland</t>
  </si>
  <si>
    <t>Earl Donnelly</t>
  </si>
  <si>
    <t>Slidell</t>
  </si>
  <si>
    <t>Harriet Bowman</t>
  </si>
  <si>
    <t>Todd D Norris</t>
  </si>
  <si>
    <t>Newport News</t>
  </si>
  <si>
    <t>Jerome McIntosh</t>
  </si>
  <si>
    <t>Acme Design Line 8" Stainless Steel Bent Scissors w/Champagne Handles, 3-1/8" Cut</t>
  </si>
  <si>
    <t>Pasadena</t>
  </si>
  <si>
    <t>Norman Shields</t>
  </si>
  <si>
    <t>Vacaville</t>
  </si>
  <si>
    <t>Harriet Wooten</t>
  </si>
  <si>
    <t>Okidata ML395C Color Dot Matrix Printer</t>
  </si>
  <si>
    <t>Pam Anthony</t>
  </si>
  <si>
    <t>Winthrop</t>
  </si>
  <si>
    <t>Eileen Dalton</t>
  </si>
  <si>
    <t>Zoom V.92 USB External Faxmodem</t>
  </si>
  <si>
    <t>Maxine Collier Grady</t>
  </si>
  <si>
    <t>Hon Olson Stacker Stools</t>
  </si>
  <si>
    <t>Edward Bynum</t>
  </si>
  <si>
    <t>IBM 80 Minute CD-R Spindle, 50/Pack</t>
  </si>
  <si>
    <t>Chambersburg</t>
  </si>
  <si>
    <t>Lindsay Tate</t>
  </si>
  <si>
    <t>Midwest City</t>
  </si>
  <si>
    <t>Earl Buck</t>
  </si>
  <si>
    <t>Acco Smartsocket® Color-Coded Six-Outlet AC Adapter Model Surge Protectors</t>
  </si>
  <si>
    <t>Stockton</t>
  </si>
  <si>
    <t>Alicia Wood Shah</t>
  </si>
  <si>
    <t>Gyration Ultra Cordless Optical Suite</t>
  </si>
  <si>
    <t>Boise</t>
  </si>
  <si>
    <t>Hewlett Packard LaserJet 3310 Copier</t>
  </si>
  <si>
    <t>Jackie Capps</t>
  </si>
  <si>
    <t>Master Caster Door Stop, Brown</t>
  </si>
  <si>
    <t>San Carlos</t>
  </si>
  <si>
    <t>Dec</t>
  </si>
  <si>
    <t>Carole Creech</t>
  </si>
  <si>
    <t>File Shuttle II and Handi-File, Black</t>
  </si>
  <si>
    <t>Lake Worth</t>
  </si>
  <si>
    <t>Pauline Brooks</t>
  </si>
  <si>
    <t>Fellowes Black Plastic Comb Bindings</t>
  </si>
  <si>
    <t>Gail Rankin Cole</t>
  </si>
  <si>
    <t>Document Clip Frames</t>
  </si>
  <si>
    <t>Jennifer Siegel</t>
  </si>
  <si>
    <t>Denton</t>
  </si>
  <si>
    <t>Sherri F Vogel</t>
  </si>
  <si>
    <t>Newell 309</t>
  </si>
  <si>
    <t>East Lansing</t>
  </si>
  <si>
    <t>Kyle Fink</t>
  </si>
  <si>
    <t>Newell 318</t>
  </si>
  <si>
    <t>Petersburg</t>
  </si>
  <si>
    <t>Maria Thomas</t>
  </si>
  <si>
    <t>Tensor "Hersey Kiss" Styled Floor Lamp</t>
  </si>
  <si>
    <t>Beverly</t>
  </si>
  <si>
    <t>Craig Bennett</t>
  </si>
  <si>
    <t>Holmes Odor Grabber</t>
  </si>
  <si>
    <t>Hanson</t>
  </si>
  <si>
    <t>6120</t>
  </si>
  <si>
    <t>Brian Leach</t>
  </si>
  <si>
    <t>R380</t>
  </si>
  <si>
    <t>Kristina Collier</t>
  </si>
  <si>
    <t>Accessory20</t>
  </si>
  <si>
    <t>Allen Park</t>
  </si>
  <si>
    <t>Kerry Hardy</t>
  </si>
  <si>
    <t>Career Cubicle Clock, 8 1/4", Black</t>
  </si>
  <si>
    <t>Gerald Raynor</t>
  </si>
  <si>
    <t>Imation 3.5" IBM-Formatted Diskettes, 10/Pack</t>
  </si>
  <si>
    <t>Horn Lake</t>
  </si>
  <si>
    <t>Alison Jones</t>
  </si>
  <si>
    <t>Talkabout T8097</t>
  </si>
  <si>
    <t>Wilmington</t>
  </si>
  <si>
    <t>Marvin Yang</t>
  </si>
  <si>
    <t>Lexmark Z54se Color Inkjet Printer</t>
  </si>
  <si>
    <t>Pearl</t>
  </si>
  <si>
    <t>Tony Chandler</t>
  </si>
  <si>
    <t>Turquoise Lead Holder with Pocket Clip</t>
  </si>
  <si>
    <t>Highland Village</t>
  </si>
  <si>
    <t>Lewis Baldwin</t>
  </si>
  <si>
    <t>Rick Ellis</t>
  </si>
  <si>
    <t>AT&amp;T 2230 Dual Handset Phone With Caller ID/Call Waiting</t>
  </si>
  <si>
    <t>Springfield</t>
  </si>
  <si>
    <t>Angela Rose</t>
  </si>
  <si>
    <t>Xerox 1991</t>
  </si>
  <si>
    <t>Spring Hill</t>
  </si>
  <si>
    <t>Gloria Jacobs</t>
  </si>
  <si>
    <t>Elmira</t>
  </si>
  <si>
    <t>Alison Stewart</t>
  </si>
  <si>
    <t>Fellowes Staxonsteel® Drawer Files</t>
  </si>
  <si>
    <t>Des Plaines</t>
  </si>
  <si>
    <t>Andrea Shaw</t>
  </si>
  <si>
    <t>Crate-A-Files™</t>
  </si>
  <si>
    <t>Glenda Hunter</t>
  </si>
  <si>
    <t>Avery Hanging File Binders</t>
  </si>
  <si>
    <t>Twentynine Palms</t>
  </si>
  <si>
    <t>Amanda Conner</t>
  </si>
  <si>
    <t>Staples Brown Kraft Recycled Clasp Envelopes</t>
  </si>
  <si>
    <t>Wayne Lutz</t>
  </si>
  <si>
    <t>TDK 4.7GB DVD-R Spindle, 15/Pack</t>
  </si>
  <si>
    <t>Hopkinton</t>
  </si>
  <si>
    <t>Frank Hess</t>
  </si>
  <si>
    <t>Waldorf</t>
  </si>
  <si>
    <t>Jenny Hawkins</t>
  </si>
  <si>
    <t>Tyvek ® Top-Opening Peel &amp; Seel ® Envelopes, Gray</t>
  </si>
  <si>
    <t>Stevens Point</t>
  </si>
  <si>
    <t>Staples Metal Binder Clips</t>
  </si>
  <si>
    <t>Carrie High</t>
  </si>
  <si>
    <t>Tracy Livingston</t>
  </si>
  <si>
    <t>Redding</t>
  </si>
  <si>
    <t>Ray Oakley</t>
  </si>
  <si>
    <t>Sharp EL500L Fraction Calculator</t>
  </si>
  <si>
    <t>West Lafayette</t>
  </si>
  <si>
    <t>Laurence Simon</t>
  </si>
  <si>
    <t>Sony MFD2HD Formatted Diskettes, 10/Pack</t>
  </si>
  <si>
    <t>Oakville</t>
  </si>
  <si>
    <t>Dennis Bowen</t>
  </si>
  <si>
    <t>Fellowes Stor/Drawer® Steel Plus™ Storage Drawers</t>
  </si>
  <si>
    <t>Pottstown</t>
  </si>
  <si>
    <t>Chad Henson</t>
  </si>
  <si>
    <t>Huntington</t>
  </si>
  <si>
    <t>DAX Solid Wood Frames</t>
  </si>
  <si>
    <t>Jerry Ennis</t>
  </si>
  <si>
    <t>Sacramento</t>
  </si>
  <si>
    <t>Calvin Boyette</t>
  </si>
  <si>
    <t>Tenex Antistatic Computer Chair Mats</t>
  </si>
  <si>
    <t>Gilbert</t>
  </si>
  <si>
    <t>Mark Ritchie</t>
  </si>
  <si>
    <t>Nu-Dell Executive Frame</t>
  </si>
  <si>
    <t>Sidney Scarborough</t>
  </si>
  <si>
    <t>Global Commerce™ Series High-Back Swivel/Tilt Chairs</t>
  </si>
  <si>
    <t>Charlottesville</t>
  </si>
  <si>
    <t>Danielle Kramer</t>
  </si>
  <si>
    <t>Xerox 1928</t>
  </si>
  <si>
    <t>Altus</t>
  </si>
  <si>
    <t>Jacob Burgess</t>
  </si>
  <si>
    <t>Accessory41</t>
  </si>
  <si>
    <t>Wilson</t>
  </si>
  <si>
    <t>Peter Brooks</t>
  </si>
  <si>
    <t>Milton Harrell</t>
  </si>
  <si>
    <t>Rotterdam</t>
  </si>
  <si>
    <t>Leo J Olson</t>
  </si>
  <si>
    <t>Penny Rich</t>
  </si>
  <si>
    <t>Xerox 1881</t>
  </si>
  <si>
    <t>Minnetonka Mills</t>
  </si>
  <si>
    <t>Josephine Dalton</t>
  </si>
  <si>
    <t>Artistic Insta-Plaque</t>
  </si>
  <si>
    <t>Richmond</t>
  </si>
  <si>
    <t>T65</t>
  </si>
  <si>
    <t>Bob Berg</t>
  </si>
  <si>
    <t>GE 4 Foot Flourescent Tube, 40 Watt</t>
  </si>
  <si>
    <t>North Miami</t>
  </si>
  <si>
    <t>Xerox 1892</t>
  </si>
  <si>
    <t>Herbert Holden</t>
  </si>
  <si>
    <t>Accessory17</t>
  </si>
  <si>
    <t>Wesley Reid</t>
  </si>
  <si>
    <t>O'Sullivan Elevations Bookcase, Cherry Finish</t>
  </si>
  <si>
    <t>Paige Powers</t>
  </si>
  <si>
    <t>Verbatim DVD-RAM, 9.4GB, Rewritable, Type 1, DS, DataLife Plus</t>
  </si>
  <si>
    <t>West Memphis</t>
  </si>
  <si>
    <t>Feb</t>
  </si>
  <si>
    <t>Sean Stephenson</t>
  </si>
  <si>
    <t>Binding Machine Supplies</t>
  </si>
  <si>
    <t>Peachtree City</t>
  </si>
  <si>
    <t>White GlueTop Scratch Pads</t>
  </si>
  <si>
    <t>Hon 4070 Series Pagoda™ Armless Upholstered Stacking Chairs</t>
  </si>
  <si>
    <t>Edwin Blackburn</t>
  </si>
  <si>
    <t>Rogers® Profile Extra Capacity Storage Tub</t>
  </si>
  <si>
    <t>Agawam</t>
  </si>
  <si>
    <t>Irene Li</t>
  </si>
  <si>
    <t>Hanover</t>
  </si>
  <si>
    <t>April Bowers</t>
  </si>
  <si>
    <t>Office Star - Mid Back Dual function Ergonomic High Back Chair with 2-Way Adjustable Arms</t>
  </si>
  <si>
    <t>Cedar Hill</t>
  </si>
  <si>
    <t>Marsha P Joyner</t>
  </si>
  <si>
    <t>Rediform Wirebound "Phone Memo" Message Book, 11 x 5-3/4</t>
  </si>
  <si>
    <t>Wheeling</t>
  </si>
  <si>
    <t>Crystal Crabtree</t>
  </si>
  <si>
    <t>Adams Phone Message Book, Professional, 400 Message Capacity, 5 3/6” x 11”</t>
  </si>
  <si>
    <t>West Palm Beach</t>
  </si>
  <si>
    <t>Gregory Rao</t>
  </si>
  <si>
    <t>C-Line Peel &amp; Stick Add-On Filing Pockets, 8-3/4 x 5-1/8, 10/Pack</t>
  </si>
  <si>
    <t>Manteca</t>
  </si>
  <si>
    <t>Victor Cherry</t>
  </si>
  <si>
    <t>Avery 481</t>
  </si>
  <si>
    <t>Farmington Hills</t>
  </si>
  <si>
    <t>Karl Knowles</t>
  </si>
  <si>
    <t>Avery 508</t>
  </si>
  <si>
    <t>OIC Thumb-Tacks</t>
  </si>
  <si>
    <t>Tonya Proctor</t>
  </si>
  <si>
    <t>Southworth 25% Cotton Premium Laser Paper and Envelopes</t>
  </si>
  <si>
    <t>Temecula</t>
  </si>
  <si>
    <t>Mitchell Ross</t>
  </si>
  <si>
    <t>Burke</t>
  </si>
  <si>
    <t>Marie Bass</t>
  </si>
  <si>
    <t>Avery Flip-Chart Easel Binder, Black</t>
  </si>
  <si>
    <t>Perma STOR-ALL™ Hanging File Box, 13 1/8"W x 12 1/4"D x 10 1/2"H</t>
  </si>
  <si>
    <t>Maurice Everett</t>
  </si>
  <si>
    <t>Xerox 1930</t>
  </si>
  <si>
    <t>Tennsco Lockers, Gray</t>
  </si>
  <si>
    <t>Thomas Spence</t>
  </si>
  <si>
    <t>Idaho Falls</t>
  </si>
  <si>
    <t>Global Enterprise Series Seating High-Back Swivel/Tilt Chairs</t>
  </si>
  <si>
    <t>Aaron Dillon</t>
  </si>
  <si>
    <t>Weatherford</t>
  </si>
  <si>
    <t>Malcolm S Lanier</t>
  </si>
  <si>
    <t>Atlantic Metals Mobile 3-Shelf Bookcases, Custom Colors</t>
  </si>
  <si>
    <t>Flint</t>
  </si>
  <si>
    <t>Ultra Door Pull Handle</t>
  </si>
  <si>
    <t>Xerox 1920</t>
  </si>
  <si>
    <t>Lexmark 4227 Plus Dot Matrix Printer</t>
  </si>
  <si>
    <t>Neil Hogan</t>
  </si>
  <si>
    <t>Tualatin</t>
  </si>
  <si>
    <t>Sarah Ramsey</t>
  </si>
  <si>
    <t>Staples Gold Paper Clips</t>
  </si>
  <si>
    <t>Syracuse</t>
  </si>
  <si>
    <t>StarTAC 7797</t>
  </si>
  <si>
    <t>Lloyd Norris</t>
  </si>
  <si>
    <t>Arlington Heights</t>
  </si>
  <si>
    <t>Gerald Kearney</t>
  </si>
  <si>
    <t>APC 7 Outlet Network SurgeArrest Surge Protector</t>
  </si>
  <si>
    <t>Andrew Pearce</t>
  </si>
  <si>
    <t>Hon Every-Day® Chair Series Swivel Task Chairs</t>
  </si>
  <si>
    <t>Leawood</t>
  </si>
  <si>
    <t>Self-Adhesive Address Labels for Typewriters by Universal</t>
  </si>
  <si>
    <t>Paige Jacobs</t>
  </si>
  <si>
    <t>Accessory28</t>
  </si>
  <si>
    <t>Friendswood</t>
  </si>
  <si>
    <t>Virginia McNeill</t>
  </si>
  <si>
    <t>GBC ProClick Spines for 32-Hole Punch</t>
  </si>
  <si>
    <t>Kenosha</t>
  </si>
  <si>
    <t>Leslie Jacobson</t>
  </si>
  <si>
    <t>Xerox 217</t>
  </si>
  <si>
    <t>El Mirage</t>
  </si>
  <si>
    <t>Stacy Byrne</t>
  </si>
  <si>
    <t>Wilson Jones Hanging View Binder, White, 1"</t>
  </si>
  <si>
    <t>Westerville</t>
  </si>
  <si>
    <t>Herbert Beard</t>
  </si>
  <si>
    <t>Canon MP41DH Printing Calculator</t>
  </si>
  <si>
    <t>Sulphur Springs</t>
  </si>
  <si>
    <t>Fellowes High-Stak® Drawer Files</t>
  </si>
  <si>
    <t>Erika Jordan</t>
  </si>
  <si>
    <t>O'Sullivan Living Dimensions 2-Shelf Bookcases</t>
  </si>
  <si>
    <t>Plum</t>
  </si>
  <si>
    <t>Paul Tate</t>
  </si>
  <si>
    <t>Electrix Halogen Magnifier Lamp</t>
  </si>
  <si>
    <t>Jim Hinson</t>
  </si>
  <si>
    <t>Rochester Hills</t>
  </si>
  <si>
    <t>Joan Floyd</t>
  </si>
  <si>
    <t>Bevis 36 x 72 Conference Tables</t>
  </si>
  <si>
    <t>Gulfport</t>
  </si>
  <si>
    <t>Betty Giles</t>
  </si>
  <si>
    <t>Hewlett-Packard Deskjet 940 REFURBISHED Color Inkjet Printer</t>
  </si>
  <si>
    <t>Maple Grove</t>
  </si>
  <si>
    <t>Xerox 1997</t>
  </si>
  <si>
    <t>Louise Webster Sharma</t>
  </si>
  <si>
    <t>Hickory</t>
  </si>
  <si>
    <t>Lawrence Haas</t>
  </si>
  <si>
    <t>Southworth Structures Collection™</t>
  </si>
  <si>
    <t>Port Saint Lucie</t>
  </si>
  <si>
    <t>Marvin Patrick</t>
  </si>
  <si>
    <t>Stanley Bostitch Contemporary Electric Pencil Sharpeners</t>
  </si>
  <si>
    <t>282</t>
  </si>
  <si>
    <t>Donald Melton</t>
  </si>
  <si>
    <t>Kleencut® Forged Office Shears by Acme United Corporation</t>
  </si>
  <si>
    <t>Pauline Finch</t>
  </si>
  <si>
    <t>Costa Mesa</t>
  </si>
  <si>
    <t>Tiffany Merrill</t>
  </si>
  <si>
    <t>Newell 307</t>
  </si>
  <si>
    <t>Oakdale</t>
  </si>
  <si>
    <t>Thomas McAllister</t>
  </si>
  <si>
    <t>Pikesville</t>
  </si>
  <si>
    <t>Glen Caldwell</t>
  </si>
  <si>
    <t>Edith Forbes</t>
  </si>
  <si>
    <t>Tewksbury</t>
  </si>
  <si>
    <t>Sherri P Stephens</t>
  </si>
  <si>
    <t>Lawton</t>
  </si>
  <si>
    <t>Lois Rowland</t>
  </si>
  <si>
    <t>Chromcraft Rectangular Conference Tables</t>
  </si>
  <si>
    <t>Santa Maria</t>
  </si>
  <si>
    <t>Neal Wolfe</t>
  </si>
  <si>
    <t>Julie Edwards</t>
  </si>
  <si>
    <t>Wesley Corbett</t>
  </si>
  <si>
    <t>Conroe</t>
  </si>
  <si>
    <t>Marcus Dunlap</t>
  </si>
  <si>
    <t>DAX Two-Tone Rosewood/Black Document Frame, Desktop, 5 x 7</t>
  </si>
  <si>
    <t>Roselle</t>
  </si>
  <si>
    <t>Doris Fitzpatrick</t>
  </si>
  <si>
    <t>Carmel</t>
  </si>
  <si>
    <t>Adams Telephone Message Book w/Frequently-Called Numbers Space, 400 Messages per Book</t>
  </si>
  <si>
    <t>Bretford “Just In Time” Height-Adjustable Multi-Task Work Tables</t>
  </si>
  <si>
    <t>Accessory15</t>
  </si>
  <si>
    <t>Jonathan Crabtree</t>
  </si>
  <si>
    <t>Addison</t>
  </si>
  <si>
    <t>Accessory37</t>
  </si>
  <si>
    <t>Shawn Combs</t>
  </si>
  <si>
    <t>Filing/Storage Totes and Swivel Casters</t>
  </si>
  <si>
    <t>Auburn</t>
  </si>
  <si>
    <t>Riverside Palais Royal Lawyers Bookcase, Royale Cherry Finish</t>
  </si>
  <si>
    <t>Electrix 20W Halogen Replacement Bulb for Zoom-In Desk Lamp</t>
  </si>
  <si>
    <t>210 Trimline Phone, White</t>
  </si>
  <si>
    <t>#10- 4 1/8" x 9 1/2" Recycled Envelopes</t>
  </si>
  <si>
    <t>Computer Printout Paper with Letter-Trim Perforations</t>
  </si>
  <si>
    <t>Jordan Womble</t>
  </si>
  <si>
    <t>Hays</t>
  </si>
  <si>
    <t>Clyde Burnett</t>
  </si>
  <si>
    <t>Howard Miller 12-3/4 Diameter Accuwave DS ™ Wall Clock</t>
  </si>
  <si>
    <t>Coachella</t>
  </si>
  <si>
    <t>Pam Patton</t>
  </si>
  <si>
    <t>Canon Imageclass D680 Copier / Fax</t>
  </si>
  <si>
    <t>Michael Robbins</t>
  </si>
  <si>
    <t>Euless</t>
  </si>
  <si>
    <t>Ronnie Nolan</t>
  </si>
  <si>
    <t>Peel &amp; Seel® Recycled Catalog Envelopes, Brown</t>
  </si>
  <si>
    <t>Waterville</t>
  </si>
  <si>
    <t>Malcolm Floyd</t>
  </si>
  <si>
    <t>The Colony</t>
  </si>
  <si>
    <t>Hazel Jennings</t>
  </si>
  <si>
    <t>Imation 3.5", DISKETTE 44766 HGHLD3.52HD/FM, 10/Pack</t>
  </si>
  <si>
    <t>Staples Standard Envelopes</t>
  </si>
  <si>
    <t>Patrick Byrne</t>
  </si>
  <si>
    <t>Molly Browning</t>
  </si>
  <si>
    <t>Hon 2111 Invitation™ Series Corner Table</t>
  </si>
  <si>
    <t>Glen Cove</t>
  </si>
  <si>
    <t>Robyn Garner</t>
  </si>
  <si>
    <t>Adams Telephone Message Books, 5 1/4” x 11”</t>
  </si>
  <si>
    <t>Chris Pritchard</t>
  </si>
  <si>
    <t>Deflect-o Glass Clear Studded Chair Mats</t>
  </si>
  <si>
    <t>West Valley City</t>
  </si>
  <si>
    <t>John Merritt</t>
  </si>
  <si>
    <t>White Dual Perf Computer Printout Paper, 2700 Sheets, 1 Part, Heavyweight, 20 lbs., 14 7/8 x 11</t>
  </si>
  <si>
    <t>Keller</t>
  </si>
  <si>
    <t>Vicki Bond</t>
  </si>
  <si>
    <t>Burbank</t>
  </si>
  <si>
    <t>Maureen Whitley</t>
  </si>
  <si>
    <t>DS/HD IBM Formatted Diskettes, 200/Pack - Staples</t>
  </si>
  <si>
    <t>Tamarac</t>
  </si>
  <si>
    <t>Molly Webster</t>
  </si>
  <si>
    <t>Wilson Jones Custom Binder Spines &amp; Labels</t>
  </si>
  <si>
    <t>Durango</t>
  </si>
  <si>
    <t>Sharp 1540cs Digital Laser Copier</t>
  </si>
  <si>
    <t>Multi-Use Personal File Cart and Caster Set, Three Stacking Bins</t>
  </si>
  <si>
    <t>Wallace Werner</t>
  </si>
  <si>
    <t>Array® Memo Cubes</t>
  </si>
  <si>
    <t>Vallejo</t>
  </si>
  <si>
    <t>Shawn Meyer</t>
  </si>
  <si>
    <t>5165</t>
  </si>
  <si>
    <t>Corsicana</t>
  </si>
  <si>
    <t>Hon 4700 Series Mobuis™ Mid-Back Task Chairs with Adjustable Arms</t>
  </si>
  <si>
    <t>BoxOffice By Design Rectangular and Half-Moon Meeting Room Tables</t>
  </si>
  <si>
    <t>Geoffrey Koch</t>
  </si>
  <si>
    <t>Kankakee</t>
  </si>
  <si>
    <t>Gail Currin</t>
  </si>
  <si>
    <t>Xerox 1971</t>
  </si>
  <si>
    <t>Oxnard</t>
  </si>
  <si>
    <t>Cindy Harvey</t>
  </si>
  <si>
    <t>80 Minute CD-R Spindle, 100/Pack - Staples</t>
  </si>
  <si>
    <t>Tooele</t>
  </si>
  <si>
    <t>Monica Howard</t>
  </si>
  <si>
    <t>X-Rack™ File for Hanging Folders</t>
  </si>
  <si>
    <t>El Centro</t>
  </si>
  <si>
    <t>3390</t>
  </si>
  <si>
    <t>Samuel Newman</t>
  </si>
  <si>
    <t>Desktop 3-Pocket Hot File®</t>
  </si>
  <si>
    <t>Summerville</t>
  </si>
  <si>
    <t>Stacey Lucas</t>
  </si>
  <si>
    <t>Cedar Falls</t>
  </si>
  <si>
    <t>Francis Kendall</t>
  </si>
  <si>
    <t>Memorex 4.7GB DVD-RAM, 3/Pack</t>
  </si>
  <si>
    <t>Albuquerque</t>
  </si>
  <si>
    <t>Accessory35</t>
  </si>
  <si>
    <t>Andrew Gonzalez</t>
  </si>
  <si>
    <t>Eureka Disposable Bags for Sanitaire® Vibra Groomer I® Upright Vac</t>
  </si>
  <si>
    <t>Avery 510</t>
  </si>
  <si>
    <t>Dana Swing-Arm Lamps</t>
  </si>
  <si>
    <t>Gretchen McKinney</t>
  </si>
  <si>
    <t>Parma</t>
  </si>
  <si>
    <t>Michael Shaffer</t>
  </si>
  <si>
    <t>Kissimmee</t>
  </si>
  <si>
    <t>Michele Bullard</t>
  </si>
  <si>
    <t>Orland Park</t>
  </si>
  <si>
    <t>Eldon Expressions™ Desk Accessory, Wood Pencil Holder, Oak</t>
  </si>
  <si>
    <t>Wayne Sutherland</t>
  </si>
  <si>
    <t>Ibico Covers for Plastic or Wire Binding Elements</t>
  </si>
  <si>
    <t>Downers Grove</t>
  </si>
  <si>
    <t>Hanging Personal Folder File</t>
  </si>
  <si>
    <t>Tennsco Double-Tier Lockers</t>
  </si>
  <si>
    <t>Wesley Waller</t>
  </si>
  <si>
    <t>Phillip Holmes</t>
  </si>
  <si>
    <t>Arlington</t>
  </si>
  <si>
    <t>Sean McKenna</t>
  </si>
  <si>
    <t>Office Star Flex Back Scooter Chair with Aluminum Finish Frame</t>
  </si>
  <si>
    <t>Hobbs</t>
  </si>
  <si>
    <t>Erika Fink</t>
  </si>
  <si>
    <t>Salt Lake City</t>
  </si>
  <si>
    <t>Ricky Sanders</t>
  </si>
  <si>
    <t>Avery 493</t>
  </si>
  <si>
    <t>Joliet</t>
  </si>
  <si>
    <t>Lee Hancock</t>
  </si>
  <si>
    <t>Global Leather &amp; Oak Executive Chair, Burgundy</t>
  </si>
  <si>
    <t>Matthew Berman</t>
  </si>
  <si>
    <t>Hunt Boston® Vacuum Mount KS Pencil Sharpener</t>
  </si>
  <si>
    <t>Grants Pass</t>
  </si>
  <si>
    <t>Carrie Lewis</t>
  </si>
  <si>
    <t>Eaton Premium Continuous-Feed Paper, 25% Cotton, Letter Size, White, 1000 Shts/Box</t>
  </si>
  <si>
    <t>Paula Hubbard</t>
  </si>
  <si>
    <t>Kearns</t>
  </si>
  <si>
    <t>Shawn McIntyre</t>
  </si>
  <si>
    <t>Okidata ML390 Turbo Dot Matrix Printers</t>
  </si>
  <si>
    <t>Louisville</t>
  </si>
  <si>
    <t>Monica Law Thompson</t>
  </si>
  <si>
    <t>Texarkana</t>
  </si>
  <si>
    <t>Leo Kane</t>
  </si>
  <si>
    <t>Derby</t>
  </si>
  <si>
    <t>Hand-Finished Solid Wood Document Frame</t>
  </si>
  <si>
    <t>Miriam Bowman</t>
  </si>
  <si>
    <t>Wirebound Service Call Books, 5 1/2" x 4"</t>
  </si>
  <si>
    <t>Hollywood</t>
  </si>
  <si>
    <t>Iceberg OfficeWorks 42" Round Tables</t>
  </si>
  <si>
    <t>Ricky W Clements</t>
  </si>
  <si>
    <t>Eldon Regeneration Recycled Desk Accessories, Smoke</t>
  </si>
  <si>
    <t>Vestavia Hills</t>
  </si>
  <si>
    <t>Hewlett-Packard 2600DN Business Color Inkjet Printer</t>
  </si>
  <si>
    <t>Roberta Mitchell</t>
  </si>
  <si>
    <t>9-3/4 Diameter Round Wall Clock</t>
  </si>
  <si>
    <t>Paris</t>
  </si>
  <si>
    <t>Fellowes Bases and Tops For Staxonsteel®/High-Stak® Systems</t>
  </si>
  <si>
    <t>Cameron Owens</t>
  </si>
  <si>
    <t>Covington</t>
  </si>
  <si>
    <t>Benjamin Porter</t>
  </si>
  <si>
    <t>Livonia</t>
  </si>
  <si>
    <t>Kathryn Tate</t>
  </si>
  <si>
    <t>Staples Copy Paper (20Lb. and 84 Bright)</t>
  </si>
  <si>
    <t>Madison Heights</t>
  </si>
  <si>
    <t>Marshall Brandt Briggs</t>
  </si>
  <si>
    <t>BPI Conference Tables</t>
  </si>
  <si>
    <t>Maryville</t>
  </si>
  <si>
    <t>Roy Hardison</t>
  </si>
  <si>
    <t>Belkin Premiere Surge Master II 8-outlet surge protector</t>
  </si>
  <si>
    <t>Woodmere</t>
  </si>
  <si>
    <t>Maureen Herbert Hood</t>
  </si>
  <si>
    <t>Global Leather and Oak Executive Chair, Black</t>
  </si>
  <si>
    <t>Appleton</t>
  </si>
  <si>
    <t>Nathan Jenkins</t>
  </si>
  <si>
    <t>T28 WORLD</t>
  </si>
  <si>
    <t>Pine Bluff</t>
  </si>
  <si>
    <t>Ray Grady</t>
  </si>
  <si>
    <t>Eagle Pass</t>
  </si>
  <si>
    <t>Benjamin Chan</t>
  </si>
  <si>
    <t>Redwood City</t>
  </si>
  <si>
    <t>Julian F Wolfe</t>
  </si>
  <si>
    <t>Hanover Park</t>
  </si>
  <si>
    <t>Louis Parrish</t>
  </si>
  <si>
    <t>Ibico Laser Imprintable Binding System Covers</t>
  </si>
  <si>
    <t>Dixon Ticonderoga Core-Lock Colored Pencils, 48-Color Set</t>
  </si>
  <si>
    <t>Edward Lamm</t>
  </si>
  <si>
    <t>Eldon® Gobal File Keepers</t>
  </si>
  <si>
    <t>Nashua</t>
  </si>
  <si>
    <t>Beth English</t>
  </si>
  <si>
    <t>Elmwood Park</t>
  </si>
  <si>
    <t>Faye Wolf</t>
  </si>
  <si>
    <t>South Orange</t>
  </si>
  <si>
    <t>Vincent Daniel</t>
  </si>
  <si>
    <t>Fruit Cove</t>
  </si>
  <si>
    <t>Dana Fluorescent Magnifying Lamp, White, 36"</t>
  </si>
  <si>
    <t>Avery 494</t>
  </si>
  <si>
    <t>Sharon Ellis</t>
  </si>
  <si>
    <t>Deflect-o SuperTray™ Unbreakable Stackable Tray, Letter, Black</t>
  </si>
  <si>
    <t>Shoreview</t>
  </si>
  <si>
    <t>Carina 42"Hx23 3/4"W Media Storage Unit</t>
  </si>
  <si>
    <t>Rachel Casey</t>
  </si>
  <si>
    <t>Henderson</t>
  </si>
  <si>
    <t>Marvin Rollins</t>
  </si>
  <si>
    <t>Stamford</t>
  </si>
  <si>
    <t>Lloyd Dolan</t>
  </si>
  <si>
    <t>Wilson Jones 14 Line Acrylic Coated Pressboard Data Binders</t>
  </si>
  <si>
    <t>Dickinson</t>
  </si>
  <si>
    <t>Wilson Jones Ledger-Size, Piano-Hinge Binder, 2", Blue</t>
  </si>
  <si>
    <t>Vanessa Winstead</t>
  </si>
  <si>
    <t>Deluxe Rollaway Locking File with Drawer</t>
  </si>
  <si>
    <t>Pekin</t>
  </si>
  <si>
    <t>Elsie Pridgen</t>
  </si>
  <si>
    <t>Telephone Message Books with Fax/Mobile Section, 4 1/4" x 6"</t>
  </si>
  <si>
    <t>Laguna Hills</t>
  </si>
  <si>
    <t>Dana Burgess</t>
  </si>
  <si>
    <t>Xerox 1985</t>
  </si>
  <si>
    <t>East Chicago</t>
  </si>
  <si>
    <t>Heather Stern</t>
  </si>
  <si>
    <t>Adams Phone Message Book, 200 Message Capacity, 8 1/16” x 11”</t>
  </si>
  <si>
    <t>Newington</t>
  </si>
  <si>
    <t>Hazel Khan</t>
  </si>
  <si>
    <t>Ann Steele</t>
  </si>
  <si>
    <t>Kirkland</t>
  </si>
  <si>
    <t>Sharp AL-1530CS Digital Copier</t>
  </si>
  <si>
    <t>TI 30X Scientific Calculator</t>
  </si>
  <si>
    <t>Erin Ballard</t>
  </si>
  <si>
    <t>Xerox 1923</t>
  </si>
  <si>
    <t>Gayle Pearson</t>
  </si>
  <si>
    <t>Nelson Hong</t>
  </si>
  <si>
    <t>Hewlett-Packard 4.7GB DVD+R Discs</t>
  </si>
  <si>
    <t>Torrance</t>
  </si>
  <si>
    <t>AT&amp;T Black Trimline Phone, Model 210</t>
  </si>
  <si>
    <t>Gilbert Godfrey</t>
  </si>
  <si>
    <t>Economy Binders</t>
  </si>
  <si>
    <t>Sault Sainte Marie</t>
  </si>
  <si>
    <t>Nu-Form 106-Key Ergonomic Keyboard w/ Touchpad</t>
  </si>
  <si>
    <t>Xerox 1989</t>
  </si>
  <si>
    <t>Gregory Holden</t>
  </si>
  <si>
    <t>Riverside</t>
  </si>
  <si>
    <t>Gordon Brandt</t>
  </si>
  <si>
    <t>Lorraine Boykin</t>
  </si>
  <si>
    <t>Avery 498</t>
  </si>
  <si>
    <t>Shirley</t>
  </si>
  <si>
    <t>V3682</t>
  </si>
  <si>
    <t>Eugene H Walsh</t>
  </si>
  <si>
    <t>Xerox 20</t>
  </si>
  <si>
    <t>Manitowoc</t>
  </si>
  <si>
    <t>Dwight Robinson</t>
  </si>
  <si>
    <t>1726 Digital Answering Machine</t>
  </si>
  <si>
    <t>Lynne Griffith</t>
  </si>
  <si>
    <t>Hagerstown</t>
  </si>
  <si>
    <t>Fiskars 8" Scissors, 2/Pack</t>
  </si>
  <si>
    <t>Stephen Lam</t>
  </si>
  <si>
    <t>Pahrump</t>
  </si>
  <si>
    <t>Michael Tanner</t>
  </si>
  <si>
    <t>Bay City</t>
  </si>
  <si>
    <t>Faye Hanna</t>
  </si>
  <si>
    <t>El Dorado Hills</t>
  </si>
  <si>
    <t>Denise Parks</t>
  </si>
  <si>
    <t>Eldon ClusterMat Chair Mat with Cordless Antistatic Protection</t>
  </si>
  <si>
    <t>Theresa Winters</t>
  </si>
  <si>
    <t>Memorex 4.7GB DVD+RW, 3/Pack</t>
  </si>
  <si>
    <t>Bryant</t>
  </si>
  <si>
    <t>KF 788</t>
  </si>
  <si>
    <t>Josephine Rao</t>
  </si>
  <si>
    <t>Hammond</t>
  </si>
  <si>
    <t>Harold Albright</t>
  </si>
  <si>
    <t>Staples 1 Part Blank Computer Paper</t>
  </si>
  <si>
    <t>Michele Bradshaw</t>
  </si>
  <si>
    <t>Regeneration Desk Collection</t>
  </si>
  <si>
    <t>Dunedin</t>
  </si>
  <si>
    <t>James Nicholson</t>
  </si>
  <si>
    <t>Euro Pro Shark Stick Mini Vacuum</t>
  </si>
  <si>
    <t>Annandale</t>
  </si>
  <si>
    <t>Faye Silver</t>
  </si>
  <si>
    <t>Crofton</t>
  </si>
  <si>
    <t>Helen Stein</t>
  </si>
  <si>
    <t>GBC DocuBind TL300 Electric Binding System</t>
  </si>
  <si>
    <t>Cincinnati</t>
  </si>
  <si>
    <t>Laurie Petty</t>
  </si>
  <si>
    <t>Prang Dustless Chalk Sticks</t>
  </si>
  <si>
    <t>Jupiter</t>
  </si>
  <si>
    <t>Hazel Dale</t>
  </si>
  <si>
    <t>Accessory36</t>
  </si>
  <si>
    <t>Claudia White</t>
  </si>
  <si>
    <t>Novimex Fabric Task Chair</t>
  </si>
  <si>
    <t>Gallatin</t>
  </si>
  <si>
    <t>Michelle Steele</t>
  </si>
  <si>
    <t>i2000</t>
  </si>
  <si>
    <t>Enterprise</t>
  </si>
  <si>
    <t>Brooke Shepherd</t>
  </si>
  <si>
    <t>KH 688</t>
  </si>
  <si>
    <t>Santa Cruz</t>
  </si>
  <si>
    <t>Karen Hendricks</t>
  </si>
  <si>
    <t>Branford</t>
  </si>
  <si>
    <t>Arthur Brady</t>
  </si>
  <si>
    <t>Lewiston</t>
  </si>
  <si>
    <t>Max Hurley</t>
  </si>
  <si>
    <t>Panasonic KP-310 Heavy-Duty Electric Pencil Sharpener</t>
  </si>
  <si>
    <t>North Las Vegas</t>
  </si>
  <si>
    <t>Erika Clapp</t>
  </si>
  <si>
    <t>Chattanooga</t>
  </si>
  <si>
    <t>Christina Hanna</t>
  </si>
  <si>
    <t>Eldon Pizzaz™ Desk Accessories</t>
  </si>
  <si>
    <t>Dorothy Holt</t>
  </si>
  <si>
    <t>Hoover Portapower™ Portable Vacuum</t>
  </si>
  <si>
    <t>Irving</t>
  </si>
  <si>
    <t>Joy Maxwell</t>
  </si>
  <si>
    <t>Oro Valley</t>
  </si>
  <si>
    <t>Storex Dura Pro™ Binders</t>
  </si>
  <si>
    <t>Willie Robinson</t>
  </si>
  <si>
    <t>Seth Thomas 13 1/2" Wall Clock</t>
  </si>
  <si>
    <t>Coram</t>
  </si>
  <si>
    <t>Jack Morse</t>
  </si>
  <si>
    <t>*Staples* vLetter Openers, 2/Pack</t>
  </si>
  <si>
    <t>Paul W French</t>
  </si>
  <si>
    <t>Plymouth Boxed Rubber Bands by Plymouth</t>
  </si>
  <si>
    <t>Accessory32</t>
  </si>
  <si>
    <t>Eldon Jumbo ProFile™ Portable File Boxes Graphite/Black</t>
  </si>
  <si>
    <t>Neil Bailey</t>
  </si>
  <si>
    <t>Harrisburg</t>
  </si>
  <si>
    <t>GBC Standard Therm-A-Bind Covers</t>
  </si>
  <si>
    <t>Floyd Dale</t>
  </si>
  <si>
    <t>Troy</t>
  </si>
  <si>
    <t>Seth Thomas 8 1/2" Cubicle Clock</t>
  </si>
  <si>
    <t>Renee Huang</t>
  </si>
  <si>
    <t>Coral Springs</t>
  </si>
  <si>
    <t>George McLamb</t>
  </si>
  <si>
    <t>Alexandria</t>
  </si>
  <si>
    <t>Joyce Murray</t>
  </si>
  <si>
    <t>Avery 514</t>
  </si>
  <si>
    <t>Los Altos</t>
  </si>
  <si>
    <t>Jan</t>
  </si>
  <si>
    <t>Suzanne Cochran</t>
  </si>
  <si>
    <t>Ibico Recycled Linen-Style Covers</t>
  </si>
  <si>
    <t>Cedar Rapids</t>
  </si>
  <si>
    <t>Self-Adhesive Ring Binder Labels</t>
  </si>
  <si>
    <t>Tenex File Box, Personal Filing Tote with Lid, Black</t>
  </si>
  <si>
    <t>Chris F Brandt</t>
  </si>
  <si>
    <t>King of Prussia</t>
  </si>
  <si>
    <t>12 Colored Short Pencils</t>
  </si>
  <si>
    <t>Philip Hawkins</t>
  </si>
  <si>
    <t>Fellowes Internet Keyboard, Platinum</t>
  </si>
  <si>
    <t>Hazelwood</t>
  </si>
  <si>
    <t>Sylvia Kumar</t>
  </si>
  <si>
    <t>Pleasure Ridge Park</t>
  </si>
  <si>
    <t>Dorothy Buchanan</t>
  </si>
  <si>
    <t>Bayonne</t>
  </si>
  <si>
    <t>Vicki Hauser</t>
  </si>
  <si>
    <t>Okidata ML320 Series Turbo Dot Matrix Printers</t>
  </si>
  <si>
    <t>Lebanon</t>
  </si>
  <si>
    <t>Marion Bowling</t>
  </si>
  <si>
    <t>Hawthorne</t>
  </si>
  <si>
    <t>April Henson</t>
  </si>
  <si>
    <t>Office Star - Professional Matrix Back Chair with 2-to-1 Synchro Tilt and Mesh Fabric Seat</t>
  </si>
  <si>
    <t>Gaithersburg</t>
  </si>
  <si>
    <t>Helen H Murphy</t>
  </si>
  <si>
    <t>Avery 51</t>
  </si>
  <si>
    <t>Layton</t>
  </si>
  <si>
    <t>6185</t>
  </si>
  <si>
    <t>Harriet Hodges</t>
  </si>
  <si>
    <t>Lexmark Z55se Color Inkjet Printer</t>
  </si>
  <si>
    <t>Tennsco Commercial Shelving</t>
  </si>
  <si>
    <t>Jordan Berry</t>
  </si>
  <si>
    <t>Altoona</t>
  </si>
  <si>
    <t>Sidney Greenberg</t>
  </si>
  <si>
    <t>3M Polarizing Task Lamp with Clamp Arm, Light Gray</t>
  </si>
  <si>
    <t>Salinas</t>
  </si>
  <si>
    <t>Christian Albright</t>
  </si>
  <si>
    <t>Eldon Expressions Mahogany Wood Desk Collection</t>
  </si>
  <si>
    <t>Smyrna</t>
  </si>
  <si>
    <t>Joann Moser</t>
  </si>
  <si>
    <t>Robyn Zhou</t>
  </si>
  <si>
    <t>Global Leather Executive Chair</t>
  </si>
  <si>
    <t>Englewood</t>
  </si>
  <si>
    <t>Brites Rubber Bands, 1 1/2 oz. Box</t>
  </si>
  <si>
    <t>Becky Farmer</t>
  </si>
  <si>
    <t>Verbatim DVD-RAM, 5.2GB, Rewritable, Type 1, DS</t>
  </si>
  <si>
    <t>Lansing</t>
  </si>
  <si>
    <t>Elsie Boykin</t>
  </si>
  <si>
    <t>Targus USB Numeric Keypad</t>
  </si>
  <si>
    <t>Fort Thomas</t>
  </si>
  <si>
    <t>Jordan Wilkinson</t>
  </si>
  <si>
    <t>Fellowes Super Stor/Drawer®</t>
  </si>
  <si>
    <t>Florence</t>
  </si>
  <si>
    <t>TDK 4.7GB DVD-R</t>
  </si>
  <si>
    <t>Lynn Hines</t>
  </si>
  <si>
    <t>College Park</t>
  </si>
  <si>
    <t>Xerox 1910</t>
  </si>
  <si>
    <t>Katharine Bass</t>
  </si>
  <si>
    <t>Gordon Lyon</t>
  </si>
  <si>
    <t>Pomona</t>
  </si>
  <si>
    <t>Mike G Hartman</t>
  </si>
  <si>
    <t>Xerox 1903</t>
  </si>
  <si>
    <t>Pembroke Pines</t>
  </si>
  <si>
    <t>Phillip Blum</t>
  </si>
  <si>
    <t>i1000plus</t>
  </si>
  <si>
    <t>Troutdale</t>
  </si>
  <si>
    <t>Jean Webster</t>
  </si>
  <si>
    <t>Hoover Commercial Soft Guard Upright Vacuum And Disposable Filtration Bags</t>
  </si>
  <si>
    <t>Allentown</t>
  </si>
  <si>
    <t>Xerox 1939</t>
  </si>
  <si>
    <t>Hewlett-Packard Deskjet 5550 Color Inkjet Printer</t>
  </si>
  <si>
    <t>Debbie Stevenson</t>
  </si>
  <si>
    <t>Economy Rollaway Files</t>
  </si>
  <si>
    <t>West Hollywood</t>
  </si>
  <si>
    <t>Clarence Crowder</t>
  </si>
  <si>
    <t>Wirebound Four 2-3/4 x 5 Forms per Page, 400 Sets per Book</t>
  </si>
  <si>
    <t>Leroy Field</t>
  </si>
  <si>
    <t>Post Falls</t>
  </si>
  <si>
    <t>Harriet Moore</t>
  </si>
  <si>
    <t>Hon 4070 Series Pagoda™ Round Back Stacking Chairs</t>
  </si>
  <si>
    <t>Rexburg</t>
  </si>
  <si>
    <t>Robyn Crawford</t>
  </si>
  <si>
    <t>1.7 Cubic Foot Compact "Cube" Office Refrigerators</t>
  </si>
  <si>
    <t>Germantown</t>
  </si>
  <si>
    <t>Arthur Gold</t>
  </si>
  <si>
    <t>Tyvek® Side-Opening Peel &amp; Seel® Expanding Envelopes</t>
  </si>
  <si>
    <t>Hendersonville</t>
  </si>
  <si>
    <t>Newell 335</t>
  </si>
  <si>
    <t>Dawn Larson</t>
  </si>
  <si>
    <t>Newell 346</t>
  </si>
  <si>
    <t>Ernest Barber</t>
  </si>
  <si>
    <t>Memorex 4.7GB DVD+R, 3/Pack</t>
  </si>
  <si>
    <t>Carson City</t>
  </si>
  <si>
    <t>Eileen Fletcher</t>
  </si>
  <si>
    <t>Pressboard Covers with Storage Hooks, 9 1/2" x 11", Light Blue</t>
  </si>
  <si>
    <t>Gary</t>
  </si>
  <si>
    <t>Newell 312</t>
  </si>
  <si>
    <t>Tina Evans</t>
  </si>
  <si>
    <t>Hammermill CopyPlus Copy Paper (20Lb. and 84 Bright)</t>
  </si>
  <si>
    <t>Lombard</t>
  </si>
  <si>
    <t>Telephone Message Books with Fax/Mobile Section, 5 1/2" x 3 3/16"</t>
  </si>
  <si>
    <t>Rhonda Ivey</t>
  </si>
  <si>
    <t>Wirebound Message Books, 2 7/8" x 5", 3 Forms per Page</t>
  </si>
  <si>
    <t>West Mifflin</t>
  </si>
  <si>
    <t>Wesley Tate</t>
  </si>
  <si>
    <t>Crystal Floyd</t>
  </si>
  <si>
    <t>Battle Creek</t>
  </si>
  <si>
    <t>Patricia Cole Blair</t>
  </si>
  <si>
    <t>Wichita</t>
  </si>
  <si>
    <t>MicroTAC 650</t>
  </si>
  <si>
    <t>Alex Watkins</t>
  </si>
  <si>
    <t>Stockwell Push Pins</t>
  </si>
  <si>
    <t>Courtney Nelson</t>
  </si>
  <si>
    <t>Laurel</t>
  </si>
  <si>
    <t>TOPS Money Receipt Book, Consecutively Numbered in Red,</t>
  </si>
  <si>
    <t>Imation 3.5" Unformatted DS/HD Diskettes, 10/Box</t>
  </si>
  <si>
    <t>Daniel Richmond</t>
  </si>
  <si>
    <t>Premium Writing Pencils, Soft, #2 by Central Association for the Blind</t>
  </si>
  <si>
    <t>Boardman</t>
  </si>
  <si>
    <t>Holly Osborne</t>
  </si>
  <si>
    <t>Hot Springs</t>
  </si>
  <si>
    <t>Assorted Color Push Pins</t>
  </si>
  <si>
    <t>Edith Reynolds</t>
  </si>
  <si>
    <t>Mandan</t>
  </si>
  <si>
    <t>Xerox 1906</t>
  </si>
  <si>
    <t>Acme® 8" Straight Scissors</t>
  </si>
  <si>
    <t>Eva Silverman</t>
  </si>
  <si>
    <t>Avery 4027 File Folder Labels for Dot Matrix Printers, 5000 Labels per Box, White</t>
  </si>
  <si>
    <t>Wilmette</t>
  </si>
  <si>
    <t>Joel Huffman</t>
  </si>
  <si>
    <t>Newell 323</t>
  </si>
  <si>
    <t>Woodridge</t>
  </si>
  <si>
    <t>Jon Ayers</t>
  </si>
  <si>
    <t>Palm Coast</t>
  </si>
  <si>
    <t>Super Bands, 12/Pack</t>
  </si>
  <si>
    <t>Patrick Rosenthal</t>
  </si>
  <si>
    <t>Sanyo Counter Height Refrigerator with Crisper, 3.6 Cubic Foot, Stainless Steel/Black</t>
  </si>
  <si>
    <t>Cranston</t>
  </si>
  <si>
    <t>Mary Page</t>
  </si>
  <si>
    <t>Verbatim DVD-R, 4.7GB, Spindle, WE, Blank, Ink Jet/Thermal, 20/Spindle</t>
  </si>
  <si>
    <t>Peoria</t>
  </si>
  <si>
    <t>Sandra Berry</t>
  </si>
  <si>
    <t>Holmes Replacement Filter for HEPA Air Cleaner, Large Room</t>
  </si>
  <si>
    <t>Meridian</t>
  </si>
  <si>
    <t>Important Message Pads, 50 4-1/4 x 5-1/2 Forms per Pad</t>
  </si>
  <si>
    <t>Lillian Day</t>
  </si>
  <si>
    <t>Shaker Heights</t>
  </si>
  <si>
    <t>Russell W Melton</t>
  </si>
  <si>
    <t>Northport</t>
  </si>
  <si>
    <t>Lisa Kim</t>
  </si>
  <si>
    <t>Palm Beach Gardens</t>
  </si>
  <si>
    <t>Amy Hamrick Melvin</t>
  </si>
  <si>
    <t>Security-Tint Envelopes</t>
  </si>
  <si>
    <t>6162</t>
  </si>
  <si>
    <t>Danielle P Rao</t>
  </si>
  <si>
    <t>Moore</t>
  </si>
  <si>
    <t>April Hu</t>
  </si>
  <si>
    <t>Mesa</t>
  </si>
  <si>
    <t>Xerox 1978</t>
  </si>
  <si>
    <t>Nathan Newton</t>
  </si>
  <si>
    <t>High Point</t>
  </si>
  <si>
    <t>Katharine Hudson</t>
  </si>
  <si>
    <t>Boston Model 1800 Electric Pencil Sharpener, Gray</t>
  </si>
  <si>
    <t>Clarksville</t>
  </si>
  <si>
    <t>Danny Richmond</t>
  </si>
  <si>
    <t>Marsha Roy</t>
  </si>
  <si>
    <t>Tupelo</t>
  </si>
  <si>
    <t>Priscilla Brandon</t>
  </si>
  <si>
    <t>Willow Grove</t>
  </si>
  <si>
    <t>Derek McCormick</t>
  </si>
  <si>
    <t>Oxford</t>
  </si>
  <si>
    <t>Marjorie Arthur</t>
  </si>
  <si>
    <t>Milton Lindsay</t>
  </si>
  <si>
    <t>Kensington 7 Outlet MasterPiece Power Center with Fax/Phone Line Protection</t>
  </si>
  <si>
    <t>Hamilton</t>
  </si>
  <si>
    <t>Edward Pugh</t>
  </si>
  <si>
    <t>Santa Fe</t>
  </si>
  <si>
    <t>Fellowes Smart Surge Ten-Outlet Protector, Platinum</t>
  </si>
  <si>
    <t>Douglas Buck</t>
  </si>
  <si>
    <t>Xerox 21</t>
  </si>
  <si>
    <t>Seatac</t>
  </si>
  <si>
    <t>Advantus Rolling Storage Box</t>
  </si>
  <si>
    <t>Gina McKnight</t>
  </si>
  <si>
    <t>Fellowes PB500 Electric Punch Plastic Comb Binding Machine with Manual Bind</t>
  </si>
  <si>
    <t>Farragut</t>
  </si>
  <si>
    <t>Dennis Boykin Townsend</t>
  </si>
  <si>
    <t>Roswell</t>
  </si>
  <si>
    <t>Joe George</t>
  </si>
  <si>
    <t>GBC Standard Plastic Binding Systems' Combs</t>
  </si>
  <si>
    <t>Bossier City</t>
  </si>
  <si>
    <t>Paul Puckett</t>
  </si>
  <si>
    <t>Memorex Slim 80 Minute CD-R, 10/Pack</t>
  </si>
  <si>
    <t>Wooster</t>
  </si>
  <si>
    <t>Valerie Siegel</t>
  </si>
  <si>
    <t>Woodstock</t>
  </si>
  <si>
    <t>Carlos Hess</t>
  </si>
  <si>
    <t>Hon iLevel™ Computer Training Table</t>
  </si>
  <si>
    <t>Cleveland Heights</t>
  </si>
  <si>
    <t>Nicholas Wallace</t>
  </si>
  <si>
    <t>Hurst</t>
  </si>
  <si>
    <t>Memorex 80 Minute CD-R Spindle, 100/Pack</t>
  </si>
  <si>
    <t>Fellowes 17-key keypad for PS/2 interface</t>
  </si>
  <si>
    <t>Cindy McLeod</t>
  </si>
  <si>
    <t>Premier Elliptical Ring Binder, Black</t>
  </si>
  <si>
    <t>Sioux City</t>
  </si>
  <si>
    <t>Cameron Kendall</t>
  </si>
  <si>
    <t>Pittsburgh</t>
  </si>
  <si>
    <t>Vicki Womble</t>
  </si>
  <si>
    <t>XtraLife® ClearVue™ Slant-D® Ring Binders by Cardinal</t>
  </si>
  <si>
    <t>Des Moines</t>
  </si>
  <si>
    <t>Deflect-o DuraMat Antistatic Studded Beveled Mat for Medium Pile Carpeting</t>
  </si>
  <si>
    <t>Timothy Currie</t>
  </si>
  <si>
    <t>Woburn</t>
  </si>
  <si>
    <t>Avery Premier Heavy-Duty Binder with Round Locking Rings</t>
  </si>
  <si>
    <t>Juanita Ballard</t>
  </si>
  <si>
    <t>Super Decoflex Portable Personal File</t>
  </si>
  <si>
    <t>Kent</t>
  </si>
  <si>
    <t>Gregory R Snow</t>
  </si>
  <si>
    <t>Ibico EPK-21 Electric Binding System</t>
  </si>
  <si>
    <t>Greer</t>
  </si>
  <si>
    <t>Sharon Kessler</t>
  </si>
  <si>
    <t>Large Capacity Hanging Post Binders</t>
  </si>
  <si>
    <t>Superior</t>
  </si>
  <si>
    <t>Monica Stuart</t>
  </si>
  <si>
    <t>Imation 3.5" DS/HD IBM Formatted Diskettes, 50/Pack</t>
  </si>
  <si>
    <t>Waukesha</t>
  </si>
  <si>
    <t>PC Concepts 116 Key Quantum 3000 Keyboard</t>
  </si>
  <si>
    <t>Jean Weiss Diaz</t>
  </si>
  <si>
    <t>Elyria</t>
  </si>
  <si>
    <t>8890</t>
  </si>
  <si>
    <t>Joan Beach</t>
  </si>
  <si>
    <t>Mobile</t>
  </si>
  <si>
    <t>Deflect-o RollaMat Studded, Beveled Mat for Medium Pile Carpeting</t>
  </si>
  <si>
    <t>Yvonne Collier</t>
  </si>
  <si>
    <t>GBC Twin Loop™ Wire Binding Elements, 9/16" Spine, Black</t>
  </si>
  <si>
    <t>Lino Lakes</t>
  </si>
  <si>
    <t>Sharon Thomas</t>
  </si>
  <si>
    <t>Anna Ellis</t>
  </si>
  <si>
    <t>Mankato</t>
  </si>
  <si>
    <t>Arlene Wiggins Dalton</t>
  </si>
  <si>
    <t>Avery Binder Labels</t>
  </si>
  <si>
    <t>Huntsville</t>
  </si>
  <si>
    <t>Benjamin Gunter</t>
  </si>
  <si>
    <t>Hialeah</t>
  </si>
  <si>
    <t>Chromcraft Bull-Nose Wood Round Conference Table Top, Wood Base</t>
  </si>
  <si>
    <t>Amy York</t>
  </si>
  <si>
    <t>Keytronic 105-Key Spanish Keyboard</t>
  </si>
  <si>
    <t>Parkland</t>
  </si>
  <si>
    <t>Rhonda Schroeder</t>
  </si>
  <si>
    <t>Melinda Thornton</t>
  </si>
  <si>
    <t>IBM Multi-Purpose Copy Paper, 8 1/2 x 11", Case</t>
  </si>
  <si>
    <t>Reston</t>
  </si>
  <si>
    <t>Lindsay P Ashley</t>
  </si>
  <si>
    <t>Douglas Sutton</t>
  </si>
  <si>
    <t>Wheat Ridge</t>
  </si>
  <si>
    <t>Phillip Pollard</t>
  </si>
  <si>
    <t>Fellowes Command Center 5-outlet power strip</t>
  </si>
  <si>
    <t>Pauline Denton</t>
  </si>
  <si>
    <t>Vincennes</t>
  </si>
  <si>
    <t>Dana Sharpe</t>
  </si>
  <si>
    <t>636</t>
  </si>
  <si>
    <t>Anthony Stanley</t>
  </si>
  <si>
    <t>Eureka The Boss® Cordless Rechargeable Stick Vac</t>
  </si>
  <si>
    <t>Fords</t>
  </si>
  <si>
    <t>Sandy Cannon</t>
  </si>
  <si>
    <t>Eureka Hand Vacuum, Bagless</t>
  </si>
  <si>
    <t>Nancy Holden</t>
  </si>
  <si>
    <t>Franklin</t>
  </si>
  <si>
    <t>Roger Blalock Cassidy</t>
  </si>
  <si>
    <t>Recycled Premium Regency Composition Covers</t>
  </si>
  <si>
    <t>Fairfield</t>
  </si>
  <si>
    <t>Charles Cline</t>
  </si>
  <si>
    <t>Thousand Oaks</t>
  </si>
  <si>
    <t>T60</t>
  </si>
  <si>
    <t>Jean Khan</t>
  </si>
  <si>
    <t>Diana Xu</t>
  </si>
  <si>
    <t>Belkin 6 Outlet Metallic Surge Strip</t>
  </si>
  <si>
    <t>Fort Collins</t>
  </si>
  <si>
    <t>Arlene Gibbons</t>
  </si>
  <si>
    <t>Nu-Dell Leatherette Frames</t>
  </si>
  <si>
    <t>Muscatine</t>
  </si>
  <si>
    <t>Faye Manning</t>
  </si>
  <si>
    <t>Saint Petersburg</t>
  </si>
  <si>
    <t>Global Stack Chair without Arms, Black</t>
  </si>
  <si>
    <t>Fellowes Neat Ideas® Storage Cubes</t>
  </si>
  <si>
    <t>Xerox 1897</t>
  </si>
  <si>
    <t>Marjorie Owens</t>
  </si>
  <si>
    <t>Farmers Branch</t>
  </si>
  <si>
    <t>Harry Burns</t>
  </si>
  <si>
    <t>Barrel Sharpener</t>
  </si>
  <si>
    <t>Mason City</t>
  </si>
  <si>
    <t>2160i</t>
  </si>
  <si>
    <t>A1228</t>
  </si>
  <si>
    <t>Priscilla Allen</t>
  </si>
  <si>
    <t>Pontiac</t>
  </si>
  <si>
    <t>Jackie Flynn</t>
  </si>
  <si>
    <t>Winchester</t>
  </si>
  <si>
    <t>Billy Hale</t>
  </si>
  <si>
    <t>Teresa Wallace</t>
  </si>
  <si>
    <t>Mount Lebanon</t>
  </si>
  <si>
    <t>Xerox 1947</t>
  </si>
  <si>
    <t>Oscar Kenney</t>
  </si>
  <si>
    <t>Staples Plastic Wall Frames</t>
  </si>
  <si>
    <t>West Bend</t>
  </si>
  <si>
    <t>Helen Dickerson</t>
  </si>
  <si>
    <t>Joplin</t>
  </si>
  <si>
    <t>Staples 6 Outlet Surge</t>
  </si>
  <si>
    <t>Newell 338</t>
  </si>
  <si>
    <t>Boston 1645 Deluxe Heavier-Duty Electric Pencil Sharpener</t>
  </si>
  <si>
    <t>Judy Hall</t>
  </si>
  <si>
    <t>Worcester</t>
  </si>
  <si>
    <t>T18</t>
  </si>
  <si>
    <t>Kara Allison</t>
  </si>
  <si>
    <t>Alton</t>
  </si>
  <si>
    <t>Janet McCullough</t>
  </si>
  <si>
    <t>LX 677</t>
  </si>
  <si>
    <t>Coconut Creek</t>
  </si>
  <si>
    <t>Monica Harvey</t>
  </si>
  <si>
    <t>V70</t>
  </si>
  <si>
    <t>Eau Claire</t>
  </si>
  <si>
    <t>Sidney Russell Austin</t>
  </si>
  <si>
    <t>Okidata Pacemark 4410N Wide Format Dot Matrix Printer</t>
  </si>
  <si>
    <t>Redmond</t>
  </si>
  <si>
    <t>Edgar Kumar</t>
  </si>
  <si>
    <t>Billie Stern</t>
  </si>
  <si>
    <t>North Plainfield</t>
  </si>
  <si>
    <t>Edna Thomas</t>
  </si>
  <si>
    <t>Laguna Niguel</t>
  </si>
  <si>
    <t>Kristina Sanders</t>
  </si>
  <si>
    <t>Provo</t>
  </si>
  <si>
    <t>Martin Kirk</t>
  </si>
  <si>
    <t>Chesapeake</t>
  </si>
  <si>
    <t>James Davenport</t>
  </si>
  <si>
    <t>Acco Four Pocket Poly Ring Binder with Label Holder, Smoke, 1"</t>
  </si>
  <si>
    <t>Kansas City</t>
  </si>
  <si>
    <t>Xerox 213</t>
  </si>
  <si>
    <t>Imation 3.5, DISKETTE 44766 HGHLD3.52HD/FM, 10/Pack</t>
  </si>
  <si>
    <t>Hon 2090 “Pillow Soft” Series Mid Back Swivel/Tilt Chairs</t>
  </si>
  <si>
    <t>Marianne Carey</t>
  </si>
  <si>
    <t>Atlantic Metals Mobile 2-Shelf Bookcases, Custom Colors</t>
  </si>
  <si>
    <t>North Platte</t>
  </si>
  <si>
    <t>Alfred Singh</t>
  </si>
  <si>
    <t>GBC DocuBind 200 Manual Binding Machine</t>
  </si>
  <si>
    <t>Mechanicsville</t>
  </si>
  <si>
    <t>Jeffrey Mueller</t>
  </si>
  <si>
    <t>Rock Island</t>
  </si>
  <si>
    <t>Edna Monroe Talley</t>
  </si>
  <si>
    <t>Seguin</t>
  </si>
  <si>
    <t>Peggy Chan</t>
  </si>
  <si>
    <t>Sherman</t>
  </si>
  <si>
    <t>Rodney Field</t>
  </si>
  <si>
    <t>Howard Miller 13" Diameter Goldtone Round Wall Clock</t>
  </si>
  <si>
    <t>Lynn Epstein</t>
  </si>
  <si>
    <t>Anderson Hickey Conga Table Tops &amp; Accessories</t>
  </si>
  <si>
    <t>Bangor</t>
  </si>
  <si>
    <t>Laurie Howe</t>
  </si>
  <si>
    <t>Brooklyn Center</t>
  </si>
  <si>
    <t>Imation 5.2GB DVD-RAM</t>
  </si>
  <si>
    <t>Jennifer Stanton</t>
  </si>
  <si>
    <t>Winter Garden</t>
  </si>
  <si>
    <t>Logitech Access Keyboard</t>
  </si>
  <si>
    <t>StarTAC Analog</t>
  </si>
  <si>
    <t>Xerox 188</t>
  </si>
  <si>
    <t>Danny Hong</t>
  </si>
  <si>
    <t>Wilson Jones® Four-Pocket Poly Binders</t>
  </si>
  <si>
    <t>Tammy Goldman</t>
  </si>
  <si>
    <t>Acco® Hot Clips™ Clips to Go</t>
  </si>
  <si>
    <t>Lehi</t>
  </si>
  <si>
    <t>Keith Marsh</t>
  </si>
  <si>
    <t>Marion Lindsey</t>
  </si>
  <si>
    <t>Commerce City</t>
  </si>
  <si>
    <t>Clifford Webb</t>
  </si>
  <si>
    <t>Townsend</t>
  </si>
  <si>
    <t>Terry Klein</t>
  </si>
  <si>
    <t>Wanda Harris</t>
  </si>
  <si>
    <t>Hudson</t>
  </si>
  <si>
    <t>Billy Perry Browning</t>
  </si>
  <si>
    <t>Elsie Hwang</t>
  </si>
  <si>
    <t>Jeffrey Lloyd</t>
  </si>
  <si>
    <t>Bevis Steel Folding Chairs</t>
  </si>
  <si>
    <t>Oakton</t>
  </si>
  <si>
    <t>Jacob Lanier</t>
  </si>
  <si>
    <t>2300 Heavy-Duty Transfer File Systems by Perma</t>
  </si>
  <si>
    <t>Danbury</t>
  </si>
  <si>
    <t>Vivian Clarke</t>
  </si>
  <si>
    <t>Camp Springs</t>
  </si>
  <si>
    <t>Tina Monroe</t>
  </si>
  <si>
    <t>Presstex Flexible Ring Binders</t>
  </si>
  <si>
    <t>Sandy Springs</t>
  </si>
  <si>
    <t>Danielle Watts</t>
  </si>
  <si>
    <t>Bloomington</t>
  </si>
  <si>
    <t>Hilda Bennett</t>
  </si>
  <si>
    <t>DAX Clear Channel Poster Frame</t>
  </si>
  <si>
    <t>Eugene Kerr</t>
  </si>
  <si>
    <t>Central Islip</t>
  </si>
  <si>
    <t>Jay Simon</t>
  </si>
  <si>
    <t>Rogers</t>
  </si>
  <si>
    <t>Laurence Flowers</t>
  </si>
  <si>
    <t>Portfile® Personal File Boxes</t>
  </si>
  <si>
    <t>Biloxi</t>
  </si>
  <si>
    <t>Jackie McCullough</t>
  </si>
  <si>
    <t>O'Sullivan 3-Shelf Heavy-Duty Bookcases</t>
  </si>
  <si>
    <t>Jacksonville</t>
  </si>
  <si>
    <t>John Morse</t>
  </si>
  <si>
    <t>New Britain</t>
  </si>
  <si>
    <t>Melanie Morrow</t>
  </si>
  <si>
    <t>Xerox 214</t>
  </si>
  <si>
    <t>Edina</t>
  </si>
  <si>
    <t>Universal Premium White Copier/Laser Paper (20Lb. and 87 Bright)</t>
  </si>
  <si>
    <t>Staples Vinyl Coated Paper Clips, 800/Box</t>
  </si>
  <si>
    <t>Tommy Ellis Ritchie</t>
  </si>
  <si>
    <t>Logitech Internet Navigator Keyboard</t>
  </si>
  <si>
    <t>Westlake</t>
  </si>
  <si>
    <t>Janice Cole</t>
  </si>
  <si>
    <t>Baton Rouge</t>
  </si>
  <si>
    <t>Jul</t>
  </si>
  <si>
    <t>Bobby Powell</t>
  </si>
  <si>
    <t>3285</t>
  </si>
  <si>
    <t>Fort Dodge</t>
  </si>
  <si>
    <t>Guy McDonald</t>
  </si>
  <si>
    <t>Canon S750 Color Inkjet Printer</t>
  </si>
  <si>
    <t>Mount Prospect</t>
  </si>
  <si>
    <t>Derek Jernigan</t>
  </si>
  <si>
    <t>Galesburg</t>
  </si>
  <si>
    <t>Sanford EarthWrite® Recycled Pencils, Medium Soft, #2</t>
  </si>
  <si>
    <t>BASF Silver 74 Minute CD-R</t>
  </si>
  <si>
    <t>Rediform S.O.S. Phone Message Books</t>
  </si>
  <si>
    <t>Hewlett-Packard Business Color Inkjet 3000 [N, DTN] Series Printers</t>
  </si>
  <si>
    <t>Larry Langston</t>
  </si>
  <si>
    <t>HP Office Paper (20Lb. and 87 Bright)</t>
  </si>
  <si>
    <t>Spartanburg</t>
  </si>
  <si>
    <t>Kathy Turner</t>
  </si>
  <si>
    <t>Depew</t>
  </si>
  <si>
    <t>Danielle Schneider</t>
  </si>
  <si>
    <t>Staples Battery-Operated Desktop Pencil Sharpener</t>
  </si>
  <si>
    <t>Canton</t>
  </si>
  <si>
    <t>Jimmy Waters</t>
  </si>
  <si>
    <t>Fitchburg</t>
  </si>
  <si>
    <t>Brian Grady</t>
  </si>
  <si>
    <t>Eldon® Expressions™ Wood and Plastic Desk Accessories, Oak</t>
  </si>
  <si>
    <t>Catherine Dorsey Burnett</t>
  </si>
  <si>
    <t>East Los Angeles</t>
  </si>
  <si>
    <t>ACCOHIDE® 3-Ring Binder, Blue, 1"</t>
  </si>
  <si>
    <t>Nicole Reid</t>
  </si>
  <si>
    <t>Maxell 3.5" DS/HD IBM-Formatted Diskettes, 10/Pack</t>
  </si>
  <si>
    <t>University City</t>
  </si>
  <si>
    <t>Melvin Kendall</t>
  </si>
  <si>
    <t>SouthWestern Bell FA970 Digital Answering Machine with Time/Day Stamp</t>
  </si>
  <si>
    <t>Clovis</t>
  </si>
  <si>
    <t>Lesro Sheffield Collection Coffee Table, End Table, Center Table, Corner Table</t>
  </si>
  <si>
    <t>Constance Flowers</t>
  </si>
  <si>
    <t>Marjorie Burnette</t>
  </si>
  <si>
    <t>Surelock™ Post Binders</t>
  </si>
  <si>
    <t>Cleveland</t>
  </si>
  <si>
    <t>i500plus</t>
  </si>
  <si>
    <t>Imation 3.5 IBM Diskettes, 10/Box</t>
  </si>
  <si>
    <t>Debra Batchelor</t>
  </si>
  <si>
    <t>Eldon Shelf Savers™ Cubes and Bins</t>
  </si>
  <si>
    <t>Moscow</t>
  </si>
  <si>
    <t>Elsie Lane</t>
  </si>
  <si>
    <t>Fellowes EZ Multi-Media Keyboard</t>
  </si>
  <si>
    <t>Xerox 224</t>
  </si>
  <si>
    <t>Jeff Spivey</t>
  </si>
  <si>
    <t>Panasonic KX-P3626 Dot Matrix Printer</t>
  </si>
  <si>
    <t>Lois Hansen</t>
  </si>
  <si>
    <t>G.E. Halogen Desk Lamp Bulbs</t>
  </si>
  <si>
    <t>Henry O'Connell</t>
  </si>
  <si>
    <t>Leander</t>
  </si>
  <si>
    <t>Steve Raynor</t>
  </si>
  <si>
    <t>Taylors</t>
  </si>
  <si>
    <t>Gretchen Levine</t>
  </si>
  <si>
    <t>Chromcraft 48" x 96" Racetrack Double Pedestal Table</t>
  </si>
  <si>
    <t>Lima</t>
  </si>
  <si>
    <t>Allan Dickinson</t>
  </si>
  <si>
    <t>Van Buren</t>
  </si>
  <si>
    <t>Gerald Petty</t>
  </si>
  <si>
    <t>600 Series Non-Flip</t>
  </si>
  <si>
    <t>Lancaster</t>
  </si>
  <si>
    <t>Caroline Johnston</t>
  </si>
  <si>
    <t>Lois Hamilton</t>
  </si>
  <si>
    <t>Dover</t>
  </si>
  <si>
    <t>Jason Bray</t>
  </si>
  <si>
    <t>Mission Viejo</t>
  </si>
  <si>
    <t>Carolyn Proctor</t>
  </si>
  <si>
    <t>Richard McClure</t>
  </si>
  <si>
    <t>Bush® Cubix Conference Tables, Fully Assembled</t>
  </si>
  <si>
    <t>Thornton</t>
  </si>
  <si>
    <t>Mildred Briggs</t>
  </si>
  <si>
    <t>GBC Therma-A-Bind 250T Electric Binding System</t>
  </si>
  <si>
    <t>Garden City</t>
  </si>
  <si>
    <t>Holmes Replacement Filter for HEPA Air Cleaner, Very Large Room, HEPA Filter</t>
  </si>
  <si>
    <t>Betsy Gibson</t>
  </si>
  <si>
    <t>Indianapolis</t>
  </si>
  <si>
    <t>Constance Robertson</t>
  </si>
  <si>
    <t>Xerox 212</t>
  </si>
  <si>
    <t>Tampa</t>
  </si>
  <si>
    <t>Advantus Map Pennant Flags and Round Head Tacks</t>
  </si>
  <si>
    <t>Carlos Adkins</t>
  </si>
  <si>
    <t>Land O Lakes</t>
  </si>
  <si>
    <t>Dixon Ticonderoga® Erasable Colored Pencil Set, 12-Color</t>
  </si>
  <si>
    <t>Alfred Harmon</t>
  </si>
  <si>
    <t>Xerox 1984</t>
  </si>
  <si>
    <t>Cheshire</t>
  </si>
  <si>
    <t>Jeanette Davies</t>
  </si>
  <si>
    <t>Leo E Underwood</t>
  </si>
  <si>
    <t>Staples Pen Style Liquid Stix; Assorted (yellow, pink, green, blue, orange), 5/Pack</t>
  </si>
  <si>
    <t>Jordan Beard</t>
  </si>
  <si>
    <t>Xerox 1995</t>
  </si>
  <si>
    <t>Leavenworth</t>
  </si>
  <si>
    <t>Connie Bunn</t>
  </si>
  <si>
    <t>Wirebound Voice Message Log Book</t>
  </si>
  <si>
    <t>Marshalltown</t>
  </si>
  <si>
    <t>Teresa Hill</t>
  </si>
  <si>
    <t>Gary Frazier</t>
  </si>
  <si>
    <t>North Royalton</t>
  </si>
  <si>
    <t>Gregory Crane</t>
  </si>
  <si>
    <t>Jun</t>
  </si>
  <si>
    <t>Roger Schwartz</t>
  </si>
  <si>
    <t>Kearney</t>
  </si>
  <si>
    <t>Lucille Gibbons</t>
  </si>
  <si>
    <t>Peel-Off® China Markers</t>
  </si>
  <si>
    <t>Maureen Stout</t>
  </si>
  <si>
    <t>"While you Were Out" Message Book, One Form per Page</t>
  </si>
  <si>
    <t>Pharr</t>
  </si>
  <si>
    <t>Debbie Dillon</t>
  </si>
  <si>
    <t>Eldon Antistatic Chair Mats for Low to Medium Pile Carpets</t>
  </si>
  <si>
    <t>Russell Chan</t>
  </si>
  <si>
    <t>Waco</t>
  </si>
  <si>
    <t>Billie Fowler</t>
  </si>
  <si>
    <t>Bedford</t>
  </si>
  <si>
    <t>Luxo Professional Fluorescent Magnifier Lamp with Clamp-Mount Base</t>
  </si>
  <si>
    <t>Elisabeth Shaw</t>
  </si>
  <si>
    <t>Ormond Beach</t>
  </si>
  <si>
    <t>Melinda Rogers</t>
  </si>
  <si>
    <t>Hon Deluxe Fabric Upholstered Stacking Chairs, Rounded Back</t>
  </si>
  <si>
    <t>Dubuque</t>
  </si>
  <si>
    <t>Carlos Byrd</t>
  </si>
  <si>
    <t>Bristol</t>
  </si>
  <si>
    <t>Belkin 8 Outlet SurgeMaster II Gold Surge Protector</t>
  </si>
  <si>
    <t>Debra Proctor</t>
  </si>
  <si>
    <t>Avery 497</t>
  </si>
  <si>
    <t>Fort Wayne</t>
  </si>
  <si>
    <t>Nathan Wyatt</t>
  </si>
  <si>
    <t>Pasco</t>
  </si>
  <si>
    <t>Earl Roy</t>
  </si>
  <si>
    <t>Mead 1st Gear 2" Zipper Binder, Asst. Colors</t>
  </si>
  <si>
    <t>Casselberry</t>
  </si>
  <si>
    <t>Advantus Push Pins, Aluminum Head</t>
  </si>
  <si>
    <t>Logitech Cordless Navigator Duo</t>
  </si>
  <si>
    <t>Sanyo 2.5 Cubic Foot Mid-Size Office Refrigerators</t>
  </si>
  <si>
    <t>Howard Burnett</t>
  </si>
  <si>
    <t>Companion Letter/Legal File, Black</t>
  </si>
  <si>
    <t>Vernon Hirsch Singleton</t>
  </si>
  <si>
    <t>Bretford CR8500 Series Meeting Room Furniture</t>
  </si>
  <si>
    <t>Chico</t>
  </si>
  <si>
    <t>Hewlett-Packard cp1700 [D, PS] Series Color Inkjet Printers</t>
  </si>
  <si>
    <t>Samantha Koch</t>
  </si>
  <si>
    <t>Space Solutions Commercial Steel Shelving</t>
  </si>
  <si>
    <t>Tucson</t>
  </si>
  <si>
    <t>Earl Alston</t>
  </si>
  <si>
    <t>David Wrenn</t>
  </si>
  <si>
    <t>Georgetown</t>
  </si>
  <si>
    <t>Laurence Poe</t>
  </si>
  <si>
    <t>Spokane</t>
  </si>
  <si>
    <t>Sally Dunn</t>
  </si>
  <si>
    <t>Tenex Contemporary Contur Chairmats for Low and Medium Pile Carpet, Computer, 39" x 49"</t>
  </si>
  <si>
    <t>Tuscaloosa</t>
  </si>
  <si>
    <t>Roy Rouse</t>
  </si>
  <si>
    <t>Coeur D Alene</t>
  </si>
  <si>
    <t>Heavy-Duty E-Z-D® Binders</t>
  </si>
  <si>
    <t>Kerry Green</t>
  </si>
  <si>
    <t>Staples #10 Laser &amp; Inkjet Envelopes, 4 1/8" x 9 1/2", 100/Box</t>
  </si>
  <si>
    <t>Frances Jackson</t>
  </si>
  <si>
    <t>Newell 337</t>
  </si>
  <si>
    <t>Jeffersonville</t>
  </si>
  <si>
    <t>Cynthia Khan</t>
  </si>
  <si>
    <t>Xerox 1950</t>
  </si>
  <si>
    <t>Stephanie Sun Perry</t>
  </si>
  <si>
    <t>GBC Wire Binding Strips</t>
  </si>
  <si>
    <t>Saratoga</t>
  </si>
  <si>
    <t>Kimberly Reilly</t>
  </si>
  <si>
    <t>7160</t>
  </si>
  <si>
    <t>Killeen</t>
  </si>
  <si>
    <t>Advantus 10-Drawer Portable Organizer, Chrome Metal Frame, Smoke Drawers</t>
  </si>
  <si>
    <t>Ronald O'Neill</t>
  </si>
  <si>
    <t>Avery Durable Poly Binders</t>
  </si>
  <si>
    <t>Natalie Aldridge</t>
  </si>
  <si>
    <t>Merritt Island</t>
  </si>
  <si>
    <t>Nina Horne Kelly</t>
  </si>
  <si>
    <t>Christopher Meadows</t>
  </si>
  <si>
    <t>Harrison</t>
  </si>
  <si>
    <t>Penny Leach</t>
  </si>
  <si>
    <t>Gina Curry</t>
  </si>
  <si>
    <t>Iselin</t>
  </si>
  <si>
    <t>Juan Justice</t>
  </si>
  <si>
    <t>Sauder Facets Collection Locker/File Cabinet, Sky Alder Finish</t>
  </si>
  <si>
    <t>Saint Paul</t>
  </si>
  <si>
    <t>Ruth Dudley</t>
  </si>
  <si>
    <t>Advantus Push Pins</t>
  </si>
  <si>
    <t>Augusta</t>
  </si>
  <si>
    <t>June Roberts</t>
  </si>
  <si>
    <t>Martin-Yale Premier Letter Opener</t>
  </si>
  <si>
    <t>Highland</t>
  </si>
  <si>
    <t>Vivian Goldstein</t>
  </si>
  <si>
    <t>Brandon</t>
  </si>
  <si>
    <t>Joanne Church</t>
  </si>
  <si>
    <t>La Mesa</t>
  </si>
  <si>
    <t>Calvin Parsons Walter</t>
  </si>
  <si>
    <t>San Juan</t>
  </si>
  <si>
    <t>Carmen Elmore</t>
  </si>
  <si>
    <t>Executive Impressions 13" Chairman Wall Clock</t>
  </si>
  <si>
    <t>Jacqueline Noble</t>
  </si>
  <si>
    <t>Avery Hi-Liter GlideStik Fluorescent Highlighter, Yellow Ink</t>
  </si>
  <si>
    <t>Rosemary English</t>
  </si>
  <si>
    <t>Portland</t>
  </si>
  <si>
    <t>Marlene Gray</t>
  </si>
  <si>
    <t>Avery 496</t>
  </si>
  <si>
    <t>Clifton</t>
  </si>
  <si>
    <t>Micro Innovations 104 Keyboard</t>
  </si>
  <si>
    <t>Pressboard Data Binder, Crimson, 12" X 8 1/2"</t>
  </si>
  <si>
    <t>Kimberly McCarthy</t>
  </si>
  <si>
    <t>Marianne Weiner Ennis</t>
  </si>
  <si>
    <t>Accessory39</t>
  </si>
  <si>
    <t>Littleton</t>
  </si>
  <si>
    <t>Wesley Cho</t>
  </si>
  <si>
    <t>Gary Hester</t>
  </si>
  <si>
    <t>US Robotics 56K V.92 External Faxmodem</t>
  </si>
  <si>
    <t>Flower Mound</t>
  </si>
  <si>
    <t>Kathleen P Bloom</t>
  </si>
  <si>
    <t>Corvallis</t>
  </si>
  <si>
    <t>Jacob McNeill</t>
  </si>
  <si>
    <t>Oceanside</t>
  </si>
  <si>
    <t>Stuart C Robinson</t>
  </si>
  <si>
    <t>North Ridgeville</t>
  </si>
  <si>
    <t>Sandy Mueller</t>
  </si>
  <si>
    <t>Xerox 1979</t>
  </si>
  <si>
    <t>Providence</t>
  </si>
  <si>
    <t>Leigh Burnette Hurley</t>
  </si>
  <si>
    <t>Xerox 1994</t>
  </si>
  <si>
    <t>Alfred Barber</t>
  </si>
  <si>
    <t>Mehlville</t>
  </si>
  <si>
    <t>Danny Vaughn</t>
  </si>
  <si>
    <t>Bloomfield</t>
  </si>
  <si>
    <t>5180</t>
  </si>
  <si>
    <t>Kate McKenna</t>
  </si>
  <si>
    <t>4009® Highlighters by Sanford</t>
  </si>
  <si>
    <t>Toledo</t>
  </si>
  <si>
    <t>Eileen Schwartz</t>
  </si>
  <si>
    <t>Xerox 199</t>
  </si>
  <si>
    <t>Liberal</t>
  </si>
  <si>
    <t>Bretford Rectangular Conference Table Tops</t>
  </si>
  <si>
    <t>Bush Advantage Collection® Racetrack Conference Table</t>
  </si>
  <si>
    <t>Pam Gilbert</t>
  </si>
  <si>
    <t>Snap-A-Way® Black Print Carbonless Speed Message, No Reply Area, Duplicate</t>
  </si>
  <si>
    <t>Round Rock</t>
  </si>
  <si>
    <t>Angela Howe</t>
  </si>
  <si>
    <t>GBC Instant Index™ System for Binding Systems</t>
  </si>
  <si>
    <t>Grand Island</t>
  </si>
  <si>
    <t>Francis Sherrill</t>
  </si>
  <si>
    <t>Asheville</t>
  </si>
  <si>
    <t>Helen Simpson</t>
  </si>
  <si>
    <t>Enid</t>
  </si>
  <si>
    <t>Bernard Thompson</t>
  </si>
  <si>
    <t>Raleigh</t>
  </si>
  <si>
    <t>Vicki Zhu Daniels</t>
  </si>
  <si>
    <t>Clearfield</t>
  </si>
  <si>
    <t>Marie Pittman</t>
  </si>
  <si>
    <t>Owatonna</t>
  </si>
  <si>
    <t>2160</t>
  </si>
  <si>
    <t>Acco Pressboard Covers with Storage Hooks, 14 7/8" x 11", Light Blue</t>
  </si>
  <si>
    <t>Xerox 1916</t>
  </si>
  <si>
    <t>Lester Sawyer</t>
  </si>
  <si>
    <t>Fairfax</t>
  </si>
  <si>
    <t>Kevin Wolfe</t>
  </si>
  <si>
    <t>Kensington 7 Outlet MasterPiece Power Center</t>
  </si>
  <si>
    <t>East Point</t>
  </si>
  <si>
    <t>Kay Schultz</t>
  </si>
  <si>
    <t>Accessory4</t>
  </si>
  <si>
    <t>College Station</t>
  </si>
  <si>
    <t>Ronnie Proctor</t>
  </si>
  <si>
    <t>Randall Boykin</t>
  </si>
  <si>
    <t>Xerox 1888</t>
  </si>
  <si>
    <t>Earl Watts</t>
  </si>
  <si>
    <t>Hopkins</t>
  </si>
  <si>
    <t>Lester Copeland</t>
  </si>
  <si>
    <t>Titusville</t>
  </si>
  <si>
    <t>Sam Woodward</t>
  </si>
  <si>
    <t>Dean Solomon</t>
  </si>
  <si>
    <t>Gastonia</t>
  </si>
  <si>
    <t>Marlene Kirk</t>
  </si>
  <si>
    <t>South Bend</t>
  </si>
  <si>
    <t>Henry Ball</t>
  </si>
  <si>
    <t>DAX Wood Document Frame.</t>
  </si>
  <si>
    <t>Morgantown</t>
  </si>
  <si>
    <t>Avery Hi-Liter® Smear-Safe Highlighters</t>
  </si>
  <si>
    <t>Daniel Christian</t>
  </si>
  <si>
    <t>New Orleans</t>
  </si>
  <si>
    <t>Gina B Hess</t>
  </si>
  <si>
    <t>Webster</t>
  </si>
  <si>
    <t>Ricky Hensley</t>
  </si>
  <si>
    <t>Gresham</t>
  </si>
  <si>
    <t>Meredith Walters</t>
  </si>
  <si>
    <t>Peggy Rowe</t>
  </si>
  <si>
    <t>Hon Metal Bookcases, Putty</t>
  </si>
  <si>
    <t>Cranford</t>
  </si>
  <si>
    <t>Stacey Hale</t>
  </si>
  <si>
    <t>Summit</t>
  </si>
  <si>
    <t>Sheryl Reese</t>
  </si>
  <si>
    <t>Binder Clips by OIC</t>
  </si>
  <si>
    <t>Owensboro</t>
  </si>
  <si>
    <t>Frances Holt</t>
  </si>
  <si>
    <t>Cambridge</t>
  </si>
  <si>
    <t>Jon Hale</t>
  </si>
  <si>
    <t>Belle Glade</t>
  </si>
  <si>
    <t>Geoffrey Rivera</t>
  </si>
  <si>
    <t>Deflect-o EconoMat Studded, No Bevel Mat for Low Pile Carpeting</t>
  </si>
  <si>
    <t>Donna Block</t>
  </si>
  <si>
    <t>Keytronic Designer 104- Key Black Keyboard</t>
  </si>
  <si>
    <t>Dalton</t>
  </si>
  <si>
    <t>Don Beard</t>
  </si>
  <si>
    <t>Ozark</t>
  </si>
  <si>
    <t>Mike Howard</t>
  </si>
  <si>
    <t>Hilliard</t>
  </si>
  <si>
    <t>Pauline Boyette</t>
  </si>
  <si>
    <t>Virginia Gay</t>
  </si>
  <si>
    <t>ACCOHIDE® Binder by Acco</t>
  </si>
  <si>
    <t>Shawnee</t>
  </si>
  <si>
    <t>Robin High</t>
  </si>
  <si>
    <t>Howard Miller 13-3/4" Diameter Brushed Chrome Round Wall Clock</t>
  </si>
  <si>
    <t>Shakopee</t>
  </si>
  <si>
    <t>Dwight Stephenson</t>
  </si>
  <si>
    <t>Huntington Beach</t>
  </si>
  <si>
    <t>Eldon Expressions Punched Metal &amp; Wood Desk Accessories, Pewter &amp; Cherry</t>
  </si>
  <si>
    <t>Katherine Kearney</t>
  </si>
  <si>
    <t>Eldon® Expressions™ Wood Desk Accessories, Oak</t>
  </si>
  <si>
    <t>Lemon Grove</t>
  </si>
  <si>
    <t>Xerox 193</t>
  </si>
  <si>
    <t>Monica McCormick</t>
  </si>
  <si>
    <t>Albemarle</t>
  </si>
  <si>
    <t>Xerox 1929</t>
  </si>
  <si>
    <t>Vickie Martinez</t>
  </si>
  <si>
    <t>Belkin ErgoBoard™ Keyboard</t>
  </si>
  <si>
    <t>West Linn</t>
  </si>
  <si>
    <t>William Sharma</t>
  </si>
  <si>
    <t>Maplewood</t>
  </si>
  <si>
    <t>Wayne Bean</t>
  </si>
  <si>
    <t>Charlie Moore</t>
  </si>
  <si>
    <t>Anderson</t>
  </si>
  <si>
    <t>3M Hangers With Command Adhesive</t>
  </si>
  <si>
    <t>Kristin George</t>
  </si>
  <si>
    <t>Chromcraft Bull-Nose Wood Oval Conference Tables &amp; Bases</t>
  </si>
  <si>
    <t>Saco</t>
  </si>
  <si>
    <t>Justin Frank</t>
  </si>
  <si>
    <t>Emma Buckley</t>
  </si>
  <si>
    <t>Herbert Donnelly Swanson</t>
  </si>
  <si>
    <t>Londonderry</t>
  </si>
  <si>
    <t>Ray Silverman</t>
  </si>
  <si>
    <t>Ponte Vedra Beach</t>
  </si>
  <si>
    <t>Fluorescent Highlighters by Dixon</t>
  </si>
  <si>
    <t>Toni Swanson</t>
  </si>
  <si>
    <t>Jimmy Alston Holder</t>
  </si>
  <si>
    <t>Kerry Beach</t>
  </si>
  <si>
    <t>Cumberland</t>
  </si>
  <si>
    <t>Peggy Lanier</t>
  </si>
  <si>
    <t>Roseville</t>
  </si>
  <si>
    <t>Randy Jiang</t>
  </si>
  <si>
    <t>Rush Hierlooms Collection Rich Wood Bookcases</t>
  </si>
  <si>
    <t>Norwich</t>
  </si>
  <si>
    <t>Manila Recycled Extra-Heavyweight Clasp Envelopes, 6" x 9"</t>
  </si>
  <si>
    <t>Michelle Bryant Phillips</t>
  </si>
  <si>
    <t>Tucker</t>
  </si>
  <si>
    <t>Lynda Banks</t>
  </si>
  <si>
    <t>Avery 492</t>
  </si>
  <si>
    <t>Kalamazoo</t>
  </si>
  <si>
    <t>Kenneth Pollock</t>
  </si>
  <si>
    <t>Harrisonburg</t>
  </si>
  <si>
    <t>Newell 326</t>
  </si>
  <si>
    <t>Pat Kinney</t>
  </si>
  <si>
    <t>Steve O'Brien</t>
  </si>
  <si>
    <t>Bolingbrook</t>
  </si>
  <si>
    <t>Holly Pate</t>
  </si>
  <si>
    <t>Xerox 1993</t>
  </si>
  <si>
    <t>Mustang</t>
  </si>
  <si>
    <t>Joseph Dawson</t>
  </si>
  <si>
    <t>Avery Legal 4-Ring Binder</t>
  </si>
  <si>
    <t>Muncie</t>
  </si>
  <si>
    <t>Ibico Hi-Tech Manual Binding System</t>
  </si>
  <si>
    <t>V 3600 Series</t>
  </si>
  <si>
    <t>Frances Johnson</t>
  </si>
  <si>
    <t>Iris Project Case</t>
  </si>
  <si>
    <t>Middle River</t>
  </si>
  <si>
    <t>Anita Kang</t>
  </si>
  <si>
    <t>Mundelein</t>
  </si>
  <si>
    <t>Alice Berger McIntyre</t>
  </si>
  <si>
    <t>StarTAC ST7762</t>
  </si>
  <si>
    <t>Lunenburg</t>
  </si>
  <si>
    <t>Kurt O'Connor</t>
  </si>
  <si>
    <t>Edinburg</t>
  </si>
  <si>
    <t>Lucille McGee</t>
  </si>
  <si>
    <t>Greensburg</t>
  </si>
  <si>
    <t>Claudia Boyle</t>
  </si>
  <si>
    <t>Belkin 105-Key Black Keyboard</t>
  </si>
  <si>
    <t>Biddeford</t>
  </si>
  <si>
    <t>Avery Durable Binders</t>
  </si>
  <si>
    <t>Tom McFarland</t>
  </si>
  <si>
    <t>Lodi</t>
  </si>
  <si>
    <t>Aaron Riggs</t>
  </si>
  <si>
    <t>O'Sullivan Living Dimensions 3-Shelf Bookcases</t>
  </si>
  <si>
    <t>Newell 333</t>
  </si>
  <si>
    <t>Megan Woods</t>
  </si>
  <si>
    <t>Green Bay</t>
  </si>
  <si>
    <t>John Bray</t>
  </si>
  <si>
    <t>Canon Image Class D660 Copier</t>
  </si>
  <si>
    <t>Christopher High</t>
  </si>
  <si>
    <t>Massillon</t>
  </si>
  <si>
    <t>Clara Kaplan</t>
  </si>
  <si>
    <t>Hayes Optima 56K V.90 Internal Voice Modem</t>
  </si>
  <si>
    <t>Xerox 23</t>
  </si>
  <si>
    <t>Prang Drawing Pencil Set</t>
  </si>
  <si>
    <t>Cathy Burgess</t>
  </si>
  <si>
    <t>Shreveport</t>
  </si>
  <si>
    <t>Valerie Moon</t>
  </si>
  <si>
    <t>Brooke Lancaster</t>
  </si>
  <si>
    <t>Frances Powers</t>
  </si>
  <si>
    <t>KI Conference Tables</t>
  </si>
  <si>
    <t>Reynoldsburg</t>
  </si>
  <si>
    <t>Steven Long</t>
  </si>
  <si>
    <t>Adrian</t>
  </si>
  <si>
    <t>Karen O'Donnell</t>
  </si>
  <si>
    <t>Levittown</t>
  </si>
  <si>
    <t>Kelly Shaw</t>
  </si>
  <si>
    <t>StarTAC 7760</t>
  </si>
  <si>
    <t>Gerald Crabtree</t>
  </si>
  <si>
    <t>Bravo II™ Megaboss® 12-Amp Hard Body Upright, Replacement Belts, 2 Belts per Pack</t>
  </si>
  <si>
    <t>Aberdeen</t>
  </si>
  <si>
    <t>Natalie Watts</t>
  </si>
  <si>
    <t>West Des Moines</t>
  </si>
  <si>
    <t>Xerox 196</t>
  </si>
  <si>
    <t>Elsie Floyd</t>
  </si>
  <si>
    <t>Beverly Hills</t>
  </si>
  <si>
    <t>Marguerite Yu</t>
  </si>
  <si>
    <t>Epson C62 Color Inkjet Printer</t>
  </si>
  <si>
    <t>Weslaco</t>
  </si>
  <si>
    <t>Xerox 197</t>
  </si>
  <si>
    <t>Eric West</t>
  </si>
  <si>
    <t>Hempstead</t>
  </si>
  <si>
    <t>Judy Merritt</t>
  </si>
  <si>
    <t>Verbatim DVD-R, 3.95GB, SR, Mitsubishi Branded, Jewel</t>
  </si>
  <si>
    <t>Dennis Welch</t>
  </si>
  <si>
    <t>Westinghouse Clip-On Gooseneck Lamps</t>
  </si>
  <si>
    <t>Laredo</t>
  </si>
  <si>
    <t>Becky O'Brien</t>
  </si>
  <si>
    <t>Accessory9</t>
  </si>
  <si>
    <t>Springville</t>
  </si>
  <si>
    <t>Fellowes Superior 10 Outlet Split Surge Protector</t>
  </si>
  <si>
    <t>Dennis Block Richardson</t>
  </si>
  <si>
    <t>Niagara Falls</t>
  </si>
  <si>
    <t>Rebecca Lindsey</t>
  </si>
  <si>
    <t>Kokomo</t>
  </si>
  <si>
    <t>Mar</t>
  </si>
  <si>
    <t>Albert Frost</t>
  </si>
  <si>
    <t>Raytown</t>
  </si>
  <si>
    <t>Xerox 1952</t>
  </si>
  <si>
    <t>Carolyn Fisher</t>
  </si>
  <si>
    <t>Lexmark Z25 Color Inkjet Printer</t>
  </si>
  <si>
    <t>Sherwood</t>
  </si>
  <si>
    <t>Speediset Carbonless Redi-Letter® 7" x 8 1/2"</t>
  </si>
  <si>
    <t>Denise Carver</t>
  </si>
  <si>
    <t>Laminate Occasional Tables</t>
  </si>
  <si>
    <t>Cuyahoga Falls</t>
  </si>
  <si>
    <t>Rick Foster Hawkins</t>
  </si>
  <si>
    <t>Hewlett-Packard Deskjet 6122 Color Inkjet Printer</t>
  </si>
  <si>
    <t>Wallace Pugh</t>
  </si>
  <si>
    <t>Northbrook</t>
  </si>
  <si>
    <t>600 Series Flip</t>
  </si>
  <si>
    <t>Caroline Stone</t>
  </si>
  <si>
    <t>Memo Book, 100 Message Capacity, 5 3/8” x 11”</t>
  </si>
  <si>
    <t>12-1/2 Diameter Round Wall Clock</t>
  </si>
  <si>
    <t>Tracy Buckley</t>
  </si>
  <si>
    <t>Executive Impressions 14" Contract Wall Clock</t>
  </si>
  <si>
    <t>North Little Rock</t>
  </si>
  <si>
    <t>Judith Shepherd</t>
  </si>
  <si>
    <t>Muskego</t>
  </si>
  <si>
    <t>Anita Kent</t>
  </si>
  <si>
    <t>Linden</t>
  </si>
  <si>
    <t>Jacob Hirsch</t>
  </si>
  <si>
    <t>Epson LQ-870 Dot Matrix Printer</t>
  </si>
  <si>
    <t>Barrington</t>
  </si>
  <si>
    <t>Carole Miller</t>
  </si>
  <si>
    <t>Austintown</t>
  </si>
  <si>
    <t>Bush Heritage Pine Collection 5-Shelf Bookcase, Albany Pine Finish, *Special Order</t>
  </si>
  <si>
    <t>i470</t>
  </si>
  <si>
    <t>Kathy Shah</t>
  </si>
  <si>
    <t>Garner</t>
  </si>
  <si>
    <t>Nicole Pope</t>
  </si>
  <si>
    <t>#10- 4 1/8" x 9 1/2" Security-Tint Envelopes</t>
  </si>
  <si>
    <t>Rocky Mount</t>
  </si>
  <si>
    <t>Hewlett-Packard Deskjet 1220Cse Color Inkjet Printer</t>
  </si>
  <si>
    <t>Elisabeth Massey</t>
  </si>
  <si>
    <t>Prescott</t>
  </si>
  <si>
    <t>Kate Lehman</t>
  </si>
  <si>
    <t>Dundalk</t>
  </si>
  <si>
    <t>Xerox 1996</t>
  </si>
  <si>
    <t>Laurence Hull</t>
  </si>
  <si>
    <t>Portage</t>
  </si>
  <si>
    <t>Anne Bland</t>
  </si>
  <si>
    <t>Carina Double Wide Media Storage Towers in Natural &amp; Black</t>
  </si>
  <si>
    <t>Channelview</t>
  </si>
  <si>
    <t>Xerox 1973</t>
  </si>
  <si>
    <t>Brian Bennett</t>
  </si>
  <si>
    <t>Keytronic French Keyboard</t>
  </si>
  <si>
    <t>Cheektowaga</t>
  </si>
  <si>
    <t>Canon MP25DIII Desktop Whisper-Quiet Printing Calculator</t>
  </si>
  <si>
    <t>Megan York</t>
  </si>
  <si>
    <t>Caldwell</t>
  </si>
  <si>
    <t>Tenex B1-RE Series Chair Mats for Low Pile Carpets</t>
  </si>
  <si>
    <t>Francis Spivey</t>
  </si>
  <si>
    <t>Lynda Herman</t>
  </si>
  <si>
    <t>Rodney Kearney</t>
  </si>
  <si>
    <t>Metairie</t>
  </si>
  <si>
    <t>Kent Burton</t>
  </si>
  <si>
    <t>Jessica Huffman</t>
  </si>
  <si>
    <t>Dublin</t>
  </si>
  <si>
    <t>i270</t>
  </si>
  <si>
    <t>Vickie Morse</t>
  </si>
  <si>
    <t>Xerox 210</t>
  </si>
  <si>
    <t>Reisterstown</t>
  </si>
  <si>
    <t>Arnold Floyd Blair</t>
  </si>
  <si>
    <t>Rock Hill</t>
  </si>
  <si>
    <t>Rhonda Bryant</t>
  </si>
  <si>
    <t>Xerox 216</t>
  </si>
  <si>
    <t>Winter Haven</t>
  </si>
  <si>
    <t>Fellowes Recycled Storage Drawers</t>
  </si>
  <si>
    <t>Alison Peters Wooten</t>
  </si>
  <si>
    <t>West Islip</t>
  </si>
  <si>
    <t>Neal Weber</t>
  </si>
  <si>
    <t>Rita Barton</t>
  </si>
  <si>
    <t>Ridgewood</t>
  </si>
  <si>
    <t>Lynn Bell</t>
  </si>
  <si>
    <t>Linden® 12" Wall Clock With Oak Frame</t>
  </si>
  <si>
    <t>Colleen Marsh</t>
  </si>
  <si>
    <t>Global Leather Highback Executive Chair with Pneumatic Height Adjustment, Black</t>
  </si>
  <si>
    <t>Ken H Frazier</t>
  </si>
  <si>
    <t>Jeanne Werner</t>
  </si>
  <si>
    <t>Sandra Sharma</t>
  </si>
  <si>
    <t>Morristown</t>
  </si>
  <si>
    <t>Edgar Stone</t>
  </si>
  <si>
    <t>Angle-D Binders with Locking Rings, Label Holders</t>
  </si>
  <si>
    <t>Beverly Cooke Brooks</t>
  </si>
  <si>
    <t>Lindsay Link</t>
  </si>
  <si>
    <t>Belkin 107-key enhanced keyboard, USB/PS/2 interface</t>
  </si>
  <si>
    <t>Emma Bloom</t>
  </si>
  <si>
    <t>Seth Thomas 14" Putty-Colored Wall Clock</t>
  </si>
  <si>
    <t>Marvin Parrott</t>
  </si>
  <si>
    <t>Duluth</t>
  </si>
  <si>
    <t>Sandy Ellington</t>
  </si>
  <si>
    <t>Reno</t>
  </si>
  <si>
    <t>Eugene Brewer Knox</t>
  </si>
  <si>
    <t>Bethpage</t>
  </si>
  <si>
    <t>Leah Davenport</t>
  </si>
  <si>
    <t>Hesperia</t>
  </si>
  <si>
    <t>Brett Ingram</t>
  </si>
  <si>
    <t>Acme Galleria® Hot Forged Steel Scissors with Colored Handles</t>
  </si>
  <si>
    <t>Harker Heights</t>
  </si>
  <si>
    <t>Boston 1730 StandUp Electric Pencil Sharpener</t>
  </si>
  <si>
    <t>Erik Barr</t>
  </si>
  <si>
    <t>Xerox 1982</t>
  </si>
  <si>
    <t>Calumet City</t>
  </si>
  <si>
    <t>Eldon Cleatmat® Chair Mats for Medium Pile Carpets</t>
  </si>
  <si>
    <t>Bradley Schroeder</t>
  </si>
  <si>
    <t>Fellowes PB300 Plastic Comb Binding Machine</t>
  </si>
  <si>
    <t>Sharon Long</t>
  </si>
  <si>
    <t>Marietta</t>
  </si>
  <si>
    <t>Lindsay O'Connell</t>
  </si>
  <si>
    <t>Canon BP1200DH 12-Digit Bubble Jet Printing Calculator</t>
  </si>
  <si>
    <t>688</t>
  </si>
  <si>
    <t>Teresa Bishop</t>
  </si>
  <si>
    <t>Staples Surge Protector 6 outlet</t>
  </si>
  <si>
    <t>Bakersfield</t>
  </si>
  <si>
    <t>Eldon Radial Chair Mat for Low to Medium Pile Carpets</t>
  </si>
  <si>
    <t>Bobby Clements</t>
  </si>
  <si>
    <t>Joyce Knox</t>
  </si>
  <si>
    <t>Imation Neon Mac Format Diskettes, 10/Pack</t>
  </si>
  <si>
    <t>Parkersburg</t>
  </si>
  <si>
    <t>Chris Ford</t>
  </si>
  <si>
    <t>Anthony Foley</t>
  </si>
  <si>
    <t>Joyce Kern</t>
  </si>
  <si>
    <t>Xerox 1974</t>
  </si>
  <si>
    <t>Sterling Heights</t>
  </si>
  <si>
    <t>Grace McNeill Hunt</t>
  </si>
  <si>
    <t>Sudbury</t>
  </si>
  <si>
    <t>Quality Park Security Envelopes</t>
  </si>
  <si>
    <t>Beverly Cameron</t>
  </si>
  <si>
    <t>Apex</t>
  </si>
  <si>
    <t>Carolyn Hoffman</t>
  </si>
  <si>
    <t>Arnold Gay</t>
  </si>
  <si>
    <t>Bush Cubix Collection Bookcases, Fully Assembled</t>
  </si>
  <si>
    <t>Chandler</t>
  </si>
  <si>
    <t>Edward Leonard</t>
  </si>
  <si>
    <t>Avery 49</t>
  </si>
  <si>
    <t>Fresno</t>
  </si>
  <si>
    <t>Renee Alston</t>
  </si>
  <si>
    <t>Drexel Hill</t>
  </si>
  <si>
    <t>8860</t>
  </si>
  <si>
    <t>Geraldine Puckett</t>
  </si>
  <si>
    <t>Deborah Paul</t>
  </si>
  <si>
    <t>Acco 6 Outlet Guardian Premium Surge Suppressor</t>
  </si>
  <si>
    <t>Brother DCP1000 Digital 3 in 1 Multifunction Machine</t>
  </si>
  <si>
    <t>Toni Owens Poe</t>
  </si>
  <si>
    <t>Munster</t>
  </si>
  <si>
    <t>Staples Premium Bright 1-Part Blank Computer Paper</t>
  </si>
  <si>
    <t>Robyn Hayes</t>
  </si>
  <si>
    <t>Brentwood</t>
  </si>
  <si>
    <t>Diane Lu</t>
  </si>
  <si>
    <t>Tallahassee</t>
  </si>
  <si>
    <t>Joy Kaplan McNeill</t>
  </si>
  <si>
    <t>Carlsbad</t>
  </si>
  <si>
    <t>Erika Morgan</t>
  </si>
  <si>
    <t>Seymour</t>
  </si>
  <si>
    <t>Marianne Connor</t>
  </si>
  <si>
    <t>Lawrence Hester</t>
  </si>
  <si>
    <t>Murray</t>
  </si>
  <si>
    <t>Xerox 1976</t>
  </si>
  <si>
    <t>Alexander O'Brien</t>
  </si>
  <si>
    <t>Houston</t>
  </si>
  <si>
    <t>Christopher Bryant</t>
  </si>
  <si>
    <t>Santa Clara</t>
  </si>
  <si>
    <t>Ruby Gibbons</t>
  </si>
  <si>
    <t>High Speed Automatic Electric Letter Opener</t>
  </si>
  <si>
    <t>Forest Park</t>
  </si>
  <si>
    <t>Benjamin Kaufman</t>
  </si>
  <si>
    <t>Belchertown</t>
  </si>
  <si>
    <t>Amy Shea</t>
  </si>
  <si>
    <t>Ottumwa</t>
  </si>
  <si>
    <t>Xerox 1891</t>
  </si>
  <si>
    <t>Jeanne Nguyen</t>
  </si>
  <si>
    <t>Fairborn</t>
  </si>
  <si>
    <t>Avery 479</t>
  </si>
  <si>
    <t>Daniel Huff</t>
  </si>
  <si>
    <t>West Allis</t>
  </si>
  <si>
    <t>Alicia Curtis</t>
  </si>
  <si>
    <t>Xerox 200</t>
  </si>
  <si>
    <t>Tacoma</t>
  </si>
  <si>
    <t>Danielle Daniel</t>
  </si>
  <si>
    <t>Malcolm French</t>
  </si>
  <si>
    <t>Acme Kleencut® Forged Steel Scissors</t>
  </si>
  <si>
    <t>Merrimack</t>
  </si>
  <si>
    <t>Tamara Dickinson</t>
  </si>
  <si>
    <t>Gretchen Best Wilkins</t>
  </si>
  <si>
    <t>Lynnwood</t>
  </si>
  <si>
    <t>Epson DFX5000+ Dot Matrix Printer</t>
  </si>
  <si>
    <t>Newell 320</t>
  </si>
  <si>
    <t>Franklin Spencer</t>
  </si>
  <si>
    <t>Adesso Programmable 142-Key Keyboard</t>
  </si>
  <si>
    <t>Emporia</t>
  </si>
  <si>
    <t>Sally House</t>
  </si>
  <si>
    <t>Burleson</t>
  </si>
  <si>
    <t>Tara Powers Underwood</t>
  </si>
  <si>
    <t>Fellowes Mighty 8 Compact Surge Protector</t>
  </si>
  <si>
    <t>Phyllis Little</t>
  </si>
  <si>
    <t>Bartlett</t>
  </si>
  <si>
    <t>Brandon E Shepherd</t>
  </si>
  <si>
    <t>Sioux Falls</t>
  </si>
  <si>
    <t>Ellen Sparks</t>
  </si>
  <si>
    <t>Accessory21</t>
  </si>
  <si>
    <t>Neenah</t>
  </si>
  <si>
    <t>Patsy Harmon</t>
  </si>
  <si>
    <t>Lufkin</t>
  </si>
  <si>
    <t>Joe D Dean</t>
  </si>
  <si>
    <t>Beverly Roberts</t>
  </si>
  <si>
    <t>Savannah</t>
  </si>
  <si>
    <t>Staples SlimLine Pencil Sharpener</t>
  </si>
  <si>
    <t>Edwin Chung</t>
  </si>
  <si>
    <t>Natick</t>
  </si>
  <si>
    <t>Tiffany Grossman Hardin</t>
  </si>
  <si>
    <t>Sandwich</t>
  </si>
  <si>
    <t>Larry Church</t>
  </si>
  <si>
    <t>Tennsco Industrial Shelving</t>
  </si>
  <si>
    <t>Laurence Cummings</t>
  </si>
  <si>
    <t>Lehigh Acres</t>
  </si>
  <si>
    <t>Gene Gilliam</t>
  </si>
  <si>
    <t>Balt Split Level Computer Training Table</t>
  </si>
  <si>
    <t>Novimex Turbo Task Chair</t>
  </si>
  <si>
    <t>Kara Foster</t>
  </si>
  <si>
    <t>Marion</t>
  </si>
  <si>
    <t>Neil Song</t>
  </si>
  <si>
    <t>Decoflex Hanging Personal Folder File</t>
  </si>
  <si>
    <t>Pflugerville</t>
  </si>
  <si>
    <t>Ellen Beck</t>
  </si>
  <si>
    <t>Scottsdale</t>
  </si>
  <si>
    <t>Xerox 1964</t>
  </si>
  <si>
    <t>Nina Bowles</t>
  </si>
  <si>
    <t>David Hoyle</t>
  </si>
  <si>
    <t>Tensor Computer Mounted Lamp</t>
  </si>
  <si>
    <t>Gladys Holloway</t>
  </si>
  <si>
    <t>Oakland Park</t>
  </si>
  <si>
    <t>DMI Eclipse Executive Suite Bookcases</t>
  </si>
  <si>
    <t>Joseph Hurst</t>
  </si>
  <si>
    <t>Ibico Presentation Index for Binding Systems</t>
  </si>
  <si>
    <t>Xerox 207</t>
  </si>
  <si>
    <t>Sara O'Connor</t>
  </si>
  <si>
    <t>Loveland</t>
  </si>
  <si>
    <t>Tim Connolly</t>
  </si>
  <si>
    <t>Inver Grove Heights</t>
  </si>
  <si>
    <t>Robert Rollins</t>
  </si>
  <si>
    <t>Microsoft Natural Multimedia Keyboard</t>
  </si>
  <si>
    <t>Newnan</t>
  </si>
  <si>
    <t>Xerox 1936</t>
  </si>
  <si>
    <t>Sandra Faulkner</t>
  </si>
  <si>
    <t>Holmes Harmony HEPA Air Purifier for 17 x 20 Room</t>
  </si>
  <si>
    <t>Portsmouth</t>
  </si>
  <si>
    <t>Christina Zhu</t>
  </si>
  <si>
    <t>Lumber Crayons</t>
  </si>
  <si>
    <t>Johnny Reid</t>
  </si>
  <si>
    <t>Crown Point</t>
  </si>
  <si>
    <t>Deflect-o EconoMat Nonstudded, No Bevel Mat</t>
  </si>
  <si>
    <t>Adam G Sawyer</t>
  </si>
  <si>
    <t>Nelson Hensley</t>
  </si>
  <si>
    <t>Panasonic KX-P2130 Dot Matrix Printer</t>
  </si>
  <si>
    <t>Xerox 1882</t>
  </si>
  <si>
    <t>Letter/Legal File Tote with Clear Snap-On Lid, Black Granite</t>
  </si>
  <si>
    <t>Executive Impressions 13-1/2" Indoor/Outdoor Wall Clock</t>
  </si>
  <si>
    <t>Marion Owens</t>
  </si>
  <si>
    <t>Bethlehem</t>
  </si>
  <si>
    <t>Marvin MacDonald</t>
  </si>
  <si>
    <t>Recycled Desk Saver Line "While You Were Out" Book, 5 1/2" X 4"</t>
  </si>
  <si>
    <t>Sara Faulkner</t>
  </si>
  <si>
    <t>Avery 487</t>
  </si>
  <si>
    <t>Calexico</t>
  </si>
  <si>
    <t>Executive Impressions 8-1/2" Career Panel/Partition Cubicle Clock</t>
  </si>
  <si>
    <t>Xerox 1962</t>
  </si>
  <si>
    <t>Cheryl Guthrie</t>
  </si>
  <si>
    <t>Grace Black</t>
  </si>
  <si>
    <t>North Miami Beach</t>
  </si>
  <si>
    <t>Wilson Jones DublLock® D-Ring Binders</t>
  </si>
  <si>
    <t>Janet Zhang</t>
  </si>
  <si>
    <t>Apple Valley</t>
  </si>
  <si>
    <t>Mitchell Goldberg</t>
  </si>
  <si>
    <t>Marguerite Rodgers</t>
  </si>
  <si>
    <t>SANFORD Major Accent™ Highlighters</t>
  </si>
  <si>
    <t>Commack</t>
  </si>
  <si>
    <t>HP Office Recycled Paper (20Lb. and 87 Bright)</t>
  </si>
  <si>
    <t>Eva Simpson</t>
  </si>
  <si>
    <t>Carrollton</t>
  </si>
  <si>
    <t>Marvin Reid</t>
  </si>
  <si>
    <t>Alvin Mullins</t>
  </si>
  <si>
    <t>Sam Rouse</t>
  </si>
  <si>
    <t>Adam Saunders Gray</t>
  </si>
  <si>
    <t>Colorado Springs</t>
  </si>
  <si>
    <t>Jenny Petty</t>
  </si>
  <si>
    <t>Manchester</t>
  </si>
  <si>
    <t>Catalog Binders with Expanding Posts</t>
  </si>
  <si>
    <t>Claire Warren</t>
  </si>
  <si>
    <t>Holmes Replacement Filter for HEPA Air Cleaner, Medium Room</t>
  </si>
  <si>
    <t>New London</t>
  </si>
  <si>
    <t>Brad H Blake</t>
  </si>
  <si>
    <t>Letter Size Cart</t>
  </si>
  <si>
    <t>Gainesville</t>
  </si>
  <si>
    <t>Colleen Andrews</t>
  </si>
  <si>
    <t>Global Push Button Manager's Chair, Indigo</t>
  </si>
  <si>
    <t>Mint Hill</t>
  </si>
  <si>
    <t>Fellowes Binding Cases</t>
  </si>
  <si>
    <t>Sidney Brewer</t>
  </si>
  <si>
    <t>Immokalee</t>
  </si>
  <si>
    <t>Carol Wood</t>
  </si>
  <si>
    <t>Avery 482</t>
  </si>
  <si>
    <t>Binney &amp; Smith inkTank™ Erasable Pocket Highlighter, Chisel Tip, Yellow</t>
  </si>
  <si>
    <t>Brooke Weeks Taylor</t>
  </si>
  <si>
    <t>Ansonia</t>
  </si>
  <si>
    <t>Marguerite Moss</t>
  </si>
  <si>
    <t>Fiskars® Softgrip Scissors</t>
  </si>
  <si>
    <t>Yarmouth</t>
  </si>
  <si>
    <t>Bevis Rectangular Conference Tables</t>
  </si>
  <si>
    <t>Jeanne Walker</t>
  </si>
  <si>
    <t>Jimmy Wang</t>
  </si>
  <si>
    <t>Bionaire 99.97% HEPA Air Cleaner</t>
  </si>
  <si>
    <t>Quartet Omega® Colored Chalk, 12/Pack</t>
  </si>
  <si>
    <t>Canon PC940 Copier</t>
  </si>
  <si>
    <t>May</t>
  </si>
  <si>
    <t>Xerox 4200 Series MultiUse Premium Copy Paper (20Lb. and 84 Bright)</t>
  </si>
  <si>
    <t>Troy Casey</t>
  </si>
  <si>
    <t>Xerox 227</t>
  </si>
  <si>
    <t>Fellowes Mobile Numeric Keypad, Graphite</t>
  </si>
  <si>
    <t>Matthew Conway</t>
  </si>
  <si>
    <t>Ithaca</t>
  </si>
  <si>
    <t>Carol Sherrill</t>
  </si>
  <si>
    <t>Bryan</t>
  </si>
  <si>
    <t>232</t>
  </si>
  <si>
    <t>Tennsco Snap-Together Open Shelving Units, Starter Sets and Add-On Units</t>
  </si>
  <si>
    <t>Dana Waller</t>
  </si>
  <si>
    <t>Office Star - Ergonomic Mid Back Chair with 2-Way Adjustable Arms</t>
  </si>
  <si>
    <t>Robin Tyler</t>
  </si>
  <si>
    <t>Gretchen Ball</t>
  </si>
  <si>
    <t>Tommy Honeycutt</t>
  </si>
  <si>
    <t>Saint Peters</t>
  </si>
  <si>
    <t>Charlotte L Doyle</t>
  </si>
  <si>
    <t>Coral Gables</t>
  </si>
  <si>
    <t>Tara Gold</t>
  </si>
  <si>
    <t>GBC White Gloss Covers, Plain Front</t>
  </si>
  <si>
    <t>Hutchinson</t>
  </si>
  <si>
    <t>Charlotte Patterson</t>
  </si>
  <si>
    <t>Terre Haute</t>
  </si>
  <si>
    <t>Annie Horne</t>
  </si>
  <si>
    <t>Post-it® “Important Message” Note Pad, Neon Colors, 50 Sheets/Pad</t>
  </si>
  <si>
    <t>Fort Myers</t>
  </si>
  <si>
    <t>300 Series Non-Flip</t>
  </si>
  <si>
    <t>Katie Dougherty</t>
  </si>
  <si>
    <t>Hoover Replacement Belts For Soft Guard™ &amp; Commercial Ltweight Upright Vacs, 2/Pk</t>
  </si>
  <si>
    <t>Spanaway</t>
  </si>
  <si>
    <t>Ibico Ibimaster 300 Manual Binding System</t>
  </si>
  <si>
    <t>Kathryn Wolfe</t>
  </si>
  <si>
    <t>GBC Plastic Binding Combs</t>
  </si>
  <si>
    <t>Plainview</t>
  </si>
  <si>
    <t>David Powell</t>
  </si>
  <si>
    <t>Esther Whitaker</t>
  </si>
  <si>
    <t>Staples Colored Interoffice Envelopes</t>
  </si>
  <si>
    <t>Electrix Fluorescent Magnifier Lamps &amp; Weighted Base</t>
  </si>
  <si>
    <t>Eddie House Mueller</t>
  </si>
  <si>
    <t>Joanne Chu</t>
  </si>
  <si>
    <t>Baldwin</t>
  </si>
  <si>
    <t>Ralph Woods Scott</t>
  </si>
  <si>
    <t>Avery Binding System Hidden Tab™ Executive Style Index Sets</t>
  </si>
  <si>
    <t>Creve Coeur</t>
  </si>
  <si>
    <t>Debra Block</t>
  </si>
  <si>
    <t>Belkin 325VA UPS Surge Protector, 6'</t>
  </si>
  <si>
    <t>Harlingen</t>
  </si>
  <si>
    <t>Sidney Larson</t>
  </si>
  <si>
    <t>South Portland</t>
  </si>
  <si>
    <t>Sean Herbert</t>
  </si>
  <si>
    <t>Racine</t>
  </si>
  <si>
    <t>Lindsay Webb</t>
  </si>
  <si>
    <t>Sheboygan</t>
  </si>
  <si>
    <t>Lloyd Spencer</t>
  </si>
  <si>
    <t>West Scarborough</t>
  </si>
  <si>
    <t>Newell 329</t>
  </si>
  <si>
    <t>Shirley Riley</t>
  </si>
  <si>
    <t>GBC DocuBind TL200 Manual Binding Machine</t>
  </si>
  <si>
    <t>Gwendolyn F Tyson</t>
  </si>
  <si>
    <t>Newell 321</t>
  </si>
  <si>
    <t>Newell 351</t>
  </si>
  <si>
    <t>Wirebound Message Books, Four 2 3/4" x 5" Forms per Page, 600 Sets per Book</t>
  </si>
  <si>
    <t>Rosemary Branch</t>
  </si>
  <si>
    <t>Imation 3.5" DS/HD IBM Formatted Diskettes, 10/Pack</t>
  </si>
  <si>
    <t>Boca Raton</t>
  </si>
  <si>
    <t>Evan K Bullard</t>
  </si>
  <si>
    <t>Multimedia Mailers</t>
  </si>
  <si>
    <t>Naugatuck</t>
  </si>
  <si>
    <t>Marlene Abrams</t>
  </si>
  <si>
    <t>Kathryn Patrick</t>
  </si>
  <si>
    <t>William Larson</t>
  </si>
  <si>
    <t>Acme Hot Forged Carbon Steel Scissors with Nickel-Plated Handles, 3 7/8" Cut, 8"L</t>
  </si>
  <si>
    <t>Sharon Marcus</t>
  </si>
  <si>
    <t>Longview</t>
  </si>
  <si>
    <t>Steve McKee</t>
  </si>
  <si>
    <t>Carla Hauser</t>
  </si>
  <si>
    <t>Bonnie Chambers</t>
  </si>
  <si>
    <t>Glendale</t>
  </si>
  <si>
    <t>Xerox 1898</t>
  </si>
  <si>
    <t>Alice Coley</t>
  </si>
  <si>
    <t>GBC Recycled Regency Composition Covers</t>
  </si>
  <si>
    <t>Urbana</t>
  </si>
  <si>
    <t>Ruth Lamm</t>
  </si>
  <si>
    <t>Accessory29</t>
  </si>
  <si>
    <t>Vernon Hills</t>
  </si>
  <si>
    <t>Pam Bennett</t>
  </si>
  <si>
    <t>Boston 16701 Slimline Battery Pencil Sharpener</t>
  </si>
  <si>
    <t>Carbondale</t>
  </si>
  <si>
    <t>Glen Newman</t>
  </si>
  <si>
    <t>Wilkinsburg</t>
  </si>
  <si>
    <t>Vinyl Sectional Post Binders</t>
  </si>
  <si>
    <t>Laurie Hanna</t>
  </si>
  <si>
    <t>DAX Natural Wood-Tone Poster Frame</t>
  </si>
  <si>
    <t>Helena</t>
  </si>
  <si>
    <t>Tony Wilkins Winters</t>
  </si>
  <si>
    <t>Ross Frederick</t>
  </si>
  <si>
    <t>San Antonio</t>
  </si>
  <si>
    <t>Carrie Duke</t>
  </si>
  <si>
    <t>Dale Gillespie</t>
  </si>
  <si>
    <t>Petaluma</t>
  </si>
  <si>
    <t>Jerome Burch</t>
  </si>
  <si>
    <t>Yuba City</t>
  </si>
  <si>
    <t>Hazel Jones</t>
  </si>
  <si>
    <t>Wirebound Message Forms, Four 2 3/4 x 5 Forms per Page, Pink Paper</t>
  </si>
  <si>
    <t>Jennifer Zimmerman</t>
  </si>
  <si>
    <t>Eldon Simplefile® Box Office®</t>
  </si>
  <si>
    <t>Jonesboro</t>
  </si>
  <si>
    <t>Tommy Lutz</t>
  </si>
  <si>
    <t>Kelly Collins</t>
  </si>
  <si>
    <t>Eastpointe</t>
  </si>
  <si>
    <t>Lynne Wilcox</t>
  </si>
  <si>
    <t>Prismacolor Color Pencil Set</t>
  </si>
  <si>
    <t>Victoria Baker Hoover</t>
  </si>
  <si>
    <t>REDIFORM Incoming/Outgoing Call Register, 11" X 8 1/2", 100 Messages</t>
  </si>
  <si>
    <t>Terrytown</t>
  </si>
  <si>
    <t>Sharp EL501VB Scientific Calculator, Battery Operated, 10-Digit Display, Hard Case</t>
  </si>
  <si>
    <t>Penny Tuttle</t>
  </si>
  <si>
    <t>Ibico EB-19 Dual Function Manual Binding System</t>
  </si>
  <si>
    <t>Amy Hall</t>
  </si>
  <si>
    <t>Lorain</t>
  </si>
  <si>
    <t>Jerry Webster</t>
  </si>
  <si>
    <t>Acco Smartsocket™ Table Surge Protector, 6 Color-Coded Adapter Outlets</t>
  </si>
  <si>
    <t>Wayne English</t>
  </si>
  <si>
    <t>GBC Recycled Grain Textured Covers</t>
  </si>
  <si>
    <t>New Iberia</t>
  </si>
  <si>
    <t>Panasonic KP-350BK Electric Pencil Sharpener with Auto Stop</t>
  </si>
  <si>
    <t>Jon Ward</t>
  </si>
  <si>
    <t>Revere Boxed Rubber Bands by Revere</t>
  </si>
  <si>
    <t>Ted Durham</t>
  </si>
  <si>
    <t>Zoom V.92 V.44 PCI Internal Controllerless FaxModem</t>
  </si>
  <si>
    <t>North Port</t>
  </si>
  <si>
    <t>Molly Vincent</t>
  </si>
  <si>
    <t>Ronnie Creech</t>
  </si>
  <si>
    <t>Eileen Cheek</t>
  </si>
  <si>
    <t>Norwood</t>
  </si>
  <si>
    <t>Tennsco Lockers, Sand</t>
  </si>
  <si>
    <t>Troy Cassidy</t>
  </si>
  <si>
    <t>Dual Level, Single-Width Filing Carts</t>
  </si>
  <si>
    <t>Becky Puckett</t>
  </si>
  <si>
    <t>Eureka</t>
  </si>
  <si>
    <t>Arlene Weeks</t>
  </si>
  <si>
    <t>Union City</t>
  </si>
  <si>
    <t>Carole Rosen</t>
  </si>
  <si>
    <t>Joseph Grossman</t>
  </si>
  <si>
    <t>Dwight Bishop</t>
  </si>
  <si>
    <t>Robert Brantley</t>
  </si>
  <si>
    <t>Dearborn Heights</t>
  </si>
  <si>
    <t>#10 White Business Envelopes,4 1/8 x 9 1/2</t>
  </si>
  <si>
    <t>Wesley Field</t>
  </si>
  <si>
    <t>Westland</t>
  </si>
  <si>
    <t>Brenda Jain</t>
  </si>
  <si>
    <t>Hon Non-Folding Utility Tables</t>
  </si>
  <si>
    <t>Sharon</t>
  </si>
  <si>
    <t>Xerox 231</t>
  </si>
  <si>
    <t>Dolores Abrams</t>
  </si>
  <si>
    <t>Lucille Rankin</t>
  </si>
  <si>
    <t>Vickie Andrews</t>
  </si>
  <si>
    <t>Belleville</t>
  </si>
  <si>
    <t>Marvin Hunt</t>
  </si>
  <si>
    <t>Abilene</t>
  </si>
  <si>
    <t>June Frank Hammond</t>
  </si>
  <si>
    <t>South Vineland</t>
  </si>
  <si>
    <t>Acme® Forged Steel Scissors with Black Enamel Handles</t>
  </si>
  <si>
    <t>Joanna Keith</t>
  </si>
  <si>
    <t>Lake Jackson</t>
  </si>
  <si>
    <t>Catherine Mullins</t>
  </si>
  <si>
    <t>Walla Walla</t>
  </si>
  <si>
    <t>Neil Parker</t>
  </si>
  <si>
    <t>Decatur</t>
  </si>
  <si>
    <t>Marlene Davidson</t>
  </si>
  <si>
    <t>Benjamin Strauss</t>
  </si>
  <si>
    <t>El Paso</t>
  </si>
  <si>
    <t>Jim Rodgers</t>
  </si>
  <si>
    <t>Hewlett Packard 6S Scientific Calculator</t>
  </si>
  <si>
    <t>Missoula</t>
  </si>
  <si>
    <t>Advantus Plastic Paper Clips</t>
  </si>
  <si>
    <t>Lifetime Advantage™ Folding Chairs, 4/Carton</t>
  </si>
  <si>
    <t>Janice Frye</t>
  </si>
  <si>
    <t>Las Cruces</t>
  </si>
  <si>
    <t>Marcia Greenberg</t>
  </si>
  <si>
    <t>Cardinal Holdit Business Card Pockets</t>
  </si>
  <si>
    <t>Bullhead City</t>
  </si>
  <si>
    <t>Alex Harrell</t>
  </si>
  <si>
    <t>Fred Barber</t>
  </si>
  <si>
    <t>Accessory31</t>
  </si>
  <si>
    <t>Oak Creek</t>
  </si>
  <si>
    <t>Lester Woodward Maynard</t>
  </si>
  <si>
    <t>Boston 1799 Powerhouse™ Electric Pencil Sharpener</t>
  </si>
  <si>
    <t>Lindenhurst</t>
  </si>
  <si>
    <t>Derek Sweeney</t>
  </si>
  <si>
    <t>Gretchen Orr</t>
  </si>
  <si>
    <t>Lake Charles</t>
  </si>
  <si>
    <t>Jesse Williamson</t>
  </si>
  <si>
    <t>Spanish Fork</t>
  </si>
  <si>
    <t>Nicole Goldstein</t>
  </si>
  <si>
    <t>Wilson Jones Elliptical Ring 3 1/2" Capacity Binders, 800 sheets</t>
  </si>
  <si>
    <t>Annapolis</t>
  </si>
  <si>
    <t>Anne Armstrong</t>
  </si>
  <si>
    <t>Tenex Personal Self-Stacking Standard File Box, Black/Gray</t>
  </si>
  <si>
    <t>Millville</t>
  </si>
  <si>
    <t>Bruce Stark</t>
  </si>
  <si>
    <t>Dayton</t>
  </si>
  <si>
    <t>Soundgear Copyboard Conference Phone, Optional Battery</t>
  </si>
  <si>
    <t>Albert Tyson</t>
  </si>
  <si>
    <t>Micro Innovations Media Access Pro Keyboard</t>
  </si>
  <si>
    <t>Olive Branch</t>
  </si>
  <si>
    <t>Tonya Miller</t>
  </si>
  <si>
    <t>Newell 31</t>
  </si>
  <si>
    <t>Janesville</t>
  </si>
  <si>
    <t>Barbara McNamara</t>
  </si>
  <si>
    <t>Kingman</t>
  </si>
  <si>
    <t>Malcolm Robertson</t>
  </si>
  <si>
    <t>Amarillo</t>
  </si>
  <si>
    <t>Patrick Adcock</t>
  </si>
  <si>
    <t>GBC Prepunched Paper, 19-Hole, for Binding Systems, 24-lb</t>
  </si>
  <si>
    <t>Schererville</t>
  </si>
  <si>
    <t>Recycled Eldon Regeneration Jumbo File</t>
  </si>
  <si>
    <t>Kensington 6 Outlet SmartSocket Surge Protector</t>
  </si>
  <si>
    <t>Bevis Boat-Shaped Conference Table</t>
  </si>
  <si>
    <t>Dana Boyle</t>
  </si>
  <si>
    <t>Veronica Peck</t>
  </si>
  <si>
    <t>South Lake Tahoe</t>
  </si>
  <si>
    <t>Global Airflow Leather Mesh Back Chair, Black</t>
  </si>
  <si>
    <t>Thelma Abrams</t>
  </si>
  <si>
    <t>Priscilla Frank</t>
  </si>
  <si>
    <t>Self-Adhesive Removable Labels</t>
  </si>
  <si>
    <t>Gorham</t>
  </si>
  <si>
    <t>Mary Norman</t>
  </si>
  <si>
    <t>Granite Bay</t>
  </si>
  <si>
    <t>Sheryl Marsh</t>
  </si>
  <si>
    <t>Polycom VoiceStation 100</t>
  </si>
  <si>
    <t>Phone 918</t>
  </si>
  <si>
    <t>Gordon Boswell</t>
  </si>
  <si>
    <t>Cloverleaf</t>
  </si>
  <si>
    <t>Brenda Ross</t>
  </si>
  <si>
    <t>#10-4 1/8" x 9 1/2" Premium Diagonal Seam Envelopes</t>
  </si>
  <si>
    <t>Keith R Atkinson</t>
  </si>
  <si>
    <t>Surprise</t>
  </si>
  <si>
    <t>Xerox 1883</t>
  </si>
  <si>
    <t>Imation Primaris 3.5" 2HD Unformatted Diskettes, 10/Pack</t>
  </si>
  <si>
    <t>Tyvek ® Top-Opening Peel &amp; Seel Envelopes, Plain White</t>
  </si>
  <si>
    <t>Brandon Beach</t>
  </si>
  <si>
    <t>Kirkwood</t>
  </si>
  <si>
    <t>Leslie Woodard</t>
  </si>
  <si>
    <t>Avery Heavy-Duty EZD ™ Binder With Locking Rings</t>
  </si>
  <si>
    <t>Charleston</t>
  </si>
  <si>
    <t>Leah Pollock</t>
  </si>
  <si>
    <t>270c</t>
  </si>
  <si>
    <t>Leslie Rowland</t>
  </si>
  <si>
    <t>Los Banos</t>
  </si>
  <si>
    <t>Sam Oh</t>
  </si>
  <si>
    <t>Roberta Mullins Peters</t>
  </si>
  <si>
    <t>Everett</t>
  </si>
  <si>
    <t>Brenda Nelson Blanchard</t>
  </si>
  <si>
    <t>DIXON Oriole® Pencils</t>
  </si>
  <si>
    <t>Richfield</t>
  </si>
  <si>
    <t>StarTAC Series</t>
  </si>
  <si>
    <t>Aaron Day</t>
  </si>
  <si>
    <t>Trav-L-File Heavy-Duty Shuttle II, Black</t>
  </si>
  <si>
    <t>Greeneville</t>
  </si>
  <si>
    <t>Tracy Schultz</t>
  </si>
  <si>
    <t>Dixon My First Ticonderoga Pencil, #2</t>
  </si>
  <si>
    <t>Lindenwold</t>
  </si>
  <si>
    <t>Timothy Reese</t>
  </si>
  <si>
    <t>Smithtown</t>
  </si>
  <si>
    <t>Stanley Steele</t>
  </si>
  <si>
    <t>Ellicott City</t>
  </si>
  <si>
    <t>Xerox 1932</t>
  </si>
  <si>
    <t>Rosemary Stark</t>
  </si>
  <si>
    <t>TI 36X Solar Scientific Calculator</t>
  </si>
  <si>
    <t>Yvonne Mann</t>
  </si>
  <si>
    <t>Model L Table or Wall-Mount Pencil Sharpener</t>
  </si>
  <si>
    <t>Lloyd Fuller</t>
  </si>
  <si>
    <t>Bernice F Day</t>
  </si>
  <si>
    <t>Quincy</t>
  </si>
  <si>
    <t>Roger Meyer</t>
  </si>
  <si>
    <t>Staples Bulldog Clip</t>
  </si>
  <si>
    <t>Scott Moore</t>
  </si>
  <si>
    <t>Neil Barbee</t>
  </si>
  <si>
    <t>GBC VeloBinder Electric Binding Machine</t>
  </si>
  <si>
    <t>Moline</t>
  </si>
  <si>
    <t>Danielle Myers</t>
  </si>
  <si>
    <t>Newell 308</t>
  </si>
  <si>
    <t>Judy Frazier</t>
  </si>
  <si>
    <t>Grip Seal Envelopes</t>
  </si>
  <si>
    <t>East Massapequa</t>
  </si>
  <si>
    <t>Marion Wilcox</t>
  </si>
  <si>
    <t>Nov</t>
  </si>
  <si>
    <t>Fellowes Basic 104-Key Keyboard, Platinum</t>
  </si>
  <si>
    <t>Judy Singer</t>
  </si>
  <si>
    <t>VTech VT20-2481 2.4GHz Two-Line Phone System w/Answering Machine</t>
  </si>
  <si>
    <t>Boston School Pro Electric Pencil Sharpener, 1670</t>
  </si>
  <si>
    <t>Brad Stark</t>
  </si>
  <si>
    <t>GBC DocuBind 300 Electric Binding Machine</t>
  </si>
  <si>
    <t>Eden</t>
  </si>
  <si>
    <t>Gerald Love</t>
  </si>
  <si>
    <t>Boston 16765 Mini Stand Up Battery Pencil Sharpener</t>
  </si>
  <si>
    <t>Gilroy</t>
  </si>
  <si>
    <t>Melanie Knight</t>
  </si>
  <si>
    <t>Newell 339</t>
  </si>
  <si>
    <t>Canon PC1080F Personal Copier</t>
  </si>
  <si>
    <t>Marc Nash</t>
  </si>
  <si>
    <t>Bellingham</t>
  </si>
  <si>
    <t>Tony Doyle</t>
  </si>
  <si>
    <t>Trenton</t>
  </si>
  <si>
    <t>Tammy Buckley</t>
  </si>
  <si>
    <t>Tenex 46" x 60" Computer Anti-Static Chairmat, Rectangular Shaped</t>
  </si>
  <si>
    <t>Cheyenne</t>
  </si>
  <si>
    <t>Larry Hall</t>
  </si>
  <si>
    <t>Birmingham</t>
  </si>
  <si>
    <t>Leslie Hawley</t>
  </si>
  <si>
    <t>Tulsa</t>
  </si>
  <si>
    <t>Xerox 1961</t>
  </si>
  <si>
    <t>Hannah Tyson</t>
  </si>
  <si>
    <t>Avery® 3 1/2" Diskette Storage Pages, 10/Pack</t>
  </si>
  <si>
    <t>Paragould</t>
  </si>
  <si>
    <t>Joan Bowers</t>
  </si>
  <si>
    <t>York</t>
  </si>
  <si>
    <t>Sandy Hunt</t>
  </si>
  <si>
    <t>Altamonte Springs</t>
  </si>
  <si>
    <t>Kara Patton</t>
  </si>
  <si>
    <t>Carpentersville</t>
  </si>
  <si>
    <t>Dwight M Carr</t>
  </si>
  <si>
    <t>Fuji Slim Jewel Case CD-R</t>
  </si>
  <si>
    <t>Mcminnville</t>
  </si>
  <si>
    <t>Vanessa Day</t>
  </si>
  <si>
    <t>Collierville</t>
  </si>
  <si>
    <t>Sidney Bowling</t>
  </si>
  <si>
    <t>Omaha</t>
  </si>
  <si>
    <t>Timothy Ross</t>
  </si>
  <si>
    <t>Kim McCarthy</t>
  </si>
  <si>
    <t>Oak Park</t>
  </si>
  <si>
    <t>Dan Lamm</t>
  </si>
  <si>
    <t>Asheboro</t>
  </si>
  <si>
    <t>Theodore Moran</t>
  </si>
  <si>
    <t>Hon Rectangular Conference Tables</t>
  </si>
  <si>
    <t>Teresa Watts</t>
  </si>
  <si>
    <t>Seth Matthews</t>
  </si>
  <si>
    <t>Inkster</t>
  </si>
  <si>
    <t>Frances Saunders</t>
  </si>
  <si>
    <t>Quartet Alpha® White Chalk, 12/Pack</t>
  </si>
  <si>
    <t>Brett Hawkins</t>
  </si>
  <si>
    <t>Global Adaptabilities™ Conference Tables</t>
  </si>
  <si>
    <t>Highlands Ranch</t>
  </si>
  <si>
    <t>GBC Standard Plastic Binding Systems Combs</t>
  </si>
  <si>
    <t>Debra P May</t>
  </si>
  <si>
    <t>Oct</t>
  </si>
  <si>
    <t>Courtney Boyd</t>
  </si>
  <si>
    <t>James Hunter</t>
  </si>
  <si>
    <t>Lubbock</t>
  </si>
  <si>
    <t>Melvin Benton</t>
  </si>
  <si>
    <t>Encinitas</t>
  </si>
  <si>
    <t>Avery 05222 Permanent Self-Adhesive File Folder Labels for Typewriters, on Rolls, White, 250/Roll</t>
  </si>
  <si>
    <t>Harry Sellers</t>
  </si>
  <si>
    <t>Acco PRESSTEX® Data Binder with Storage Hooks, Dark Blue, 9 1/2" X 11"</t>
  </si>
  <si>
    <t>Joel Buckley</t>
  </si>
  <si>
    <t>Lincoln</t>
  </si>
  <si>
    <t>Acme® Preferred Stainless Steel Scissors</t>
  </si>
  <si>
    <t>Sherry Hurley</t>
  </si>
  <si>
    <t>Fayetteville</t>
  </si>
  <si>
    <t>Denise McIntosh</t>
  </si>
  <si>
    <t>Accessory24</t>
  </si>
  <si>
    <t>Lynn O'Donnell</t>
  </si>
  <si>
    <t>Elgin</t>
  </si>
  <si>
    <t>Penny O Caldwell</t>
  </si>
  <si>
    <t>Joel Burnette</t>
  </si>
  <si>
    <t>Dunwoody</t>
  </si>
  <si>
    <t>Theodore Tyson</t>
  </si>
  <si>
    <t>Romeoville</t>
  </si>
  <si>
    <t>Lorraine Kelly</t>
  </si>
  <si>
    <t>6160</t>
  </si>
  <si>
    <t>Puyallup</t>
  </si>
  <si>
    <t>Hon Metal Bookcases, Black</t>
  </si>
  <si>
    <t>Shawn Stern</t>
  </si>
  <si>
    <t>Acme® Office Executive Series Stainless Steel Trimmers</t>
  </si>
  <si>
    <t>Tysons Corner</t>
  </si>
  <si>
    <t>Glenda Herbert</t>
  </si>
  <si>
    <t>Gordon Walker</t>
  </si>
  <si>
    <t>Cabot</t>
  </si>
  <si>
    <t>Katherine W Epstein</t>
  </si>
  <si>
    <t>Hewlett-Packard Deskjet 3820 Color Inkjet Printer</t>
  </si>
  <si>
    <t>Vickie Gonzalez</t>
  </si>
  <si>
    <t>Broomfield</t>
  </si>
  <si>
    <t>Joanne Spivey</t>
  </si>
  <si>
    <t>Brown Kraft Recycled Envelopes</t>
  </si>
  <si>
    <t>Independence</t>
  </si>
  <si>
    <t>Frank Cross</t>
  </si>
  <si>
    <t>George Terry</t>
  </si>
  <si>
    <t>Los Gatos</t>
  </si>
  <si>
    <t>Brenda May</t>
  </si>
  <si>
    <t>Marlene Phillips</t>
  </si>
  <si>
    <t>Imation 3.5" DS-HD Macintosh Formatted Diskettes, 10/Pack</t>
  </si>
  <si>
    <t>Alexandra Wise</t>
  </si>
  <si>
    <t>Ellen McCormick</t>
  </si>
  <si>
    <t>Napa</t>
  </si>
  <si>
    <t>Sep</t>
  </si>
  <si>
    <t>Jamie Manning</t>
  </si>
  <si>
    <t>Melrose Park</t>
  </si>
  <si>
    <t>Nathan Fox</t>
  </si>
  <si>
    <t>Myrtle Beach</t>
  </si>
  <si>
    <t>Stacy Gould</t>
  </si>
  <si>
    <t>Holmes Cool Mist Humidifier for the Whole House with 8-Gallon Output per Day, Extended Life Filter</t>
  </si>
  <si>
    <t>Arthur Lowe Nash</t>
  </si>
  <si>
    <t>Potomac</t>
  </si>
  <si>
    <t>Francis Evans</t>
  </si>
  <si>
    <t>Hoover Replacement Belt for Commercial Guardsman Heavy-Duty Upright Vacuum</t>
  </si>
  <si>
    <t>Kerry Wilkerson</t>
  </si>
  <si>
    <t>Ted Crowder</t>
  </si>
  <si>
    <t>Fellowes Strictly Business® Drawer File, Letter/Legal Size</t>
  </si>
  <si>
    <t>Evan Kelley</t>
  </si>
  <si>
    <t>Prang Colored Pencils</t>
  </si>
  <si>
    <t>Jet-Pak Recycled Peel 'N' Seal Padded Mailers</t>
  </si>
  <si>
    <t>Karen Warren</t>
  </si>
  <si>
    <t>Fridley</t>
  </si>
  <si>
    <t>Balt Solid Wood Rectangular Table</t>
  </si>
  <si>
    <t>Marlene Harrison</t>
  </si>
  <si>
    <t>Westinghouse Floor Lamp with Metal Mesh Shade, Black</t>
  </si>
  <si>
    <t>Linda Blake</t>
  </si>
  <si>
    <t>Leonard Strauss</t>
  </si>
  <si>
    <t>Lynne Reid</t>
  </si>
  <si>
    <t>Strongsville</t>
  </si>
  <si>
    <t>Micro Innovations Micro Digital Wireless Keyboard and Mouse, Gray</t>
  </si>
  <si>
    <t>Colleen Fletcher</t>
  </si>
  <si>
    <t>Saint Charles</t>
  </si>
  <si>
    <t>Stuart Sharma</t>
  </si>
  <si>
    <t>Rubber Band Ball</t>
  </si>
  <si>
    <t>Wendy Pridgen Pearce</t>
  </si>
  <si>
    <t>Okidata ML520 Series Dot Matrix Printers</t>
  </si>
  <si>
    <t>Holland</t>
  </si>
  <si>
    <t>TOPS Voice Message Log Book, Flash Format</t>
  </si>
  <si>
    <t>Ernest Peele</t>
  </si>
  <si>
    <t>Alison Sharp</t>
  </si>
  <si>
    <t>Laconia</t>
  </si>
  <si>
    <t>Edna Huang</t>
  </si>
  <si>
    <t>South Hadley</t>
  </si>
  <si>
    <t>Delivery Days</t>
  </si>
  <si>
    <t>Sum of Sales</t>
  </si>
  <si>
    <t>Sum of Profit</t>
  </si>
  <si>
    <t>Row Labels</t>
  </si>
  <si>
    <t>Grand Total</t>
  </si>
  <si>
    <t>Count of Product Category</t>
  </si>
  <si>
    <t>State</t>
  </si>
  <si>
    <t>Sum of Quantity ordered new</t>
  </si>
  <si>
    <t>Count of Order ID</t>
  </si>
  <si>
    <t>Sum of Profit Margin</t>
  </si>
  <si>
    <t>Count of Customer ID</t>
  </si>
  <si>
    <t>Count of Delivery Days</t>
  </si>
  <si>
    <t>Column Labels</t>
  </si>
  <si>
    <t>(All)</t>
  </si>
  <si>
    <t>Months (Order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</si>
</sst>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dd/mm/yyyy;@"/>
    <numFmt numFmtId="165" formatCode="&quot;$&quot;\ 0.00,&quot;K&quot;"/>
    <numFmt numFmtId="166" formatCode="_-[$$-409]* #,##0.00_ ;_-[$$-409]* \-#,##0.00\ ;_-[$$-409]* &quot;-&quot;??_ ;_-@_ "/>
    <numFmt numFmtId="167" formatCode="&quot;#&quot;\ 0"/>
  </numFmts>
  <fonts count="5" x14ac:knownFonts="1">
    <font>
      <sz val="11"/>
      <color theme="1"/>
      <name val="Calibri"/>
      <family val="2"/>
      <scheme val="minor"/>
    </font>
    <font>
      <b/>
      <sz val="11"/>
      <color theme="1"/>
      <name val="Arial"/>
      <family val="2"/>
    </font>
    <font>
      <sz val="10"/>
      <color theme="1"/>
      <name val="Arial"/>
      <family val="2"/>
    </font>
    <font>
      <sz val="11"/>
      <color theme="1"/>
      <name val="Calibri"/>
      <family val="2"/>
    </font>
    <font>
      <b/>
      <sz val="11"/>
      <color theme="1"/>
      <name val="Calibri"/>
      <family val="2"/>
      <scheme val="minor"/>
    </font>
  </fonts>
  <fills count="4">
    <fill>
      <patternFill patternType="none"/>
    </fill>
    <fill>
      <patternFill patternType="gray125"/>
    </fill>
    <fill>
      <patternFill patternType="solid">
        <fgColor theme="5" tint="0.39997558519241921"/>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4">
    <xf numFmtId="0" fontId="0" fillId="0" borderId="0" xfId="0"/>
    <xf numFmtId="0" fontId="1" fillId="2" borderId="0" xfId="0" applyFont="1" applyFill="1" applyAlignment="1">
      <alignment horizontal="center" wrapText="1"/>
    </xf>
    <xf numFmtId="0" fontId="1" fillId="2" borderId="0" xfId="0" applyFont="1" applyFill="1" applyAlignment="1">
      <alignment horizontal="left" wrapText="1"/>
    </xf>
    <xf numFmtId="0" fontId="1" fillId="2" borderId="0" xfId="0" applyFont="1" applyFill="1" applyAlignment="1">
      <alignment wrapText="1"/>
    </xf>
    <xf numFmtId="164" fontId="1" fillId="2" borderId="0" xfId="0" applyNumberFormat="1" applyFont="1" applyFill="1" applyAlignment="1">
      <alignment horizontal="center" wrapText="1"/>
    </xf>
    <xf numFmtId="164" fontId="1" fillId="3" borderId="0" xfId="0" applyNumberFormat="1" applyFont="1" applyFill="1" applyAlignment="1">
      <alignment horizontal="center" wrapText="1"/>
    </xf>
    <xf numFmtId="0" fontId="2" fillId="0" borderId="0" xfId="0" applyFont="1" applyAlignment="1">
      <alignment horizontal="center" wrapText="1"/>
    </xf>
    <xf numFmtId="0" fontId="2" fillId="0" borderId="0" xfId="0" applyFont="1" applyAlignment="1">
      <alignment horizontal="left" wrapText="1"/>
    </xf>
    <xf numFmtId="0" fontId="2" fillId="0" borderId="0" xfId="0" applyFont="1" applyAlignment="1">
      <alignment wrapText="1"/>
    </xf>
    <xf numFmtId="164" fontId="3" fillId="0" borderId="0" xfId="0" applyNumberFormat="1" applyFont="1" applyAlignment="1">
      <alignment horizontal="center" wrapText="1"/>
    </xf>
    <xf numFmtId="49" fontId="3" fillId="0" borderId="0" xfId="0" applyNumberFormat="1" applyFont="1" applyAlignment="1">
      <alignment horizontal="center" wrapText="1"/>
    </xf>
    <xf numFmtId="0" fontId="0" fillId="0" borderId="0" xfId="0" pivotButton="1"/>
    <xf numFmtId="0" fontId="0" fillId="0" borderId="0" xfId="0" applyAlignment="1">
      <alignment horizontal="left"/>
    </xf>
    <xf numFmtId="165" fontId="0" fillId="0" borderId="0" xfId="0" applyNumberFormat="1"/>
    <xf numFmtId="2" fontId="0" fillId="0" borderId="0" xfId="0" applyNumberFormat="1"/>
    <xf numFmtId="10" fontId="0" fillId="0" borderId="0" xfId="0" applyNumberFormat="1"/>
    <xf numFmtId="166" fontId="0" fillId="0" borderId="0" xfId="0" applyNumberFormat="1"/>
    <xf numFmtId="167" fontId="0" fillId="0" borderId="0" xfId="0" applyNumberFormat="1"/>
    <xf numFmtId="0" fontId="4" fillId="0" borderId="1" xfId="0" applyFont="1" applyBorder="1"/>
    <xf numFmtId="0" fontId="0" fillId="0" borderId="1" xfId="0" applyBorder="1"/>
    <xf numFmtId="165" fontId="0" fillId="0" borderId="1" xfId="0" applyNumberFormat="1" applyBorder="1"/>
    <xf numFmtId="10" fontId="0" fillId="0" borderId="1" xfId="0" applyNumberFormat="1" applyBorder="1"/>
    <xf numFmtId="0" fontId="0" fillId="0" borderId="0" xfId="0" applyAlignment="1">
      <alignment horizontal="center"/>
    </xf>
    <xf numFmtId="0" fontId="0" fillId="0" borderId="0" xfId="0" applyNumberFormat="1"/>
  </cellXfs>
  <cellStyles count="1">
    <cellStyle name="Normal" xfId="0" builtinId="0"/>
  </cellStyles>
  <dxfs count="54">
    <dxf>
      <numFmt numFmtId="165" formatCode="&quot;$&quot;\ 0.00,&quot;K&quot;"/>
    </dxf>
    <dxf>
      <numFmt numFmtId="2" formatCode="0.00"/>
    </dxf>
    <dxf>
      <numFmt numFmtId="2" formatCode="0.00"/>
    </dxf>
    <dxf>
      <numFmt numFmtId="165" formatCode="&quot;$&quot;\ 0.00,&quot;K&quot;"/>
    </dxf>
    <dxf>
      <numFmt numFmtId="2" formatCode="0.00"/>
    </dxf>
    <dxf>
      <numFmt numFmtId="165" formatCode="&quot;$&quot;\ 0.00,&quot;K&quot;"/>
    </dxf>
    <dxf>
      <numFmt numFmtId="165" formatCode="&quot;$&quot;\ 0.00,&quot;K&quot;"/>
    </dxf>
    <dxf>
      <numFmt numFmtId="2" formatCode="0.00"/>
    </dxf>
    <dxf>
      <numFmt numFmtId="2" formatCode="0.00"/>
    </dxf>
    <dxf>
      <numFmt numFmtId="165" formatCode="&quot;$&quot;\ 0.00,&quot;K&quot;"/>
    </dxf>
    <dxf>
      <numFmt numFmtId="165" formatCode="&quot;$&quot;\ 0.00,&quot;K&quot;"/>
    </dxf>
    <dxf>
      <numFmt numFmtId="2" formatCode="0.00"/>
    </dxf>
    <dxf>
      <numFmt numFmtId="165" formatCode="&quot;$&quot;\ 0.00,&quot;K&quot;"/>
    </dxf>
    <dxf>
      <numFmt numFmtId="2" formatCode="0.00"/>
    </dxf>
    <dxf>
      <numFmt numFmtId="2" formatCode="0.00"/>
    </dxf>
    <dxf>
      <numFmt numFmtId="165" formatCode="&quot;$&quot;\ 0.00,&quot;K&quot;"/>
    </dxf>
    <dxf>
      <numFmt numFmtId="2" formatCode="0.00"/>
    </dxf>
    <dxf>
      <numFmt numFmtId="165" formatCode="&quot;$&quot;\ 0.00,&quot;K&quot;"/>
    </dxf>
    <dxf>
      <numFmt numFmtId="165" formatCode="&quot;$&quot;\ 0.00,&quot;K&quot;"/>
    </dxf>
    <dxf>
      <numFmt numFmtId="2" formatCode="0.00"/>
    </dxf>
    <dxf>
      <font>
        <b val="0"/>
        <i val="0"/>
        <strike val="0"/>
        <condense val="0"/>
        <extend val="0"/>
        <outline val="0"/>
        <shadow val="0"/>
        <u val="none"/>
        <vertAlign val="baseline"/>
        <sz val="10"/>
        <color theme="1"/>
        <name val="Arial"/>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numFmt numFmtId="164" formatCode="dd/mm/yyyy;@"/>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numFmt numFmtId="164" formatCode="dd/mm/yyyy;@"/>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numFmt numFmtId="164" formatCode="dd/mm/yyyy;@"/>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numFmt numFmtId="164" formatCode="dd/mm/yyyy;@"/>
      <alignment horizontal="center" vertical="bottom"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left" vertical="bottom"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left" vertical="bottom"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left" vertical="bottom"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left" vertical="bottom"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left" vertical="bottom"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left" vertical="bottom"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left" vertical="bottom"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left" vertical="bottom"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left" vertical="bottom"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left" vertical="bottom"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left" vertical="bottom"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center" vertical="bottom" textRotation="0" wrapText="1" indent="0" justifyLastLine="0" shrinkToFit="0" readingOrder="0"/>
    </dxf>
    <dxf>
      <font>
        <b/>
        <i val="0"/>
        <strike val="0"/>
        <condense val="0"/>
        <extend val="0"/>
        <outline val="0"/>
        <shadow val="0"/>
        <u val="none"/>
        <vertAlign val="baseline"/>
        <sz val="11"/>
        <color theme="1"/>
        <name val="Arial"/>
        <family val="2"/>
        <scheme val="none"/>
      </font>
      <fill>
        <patternFill patternType="none">
          <fgColor indexed="64"/>
          <bgColor theme="5" tint="0.39997558519241921"/>
        </patternFill>
      </fill>
      <alignment horizontal="center" vertical="bottom" textRotation="0" wrapText="1" indent="0" justifyLastLine="0" shrinkToFit="0" readingOrder="0"/>
    </dxf>
    <dxf>
      <font>
        <b/>
        <color theme="1"/>
      </font>
      <border>
        <bottom style="thin">
          <color rgb="FF4F81BD"/>
        </bottom>
        <vertical/>
        <horizontal/>
      </border>
    </dxf>
    <dxf>
      <font>
        <b/>
        <i val="0"/>
        <color theme="1"/>
        <name val="Calibri Light"/>
        <family val="2"/>
        <scheme val="major"/>
      </font>
      <border>
        <left style="thin">
          <color rgb="FF4F81BD"/>
        </left>
        <right style="thin">
          <color rgb="FF4F81BD"/>
        </right>
        <top style="thin">
          <color rgb="FF4F81BD"/>
        </top>
        <bottom style="thin">
          <color rgb="FF4F81BD"/>
        </bottom>
        <vertical/>
        <horizontal/>
      </border>
    </dxf>
    <dxf>
      <font>
        <color theme="5"/>
      </font>
      <border>
        <bottom style="thin">
          <color theme="4"/>
        </bottom>
        <vertical/>
        <horizontal/>
      </border>
    </dxf>
    <dxf>
      <font>
        <strike val="0"/>
        <u val="none"/>
        <color theme="5" tint="-0.24994659260841701"/>
      </font>
      <fill>
        <gradientFill>
          <stop position="0">
            <color theme="0"/>
          </stop>
          <stop position="1">
            <color theme="4"/>
          </stop>
        </gradientFill>
      </fill>
      <border>
        <left style="thin">
          <color theme="4"/>
        </left>
        <right style="thin">
          <color theme="4"/>
        </right>
        <top style="thin">
          <color theme="4"/>
        </top>
        <bottom style="thin">
          <color theme="4"/>
        </bottom>
        <vertical/>
        <horizontal/>
      </border>
    </dxf>
  </dxfs>
  <tableStyles count="2" defaultTableStyle="TableStyleMedium2" defaultPivotStyle="PivotStyleLight16">
    <tableStyle name="SlicerStyleLight1 2" pivot="0" table="0" count="10" xr9:uid="{4D856AB1-382D-4687-9CD3-D0BAD18B3578}">
      <tableStyleElement type="wholeTable" dxfId="53"/>
      <tableStyleElement type="headerRow" dxfId="52"/>
    </tableStyle>
    <tableStyle name="SlicerStyleOther2 2" pivot="0" table="0" count="10" xr9:uid="{DB369E32-A2AF-4294-AA32-CF4BAF9D05E3}">
      <tableStyleElement type="wholeTable" dxfId="51"/>
      <tableStyleElement type="headerRow" dxfId="50"/>
    </tableStyle>
  </tableStyles>
  <extLst>
    <ext xmlns:x14="http://schemas.microsoft.com/office/spreadsheetml/2009/9/main" uri="{46F421CA-312F-682f-3DD2-61675219B42D}">
      <x14:dxfs count="16">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Other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US Superstore.xlsx]Pivot tables and charts!PivotTable1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alpha val="69000"/>
            </a:schemeClr>
          </a:solidFill>
          <a:ln>
            <a:noFill/>
          </a:ln>
          <a:effectLst>
            <a:outerShdw blurRad="50800" dist="50800" dir="5400000" algn="ctr" rotWithShape="0">
              <a:srgbClr val="000000"/>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solidFill>
              <a:schemeClr val="accent2">
                <a:alpha val="96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32441808868565"/>
          <c:y val="0.12072828417327124"/>
          <c:w val="0.7820452690653531"/>
          <c:h val="0.84750650741636002"/>
        </c:manualLayout>
      </c:layout>
      <c:areaChart>
        <c:grouping val="stacked"/>
        <c:varyColors val="0"/>
        <c:ser>
          <c:idx val="2"/>
          <c:order val="2"/>
          <c:tx>
            <c:strRef>
              <c:f>'Pivot tables and charts'!$D$3</c:f>
              <c:strCache>
                <c:ptCount val="1"/>
                <c:pt idx="0">
                  <c:v>Count of Product Category</c:v>
                </c:pt>
              </c:strCache>
            </c:strRef>
          </c:tx>
          <c:spPr>
            <a:solidFill>
              <a:schemeClr val="accent2">
                <a:alpha val="69000"/>
              </a:schemeClr>
            </a:solidFill>
            <a:ln>
              <a:noFill/>
            </a:ln>
            <a:effectLst>
              <a:outerShdw blurRad="50800" dist="50800" dir="5400000" algn="ctr" rotWithShape="0">
                <a:srgbClr val="000000"/>
              </a:outerShdw>
            </a:effectLst>
          </c:spPr>
          <c:cat>
            <c:strRef>
              <c:f>'Pivot tables and 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and charts'!$D$4:$D$16</c:f>
              <c:numCache>
                <c:formatCode>General</c:formatCode>
                <c:ptCount val="12"/>
                <c:pt idx="0">
                  <c:v>263</c:v>
                </c:pt>
                <c:pt idx="1">
                  <c:v>252</c:v>
                </c:pt>
                <c:pt idx="2">
                  <c:v>281</c:v>
                </c:pt>
                <c:pt idx="3">
                  <c:v>242</c:v>
                </c:pt>
                <c:pt idx="4">
                  <c:v>264</c:v>
                </c:pt>
                <c:pt idx="5">
                  <c:v>250</c:v>
                </c:pt>
                <c:pt idx="6">
                  <c:v>70</c:v>
                </c:pt>
                <c:pt idx="7">
                  <c:v>73</c:v>
                </c:pt>
                <c:pt idx="8">
                  <c:v>61</c:v>
                </c:pt>
                <c:pt idx="9">
                  <c:v>49</c:v>
                </c:pt>
                <c:pt idx="10">
                  <c:v>73</c:v>
                </c:pt>
                <c:pt idx="11">
                  <c:v>58</c:v>
                </c:pt>
              </c:numCache>
            </c:numRef>
          </c:val>
          <c:extLst>
            <c:ext xmlns:c16="http://schemas.microsoft.com/office/drawing/2014/chart" uri="{C3380CC4-5D6E-409C-BE32-E72D297353CC}">
              <c16:uniqueId val="{00000000-6C22-4C42-8E1D-41EFDDC2FCC1}"/>
            </c:ext>
          </c:extLst>
        </c:ser>
        <c:dLbls>
          <c:showLegendKey val="0"/>
          <c:showVal val="0"/>
          <c:showCatName val="0"/>
          <c:showSerName val="0"/>
          <c:showPercent val="0"/>
          <c:showBubbleSize val="0"/>
        </c:dLbls>
        <c:axId val="118584912"/>
        <c:axId val="166824752"/>
      </c:areaChart>
      <c:barChart>
        <c:barDir val="col"/>
        <c:grouping val="clustered"/>
        <c:varyColors val="0"/>
        <c:ser>
          <c:idx val="0"/>
          <c:order val="0"/>
          <c:tx>
            <c:strRef>
              <c:f>'Pivot tables and charts'!$B$3</c:f>
              <c:strCache>
                <c:ptCount val="1"/>
                <c:pt idx="0">
                  <c:v>Sum of Sales</c:v>
                </c:pt>
              </c:strCache>
            </c:strRef>
          </c:tx>
          <c:spPr>
            <a:solidFill>
              <a:schemeClr val="accent5"/>
            </a:solidFill>
            <a:ln>
              <a:solidFill>
                <a:schemeClr val="accent2">
                  <a:alpha val="96000"/>
                </a:schemeClr>
              </a:solidFill>
            </a:ln>
            <a:effectLst/>
          </c:spPr>
          <c:invertIfNegative val="0"/>
          <c:cat>
            <c:strRef>
              <c:f>'Pivot tables and 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and charts'!$B$4:$B$16</c:f>
              <c:numCache>
                <c:formatCode>"$"\ 0.00,"K"</c:formatCode>
                <c:ptCount val="12"/>
                <c:pt idx="0">
                  <c:v>140975.59000000014</c:v>
                </c:pt>
                <c:pt idx="1">
                  <c:v>266212.05999999976</c:v>
                </c:pt>
                <c:pt idx="2">
                  <c:v>242735.00000000009</c:v>
                </c:pt>
                <c:pt idx="3">
                  <c:v>268231.11000000004</c:v>
                </c:pt>
                <c:pt idx="4">
                  <c:v>271935.52999999991</c:v>
                </c:pt>
                <c:pt idx="5">
                  <c:v>338549.39</c:v>
                </c:pt>
                <c:pt idx="6">
                  <c:v>83573.27999999997</c:v>
                </c:pt>
                <c:pt idx="7">
                  <c:v>70276.7</c:v>
                </c:pt>
                <c:pt idx="8">
                  <c:v>49271.679999999993</c:v>
                </c:pt>
                <c:pt idx="9">
                  <c:v>37483.890000000014</c:v>
                </c:pt>
                <c:pt idx="10">
                  <c:v>76620.45</c:v>
                </c:pt>
                <c:pt idx="11">
                  <c:v>35660.089999999997</c:v>
                </c:pt>
              </c:numCache>
            </c:numRef>
          </c:val>
          <c:extLst>
            <c:ext xmlns:c16="http://schemas.microsoft.com/office/drawing/2014/chart" uri="{C3380CC4-5D6E-409C-BE32-E72D297353CC}">
              <c16:uniqueId val="{00000001-6C22-4C42-8E1D-41EFDDC2FCC1}"/>
            </c:ext>
          </c:extLst>
        </c:ser>
        <c:ser>
          <c:idx val="1"/>
          <c:order val="1"/>
          <c:tx>
            <c:strRef>
              <c:f>'Pivot tables and charts'!$C$3</c:f>
              <c:strCache>
                <c:ptCount val="1"/>
                <c:pt idx="0">
                  <c:v>Sum of Profit</c:v>
                </c:pt>
              </c:strCache>
            </c:strRef>
          </c:tx>
          <c:spPr>
            <a:solidFill>
              <a:schemeClr val="accent2"/>
            </a:solidFill>
            <a:ln>
              <a:noFill/>
            </a:ln>
            <a:effectLst/>
          </c:spPr>
          <c:invertIfNegative val="0"/>
          <c:cat>
            <c:strRef>
              <c:f>'Pivot tables and 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and charts'!$C$4:$C$16</c:f>
              <c:numCache>
                <c:formatCode>"$"\ 0.00,"K"</c:formatCode>
                <c:ptCount val="12"/>
                <c:pt idx="0">
                  <c:v>2199.1872277000029</c:v>
                </c:pt>
                <c:pt idx="1">
                  <c:v>41451.22197649999</c:v>
                </c:pt>
                <c:pt idx="2">
                  <c:v>-12957.24062430001</c:v>
                </c:pt>
                <c:pt idx="3">
                  <c:v>20389.528506000013</c:v>
                </c:pt>
                <c:pt idx="4">
                  <c:v>51063.940606400036</c:v>
                </c:pt>
                <c:pt idx="5">
                  <c:v>62303.827288</c:v>
                </c:pt>
                <c:pt idx="6">
                  <c:v>11430.187188</c:v>
                </c:pt>
                <c:pt idx="7">
                  <c:v>15437.20256</c:v>
                </c:pt>
                <c:pt idx="8">
                  <c:v>6002.0904999999993</c:v>
                </c:pt>
                <c:pt idx="9">
                  <c:v>12243.390259999998</c:v>
                </c:pt>
                <c:pt idx="10">
                  <c:v>2640.0940470000005</c:v>
                </c:pt>
                <c:pt idx="11">
                  <c:v>2819.9701999999993</c:v>
                </c:pt>
              </c:numCache>
            </c:numRef>
          </c:val>
          <c:extLst>
            <c:ext xmlns:c16="http://schemas.microsoft.com/office/drawing/2014/chart" uri="{C3380CC4-5D6E-409C-BE32-E72D297353CC}">
              <c16:uniqueId val="{00000002-6C22-4C42-8E1D-41EFDDC2FCC1}"/>
            </c:ext>
          </c:extLst>
        </c:ser>
        <c:dLbls>
          <c:showLegendKey val="0"/>
          <c:showVal val="0"/>
          <c:showCatName val="0"/>
          <c:showSerName val="0"/>
          <c:showPercent val="0"/>
          <c:showBubbleSize val="0"/>
        </c:dLbls>
        <c:gapWidth val="83"/>
        <c:overlap val="51"/>
        <c:axId val="642169599"/>
        <c:axId val="551953519"/>
      </c:barChart>
      <c:catAx>
        <c:axId val="6421695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j-lt"/>
                <a:ea typeface="+mn-ea"/>
                <a:cs typeface="+mn-cs"/>
              </a:defRPr>
            </a:pPr>
            <a:endParaRPr lang="en-US"/>
          </a:p>
        </c:txPr>
        <c:crossAx val="551953519"/>
        <c:crosses val="autoZero"/>
        <c:auto val="1"/>
        <c:lblAlgn val="ctr"/>
        <c:lblOffset val="100"/>
        <c:noMultiLvlLbl val="0"/>
      </c:catAx>
      <c:valAx>
        <c:axId val="551953519"/>
        <c:scaling>
          <c:orientation val="minMax"/>
        </c:scaling>
        <c:delete val="0"/>
        <c:axPos val="l"/>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j-lt"/>
                <a:ea typeface="+mn-ea"/>
                <a:cs typeface="+mn-cs"/>
              </a:defRPr>
            </a:pPr>
            <a:endParaRPr lang="en-US"/>
          </a:p>
        </c:txPr>
        <c:crossAx val="642169599"/>
        <c:crosses val="autoZero"/>
        <c:crossBetween val="between"/>
      </c:valAx>
      <c:valAx>
        <c:axId val="16682475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18584912"/>
        <c:crosses val="max"/>
        <c:crossBetween val="between"/>
      </c:valAx>
      <c:catAx>
        <c:axId val="118584912"/>
        <c:scaling>
          <c:orientation val="minMax"/>
        </c:scaling>
        <c:delete val="1"/>
        <c:axPos val="b"/>
        <c:numFmt formatCode="General" sourceLinked="1"/>
        <c:majorTickMark val="out"/>
        <c:minorTickMark val="none"/>
        <c:tickLblPos val="nextTo"/>
        <c:crossAx val="16682475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j-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US Superstore.xlsx]KPI and Line charts!PivotTable7</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and Line charts'!$B$3</c:f>
              <c:strCache>
                <c:ptCount val="1"/>
                <c:pt idx="0">
                  <c:v>Total</c:v>
                </c:pt>
              </c:strCache>
            </c:strRef>
          </c:tx>
          <c:spPr>
            <a:ln w="34925" cap="rnd">
              <a:solidFill>
                <a:schemeClr val="bg1"/>
              </a:solidFill>
              <a:round/>
            </a:ln>
            <a:effectLst/>
          </c:spPr>
          <c:marker>
            <c:symbol val="none"/>
          </c:marker>
          <c:cat>
            <c:strRef>
              <c:f>'KPI and Line 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and Line charts'!$B$4:$B$16</c:f>
              <c:numCache>
                <c:formatCode>General</c:formatCode>
                <c:ptCount val="12"/>
                <c:pt idx="0">
                  <c:v>140975.59000000014</c:v>
                </c:pt>
                <c:pt idx="1">
                  <c:v>266212.05999999976</c:v>
                </c:pt>
                <c:pt idx="2">
                  <c:v>242735.00000000009</c:v>
                </c:pt>
                <c:pt idx="3">
                  <c:v>268231.11000000004</c:v>
                </c:pt>
                <c:pt idx="4">
                  <c:v>271935.52999999991</c:v>
                </c:pt>
                <c:pt idx="5">
                  <c:v>338549.39</c:v>
                </c:pt>
                <c:pt idx="6">
                  <c:v>83573.27999999997</c:v>
                </c:pt>
                <c:pt idx="7">
                  <c:v>70276.7</c:v>
                </c:pt>
                <c:pt idx="8">
                  <c:v>49271.679999999993</c:v>
                </c:pt>
                <c:pt idx="9">
                  <c:v>37483.890000000014</c:v>
                </c:pt>
                <c:pt idx="10">
                  <c:v>76620.45</c:v>
                </c:pt>
                <c:pt idx="11">
                  <c:v>35660.089999999997</c:v>
                </c:pt>
              </c:numCache>
            </c:numRef>
          </c:val>
          <c:smooth val="0"/>
          <c:extLst>
            <c:ext xmlns:c16="http://schemas.microsoft.com/office/drawing/2014/chart" uri="{C3380CC4-5D6E-409C-BE32-E72D297353CC}">
              <c16:uniqueId val="{00000000-65BD-4026-826F-303ECA31A1E9}"/>
            </c:ext>
          </c:extLst>
        </c:ser>
        <c:dLbls>
          <c:showLegendKey val="0"/>
          <c:showVal val="0"/>
          <c:showCatName val="0"/>
          <c:showSerName val="0"/>
          <c:showPercent val="0"/>
          <c:showBubbleSize val="0"/>
        </c:dLbls>
        <c:smooth val="0"/>
        <c:axId val="1053146767"/>
        <c:axId val="659047647"/>
      </c:lineChart>
      <c:catAx>
        <c:axId val="1053146767"/>
        <c:scaling>
          <c:orientation val="minMax"/>
        </c:scaling>
        <c:delete val="1"/>
        <c:axPos val="b"/>
        <c:numFmt formatCode="General" sourceLinked="1"/>
        <c:majorTickMark val="none"/>
        <c:minorTickMark val="none"/>
        <c:tickLblPos val="nextTo"/>
        <c:crossAx val="659047647"/>
        <c:crosses val="autoZero"/>
        <c:auto val="1"/>
        <c:lblAlgn val="ctr"/>
        <c:lblOffset val="100"/>
        <c:noMultiLvlLbl val="0"/>
      </c:catAx>
      <c:valAx>
        <c:axId val="659047647"/>
        <c:scaling>
          <c:orientation val="minMax"/>
        </c:scaling>
        <c:delete val="1"/>
        <c:axPos val="l"/>
        <c:numFmt formatCode="General" sourceLinked="1"/>
        <c:majorTickMark val="none"/>
        <c:minorTickMark val="none"/>
        <c:tickLblPos val="nextTo"/>
        <c:crossAx val="105314676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US Superstore.xlsx]KPI and Line charts!PivotTable7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and Line charts'!$B$3</c:f>
              <c:strCache>
                <c:ptCount val="1"/>
                <c:pt idx="0">
                  <c:v>Total</c:v>
                </c:pt>
              </c:strCache>
            </c:strRef>
          </c:tx>
          <c:spPr>
            <a:ln w="34925" cap="rnd">
              <a:solidFill>
                <a:schemeClr val="bg1"/>
              </a:solidFill>
              <a:round/>
            </a:ln>
            <a:effectLst/>
          </c:spPr>
          <c:marker>
            <c:symbol val="none"/>
          </c:marker>
          <c:cat>
            <c:strRef>
              <c:f>'KPI and Line 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and Line charts'!$B$4:$B$16</c:f>
              <c:numCache>
                <c:formatCode>General</c:formatCode>
                <c:ptCount val="12"/>
                <c:pt idx="0">
                  <c:v>140975.59000000014</c:v>
                </c:pt>
                <c:pt idx="1">
                  <c:v>266212.05999999976</c:v>
                </c:pt>
                <c:pt idx="2">
                  <c:v>242735.00000000009</c:v>
                </c:pt>
                <c:pt idx="3">
                  <c:v>268231.11000000004</c:v>
                </c:pt>
                <c:pt idx="4">
                  <c:v>271935.52999999991</c:v>
                </c:pt>
                <c:pt idx="5">
                  <c:v>338549.39</c:v>
                </c:pt>
                <c:pt idx="6">
                  <c:v>83573.27999999997</c:v>
                </c:pt>
                <c:pt idx="7">
                  <c:v>70276.7</c:v>
                </c:pt>
                <c:pt idx="8">
                  <c:v>49271.679999999993</c:v>
                </c:pt>
                <c:pt idx="9">
                  <c:v>37483.890000000014</c:v>
                </c:pt>
                <c:pt idx="10">
                  <c:v>76620.45</c:v>
                </c:pt>
                <c:pt idx="11">
                  <c:v>35660.089999999997</c:v>
                </c:pt>
              </c:numCache>
            </c:numRef>
          </c:val>
          <c:smooth val="0"/>
          <c:extLst>
            <c:ext xmlns:c16="http://schemas.microsoft.com/office/drawing/2014/chart" uri="{C3380CC4-5D6E-409C-BE32-E72D297353CC}">
              <c16:uniqueId val="{00000000-65BD-4026-826F-303ECA31A1E9}"/>
            </c:ext>
          </c:extLst>
        </c:ser>
        <c:dLbls>
          <c:showLegendKey val="0"/>
          <c:showVal val="0"/>
          <c:showCatName val="0"/>
          <c:showSerName val="0"/>
          <c:showPercent val="0"/>
          <c:showBubbleSize val="0"/>
        </c:dLbls>
        <c:smooth val="0"/>
        <c:axId val="1053146767"/>
        <c:axId val="659047647"/>
      </c:lineChart>
      <c:catAx>
        <c:axId val="1053146767"/>
        <c:scaling>
          <c:orientation val="minMax"/>
        </c:scaling>
        <c:delete val="1"/>
        <c:axPos val="b"/>
        <c:numFmt formatCode="General" sourceLinked="1"/>
        <c:majorTickMark val="none"/>
        <c:minorTickMark val="none"/>
        <c:tickLblPos val="nextTo"/>
        <c:crossAx val="659047647"/>
        <c:crosses val="autoZero"/>
        <c:auto val="1"/>
        <c:lblAlgn val="ctr"/>
        <c:lblOffset val="100"/>
        <c:noMultiLvlLbl val="0"/>
      </c:catAx>
      <c:valAx>
        <c:axId val="659047647"/>
        <c:scaling>
          <c:orientation val="minMax"/>
        </c:scaling>
        <c:delete val="1"/>
        <c:axPos val="l"/>
        <c:numFmt formatCode="General" sourceLinked="1"/>
        <c:majorTickMark val="none"/>
        <c:minorTickMark val="none"/>
        <c:tickLblPos val="nextTo"/>
        <c:crossAx val="105314676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US Superstore.xlsx]KPI and Line charts!PivotTable7</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and Line charts'!$B$3</c:f>
              <c:strCache>
                <c:ptCount val="1"/>
                <c:pt idx="0">
                  <c:v>Total</c:v>
                </c:pt>
              </c:strCache>
            </c:strRef>
          </c:tx>
          <c:spPr>
            <a:ln w="34925" cap="rnd">
              <a:solidFill>
                <a:schemeClr val="bg1"/>
              </a:solidFill>
              <a:round/>
            </a:ln>
            <a:effectLst/>
          </c:spPr>
          <c:marker>
            <c:symbol val="none"/>
          </c:marker>
          <c:cat>
            <c:strRef>
              <c:f>'KPI and Line 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and Line charts'!$B$4:$B$16</c:f>
              <c:numCache>
                <c:formatCode>General</c:formatCode>
                <c:ptCount val="12"/>
                <c:pt idx="0">
                  <c:v>140975.59000000014</c:v>
                </c:pt>
                <c:pt idx="1">
                  <c:v>266212.05999999976</c:v>
                </c:pt>
                <c:pt idx="2">
                  <c:v>242735.00000000009</c:v>
                </c:pt>
                <c:pt idx="3">
                  <c:v>268231.11000000004</c:v>
                </c:pt>
                <c:pt idx="4">
                  <c:v>271935.52999999991</c:v>
                </c:pt>
                <c:pt idx="5">
                  <c:v>338549.39</c:v>
                </c:pt>
                <c:pt idx="6">
                  <c:v>83573.27999999997</c:v>
                </c:pt>
                <c:pt idx="7">
                  <c:v>70276.7</c:v>
                </c:pt>
                <c:pt idx="8">
                  <c:v>49271.679999999993</c:v>
                </c:pt>
                <c:pt idx="9">
                  <c:v>37483.890000000014</c:v>
                </c:pt>
                <c:pt idx="10">
                  <c:v>76620.45</c:v>
                </c:pt>
                <c:pt idx="11">
                  <c:v>35660.089999999997</c:v>
                </c:pt>
              </c:numCache>
            </c:numRef>
          </c:val>
          <c:smooth val="0"/>
          <c:extLst>
            <c:ext xmlns:c16="http://schemas.microsoft.com/office/drawing/2014/chart" uri="{C3380CC4-5D6E-409C-BE32-E72D297353CC}">
              <c16:uniqueId val="{00000000-65BD-4026-826F-303ECA31A1E9}"/>
            </c:ext>
          </c:extLst>
        </c:ser>
        <c:dLbls>
          <c:showLegendKey val="0"/>
          <c:showVal val="0"/>
          <c:showCatName val="0"/>
          <c:showSerName val="0"/>
          <c:showPercent val="0"/>
          <c:showBubbleSize val="0"/>
        </c:dLbls>
        <c:smooth val="0"/>
        <c:axId val="1053146767"/>
        <c:axId val="659047647"/>
      </c:lineChart>
      <c:catAx>
        <c:axId val="1053146767"/>
        <c:scaling>
          <c:orientation val="minMax"/>
        </c:scaling>
        <c:delete val="1"/>
        <c:axPos val="b"/>
        <c:numFmt formatCode="General" sourceLinked="1"/>
        <c:majorTickMark val="none"/>
        <c:minorTickMark val="none"/>
        <c:tickLblPos val="nextTo"/>
        <c:crossAx val="659047647"/>
        <c:crosses val="autoZero"/>
        <c:auto val="1"/>
        <c:lblAlgn val="ctr"/>
        <c:lblOffset val="100"/>
        <c:noMultiLvlLbl val="0"/>
      </c:catAx>
      <c:valAx>
        <c:axId val="659047647"/>
        <c:scaling>
          <c:orientation val="minMax"/>
        </c:scaling>
        <c:delete val="1"/>
        <c:axPos val="l"/>
        <c:numFmt formatCode="General" sourceLinked="1"/>
        <c:majorTickMark val="none"/>
        <c:minorTickMark val="none"/>
        <c:tickLblPos val="nextTo"/>
        <c:crossAx val="105314676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US Superstore.xlsx]KPI and Line charts!PivotTable7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87317834786042"/>
          <c:y val="0.2642640143160348"/>
          <c:w val="0.83612682165213958"/>
          <c:h val="0.4714719713679304"/>
        </c:manualLayout>
      </c:layout>
      <c:lineChart>
        <c:grouping val="standard"/>
        <c:varyColors val="0"/>
        <c:ser>
          <c:idx val="0"/>
          <c:order val="0"/>
          <c:tx>
            <c:strRef>
              <c:f>'KPI and Line charts'!$B$3</c:f>
              <c:strCache>
                <c:ptCount val="1"/>
                <c:pt idx="0">
                  <c:v>Total</c:v>
                </c:pt>
              </c:strCache>
            </c:strRef>
          </c:tx>
          <c:spPr>
            <a:ln w="34925" cap="rnd">
              <a:solidFill>
                <a:schemeClr val="bg1"/>
              </a:solidFill>
              <a:round/>
            </a:ln>
            <a:effectLst/>
          </c:spPr>
          <c:marker>
            <c:symbol val="none"/>
          </c:marker>
          <c:cat>
            <c:strRef>
              <c:f>'KPI and Line 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and Line charts'!$B$4:$B$16</c:f>
              <c:numCache>
                <c:formatCode>General</c:formatCode>
                <c:ptCount val="12"/>
                <c:pt idx="0">
                  <c:v>140975.59000000014</c:v>
                </c:pt>
                <c:pt idx="1">
                  <c:v>266212.05999999976</c:v>
                </c:pt>
                <c:pt idx="2">
                  <c:v>242735.00000000009</c:v>
                </c:pt>
                <c:pt idx="3">
                  <c:v>268231.11000000004</c:v>
                </c:pt>
                <c:pt idx="4">
                  <c:v>271935.52999999991</c:v>
                </c:pt>
                <c:pt idx="5">
                  <c:v>338549.39</c:v>
                </c:pt>
                <c:pt idx="6">
                  <c:v>83573.27999999997</c:v>
                </c:pt>
                <c:pt idx="7">
                  <c:v>70276.7</c:v>
                </c:pt>
                <c:pt idx="8">
                  <c:v>49271.679999999993</c:v>
                </c:pt>
                <c:pt idx="9">
                  <c:v>37483.890000000014</c:v>
                </c:pt>
                <c:pt idx="10">
                  <c:v>76620.45</c:v>
                </c:pt>
                <c:pt idx="11">
                  <c:v>35660.089999999997</c:v>
                </c:pt>
              </c:numCache>
            </c:numRef>
          </c:val>
          <c:smooth val="0"/>
          <c:extLst>
            <c:ext xmlns:c16="http://schemas.microsoft.com/office/drawing/2014/chart" uri="{C3380CC4-5D6E-409C-BE32-E72D297353CC}">
              <c16:uniqueId val="{00000000-65BD-4026-826F-303ECA31A1E9}"/>
            </c:ext>
          </c:extLst>
        </c:ser>
        <c:dLbls>
          <c:showLegendKey val="0"/>
          <c:showVal val="0"/>
          <c:showCatName val="0"/>
          <c:showSerName val="0"/>
          <c:showPercent val="0"/>
          <c:showBubbleSize val="0"/>
        </c:dLbls>
        <c:smooth val="0"/>
        <c:axId val="1053146767"/>
        <c:axId val="659047647"/>
      </c:lineChart>
      <c:catAx>
        <c:axId val="1053146767"/>
        <c:scaling>
          <c:orientation val="minMax"/>
        </c:scaling>
        <c:delete val="1"/>
        <c:axPos val="b"/>
        <c:numFmt formatCode="General" sourceLinked="1"/>
        <c:majorTickMark val="none"/>
        <c:minorTickMark val="none"/>
        <c:tickLblPos val="nextTo"/>
        <c:crossAx val="659047647"/>
        <c:crosses val="autoZero"/>
        <c:auto val="1"/>
        <c:lblAlgn val="ctr"/>
        <c:lblOffset val="100"/>
        <c:noMultiLvlLbl val="0"/>
      </c:catAx>
      <c:valAx>
        <c:axId val="659047647"/>
        <c:scaling>
          <c:orientation val="minMax"/>
        </c:scaling>
        <c:delete val="1"/>
        <c:axPos val="l"/>
        <c:numFmt formatCode="General" sourceLinked="1"/>
        <c:majorTickMark val="none"/>
        <c:minorTickMark val="none"/>
        <c:tickLblPos val="nextTo"/>
        <c:crossAx val="105314676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US Superstore.xlsx]KPI and Line charts!PivotTable7</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87317834786042"/>
          <c:y val="0.38438402082332335"/>
          <c:w val="0.83612682165213958"/>
          <c:h val="0.4714719713679304"/>
        </c:manualLayout>
      </c:layout>
      <c:lineChart>
        <c:grouping val="standard"/>
        <c:varyColors val="0"/>
        <c:ser>
          <c:idx val="0"/>
          <c:order val="0"/>
          <c:tx>
            <c:strRef>
              <c:f>'KPI and Line charts'!$B$3</c:f>
              <c:strCache>
                <c:ptCount val="1"/>
                <c:pt idx="0">
                  <c:v>Total</c:v>
                </c:pt>
              </c:strCache>
            </c:strRef>
          </c:tx>
          <c:spPr>
            <a:ln w="34925" cap="rnd">
              <a:solidFill>
                <a:schemeClr val="bg1"/>
              </a:solidFill>
              <a:round/>
            </a:ln>
            <a:effectLst/>
          </c:spPr>
          <c:marker>
            <c:symbol val="none"/>
          </c:marker>
          <c:cat>
            <c:strRef>
              <c:f>'KPI and Line 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and Line charts'!$B$4:$B$16</c:f>
              <c:numCache>
                <c:formatCode>General</c:formatCode>
                <c:ptCount val="12"/>
                <c:pt idx="0">
                  <c:v>140975.59000000014</c:v>
                </c:pt>
                <c:pt idx="1">
                  <c:v>266212.05999999976</c:v>
                </c:pt>
                <c:pt idx="2">
                  <c:v>242735.00000000009</c:v>
                </c:pt>
                <c:pt idx="3">
                  <c:v>268231.11000000004</c:v>
                </c:pt>
                <c:pt idx="4">
                  <c:v>271935.52999999991</c:v>
                </c:pt>
                <c:pt idx="5">
                  <c:v>338549.39</c:v>
                </c:pt>
                <c:pt idx="6">
                  <c:v>83573.27999999997</c:v>
                </c:pt>
                <c:pt idx="7">
                  <c:v>70276.7</c:v>
                </c:pt>
                <c:pt idx="8">
                  <c:v>49271.679999999993</c:v>
                </c:pt>
                <c:pt idx="9">
                  <c:v>37483.890000000014</c:v>
                </c:pt>
                <c:pt idx="10">
                  <c:v>76620.45</c:v>
                </c:pt>
                <c:pt idx="11">
                  <c:v>35660.089999999997</c:v>
                </c:pt>
              </c:numCache>
            </c:numRef>
          </c:val>
          <c:smooth val="0"/>
          <c:extLst>
            <c:ext xmlns:c16="http://schemas.microsoft.com/office/drawing/2014/chart" uri="{C3380CC4-5D6E-409C-BE32-E72D297353CC}">
              <c16:uniqueId val="{00000000-65BD-4026-826F-303ECA31A1E9}"/>
            </c:ext>
          </c:extLst>
        </c:ser>
        <c:dLbls>
          <c:showLegendKey val="0"/>
          <c:showVal val="0"/>
          <c:showCatName val="0"/>
          <c:showSerName val="0"/>
          <c:showPercent val="0"/>
          <c:showBubbleSize val="0"/>
        </c:dLbls>
        <c:smooth val="0"/>
        <c:axId val="1053146767"/>
        <c:axId val="659047647"/>
      </c:lineChart>
      <c:catAx>
        <c:axId val="1053146767"/>
        <c:scaling>
          <c:orientation val="minMax"/>
        </c:scaling>
        <c:delete val="1"/>
        <c:axPos val="b"/>
        <c:numFmt formatCode="General" sourceLinked="1"/>
        <c:majorTickMark val="none"/>
        <c:minorTickMark val="none"/>
        <c:tickLblPos val="nextTo"/>
        <c:crossAx val="659047647"/>
        <c:crosses val="autoZero"/>
        <c:auto val="1"/>
        <c:lblAlgn val="ctr"/>
        <c:lblOffset val="100"/>
        <c:noMultiLvlLbl val="0"/>
      </c:catAx>
      <c:valAx>
        <c:axId val="659047647"/>
        <c:scaling>
          <c:orientation val="minMax"/>
        </c:scaling>
        <c:delete val="1"/>
        <c:axPos val="l"/>
        <c:numFmt formatCode="General" sourceLinked="1"/>
        <c:majorTickMark val="none"/>
        <c:minorTickMark val="none"/>
        <c:tickLblPos val="nextTo"/>
        <c:crossAx val="105314676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2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1124444267366607"/>
          <c:w val="0.89205332426694584"/>
          <c:h val="0.88755557326333934"/>
        </c:manualLayout>
      </c:layout>
      <c:pie3DChart>
        <c:varyColors val="1"/>
        <c:ser>
          <c:idx val="0"/>
          <c:order val="0"/>
          <c:tx>
            <c:strRef>
              <c:f>'Pivot tables and charts'!$E$20</c:f>
              <c:strCache>
                <c:ptCount val="1"/>
                <c:pt idx="0">
                  <c:v>Sum of Sales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595F-41FB-9C2C-0287586F4C5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595F-41FB-9C2C-0287586F4C54}"/>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595F-41FB-9C2C-0287586F4C54}"/>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595F-41FB-9C2C-0287586F4C54}"/>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595F-41FB-9C2C-0287586F4C5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 and charts'!$D$21:$D$25</c:f>
              <c:strCache>
                <c:ptCount val="5"/>
                <c:pt idx="0">
                  <c:v>Critical</c:v>
                </c:pt>
                <c:pt idx="1">
                  <c:v>High</c:v>
                </c:pt>
                <c:pt idx="2">
                  <c:v>Low</c:v>
                </c:pt>
                <c:pt idx="3">
                  <c:v>Medium</c:v>
                </c:pt>
                <c:pt idx="4">
                  <c:v>Not Specified</c:v>
                </c:pt>
              </c:strCache>
            </c:strRef>
          </c:cat>
          <c:val>
            <c:numRef>
              <c:f>'Pivot tables and charts'!$E$21:$E$25</c:f>
              <c:numCache>
                <c:formatCode>0.00%</c:formatCode>
                <c:ptCount val="5"/>
                <c:pt idx="0">
                  <c:v>0.22821863248709712</c:v>
                </c:pt>
                <c:pt idx="1">
                  <c:v>0.15909556694276203</c:v>
                </c:pt>
                <c:pt idx="2">
                  <c:v>0.19702023375435032</c:v>
                </c:pt>
                <c:pt idx="3">
                  <c:v>0.19608203722983675</c:v>
                </c:pt>
                <c:pt idx="4">
                  <c:v>0.21958352958595381</c:v>
                </c:pt>
              </c:numCache>
            </c:numRef>
          </c:val>
          <c:extLst>
            <c:ext xmlns:c16="http://schemas.microsoft.com/office/drawing/2014/chart" uri="{C3380CC4-5D6E-409C-BE32-E72D297353CC}">
              <c16:uniqueId val="{0000000A-595F-41FB-9C2C-0287586F4C54}"/>
            </c:ext>
          </c:extLst>
        </c:ser>
        <c:dLbls>
          <c:dLblPos val="inEnd"/>
          <c:showLegendKey val="0"/>
          <c:showVal val="1"/>
          <c:showCatName val="0"/>
          <c:showSerName val="0"/>
          <c:showPercent val="0"/>
          <c:showBubbleSize val="0"/>
          <c:showLeaderLines val="1"/>
        </c:dLbls>
      </c:pie3DChart>
      <c:spPr>
        <a:noFill/>
        <a:ln>
          <a:noFill/>
        </a:ln>
        <a:effectLst>
          <a:outerShdw blurRad="50800" dir="5400000" sx="1000" sy="1000" algn="ctr" rotWithShape="0">
            <a:srgbClr val="000000">
              <a:alpha val="43137"/>
            </a:srgb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US Superstore.xlsx]Pivot tables and charts!PivotTable6</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lumMod val="50000"/>
              <a:alpha val="81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and charts'!$B$82:$B$83</c:f>
              <c:strCache>
                <c:ptCount val="1"/>
                <c:pt idx="0">
                  <c:v>Chris</c:v>
                </c:pt>
              </c:strCache>
            </c:strRef>
          </c:tx>
          <c:spPr>
            <a:solidFill>
              <a:schemeClr val="accent6">
                <a:lumMod val="50000"/>
                <a:alpha val="81000"/>
              </a:schemeClr>
            </a:solidFill>
            <a:ln>
              <a:noFill/>
            </a:ln>
            <a:effectLst/>
          </c:spPr>
          <c:invertIfNegative val="0"/>
          <c:cat>
            <c:strRef>
              <c:f>'Pivot tables and charts'!$A$84:$A$95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and charts'!$B$84:$B$95</c:f>
              <c:numCache>
                <c:formatCode>"$"\ 0.00,"K"</c:formatCode>
                <c:ptCount val="12"/>
                <c:pt idx="0">
                  <c:v>30828.530000000002</c:v>
                </c:pt>
                <c:pt idx="1">
                  <c:v>50564.530000000006</c:v>
                </c:pt>
                <c:pt idx="2">
                  <c:v>56192.7</c:v>
                </c:pt>
                <c:pt idx="3">
                  <c:v>67244.87999999999</c:v>
                </c:pt>
                <c:pt idx="4">
                  <c:v>73246.770000000048</c:v>
                </c:pt>
                <c:pt idx="5">
                  <c:v>87017.090000000011</c:v>
                </c:pt>
                <c:pt idx="6">
                  <c:v>17438.71</c:v>
                </c:pt>
                <c:pt idx="7">
                  <c:v>14213.8</c:v>
                </c:pt>
                <c:pt idx="8">
                  <c:v>18064.099999999999</c:v>
                </c:pt>
                <c:pt idx="9">
                  <c:v>6867.3</c:v>
                </c:pt>
                <c:pt idx="10">
                  <c:v>13713.789999999999</c:v>
                </c:pt>
                <c:pt idx="11">
                  <c:v>6053.4199999999992</c:v>
                </c:pt>
              </c:numCache>
            </c:numRef>
          </c:val>
          <c:extLst>
            <c:ext xmlns:c16="http://schemas.microsoft.com/office/drawing/2014/chart" uri="{C3380CC4-5D6E-409C-BE32-E72D297353CC}">
              <c16:uniqueId val="{00000000-B8BE-4EC4-BFE7-8867013420B7}"/>
            </c:ext>
          </c:extLst>
        </c:ser>
        <c:ser>
          <c:idx val="1"/>
          <c:order val="1"/>
          <c:tx>
            <c:strRef>
              <c:f>'Pivot tables and charts'!$C$82:$C$83</c:f>
              <c:strCache>
                <c:ptCount val="1"/>
                <c:pt idx="0">
                  <c:v>Erin</c:v>
                </c:pt>
              </c:strCache>
            </c:strRef>
          </c:tx>
          <c:spPr>
            <a:solidFill>
              <a:srgbClr val="00B050"/>
            </a:solidFill>
            <a:ln>
              <a:noFill/>
            </a:ln>
            <a:effectLst/>
          </c:spPr>
          <c:invertIfNegative val="0"/>
          <c:cat>
            <c:strRef>
              <c:f>'Pivot tables and charts'!$A$84:$A$95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and charts'!$C$84:$C$95</c:f>
              <c:numCache>
                <c:formatCode>"$"\ 0.00,"K"</c:formatCode>
                <c:ptCount val="12"/>
                <c:pt idx="0">
                  <c:v>37183.189999999995</c:v>
                </c:pt>
                <c:pt idx="1">
                  <c:v>69070.37000000001</c:v>
                </c:pt>
                <c:pt idx="2">
                  <c:v>49884.26</c:v>
                </c:pt>
                <c:pt idx="3">
                  <c:v>95489.51999999999</c:v>
                </c:pt>
                <c:pt idx="4">
                  <c:v>54969.030000000006</c:v>
                </c:pt>
                <c:pt idx="5">
                  <c:v>139875.63</c:v>
                </c:pt>
                <c:pt idx="6">
                  <c:v>38462.17</c:v>
                </c:pt>
                <c:pt idx="7">
                  <c:v>43889.29</c:v>
                </c:pt>
                <c:pt idx="8">
                  <c:v>15175.750000000002</c:v>
                </c:pt>
                <c:pt idx="9">
                  <c:v>3551.54</c:v>
                </c:pt>
                <c:pt idx="10">
                  <c:v>24639.29</c:v>
                </c:pt>
                <c:pt idx="11">
                  <c:v>12534.15</c:v>
                </c:pt>
              </c:numCache>
            </c:numRef>
          </c:val>
          <c:extLst>
            <c:ext xmlns:c16="http://schemas.microsoft.com/office/drawing/2014/chart" uri="{C3380CC4-5D6E-409C-BE32-E72D297353CC}">
              <c16:uniqueId val="{00000008-B8BE-4EC4-BFE7-8867013420B7}"/>
            </c:ext>
          </c:extLst>
        </c:ser>
        <c:ser>
          <c:idx val="2"/>
          <c:order val="2"/>
          <c:tx>
            <c:strRef>
              <c:f>'Pivot tables and charts'!$D$82:$D$83</c:f>
              <c:strCache>
                <c:ptCount val="1"/>
                <c:pt idx="0">
                  <c:v>Sam</c:v>
                </c:pt>
              </c:strCache>
            </c:strRef>
          </c:tx>
          <c:spPr>
            <a:solidFill>
              <a:schemeClr val="accent3"/>
            </a:solidFill>
            <a:ln>
              <a:noFill/>
            </a:ln>
            <a:effectLst/>
          </c:spPr>
          <c:invertIfNegative val="0"/>
          <c:cat>
            <c:strRef>
              <c:f>'Pivot tables and charts'!$A$84:$A$95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and charts'!$D$84:$D$95</c:f>
              <c:numCache>
                <c:formatCode>"$"\ 0.00,"K"</c:formatCode>
                <c:ptCount val="12"/>
                <c:pt idx="0">
                  <c:v>38670.019999999997</c:v>
                </c:pt>
                <c:pt idx="1">
                  <c:v>19603.240000000002</c:v>
                </c:pt>
                <c:pt idx="2">
                  <c:v>74902.670000000027</c:v>
                </c:pt>
                <c:pt idx="3">
                  <c:v>49732.30999999999</c:v>
                </c:pt>
                <c:pt idx="4">
                  <c:v>48810.340000000011</c:v>
                </c:pt>
                <c:pt idx="5">
                  <c:v>33620.189999999995</c:v>
                </c:pt>
                <c:pt idx="6">
                  <c:v>7035.8099999999995</c:v>
                </c:pt>
                <c:pt idx="7">
                  <c:v>6152.4400000000014</c:v>
                </c:pt>
                <c:pt idx="8">
                  <c:v>6384.12</c:v>
                </c:pt>
                <c:pt idx="9">
                  <c:v>11873.71</c:v>
                </c:pt>
                <c:pt idx="10">
                  <c:v>31334.599999999991</c:v>
                </c:pt>
                <c:pt idx="11">
                  <c:v>13208.87</c:v>
                </c:pt>
              </c:numCache>
            </c:numRef>
          </c:val>
          <c:extLst>
            <c:ext xmlns:c16="http://schemas.microsoft.com/office/drawing/2014/chart" uri="{C3380CC4-5D6E-409C-BE32-E72D297353CC}">
              <c16:uniqueId val="{00000009-B8BE-4EC4-BFE7-8867013420B7}"/>
            </c:ext>
          </c:extLst>
        </c:ser>
        <c:ser>
          <c:idx val="3"/>
          <c:order val="3"/>
          <c:tx>
            <c:strRef>
              <c:f>'Pivot tables and charts'!$E$82:$E$83</c:f>
              <c:strCache>
                <c:ptCount val="1"/>
                <c:pt idx="0">
                  <c:v>William</c:v>
                </c:pt>
              </c:strCache>
            </c:strRef>
          </c:tx>
          <c:spPr>
            <a:solidFill>
              <a:schemeClr val="accent2">
                <a:lumMod val="60000"/>
                <a:lumOff val="40000"/>
              </a:schemeClr>
            </a:solidFill>
            <a:ln>
              <a:noFill/>
            </a:ln>
            <a:effectLst/>
          </c:spPr>
          <c:invertIfNegative val="0"/>
          <c:cat>
            <c:strRef>
              <c:f>'Pivot tables and charts'!$A$84:$A$95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and charts'!$E$84:$E$95</c:f>
              <c:numCache>
                <c:formatCode>"$"\ 0.00,"K"</c:formatCode>
                <c:ptCount val="12"/>
                <c:pt idx="0">
                  <c:v>34293.85</c:v>
                </c:pt>
                <c:pt idx="1">
                  <c:v>126973.92</c:v>
                </c:pt>
                <c:pt idx="2">
                  <c:v>61755.369999999995</c:v>
                </c:pt>
                <c:pt idx="3">
                  <c:v>55764.399999999987</c:v>
                </c:pt>
                <c:pt idx="4">
                  <c:v>94909.389999999985</c:v>
                </c:pt>
                <c:pt idx="5">
                  <c:v>78036.479999999996</c:v>
                </c:pt>
                <c:pt idx="6">
                  <c:v>20636.589999999993</c:v>
                </c:pt>
                <c:pt idx="7">
                  <c:v>6021.17</c:v>
                </c:pt>
                <c:pt idx="8">
                  <c:v>9647.7100000000009</c:v>
                </c:pt>
                <c:pt idx="9">
                  <c:v>15191.34</c:v>
                </c:pt>
                <c:pt idx="10">
                  <c:v>6932.7699999999995</c:v>
                </c:pt>
                <c:pt idx="11">
                  <c:v>3863.65</c:v>
                </c:pt>
              </c:numCache>
            </c:numRef>
          </c:val>
          <c:extLst>
            <c:ext xmlns:c16="http://schemas.microsoft.com/office/drawing/2014/chart" uri="{C3380CC4-5D6E-409C-BE32-E72D297353CC}">
              <c16:uniqueId val="{0000000A-B8BE-4EC4-BFE7-8867013420B7}"/>
            </c:ext>
          </c:extLst>
        </c:ser>
        <c:dLbls>
          <c:showLegendKey val="0"/>
          <c:showVal val="0"/>
          <c:showCatName val="0"/>
          <c:showSerName val="0"/>
          <c:showPercent val="0"/>
          <c:showBubbleSize val="0"/>
        </c:dLbls>
        <c:gapWidth val="219"/>
        <c:overlap val="-27"/>
        <c:axId val="1051129712"/>
        <c:axId val="413594768"/>
      </c:barChart>
      <c:catAx>
        <c:axId val="1051129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413594768"/>
        <c:crosses val="autoZero"/>
        <c:auto val="1"/>
        <c:lblAlgn val="ctr"/>
        <c:lblOffset val="100"/>
        <c:noMultiLvlLbl val="0"/>
      </c:catAx>
      <c:valAx>
        <c:axId val="413594768"/>
        <c:scaling>
          <c:orientation val="minMax"/>
        </c:scaling>
        <c:delete val="0"/>
        <c:axPos val="l"/>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0511297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00000">
          <a:schemeClr val="accent1">
            <a:alpha val="0"/>
            <a:lumMod val="38000"/>
            <a:lumOff val="62000"/>
          </a:schemeClr>
        </a:gs>
        <a:gs pos="0">
          <a:srgbClr val="00B0F0"/>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US Superstore.xlsx]KPI and Line charts!PivotTable7</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and Line charts'!$B$3</c:f>
              <c:strCache>
                <c:ptCount val="1"/>
                <c:pt idx="0">
                  <c:v>Total</c:v>
                </c:pt>
              </c:strCache>
            </c:strRef>
          </c:tx>
          <c:spPr>
            <a:ln w="34925" cap="rnd">
              <a:solidFill>
                <a:schemeClr val="bg1"/>
              </a:solidFill>
              <a:round/>
            </a:ln>
            <a:effectLst/>
          </c:spPr>
          <c:marker>
            <c:symbol val="none"/>
          </c:marker>
          <c:cat>
            <c:strRef>
              <c:f>'KPI and Line 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and Line charts'!$B$4:$B$16</c:f>
              <c:numCache>
                <c:formatCode>General</c:formatCode>
                <c:ptCount val="12"/>
                <c:pt idx="0">
                  <c:v>140975.59000000014</c:v>
                </c:pt>
                <c:pt idx="1">
                  <c:v>266212.05999999976</c:v>
                </c:pt>
                <c:pt idx="2">
                  <c:v>242735.00000000009</c:v>
                </c:pt>
                <c:pt idx="3">
                  <c:v>268231.11000000004</c:v>
                </c:pt>
                <c:pt idx="4">
                  <c:v>271935.52999999991</c:v>
                </c:pt>
                <c:pt idx="5">
                  <c:v>338549.39</c:v>
                </c:pt>
                <c:pt idx="6">
                  <c:v>83573.27999999997</c:v>
                </c:pt>
                <c:pt idx="7">
                  <c:v>70276.7</c:v>
                </c:pt>
                <c:pt idx="8">
                  <c:v>49271.679999999993</c:v>
                </c:pt>
                <c:pt idx="9">
                  <c:v>37483.890000000014</c:v>
                </c:pt>
                <c:pt idx="10">
                  <c:v>76620.45</c:v>
                </c:pt>
                <c:pt idx="11">
                  <c:v>35660.089999999997</c:v>
                </c:pt>
              </c:numCache>
            </c:numRef>
          </c:val>
          <c:smooth val="0"/>
          <c:extLst>
            <c:ext xmlns:c16="http://schemas.microsoft.com/office/drawing/2014/chart" uri="{C3380CC4-5D6E-409C-BE32-E72D297353CC}">
              <c16:uniqueId val="{00000000-EC87-45B9-A4B4-1C68628E3B0D}"/>
            </c:ext>
          </c:extLst>
        </c:ser>
        <c:dLbls>
          <c:showLegendKey val="0"/>
          <c:showVal val="0"/>
          <c:showCatName val="0"/>
          <c:showSerName val="0"/>
          <c:showPercent val="0"/>
          <c:showBubbleSize val="0"/>
        </c:dLbls>
        <c:smooth val="0"/>
        <c:axId val="1053146767"/>
        <c:axId val="659047647"/>
      </c:lineChart>
      <c:catAx>
        <c:axId val="1053146767"/>
        <c:scaling>
          <c:orientation val="minMax"/>
        </c:scaling>
        <c:delete val="1"/>
        <c:axPos val="b"/>
        <c:numFmt formatCode="General" sourceLinked="1"/>
        <c:majorTickMark val="none"/>
        <c:minorTickMark val="none"/>
        <c:tickLblPos val="nextTo"/>
        <c:crossAx val="659047647"/>
        <c:crosses val="autoZero"/>
        <c:auto val="1"/>
        <c:lblAlgn val="ctr"/>
        <c:lblOffset val="100"/>
        <c:noMultiLvlLbl val="0"/>
      </c:catAx>
      <c:valAx>
        <c:axId val="659047647"/>
        <c:scaling>
          <c:orientation val="minMax"/>
        </c:scaling>
        <c:delete val="1"/>
        <c:axPos val="l"/>
        <c:numFmt formatCode="General" sourceLinked="1"/>
        <c:majorTickMark val="none"/>
        <c:minorTickMark val="none"/>
        <c:tickLblPos val="nextTo"/>
        <c:crossAx val="105314676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US Superstore.xlsx]Pivot tables and charts!PivotTable7</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and charts'!$B$100</c:f>
              <c:strCache>
                <c:ptCount val="1"/>
                <c:pt idx="0">
                  <c:v>Total</c:v>
                </c:pt>
              </c:strCache>
            </c:strRef>
          </c:tx>
          <c:spPr>
            <a:solidFill>
              <a:schemeClr val="accent2"/>
            </a:solidFill>
            <a:ln>
              <a:noFill/>
            </a:ln>
            <a:effectLst/>
          </c:spPr>
          <c:invertIfNegative val="0"/>
          <c:cat>
            <c:strRef>
              <c:f>'Pivot tables and charts'!$A$101:$A$117</c:f>
              <c:strCache>
                <c:ptCount val="17"/>
                <c:pt idx="0">
                  <c:v>Jimmy Alston Holder</c:v>
                </c:pt>
                <c:pt idx="1">
                  <c:v>Nelson Hensley</c:v>
                </c:pt>
                <c:pt idx="2">
                  <c:v>David Weaver</c:v>
                </c:pt>
                <c:pt idx="3">
                  <c:v>Richard McClure</c:v>
                </c:pt>
                <c:pt idx="4">
                  <c:v>Wayne Bass</c:v>
                </c:pt>
                <c:pt idx="5">
                  <c:v>Tom Hoyle Honeycutt</c:v>
                </c:pt>
                <c:pt idx="6">
                  <c:v>Edna Michael</c:v>
                </c:pt>
                <c:pt idx="7">
                  <c:v>Vanessa Boyer</c:v>
                </c:pt>
                <c:pt idx="8">
                  <c:v>Kristine Singleton</c:v>
                </c:pt>
                <c:pt idx="9">
                  <c:v>Amy Hamrick Melvin</c:v>
                </c:pt>
                <c:pt idx="10">
                  <c:v>Pam Patton</c:v>
                </c:pt>
                <c:pt idx="11">
                  <c:v>Glenda Hunter</c:v>
                </c:pt>
                <c:pt idx="12">
                  <c:v>Sean N Boyer</c:v>
                </c:pt>
                <c:pt idx="13">
                  <c:v>Louis Parrish</c:v>
                </c:pt>
                <c:pt idx="14">
                  <c:v>Andrew Levine</c:v>
                </c:pt>
                <c:pt idx="15">
                  <c:v>Andrew Gonzalez</c:v>
                </c:pt>
                <c:pt idx="16">
                  <c:v>Jenny Gold</c:v>
                </c:pt>
              </c:strCache>
            </c:strRef>
          </c:cat>
          <c:val>
            <c:numRef>
              <c:f>'Pivot tables and charts'!$B$101:$B$117</c:f>
              <c:numCache>
                <c:formatCode>General</c:formatCode>
                <c:ptCount val="17"/>
                <c:pt idx="0">
                  <c:v>5</c:v>
                </c:pt>
                <c:pt idx="1">
                  <c:v>5</c:v>
                </c:pt>
                <c:pt idx="2">
                  <c:v>5</c:v>
                </c:pt>
                <c:pt idx="3">
                  <c:v>5</c:v>
                </c:pt>
                <c:pt idx="4">
                  <c:v>5</c:v>
                </c:pt>
                <c:pt idx="5">
                  <c:v>5</c:v>
                </c:pt>
                <c:pt idx="6">
                  <c:v>5</c:v>
                </c:pt>
                <c:pt idx="7">
                  <c:v>5</c:v>
                </c:pt>
                <c:pt idx="8">
                  <c:v>6</c:v>
                </c:pt>
                <c:pt idx="9">
                  <c:v>6</c:v>
                </c:pt>
                <c:pt idx="10">
                  <c:v>6</c:v>
                </c:pt>
                <c:pt idx="11">
                  <c:v>7</c:v>
                </c:pt>
                <c:pt idx="12">
                  <c:v>7</c:v>
                </c:pt>
                <c:pt idx="13">
                  <c:v>7</c:v>
                </c:pt>
                <c:pt idx="14">
                  <c:v>7</c:v>
                </c:pt>
                <c:pt idx="15">
                  <c:v>8</c:v>
                </c:pt>
                <c:pt idx="16">
                  <c:v>9</c:v>
                </c:pt>
              </c:numCache>
            </c:numRef>
          </c:val>
          <c:extLst>
            <c:ext xmlns:c16="http://schemas.microsoft.com/office/drawing/2014/chart" uri="{C3380CC4-5D6E-409C-BE32-E72D297353CC}">
              <c16:uniqueId val="{00000000-833B-41D9-9651-6DA6CF6236D3}"/>
            </c:ext>
          </c:extLst>
        </c:ser>
        <c:dLbls>
          <c:showLegendKey val="0"/>
          <c:showVal val="0"/>
          <c:showCatName val="0"/>
          <c:showSerName val="0"/>
          <c:showPercent val="0"/>
          <c:showBubbleSize val="0"/>
        </c:dLbls>
        <c:gapWidth val="182"/>
        <c:axId val="218511264"/>
        <c:axId val="2138650016"/>
      </c:barChart>
      <c:catAx>
        <c:axId val="218511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138650016"/>
        <c:crosses val="autoZero"/>
        <c:auto val="1"/>
        <c:lblAlgn val="ctr"/>
        <c:lblOffset val="100"/>
        <c:noMultiLvlLbl val="0"/>
      </c:catAx>
      <c:valAx>
        <c:axId val="2138650016"/>
        <c:scaling>
          <c:orientation val="minMax"/>
        </c:scaling>
        <c:delete val="0"/>
        <c:axPos val="b"/>
        <c:numFmt formatCode="General" sourceLinked="1"/>
        <c:majorTickMark val="none"/>
        <c:minorTickMark val="none"/>
        <c:tickLblPos val="low"/>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18511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US Superstore.xlsx]Pivot tables and charts!PivotTable1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2"/>
          <c:order val="2"/>
          <c:tx>
            <c:strRef>
              <c:f>'Pivot tables and charts'!$D$3</c:f>
              <c:strCache>
                <c:ptCount val="1"/>
                <c:pt idx="0">
                  <c:v>Count of Product Category</c:v>
                </c:pt>
              </c:strCache>
            </c:strRef>
          </c:t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cat>
            <c:strRef>
              <c:f>'Pivot tables and 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and charts'!$D$4:$D$16</c:f>
              <c:numCache>
                <c:formatCode>General</c:formatCode>
                <c:ptCount val="12"/>
                <c:pt idx="0">
                  <c:v>263</c:v>
                </c:pt>
                <c:pt idx="1">
                  <c:v>252</c:v>
                </c:pt>
                <c:pt idx="2">
                  <c:v>281</c:v>
                </c:pt>
                <c:pt idx="3">
                  <c:v>242</c:v>
                </c:pt>
                <c:pt idx="4">
                  <c:v>264</c:v>
                </c:pt>
                <c:pt idx="5">
                  <c:v>250</c:v>
                </c:pt>
                <c:pt idx="6">
                  <c:v>70</c:v>
                </c:pt>
                <c:pt idx="7">
                  <c:v>73</c:v>
                </c:pt>
                <c:pt idx="8">
                  <c:v>61</c:v>
                </c:pt>
                <c:pt idx="9">
                  <c:v>49</c:v>
                </c:pt>
                <c:pt idx="10">
                  <c:v>73</c:v>
                </c:pt>
                <c:pt idx="11">
                  <c:v>58</c:v>
                </c:pt>
              </c:numCache>
            </c:numRef>
          </c:val>
          <c:extLst>
            <c:ext xmlns:c16="http://schemas.microsoft.com/office/drawing/2014/chart" uri="{C3380CC4-5D6E-409C-BE32-E72D297353CC}">
              <c16:uniqueId val="{00000002-CA7B-4FAA-87CC-F4ED208801F5}"/>
            </c:ext>
          </c:extLst>
        </c:ser>
        <c:dLbls>
          <c:showLegendKey val="0"/>
          <c:showVal val="0"/>
          <c:showCatName val="0"/>
          <c:showSerName val="0"/>
          <c:showPercent val="0"/>
          <c:showBubbleSize val="0"/>
        </c:dLbls>
        <c:axId val="642162399"/>
        <c:axId val="551954015"/>
      </c:areaChart>
      <c:barChart>
        <c:barDir val="col"/>
        <c:grouping val="clustered"/>
        <c:varyColors val="0"/>
        <c:ser>
          <c:idx val="0"/>
          <c:order val="0"/>
          <c:tx>
            <c:strRef>
              <c:f>'Pivot tables and charts'!$B$3</c:f>
              <c:strCache>
                <c:ptCount val="1"/>
                <c:pt idx="0">
                  <c:v>Sum of Sales</c:v>
                </c:pt>
              </c:strCache>
            </c:strRef>
          </c:tx>
          <c:spPr>
            <a:solidFill>
              <a:schemeClr val="accent1"/>
            </a:solidFill>
            <a:ln>
              <a:noFill/>
            </a:ln>
            <a:effectLst/>
          </c:spPr>
          <c:invertIfNegative val="0"/>
          <c:cat>
            <c:strRef>
              <c:f>'Pivot tables and 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and charts'!$B$4:$B$16</c:f>
              <c:numCache>
                <c:formatCode>"$"\ 0.00,"K"</c:formatCode>
                <c:ptCount val="12"/>
                <c:pt idx="0">
                  <c:v>140975.59000000014</c:v>
                </c:pt>
                <c:pt idx="1">
                  <c:v>266212.05999999976</c:v>
                </c:pt>
                <c:pt idx="2">
                  <c:v>242735.00000000009</c:v>
                </c:pt>
                <c:pt idx="3">
                  <c:v>268231.11000000004</c:v>
                </c:pt>
                <c:pt idx="4">
                  <c:v>271935.52999999991</c:v>
                </c:pt>
                <c:pt idx="5">
                  <c:v>338549.39</c:v>
                </c:pt>
                <c:pt idx="6">
                  <c:v>83573.27999999997</c:v>
                </c:pt>
                <c:pt idx="7">
                  <c:v>70276.7</c:v>
                </c:pt>
                <c:pt idx="8">
                  <c:v>49271.679999999993</c:v>
                </c:pt>
                <c:pt idx="9">
                  <c:v>37483.890000000014</c:v>
                </c:pt>
                <c:pt idx="10">
                  <c:v>76620.45</c:v>
                </c:pt>
                <c:pt idx="11">
                  <c:v>35660.089999999997</c:v>
                </c:pt>
              </c:numCache>
            </c:numRef>
          </c:val>
          <c:extLst>
            <c:ext xmlns:c16="http://schemas.microsoft.com/office/drawing/2014/chart" uri="{C3380CC4-5D6E-409C-BE32-E72D297353CC}">
              <c16:uniqueId val="{00000000-CA7B-4FAA-87CC-F4ED208801F5}"/>
            </c:ext>
          </c:extLst>
        </c:ser>
        <c:ser>
          <c:idx val="1"/>
          <c:order val="1"/>
          <c:tx>
            <c:strRef>
              <c:f>'Pivot tables and charts'!$C$3</c:f>
              <c:strCache>
                <c:ptCount val="1"/>
                <c:pt idx="0">
                  <c:v>Sum of Profit</c:v>
                </c:pt>
              </c:strCache>
            </c:strRef>
          </c:tx>
          <c:spPr>
            <a:solidFill>
              <a:schemeClr val="accent2"/>
            </a:solidFill>
            <a:ln>
              <a:noFill/>
            </a:ln>
            <a:effectLst/>
          </c:spPr>
          <c:invertIfNegative val="0"/>
          <c:cat>
            <c:strRef>
              <c:f>'Pivot tables and 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and charts'!$C$4:$C$16</c:f>
              <c:numCache>
                <c:formatCode>"$"\ 0.00,"K"</c:formatCode>
                <c:ptCount val="12"/>
                <c:pt idx="0">
                  <c:v>2199.1872277000029</c:v>
                </c:pt>
                <c:pt idx="1">
                  <c:v>41451.22197649999</c:v>
                </c:pt>
                <c:pt idx="2">
                  <c:v>-12957.24062430001</c:v>
                </c:pt>
                <c:pt idx="3">
                  <c:v>20389.528506000013</c:v>
                </c:pt>
                <c:pt idx="4">
                  <c:v>51063.940606400036</c:v>
                </c:pt>
                <c:pt idx="5">
                  <c:v>62303.827288</c:v>
                </c:pt>
                <c:pt idx="6">
                  <c:v>11430.187188</c:v>
                </c:pt>
                <c:pt idx="7">
                  <c:v>15437.20256</c:v>
                </c:pt>
                <c:pt idx="8">
                  <c:v>6002.0904999999993</c:v>
                </c:pt>
                <c:pt idx="9">
                  <c:v>12243.390259999998</c:v>
                </c:pt>
                <c:pt idx="10">
                  <c:v>2640.0940470000005</c:v>
                </c:pt>
                <c:pt idx="11">
                  <c:v>2819.9701999999993</c:v>
                </c:pt>
              </c:numCache>
            </c:numRef>
          </c:val>
          <c:extLst>
            <c:ext xmlns:c16="http://schemas.microsoft.com/office/drawing/2014/chart" uri="{C3380CC4-5D6E-409C-BE32-E72D297353CC}">
              <c16:uniqueId val="{00000001-CA7B-4FAA-87CC-F4ED208801F5}"/>
            </c:ext>
          </c:extLst>
        </c:ser>
        <c:dLbls>
          <c:showLegendKey val="0"/>
          <c:showVal val="0"/>
          <c:showCatName val="0"/>
          <c:showSerName val="0"/>
          <c:showPercent val="0"/>
          <c:showBubbleSize val="0"/>
        </c:dLbls>
        <c:gapWidth val="219"/>
        <c:overlap val="-27"/>
        <c:axId val="642169599"/>
        <c:axId val="551953519"/>
      </c:barChart>
      <c:catAx>
        <c:axId val="642169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51953519"/>
        <c:crosses val="autoZero"/>
        <c:auto val="1"/>
        <c:lblAlgn val="ctr"/>
        <c:lblOffset val="100"/>
        <c:noMultiLvlLbl val="0"/>
      </c:catAx>
      <c:valAx>
        <c:axId val="551953519"/>
        <c:scaling>
          <c:orientation val="minMax"/>
        </c:scaling>
        <c:delete val="0"/>
        <c:axPos val="l"/>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42169599"/>
        <c:crosses val="autoZero"/>
        <c:crossBetween val="between"/>
      </c:valAx>
      <c:valAx>
        <c:axId val="55195401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42162399"/>
        <c:crosses val="max"/>
        <c:crossBetween val="between"/>
      </c:valAx>
      <c:catAx>
        <c:axId val="642162399"/>
        <c:scaling>
          <c:orientation val="minMax"/>
        </c:scaling>
        <c:delete val="1"/>
        <c:axPos val="b"/>
        <c:numFmt formatCode="General" sourceLinked="1"/>
        <c:majorTickMark val="out"/>
        <c:minorTickMark val="none"/>
        <c:tickLblPos val="nextTo"/>
        <c:crossAx val="551954015"/>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2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 and charts'!$E$20</c:f>
              <c:strCache>
                <c:ptCount val="1"/>
                <c:pt idx="0">
                  <c:v>Sum of Sales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45A2-4F0C-826D-BB6050FE4B85}"/>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45A2-4F0C-826D-BB6050FE4B85}"/>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45A2-4F0C-826D-BB6050FE4B85}"/>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1-FA8C-4984-915D-57D5A196D6E6}"/>
              </c:ext>
            </c:extLst>
          </c:dPt>
          <c:dPt>
            <c:idx val="4"/>
            <c:bubble3D val="0"/>
            <c:explosion val="2"/>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2-FA8C-4984-915D-57D5A196D6E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 and charts'!$D$21:$D$25</c:f>
              <c:strCache>
                <c:ptCount val="5"/>
                <c:pt idx="0">
                  <c:v>Critical</c:v>
                </c:pt>
                <c:pt idx="1">
                  <c:v>High</c:v>
                </c:pt>
                <c:pt idx="2">
                  <c:v>Low</c:v>
                </c:pt>
                <c:pt idx="3">
                  <c:v>Medium</c:v>
                </c:pt>
                <c:pt idx="4">
                  <c:v>Not Specified</c:v>
                </c:pt>
              </c:strCache>
            </c:strRef>
          </c:cat>
          <c:val>
            <c:numRef>
              <c:f>'Pivot tables and charts'!$E$21:$E$25</c:f>
              <c:numCache>
                <c:formatCode>0.00%</c:formatCode>
                <c:ptCount val="5"/>
                <c:pt idx="0">
                  <c:v>0.22821863248709712</c:v>
                </c:pt>
                <c:pt idx="1">
                  <c:v>0.15909556694276203</c:v>
                </c:pt>
                <c:pt idx="2">
                  <c:v>0.19702023375435032</c:v>
                </c:pt>
                <c:pt idx="3">
                  <c:v>0.19608203722983675</c:v>
                </c:pt>
                <c:pt idx="4">
                  <c:v>0.21958352958595381</c:v>
                </c:pt>
              </c:numCache>
            </c:numRef>
          </c:val>
          <c:extLst>
            <c:ext xmlns:c16="http://schemas.microsoft.com/office/drawing/2014/chart" uri="{C3380CC4-5D6E-409C-BE32-E72D297353CC}">
              <c16:uniqueId val="{00000000-FA8C-4984-915D-57D5A196D6E6}"/>
            </c:ext>
          </c:extLst>
        </c:ser>
        <c:dLbls>
          <c:dLblPos val="inEnd"/>
          <c:showLegendKey val="0"/>
          <c:showVal val="1"/>
          <c:showCatName val="0"/>
          <c:showSerName val="0"/>
          <c:showPercent val="0"/>
          <c:showBubbleSize val="0"/>
          <c:showLeaderLines val="1"/>
        </c:dLbls>
      </c:pie3DChart>
      <c:spPr>
        <a:noFill/>
        <a:ln>
          <a:noFill/>
        </a:ln>
        <a:effectLst>
          <a:outerShdw blurRad="50800" dir="5400000" sx="1000" sy="1000" algn="ctr" rotWithShape="0">
            <a:srgbClr val="000000">
              <a:alpha val="43137"/>
            </a:srgbClr>
          </a:outerShdw>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US Superstore.xlsx]Pivot tables and charts!PivotTable6</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and charts'!$B$82:$B$83</c:f>
              <c:strCache>
                <c:ptCount val="1"/>
                <c:pt idx="0">
                  <c:v>Chris</c:v>
                </c:pt>
              </c:strCache>
            </c:strRef>
          </c:tx>
          <c:spPr>
            <a:solidFill>
              <a:schemeClr val="accent1"/>
            </a:solidFill>
            <a:ln>
              <a:noFill/>
            </a:ln>
            <a:effectLst/>
          </c:spPr>
          <c:invertIfNegative val="0"/>
          <c:cat>
            <c:strRef>
              <c:f>'Pivot tables and charts'!$A$84:$A$95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and charts'!$B$84:$B$95</c:f>
              <c:numCache>
                <c:formatCode>"$"\ 0.00,"K"</c:formatCode>
                <c:ptCount val="12"/>
                <c:pt idx="0">
                  <c:v>30828.530000000002</c:v>
                </c:pt>
                <c:pt idx="1">
                  <c:v>50564.530000000006</c:v>
                </c:pt>
                <c:pt idx="2">
                  <c:v>56192.7</c:v>
                </c:pt>
                <c:pt idx="3">
                  <c:v>67244.87999999999</c:v>
                </c:pt>
                <c:pt idx="4">
                  <c:v>73246.770000000048</c:v>
                </c:pt>
                <c:pt idx="5">
                  <c:v>87017.090000000011</c:v>
                </c:pt>
                <c:pt idx="6">
                  <c:v>17438.71</c:v>
                </c:pt>
                <c:pt idx="7">
                  <c:v>14213.8</c:v>
                </c:pt>
                <c:pt idx="8">
                  <c:v>18064.099999999999</c:v>
                </c:pt>
                <c:pt idx="9">
                  <c:v>6867.3</c:v>
                </c:pt>
                <c:pt idx="10">
                  <c:v>13713.789999999999</c:v>
                </c:pt>
                <c:pt idx="11">
                  <c:v>6053.4199999999992</c:v>
                </c:pt>
              </c:numCache>
            </c:numRef>
          </c:val>
          <c:extLst>
            <c:ext xmlns:c16="http://schemas.microsoft.com/office/drawing/2014/chart" uri="{C3380CC4-5D6E-409C-BE32-E72D297353CC}">
              <c16:uniqueId val="{00000000-EACB-4EF0-A373-9CE4795C08EB}"/>
            </c:ext>
          </c:extLst>
        </c:ser>
        <c:ser>
          <c:idx val="1"/>
          <c:order val="1"/>
          <c:tx>
            <c:strRef>
              <c:f>'Pivot tables and charts'!$C$82:$C$83</c:f>
              <c:strCache>
                <c:ptCount val="1"/>
                <c:pt idx="0">
                  <c:v>Erin</c:v>
                </c:pt>
              </c:strCache>
            </c:strRef>
          </c:tx>
          <c:spPr>
            <a:solidFill>
              <a:schemeClr val="accent2"/>
            </a:solidFill>
            <a:ln>
              <a:noFill/>
            </a:ln>
            <a:effectLst/>
          </c:spPr>
          <c:invertIfNegative val="0"/>
          <c:cat>
            <c:strRef>
              <c:f>'Pivot tables and charts'!$A$84:$A$95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and charts'!$C$84:$C$95</c:f>
              <c:numCache>
                <c:formatCode>"$"\ 0.00,"K"</c:formatCode>
                <c:ptCount val="12"/>
                <c:pt idx="0">
                  <c:v>37183.189999999995</c:v>
                </c:pt>
                <c:pt idx="1">
                  <c:v>69070.37000000001</c:v>
                </c:pt>
                <c:pt idx="2">
                  <c:v>49884.26</c:v>
                </c:pt>
                <c:pt idx="3">
                  <c:v>95489.51999999999</c:v>
                </c:pt>
                <c:pt idx="4">
                  <c:v>54969.030000000006</c:v>
                </c:pt>
                <c:pt idx="5">
                  <c:v>139875.63</c:v>
                </c:pt>
                <c:pt idx="6">
                  <c:v>38462.17</c:v>
                </c:pt>
                <c:pt idx="7">
                  <c:v>43889.29</c:v>
                </c:pt>
                <c:pt idx="8">
                  <c:v>15175.750000000002</c:v>
                </c:pt>
                <c:pt idx="9">
                  <c:v>3551.54</c:v>
                </c:pt>
                <c:pt idx="10">
                  <c:v>24639.29</c:v>
                </c:pt>
                <c:pt idx="11">
                  <c:v>12534.15</c:v>
                </c:pt>
              </c:numCache>
            </c:numRef>
          </c:val>
          <c:extLst>
            <c:ext xmlns:c16="http://schemas.microsoft.com/office/drawing/2014/chart" uri="{C3380CC4-5D6E-409C-BE32-E72D297353CC}">
              <c16:uniqueId val="{0000000D-EACB-4EF0-A373-9CE4795C08EB}"/>
            </c:ext>
          </c:extLst>
        </c:ser>
        <c:ser>
          <c:idx val="2"/>
          <c:order val="2"/>
          <c:tx>
            <c:strRef>
              <c:f>'Pivot tables and charts'!$D$82:$D$83</c:f>
              <c:strCache>
                <c:ptCount val="1"/>
                <c:pt idx="0">
                  <c:v>Sam</c:v>
                </c:pt>
              </c:strCache>
            </c:strRef>
          </c:tx>
          <c:spPr>
            <a:solidFill>
              <a:schemeClr val="accent3"/>
            </a:solidFill>
            <a:ln>
              <a:noFill/>
            </a:ln>
            <a:effectLst/>
          </c:spPr>
          <c:invertIfNegative val="0"/>
          <c:cat>
            <c:strRef>
              <c:f>'Pivot tables and charts'!$A$84:$A$95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and charts'!$D$84:$D$95</c:f>
              <c:numCache>
                <c:formatCode>"$"\ 0.00,"K"</c:formatCode>
                <c:ptCount val="12"/>
                <c:pt idx="0">
                  <c:v>38670.019999999997</c:v>
                </c:pt>
                <c:pt idx="1">
                  <c:v>19603.240000000002</c:v>
                </c:pt>
                <c:pt idx="2">
                  <c:v>74902.670000000027</c:v>
                </c:pt>
                <c:pt idx="3">
                  <c:v>49732.30999999999</c:v>
                </c:pt>
                <c:pt idx="4">
                  <c:v>48810.340000000011</c:v>
                </c:pt>
                <c:pt idx="5">
                  <c:v>33620.189999999995</c:v>
                </c:pt>
                <c:pt idx="6">
                  <c:v>7035.8099999999995</c:v>
                </c:pt>
                <c:pt idx="7">
                  <c:v>6152.4400000000014</c:v>
                </c:pt>
                <c:pt idx="8">
                  <c:v>6384.12</c:v>
                </c:pt>
                <c:pt idx="9">
                  <c:v>11873.71</c:v>
                </c:pt>
                <c:pt idx="10">
                  <c:v>31334.599999999991</c:v>
                </c:pt>
                <c:pt idx="11">
                  <c:v>13208.87</c:v>
                </c:pt>
              </c:numCache>
            </c:numRef>
          </c:val>
          <c:extLst>
            <c:ext xmlns:c16="http://schemas.microsoft.com/office/drawing/2014/chart" uri="{C3380CC4-5D6E-409C-BE32-E72D297353CC}">
              <c16:uniqueId val="{0000000E-EACB-4EF0-A373-9CE4795C08EB}"/>
            </c:ext>
          </c:extLst>
        </c:ser>
        <c:ser>
          <c:idx val="3"/>
          <c:order val="3"/>
          <c:tx>
            <c:strRef>
              <c:f>'Pivot tables and charts'!$E$82:$E$83</c:f>
              <c:strCache>
                <c:ptCount val="1"/>
                <c:pt idx="0">
                  <c:v>William</c:v>
                </c:pt>
              </c:strCache>
            </c:strRef>
          </c:tx>
          <c:spPr>
            <a:solidFill>
              <a:schemeClr val="accent4"/>
            </a:solidFill>
            <a:ln>
              <a:noFill/>
            </a:ln>
            <a:effectLst/>
          </c:spPr>
          <c:invertIfNegative val="0"/>
          <c:cat>
            <c:strRef>
              <c:f>'Pivot tables and charts'!$A$84:$A$95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and charts'!$E$84:$E$95</c:f>
              <c:numCache>
                <c:formatCode>"$"\ 0.00,"K"</c:formatCode>
                <c:ptCount val="12"/>
                <c:pt idx="0">
                  <c:v>34293.85</c:v>
                </c:pt>
                <c:pt idx="1">
                  <c:v>126973.92</c:v>
                </c:pt>
                <c:pt idx="2">
                  <c:v>61755.369999999995</c:v>
                </c:pt>
                <c:pt idx="3">
                  <c:v>55764.399999999987</c:v>
                </c:pt>
                <c:pt idx="4">
                  <c:v>94909.389999999985</c:v>
                </c:pt>
                <c:pt idx="5">
                  <c:v>78036.479999999996</c:v>
                </c:pt>
                <c:pt idx="6">
                  <c:v>20636.589999999993</c:v>
                </c:pt>
                <c:pt idx="7">
                  <c:v>6021.17</c:v>
                </c:pt>
                <c:pt idx="8">
                  <c:v>9647.7100000000009</c:v>
                </c:pt>
                <c:pt idx="9">
                  <c:v>15191.34</c:v>
                </c:pt>
                <c:pt idx="10">
                  <c:v>6932.7699999999995</c:v>
                </c:pt>
                <c:pt idx="11">
                  <c:v>3863.65</c:v>
                </c:pt>
              </c:numCache>
            </c:numRef>
          </c:val>
          <c:extLst>
            <c:ext xmlns:c16="http://schemas.microsoft.com/office/drawing/2014/chart" uri="{C3380CC4-5D6E-409C-BE32-E72D297353CC}">
              <c16:uniqueId val="{0000000F-EACB-4EF0-A373-9CE4795C08EB}"/>
            </c:ext>
          </c:extLst>
        </c:ser>
        <c:dLbls>
          <c:showLegendKey val="0"/>
          <c:showVal val="0"/>
          <c:showCatName val="0"/>
          <c:showSerName val="0"/>
          <c:showPercent val="0"/>
          <c:showBubbleSize val="0"/>
        </c:dLbls>
        <c:gapWidth val="219"/>
        <c:overlap val="-27"/>
        <c:axId val="1051129712"/>
        <c:axId val="413594768"/>
      </c:barChart>
      <c:catAx>
        <c:axId val="1051129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594768"/>
        <c:crosses val="autoZero"/>
        <c:auto val="1"/>
        <c:lblAlgn val="ctr"/>
        <c:lblOffset val="100"/>
        <c:noMultiLvlLbl val="0"/>
      </c:catAx>
      <c:valAx>
        <c:axId val="413594768"/>
        <c:scaling>
          <c:orientation val="minMax"/>
        </c:scaling>
        <c:delete val="0"/>
        <c:axPos val="l"/>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1297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US Superstore.xlsx]Pivot tables and charts!PivotTable7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and charts'!$B$100</c:f>
              <c:strCache>
                <c:ptCount val="1"/>
                <c:pt idx="0">
                  <c:v>Total</c:v>
                </c:pt>
              </c:strCache>
            </c:strRef>
          </c:tx>
          <c:spPr>
            <a:solidFill>
              <a:schemeClr val="accent1"/>
            </a:solidFill>
            <a:ln>
              <a:noFill/>
            </a:ln>
            <a:effectLst/>
          </c:spPr>
          <c:invertIfNegative val="0"/>
          <c:cat>
            <c:strRef>
              <c:f>'Pivot tables and charts'!$A$101:$A$117</c:f>
              <c:strCache>
                <c:ptCount val="17"/>
                <c:pt idx="0">
                  <c:v>Jimmy Alston Holder</c:v>
                </c:pt>
                <c:pt idx="1">
                  <c:v>Nelson Hensley</c:v>
                </c:pt>
                <c:pt idx="2">
                  <c:v>David Weaver</c:v>
                </c:pt>
                <c:pt idx="3">
                  <c:v>Richard McClure</c:v>
                </c:pt>
                <c:pt idx="4">
                  <c:v>Wayne Bass</c:v>
                </c:pt>
                <c:pt idx="5">
                  <c:v>Tom Hoyle Honeycutt</c:v>
                </c:pt>
                <c:pt idx="6">
                  <c:v>Edna Michael</c:v>
                </c:pt>
                <c:pt idx="7">
                  <c:v>Vanessa Boyer</c:v>
                </c:pt>
                <c:pt idx="8">
                  <c:v>Kristine Singleton</c:v>
                </c:pt>
                <c:pt idx="9">
                  <c:v>Amy Hamrick Melvin</c:v>
                </c:pt>
                <c:pt idx="10">
                  <c:v>Pam Patton</c:v>
                </c:pt>
                <c:pt idx="11">
                  <c:v>Glenda Hunter</c:v>
                </c:pt>
                <c:pt idx="12">
                  <c:v>Sean N Boyer</c:v>
                </c:pt>
                <c:pt idx="13">
                  <c:v>Louis Parrish</c:v>
                </c:pt>
                <c:pt idx="14">
                  <c:v>Andrew Levine</c:v>
                </c:pt>
                <c:pt idx="15">
                  <c:v>Andrew Gonzalez</c:v>
                </c:pt>
                <c:pt idx="16">
                  <c:v>Jenny Gold</c:v>
                </c:pt>
              </c:strCache>
            </c:strRef>
          </c:cat>
          <c:val>
            <c:numRef>
              <c:f>'Pivot tables and charts'!$B$101:$B$117</c:f>
              <c:numCache>
                <c:formatCode>General</c:formatCode>
                <c:ptCount val="17"/>
                <c:pt idx="0">
                  <c:v>5</c:v>
                </c:pt>
                <c:pt idx="1">
                  <c:v>5</c:v>
                </c:pt>
                <c:pt idx="2">
                  <c:v>5</c:v>
                </c:pt>
                <c:pt idx="3">
                  <c:v>5</c:v>
                </c:pt>
                <c:pt idx="4">
                  <c:v>5</c:v>
                </c:pt>
                <c:pt idx="5">
                  <c:v>5</c:v>
                </c:pt>
                <c:pt idx="6">
                  <c:v>5</c:v>
                </c:pt>
                <c:pt idx="7">
                  <c:v>5</c:v>
                </c:pt>
                <c:pt idx="8">
                  <c:v>6</c:v>
                </c:pt>
                <c:pt idx="9">
                  <c:v>6</c:v>
                </c:pt>
                <c:pt idx="10">
                  <c:v>6</c:v>
                </c:pt>
                <c:pt idx="11">
                  <c:v>7</c:v>
                </c:pt>
                <c:pt idx="12">
                  <c:v>7</c:v>
                </c:pt>
                <c:pt idx="13">
                  <c:v>7</c:v>
                </c:pt>
                <c:pt idx="14">
                  <c:v>7</c:v>
                </c:pt>
                <c:pt idx="15">
                  <c:v>8</c:v>
                </c:pt>
                <c:pt idx="16">
                  <c:v>9</c:v>
                </c:pt>
              </c:numCache>
            </c:numRef>
          </c:val>
          <c:extLst>
            <c:ext xmlns:c16="http://schemas.microsoft.com/office/drawing/2014/chart" uri="{C3380CC4-5D6E-409C-BE32-E72D297353CC}">
              <c16:uniqueId val="{00000033-F283-46B6-B1E0-A4EDE3A75FEB}"/>
            </c:ext>
          </c:extLst>
        </c:ser>
        <c:dLbls>
          <c:showLegendKey val="0"/>
          <c:showVal val="0"/>
          <c:showCatName val="0"/>
          <c:showSerName val="0"/>
          <c:showPercent val="0"/>
          <c:showBubbleSize val="0"/>
        </c:dLbls>
        <c:gapWidth val="182"/>
        <c:axId val="218511264"/>
        <c:axId val="2138650016"/>
      </c:barChart>
      <c:catAx>
        <c:axId val="218511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650016"/>
        <c:crosses val="autoZero"/>
        <c:auto val="1"/>
        <c:lblAlgn val="ctr"/>
        <c:lblOffset val="100"/>
        <c:noMultiLvlLbl val="0"/>
      </c:catAx>
      <c:valAx>
        <c:axId val="2138650016"/>
        <c:scaling>
          <c:orientation val="minMax"/>
        </c:scaling>
        <c:delete val="0"/>
        <c:axPos val="b"/>
        <c:numFmt formatCode="General" sourceLinked="1"/>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5112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US Superstore.xlsx]KPI and Line charts!PivotTable7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and Line charts'!$B$3</c:f>
              <c:strCache>
                <c:ptCount val="1"/>
                <c:pt idx="0">
                  <c:v>Total</c:v>
                </c:pt>
              </c:strCache>
            </c:strRef>
          </c:tx>
          <c:spPr>
            <a:ln w="28575" cap="rnd">
              <a:solidFill>
                <a:schemeClr val="accent1"/>
              </a:solidFill>
              <a:round/>
            </a:ln>
            <a:effectLst/>
          </c:spPr>
          <c:marker>
            <c:symbol val="none"/>
          </c:marker>
          <c:cat>
            <c:strRef>
              <c:f>'KPI and Line 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and Line charts'!$B$4:$B$16</c:f>
              <c:numCache>
                <c:formatCode>General</c:formatCode>
                <c:ptCount val="12"/>
                <c:pt idx="0">
                  <c:v>140975.59000000014</c:v>
                </c:pt>
                <c:pt idx="1">
                  <c:v>266212.05999999976</c:v>
                </c:pt>
                <c:pt idx="2">
                  <c:v>242735.00000000009</c:v>
                </c:pt>
                <c:pt idx="3">
                  <c:v>268231.11000000004</c:v>
                </c:pt>
                <c:pt idx="4">
                  <c:v>271935.52999999991</c:v>
                </c:pt>
                <c:pt idx="5">
                  <c:v>338549.39</c:v>
                </c:pt>
                <c:pt idx="6">
                  <c:v>83573.27999999997</c:v>
                </c:pt>
                <c:pt idx="7">
                  <c:v>70276.7</c:v>
                </c:pt>
                <c:pt idx="8">
                  <c:v>49271.679999999993</c:v>
                </c:pt>
                <c:pt idx="9">
                  <c:v>37483.890000000014</c:v>
                </c:pt>
                <c:pt idx="10">
                  <c:v>76620.45</c:v>
                </c:pt>
                <c:pt idx="11">
                  <c:v>35660.089999999997</c:v>
                </c:pt>
              </c:numCache>
            </c:numRef>
          </c:val>
          <c:smooth val="0"/>
          <c:extLst>
            <c:ext xmlns:c16="http://schemas.microsoft.com/office/drawing/2014/chart" uri="{C3380CC4-5D6E-409C-BE32-E72D297353CC}">
              <c16:uniqueId val="{00000000-7B2D-472F-A7AF-648D365002F8}"/>
            </c:ext>
          </c:extLst>
        </c:ser>
        <c:dLbls>
          <c:showLegendKey val="0"/>
          <c:showVal val="0"/>
          <c:showCatName val="0"/>
          <c:showSerName val="0"/>
          <c:showPercent val="0"/>
          <c:showBubbleSize val="0"/>
        </c:dLbls>
        <c:smooth val="0"/>
        <c:axId val="1053146767"/>
        <c:axId val="659047647"/>
      </c:lineChart>
      <c:catAx>
        <c:axId val="1053146767"/>
        <c:scaling>
          <c:orientation val="minMax"/>
        </c:scaling>
        <c:delete val="1"/>
        <c:axPos val="b"/>
        <c:numFmt formatCode="General" sourceLinked="1"/>
        <c:majorTickMark val="none"/>
        <c:minorTickMark val="none"/>
        <c:tickLblPos val="nextTo"/>
        <c:crossAx val="659047647"/>
        <c:crosses val="autoZero"/>
        <c:auto val="1"/>
        <c:lblAlgn val="ctr"/>
        <c:lblOffset val="100"/>
        <c:noMultiLvlLbl val="0"/>
      </c:catAx>
      <c:valAx>
        <c:axId val="659047647"/>
        <c:scaling>
          <c:orientation val="minMax"/>
        </c:scaling>
        <c:delete val="1"/>
        <c:axPos val="l"/>
        <c:numFmt formatCode="General" sourceLinked="1"/>
        <c:majorTickMark val="none"/>
        <c:minorTickMark val="none"/>
        <c:tickLblPos val="nextTo"/>
        <c:crossAx val="105314676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US Superstore.xlsx]KPI and Line charts!PivotTable8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and Line charts'!$E$3</c:f>
              <c:strCache>
                <c:ptCount val="1"/>
                <c:pt idx="0">
                  <c:v>Total</c:v>
                </c:pt>
              </c:strCache>
            </c:strRef>
          </c:tx>
          <c:spPr>
            <a:ln w="28575" cap="rnd">
              <a:solidFill>
                <a:schemeClr val="accent1"/>
              </a:solidFill>
              <a:round/>
            </a:ln>
            <a:effectLst/>
          </c:spPr>
          <c:marker>
            <c:symbol val="none"/>
          </c:marker>
          <c:cat>
            <c:strRef>
              <c:f>'KPI and Line charts'!$D$4:$D$16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and Line charts'!$E$4:$E$16</c:f>
              <c:numCache>
                <c:formatCode>0.00</c:formatCode>
                <c:ptCount val="12"/>
                <c:pt idx="0">
                  <c:v>2199.1872277000029</c:v>
                </c:pt>
                <c:pt idx="1">
                  <c:v>41451.22197649999</c:v>
                </c:pt>
                <c:pt idx="2">
                  <c:v>-12957.24062430001</c:v>
                </c:pt>
                <c:pt idx="3">
                  <c:v>20389.528506000013</c:v>
                </c:pt>
                <c:pt idx="4">
                  <c:v>51063.940606400036</c:v>
                </c:pt>
                <c:pt idx="5">
                  <c:v>62303.827288</c:v>
                </c:pt>
                <c:pt idx="6">
                  <c:v>11430.187188</c:v>
                </c:pt>
                <c:pt idx="7">
                  <c:v>15437.20256</c:v>
                </c:pt>
                <c:pt idx="8">
                  <c:v>6002.0904999999993</c:v>
                </c:pt>
                <c:pt idx="9">
                  <c:v>12243.390259999998</c:v>
                </c:pt>
                <c:pt idx="10">
                  <c:v>2640.0940470000005</c:v>
                </c:pt>
                <c:pt idx="11">
                  <c:v>2819.9701999999993</c:v>
                </c:pt>
              </c:numCache>
            </c:numRef>
          </c:val>
          <c:smooth val="0"/>
          <c:extLst>
            <c:ext xmlns:c16="http://schemas.microsoft.com/office/drawing/2014/chart" uri="{C3380CC4-5D6E-409C-BE32-E72D297353CC}">
              <c16:uniqueId val="{00000000-EA36-4613-A487-C7E8FA2BA7D4}"/>
            </c:ext>
          </c:extLst>
        </c:ser>
        <c:dLbls>
          <c:showLegendKey val="0"/>
          <c:showVal val="0"/>
          <c:showCatName val="0"/>
          <c:showSerName val="0"/>
          <c:showPercent val="0"/>
          <c:showBubbleSize val="0"/>
        </c:dLbls>
        <c:smooth val="0"/>
        <c:axId val="1053168367"/>
        <c:axId val="661806127"/>
      </c:lineChart>
      <c:catAx>
        <c:axId val="1053168367"/>
        <c:scaling>
          <c:orientation val="minMax"/>
        </c:scaling>
        <c:delete val="1"/>
        <c:axPos val="b"/>
        <c:numFmt formatCode="General" sourceLinked="1"/>
        <c:majorTickMark val="none"/>
        <c:minorTickMark val="none"/>
        <c:tickLblPos val="nextTo"/>
        <c:crossAx val="661806127"/>
        <c:crosses val="autoZero"/>
        <c:auto val="1"/>
        <c:lblAlgn val="ctr"/>
        <c:lblOffset val="100"/>
        <c:noMultiLvlLbl val="0"/>
      </c:catAx>
      <c:valAx>
        <c:axId val="661806127"/>
        <c:scaling>
          <c:orientation val="minMax"/>
        </c:scaling>
        <c:delete val="1"/>
        <c:axPos val="l"/>
        <c:numFmt formatCode="0.00" sourceLinked="1"/>
        <c:majorTickMark val="none"/>
        <c:minorTickMark val="none"/>
        <c:tickLblPos val="nextTo"/>
        <c:crossAx val="105316836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US Superstore.xlsx]KPI and Line charts!PivotTable9</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and Line charts'!$H$3</c:f>
              <c:strCache>
                <c:ptCount val="1"/>
                <c:pt idx="0">
                  <c:v>Total</c:v>
                </c:pt>
              </c:strCache>
            </c:strRef>
          </c:tx>
          <c:spPr>
            <a:ln w="28575" cap="rnd">
              <a:solidFill>
                <a:schemeClr val="accent1"/>
              </a:solidFill>
              <a:round/>
            </a:ln>
            <a:effectLst/>
          </c:spPr>
          <c:marker>
            <c:symbol val="none"/>
          </c:marker>
          <c:cat>
            <c:strRef>
              <c:f>'KPI and Line charts'!$G$4:$G$16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and Line charts'!$H$4:$H$16</c:f>
              <c:numCache>
                <c:formatCode>General</c:formatCode>
                <c:ptCount val="12"/>
                <c:pt idx="0">
                  <c:v>2629</c:v>
                </c:pt>
                <c:pt idx="1">
                  <c:v>3098</c:v>
                </c:pt>
                <c:pt idx="2">
                  <c:v>3348</c:v>
                </c:pt>
                <c:pt idx="3">
                  <c:v>3003</c:v>
                </c:pt>
                <c:pt idx="4">
                  <c:v>4721</c:v>
                </c:pt>
                <c:pt idx="5">
                  <c:v>3278</c:v>
                </c:pt>
                <c:pt idx="6">
                  <c:v>1062</c:v>
                </c:pt>
                <c:pt idx="7">
                  <c:v>674</c:v>
                </c:pt>
                <c:pt idx="8">
                  <c:v>977</c:v>
                </c:pt>
                <c:pt idx="9">
                  <c:v>614</c:v>
                </c:pt>
                <c:pt idx="10">
                  <c:v>907</c:v>
                </c:pt>
                <c:pt idx="11">
                  <c:v>791</c:v>
                </c:pt>
              </c:numCache>
            </c:numRef>
          </c:val>
          <c:smooth val="0"/>
          <c:extLst>
            <c:ext xmlns:c16="http://schemas.microsoft.com/office/drawing/2014/chart" uri="{C3380CC4-5D6E-409C-BE32-E72D297353CC}">
              <c16:uniqueId val="{00000000-1EE1-4E43-BE8F-BAB1CD3FD042}"/>
            </c:ext>
          </c:extLst>
        </c:ser>
        <c:dLbls>
          <c:showLegendKey val="0"/>
          <c:showVal val="0"/>
          <c:showCatName val="0"/>
          <c:showSerName val="0"/>
          <c:showPercent val="0"/>
          <c:showBubbleSize val="0"/>
        </c:dLbls>
        <c:smooth val="0"/>
        <c:axId val="1053160207"/>
        <c:axId val="659046159"/>
      </c:lineChart>
      <c:catAx>
        <c:axId val="1053160207"/>
        <c:scaling>
          <c:orientation val="minMax"/>
        </c:scaling>
        <c:delete val="1"/>
        <c:axPos val="b"/>
        <c:numFmt formatCode="General" sourceLinked="1"/>
        <c:majorTickMark val="none"/>
        <c:minorTickMark val="none"/>
        <c:tickLblPos val="nextTo"/>
        <c:crossAx val="659046159"/>
        <c:crosses val="autoZero"/>
        <c:auto val="1"/>
        <c:lblAlgn val="ctr"/>
        <c:lblOffset val="100"/>
        <c:noMultiLvlLbl val="0"/>
      </c:catAx>
      <c:valAx>
        <c:axId val="659046159"/>
        <c:scaling>
          <c:orientation val="minMax"/>
        </c:scaling>
        <c:delete val="1"/>
        <c:axPos val="l"/>
        <c:numFmt formatCode="General" sourceLinked="1"/>
        <c:majorTickMark val="none"/>
        <c:minorTickMark val="none"/>
        <c:tickLblPos val="nextTo"/>
        <c:crossAx val="1053160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US Superstore.xlsx]KPI and Line charts!PivotTable10</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and Line charts'!$K$3</c:f>
              <c:strCache>
                <c:ptCount val="1"/>
                <c:pt idx="0">
                  <c:v>Total</c:v>
                </c:pt>
              </c:strCache>
            </c:strRef>
          </c:tx>
          <c:spPr>
            <a:ln w="28575" cap="rnd">
              <a:solidFill>
                <a:schemeClr val="accent1"/>
              </a:solidFill>
              <a:round/>
            </a:ln>
            <a:effectLst/>
          </c:spPr>
          <c:marker>
            <c:symbol val="none"/>
          </c:marker>
          <c:cat>
            <c:strRef>
              <c:f>'KPI and Line charts'!$J$4:$J$16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and Line charts'!$K$4:$K$16</c:f>
              <c:numCache>
                <c:formatCode>General</c:formatCode>
                <c:ptCount val="12"/>
                <c:pt idx="0">
                  <c:v>263</c:v>
                </c:pt>
                <c:pt idx="1">
                  <c:v>252</c:v>
                </c:pt>
                <c:pt idx="2">
                  <c:v>281</c:v>
                </c:pt>
                <c:pt idx="3">
                  <c:v>242</c:v>
                </c:pt>
                <c:pt idx="4">
                  <c:v>264</c:v>
                </c:pt>
                <c:pt idx="5">
                  <c:v>250</c:v>
                </c:pt>
                <c:pt idx="6">
                  <c:v>70</c:v>
                </c:pt>
                <c:pt idx="7">
                  <c:v>73</c:v>
                </c:pt>
                <c:pt idx="8">
                  <c:v>61</c:v>
                </c:pt>
                <c:pt idx="9">
                  <c:v>49</c:v>
                </c:pt>
                <c:pt idx="10">
                  <c:v>73</c:v>
                </c:pt>
                <c:pt idx="11">
                  <c:v>58</c:v>
                </c:pt>
              </c:numCache>
            </c:numRef>
          </c:val>
          <c:smooth val="0"/>
          <c:extLst>
            <c:ext xmlns:c16="http://schemas.microsoft.com/office/drawing/2014/chart" uri="{C3380CC4-5D6E-409C-BE32-E72D297353CC}">
              <c16:uniqueId val="{00000000-09ED-4BB1-BB3D-CE7EE70A4D86}"/>
            </c:ext>
          </c:extLst>
        </c:ser>
        <c:dLbls>
          <c:showLegendKey val="0"/>
          <c:showVal val="0"/>
          <c:showCatName val="0"/>
          <c:showSerName val="0"/>
          <c:showPercent val="0"/>
          <c:showBubbleSize val="0"/>
        </c:dLbls>
        <c:smooth val="0"/>
        <c:axId val="1053153487"/>
        <c:axId val="659049135"/>
      </c:lineChart>
      <c:catAx>
        <c:axId val="1053153487"/>
        <c:scaling>
          <c:orientation val="minMax"/>
        </c:scaling>
        <c:delete val="1"/>
        <c:axPos val="b"/>
        <c:numFmt formatCode="General" sourceLinked="1"/>
        <c:majorTickMark val="none"/>
        <c:minorTickMark val="none"/>
        <c:tickLblPos val="nextTo"/>
        <c:crossAx val="659049135"/>
        <c:crosses val="autoZero"/>
        <c:auto val="1"/>
        <c:lblAlgn val="ctr"/>
        <c:lblOffset val="100"/>
        <c:noMultiLvlLbl val="0"/>
      </c:catAx>
      <c:valAx>
        <c:axId val="659049135"/>
        <c:scaling>
          <c:orientation val="minMax"/>
        </c:scaling>
        <c:delete val="1"/>
        <c:axPos val="l"/>
        <c:numFmt formatCode="General" sourceLinked="1"/>
        <c:majorTickMark val="none"/>
        <c:minorTickMark val="none"/>
        <c:tickLblPos val="nextTo"/>
        <c:crossAx val="1053153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US Superstore.xlsx]KPI and Line charts!PivotTable11</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and Line charts'!$N$3</c:f>
              <c:strCache>
                <c:ptCount val="1"/>
                <c:pt idx="0">
                  <c:v>Total</c:v>
                </c:pt>
              </c:strCache>
            </c:strRef>
          </c:tx>
          <c:spPr>
            <a:ln w="28575" cap="rnd">
              <a:solidFill>
                <a:schemeClr val="accent1"/>
              </a:solidFill>
              <a:round/>
            </a:ln>
            <a:effectLst/>
          </c:spPr>
          <c:marker>
            <c:symbol val="none"/>
          </c:marker>
          <c:cat>
            <c:strRef>
              <c:f>'KPI and Line charts'!$M$4:$M$16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and Line charts'!$N$4:$N$16</c:f>
              <c:numCache>
                <c:formatCode>General</c:formatCode>
                <c:ptCount val="12"/>
                <c:pt idx="0">
                  <c:v>1.5599773178463028E-2</c:v>
                </c:pt>
                <c:pt idx="1">
                  <c:v>0.15570752871413873</c:v>
                </c:pt>
                <c:pt idx="2">
                  <c:v>-5.3380190843100521E-2</c:v>
                </c:pt>
                <c:pt idx="3">
                  <c:v>7.6014778845004252E-2</c:v>
                </c:pt>
                <c:pt idx="4">
                  <c:v>0.1877795836623484</c:v>
                </c:pt>
                <c:pt idx="5">
                  <c:v>0.18403172218978153</c:v>
                </c:pt>
                <c:pt idx="6">
                  <c:v>0.13676844067864757</c:v>
                </c:pt>
                <c:pt idx="7">
                  <c:v>0.21966316802012617</c:v>
                </c:pt>
                <c:pt idx="8">
                  <c:v>0.12181623399080364</c:v>
                </c:pt>
                <c:pt idx="9">
                  <c:v>0.32663072749386451</c:v>
                </c:pt>
                <c:pt idx="10">
                  <c:v>3.445678075500732E-2</c:v>
                </c:pt>
                <c:pt idx="11">
                  <c:v>7.9079166653813815E-2</c:v>
                </c:pt>
              </c:numCache>
            </c:numRef>
          </c:val>
          <c:smooth val="0"/>
          <c:extLst>
            <c:ext xmlns:c16="http://schemas.microsoft.com/office/drawing/2014/chart" uri="{C3380CC4-5D6E-409C-BE32-E72D297353CC}">
              <c16:uniqueId val="{00000000-E2CC-4BBD-883D-BB29147860ED}"/>
            </c:ext>
          </c:extLst>
        </c:ser>
        <c:dLbls>
          <c:showLegendKey val="0"/>
          <c:showVal val="0"/>
          <c:showCatName val="0"/>
          <c:showSerName val="0"/>
          <c:showPercent val="0"/>
          <c:showBubbleSize val="0"/>
        </c:dLbls>
        <c:smooth val="0"/>
        <c:axId val="901183455"/>
        <c:axId val="544254431"/>
      </c:lineChart>
      <c:catAx>
        <c:axId val="901183455"/>
        <c:scaling>
          <c:orientation val="minMax"/>
        </c:scaling>
        <c:delete val="1"/>
        <c:axPos val="b"/>
        <c:numFmt formatCode="General" sourceLinked="1"/>
        <c:majorTickMark val="none"/>
        <c:minorTickMark val="none"/>
        <c:tickLblPos val="nextTo"/>
        <c:crossAx val="544254431"/>
        <c:crosses val="autoZero"/>
        <c:auto val="1"/>
        <c:lblAlgn val="ctr"/>
        <c:lblOffset val="100"/>
        <c:noMultiLvlLbl val="0"/>
      </c:catAx>
      <c:valAx>
        <c:axId val="544254431"/>
        <c:scaling>
          <c:orientation val="minMax"/>
        </c:scaling>
        <c:delete val="1"/>
        <c:axPos val="l"/>
        <c:numFmt formatCode="General" sourceLinked="1"/>
        <c:majorTickMark val="none"/>
        <c:minorTickMark val="none"/>
        <c:tickLblPos val="nextTo"/>
        <c:crossAx val="90118345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US Superstore.xlsx]KPI and Line charts!PivotTable6</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and Line charts'!$Q$3</c:f>
              <c:strCache>
                <c:ptCount val="1"/>
                <c:pt idx="0">
                  <c:v>Total</c:v>
                </c:pt>
              </c:strCache>
            </c:strRef>
          </c:tx>
          <c:spPr>
            <a:ln w="28575" cap="rnd">
              <a:solidFill>
                <a:schemeClr val="accent1"/>
              </a:solidFill>
              <a:round/>
            </a:ln>
            <a:effectLst/>
          </c:spPr>
          <c:marker>
            <c:symbol val="none"/>
          </c:marker>
          <c:cat>
            <c:strRef>
              <c:f>'KPI and Line charts'!$P$4:$P$21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'KPI and Line charts'!$Q$4:$Q$21</c:f>
              <c:numCache>
                <c:formatCode>General</c:formatCode>
                <c:ptCount val="17"/>
                <c:pt idx="0">
                  <c:v>100</c:v>
                </c:pt>
                <c:pt idx="1">
                  <c:v>200</c:v>
                </c:pt>
                <c:pt idx="2">
                  <c:v>43</c:v>
                </c:pt>
                <c:pt idx="3">
                  <c:v>84</c:v>
                </c:pt>
                <c:pt idx="4">
                  <c:v>174</c:v>
                </c:pt>
                <c:pt idx="5">
                  <c:v>18</c:v>
                </c:pt>
                <c:pt idx="6">
                  <c:v>55</c:v>
                </c:pt>
                <c:pt idx="7">
                  <c:v>71</c:v>
                </c:pt>
                <c:pt idx="8">
                  <c:v>185</c:v>
                </c:pt>
                <c:pt idx="9">
                  <c:v>95</c:v>
                </c:pt>
                <c:pt idx="10">
                  <c:v>284</c:v>
                </c:pt>
                <c:pt idx="11">
                  <c:v>161</c:v>
                </c:pt>
                <c:pt idx="12">
                  <c:v>34</c:v>
                </c:pt>
                <c:pt idx="13">
                  <c:v>36</c:v>
                </c:pt>
                <c:pt idx="14">
                  <c:v>127</c:v>
                </c:pt>
                <c:pt idx="15">
                  <c:v>75</c:v>
                </c:pt>
                <c:pt idx="16">
                  <c:v>194</c:v>
                </c:pt>
              </c:numCache>
            </c:numRef>
          </c:val>
          <c:smooth val="0"/>
          <c:extLst>
            <c:ext xmlns:c16="http://schemas.microsoft.com/office/drawing/2014/chart" uri="{C3380CC4-5D6E-409C-BE32-E72D297353CC}">
              <c16:uniqueId val="{00000000-DC2E-4549-B733-79FB486B3B45}"/>
            </c:ext>
          </c:extLst>
        </c:ser>
        <c:dLbls>
          <c:showLegendKey val="0"/>
          <c:showVal val="0"/>
          <c:showCatName val="0"/>
          <c:showSerName val="0"/>
          <c:showPercent val="0"/>
          <c:showBubbleSize val="0"/>
        </c:dLbls>
        <c:smooth val="0"/>
        <c:axId val="647909408"/>
        <c:axId val="413593136"/>
      </c:lineChart>
      <c:catAx>
        <c:axId val="647909408"/>
        <c:scaling>
          <c:orientation val="minMax"/>
        </c:scaling>
        <c:delete val="1"/>
        <c:axPos val="b"/>
        <c:numFmt formatCode="General" sourceLinked="1"/>
        <c:majorTickMark val="none"/>
        <c:minorTickMark val="none"/>
        <c:tickLblPos val="nextTo"/>
        <c:crossAx val="413593136"/>
        <c:crosses val="autoZero"/>
        <c:auto val="1"/>
        <c:lblAlgn val="ctr"/>
        <c:lblOffset val="100"/>
        <c:noMultiLvlLbl val="0"/>
      </c:catAx>
      <c:valAx>
        <c:axId val="413593136"/>
        <c:scaling>
          <c:orientation val="minMax"/>
        </c:scaling>
        <c:delete val="1"/>
        <c:axPos val="l"/>
        <c:numFmt formatCode="General" sourceLinked="1"/>
        <c:majorTickMark val="none"/>
        <c:minorTickMark val="none"/>
        <c:tickLblPos val="nextTo"/>
        <c:crossAx val="647909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AD3A1440-5497-4AB4-943F-FF859F284EE7}">
          <cx:tx>
            <cx:txData>
              <cx:f>_xlchart.v5.2</cx:f>
              <cx:v>Sum of Sales</cx:v>
            </cx:txData>
          </cx:tx>
          <cx:spPr>
            <a:gradFill>
              <a:gsLst>
                <a:gs pos="0">
                  <a:schemeClr val="accent1">
                    <a:lumMod val="5000"/>
                    <a:lumOff val="95000"/>
                    <a:alpha val="1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x:spPr>
          <cx:dataLabels>
            <cx:txPr>
              <a:bodyPr spcFirstLastPara="1" vertOverflow="ellipsis" horzOverflow="overflow" wrap="square" lIns="0" tIns="0" rIns="0" bIns="0" anchor="ctr" anchorCtr="1"/>
              <a:lstStyle/>
              <a:p>
                <a:pPr algn="ctr" rtl="0">
                  <a:defRPr b="1">
                    <a:solidFill>
                      <a:schemeClr val="bg1"/>
                    </a:solidFill>
                  </a:defRPr>
                </a:pPr>
                <a:endParaRPr lang="en-US" sz="850" b="1" i="0" u="none" strike="noStrike" baseline="0">
                  <a:solidFill>
                    <a:schemeClr val="bg1"/>
                  </a:solidFill>
                  <a:latin typeface="Calibri" panose="020F0502020204030204"/>
                </a:endParaRPr>
              </a:p>
            </cx:txPr>
            <cx:visibility seriesName="0" categoryName="0" value="1"/>
          </cx:dataLabels>
          <cx:dataId val="0"/>
          <cx:layoutPr>
            <cx:geography cultureLanguage="en-US" cultureRegion="CA" attribution="Powered by Bing">
              <cx:geoCache provider="{E9337A44-BEBE-4D9F-B70C-5C5E7DAFC167}">
                <cx:binary>1H1pc9u4svZfSeXzSw1BAARx6sytGmqzrMWOHceJv7A0tocEN3Dffv1tQrIlM5qJb43rrZJmCiEa
3RTEh0AvaMD/fWz+8xg+b7NPTRTG+X8em98/e0WR/Oe33/JH7zna5qNIPGYyl38Vo0cZ/Sb/+ks8
Pv/2lG1rEbu/GToivz1626x4bj7/z3/hbu6zXMnHbSFk/KV8ztqb57wMi/wf2k42fdo+RSKeiLzI
xGOBfv+8ea4//ZBZ8PnTc1yIov3aJs+/f37D9fnTb8N7/fS9n0LoWlE+gSwxRhxzAyOLff4Uytjd
0zVGR6ah68SiiKsPtO++dLONQPA9XVEd2T49Zc95Dr9F/Xss+abj0PDj86dHWcZF/8BceHa/f76L
RfH89Om22BbP+edPIpfjHcNY9r2/u1U/97e3j/x//jsgwAMYUI5QGT6tXzX9BMof4fbPbbR9eTz/
HhNsjJhpEsPUua4++C00ljmyiI6xoRs7aPjLd++geUeHTiPzKjgA5o/VWQLzMnA+yb8+jWVYRn+K
j0TJGnGdMMboHoXhAGIjHZmGZTG6Q4m+Ren/2rvTkJ2+ywC/yfgs8fsjE52MPxIyMjI4NgwLkdc5
7XjOQwiNYOBRblJTDTz0FrJ3dOg0Sq+CA2D+eDhLYMYyjp8fC/FYFi8P6N/PegSNKKOIYkx3sx48
/GNwGMyK2ALsjMFAemdvTiPzRniAzvjrWaLzRxZs43wL6vKjjARMRhbnlo7Rfiqz3kLDjRHBHFFK
rR10A4Te06PT8BwkB9j8cXOW2Eyew229zZ4/EBs+0nWLmQbeYwPGwJthQ0fEtEwCFt5pNfSOHp3G
5vBbBthMpmeJzfKjR401IhZhBmfs5ITGrRG2dATDao/cwML+dX9O4/IiN0BlCbbyGVrX420o/pJZ
/KGmGxsZlJgmR3sDe6BqEOIjEzGDIbJ3fl7G687Afl+fTqNzLDtAaPzHeSIkQ5ltn+TLM/r3pgAG
05pblOoEPND+M8RHpyNKmIVN8IyOnVKw8n/Zlb+B5VVyCMrVWYJyv809iE0UMn55Qv8eFsJGBCFM
mcVOm8+GPqLUJJZO0Atsx+i8r0+n8TmWHSB0f57D5ip7dj8UHQyRHAtUPTZ36AwMAaTQsQBAGE3H
sPy6I6cheZEbwHF1npbZDGYO8bR9eTT/frQY1ohySpGBB0BYYC1bDBPDwmqU6INJ7B09OQ3Iq+AA
kdl5hm9uZVl4nybbQBYfCAsh4KuYiFD2N5OYro8MrBOOTPLyMuy0/nv7cxqct9IDhG4nZ6lkdr9p
vM1kKD40TgNTmY45MdBOj/Qj5NinsXTwR4kOc9nePDNPIfWefv0TVgf5IVrjs0TrxoOY+adFHm7j
p5fn9e+nOQjbQJDT4HTvXvJBbIBBWAdZlt6H1dRnMNu9t1enkXorPcDpZnGWOF0F4daTH7qgAOay
hQkx95G1oT3N2YjqvTZ6mRNBY72xEN7Ro9P4HH7LAJur5VliM3+WmfuhrqgxAoO5XyU4vYpg4REh
BDOY7U4aC+/o0GlkXgUHwMzP05pePMGYeXlrP2BWIxCb4TozXgIAg1kNITIyKccMXNSXb91ZCb/s
yGk49mIDMBbnaRd8EzBIPjpiA5Y013u1rz4Di4BZI5NDEBRMhl37wMd5T49OA3OQHGDz7UwHSgi2
mhT5y1v7AWNFHyEYJwTiNTsNPxgrFh8hAm4ptQ4R6mPtsnhHj05jc5AcYLM4T49nET+J7Yca0nwE
MU7O+B4ZPnRFzREsqIFxxveWwcDleUeH/gaZl18yBGZzlmp/IeuPdEGNkc7AGGPk9GTGMZhjum4i
fd8+cG9+1Zu/gUT9hiEe5zmJXXniI5W9DnFNSjHh+4WagXKBgA3TOcxfxt7dHJrHv+jNaTx2v2GA
x9XFWY6PzXO1/cjYGeYjDIFkCMLsQ2Sgzo8DAAiZYH5R3MfXlL6H9mOV8uv+nMbkRW6AyubbWaKy
hEdSPgbty7P596oeg6NoMGzAivJbQCwKigTWOcHH3NkAA0Xynq6chuQgOQBl+eMsQVnJUuQfrOX1
EbdgHFh0MHFxBHEyZEHC017/D1B5V19Ow3IkOsBldZ4qZb0V8QemZRA6wrDCTOjR4v7xDGbykYEg
DA2GwMkB88vunIZlLzaAZH2eCRnrbdZ+bLCyX1juJzA6sIOZCRoe/EuIOe/QgIF0rE/e05O/A+Tl
NwwxOU/Xfr3N8+2jV+bPRfGRPqQxgnwLCHOx0wofosimTiHnuU9Tf4vMO/vzd/C8ER9idJ5TWZ+a
v35uxOMH2siQAgixFQwZMbvM2OGSDNLNEYIYMoRofrLF3tOb0/Ac/5IBNpv1War/tXj0hLv9yKwM
SM6EccOZtfdOfjbNYFBBDKCPBPSfgTf5nh6dRucgOcBmvThLbL4+Nx+aNYsg8xJbBJYpX2OSxyYA
BycHNnFAeuA+9A/AHU9tv+zOaVT2YgNIvn4/S0jWAjLN849NADDBMuMIEpb3KyowX72BhYwQh8Uw
2CfwFo939eU0JkeiA1zW5xkQuxf5o4xz8bHzmIk5pxi2Pe0+b3GBMDJ4nuDx89NpM+/q0ml4jkQH
8Nyf50y2Fnne/58k4uUd/gDnH8JgBqSav4bxB0Y0AAT7ZgxYEdtnbf6kaN7VqdMQvflFA5DWt2c6
t+W5LLOPRAgyyk0GmzD2+Zc6zGBvpjbIPGMMsmZfkjVOIPSrHv09PDvJITbnmT779bnXO/nzB0YE
MIVdm6DpIXa2m96GdlqvlzDkpb/s+hyon3d16TQ6R6IDeL6ep/pZy7j40IUySG0G5xK2OkOihfoM
ImlIh8mNwBK0iQcxtHd05TQor4IDSNZfz3I2uyu23gfqGrCNIRwAFtphb8zxTKZ2ajKIbBrmYA77
VT9Og7GTGiBxd55IbJ7/zLZ5sP04NPqtmbAZBjO2d/6HeoWPIP7cuzGn9/+9p0encTlIDrDZnGdI
876VcKKD+4HQwPkN4NIb5t9szQRYYE8GIgRWlF+s6mMn8x0dOo3Mq+AAmPsfZzl99ZGmi22UwK6Z
j9ydSfDItKiJYPX4pF7ps2NhVEFm034n2kDpv7tbp0EaiA+g2lycJVTXYJvlbVhtPzTDjPQ55bAl
cD+D/bTnjLGRhS2r38z5ar4dD6T39uo0UG+lBzhdn28Y+vI5y5/bD5zuINcMYswQJdjH1AaaiEFa
JjiocCLPDiQ+sNb6AfHrPp3G6Fh2gNDm8ixH0kZmsMPmsM9h9z5/QKQA8s0xJMdSiDurz/BoFMgI
tChBDFLP1Gc46727X3+D1EB+iNb4jNH68P1QsKkTwtSwbAPBN/V5GzOAcQZh7P7UlJch9TKad/nO
u3fo1736J6RepIc4Tc4Sp2/PWQT+6ctj+vfDCbas6XDKEPw38ErhSBQTTD9uwrqb+tCXL91h846e
nIblVXCAyLfz9Ijun/Pi0yGR+8OmOUg6JwZsh4bMAfUZTHOwTc0Epwn01V5ZAXzHJsO7u3UapIH4
AKr7b2cxeB7/8by3Y6TecP4fT7mDfEJIHqBMpxAtOI4jwBocnMABUbeXDKkBRIPz5/6+P6chGoi/
+Qn/nw63+/uD716PBZxsi+1UnSd4dPbdP7eqnwunHA5E96/3bsp782tf3vzF0++fDQJW2esphf0t
3gyLwUPbPfNXuedtXvz+WTPNEWTrYljWJtyAwwth5qthlP/+GdJIRoTDejgEwg1ucBNWKeLeHvj9
MzhbGI6NgPj3/hSpvN9hDCKQFQSvAOg3BFEODud+vJ7ieC3DFnbpvz6Mff1TXEbXUsRF/vtnjODX
JDu+vpcQ34UJQecw9A0GihM2d0H74/YG/H5gR/8vRH4WozqgzymWaxrr+K5JQ2OSeB2fo8o07mqS
GpOoy/hcteqWhnatRhbjXWsYBvvWU7LqVor5lCziW+FKb+JWSbpUhRWGaWIf6rxp0yXriwHNd7vk
hVHLV2ZcNBcu6bLVoQgTflwVJNKWMrjgKcf3bhJGKzifwB1rfTVtY31a1x6bG2ZK7g1WPAVxUV+5
TWcjz5tKlvmzoKvbB5qk47hA/L5ymxnlflE4ts46Mgmdzlm2beos1ZWZcGcZO66Z2Yd64CB8WVW+
HbS6OyXMae0iw747seoOLZsQsXQGO1TQUtU9s7zSpKP/mQTCv2h9Eq/8zpOrsC88p2HjUE/IeNCg
qqowRSZXQRJoua0ukwvu1sFKtYVNo01dr/GnrttWswZ31sbPs2rmJo618fqrrmkaO+NUThI0lznO
v3E91a6LUAbzQPOk3SSV3FR94WgBFCxtbZrEtV0UtVsmNonMaJKkLp/jotggt+g2bqKRWwSbfqZG
5bizrMnorecm9dpN8rs0ipyJ7um0ugkCP79svDEzaX5T6mFxA7+juoiFEDuaaujHis2F7y5U1ewM
9+afhNSNQlpd4EzKRd1gmdpUlO2ytoLjQtESgzVHDYpWkeRuj7mFN61fXRBUh1cZFt6t42h0nhMT
jTNierdN3iK7qvNm4ht1MU+DAi8RMsrLhNXVhYVSsaGNb05jq5M3RmPhMdUC7z4IWWzXDa+WSZzq
E2k04divc/+bugpfr/JaEzva4QoWpY0LP/TMKQozMUYspnPuOaU3VvU6rujcjbh7UaG2nFSdl9pa
Xnu3rAniiy6r0gu30a2bJK8yu9Ii/8lr6mmRetFD4bRo4hFNrGlhOCsXB2TiFK0zkyWhdpQ4LrJh
LZza8NLLWRIacuO1ntzoLJObti9SVlO74VkyUw2Z1XoIxg20aF5BbStNHlnZrFMnfDD8qPbGCU+1
y74ax1XljSXrtEtcygcYnvCDXqtZTLIvebdAuIuWHS1wapOAoKUfh4E7KeDEhimuu2xH3LX7OfrT
TCLvgkVUTKWnmeOy0nxrTrVHrYiadcAcvIkaPrZ8FnbfqrAObT0VrhXblluENqJJa7s0aK95R5td
EZMJSIhjittYtkyzbu4QYG3CZtwQo52HzBVfpCMN22iz6FHU7kXjl809zbMNi9N50M8jqoBZz1nS
fh5R1UhNJoc6AHjldLGwWYb8VVGhaO1lhE1A3XTfXUdfmblhPnmiuyUdFfeRxeupTh1/JbssWgvY
jLVjreJu5ZNI3h+pwhPaBY5rGWgXiH4YhMPuiD5aBYqm1z5H2oWhSJSe6VnPgSnCheCBH9oGF8ml
lpjysggMqKvLYX3IelT/6XIom7ddMNaKhkwJ7vS7MnVvUto2V5EQ/p2sx06UR2NHts407GFWBTI7
AnNYFKzisNjRI0N62FatVi/RaJkzVXwHsVeJA50anYttJfHr70jjbJ3GdXzbWllg55Wsvwgjy1aO
6fkTahbJ1g2qS7fB7reIa2JBLCeauZmVbKtlIdxgm0cyn8HRztaFGQb5N02LFpEf2HVX3DZuF19r
ZkFvIq9cuy0rv7eUehcdZIJPESvK73GVRnaU5d5VRHP3InMZGqMMRTbPWu+hcvJ2HOl6s6piq72N
gvSa9fTcarypHnXOIhU0vu9KfazoJffZrC18Y+5EgfeAiqu6bdh3p421i6rMyFSR3YosCj8Rdy63
imVBumDi1K54wIY/+cXbZ0Fk5o1tA/FP8GgMgsHlhA1qvG8/evs6H1u5qZviyUcBDsQYVJevB90D
0TtzXLcG2AyJg2/KzgJVLtsHPeTmWHOLfNXlLb7xXO2+hQE7Q7X0J23oBKsM68EqSrL9laJpVnQd
xJ17MaAr3qY0m9xWfIdm30yvM5zBEz9xO0XTc3+eeOUXRomcNmVZr/Qioqsgs/xpJDv3e2H6V6wf
3NSh16lJ9HvFanhkz1p1xhGrZCF7khq+9pMI3ZtOK6coQd4k8wqXeLZGtC6Jr62yXsCQnNU+8V27
v9JDEri2W3r7q7etQz6tEbMmkCDxlk9aObo0spKMrZjrK63tjgueoIWPzWwxoB94AyfRV6pqUrkq
msi5EEHblvaB5SCraFTGV0YdNhdKVDUq+lAs4vqNFhj1pJHBzOnC9isoT3+MLJR9N9tC2KKw6j/d
pFh3geu5th8UthBaKexIJHZBeXaDRJSNNRrfIb/xrwxPN+5eax138Z0Q6Z1RRf4V6mt9m6oZoKkO
nO+S6/pveL3L4ftc+AZVe207fF/fdqi99ozGIVsEiShtHwlvbSUuGTfUkJOIEXetaOrqUASqwQ3J
2ETNnu8Us9c4DqzlvLpUJ/RI7/geD2TwnSALEk6nNCicIm5hNhjISdlKBm+v9aS5IaKaTVFqTJVL
IdE8LA3tq6oEwUVNE+1rIkx5K9ptFbGlk/vu2jQzsCdeq4mjgz3h186ulQuWfeFuO9FhpqJdaqww
Cd2LPNGNFe2vcE9TV4p2aJWJo80PfOqqFvUNijuxqhkH65UYzaxIs/wq6Nx9oRpkyRtwJ15oiqWD
6XmsGhIaNtTOejnYDLq/jeJWjDxouf3Pz5hB/Gf4jDHsfOf9eVOQfT18xo0nNMPLsPYkfP226DLr
i8V8f50HTjVWsyaYXY9ljK0vYF6KdfpKt4Cev9KrTtRjmRptb6Y9NkzwI35Fxy57DJ2tyPgNL8Ku
tGECRSvndWbYXfU0vcvTqS9MYnMv14GxnzhUsyrUiFZXihEsEGJDSgzcURF3N7eQE4/TztMnmgTH
Iw2DxI4rHi/T3vGIJNbnno7FRFX12Aq/FMjf1WTPgR03sUUTyaWgD10Rji2npcswLfKr2qiTcSGC
6DEFiHzHbB4icEWmBw6TPjn0Mq8sc8EwDuwCmfDiHeoJ/oXFZf6MIgPnEA5p4QS2AINP/1blubQS
mt54+InGhTvOhUCr8rUwcwFPUdWLgoB1mLhTXIj88kBKYxheoajwtBOUbDQRkE2Qh7aPvXxN2pJs
jL5QdOGTcMpbRMaDBtXa8BA8W0NMi5JrxUJ2goUbXVb+RBjR97QRaEElza/ypsyvcH/V0yUx24sd
b+CT4IqUwbIilXHXGZJfMyaWWZ3gOxy01nXflurWUVve1wipv0oZtlNpaOkirxN/qa78ut1fha9X
h9bDlVszfxkYeTb/5xFm/TSLUQOOz4Fzp/vMU4iPD2axwhS63waxA7tg4wlCzJR22aXgs+jguJjI
ipaqmlIH2TTzu4nswEq2VfOA0bc8xsY7dsXU9PdQnAd2dUtVVbe0EnoVGjiaCb9oN4LgxLALJyw3
yVJRuhq3m0CRWeI7M7fWGzuEIWjYh3aIY5U2Y2Ew75BoN7vm/V0Q+NV2lkV0Kt1pklllAT5kma2Q
L9Nooi5VkWuhs4zcqaroNclWR8wHtrZv8eCUlaUWTiF7GG6nSLtLpxQwsTLszJw8lOs8jttZAlaM
zSAasVY0VVDwtRpbXVo1WyV6my1Mr/D2tAOjx4v9HRSNJ5TDQuo/qTGEf3oDYEsYHG9t9hHc/sw4
/e3o9JjnhH6rZ09BEXc5mbKEzzKv1dahlV4nWlMtVG1HYsjp7Cwu24kLx/+Mw12951btfiDay5pl
iza2tDWOPFrNWy6PbqMaFK+Aw2gmhawL20kyf+zLTvtBjfhGJhlybYiQtQWDf1183Rhx+lA7iTsO
i1i/1b2umcZSc9ZpovsLQ8TpwjI9vA7Aapqi2s9ucRT74zb33If+jl7A9P6OxHGDGwt72ZxoCbaL
Oo0eIZtxnjZ1+11UkTPtNFZfotB0rhVHmJn1JvR93y7UfNXPTw0p9RVTk1adtolNsRvOyteWA6M0
ynCC3SoexzXOv/BG2mHaeLck5d6tUZfGRHArnynaK0fRpMEENc5N2gcQaOfFM8NxxCTvq4omQhbN
Ug7GP1MhB/e1HoOr/kUxKprGfX/SIT//ohoO94pU5CI2iI1yrbgkqTdNCyvelG4DAZH+ihmR3CQ0
pkuUutMBXXGoxl5SsR6EaC+Z9ZKvt1Uciq7YDNHsbqtIA/G3t825/IXRBptUhhYFhb85Au4X+P/w
gsLx4W/fdpd3PuVJof0Z5MG0gNgFtrXMSidIls1E6YiDLrEq3mysB0UQcQKsSqe0EU4nQdft+RVN
SXaiazbVI7xI/V17LbW719v7775U+OwvBlNe0ET5l6gvKnbj6SS93ll+vfkHLviB4lpRcJ34K1Ia
4wZmoS9BEdJbrlXuJCeSzF2H09u4M/2lmRqprVob1NDbXoA48BooEkRcQaDu7DDP47myUDUelBPQ
EPJCVd0oLSdGiOSF3gfTPeelVUXeD60q8q5a9Z55IIsCPb6TUR0tuqT5y2mN6NrTvXhXaG711CUB
WiiSaiytsFr4RvZXhPL4OtSNbtLAX12CXwJLxeXMx+6k6q0av8qDcWu09Cpt9XLJcppMae64DznT
xpnj4e9d50xcN5Vzpym9Ccwt3m2VYu8WBc2Uu4V2pUiNaCQYWYk3qakPU1xZG1NelPHM00Q1pkjy
q5Rw64r1Vwl1XRuiKeHi0NAEnKxTrRsrtgNd3aQs4uqoAWKFnY11DYwN4ZBuWWUpRDcCsMn9RF7r
mvlYtKz53lYynjFE27mZJO13p5RXZmnVN4Hn/WIcMFjDeWNYQ1QMjprQISEb/mIImNeDGFhZO1am
p13zZ5NBpF+340aLbZM0dA122hdJIycZs4L8hSuPLztfr24hbJtfBCyqx6qqiir5asZdeqMqhoD3
BnZPODNV9VBM165Pv6ha6cTVbSWcv4IwLZdGpSUbiK2SXZyrbbWprGttqWJYu1hVaHFv5lVhMD7w
YRXF4qUzTTmdaOGlMsIiDv5OkIT6RNld8m2VtzyaFCyZwbIXXeNQ3qrgviqSILp2qyzZqJoDEExD
zMzpbjXAz8wDv0QtHldgoF4Sv8ETdRWZjfU1bbNV3cdpFJ20AbnkhWN9LaxkSMe1DtrQF9m4Rrrr
/MKSQ7RfFQOTEVbX1KoZgzNd4FAkDGdRWQQTiG++ndqs1MiLNjfln3lbW5PYcbJFEZUbv2mD1m5i
r1m7MmvW6koGcb4ws3wDvkZOLxVzX41qx29tjm9CPWRrLkV0kXDuXRZaHa2Z35lTFkfNLdhR3M6E
iLYsapZBmeSgX0PLZlVgPLG29e1YpxsDYoJrCOLHEOGyWlhXAoWUdrpl2WbYxtcxC2zOunkZOYbt
VUYgng34a2aTuPWicdcbWofC9ES+svriQKvixNZR49qQV42mHLR7cSMrcxE72UVkNPge+56ctAmh
Cxpq+L4wrZVj8OSmDNv6xi+cJUyBwbeEXTHWBSvoSrBSV6qwuqzNbb8qljIP0YWiZbyCFSLD1ec7
lw4Wnr6GSe7MD06g8hsPVeX0KZ/wlVeRFIepJVOHVsUiT9x2eSi6KmmXURhdRFFhXGDsJql9aN3V
mQcLVqbTLahfk6vOrCdlHKVr3NcUqQCts9SLZq1qMMfs6ZXUxaz19Xp8oCkWWMN5QGWbz2uI8WZ/
+liPp3XRmAscm+B+Ja37I8IxHkPssl3KNorvUebv6NJx5KL1fH8KkTnvB5Y5xKIgp/eKRLH5BZHi
zuzpFJz3WcAbZx5rLIZFpNbrattJG9Quq6Y2b2MsxV0hZyrwRHKkKip+RDzL61tUJezZ3OqIzRWz
1OcepLz/k22MdVgEHwwpmBuZARmRRp/60B/acxysbXAdJzzu8J+RB+OlP2N0pQrN6vxZ2oaFfaAR
r2gr24BA+I4nDkN9BSOPvkop3kFV8VO9je0wgp/E0uLW07r20q84BEb7oqX6GA56ajYHkily3W5T
I75IDUl2bB42g5mp59ZY0XAdoAlNeTrTudWMkyaPFqhJ+dfU1PSpiRNY0e2rSUeyi6CwPLA6oeq3
MawHyqSwVbWEP254VelkrWqB18mvLt0JKkpkVheO77Nrl4tHX4/iZWRC0LkkjWOrJbC2tz8HNL2n
BW/5DjSNwsr1bq1tIFdiq13S2gjsTnN/lEEUfMurSpsiwwOV0rrO2uz0ahLSQP+hd+5CR6X59JY1
YKB9SM9K06qaiKap51bmMVh5qbyN1RepDuFcXffGngi9jUnTSLdVq6rXVrMBW58stMwIdVvReEW9
TaYFxRh7bTw9kks1g81DC/IAUs8Lr3BXPHRw1OA33wQzjUQQuFHVLKnJnAVePFXV3AjFFFu1M98x
h443NsIqW6qqq6XfGfXKK9PN0DcvyMcWps+lU8JiIpylc9vSVKwTE31XWkyRYG1uCe6NuGKSs5Ub
kBvSSljnVPY4ijrdThBEBA+G+sEqV61GCmHBgbmuObpcNEhYl7xzYPYpyta/TAVZeI0e2b5hwZJ7
my9xX7iwawAWDOGqk4GE2Y5PDiR1pdgUh6qqQi9YvnQclM9h1V3Yvltac8NheCqlEN9NKVtbdG23
DmrX+cbbK49V4rvuUGfZOXE8VlWDR2QCe3KiharKIl5WMXJu/Mz/4eTmNkAtm7im01xyOFD6rvDC
ZRZW7YOii55uEP0knUFM/VJouLPVcmhj8mCqqmpNVK2GqobDsumBVnbFRdLpCy3X8drRPTkD5afD
ojdUDwV/rTo6jWyaEjFXrS64vu2OO0sNf92JhZOkeO1zP526DYmnuMPWugEvzHbrOv0BfmM3Fp7p
LCuIL98lpQODXaQ/SKCRuW+ExSzv9ORHapC1AM1+axGP78S7nm0gHpXaRNHBVCJTKvyVSC3tKP0B
y8S3/YjhS5X+AJYAuso7BDhA0kQbs2JMO7ASrdINrlh5JxqHWTbEoMA5gMXGSSO0bFr5sIClaLA3
BFYw2B0v5Ru2mH4PavB8bC/R+BfS3nQQ3JNjxGNtEhhYzCguvVudp07fmPa5D05lwmbbf9IQiPbx
sWOjC/YNwa4HburwZ13gPGO1SnC0nMciLU6ruEoeEodU4wjsr6VeiTizsUBQ7q5Nh9JlxRJ9bHgm
GVPVtGNQTbsio8ncr0Vow+JnOq+iONwtJ8CWm3Ruwbs5VS6XI81kLrU8nCqHzKzkvtWvIvmFw1BV
+Qsqn0FdlXl5l7FSLA70QypE/dKo+FVOxIGN6/Wd3+U30ojtLg7EXeA3U1ZF3XcDhTCmRKRBhCNr
v/O6a2wOMd5NwOsdm9axah01mjFWBg9YF/rMoUjs1scU7WAJDaLtB+aBOTWoHu4MekrsIuyHmxpN
tSqwb13xptiodclI1F+QFtT3JKPplPhhseJawFea23pTTfOj7znONnD6XLstVYAY/j6Qe+OALrVR
UqRXhILtWxv6JWjt9jvOaXSRtxms+vRVxWZAKtMqQVVsS6dNIazdRNeHd9lto7sqafTL3cuMzaS5
wBH4uIpFFUX/4numvCtrqV8e6Adedc/doNGo3N3Pl60Y552XjcFJDW4gEo0mTU75NOHUv1GFEYmH
LiLtUtWcGlnXTvBdVZSMxxxjgQueQ7IMyJy6TxMH+i9MLEjB/mkAwZkUsEkVkozgj+/85LUETZBH
jieTh8IzokuIQnvrkHB33eRtNA7A+ZjQnMb5RBFPNauGIqE/8pwkS+VoFvyqNN3qRlWCLMsnhmN5
c1XVmhKtdae52Tm5QaA/p5K5qyqz6EWLqBg7TUPric9Ld4LTRE7qrDUvUr+8F+D6TKXwIIGn6/gV
JTViEC3H91ZM/EtFM/twgd9qsE7kpHNV61pS9rl2kNtUVwnMgFLmxI4dTr5YXjdVnYoMiDzogelN
lbfsyNL7AgvZY1O69a3iyEgIy3BxKBeqmjLTuqz7QI+qIhwSOw1EPQ9JF68S0kwKsJY2ZtK2my4t
IKqOPL2euqVWjD2rjM2Jaso1/YEnFrlouduNXdf1LmQbVxO3adCNx/Jq0kFw58YN2mrS9Fd+T5OO
Zaw1ZbazAHHQkQKW0kPvmnoGLJv0Rd6vEio6OH3XqtYJfQrr2HxpmQG7/l/KvqxJUlxp9hdhxi54
hdyXyqysvV+wqV5YhIQACQG//nNUfbp6es6dY/ehMUILXZkJUkS4ezBbw5tZOvomnzeDsNjW6XR+
VLIK9wXP7mU99mdDWZMup/si7jIAaVjSzcFi2T2lpD8b63OEobyZWb+uYUaU+TglHp745HNdNIud
6/TFWWbf/mg2Jhnc4oxUlTE+l0yzPpq+TH37XCzNWeufhz7qwrtlsxJRRU8eENcD4kaQYapAn22n
AVkmqkfk+4oSX2pQPavCHxIm2+avlslrXPvZj1C+D3wKwYJwxLoBg/BbL50vPIz5W07DPOXIdx+E
i4DatTxyntyKnCsiybkM+mbPHXofUe7Nq2JpMx08eggL+ICDbS0B+JhXKR/cfPuZmht5vWni4Yy7
4D7KC//rr5M6rz5aqv+cLF3SIRerGOgxtOvobBW9mhPdIbWoAqtDKILG2AGDc9XKTGy4JuV9WQXB
QdhjmRRK2nXa+0G+smwab4xzgNWnu6+mS21F2xYkttPn+kfwbWzg77H0Y+kb+pssImtNHNAsdUnr
R4x/dTJfvasyZMngINcf+HF/ILbw1m0HCIGwPjEjGuWUK9l19MyUIndh5ouUtsTdW1GDTTeKg6NA
5HrsloMxPw9da2+1Vxf7zyYVUr31JryM+dnperUFvLNG8q24c4FGXkegrNfIqkKEVDPZDsS3sqSJ
qmFTtKGdmm5/GViORYXIIweQ2VbbqKzjxBu8eFvV3XxwGOenmkpno5wONw/eeZH2QUZeWhJ8HeeA
fxfUS0gMGl8y59POarvxnVrgUriqz1YTkuJJNDTdQ2MVSYyqAPd1H7UPTaXKta0o3ZhOr5Tkklnx
xnSaptzhViKRkNwb07JrfQzyAAG+plIgT1M/1ZVXn+dW8JUIwMfdtL3N1iUD+FfUgBJtlPmEm7ac
mkZzoEv3x5ntBk0iOKDGzzHGxHIbbiN/tA40K1ySjH5XHoqyeh2bMb5kLYsvw3LWuqWV2lRMa9Oh
aTPusi63EkQvJKVZiWUlGqdX1wVwMpIXMbjZMR9Fn3KkeFrmV/PzzG0bN65b3cwht55U1mZXC0nn
mwz4eHSm7stnv9f50VqL0V2ZNtfu/4qasYKjQEAw29ZTCVwwF3/JgIUrqM+bU6ltcuc4k05xp7Cv
/2WEyG1no4X/6iE8u+XIf3oIMp6MVQX5b9bSB08DkPMysnGs9ae19E1hSL8zJHGPdaOqqwJn7uN5
a2sk/UdkQj/cdUM85v1wzHwQ9jLB7ibpWM9B1KddNw+PmdUPN9vheI1AYz37PBhPrVc7iV5GVUKT
bdUWYm1666roV0UvwC4WIIKYS7tNXV8dqX4LDgY9NNsuq37+BVXusa3MaZX0NPJO4+zeFCNzjV+m
rNdDCKTP0VF/MwfAZXejaIK1zPpLYEgVXQ88uCglkvcLV+OjsZ6CZju4QNKyvMIWFlqIzVzKr8Ib
OKiwlr5Uxd60fDZ/Di2cgF1NR82ccRlqEyveDgLaiF3Z2O4aOfI+Abu0/t6DXOY02XfCohIIgZRP
QR2Dsu+o+TQKxzkSKxlVCifRWn0QTeryEIfz8GTnpDsMefRbuz961bmZm3eWM++GzSe1ay9+NJmW
JsrSuNTiZqwqI6/OkGUfeRkXSdB0UG1zMJ1DLuMVYOd6a8zSC+W2Kom7MlcLp246ENciSRBl/WZw
mgopzRhQYdYFJ9sHstIRJ0x0Jot3PHv3g0PzJ9/DBiZc5m3ssmnP04JwIZre9p1VfiO1xxIsweoh
m3Nrq4pp2oEhM9zqOVKJGVJRZFvAAvlSawu/yFCAvOay4X/kwP3/4kwSvIMJgiQfG4bn/ME08cDr
zJ1Y1F/Kkibh0Kqr41n9jUqXHkRP2wSMGnkzbYL0Dhb9Wm2NaTpmj/w5a7Sc3dTE0noIwiHhcxqN
MaOJrz5PAK2ze8/O3TWyUUCEiSf7ozlkLGg3TWD/NVtWf+Q5GUXiErc/ohTIzyHG9LnEPHP6Ofm3
OeY649ShcsS/Rq8G229+gwzc5Q0KUP+AB71IVP/8vvrO7gvNPP3mDpxtWO5Uibf4E85yMGeiqLGt
l7a8dSWp9qatXJwK3QboAA7Qb4nlVYlpVLSMzgx1aU50IAiBmhzBaOhc/jgb3Nr9aBt/nf3/j9Nu
t5FBPm8NThmAEJwUPhJrJiw2Zu5X9GiASWNSf6x+M03v5+DPubIZouSPwZ9m3nf4j2orS+3RIaeo
aZpLNNEdW8B9c0C+3ktZ7HlbJGCLh3qO+SUkXoqX9bbvHZ2sBBxleQ+dhrsTFEFkEfkUcYHnJdU4
hN9olvT4tb+FVFkJq8fqIBwsyaHoRRKNNX/NJyz5VjE6W2PykTxaDeH33AUYB+bYHbTl7LWsm35X
WApSA2NW85yEOpvOuhqmZ49/r9jMX3XN+dHzo+XOxqWhNChXTWT3B9M7+VYaF7wDYdQeEU7gLzAX
s1mZb8xf8GH68WMTDfxexby99UNwx/IiWAdBVe4V6JGrbiQBIA2RXctq4cjStnzHw/FWRo334NmV
tw9Lp9j0QdV9ici7JUnx/sfETDkv/37/G3LT5+0f+HhBlYOVAg4YaHg27L+n9/WEPFY3B3Q3ZZ2N
Lclz0hHyha0gDYUTHZGbhn+TmA1bK3odar97/hyRWf4MIrQ7JkhBisPkuiDijiOyUEUxv9eqyU+T
1xQPgc3ag156jWkOudTvE7zwUwFH8eFzPtcBbVLqOO+2xhvg/u1xdxcA8O8f17dB9nFDlFEjKJry
B0AImI1NKg/z3Qf7zRPgm0PEsla1E5/dnCeGx2kInobWadoHQBPcMD+Rsp8OuRqmQ2MTmXi5620n
UKOKtZdbf7M/+72s7i9Rl/6PTxIuNI3PjwIJIoFum4CyhkoVro/3WP/9l5s9bHdWHLLncIQT+ew7
kb/piyqcNnm9UoPKjlboZcdiaO+LPPe3xjLtgERJl3zakEEBMgF/b6e1z/ZTWCE4L/yGpcRVTkKy
ud97QzDe2jYU1yZUad7V08008WYcNoPF5cqYpsN344ewU+DrLpMIVFWnvpifjGUOY+YIqPKQDhvA
1V5XLgRnZO7JtlEZbqcK/EtEB0Xa2bI+BWCRvIwl6CQRm55Agcz3bUWqtBiGQC40pjl18Z7vlVl9
P9ZqswaXstn6fnfMle0mAfyJbRXP/cUHWvlxENR3E78O6t86imWImUGWGWYwF+G742UhhE8CwsYh
V0AVY9oe5a+zzvQYGwh9FKV4V9/XUcRg6i8DrdG+k3Z4/SOBY8zPtnJKZrDPTqalgR9x/sz1SDdv
AY9mflJEvDhAumM951X2xcemfTGWkpfab6In5mbs3ibFBXih9eyqYjzatl+mXaCsZ6jLym2IHHmv
QXm9QTnFb9hkq/seP0hB7eDBqnBoC90ksajao2ljIt42kk3brBLD0cosdbSaaTjGtRuJ5NM2Z59j
omW0MRGv3xVAB9zBGXcf0XeBrNOhyMST4b8Yxos58wvVJmMTQyIwCUTpOTCAz3FBA+leb1Uz/DrH
vzhlEKRhB9fXW0xzsGUeXLgv7hea8GHqgpIkcqDZuRuy5I9hVSun5EPWaM+Zf6R9V1zMgY8dvYum
qzGQxgVeAEjguVHuvOezZn5ieki5oIa+g3z7MjXGzXSMZHXGVlHdxp4kdaPrq7FESBmAp3LZRqqb
ObAa2OQMYRz8wv+0+aJAECailNGhOPNu+tZng/dEQxEZS5SV91RZ828WwNIPq2eu+0Rp9lvfADXb
CjlztspFOB+CorIP5kzqcf44M20Q0HqJrWsoK1TdHlAfVBy8xsmAkxLFsf6bc8eHwJRVNU8IyAr7
qJ2m/chUfXKjDEJKa8rulGbz2gJGfWuYKFc+L+QTD1qSZBqA0ziU3yskAr4G3MHtPEpIN8oq8YcS
0WLfdQmhOcuhy1En1lrRe1j0P7JQRq88buLEFw57aiDvW2URVGT/vqD+Q3Id4cUA9lIL0CVYTNH9
By+OhlnBdduTp0JmdmJ8Ji1Um9a6qg8GdxgtSIyFbdcH4zOZXlb2P3ttp/7Z+znX9LrBuFduI+7/
23xzOTOhcEEND7rOnY68HUFIkgVP/pByhAo8fmQxBjf5yD5GVaxPvlv2KRId+kl0WZfmcaiffGRb
FEiqluVefL8UL3NUzoeRNAuUDhMpXnsd5d6ERRJmmBPw81vZnmfpNC9B0KTt1NZbFch4ncsi3EG0
1W6DwQ2f1BzcjEMwyblIIjDVHyodBLs+t9ttLivyZA3erYTGbZcHhb/zxvZg9w1/Cyzw/SFxd86+
x91jEbvBOm7C4Zn14bOBJ34NZT3/OZQMmfMxNIrHl0YLawWpKzn7EfTkK6eG6K1q1FHGBZxxNeXR
2QV2fvakjt5dNt9CPJTvttd+J8UYvnmCqSRm2fwCuSG0rGE4PI0E6hkWu+qhrvi0ahWyS7Ylh3XU
Fv6Fc2vYgNBb3GWdsLej8uUp1D7ZudYYH+KIsINnNeOeaG0fo7ZtdlMIFWdcNuVWjYLciSqw1mE0
zVcXdF5gt1rdeNXUq6qM5GPfuUjCuFw/Y+HyEsVG57UkVg26i7a+kHl+xSfpvsIBOJO5Jd8DzTa+
aopDDrRt12p8nMHn9WVqpvaei/Z9rDznzcl9e9XnTnugPRSsTq0T085GSbYdSImbMSf2W5EHu6KO
iketLiMe7v0cT9VOQOMOiVtfpkAj6Ve/VUnRUvV9aqM8UaEST2VW5xs3sLyjbHl+jvKArWu7zV+o
Dp91PKvvFq02SgX+JmwqdzchGE0bj6obazJv4yl7OBKQ7rEg5mKjukI89KzCcll47D1o540jOnmk
TVmnhIroCMYG+TgYMwSMCh8kKFamAzWidJeYU5tVODWDPk7jZbonZ36k5W+XMYOjUuqU2E29d624
X43a7u4yu3QPKuTuJgfd9BFMVY4Nx+ffveJNz8X8lWNjTseO2/duO/OdVfnRzrdy92oVcPLylrTv
fd6lZg6Poh/KtZsnwXy6Ubj1joEHSb3lcAKlQTECR+hsbIsVO2A1fCiN97EcvMVLMe2dmh9A2f3Z
9NkOOPnBWDpzoUmqy/7jGv/PNnMR8z+MQ/3KPPA7wjIKVlB55Y9qaPs7yaKra1XFo2kKA3nowQK4
2EtTFHcMytfS3prOKogYeIBAcYwZuxMSqeHWJ3bVp/04rKGLvPPqWV5CackHWZTHvKbIPzpDvWud
wFsPSzoSmvcqGdy4v7Sepx5clf82TE2gyLL4xaNk2gnkV1msITZw26g7jQFIh+ZgTEYn/H5BwFfI
+3nXzGnya1UeoKlGotk0WTr4gkpj8mfbHOJBB3+jXZteeBnif4Ua7h8E0whKnwj0XGDieDjx/oY/
QqvW42xuKu4+AbgGirbBWisOeo62IRKm9+2ykc9xvIXe9qe19H1aS58ZKZdtffzbyH/OMyP75Zq/
/odf80pqdVvd8TnJhgw4WKY0cLH4ZPcDyK5RON2ZFnOYwHLbWlWNGhJ/7+jDGlGAyfBHEbNXcccP
BQ2gQFiwUjzgzV3QZTtjmYPfl8EWC0WXOkGhKaijkUqHOJq2BXfSGYQziDdVfCFTmR1Kr7oveRVf
TJM5s0rgbCqfLewY/+lAWrLbcJZPd1Xcr302u9d88Von1opVSK0WfCEePBROZR/hP9BkYu57hwD2
sXSi77N0i6fOGfRm4plzcDIa3OG92QWo3nm/F42O10gjQhImgxsRTDxQwbeUhc1LyHV1ChSSusYc
QTTFqhXITTdy8TLNbplaziFshLqzas5WSCa6kAk1IR5zHTR3ebeenR5c396y9nAl5HpgUC9vp3n+
K3AbnUx0kGtACtGTEu7NA0r+lQ3AvsYGUg5wusJd7YEC8V9GIC3drGTmuFsosJzNLCTQKJexM5IX
Ys2EzZ6xl32DwCP77rpvSqr+WkMS7u8y0uUInUSAtFsdXHXdOIcKKa41xBLBqy2sTTEG7Ktj1T9H
4K+3D4vmc01C4I698Pu0YBQu+MLVBhai0rpDksMVYCeBLFxakT5+cBuzQuWnchpPo523OXI7ZSKt
HkLevgpQckW7P3LHvwM+QN87CLqTARzml0i0PIVTSh+noXRWGT7MtS5jueHg/J+Dgk27UYKDNJVD
cczGoNk1UROdkSeuNxXeLn2PXwzVNDwwAaachf0GPvh89toJEi638fa5bU2vdMQeIMYYYEfWnUfI
pBLT7mf9vPKKEcOWhWtsx9+G2bQNErmsYNbEcTUZ/BxGKbT5NP6BrZ2++PgKUf2ie8tRp2Jdh1Fx
klXb3dUOzdIc+th3ByVjcjv8Wtp2k86SxqC0xe6hl12JP9ZtX2jD7lhIw6+srr9zS3ePpG3F/3J9
lxpwv+cSsFThLZm+6yAPihwQdIp/zyXIkToEyZrpCTSr+Nb5z5GnsPCizskhGGJIPWravrGyEklo
SXUZdOvdj66DmihopzNdD5NeFZCLpZ4Y6d4EIsYs++B30/SGjTy2pbiP56g+ZU6pN0U3ilvd0S4d
ke1489h8XxpCdRztRUDaH30o/vKmOnqxoBtNmXbYHqjdD7xezD5adg/UTYnpS0H4rUepp4duaS+g
oljlvjd9GU5tlTUXbQMzMRF9Q2d7o+cmT028b/ICQCbHc+mKYB/WxJfboLF50gZetSX1AM8Sin+A
zBHvfqIgRDsr0NyHE6l4DgfJHvXJ2Fne6FM+Bgpw0lj92WGGhCLEFDNQxt24ZtH4JP3waiighjSK
8gT1aWmyoPa4LwSpURsk0iton+1zRGS7xrvoEAzZtkDtlnL8JkvIYd08+EGi9lZlkfWKShBBSqvO
uc6oMoD130ES9df0MgPZz0zHN/cxPQxy/0dXDrfZm/KL8jO9I+XILz30IEmTh/y160q5iUjItlbX
89eChG8q8/W1bOfyIYYW1zRPMY92qHqB2kzLJD4h+vPdLjv5hS1fymbnexl7jRsRHgHvd6kxR2t6
gEzwUi2VnHiX3ZEqaB9zLeujdrxhZdpznl/AhmwfPTmteDw7iV2LjS8lXHB48iew/n8/fLYhWafX
ftN5iRny2WFMUHz1GtJKsuK6n1ajy+r7uOXxGu6GjY2yHLZlxdpT3k7NnsItPDBQTo4eHtCdVymF
4i7M2dj5EIF3PrP1xKrxVtdxloqI909UNlkyOo56tYueJqyavL/cbAHvRfO9E/1mollWJHOwjQKQ
iJFrzRJF8zJP7AboWUbkV5WXD94w8+rHABbM3kCdYw9AJ1P03l5g0CYqDxnWt3vTByjuo89bqhn8
6jNg6j/nxbQrVoPm7ofsI/bLEGzguNgZ6ixEzd6hEQU0pIvwWubE2vi6FuAo445UD7Gd7+HG5z+g
MNwXWVO+IRfiYKEY6V0d197BRk2iDatc8hB1oB+UqKnzvQpTPP3kW+e0djK73LpFztxsJZyBw5ij
zlXewt9s3Xp6a9r8WMa1PPc29bYEmbwEic/8B7jCjPveD0vItwasgBeiqFi1kZovHhHTbvZcsfcy
5W+oVRdHlLgpN3XRO0evc8qzLdt6DbYeffF0/YwCDuo76EkbRf3ir4mi4IoIp+IKRQtWmpYXu7wb
vHtS0AJhsRu8E/0FLjN0IjX39Lk0+pJwFPq4AMt6EZqYDlC5fp75zjSiMEUzJ/YUhNdBy7dOxOPr
EE3ThnAfucaFQScdf2UrK36cat2eIEgrU1v65atqKvAMcXvsjBnP3Vn1ub51mZT3uqEP7jIqbrx6
x+SEakKLieQdMp9W8ZUHWt0BCMJXIaAi+2S3zeVEQBEoAcL8YslNalhZqBV2MU2Ek3LX1cUWII93
rOkIpUxO4q0veqwMdm2tekepRxqOYWJ3g/4ic3Ff4e7IE2GtKaVNkfBKHCdvyN/l7KBaQF76T/Z8
9+EYWPQrFurnTPrei5DOvFOMF2tjxvGgUsvCk/bRi4+leR7ibST/BgmE/9j7QrxADUUsIL1wYvsf
0nxHz9C2h631qGPugJTmeenUzsPF1oweet1lG6i6m8esgVviu4x8EyB05hIP8efYCfLr/UTv4BZg
eCn4o2iLOhGNF34OZ3j14celawhTDx9jl0sHiwyoz6Sbfijs+ayghajro0TG93snncOoGvpF9oOf
lrLiV5927q5B3LHLG6e65hC3p6HV5F8YpPQ5nHIzadCEIgsKgs0Mwou7rAQiYOUjyavEXWgVBSqV
PVIN1H5ZQUzfL2ui8599yzzQk8jq338AcB3/9D4gFfJQQsQOPfyDdODv3gfSN5kPHih59IDJr6ia
qHipgywBN5BuwfDrj5GtISE3p50CjiyXw0cP96c4NY267gEhz1OU5iwABTicz4agZHhM5uwPMtMf
ptbBhJIUMvR3ULmhqJMaBjjgQ/RAHBdOZzSoo2O15CRpOKx71Ot4Qo2ZPFmioO9MnFALJfhmJjGr
xCRSqY3tIeY3k3qa47EsIu+J1AKufn1xXVF8U1qvI7fHU9LmTRpOYDFBlvkXkeH8GjuyTyFCCm72
RKHep2V4lpVv7SActffUpsU5AM9j48/aOsSF/1xkSKjVYEedkKKLjyD2VhuLzfqRQ8yIvVJP3zPw
0qWPGwREShB1hupJ0zhYl3H3cxIS4eXHJISt7a9Jk6F4dKix1tVu+TGpWv6nJWz6+J8y19KPdhYC
IgFzazv4MVtzMHLL51nmf0HM55y0R6vDLKoYzi6yjH0GX7Yfx3znLznI1rObJGin+CMHibpgyRJv
Pok6WGkbxFvLcsJXMfzoF4GCVHLcdMin7KKgIktz61XNNffpKyMsQ107lBToe/cF9SezO9NkDsaM
Wb1B4r06/dHu966bKqa7NZ9uVHnTsVgqVwIBQc2D5ezzYNpoPogd5SesUNGAuM1+4HRhitdZcHIW
7TAJQYR2Ix6e3CF0n0zvpOzg1MUPeTf2e5dR74XO8QYgXfhgj6S47wr9UC/qvcbv453DaLiyZtdb
WwqFnBrR8Z1G/n1lnlonmvguniL1YZpeFop95kzbQMgfwRKajVBYbJDGCdEE06qccwvi7i1rvnkT
sU59PJGzcXALZ1MSuz1/+LxuFMoZ2Xl3WCE5DXeGoiyftiuUvesL0OLhqiHKzFcoM1CcRFWwh2Cu
fm+fEfWNPGAPy/hAsfjNd0/1BGkGkxBHUwCnvvmLSib2cP2jlfYGexfOAX4AVswJkzI6S1o0T5bM
1ybOnLgSe4b8cKqpqx6msRBbEXnVxgCFGWVewqgfnyi+shdeXYXtTM+gDT5+sJdA0vNWs2fZG/jG
5MAyZZ2jQSK8rGT7Gkh6zZdc51CJQ8h48KbpWIHhH5eXNiuzfWz1/bbMY/9W89pNIpCMvkl349P+
B4dI5Y03NySDG6g//3NiWX+2/N7FQTupkt/H8FaSNxuqTAM5gLS0YEQE6dblduI9ICO3dPKN6R2g
b22b6T0iCZ8Qq2f4OVNoQORdXRJ6UkFTomheT94U69Z9LZ2vrFF2Ejt0vq/hJIHBGUabutTxE5PD
oxnRsRIBa1k/SVG3WxXxcu/Uqr2pJflmRhAUjBDBMJ0F1rSVXArFdMtB21BB2QVzVpFTTIjrwwqN
JPTSWpHqiY3lnefW7dVsPg0sTBBXcxsvfZ+W9PLfrF/zsgw34r9vPrFN/rn/LzwpID8OgLp/Fljy
Aqu3cnucHuf40FmOVvuSgUyGl7ANq6GpwqNRtJizXGUIgHyI01ZVn1mJlkO2URy1hKAqQgEF5CaO
rT9GQM/tR0povA6xVG0nX1abMOPICi+ccMMOr5YSU7JB0aMWSsMSlZKOIVbWZ+LHzzyi7sVYdj4m
Hq8eaYmsjRPy7IB1u1vlnARvkMp/I2A43ou4t+7oPIwJgzTwboqtFjmI8b6QQw/VpvoWoMTwW4fM
Gkgnw/RSeapMy66+0inXd02F8gFlFDV3XUyyXeXoft8hOmWIIdeTaoeH0bXnU12qL87sDg9Ty920
kkO+CWOgCgJ73bc47BMP392OOpW1azP5PnUo4Md8JvB95N5KO3H3l4OnnbuCvPiTn22h4+bbsBXq
vgjFuQYH+61m3srgSrZEWbBJN8WVVO29topqP45leMw4RETmgO0T1NKmRZ28ReC1COKGH9rFfguE
pmzj16LJUCHVs7tjRCZ5ASSGrVSV09oLxnbT0cy/dFidUp210SbSYBQkkNujFJSi5BZl9sUDf/Ev
B0ynpBENTzIiBAKeadPY0UsR8OE9isomaXXXr6tZVduws50UK4B+icOwTDq/GL7mqGPQ5a0uEuU9
DtyPfwSDdY+geCeBzq8mAqnJRN1USkcmmhXRlvoyPjZjP+7CyDpkc8PXzoTyA3U/JDZo8S8zV+Nm
AKFx02QKETiXF1eAeNmDLfquqL5GAFu/A3JCzobEaZ4V0QZ1nuShBp/JyDQx4D96Tj7NA/Qm9WnM
i+reHNrWdo4WBfdyaaKW1aUli4K1CBrnrMkE4YgWr2Mkrm3IxSPo1I9OF9cXVL+ynxrLeW5yh9y5
lejPU9BdoeCAFoNVFUK475Wt+Mku81sMQf4+J6z0oaBv/JOFBHS8nouQvekQWWOh7G5jTGsKL5FA
eBi6g75ToRyT3OL8zbeqctXZqji6sTqDXxuBuI7SZNlCgS1inLUotkVFkW/ZpH+2m06KJCbSNcsQ
Y6OE2ReLNHw1ZNMTkBF+aevqCd5JfzeNFZ6kWTsHrfvh2Y6wUoPTz7ZIknzDvqvvWTR453Eku6D2
izJFPTsk9HxoB5ZOe8r0/TASchAzfQfGiBEapS32cYliZx92iVLGyQS5a5KNfFgLZJaf4caoNTQT
2NYWMwRzK7VjR+05CmtvylhMqZa9hSpVocePH6fEVwiT4HFFqV5aaY4NKnKttNB3QhfxAW9DurZT
FVwiJreIPtd+7H1rtAMPr5Lv2g+G6yyZSN0m6jZd+TZ3YGhXiHQmVfU/tP+gI6KfelrEpzabIfpu
a+hhqIL6p8KSjtqL2c7WJUsEHucrs5S48uWM+M7/0XZlTY7izPYXEcG+vBq822W7qrqqu1+I3gbE
jgQI+PX3kNQUNf6m584XN+6LAilTgq62sZR5zslrjpf+kYbI2JUi30ppRD51AW7KHxSNf0+REi6F
Yz3zVO32Utjcp67DohGRt/RbohT2M0Sh5WPeln429aoSVFsWde26V3vlNE4NYIBvV1lqdNsutr8t
Q4vb4uuBCo7UBu7+PtOxxRHw6z/qsHIPfS2SvduGHri8fb5jphadJWNiG3MjfUAqcdgYlVFfRpc7
ay+HJouU0dXDL/OuzMv8CCHp5hDj679rWemeDEjcbvRBHS993ZTrEOCPx3ZMoRluSvW5ym6cW0Ad
uGN+gyB5sutMzvdJ5DWXgbUMca+Mf9HD4qzW+KanGbAFWiG+Jrw1fEAs86uBtOsOQCp111Vt6tel
Dp4koqh7zcZq0lKmnwxZ+65jaN9sHCx0ldu/3Cp/0rCH8AWigldpKGuowlR/mGADxngXfok6PKGM
0/JqFazd8aF5cPFV2qa6K7e9BayM6riILdix/qpa4rtu58kfhX0GvBbKGPgyX23knr84MTB3daeJ
R+j0tJs6a8qT2/OjlyAnGEaKuIIa1vqFQCagLns/Lnn2S41xzPIK7EmA6ys24IWWx3E0rLMOHEkQ
e1L7bMrhjBiIi0Slp+GVvRGqXX9jsTWupavWB4QpncdCyF8gxeBFiaw9TsTCvuWiTY4GiyAPmHfD
Q+5NxxfL+p5oVQQ+TTPstLhpt3aELRKU1W4t4NU/PMDkVlqRD49DbkpQA7i64UXXviI8gQQJPNi0
cXbrMr/pUpTAAYid6kTZ3hk9e6+NSXnC/2W6HdTGvnhm7QVMTjJTfeLtBp0Np6ICj6JnXvhsmaa4
Orw/pKAUS0OujBrp3qhvsjOD/uUWGeRmTeCuCH/LwJas3hP0q4UiPZAibgMxKkC/ROuuWojRPqtq
VzyqYYmQaWMdLd5lvmF2ct+2WrQeXa34AgbNL2Rd+mvtgZNTGvFPNr1zrdRbVZ1S+UxHHHbwVHvf
sW7Y9l1aPEa69BCvbMUP2+NQYW21XwpSFrXKnE+1CpCopqVf3IFXQVkY3jWfGigjyJWe4IMa2oqu
rBAI0oKRO9U6Drl3JUfULTS3bmJ6q2WsUnoQkyy8WKZVyC2zevvqzmvPi2W2to2Aaujk+DooUbx2
y6o4KxECgCB2Yv/cGdnJS7yvTmp4Z2bgfB2Lp9EwmK+POpSGPcgT8PDgeK52rsAs8kcIowN6gmoG
Xib0fdFlw6WaGrYrhrzY4HDMdhVOCoFpt/ordGq/Gbzv/0B+bgTEHBsVnLa5kuUr0XjlWiL2jddl
Fo0HJcOL2lSsW4/3yE4dlCTIalv7ZCeRswtTpYBGaoHvq5Z9BmYmC0ZXYMOlVsNpDIEeyVG1ZJPY
Rg8hp7TcuOrgnMq6bTtIYLVPVunkOxpbGk24f7oIV0dczQH8C7sRSEkK8eoKKVaFY7KXDmr8QZdb
xjX1YhxRgYUAEH+bGCO4HWCSAN8DHVap13I1suYsuYEjICJUTznyTCuw6fs9jWm5Ya+6sQEbXHGv
icGcX8hFoXyF34SR+xgZ2CUzXf2mKspwAPJ0PJgKKEKrEKLXbJhCE7UisRFMPyuCZV+kGoNpADjQ
hDh3EQCPD6ATdNBpNGw/7V2+tkF+sGKGhGSUs5Na9cWejQW+D5WqBLUz6kjteeHj4MhHoIHPILVH
MVSdFARY0nYbary8IZ4GLrlSFyAgNuD729g1gQvNP9nlkJx7xDUQCmn4p7Qq3QcvNZ/x+bGfxwE0
LPD4/6T2O5PMz8Lhq3GKC+oOCWBi9pMhqUX40FQ/qGPHsbouHZkGjsPHawpNs5WhNT0oJcZ4nccg
07LVMxfYi8mFDDgtQNxGgXgPRiqZpL5qFdgATzqPvefUp7bN3q4yo0rX0Pu0oM8mRYM8LHzmS7yJ
8LnK1G6DWgfQM7SgFaqo4OTnmheeqcHHwNu3oMgZEIU5W9zGD0Ce3JpaSfH1x2sRO1jnpo09VG3w
l9lb3HJuNNa45UFPxbgrE1eHMhgoeW1mIwvfQ7RSLSCGUw8PyDoZV3UYAEQP4+gW46m3gzNkOwVH
y1qPRtAIhymEcAGCNegs1cTPNJCbXqWDRJWYXzqwMc9x9xMIcyRa26HaeC4CtxVLnYMIBfZi05WW
QvdoHqQ+NY3zgCzvsOla1qwRNkWKogKFVSrZlzCN06+oAjFJ2SjNC973mt8kYfQELApbmwkPL7aK
DwVLv+FwhQR8y8G6aC38tExdaqSnA1VreYgOgJAIk9479qGQgSIz/WqIR2YKMFJVG5o5If7A0LKA
5LXq8Wwf2roE8UZTmF+NiAeYqZUFbFSMGzV1DC4ndlvtRovUtzHetC0SNnq97zNuzn5S0x6Q0LNP
aWl5myqZcOKOZh4ahkiLB/HxZy22xaMUcqVCWffZdLq1l6rKbdqoh63QXg0gVk8IEIRz16ry3E8G
mWxyvUo4BHxRuqRC3YYttLMy5GLLH26YlCj5IOUB3zWGE7PZ3yxIoPiDl41bywvdY8qVlzgp00cJ
aqvZcvEcDQN/LoFGqoxGe6gihT97hrT8DuLieMOii/I54VbrEJoJm/DBKgGqAucufCgS+6c2jslr
lCd8z9QYGSEvSl9t0JzWphRsR1ZQWaC5GZsV0Cuwoj4IRKZT5Ul1TfURvx+AsWC4dzoQTuPSXtk4
aB4dZQRgsLOMnWWILID8iw2qWyp2OQBMAQj89qccoQQUHnHVAHF9WAdV21Ylft6V1LEQYomhuwmY
6Jrm6l4XbSutatfz3BagM/zaI843OWOHJzblCGQ8WdMOsT9zGOu5C5gWfrCGXt2QcyEz5Dd7E6qr
033VKC3WvEVgbJ7b92HgIKG9JWeja/SAx244WzNbtBAmyevdPJdJJN46pITon5COseIjw5puUUVp
Zzled+lQs2CTs7E6uekR6BP2rAi/01T5rGhO95zz/gX0N+9cmkW/qzuwbhWjl5e2gXYg6zzwwhRm
z2ON9q0eIYQ3D3VQmXgwkWwO1QoCxQlOzACaxwdXuvJCaxScZRCrKdjWLXo/dwqJLR5zAsCns2MU
gbEPuuKPAsGpb1UV6yugPKxLHlrJjvXuoWnG/Npa6adWTaNXEMn1AwqSQEbb66NXnjbNBrH2YUNW
gAeEjxyhdyBrafKnXJTdNWKu8dJ+E3Ue7fS4VINKWhxSLzYPBAjHW5EgyYliJOCJeBXKuqwTy/nz
MpsuTS2vdf+Dw4dLM9eqTTogfBBZjyHYsy82/nlPngkYb+9FLwY+bbcwKw/UUyxpXpJoeKReMhaQ
Li3kD+px/KPBu2c10q11/DJyiD65PXJ0tGrSjMYmBDIlSGzFuAyh+taYyt5RZHRZhrHhrw5ZGH0i
p2U8M1ttHQ/IFN8ZyihRV3UItsDiTC6IR+CsAwE6+X67sMOB0eKa9glCBhsmm+GLO9phMDYANQ9a
oZ5VHeEuYKcDFyI9EC7gsc+m8jXUoCDW21VmWC6+3gV+wx0UriGr9n6Vlbm37jsQSu4M5ExW2SrR
BytYWqibY0uBqARir/OqQrirTIwA7rVggyPAMozFATpvb02CrcIhmxq6WgyL32K48/sXLsvyIwDx
6YrWX+ZRd/FZ7vQvXO6WWub+9il/e7flCRaXu+VFNAHz7sx3d1qWWR7mbpnF5b/7e/x2mX++E02j
p9S6od60MXtc/gk0vnR/e4vfuiyGuz/Ef7/U8s+4W2r5g/1Xd7t7gv9q7j//XX671D8/KXQ5OHaH
RulD2QVbOzZ9Dan5h/4HE1JRmFVk7tusud+aaTmvMvfnCR+m/e0daJCW+jjr90+03HXxUZF3HteL
5eNK/9f74zCDo7c0E+zOlzvOq873We77cfT/et/5jh//JXT3BhwIq5bdZrnr8lR3Y0v3/kF/O4UM
Hx59WYIs2fRffjdGhn8x9i9c/vulgKlvgwGlmVZmMoiHto+dNQci3qdu3E1aD2YhgNyBFRgty1dr
NwwUV5T6NhOoxii4hx3lZCbHfoiAiQN45QR1AX7Qy6Y3AzJH3do0M+8MzC8YdDTUjV52rD3sAiu9
0rf6YDiBiaSSD96fjzQDoJdTnb25Ch8V5KNafODsQYuVLq1+TBV/qdCnO28Tl6Glhl8YGgnkqUX2
LWRC2ZvQ6vaLPE+3yEkhHqXm5SNQmTuzLpoHqGQVjwqiLyfLa65kI68a39yNZ/M+AJ+/eCQ3PQU9
OUaw5UAueqhii1Rga4pVySGrSmC4zERbLQv9y7vrbnd1LD1EEPVv7uwNkMzSw+9RYSACV7jyPAKJ
NaxsiLacqY8qobHfZ96beTGY7y62qcCl7OFSyrdpNJca8vPeV7HqNN6UJsi7WgVGi8ETZAHokhpE
CaEuu/Q/OKWuewb6cth+mAPk6Z/uH0ahipm5fm+oEvqK0N5HzT77odOY80BXGYqOdF3Rnu/GsSFi
Afan+AzdTeib+NSlEWQ2/lyDPKipcLyFfJfdbZcxuoozp9uBBvnrbpwWqYR75NVoH8hIQ04mN7k6
yH0NvD0wk8gTogKXhT+R4xc29+ZxMtI4XS0N4HX2kbojKRfSpYtkSsiTt7k0TZgsDJjBGxSry/sN
IACdz5JR91YQRhTXVa0hSIJqVAo+tYBQI2xn95vEK5urjNTmyrXKOTid+0xDyzh0056tvHFx1oAr
NTngyBvbjDp/mGbS2HwPWmkZpPu4TjTM9yGDWo2f85KLLdF06QoCXrc3vu4ddRfqiV61mm3zNXF2
ib0LPV+gHZrAg6BqjBzuQW0MI4MgfZ2Lg1IrNq5DReV/uW40g6s+uYcN7/pjo+n2KhJdHojEeONO
p0rruYhugB29NEYloLKKaD4NfXC5Z16TPUpc0LE/uBpKKGk6EbGhO7FiKEeCineIWZsGiNIic+1j
PIEiUNpT/ZqXkHWaKmAsHrGtaVB7lrmv7+9AP2kO8PmGBp2pzCv4rxYCIEH5jg2CGNWxsCNkjqYI
IL4pjwxZVCiOQs+QGijp5ygI2HSz2mFFQuCTX4Ns2OwHqIVcQ65GQPOvErdJWmLDGp4EMTT6Yx9I
wQJwkDwJZOjxWyUHfqMxbRprQepGHSPEaDfUJ/PdOr2aXEQbRvvOFvLUqVZ38iQyxCvqJygfcHT1
h7It+yKYDQg+AQ/QO+33GFWJkLjXOwhnR1WwrNAWydtad2PxtF6oP9wN2ypTtore39r38q4fflfe
yr/ycPQRQ9A+/MLMPztIAR5nH+p/mDn/yMiQqX4E0JMPhh+EjRVkTPOMvUrwwrbFVCWQmuz9agDc
XkDH+08LmTuZzjPuxqmLE3S3BfL/s5CtO64Q+ARrygOJOTeZcl6aIhRvXTNqVi1gIicy0vg8twMb
x49GPq6XaYiqh0FX1Zo/yxSbIByCBiWh4mgajAEErNVrxRFfjKHNo0NTOPJUJAUOpkzU+2TM6n1q
ZK76KC3EDtTeLXzy4ZNjSlSFwQMyukXWDXHIBxpyY730sRmV0HURmpr7nm5DaLp3xh1+5rQLyKz6
ha5yFHDVR9ael3EdNfdOuW5BdAqungpQ7UrrK2vr4LFB8cPg0iCsh38JUN8BU6A+PpuZ6UFj9P1u
5C2mW/algpQM7rY8QMwLceqEOd/tw3iR1UDHoKChHPX9mLF6izi1+uS1ORRGldD+qaPqUNzm8rvb
FNLnIPVfw3dfZjjjna90PnPcJqshhB1pSAG0Aqp2mScQTiqinQGhLTmba5shIgmkw9tYCWJV2deo
jDPNmCfTOjKegnp17K7EZOEQoNMCWtHu4x253E+Z1ga1lkGuHzPIWlp1kOmO09sXYNaLtSugEI3/
OvunHYMnoqX1t9hOoOthiexS8xRFm1GFcmOB5/JMvqSz81dftRstpGkAfVB0rqwcDT9JxBkQKFcB
MkyK7gQjVg0I4pGV2AZkdVwAHchKc8sWeUjVM0yP+yHW8U3kyVd8KgSGeD0i8DXwU0uXrPVUQoys
eYniV9wEoElokGf22pU5qahAqAQMnulqMSxj8WQFgkPb2gnYCuRHjYSM9mwAd+PniAzfKCWSqMsE
usXdSnSLAWonkPLGwuS83DubHgroK3GuJ/UXx6zW9gA4HrP75At4UKhapX6J8AdAspBBI1q22pfa
0gCyqoanoZTg5ylphkx4pH1xCtVB8lMNz1E2qqhciQ/sNJ1WLZqC73vEe//dqmGvQxtDUVCGDJvH
vSVda6uFHZjZwGetIPzWnZjOote4GvdRjWh/4ybjc1mXfj8p2oE/Vz7oLco9RZMXSIvYO9soDkRW
L9Vr/FOwJFlpSbDy5ImszFQ/LFkMBRLFWMNtyp9IKWTIMHglEPRO+6hCKX7furG9QZEq+0UZ2QP9
Di8eGYCf+4o51iYWFtSyTciKyRWEiuot7ZPHhBlH0yn8u70ySJXYgY+qahyt5M36NkYWJvgHy9Dj
52c1b9WR8NkZpXhKp7qbRpZBRccUh0aVinx47yIpGp2pGQtnD3J0dbYVlJPEQuVOaC57pMYDwKNK
gcWjHrQt9HNtNkejM1G5Jx/yfpu3ssNLFhNGfP8fnTxr/Klu1raEhiCq+zTqoWpa50wugx7KB9sd
t8sE3R7THd6gYNXTBFCZLb+B7v3sM993TC9VWcbzIgZ0OS/xgMQnPYUDGP4OyuDWinypAWo6C4Bt
khtzWn5U3MrvUc7iSckCNUEBnLIV8mmIuO4ziYrFNNYDcXsCKuqnNwn10lBdmpAKytWzMw1BP0rZ
pNzGLnLqVjj0PRrWZ7KRu5mAR+rloOw0amgehjz8Au0QefSiSB6HsAcKnS6pwetdUVCQ5N3h3qt+
t5APdcOyieoV9aFRx9a6NXbzmotPXiZD6C+zaV2LD2/PMS9B/Sp3nlXJo+2diy1U/KJG3qfY4iiB
03rmwe0UBuzgqOKSmqVPdvIkswONszdP6tuL52wiVyQkBl+LoDNCTrQGXS23RFEJxfD/9m7kiTNq
DLlIIBNVXfQXB8qQQdJr6Zq6nRdjrDP6S+eOzkpCg2JzZwhl9jNGvmV/P172h7jKtSMveGajDg4W
6d0nfajkQ6RHDcBJubPxcLK8oRoBX4V8lHvqUpO27qNqdsmJenWSaLfW6oMClZ8u5dTzzCi6gZi5
TKmhwnFuW2sXDmJkvtc2UBnw8m8a6N/Mh8bLiK+IDpVGmj7duDdjuREsB06p5j7gPfLGHYiPgQgA
XGX4RI2R2A0QRFZ4yKYxVwCoOo4KqvJMXWTr20sR6Yfa9N4m6B0gDBYKANIQqGj52hk76P1O/sDe
FqeudP5Y/EENBLzLRlW6yaHu6sGPunjYUXdsqhZgNJv51FXczHgsqpc8zd7uBlWkGuFL29kbWZMC
dVMaCNq4U3lFiMAm+JclUQBt/PJMY6y0ACJe+ubeAFEORRbgEE6TyIu61BjMToCjKaPgzrB0UXTH
3MSWDYzgi6G5KHA0GBFq3LhINk3SbxaAj0EjxbghnbfQZfFNZe4qGar8P6w010QtJfLNDDd6ovkg
99/PJ494Eou7u8P7/cm4rAFQMESYAUL3UKNhY8XQ8Eo5Kn2ubJB3zq7SrMHMiCAkYMkfvEmiQzJh
rFfk3drM8YfY6K/UNJC7PVehQD2CZrgWNkgeeRLmW3omaIOjlobFZ6271EUaTShWv0rpz/FupafL
/8aaIST2YW47zZWTbF6hptYOueoIDKcM1Ju04gfABaEtBQDsYx/7GZsS/tNIqSbewe6LP8g0O/Gw
XWe1y9bLnEiW2Wroord1yAAV6v/HdZZ79//787TdqPqGBYWyOrOMUyn0bZfo1r4JDey3sq4zTkON
ZbD1yoxTZhvJoQcFGOUcjRMNSbLOPuReg5Sz1hoPXJJpCnnS2tRVepT9COoIgk9NWg9rGiTzfEdy
70FCWoN8xVfMZenbW7oagPNZVaYx7FDMZK2aqPziI6hhHlidW4Bu453fRPjJQ20Q9D16v5MdsZzB
XVd10+ze9jVhz/aI8ikP+IJEF7fN3E1fNgZEqv8cUycDCheCmcP1ebyA8g4qME8uKD3/udOtak/z
aYgmaPj4BPikQBZlmk8G2eXuydYHZZPkPfgcsjoBK1GfRs2qTn/XJQO5DJAjt/kIau3/7ksrZSz6
5thQROP2U6UYik9XJkAr81UxjVWZgqqN79Z/9kMdVwWoYAQz3Wx9p41FXR0wXqVgAMxO+zgaoobH
XfShfnoGaEEWGpBty6Oz5kQgnyG/bJo5MM69aQDAnDwZ03CYt+lhwFnap65Vg3oPjSQFAOaxfNU1
BOERBYJS7OSMHf28xog9zTVx4qcIZKVXNCm+tib2MShNYuco1LctK+dRhDaK3i5dkEP2XQRBk60i
vNkaQazsltimdYK2e38dIZNiDUZ7hAjacA1NNIIpkC+vmR44XYWXV5/Y6Wl03ybQLGpcI5unUo/m
91aarB1AaYLKrTPEOtthW2rMuFUgWq3bCnEy07JQC3Eag9Jn41elLWYXMgxYYAVltuJQ6cOvNrK0
A0LDxg1qtAc1idWz1jYu88vXAVyxWzOZhrZRzprd7xrD8Riqc+fDIVX0P2ZPE2QtoNPN0qd7Lg+T
RRBpTwCLqYBhP9J41niNX6M2y3ZeankYMtMDJk42P8iyXPmqeamzLxI9gmACDnazPidTuh2g/uBt
KTjSr5ZBbRiBu6XzIrkD8w1PVBuYfZYlFsMytiyDMk3JasT3VEHxkheE0F5BqFSem3KwtmVrVrsm
59kzlPy+6wA+/virQ89QqYRHCMuQFNCggidjQMiLxADV2DYCu84/ds2pS85kJeelS9a7uaUNeHoD
jLUvW8s45ynwQH3ofga+VQsPkQade5B4oPLFK2VAmCYxz4jtGmfyFn0TpNyQx7L5Iyst8xBD4ukI
Jin+q2oFBUbBDC05RMQw6hpIKiEkRNZhcqErargASWq23Pdt1hgHu/uBWnQ2eNGTHy1HfQSRWlCh
60MyRNDZj9IuBw0ajTFqsbLrawTsR/yO+J1VF+4fWWbmR6CBK4Q+WZ4fBRBRfuqEmk+ThJt5a9a2
DHurwlHMM2osg7UuBzAAVcRXpy5Uo4aLF4dt7KOa2Wy11I7fRtR0OIOA94pTZ/m5zZNxpZUsfG1b
wJG0rhxew5pZK68RxWvooF5kWUYeyl8IZaVY4Oy2BhhNSBt4Bw1FtGeetpkk4dzVSOoBajUfuouV
eHX/dm6WRcx3JI7kzcT+NFrAYwzONOwVPOdsT2onSJ8BxT4gZ3iUUb2msR6QyzGYzdOUvCu1NZ9W
MEHoWnuaztcuV6od5FPcdQra7hc9TV4EKAY3tav1i8zrbEXjRd6ZQa4CRu5NoF7Qn7E10z6HY90c
8AcQKDGTp1/AbhMrEXnhA7CA42OlNDcaj/S83mShaSEwhpsw0WxaE3CiBjqbr+yrESf9TzlGqDOB
19qtq5pxh7I19U418+gRx0Fg6O3C/sm+6g30T8gT8mbDzU4gC/O2s4beJJhPKMYZQMIiAwcqQ9SI
xIFpEFSDbD0MTnYGGs+5FLWi+Epk4dfs/SoqECqlMfZ+tVjnq6Qvz20BcSwW2bcYu9c9PovGAzUg
sZsPVhKi3CZKPq7uDNQdkvBWVbm7J9/FAwL9iIRZwJx2WfQIcb/iSeNZsg5VwP5LAeJYolSVb3VO
9qPpE380h/5rhLJw65GnHz3ElCL5Rw/SicoS5ucsRhnYSAHho4DU5hbqNjm+RYoaX0IqBx97TmCp
0ASz4wa13mM6nDhLafgI/AaFWUcPmqFt4E0GsnqZiy9Nxs+DUnGQQqYzzYdp09rIAfdHwc/NVCNZ
7xDwNWqvehwATNxLV9E3/VgpL4hgzR4GSD+rfIDwkJ2AElUgP6xNQvmo3v0NqWftCGXd5hE6isMD
ROt3RoHH9tVyKDfWoMuAfKkx1OwbJOy0I/Xqlo3gVHY7CPGLKw6XfjdypCVDVOGjCseNQByuNBAd
GUUzfHL0IiAKNORRcRxGHZyAWM6u7mgr17bVMwiKfhZrnfLEwmFYo1xCaYMpA1lcamJbVQ+KNTXA
mud4i+AS2FpTB6Wg/Z7j3YhMwWQh94nT/rvLIkL1Tg46LHiv9dDf2PS+htiXhRxOZuFYD+JC8WsM
m2Kz1GIdgbtFWcYaRR4HZ0fj9+VayaVIjP6YDbG5GqHCEZAjGZal6CpKxTZ5X+rOLXUviqflgm0h
uaInQZNbQdPYxdWqMhS3M9Nky/UmC4TOcNJUMxDnWxUFYk3+XVa5t9E7dUQNCRQWp6LjNNZ43ej3
Si9uZPjtmDrNBcMP1NTFh6ZkXEi/HXotoMTjIhA9py0/5DFjlJ3ahFJ+oqzlbJ61o//zek5vmgZq
Cc6a023Z2puubD+5LID45crS++w8y5enCqieTvEfXdIwLyQidFnXbKn37tpMXORF6XwapxXJi8bJ
492fxs2pstVf1yFX76tdQ4CpmlSrqSmr0F6Ljo+rZYyuJv3Ms156kLElH8uFLiH4+m/zGleCFESe
Mq1RA02mzrqs048+y4oNhNe2yEb9RKEL+1DX1sP896AuVK9Ai47enpceE1m22Y3G3cLB+/x96twl
y90YIr7fwojXK02X6lo0eLORukAljJ8A1HeXCNBiYFi1FWkQiKjOT6YJnVDyoklO1EF9YZIy/89J
jUjPb6kSjWko0W4WoLtV6YDiX6irvUoruz9TP0Jdo003IJVIY8rk89ERrOs13lbOPJvMiAlryCwi
/gbstQHhoeSXiczbXikG40rN2HRO4EgRrZcxDnodUohqtMoL1cSxuIsCOVV8owbRauitcsS8iz6E
guNU8S22UwNVxL+Sw4fhttM2kLPNfRpb1kBMDrgn4TjzGmSwC1Lhx1ZzulX7fj+ggLLNOJry3oA9
xw+kXrv9snjt4WtQmS0+fJ6+g4ISJGGmarsQNeQ3Qy/Bs3bMiyhMfkNVT36bHGiIHKhJnI9D5DpN
BFjZmif+da1l+b+uNZTNZ48l2sHV45VjW+KRmkQrzW2khe1bQaKmhCiSPnrmvlWz5rHrcu/a5fEU
o0IRIBmhMG6ownvuI3CFXHyhvXk7oONcSxxl7r2X+9EMdVqfxgaz96491qdeW2mvLI9f+5Q5t15i
u1enRrynLlF3vNE5goUmzsThyRMvuiXakTrkFEOZHlxG85lNvB8ah3e4TTugprgFMpjfouZhoAl8
c2gG+YCB/HarZanpVg6CuKiXjofRmjK+hRw8v2kNFcyrk8Rtcm/KbKlhsYnUGCAL4PSvcd498DEb
jjRETQVVpy2qmesQc4QbIo/Qkk/gp1oAD6SKUx/q3kwclIBGvfQdHSVS+omjS2qg4RgGjaZpKzqm
0BgdS+hqGVtm3I3RAiayfivVLdt1DAIoIEPQC/sgGgayqLPnanac5cRAd30TDCsHvrYsHRKZHapC
bhTwJzd8SpCOaZVvQDNIN/WUTV2sQ6T/6DUgaJDSYz54Ss76DiZPXbJWSDnO1gUmT3B6ZGnjee6d
YV5qsqYjPskoSonoFlhEKEb1MlZQ6go1KPq7nWa9hK3+FZW0igsZ20ZfQSRPf65z7j0OOmqLTHPi
HBUUDQkebq8z+6UvVbEv1CoNyGpFQllHXoI82uQcomj1fIN5yd65uwGSiR9uwFzhbiBlCtQraC7N
yYpTH12EXaibWwD0DZruZ2l3gICne2rDgQXCYux7DSLHqEP/FBX8zI3USxuiFmX6qVf4jRwAoHQg
dhEZl2Um6jrG32sNh2AvND9nY25tUJUHHysLqvVZn0MfZsKsdBPYZWlorEDFHMjbFttl3GNcbmoA
JRHnQlW3u6nUVQhMOc0FTxeFvt4XHh4Thg+T1Ua8WrVTfQpq7LJFoIoueQIIVjM1i5nGhjGKg1Ei
EESG+yXmdSqORDGi0IGhc/u0NLLtxKGrAF16H4+ARjoZPYT2gj8vQTnsRvHBp2xYv00b73sX9eUD
tJL1M1c21IE0NOpz29iOz+N1vqVxGqGrZpojU6GfsbdZhiNUAoWmHZKsf1n0w3rL+F8WjVDJrCsE
cx1fB3NqOlPQAcQKXXvb9+lXGlqau/MHiMKfUa0NeNppJvBl+oYlPaLFU3fxdabV6ph9nU9AZJ3P
M10tAwCa3GNi5DVCOgV/EhkIfKoygoyS1w50hGvnebDBTIdgzR+oPeh+0vD+RAxPC09jwvlRNwCE
ROEp4wl/c7mKlUb9qTQXKtA2zbFq/W1OqCnhSUQMNdXTclhrcvCHvMSpGBHtrw3ez6sOIi4XLjrI
eagRTl9xPn4VDrQfoBc5+JmAlqMjhzJARiW5AHrc7213ULa6I8qbq3k1Tj7gYRke5JYn8bCByWvf
Cf3z3SSt4QrUVs3y1nDoHriD7uxN6Q05qk5gAwl+EHc2qVUYLynvH7LBzX6kRgomJXZvj9DX5OCY
wiNWVOOFy+6B4md/5/G+xm89QGJz/QIs4MBt00/QpcivBHRo1yqyWy/WIDgIYPEzASrKWLUPPTS2
ZphDXhmAeqIaxsbooV7VQm93WxlF55eliTLpExIiKdi8KM1vAlp0AFqSFiUMBYidzrxoqw3tOkHR
EkCLsU1RHXmN1Lo4obYBTiCoKjd3waEXN9KN1TCE2AkUVqYhGp+GeKIWJ1rifR0aQiVW30kUDX9m
yPfbAD2CeAWRj+g02np6EVMFxDaOix/tdE5vPO/rMKphkOGgNXtYjdqtYoB0PCDtNrZIQKB6j6dC
DkBcyirTYED9v+F/WPuy5bh1ZdkvYgQJzq89zxpasmy9MGwvm+A8gCQIfv1NFGW17OW9d9yI88Ig
qgpoDd1NoCork/KnN6MLHmzokxpQXqLZKNo0CwbOB/1Ajr1VNU5Ir6miuCtqcImSIH3fpCMAVf92
tJ6Bs4R2xMiozTOyIcS7WDvitHZOzAYP8XlEqqqohCmub/kdafvFZkSBmoQKV9GgzK9d9gKJ1+I7
Mn3mMgnVdLGAbzqhgR0UYW8B5ZCs29wAns9Ig63q+o1rdv7RU5Hrr5AuyTYliBSBMrKS2Z0YzD8m
+H1APwSh0Rytd/ucoYmdfjPArNc20P8v/Qimj5sd3DhrJ8/4y1/iPW1nSVgB2SjARVaB3iPPWnxK
dU6SxmYQtwuUjV0oESJ3EdbWuHC8ooPWb2O/CFRe2g5JSCQHLrzt6wWxbIJnBZRWBvgOaeh4zn+f
1FgOwHmlOiNJVYH+Vl8M8FQCXgj9jG76ZdOOFPpyUISRgD2Z3lqB3bi2guaUCqUeuL6Uo7sWdQV2
dz2iCwD/TiKw6dSWsOjNux61YhqB0hF8HED2Qcs6Pt5M6dgWRzmYX8hEF68Pq31gQn6MhiJp+b5s
3R+Q6OmP4P6EjFE/ZgNUXat+CSJ0FzUmWSPfro3koUi6m8Np7MTFjzI3TeBlsvGEI5O1bqZBLghr
aUl032BfDg+NKYbu6AKWNPAWZKebGfS9ab+o+/5tQiugjd5M5l3GfEgZGV3o4zvZYPjL9W20Vk0c
rNLMVk9i4MijuuEDM4Hl4mMN9lDPMo7knKRpoqGyarbkDUD/tIPaeLQkb4BHzdlT/ld0FqsnF1zQ
V8gBVG3b9suqNe4aCW4xiqxcdGc3qjT3tA5r8dERrlRr8jLRy4OFflewYeInAo4jvU8ZBOH0shQB
JCQI+4zmkUZJCSJKHDmbE62GnFUPEvtGgUbLg1CsAyFD1xpwDJs4e47QzIqCRwKaKEjI7iTeyHsb
NLpndGXjq7mN66cG5BgLU0JSr8IfLULCJ4ZckFiZcTru+rgE4ELnVHGctpZJwhuw4mFYsIrbC6AZ
sjMeSuBrqR002xiOv0q71FrmUfFbIPchAhA1xcYsG8g36xKcoUtwkS7N5cgBhcPYXchETk+AwMYM
HbmhCHJ4PYicaD7ZbotYbg+MbtFfyG4KQ0KSBppZ6Ne3Tm3flLuaRw/RZDig/iJKq7hgILKywJE6
Ren3As9ykKtoDxchbqEFk208iD4vyAjuZoTT7RwK6spy3fcoS0FXfBWGL7zq1N0tBaAMB20BUWLs
KHFAjkQ4IxTMRbvCF6x9T46cCdS8K+sFBBn5wa+qEl98Ids6RR9e6g66BoWbQFAhmqal2frpSyeD
auFPRfS1CZqLlEjIL8bptcaBD3/VqkMHydD8yJzikyuz8rU38K9F/7J6xnmgWPEyFw/9UCEh4LjW
OeDjtFOx3x8aM5SQU2b/euVqdD6+sqtf2eD1pVYV8ixV/oqi/cdXHvrsU1oX5jItneFuSsoNSMzA
xj05xtaplPHVlnifh33GQIbdBmtQ/Icn9PwPB9TRra0tU/M+A6HZ0hdN/dkV/YsGbWP+T1AbodI5
ZV8NyzBf4sHPVgwf+vs4j4wt+rfTQ5Kl4jx26bR2w6l68nkEwmjuWN8gpPH2Y1j4MYwojr/1NpKA
f/wYagr/9WMkTlD99mO02NicbeyTl/2Iz3MjIV+BIkTxBCrY6sHu8LWiR05o4gIsX+mr8kIm7LbE
KhR2v6UhTecTsEo07Oxxno6+bl8s9VQ0BqDHHKTI/uQkq8Hm7jWqrOIBRy0AEzr3Cj0B9zrEOgkD
EaQj2do41qhfzXUFkuMrEEbFgxe9TYckGOqJiYtsgtObp75z3i5C32WAv3vGAHSpHnnJMCG3kttI
nGoPyHmg2mOZexMslSvSdXAsZBdQAplOYIOFpp75ncyQhYVUjI4inRqKKielTnVjPmDfEi2TugYf
ppJOe4IA5NuFdcOA/THIoBPQP+5vDkgjINp8j1Zju666aAed1X5pI3+2p+JdnoH7CgwTAchQgbMm
Lzivwz0V/go2QUc5AL2sF0XrGTgwSc4XUSSDbZVYrb1Cn091sbQRmgrB1vTRDq/0he7Iy8Ditui0
t+mAnellV+1LkITdTdx+YsRSq0fKM5+IwpZ8enTz6UjzPfL3eVCGniNru7XRSAZYWCRdtc46cCjR
FnDeDZJxTGrohOjNIpXK6TJHO52NLl9AvW+XUBlqrWrsfiX3dqlj2AApJOoVwK5VnYfZi0raGq1+
sBM3bZaEYLJo8tkeKM0wFkTqVdtv8RZzfmD7JvEdhtzLqBnb6dJlDN0isk+QboPt5o11XOF3E8AO
dFos84JfYgsPrq6T6LRQ/vg5DKN4NdoFO1B1x6/up0mJlz+ipJ/q2uIhxwn+wcA/rbc9FC6CxHdW
QclR4NSKutIW40Oj8C+lssbAcGaj8tpoG/5DDsXTK1h21gaeN9BMcfuTkeO8Rko1LLewnWMcTURa
xwayLyWg6Vwcydvl7kGBtuIxjrlDa5B5gLToiRdYg5a0kQcDHikrFgWvMihY9fxaq6YB/Q6ASo2d
8GsF4n6QtQTLaQT77LKxB2gaRpG/aRzvzZvhWE1TyfS3+TqCnD4a7NYuNGnQO9D6Xa1/FTETmPuV
05zwq4iZs9x0eXsi76Qr4+RFdRzBHPzmNy99mmjIffZx7t+C6bOGb7XsJI9l4o/L0guNJyNW/7pT
I3uzyfe7P+KMNIb8uWjHrSgz+8jHAKQ7+k0LHMSjqkd1dYfOPta9yqFqiDdnC7pvG6eXD3Z6M0e/
4mUKLtBpqKRnrmvPR4IIJCbHSXB2VKzzVoWT2guy3Rx/GyKXwJoFzbu57XLyVh2HtPkfDkuvn+OJ
u+oCGxJfhsXv6FJU+RP6V30gHn+Z6A68buESnPL5uiK9TDLWqQBtiheAAu336IQD7J57325mW8XJ
7RUKv3p7Bd8FdkuzxoVLFvN8TTNuwZ5RXGNZ7A0DLJvoXkoXTTGmmw4qn9CSC9i+m8zmYupKr8GL
8Gj2gBjoSi+etOJRIOcEmYUGuq06ghyFcPYWesjmSWgv7lcC4mbKmqIL5Ei7hZGH9ZeuRjnSZQU/
FtFQv0CPbLa3CipFECRy1k3WNl9q7FUtq6oe7TICW1GhgDTW9kFPRwdUfJveQHL1Gnv9J4hcVCto
72VXaSLdQndkk9qmtI3u/m/ijArphdIE1/Q4cmsZ2hPo9vU3mrudBtV9dhhXR2UCs0zWLC+gGC3x
jVJzG/oV634CCXYIER4DBHmbVqTWloQuJt++uFZlPmbFmN0ngv1DZooKksDclo6jPusoM/S3dgE8
TGU4V+w1y6Pl4ksA9Xj3SraK89WIJscH27XdawqF7ZUP1PWWImiCo5Du1AKwV7LpCYMH9tY5DxCw
OAGIL1uDtZu/AC7d7qOhZWuuU18+7G7nfrRXOBa96vi/2eWUQ322iRZ85P0lK2WwydhQrauSF8+g
MbR30KUMlzzqimfJWzQt+7G/MEIM0ylCUqIGPSYFWzb4fIZCXsiZ1en0mIGELMbWSUJna1XEFXti
vUwepN/J3ZB5gYk0nNcdajws84W04mjv2FvLFWL4hxxGBbqrY8HG7jCHQ7YPejMQoQJ6qgELy1SP
Fyep+pdu5Y2OfDEN0UFwaswXNIzrXjNMGpCB1V6oktYQV0ArCw2LEQpmsSuvqEyHD0HvncmMvy4Y
imKA3OusxZIBVNAKCMHsyOtb6jVyVLfJcpzvbo9bZEdytUiQIYEWwIfHMD1tbw/faFzrpt4PAeTj
pMAC5wSZl/lZTRMZctAJyJBODtjdcYa05GbQVbaiH7vHZIo2Xc/jOzL1ZgC9Y97+Qz4y3SbdbL9P
6sapOVq9/Ifi/38nJT3QYmB7wI/WiwB5Un+8C9MYUI9aSLv5ptr4aKTYbV7LqKueyiz6aeldV+O3
ySLAZvIMOkF7Hnq/D8l7C0bGSpxvQ5mh48zK42YVGvvI0Z3Fox1M9xjF1Gc8/HVk+2W5kLnXPAIS
wpZuwdlDwCy1gax0ewIR3HCQAmI5oR+IO+SX7ZUBwMTz1EBIQ1VN+y1o+F5YwNsuKsC5wU8AodDC
/gblHf7ZYz7Tqu/WvORgaNpHv3xbUk4ALPXSfVsSLeWnGO/dpBPys1GxAdSMuFPowVtA50B+LgVe
k+6ktv01rrIn0MSGICxdjl3BN6QNFiGtcvZ8UFw0IE5e07DtWwiFQ5GTlMJIM6wumH9+t5O0mIcE
Bh7GWYq94DkoIRu8wI0T4fmzgFTHfPPR9V9iTAB+DsOU2Ju4t/sVn/xon4Sh+uxDzrqXVf1JWFV6
zsEQvRih6/GZwpIkM/bgCIbOpuMvajaEuzRj0ZajWXGFxmRnncga/+s6n/qVXeXQ/aCx6pwetCKO
sx4hKgRdUG9a26a/BZbpn8hV8Z546wG66u7o7t1+M5F9cq05nijuyeRqwMgIO56q8Z7sZCLn/7T/
sT7e4x9+nt/Xp58zJETH+9qSuZsQXW0by/AcvCF/XQYQ2SrW3/VlBt73RgYoXZTpt9b2o2wNbDvy
P20PkhE9YY6xpxRCL6kPVZgU39L/XupmeV9unp6C0tcbCyiEazUEp3L1u0jUy9AK8g3ZSDuhB/Pp
Rebmwh4YeLHxKLWd2NqjNGrOuDEZ5M7CFUF/9sEy/5w09tsDOK3fwmYYmQ4Lu6o/gzXEe85+hU3d
+K/Vfg+j6VUU41/s4d1vTzgYQ4HprqtdaNLbjf+QiMR5ANpTon8Yb/TKPOUdmC0oUjh2t/M8OwBX
IsOhRMe3UwKqQ96C65ZilOF6i1YATcdQY5lj9CuAfdn98Armag7PZTSdQBtxT9G07Bjie8uei0Om
GA+jD9SKExnFLocO5iezRkki8qP4TENQ/W3bokuuBhTproWyV0r3uGa5zdD1JKoFDafJsncgYzZn
bz5yAGHGstyRl5bkENw401AvqXJw8tGSJeh18j7uzm4cgRbFCJGs4EtGeRN9EW0BmDjk4E6US+nj
eoImXhJvaGhlXB6ZCc2ioeHlU4y60dXJ51QKBbQNKJ9v04VozGXo92urs6FSGKfhw9igVY1ptdBa
DqCd8DsAjfsB7A//jpBBd2xHPOr/iAByCmlxXfL4yxo+zu+rMbGhD489S8HWQOIgpeLZDq6Tpt0f
UmNDRPqzbfaDVB8k+00LFli3NKyt2zioSjCwmqIO1px8GqJkMg8JYUOYGi7d2XTD1LxPIrQORb2b
aESh7xMZ2hFOPEYrdcqquz7PjpAf9K+ABvtXn7FPaONqzyCJ9SFZ3gRr5LfHNTk73wjPCimrTjvJ
VJb5pfJzBlZazM4SN12jpb7d0PTAFBZOou23ebaeBCmNLeD9yT2ZzGDApgrEz1v6CcYh6I8cesAL
8tIaDDW40mTDA5lkbaCDSPrZjn4EqGs3B5d5JgAgv34ikP5A9ct4JEtnFlB9mr5FaTLsKQEnQJC7
nZq+nhN4MrG7Cx60D+SkNxmqsRB9T/kDvcF41qHt4/fpoqjrFfcY6JvLLNgneA4Auxvsu7ApnlyW
lk8F9kn2mI13cWPjPe4yB8BBLnbkBEJ62tkgSljShPfp+L4qQOKq/HXgVenFtq8EmmB4CK0A6Z3A
vgO++6xBUbmVY/INNLhfvR76PiAaCfcFhxqjn+fWKyaSnyaq2ghWbgrQTLkyzJTtXQ3Bt4xG7VAW
tzT0QjygLuwuorrNNwFYCyRkkD73WWKD7TRHBSPXSlJaykXbgaxlH+y/x6NmeGZhy/s9WpdHQFgz
IBV05u+PHGDtJ/XSTlDQuDk+JAtbygT6EqyaZYLv8GGowKUhoweoeEUPnoUqC7bH4XaAjO0DOAKQ
8/fQ+iWD8EQRLEqt+7H/OinXTZd5yD1NH/4j8qWXLl3NDtzqJSmW1qAl3aaFZp9+hWZgSN72UO+O
BjS96ZMdvpc8yPjF3Z6GLTNXHKywzwlOHti2/DuMHhWDCwXtsOj+Gtbo1QjI/B6mzzHzamSnFzV6
R9xelFbrBzAqD5kEcALCZNtuyrIjdMHyY2EZzlYBhXDHZQUYe2UF1z5C6rphbvWFJfxLwmX9o0mh
d5f5I1/YIyDQLa9+9GHzRRm8/FI0ZQppnMy/KoYPc23w/A4CFW+v0ljjx1fxnCRdow7Wgv74tbHN
N9YYKE3LIzBbxBHzwQxtyJlW5m82mqQpOILYgsRGGKxz5N6uEImpDi5KNhDmcZ0r2WLxuZPO8Cgt
PA5CF7LD7QQurFs8pK8AaRQmdqmt1T7Ml5ehmyBaWjn3rhq9g603qx6wGxsrUynK2JO4Q7F9BNr1
d+MsHk9GW0ema+cwiiD4p8rMkwmWk9uN71mzJfx181tMlYbqU9I1r7RHpt0ybZTVALF5EZl7sssw
uON2AOxDPn3pY8gO3NK7lAbWdodB7Nzx4g11Hij5qY6hVAGpCGuVoM4Iybl0utiRMJcU4Iafsq5x
lrxEs3or4nwpJjPeTInrXAwgbueLFTJ+CoWzHooI6S1yUIiE3NKyxIdsQ7YB/X8r001iCNP14m6Q
oAvp3GzcVKXA36+pDCQghTpg06g+gz3Xh0Slaxx6PWRs04Sj/1KDvOboBlDv41o72iomf9kLUPhP
vlGCCav+USvbeNU3QVa/3Vjgx80EBEFcC9XF0sqtT03QdSveC+dOWtAWyNqkOKBgAEaHaArXNYMq
QmpF5TKvQb4Ta3m6Ut/1AdDeAPJgbFoo+qWjaa3/cwwF0iVNwXbCdfRtMbrjxdey7EIct+wTHTmH
ik/3zJhOJEOWpUzdax+dMMnXMrxb9OH03fff5oEPBSz3o/PaQpZhAeIjfuV2FGxUAIyNBI3hmaVh
su4bYX2qjP5rUY1QM0/Ag4dd3XfQPduLUU8y2K9JAN+OZzT0pGDWNMxP0zjOkyCrOk9qKyS0ADcx
oiE7Jo1rLPNJpkvknLJjHI0gaSdPF6Xq7ZZcU2YigeIW08EeUUArdVtlZaARPLG67AgtsOQURmDQ
MArRPhpOWi+rWvBXVcg730Wv12KQXwcRdD/QMvWTB27wyc9t8DAHo3OX+WYG3SfBD/jL1udM2Wwt
nMC/slS8JFG8nXT9iC6yUiGwNRx94zTObZSLM3c8WFSB+hDz7uYBVwcadSYU5zsVTluCBFUjdMqH
Fhm9GSGk4UOgZPm7TXhgoCBRagqmuPF9LqGOaD2K+4/ruS326EHWncC/gfYU0zdWtwzL4JhPYEkH
5kYnaUoHoMDK9UBVptHR+kKTImg7rW+2KQ0vlvHa4Nh9SIKwxinZNEb8DePVPBxl4d0pWaTo3E1C
pAtAnJToCznAZBctbLfk2w/R2C2vWpUP51uw62ti76y+fgiDkHuyHt2iBRf4CwhiwrOoatdedMgH
7EM7eqkZiy5K4NyyAvx+49ngGZtD0HM1LdIkMvDtoooV8EQQNbh9P40sr0FmvaYvpo7sjuqdS5l3
xUrqYPJEOSpwC1MAIJiKOfiPLz9avWC2BbJFtKVrtkNP0yPGrERfJt2aRHx4c5FRWqkDVB+wGXoK
aeB9iOODVfEVBbqJhfYgu/btPXPkbJtXsFW9ayHT5vBFUReQm7As5z7JpmbnJl2+L21X3U0QgoRG
XNp8GSH36Bux8SOQzc6rmP/a+cW4pEmFlzY7mVtgHgl7dWdjyXlSYXpn+kZwym6HHJE3T4qAa7sP
U7VmUOhbFLpTwdOdCnSpx2aJpFV4th1pAVejj/bg2uCgv0LrAQgZ3+JwagJziagb4M2R8lm8Tzar
RG6hjwZ5Y5Rz7oAZHu+KTDZn5kGhXrDCg/gOKFDMpFWHKjQfaORpE92BtyTf9Z5uT9BTaRFylEac
bcwa8Ds/asu3VcI871asRyY1sYIoWZcODppjxkBIeHsp1Jbw0wBBs6PVRpXuojQVFwFShXUQyGRN
n6hKf6zMpLxCyY2daNRGYXcumx68f/DRJWxMufaAuFinVfhmQ+fqQ1QZwfxZRFdtea4n+47i6aMI
8nixjrls1reFZCTubcgWn2kdJIdBv6H8FEkmUKrUmv/KypKfQqb+vTtAvFtEYK0nu/Bcf2m1Fju2
cTk+s5RvOxVYX3JpQcm6bNWWwjKU0HMLB/t2GtjhPy07MaNeeBI0XLRsEcnyYBMssDV6e4euwWhd
uFO3IRYyGqbIrX8Ycj0kyjKzbaL1zRtJJCXM8meMx8LzAE2hg8jwW9LQ4ciWV16ARgTtTV3NEclr
4BL10EyBPRSapp+GKBkk56zusnkYK2me49r4Ma+EiscljcuvNIqF616GzvzkT9P03JWiuzOgI0Y+
btn8vs3DC/lGIBfvW2WDMwCvCEaN5gEbrF0EgpXnxJgMYIrUhnzFwKxHD4SBNK93+/aqumRJvnqK
kyev+FnjnbeVKbDufVQOV1mUGWi58uHoaXInwIbtXcqcGlo64IuaQ9BN09iu+0CjtMwZMICJtaHh
YAHDXWbhhUY0qcQGfYEEwXCkIS3pB/2Dn6VPStOe5EObPRo6a1vW3NligzFA7obX+xG9+xcKQVGG
X6BBsb9N6AphbtEIAASFXoQufZGIeZG4aIa9DejyAgwTIUrZtbdImxBo5tpxjAUzXA6RLRGunH6K
7uu8iu7RLZnvEsgbLUyKaRja7Mq6v5CXLhSsDmUYe/dzUNbiy6XFe2BeNwvBlGS6Wby7Tbq9Vqlf
xkpBYRtmpbtCwxUwJGFssqOLP877XqCQCdDaNP7w9B8Tla97H0nwujO3aZ8POw/dQteYu//wdCq+
l2aIyoFfPRegS/tbQNb6z6Gq6jkAD95hVyscuvQKOQ5Ljz54ZBaJB0370orrs58b9gsTmykqkpe6
GZvLmMTAaWtzX0q+zQAc36AYZb/cJr0NsVtPkcmapuo4PxlHFuIzkvAK7X2QR/pw6SMA3vigoPIL
R6ufrXQHmXf/ggNPYo/hiiwhY9jnZFW1jfISaniuE0LWNRdrV7D0WRTYCiZd3P1TIVdlMMf5KVDG
qn2VfnE7JDVy4LNx0u5xPMT2+2DVLZrt9PQIYjfz9Ckw22eUPIZ1mmO332oshKfxEaJ18Lj0+wuN
fBNsClOXiaWlLOA7tLcP5Js3jtEu37gVEFN66vv8MBjLjRmCwTQBhTVyAWiEH3SPSm6DVgUfkCvq
9gG4onAWGHxmvvbyifwRuN1WzA6nI03M9cSOmlum8anJE3XwdVtF0wXlxdV3NIy9CJ/TaDhZE7S2
wcIBfsamkicKo4jJiKtt14Msdg/wUb8M3KJBxVMZc29AlKfVIrFMeW8NQX0B9sUAmhWlU0/WFd6f
tRYn/TXDjrPwAYSA4DDPne++CMSRHk59m4QXyKBtO44n/bJl8bABk167um319ARP5t2RTBI0fRsz
sAGSRnpUpN74GuX1HsQ7xg/LtU4QLp2+CDALLH30+9+BN8vYub057NBeCtSmnuS76FtMzWY/jby6
myKnXGSq5Odcd6VmCeDREpJA8+jd7gq3FKtCFofSBpfijWQGsFDo+hi9D3ZVszyQI8fba13lDmr8
LIKSa2+qcwOGtJf+Zy2t/iVmYwyOXLCihU1ovwjwf21SS44bCgJr69sc5jXOi/XdifOdbMrkoW9s
fmWFDWB8boK+qk2Tay6q9oRvnC/knDivz6CoPpejl59sleUrKONCYFEPwx5PwAXd0iUyUnyFaY8a
M3h8CHdqoR5vTcbB/QZIXP7gKL+55MCPLrohND/zdjRWVcPKPQ0zVCygjimfM0sfwYCzXXAww3yO
0mYEtsIM9j4P0iO6Tr0ltkOLPhPi01TE/GwaKgSBLmAAEJLtVkYVxIdKD3WY0GFm3PAz8pXQRItb
FMOAwlqByoYfaPgeZunVABYDNxqBCqb2Gzo7wLBVV19DDzl1nTFPzVYCadUHlzEsqxM64rzVewRK
EmgBSKVcejoi6kApTxHQJKq+xs3bGhRhQHEOXETgSMYXkvnYoZi2nhr0gIxVYz2ild56zEW4aZGl
vKOIIkltIA7CcYHsFHh2/dSbFvi2UXsKdmw0ZgvVAnOFqTSj1WsiHdmunUpOxbL2jM04uF8YNLX2
GeiYFp1mhnGnqD7SECI19rPbi7dhPKpkk6BVeTU2wtvVJQTD6Kzu4bfeiUomKzrIk5eGdFq/BTud
jI5I6qQLqmp1Tgeq4LQcNkkbGAApF/1BOHZwNIHamqtjWQRKrhEVVppAdiqdtWpMtgoYoHml24Q/
10SmCKqEq4xj28NyAN14MWT3YYYn2jj5D01UwgQMwXFkwevNNKQeJBGcQi7jLu/Tpc8LsUqNLtvM
4zqeNGd5Yu/nsRXh4dtU5YWWqAovu1djj/Ohngy83bx+jhZbkNSNhzw5FrHMTtjtvF2mIAXY588x
r+rhWLRHstOMLgpt0KiaRDVjX3wNNp+GCILBPnop7chgC7K52oF/f7UsAYpa32hA6A5pdJRRgbTj
SXGdXOU+jQIwGZXc9cJwn8hiG9Me9BH9vdCmwTabRVr3/pEiSlQkVq2AElprtB52VGiVFA04pGgq
h5TsAc1Y4YKGaIm1Lv/jlXy76e8TQFxaVOHDPnfRKT01xbHTl2S0Me4VL4AZmooj3ZG7cvoR5MT2
CN7G9zkxhZOfIuupBp/Pn7fkN9qhWUNKK9k6eZytSDd8X+jusBrvkxVrTXnuAcA/u3merXKT2cfR
q36IKOtPluzfLnHq9CeyeQH49VwnP5Jz0hE92BqQR3sPIc+IDjpQOoNXrTAebmWqafD50VTNF/He
We6gzEAmKlPRxehAUamjaEShNHHi3Txxrmj9Wuu2/O9rkf39FW9rsV+vSCuzsrSP6MXG1ye+jJoM
nbeE4A3ehzjusOe0w9fKzYvtxMcheVEQ5zlrz45ryPPIRLTHo+3QsRSIHbLNtwEAKvvUsg5ko0vp
1ehn1he0GYCk9IV3OEGAt0v46tkA/D5IjZe6a6pvpR28BHgjfAMV9HwDPOl885vLjEb/E6QyDtpd
6pn/Y4n/8xhIgKHLC/zda7d33VMzes6CiB4KnvNNC53amR3C9qHsUteme+nwK39iwVMyMfvlb5Oi
gLUzO8S/J41pbb/EtpOcZInmy74wxnu6dImfQytzebNMSMTde4nekGdci76ams2yrK2tleCM6klL
fZia90sjaqpoXnKwwNVhjjopoV9B5/Tum4hb2ywCESzZHFQoF23nl6AGLev1gJ76feSL/JMypm3Z
MIBatd20s/Bml3H1ZvfB2LZvgK/75FY4Q77bb/G/26sG/WtUvZoLX7p6BcpLaDKruVjWgLb21Ift
061+lg+s2Q5uMC5v9TOJEiaysEmwuRXFeif+ksfOeCTTbOfLKkJHGdXcJiPKTtyun24v3eMLZ9s0
XC1vy7TR8HFpcigrn5emhUxQOd/3HltOFjoEhTchMZgDknLJa89bGq0o0AcwRpfZg28otUdfy3Oh
bRTXsggKikCQbGmFeS4t8L6KBLsPGpr0ou8XbE/nlW6m25pNkm3xvPGP5AQO7DF18/40oI1/NRY+
dtx6IzPvPPDgq5WD0qw2BeCZ3lW5AlWXHtJ2xS1j1NpklB3J5gUgOAAo/I6cc5he10MpfHOzlezn
bVlDBR+XpUmhgWRWKkWGcxS2QbTsAEZrctKle182EjgqqBq7qrEz3H3dYWdH+5kgBg6ChrSfoaEX
DBKNSChN3IbkRS8bPi/ZKYhx6hnQQbyNxulr2OFIFPvmcAKhOPZ4NPa1ke7okkQlJGKzdktTI7Cs
47Ghp9D4tkJUgeDfHtrHP+zzyh9eROVhsvCDUm6Q4hj2ox9fmTOYrz6EWMPITb4XfTos2zENLhD8
7U6g8UA7oarCr1ZzpgAXqsTLygenfDPW9bmEjsiKHN7WhsbUNyg7Nyuvkck55HFx4ROwByhtJd89
9jTU1vTVRlP6Cjq2pd42R1uUiJF7EBDuxDNXvRamIxZJZsf3Zek5F3LgCIDeCu0w0GI3O2oD/MsR
Qx/F2Bx8i4Na0dUQqFHIR7LJzgXKTg3qsUFmcGPHhryLcs7urNZ8EHpTm6KURCPZGXxjgDEfisBo
aIl9nx2QVdlTU8ut0YWGUHd2DyA/n50UT3a6KJSWDm7i7f6062XBDm0cKqvbfYh/75/JJoMf0ZAz
O/+Yju5d1I9NOf94t34bCgMksjxOdb69LcuAqT+ngVw2hhjPnoeCzghM/t0Q4XGNRrPkUWQhYL8V
FBvGNiyXlmPVL75o0cYn2/w1CIACkLL8HmYgTyq9/mfvlKssK3zohz6iGJTilJKLZR3a0U+UzgDj
zrNvY/IPevSaZ6fv1Zrjq/HUmGV1tFBd3UyBg00lyAcWcRF0320WL40pL36Cg/tT7yrnJTRGJPeR
eb94hmnuKwet+z7OZA9pGQxL2ZnWq3KGvfSs/KfpT4dehc0rQJsQ6AL7od+LBZfDdDVZmW4jp8kO
jS+yOyfg8coKB/kKJP1W1Vn+w1T8c5+n6tMgR4XTp1WeQqt3TvhkV2t/8KsXv0c6UIfa3bRP/IAf
mzZxl3Wc9qDAdsUxCazp2gnrCp4O9xUazVBzipzuBP2w+hE0bd/Ijl8GWZmhkecStHUPreAAUifB
ygjRXAcCzPhi/D/KvmxJblxZ8leuneehDbgAIK/NnYfc96qsRVLphSapJO7gCm5fP85gdWdpOX1s
2tpoBBAAKVYSBCLC3TMVnUszxGbfttuvFV+LOFLfkFwDmazJwKrFsAWGMlzHVqLuAX5R97kPgBcc
DgX89Ty7N6G95i6KDHc8pndUBQyXgch059nhojfyXWA08aabkj7wpzaulptGC7iNu4M9fffmBh9o
gdHP76kUCj8/Z1Z4vnVKc3z1hzACieffAykEjFd4meKNQSkiWFC/DUw2MjTrReZW34jsbZz4OItE
D8cmWyg+Ub7NxG/zkWzo8K5c9MF4rJHrqk33AAmbBRdg8chT+zLnLIyQxoBzIN5QjkOgrPoMgMYH
aqQqEZpny27f7GtkuCNMFvCjUbl8SXQUTl59yiPHfLDgNDv9ob4t1fv62Go+8bR+sy+RALQk9gr8
bj55fmw99AHQVLMnS/lt/cbviiDISQpwg1JOAkHVMvAvNFUD7gnfuceDyZ9bSDLtGkC4N81gm59G
TLyBluFXfMJAn1InxmnQfLyDSrULogwAkqeeiOnmz/3Us87hGApEMfckA+4DBEY9bWRU3OkYouPy
r550TSaRokg9eeiyTzWSj8gAKz1gL4J1FlTOAzLE4w3+GN6pSyLwDUO8emfXdoG4QGhDLVwz6FHb
oFe1reQbpIs2QyHHAJjEcA2OLvNb7ABZiIzZ+AMfWbfyrM66y7vA2LZj2xxE2QwnxNkhPi7z8qHE
NA94XqtesIx48hMk9y7Ch1FXYAwrZDGpijgvtcHU8k/3Nmr7t3sLCvbu3iLDgMjuhP0i6FbY19my
tsPmMIOzpiKy5psDwb5qy3gAjqTeF12SdAt4VkEhR+46t5Ll2o7AGDBXCoRt124fGguEsRV2rY3c
9BAzW4a9j6dOlXUe4Rsd8NM4qXj100FpJjd1ALFzWfRbu5fqYCAl5NwJ3Z/pjA46zsFQ5guxujWU
pf81qpm/yCrZb+w4sPeuLMIHd5ggbQOofpF5cgLEs/hIFoNjW4hv2s9A/3RL6LEHhx5TiX0L67/z
8c+nZDTCiEIAMo74putDbPvBRjfAuculCwyKn67LKa24tutmYTbIDGyRFvQkOFKknWT8RGY+A80p
Lwp44FrsNaKoaS7NZNYGwPJN3f9k1uPN3yqkIkLGSurnKsu2gHIjroc3b2PxcNxmU7FLi2UM3ZCP
iSrZIbEEZMeNkb0w3n8fYs+9R6C5vwObNhDrk71temJZa4nI1TRsptWW7IdYvg2bw2+8GzMg20Gt
DYbdjYucsSWii9GetrZULFgc7+eN79QKxEb0rghfZrSPS4ZIdAl0qUuJq0HE24VptnztKY+dOGW7
4iPRig3gGfdvV4Q6zTFo4KdJR6s5AWQCeokMRNUnCHT61iYoACrPZd9tqJ0Ohoy+xKKwtr2yNDAs
OEQqaM95XeaA8qccDDKu6BdUGeX1m40ttF4WdY3o72RNDVoGPfgvobSQFAjeQmtdn3XnI5kQ+lLL
JodEY5cgmx+he5xi5dVswPjWLFy4JvsFVVZTC525yJTZ56W8u9UXpgXqj7lV2yuzQKJhj5UBx2f8
WNOLhlcoPDeJg3eOTkP3sbDTGApn8JvTATGqtINL969yA34hBV5/qnnXk8pjEpnQLF/SWLc+EBKC
K346WJm0106fivQCerBmw8AFfilM3z4z/WxO6V50oGo6G8POXop4UOsIKxWJPYjvnsYgW5JJQnWD
pyro94TO+jZCFbFn7E5C0PS5Wi0MqJIdvOlAZ0HCGwUmBYFK7Oe8NdU2Y+UgfXey4tKB0nk97MiG
qhye/9WbhryVyYaKeZ5xZ3lrEabMV6aAoGTVIWDUqejtEMMbWQEvj3LauyUIh4Lvc11KLWTOK5lv
2sz4QR7Id07KJIqg8hOCPL1BNvsJe8f33sxfnJvU2eXBsxEZH5AFbZ8tA/yAnR0OUIof4nM5pArc
S9q4AoRmLcsmtODjSYMFGCPVax8kayQpKuR+RBCu4X74Xcfl1zwQzadqQNzeECF7wILHBfdkzfB3
zJM9PlotWHAqoPllshb4uOJ94ArPIu6G03xq2No4mBXWVCopgSSaWuggOmRmDaDF67EbbCILoD3Q
Ybwg8fIKsc7q0R0L7wSwYLWkekODfDGvwvIu8e3x3uM91i9ThxBcAYgY5fzoAF/85OaQ0+2Yeg7y
sVr0YOQ70WHojOzEpsOtjoq60/WSp9YmH5EQ3qn6XIsgf/aQBftQu/6SWVWIvJZVJVT6zPsmf4bn
FemNhX4gwyBPL8iScu+oVMXVa6/KYR4EenWgVU1DvIfTmPm0ocVE1O2pmI58XCEXyNlSsXELhAfh
4N5QcYj8Gruxyl3Z00XBFRrtEd2wl9SKSLxxKHPQW1CrK9ro3DRYoVIr663qDi6DKzVi6RotCj6w
XWYY9gi25aQCIKM6NFgcwJWUJf4Zvy3/TGdGV3wCX3a3s8ycjwur9Fs44AcwwZsZNoYZlJmnMzoE
UAU4+BEOt+Kf7G7dqAeZULdb8f9/qNslfxnqlzu4XeMXO2qQdaf3rfnohxBZNqASki/o9HYA8Qdf
5XbRLyCUkB5vDTICJX2ZZ391ofKt2Z1GvBXp7NcLpA0ikqYEy+E/DxOWf98YXYXuZK68XZUqRVU6
+UI45nXUEfZu003culBxNqFT6lIU8Ucob5Z7w47y+wbSkByhoJOaGDvpUAwcWSCGXywHy36r6+gs
TjYGRI3Ow/QGIDda15tKJ8BK/N2XeuQxsuV6aZ1v9SMDdntMMRPRVW8NA+h1OtElF+WGWJnrsBXr
pIi85XzFvweGlwrAbXB4d3TtVCvskkszXs1DUedQv6SyC+/moVJtFuswMsrZxDO8iw0Soi0YJvRB
aKYP85lM27ezP9SRSe86MsWLjX50UH+f3erENMxtVGq41ZVgCV3GDt540Lt5D0UrwU0Vgkmdij5P
vAdtQUK7S6y7cLIoIa+2CxveLqmxdFzvIYe/JSs7dp47dRpKgQDxwPOFFFGla3Xn2vYFNCnlazHy
iyFY8epoeQklThRqXD+uTzJKwc3kMX8vq/6ZEtIpDT2YctHhCZjrb1VkQfVZOd4BZb5gAzYEKY/v
QaDnXOMolhdMSGsq0cEYweac2s1rOwQJIn0NMvIKr6yXrvDBYiCz4FilzrSfL8VL8/dZEptvdXTW
po54CcMhXbA8ky9za7BlpveYaJ1cOefJFbzX4lQ345GqIA6RXBsk4t/5mMugmtcHSzJr22sIMqZ7
sqJDU9W7xM67M5X6KE6ulco/5lKBSWMamar6GpwVwrCC/a2uze1q6cYs2ZIJNaQ6A+giB4iH6mjM
sIScaNA4yep21UBqe5v0YKC+jRfYqbWXZo98LdPFDcf56B4d0VypG/2TkBdRQqm0eDe6WYKGN55v
4fZPSLCj7MD+dblVKb+67z0Znm53pqUfLUzQJAKTigdGtrWo/IVhCPnuX1VaPtJILdBVkQkdvBEc
ILVZm/O/igaVrQfRvSzTy9tlWaPcnVEib/32L22r1jgwt/t0e3BwkIL3X6f72931int3efBCY81/
Q68vJq/rcDcXx8I5gGGjm8A03V5aEEkw8qz/EtfNk5VmyVMMycaDZAwZulM99OxsI28uI9bhSP50
600DKqO9mxXOswbRHRkxYZnLRrDqHNncWBk8zxYaAnyPbW9+6JpBnbupJApv3CBXBMzJpWc+VqKv
7l2QXjVuYj5SVWuC2ivIguhIdX0bFLssytly7sCt4LE3N77WJpg4kaKHdXUb72lwcOImB3hFzAUV
qYOHH4shzP5KVe0IV2Lat9WWBgfaJDvFtvpOjXS7RmQeEcIN7uarN3aHbLNIrGkwVybdhTnFhezp
4MXxlzyR5olKPZaHW19aLehE8A8ajT64IlNlRY1UlUMic+FUfn+gYjIW9k5GcNaRCd1CB2QcGx+p
wpDQePHKke3oBkDrwQ6B7rGVxJ6qiz6yyG6voyP1fTF2r37neZ8g7T6soQg47IIexVAbK5BuIUcz
9rxTUWVQ4AOC+hN4Ch1Q4mbNsWgjpK5Z17m6hQKfLkvwhcBHs3zbcYNCbTfn6d1y8xOEPo6tKhbv
EvXsuIaYuGk/GLjtIvA/Uvw6YOqrrnX+VCDIttM1JH7gpfWeJgMKbWMN+NWpPxtwcn6NORIgk875
kdjpXZMO1ouOmwF6oJa6Cjtqt25p9Qe/FAn8FAkDa6DTPyUDlHEVBDq/Td2hUer8iNBdZnAG4yfq
b3w7xU8jZYAkTDjyyDXAbGEmAJ+lYf8BGhXgckb9zayb0OepJxFGhENtNhPA3pMZ0BFvow2T2W20
KP7mE9EBJI8H0HwD3mEssuE1kyGySz3rI2SHSyQlmtmu7pvkQ9k6J1mY4VfgedJlgfToi5YWO+fm
gNCaPURf/+7ZpRCjoJ65CJC2bdtsZcQxAkSBSj/QmQpEMp91f6j7k13ATIZ5s0jfxdkMYQ9HMIPt
3kX15hgbHx4NPoo9hdfmVoko2ZobJWAmf8foyJhGSct6R/V9nC7UiMDupWiLYitAP/DRyoqZz0qk
rrlObLfaIwsJ4rxpPvNZYS2N+rgBgbblGR8mexd+MqDUkKbAhxw8ylbRWespd34ZCg882GWY/Jty
t4z1wo+0f/QSyI4gVSbJL9nIEXAxuxU1IE6YXyJoCNqreOxXyKHyjzczf+DhZghSuewdoDk7JGoc
dda2T2FnqTVYyvrNXBxBxOaICrdkyfZJd+YIAtf0RI106CQIwwDqulKJRusT8200x+zeRgtsI9i0
WjXweLlWsiDOLMgPnTrXrC5Uqlla72Ivq5ZUpAOcvCDmDOqLU3pI2JwsahCILZ1JSoTq/jDGbDF1
+HmMP13FLqH9WrTgngwHp3g0EvNI3Aw+1El3CbBW6356KaDRF02+6O6uhGj3o9ONRwbx1zUmR3kM
6yBcNu7onOoktz8w0KXPtHVa5QewUBarAFlzn8jMT0vnZLJg61p5C1C9+EpvTF1DuKKEz+LaMNYc
m6B1VyxIoq86O+el7X1uE9Cujs0YHViWqsepI7VXSQ4NHQvpQnaUiH2SYhxRW+I1gMMnDJvuK6Kl
3bJ1vPA+cU0TYq4jWEbtfISIcvJmy6HIoiHHqFYmgqctGHrB/eGwVU9nNraqndIu3AU4m1unMzv8
wpseKu4uYELTAaSYOtjWSOjd8sZBUFZjJmqwjAC/vxy3HuaZaykRWp/40uY/RtgMq1rA6Up/yzRs
4yuU5SYNrnvuMf45BdcuxBS7z9bYs6VO4g5aekG3a0Rr7BginXcdIOFLxOXGl7LvT8Sh7Smwd0Z5
95mVKeQggb8wujh7UoDeA7qNs6AqIBuKKfnJiPVb3a2VzhRj9bpTFZiBHEyUgGhkB7plX6TpSZTV
l/mOp3+KKED2RRZZqHdQLIifvaw45bnhPcUgfDpgRpnewm74PNWnDF8LKwydg5CgSvm5fkQgY5Gb
dbnD9NefseDvzyMXHfShnXybWEW0KFkfDwtqkWE0LpqSh9u8G6BrZkAHwfUmp9ZUvNXJJB12yG2r
ru10qEGsj+gF6qhIDbe6vJb1pvStdklZbpTvhj3wVTrC31N+263ekPG4ZcgdXqRE03pTtvLs6orY
Wr1WGrNHYJjWnUq4sY6ms0AMb2dU96dWJJaCPge5ktsYv56Di9DBph5l8VxV6tWGl/E1KusNHHHd
ZzPzkxXyp4aLdl149sy83qhUiqWlRmPhu5l5cokRgRzFVObwyGGdExyoig5y8iLTGcIU0HItRgjR
Inl1E0sNtPIEuKMkLqoDAQD0b2xxhiMnv3jT9Ku09WKNDdvFDseUXBh9sneYga9EmUADva0DB2I6
Zvzq461wLcG/FF4Yr0zOs4uXMPcYjnm97rXSwHoDLw41z1enzn4Meds8uWHUbH0/z/ZBxqGUNg1G
FqMNxfWo5l/g2o9XvhzVSjJ32IFCkHLU6eApVa59ya01FTuA9x7Em4Fj863IMqSLD83jqHxA+5Mo
2yOmAYAhFB6uUAZ5qyvl2fDjvQrF+k+aFb6NT+3UOE6heKlCtkLKYmc8wruGp9BFQbEi7H+C0NUO
sV4LnzCoPIFIsbqGcMbMdVSkBmS3Nzt7aUgQILROaz0DBt4eHKuYuKlduA8rSEPcigIEiniu9jm2
A2RIu8JbJhPDOKRaP4i6Ch4lb9JTOyT+khi9xV/1OrfTU25P8kzwwK/B5ZtClLBY4LU1v4JvQyPn
30rvpRYDuF7wh0h51D4ytwLh0DTVDuGbbRuC0di2dPgQmiCv1j4CWdgbjp8dBmWeXg8fIRfzVk+J
GODInOvJflSxvw6MERiDpkl2TheFGwQ5ENdzR8yLiJWD3QagkCRNd2aSNZ/IImwiZxtDnG+BxVa2
nKnnG4P12z+WiXge8TKgZLjr7SwBarhQ1FA/o0eqq/dFaoXHv9vT8y+j7rfWX/rejNtpqNI19HYM
xkM3IOgKKfTy2MMDsFGVaT8qpIRB5liNr7l/V/Sd/90eyx82d91nnZrYWQa9f0IWeDX30VlhrNUA
pBK9b2xwqm1shDl8T9MaSE8Lnm46pN5oLxn7csNM33DVBcgk9lkJcR8HyOtOZDUEigf9hsS+2UGT
AWvzNnt2WM3wO+0qcNNk9iblSC6OkrI4AwSv1kh7Kj9U0vxG0EZDfMO0lbze+rBoDFeGz1+0wB+T
UGvIMC43t6JX9+UG8sjhJpVBcOIDoFe8/0jZ73neQpou9IeL67jdydLYyESlb36pk9nA7h9Zby4Q
LSiRIYJXIscKE25hpziRDE02FflUpFa7BbaTWrFXtJ6p9U99ExEicpEpEKga6oJlAtaVEKC1yt49
lpphqTnVd5UAYcDQvJTaze0fOpHuA/RoV2C4DbJrGEwABh2dwNTNnW8KGOIVaDWcO6OA6t9gyOQ5
SPNqbYFv5wzIV3oQRSK2Y5Hb93Zc8GXLRfjSWuohS3PnB4D9yG/09GtY/tVdhhrpG21igcgf3wrw
I3hwxXjZiTetj+yB/gO9/lRvOUpsZVHN6kPeYGX3wHYflYIw0k2QKCvCZst1CDLcEYJEtwazcCD4
YdyDwQZMVAWy9uFcWZQ86o5UbIb8rUjQQ3wd3rcOPxepNWaAh/3bvvmIHJ1SZStQ2554LdXemxZY
yEaEIptbZuGZynSYTPx8VPs4kdHJxOKT+Axi3X33eR7ei653HtiYXIgMwVadvUXaaLwhqyEbvwOl
F9xjbTtbUbU12LDqU1hNK9e/xwJ/xWyl6kJstFvba3gokSDcV+xjZIMbDu+1f1VhDT5uTP5nYGQQ
g/LbEE6Xzj6PSBWHOGJtPzR53SxzU/WfYs/+0noy+W6VDbpPcSieltgqseRVeBBa7QPOIMgW4J0O
anCjdAPCJK0ZnX3T+JIavjMvKNvEzE55HH6hZRptEFygXBeu3SYHWqx5Dn6DAMMXa2LzIl4v3fvp
2ajwqZiYv6i+6TWgHVO907nLmynVQ6YzxYfBKxcg7B23AM1kHyXkxZXphl8zHzBoCS62S5yG3cUF
gBqpBk34NYY0AGfg3rBk5G9/7pmY0XivMvujwsrmDAomdcaqV52xA4l3vDc+uHYUHe042gRWVj6m
adzei0QioaWDMmgPn8uy8hnbUavR8uYUBO7nuZUN4rUG+OOIxRF2LcIxIHkJDxnZ0gHEdRveKeOO
SlHpidW//ut//9//863/7+B7fo800iBX/6V0dp9Hqqn/51+C/eu/irl6//o//3I813Y5d8BhwT2w
jwjhov3blwcEwWFt/q+wAd8Y1IisR6fO68fGWkGAIHuNlR8AmxaUcN16zs72JlYFIOkfmmQADFdr
+YrQOcLn6ltrrOZ9bNCFyRGIlW1CK6yO83aHVDOeXsQYZluXeOUgl+oswqGMtrPKYBI1P5WBI76E
SIS5LTPihMcrRGMyCISAmYgOQeK/ryPjMktXDL/xA+SJkT07HbjK+rM9Hfq4qTY5Jj0wMv3Vmlb6
E8j0sx1vGVbsPBMV8pHcdjahvmRMA0BNgS3++dE71u+PXghH4JfFOWLQwvn50YMeLze6WorHpouG
HYLAAbKmzHGdOUb5UiUImkzLiW4EDrp0neqeLAQwT4BqM6SJ/dmqUr5xyEL33Tgdm2g27F5DrNg4
cF6HL2lUWavYTrqzhCTmsSzAkzEgNvVhBOkzHq94nUzBP40c78mU+VAaCdLhRK+ZWQ13Ooztg+NY
mHMBaZD/4Xfp2b8+HIfB64un4yA1RHDBf344nZuULlLn1eO8SBcFBy4/dz4gQpFfoSjbXgHVf6bp
MKqVsaEpj4qTFdK11HUooFVshd4X+ID1WvBMgTUNE1Ooaog1cN58snR1ltMaER/FBxWz/CM3CkgG
FR1Mh9w51vI+NPLqHon2GwTs+WM+semX4LYF3UHiH6kOlGHJtinA/0it1KGK+g2fePnhNYNqbRU5
wO3Z2RLOqXg/SgXWfl8B8tj74Mywu6Ra1j5QhGHzCO16/viLrWPe18Lau1Du+GVpTwpzlubeYWok
+bmxDYBO6uD0wPKXnUwn+l51XvbUTAd4CouKxyAAQyGLRLtoAT08ZF6hnixtVhvDHPM1tVLvrkvn
3jnIe+9mf6NTWGxtOU3yjly+beQ0K5vNhhpKi4X/4RfheD/9Ijhjron/ORSzJWDI0p5ep3czFWYW
awCVTPDI8YmCfBzrL50JemXCGUblB9OrrS+0CHOMtj8F3O8vRuhhiWZUkIKMkzOpys4qsSQeO8vD
0mnlFUWxaCa1twhJgNDeKWOIyyTlkTpRAxX/bd08WMASf1vXLrJsBttNd7IbzSNzXPNIZ06f2OVC
RQOyrRAoYjvHjfe35t9s5gqn0tv/MPf8PO1PDxMEUMJhwvUsENF54ueHmYQVM9OM+Q+yrweEYjNv
YQK/cG9Fhoek78xct6mnXnLG17TWJYuqCoHS65wODLcgnkUYsXCBPW6LXY04wzTPVtPs+u4AkNG5
1RBvgwFVQ+MDTiczhDstGNWySkzQu1osu5peEi3I2UINLDPeGhCdieAlAK274Wi1jIsCXDa+l14F
8lz++al48refmO1IxqVpgXKXOfYvTwUrKidQTSoeGORyz/YkmAFqkwQpbJPKLXGiBiKOV31xjcSY
rt5RL+cQNCC6ZKoDfx6AsS6o5Ila2ZcD8uB60azqKjbAxZ3VS0oFzDnoOSCFHBz5lDEYB1upC/nx
ZlULZKdJBunGbnINFX4MUozICHZU1FNd5wKhFA72b3VkV0yuptl4sqO6oXax1HaMl2qi917IYHQe
MQ1DV8QKYjB1iXJPLVEJjS2/ggwXtb6z9py6hkCu451CbU0/geEzfk7FJrbqcac4ElWmepb3AnME
nIpgTcGOH4T9LpLxubtoa69/tCYASQEgMkK32ClNpamtG6CglDZwy0EiLAwU6J07099D3Lu46CYC
zfzY+Ec3k59SpZsHqsrx6VqliGFsqEgNZgoIFTO//PNvxOK/vToe9DY8E+ICHnewC5/a381Dg8fw
uRvs8iEMzcnrrD7GdRV9VR2SDv1esHtEfiKk5yEBGPx64dcCjBiI7/svBcJKG+imgiVDiujp555e
1TJsYIaTlxkRMK7gYhFdXMEnBbpaKrrRuA4LPT62oQSrSKA20aSIV+RGfgZNLFJNpyJ2GM3OlRPL
zVTMKpCPli7vd1QE0OhtSCpCCnkdIdVs7dr4lRMiKPKteh2NonkHvQZaHCujqpqBQ3BUjfvUAdRt
hl7zDEQSUAIzZ+g11ObyO9/m76DXRdDXa91ler4EXWcAMAd531YiXyxL6quwvOAuaYF/7QHiebG1
BaVwxrITMhTkkxmUez8szBewijQbzKn+lsziGPznBWJdXeMi36nFDoLqhdN8uQ1rByM8wFN3GrbQ
eQBXfHGqtTMibxTSjUPZhk/gXHeQnwNvXSXr/VAjIgBYgVyC/SJ6xfJJLbKx9J+TdrRWvtGndwq5
oTudt9aeRuINIoC3kTqWBQ9e0QOcDJ2s1u+XFkTj4JwGNtmdDlTPq2ZY19zWS1OMb3XUQHY9etmM
2fMYbrSFiFV95wbwoChHZ59BAH8gZcgmbo68H70XJDGKZSyHEPgJyKfKpjJ3fQSHvWnZNu7AzT67
UX2offUMMENyxzAdXgdsjKB5AYFrnrdPiHMFkLML8qc8G2vIBBTtloqiTPW+bpE4TkWIMNv3dc02
sbbzKzzs5ipnqXywyjy9Y6XcmkMvH6iqj/xm5Vv+uLGnOsspayh3zOZ+l6qLVag9OWshGgR2w1Ts
yWEUUoRsqmt6idzolgEQjsWSC+q2F0OZ16jicOrl9d72q/JHayVf7Hh0gXmt/SW26c59adr11klr
A/lAI+gagOLcFJHOH/40Tprs+6wot3BYtOuyhSSeioqHYkKjIA0SKskTEEUZOUQb61ThlUIdHTiE
A8hWjJil3KhETL4fPrl5vhqHfHiOEwA03FKYiLVgx47VrQOARo4P6URuyNNiBWBRf+iqpkIErmu7
5FzHebmsTeZdwU8abm23iKA4kw+nxIJ3HimJ8lFYCBSIPHS/AlO1TrPA+RFo79g2iMhQd6QDeFcn
CKMtEprGzT/PhPavX0usGhxmM3wYhGmamFN+ngjhhiobqzdaCMabcLF2PsJLBBkA3dS9F2pzB6ow
eESoroV2VNi0T2MjSgjegCVfyMK8xq3CeqArs285fpVILnM+3iyQwx8gUO1HOzlRrBDPigbJKvY/
rbcmUhU9CdjSGSQcIYy7DOo6m9cRNrKPl9oZkosOG+ueGhgiIPf//BjMX9el02PgDOuG6T8haIf9
7nsg+x553i7Tl7ecdulNSFK88gzKxyDxghvAtkbwZd5e+jSwV05vl79OBtSjSJHkT29/WIDPDpGy
ePnPt+yYv6xzpOmarou/nIvJw/lt5wmkqQmhwSi+zAv60ZcVmNCD6DN8wunklAfbTrItPZ9t/6qm
b3xlIpXq9+oAvI1zNbN19BlSGzfrOm7kikelAkfTmtycmfSiZ4uDyyVP10NYgzgYIY+VSszwwQjK
tzMIITirTgPmoQLTWQ3T2c1OQSLvP2zHTRuxk5+fC2eWK7Euti04ChzX/dUZwiAOm8sorLepTpyD
hur0EgknSITqePApyjwwqSF/2ZUVAHdOHwH4g3okksgNKP0Qx4xU+MkD0S40c7i4mHBdP2cIr5GZ
yrk6BiF271TMOdiN67hj4AaMsOjqm+KAwMtX5OzEP7LigrUHJjYV2Ahs+O7LxFi7hINJPzh+2mwy
VpanJm3lAbHIbttUzngPiG+wwoxgfZzGaRs/+jGOb+NYBggDBWJSRXExgxDzEIgI2wvytc9ukOQH
Cz8Sc/IyaBAZBfo8Gs8V6BsuZEXVVBx0Oe4Aov1C9VRFjXQY2tJfmVg9LucrUGU9DVmbfbvQSgVb
qnt3MVc2Wz3E9fFdXdaq7NSwcsW7ErKF1IUuxYEh2lpplb2vIxuDV/kkpdVi3/v7XUPRGFsLl3lb
fLDLfcBAppcCgAQxQBMwPzdVK4DGLH6KCwte38T0wbamjfZI5dzNg2UTmBEWScM69WsBca4xGZbg
4cXEJJrsUepQnkfHvxNOiNJUpVPfXNQN45Cc4BnCAIFzNJzsx82i4+wHuJQlZggnwbIDPRHPkftG
Qq2XxvCmgcC/Dey75meycNIy2cHFCj/m1Eh1duKs4QEJ7+crZd6wyYZhXM1jRFg4xWN8J6ttVCcg
HJv6WbWr1qZnyvU8Qu6XVxsyibdBpTlGK+AFiy2N6oyFf4nS4OByxvMlUGUQNij8YZey+TpN4Dsn
KIB8JHMap0d0eNGAj/FART90nQn8gfTA6RboUAagZUiFdaJegRsYu6rA34TuiupsC1ntCJleyD5y
InA8+Ga4omcz9P5nO6+jkwuKsbuqbDdW6DgP4At0HuwRjEqQJfDWjeChWvYQsofwR3YlE4SqbSCh
IGoZWVa+tmKn2XotSGkhGZ92abrpRyfaO4ZVfEhHH98xmX5BIl29Ek1uHSFe2T8YbfvVLP3kC9Jr
8EVSjXlxAy+5wyJHLKhBif5HW0rjGvl5chrrJl3RBeBgPbpTVlzeDhcwvoENvcefgi6S+k85wMYg
8ezTbVp03rZ2jOITFJyXA6v8jZXWQCh6iAYYzbGLS7iwNXxKS8wu8d5MJANUF48MDiy2KPqIlUsf
k5hvBupKraaI2pXABnJLxdDwkBYD/c55qAq/4RJb/YvrafYIXYVo41vwB1GxVBW7AzJuN9s2PWC+
YJzPN35tf6PRZCGNLbRa+RKbOfPRMhDayOwjtc01Cgn1GRKn5lt1jUYdsPSFYsd053aKZTq4KIA+
qSGIBbfe2z1PrrUYMZ8t3YfOmXOyHfV2z51w75CVquZ7nn4OG0Dk8zVdNeVIhB6lREB2usB0oPuG
27Kb7+uf7pk69bXx2z0HSQXed4Rv7hrVbzoj4VtdefsCIR5AmXSB/ACjxReKTodUV8h+hGu9iOT/
o+w8dhxHojX9RATozZbySknpXW2Isgx6b5/+fgxVt2pqGhczG4JhqZRSiohzfmPtPdniKgWktzzF
Hezas4UbEFtuiPnXAi9Y5hgA5m6DyH1PDIEfsaxTUakUJ3l7rS17XfVBbAW5kqxFxAJgJM9xU0EL
qBELg7ScPkPfS5+rDGPDwXuUHcg9GxsVRs5GFks10Z8YLDvKIRhJuetBDPlW1jUuOccuWuGoOR2K
Pl39Hsa8jWiBd3QV8s16nz5jc9/eT5q9u/XIqqnjz+yKvZyrm1vvzDuCr3tVlneynxxahyOuXurY
HGRdPqrDaTLjz7mau4NrVOmaAGG8M9vROqpJnp3DsWbDN66DvDy4SYFLkppnfirK6aeYt2nuNL+m
dP7OQUx/cwti1HEd5ECL0U+bG5Pzid6Gj2OAHEne69kXXXNJOTII3CUb5lb/GlsGeu7tnD3JJ49T
YR3jeLQPKMztStdGpUafnbs2Fj+NQa/ItiloJNqudY5YNbZmGWqQsnBenpLKW6kBqXOl2VQm+g4p
yfqvbqheUGJesmgc/t2RNzkm3ywivfihdOH3CoPQD3tUk5U5TMFzg8zhGjV/FfbA/PvZkMHL41/P
jbrQfQRWD/tKiOENsCk8WY3E9P/xPJyeoYUVTbn1phIhbES0tzVSEusgxYkl7zX2bVOvfYXf5Qe9
3nx6DYxtgfjYXuVI/OaZ9rHKlllrT1u5M345xthr93mUkBKQIwlpBaKangNPK48OnsQbOSDLd7Me
u19gKKT4rAzNAbS3+zJ79oNsn+2Y0KBWDRdREuWFJIdt9vKkzAvRizKdF7527WFURbKt9Dr4EtTb
60DD7Td6NxdHTSVQglfcx/WFAL70lZw3LmFfedZJA6yKZULwL8ci6vK32RXTXodRvM3arvtMysmX
HRQDmhcWcNkdGj7Vk+fiYSQf1VhwgBt2DQ8hqfSTjZDiWjYoVrP1+NV871zD3LkoXu5EMirvhckn
vzwTpbRqPQs3JRMIcASr3er6dhX4c/vAJsInW8HoJFi8aOWIOgY4Qjzis53tcDfOZb3HzGJ6mwvs
OpY3Osmg56OjmJ3tWfFAcsW6P7MkvZLzeK0mjCAi0tL7Ikxwn7rmT0miWlDwCYvYZMAWPRHZoIXO
szLi8bisprUSW0/lcnFT9naVESsbuXxGXk+D+13YY3NdUMssmncF8jErOUj26gGBTmwnz7Jkj52H
ecPAMlwU+o5trnaEiOM7gCteU1NRHpOwvNOCPnwfnYI3B87gNaRV1xpoGTUbN7LVzsJ0rZABOsgY
FoDEX2npqhdZWmbUSca/5suMqJyhz00YzKp47j+c41RgWwi34ASE0T11Vs/utK9GfT843b2+NECZ
gov0R7Mylnt+9O3DXMZYoQHvcU+Bpf9zOwkbs5Z5/BFqXwYzRDO66zNiKZ6RrIQj2pXLGrmrDNVM
Vrj67fTeNS4NtIWnuVbF2cjU+9+dc4W80dhl62tZJ+wE0a9qMUxZJmty7CzV+DGNvPSJDCtxY+H9
7OyUNr1zs43eNvybyQc1ZvG9K1ttA6BZ3QCbNRB0suP3NFTsTaZ4Bf4oFKsBZe9AJOVJFkdD3wNl
YhdVBNZzPpebYsqT91DUBMQXbyg20sk7ovvurlaD361xOiZrhH+mg2ztVeerWYj6Xg5Vws1sqADf
06p84Az/Kp+T5WZ1lC8qW+aHefzfL0q2ZgSx5ItSEIpks5BUu2Ca1ZMEC15hg0sxJ4/qB5xkrpxz
2eXKRv8DYBgqAXHapZMjOem3ia6d5JzR0snKsnldteFmmscV6Jb4GTjB/GoAmk5aSKaypA4FWzRE
vWXJ1YyDMavJtZSW08kIi+FBtgWtd4/sk3svS3qoPlcoFF5LgPPeu9HRLrItD7NvmrCiq/i0ilE5
IXZzOF8fodapz3cjOEmJaXQ6az/3JnAFy4sLugLqu5a6d7I1Z533tcwk3C9bsRHnO5UC2OxC9dV2
vHSVqefWrpMDGZbiZbadeJcoqraWxTBV27NbBx+Oakf8F2N3GU6IVslGteVRhdF4x7xRipcx6Ytt
HhPpla1DYGSnZuIX7Tq2RW7DTV9k1yxH8Zp4Lxv35aGiG/oNxgEpSVwm8iDyHwGRp/XQXFIDhfo0
ybQ1adrmYlXYxYLt4DYWpOonhP+318pKeDThbvEQZ7150MN8wllsmUMFT5AZ2Uc9iMM4A3VGYy9/
1rwhu1SRuKg4yRdgDmcObJqBK83SakVNexdMAJeCrCqeZR1+SV+sTAfPs1RF3oD3+HIQmuQEkwb4
XS8afn0ZP2ogcAKBR6AsyhF6uRVJrz7JGk2w15usNNnKNjElw0PXT9fusscw4pvclVayl0WX6Bn6
7/3T7IxfUFxpT7K6VUDH8Q/aH2UxbCoTwgqoc1mUl6HWX4w2Tc/ySd4MSj9i9YL5wguVF9VaY+Gw
5h8lfRjMUd0Yatdv+KWptnlbOGs5sC805Wn4ef1rm8qb1xOcZdBdzDLHhn6fpPFOF1P+LLtbOfk9
XZ313y/fDU3OQNa7l2BbtIJ2CK07XGEQhEC0YxgPibMAfBX3eKuSd8nobAGEjWdZulbh20D2aRx3
8DJ/D0cu3gCBPPUrCPMHUY7OJjWBy0+AKR/62M2ul6BxF93+4Oh1BWolWYNq2jjmv/sZXjdsOwd/
OE+U0XpIQu1MWrQ9AyjL1smYiu/BQUYrb+2q2f+v7XI8S3PG4S8ttiRLnHVFpuGua6F4S5PtW1Fq
sdyKMFBQMVk6w3ajM9vv11urHNuA7lvXnjoeXBIh942h/ZKZRdsVKH3Vtb2TmUV2becJPfunll2o
7BXEzus0IHsbZoO3vVrx6Npr30Xto2d61WNqpG8SUFHGobt1ytLbdiydZPb8yYadB1e12N3kmlKl
zk6CY0uSRKIETPJPFynVlIyiWqOoMm6moUgm3/HyB+Tz4oPE2VzrJNrGHttmffUIwzoanEE5IqRt
qy5vGnq8YjZBfubwL5CPM15lK05V+ORiD5AmQ7gdQ+J0pTIgyqjphXoWibfRSLI8GMtlQkThIczK
b5NeJ0dZkvVup/8eKuvkRbWVcT1xaLu3DCRzIzSO7yan6V+spGs2bSWa7bAUTUVzDnYcRivZWpix
d1/V5lE2yqqy79eeoWqPsoTtCiqvU1bcYeX952yqto3C2n7EcLl9UpJzp+fDo7a4aA8ZmVgvaFVf
tsk6O1RwQ4oGAkJLf1nnJee27vRTH2eX20B7GlVfFv8aaOQW2VUGQSsaCFPMv58kB8RZHuwL3XXT
S84+Ae6+RggrdPaKkut3eTDY/9cdO/yt5gSAiFqiR0TSiFIsYHayzEPVWydZ6kbFusNf4assyQvI
8WkVY5i9M7IBvefeDZ964qnLYDlNELXK8u2O1n2TIN68zNgKyzoNgyKebAHWJs2xEpzfdPknxagj
r01huyhp8vbJS1zXd6lhKGdZmgbomOOgvclS7Qz9qS7ceZeSgDlFocCYcLkk/95Zkdft2qT6lD1S
rfrdQxanNF1ZZhnjbme2KJnCJZlxPvU9RJcvQ5V69+rSkC0NhQkmEl1R2N7F4N3DWf09AtLkr7nU
YX1Y6aFfMt2GNpuPJiKKs948ZUu22+Gnfd+UhFFkB1k3LJoyCpDK66CmUMxHx9vmztm2xpWd6BGY
29y8yMvgjbh5YcW67fHl4UBPg3AXvOy0tJjQ4EaDkJrsJ1vBqL30mHvtpUBT7tk4a9jundRn8jSk
2n3ZIMtLqxKE34EOQuMWWNLk3qA/3+5CZRLrcqlTQlrNxPuz9dZvLKwTninfxDBUnwRnR3/g47+Q
vtOfKpJasr7GypywWVPu1TGqPgXHpGws7be+Y8ODkiNH7qX+NjzH7OSuBuH70OoIn8zYAb1zkEBH
e7mrlzp5J+tkq+w39LX4u9X1ht9jizqoV94g9J0yG3CtWoHWDoLuR3AMG1l1q5d3hd2G5841m51n
JfOLmQZnBa+HH8sNyLtB3uAtfq1xagxhr47WAZ9EF3fiqNTaQxpwhojkJydvG2/G88WdBgIkfKb2
cpENxqyLo/fPCJe/9HJllDj4fwAVMOa1XoztbnAr7YWPUtkNaZivZTFtAKxahG18WWzGhGMaO4Ww
jvRuZSj6dhjiGAgKQz2Acn7FN+9OaQ3tRU5cxxWB1aUobCb2cmLtARFe5GYn9wGdqk0p9PHiLRyT
ZMRpUrXCdQ95hoxo0JrGO8JTKOMlWbnSvNR8V+ycaK2SV9ClKuO9LpvPyTLSh5D458t/DFK0SV3n
hW6fc9yZFSVO2CutwxDwHt+YdSRvhnnNimXvbcO2tpmi57sJqDDxcRZfWTQak5PVsvjKYost52rO
RPU4Tal51FNPWaEmNH2oaO+s+s7KToRc+negTbmJ9L7sJUpTgbXkjR+ei/YrukHZyegV2UsO/q9e
hgKlINdsQTQk6d9N5SxnKNvu92Nl8a/H0qtJh2JbKYO2nnQ9u9wusYGsWKmebzWZxjruA+1Z1bVV
nmQDJhX5BQ51d1LRh/3IM77LrDOvmE3Z+2yqrG1iqtZHXzfrdIG+xA5a+GHZuqcYQdH7scc5+4qJ
YWRQx8lrWrW/R2pBdh0pO6T/jqz0zLiOlKAZnAofp6LdR1gefG3y3Yju0a8aQ0O/Knv71ULsYVP0
Q3SuKyW5q5VR33qWXTwTaSG35fTm927ufDkqKabPTszRe0swfg04SVyEGZRHzSJ+B5cyeYqbQKzC
LK2+RYOLWACZsyRgRVXK5mOOvArpj0bcozrYH9y6+GTTn62r0SQWhX8PskGT+4UNJ9DMLvq1+GUk
kKc+80xzVkFhRQ9aG+h7103sfWFoJImAceP2Ooyfpl3ghsLais/7J/p4l06zvEtQacVLDxJ9VWI1
sde8onhRSVXBGvTmVWmK8mWYBvW+xXSP713xIntYo7sP5yl9kFV27TWr2HXFQfafw97aVZmWrmUr
Qfz2gsrWo3yUrHLFuMaxpXuUpVYYHrQV7DDk3FFUK1sba14URnkxdmgUYCnLL7LvWGT1JYssiMOR
YuDJEmUvhK4ufZoXX4wIqK2JMsyxdl0gmjPcAFzXv0zBhChkZ/JPgSXER6l+k90VDYjL6LKxl0Xo
/U7RDp+F0VV7DNqarazGDnPdmnEGJD/TD4Uuqo2ctFesY8GX8cXOW5hdhnkAipQ8JYWJ/YsJRrhx
emyOij5gKaxYq4kmP5UtYBUx9XCF8iFZ2WHd7RGDUkiQLuX/x8HXqZan/ecEWoiZZNwWiHgsxP8W
gjiyCK+xhqZVp5WWL+tzbZzXZTgY1251Pv7RrXXTP7vZbJYOKvvk8xRJZ2mSiD+ipPX8xtGQ3W9n
813FwDVHVvhNVT1xb9uV8OflR5T9Qb/zgPhvZNGuLMtPCBScZDEwXvvQbt+EUZuXMQsT0phM1tsW
nNQOpby49+1s6r5Dil6rek5wAnzMXax53hfTwJQMBz71Cc2PfjsmrXIXeFV3B0fY3RpRqTzGE7ph
AqrwF6vvLrocPyeoCQ1R/aPMcToYnXZA6BML2zLw8otTTt0BNeRpHwdNe59NCuK0OFq8kSD6mcW9
+BWqe0s3eB2Vpr+6qTtiasJ3T1m4SnFcaTsA5t2xFTOmn31ubSIkJF/U5YeC0/v4TbEbJJGJiWE7
2O8TQw32k1KH67bRjdc8at19WRGEkMUJZNI+UZL4WsQr09jrXpNci0PItzTDQWutFrH5mqoj2XIj
z1lfKbZWPFK0i2tnh3T1vsKP79pq12G7d4gIXceKwmGflwoc65axpU32pJk0XASXVwVLJMN9TOmv
rZkFH7FzVcQMl1bPK6N9qCnTtTX1AmUX9pp6bZ3TONiRYgfTv8xcOyRCcJY2rq2WhmGwpaNbLacS
kWrs1BY5TllkbdN2c9fAfl/G5uMw73QrwHtjea7W6+MOFzAYP1NzaNyy3QdT/oqFzTj6kPWas7zw
8f6+i417p5nH0989ZDcBc9InkZfuZLEp8arNhYX3zuJCmJm6e/bmFrhKGdyz+BoOGht2tK1CNDRl
pewnL2ERf3MiAIqyJBttBRnDLhu28TL+1jVOiUWlMbmwW528a3X1Rc9xxrzN3WDweecK69hEASue
7BbEUDcrJFfWcmIt48fHjyAhZ5B1724PCwpcLCqleEg4kP/xfJgADVo5ebyRfW8Pc/TkYLlNebrV
d6GSHZFAfpNPvs0d5bq7IjCmXedwngNHg3G4uHbIixJh2CE8zJanhZz0T3WaCqv1ZVnHceHfW4tU
GjIgMNcNJVurACxO11vZtS1TxRcttm6y5X+Zrk2jnR6EpBaWR07LPHbYcSqSZXNSXJQqPH2jxS57
M+RUvUHzDlXIf7ks2lbicG4SxVm1vPCtxgpM1mujaxyqWmUbO0zzh9bAKLIbULOAZc3XjGiArE8y
bzzMYoRjJifH3YUcCfA0YiBsaDVSAfJStrF3qpeLLLatVW3VAL6xrBuqiiQ1Of7SV3XVJDIVO+fY
aZ1zkjbrzjPmOxZhk9jY0mAHTr8h8MW6kuTss2VH2aJFuP8tvcUy9lYv77xA+z1MFq9j69A6mgXS
nd+qtNlNk66cgDSkrpmd5WUyI3SPlou8k3URCaM1cNp69VcDitXw2JaxsnOs9LtJLYvjX/WyhxxK
mjzY1myXr0/8r4fJsVrtfSOAuETmCP2mQzBt1cVl7+bjLv3eS+nDl8JOONihuqll8dZnMEJ1pXrK
sNMbJ/YtzYrwJa7Dg1Nm6W4QYfoWBcmjZCbMTRDzb9H+2cMD0/y/9wiUql1Pc4vKqIcQpde1BK/a
MD/pqrMxDSxbb1VOGsOxv5VvI2o96fZGUZ1hWWQnWX/t7Eyqs+4zjNGsrmsfkCyHIGFi/DASO/FI
99XOHnejwq8mq324VpZ5sxt0fdEDpa5YLk2dRhvO2OpaTnNt0BxsSBJEmWd1cQNaLIJGZVJXaRp0
q1td7ArHuZYLaQF0a9I0VDl9OVJW/tEuy02DpMJf0/1nx3F5BbJFXuSMtub+rrsV+daxsMs+bo4d
O+4Y8JjWHhmX0S/DqTyPmPqR2Skq9a6C4qAagqJs6YJG79ZhW0PR41Peykq7thdvicmI10mNhKYx
NE9VpPJbokfOwfUSwiVDnTzq7odskzUAF+O9Q+RxdauzLewgohxSlpZY9ZMAK/BUPMnu8pIaHtt2
1XWuz5B1plBjtCdEs9cLd9hrmQoGJsvSM8G49NwQ+9gLxASqoNAG/nddrrJF9onGsQXW2yMHvPSW
DVDwtG3RGyhPZal+LKykb16CDN9Yq8JRzXPD58yKxk8tA/pcW1lLHrrC2ywNAUjkGKlPFdxsNo7h
A3qM+PwpEPkSjs7+kJnTD/jaK7gMQ+in3QDWyPDALJnw0tOoe1ECkni9UaMA4aDgrKZJfFCWfRcU
mGJjjNP4UjZgkiMbgXbNTQ7XmfDLJLgSoBvY8fVLs/wSzBlanG15Z1g6eVxnSkuyQ/+U5Z28NFFT
7M3GQDMoDM/2vxdCa1CoR37WssjVd6rbfMrGW/1ffeexEgu27T/nuA0VidsfsXbbyLlv9fLuVjeX
bnSKUF9eXsFfT7rVyReTzCj4upjZ/dvVzc1oV9k5ek2h1ZzRF8Xv3AmN7ehmzaaOZ2Dg2aPnwAdU
itZ9KXP9ocTF514lkfrSdNrsz06b3vVD5r3MQdesibs4vAe0ms1gbw22/xt9KXqLJeusAMGRM8V9
rWE/Ir7KRgvFmaeArwt77lOdWCVuXiFfdSy8uQaLKioZKLAMsixvUdsejiBaF/rA6L1mAXbR6Thc
ZAlG4HOWq8P9tSRMAlvu+HAt2c4+mwv1UZa8hAiJDf08N5x3YMywT4d2vpcXHSDsJg8MFYgCdXll
/m6oQVTi3OG6m1a1Ohui+NKCNocf8gu1v81QQTe/j0Oxy9MIT/N/Z4Zj7W1yA/Slh5cjrJnM3CBh
ZT+0gG4ezMKJ95PpQFDqS6Aly8UgKnLOcDDXA04j7Eqp64xwZ9TzyPaUkuwbR6bu13YE6xmXmIcO
751YGU9qNA3rjMjWN8RcKs3+ViPYtlaTTD8ZSulcpp60mmyoIC1j/6h+9oMFFXDGrD5T3N3UtMUx
Q/MfLbnbbWwBwSWt28yrONSLY6vZWECNSnDAGYCYM7w826rLF9GnBRmzvD4Q3CtfMjY4uxpH5bVs
zeConesheyMYnbarbph9t4uap3JJqiJWMvuWgxlgH3poy0O0wZ2iy9VjowXz9ZLkw5/Fb8psZ+jF
KuEdUSHoDctdMBfij6Js+KsuXfqVbo6TqRyize2G3xZrXwMHGoUg4zFlYuMItYZcGcWPmlVDqKia
6lvT2y/eqBovSTea+8Qxg21a9sG7Ahp9BErzrZpRrsz7qb3EamacR7Kdq6oe8/sxEmqzC0MITTko
L2QVhuCgNQmWg40ePOjLhVNTdRkWPlRMuH8DBpZNejNgPkKj7MYS/ZPwdXyUc8iLsCNA4OEWdiO4
NGHOWGSjiGca0xejLBFsJJGOuVAX76IeRHjQW+ISIwdwKSqBdGgT2EQiKN4axFLMzBbok4GXz61B
sa3qrADcdKocAda8cT6MMECyV9TOnQ0/9X3ovtlLdYCV0KFbgoNkCSofBHO416BMIqQ0KJhs2soJ
Dqq5GcKMxM/SIOtkq6VxzEXzmz7AYasVUna+ks3OvdeCEHcdM/qmTulTU1XKSwm0a9/Mpr5Nq1z5
yC1lJTtMGDWvuyoxT3JkkAPVkQ4euFU8ZZpKfve3o0Brpax2iXEf25Z+T0Ry2IaZghHFv3Xyro5F
tVrCGdvJm3qoaJyM+ml0+cdkrLxYdapfvOJFFoyCHwg/A/R3GAvnh1NPXbJh351uTIhg69uoahkf
GmXvN1Pg7GSDfCkB2AecYEK0yhdzZQdGt9I14m3COvy+L7XQJ6FPwLmep51TNc5GdnMDUgS26bHu
Lq3/36OsPqpeOzx8FEPvH9C46R9gI6AYYWC3SybpdKvvopxE8Ty7HAfpJhuSVFVPhFgPcpCs5+9F
O6AdlhCXY9yT7SbCPrj2u2qpH1KbJfZ20Nedn0rYoAKvueWb0yj2uvfA1xmhaA8NxkN7kFnGvVU2
v0fzjn6AHv5lhN1PpgvPV7k4KSTnLAonwsIMKArwhbwpzMmGth/v8zRR13qqAQZu3POkIc4lhY3i
Xt+FauSeZUnWL1WylzeLYHdN/Op5AeDPtMVzOenBo5I9ARIWz/Iy4+yzjqsx2soicNHFjbeadlU8
o4/odqdGa6d7a87QQyTrvoKZMx9kY+SM0xYz33wjW7FNHe+yHDsX2VpnCENN4Lhko6yCaQHU1pzu
ZckKiDEEzSngeJPr68W2OF1cGXoApesUQPpKFm+2x1e/FFkelz5NpbQraY2sOu4IxVabnl0X9Udd
wQ+TLe/8rKjZcpgYX6elJKtUXX9DbTQ9y/4N/7I73MZZdZYeLjCix16YBPCZzINMgVYDSDEdNxY9
uuCyxBZw5NenTB8n1Wb3aEZn8lLqmhc0PKKOprOx9fndfBzrvgRcqSerKZuwbVN6xOa7j7C1vIfk
aPNj8+hAEU6niWxrmjk7k+j61nU8e2sW6UcZlwogfVtZCdKTe9KxB/Rko0cv4Mddg+r2xSXQbbYI
/Wq6aSCVYI4XeadYwI2qEh1A3eZjjZUhwwW8XLRzvRXxJ1ZpQrFEzliSBzXANLcJzLVb6ERxkwVJ
vnfGx8lbdkQeCrEhz0dJYSqOhl7Pq1c9giyMCsOR7//oA2P7XqDU9lSqRngI3ezT68OvIg69XRBp
3j4JFGJbHIdZJSP+i+ZXK5rSnb2gGdxmPMR1yd+KDIsb4XZrWv6EKtFDCaFtK2DPJwHo80p76Qzt
i6fprq+CCFubXUC0U3H82iBBpE4Af4awW/UD3x6iBDnWRS3uT0hPqA+ep6KiTZ4QJ3cBAYhExAbQ
swN/sRybNZmOzTB0rMtqGt+NwBZ9UbTnjnB8SMT+R2LlKJVWRrsJC63alq2S+YMJwFRP+xXyhACd
ok/N7uavbdXtsME7NLN1b5S1euc1YFtZnPqNF9W5r0XTr6D7WueI+HL2/YmiMu9F84lY3S728vc+
A0yilx2MzuJJB63mDzUe5bryHubJyqorlpWqxcVKmF/T/AP5qK3BO5N7eK+NTvNTZZuwtsw32ADV
EcgxpxM8Q3wz7gkZKMqw0uc8BWBlfdEjfQbwzZ7SiwqxosMnnMRNmbPAThmeRVWZXCIbZPUckrez
EqTux6LbgRb9qgx5/tIFvyqUWHdV3bwqREfZJ8yXciSAlEWLbtGYsnjMzlrV9At4TP6SuULch/AC
EMnhZxqH9UWbDDy10peu77VXwzn2IChXSiBeNHgh6wKC/HrkN4CIp3nApfpizuOxECqGTkl2GVqs
gzQoMps54cMg0dvvIvCkxyg8eFW7cXQ8+IKixmnFHB47LarZfLbVLrLRruv77gHox9qspwEUsnnU
Clfx1SjKQNp1z85ckLCcinndBXl9FPFwqDuwuSj2kJoFvq506n4Y4JgVZg7wFVwX6udk+yMHJ46S
NFHbYTrWI+4fBfbFdYA5Y74iusretV2EBGOkrmwQkAIG/36e4TGYOMn4WpBrR47l7mroFLbuQX0g
hu2bmFyB4lCPsSegGVdVpG+qqWqOXYL+9r28reC9pf4fbbOuUpEXdr9r1O5QlAS6QEcySs6iyebr
BCFWM3Gg+9k4DzvIHjmkWbP2cQwfkWOYm6PwIn1rdeq9qpfVESD5zDcscnHd4Hy8biZAJp0+/WSt
sqHJzN5jIxZRcnYGPqtfeLR1OPp5uApKByuj1P3xhC3QZ+xygMOzPfJz/ZtuO88i6HydnN4hhPK4
ceL+e9nw8QhvfihNGx3YEglgMvBFvmgt9959nSYRMrT4d9riJY/mapN2AJHr7mfmIH0BUNdBfbMs
N7MSufd9HRyy2VWeA3Rigym604zuNbfaYosAxmebp8rGCRo+PPQBEZHpz6otelL4JKq1pnhuov5L
WJstgniRvUtsEirl0G2Dvs5XvN7kLsvGnRfxhmQl0h96ZvXnquDN0lLxkg3k9fWKo0sgdkmcbWcC
yntbNKcsK1CISYrXoVRXYrEYwe4QtyGst8hoJtu2CE51iThBwpdR1fqHMtA+It0hVNPUdyrnjVU3
9/0G5qJ1VHRFELNPzEMq0Eqo2+qX0IrCx9rYUOtfiL3E/mjGOFw3Kb6b4WObG9oeodc67Kw1QrqF
0zyrqXirTDXyPWPk6Otml8ixw21tDMjUhmBTay876BqbhMRNPtram/0ucaeV05zKNvVde7J94eX4
hmeluy1I91w6IIt12LSX3OqI5qJqgSYXPKxWqEgbNt0rMf3YF731YRQhjCxCTvdC9fZDinSG2xwL
ZfrpOcgoWd6nNWS4SBrDISfz5EeCdDGL87iaLOB8he65K8LQ456TV0p2DVGUNKvu4qHlN9gdzS0e
DLrfLYaRRqq9wQsewa7WJ3NyvXVc9lgwJJBTxRDfyUsvrPiO7OhdmtX2EQhUBoy3f3YTCBZElvzM
VvyurX/FhvVmDdP3Wm/JgUXmCTD2XQkL0ZmII5q2W62h0783eFZunDx9QZ3auows935bp/W+DJvs
IZvA4SlR9yi62Te7LN1kbOrWOsQstJVijKK0ASxtZq86DYPeShcGujJusq8zNzzhbhIgGmNEd7OX
WYeAndpRRIl2jAcDhmaUz3dFnAz7HC3dE9BwY6cJMZ37KAvZzEJrBR5TbfsBfz1yTdqmjBPnIWvD
aBPW56qD1mMKm2QqPoJIMLAlzivs8iI0ZFcLCnLVJip5cxNIvCWE9WIbHq5zs6hem2bfKzay9Xns
vrYk7Ve1Y3WItkdI1XbAgIwJZx+U1tX3ueLkpFV98aFU5ES9pB0PpWVaayivjd/yc/kxWjB98HW3
P6AVt4CTwT6AU8U8rhPGBwsYBn1QtT5Gu+uwghUqFo0WNgzERT5CdDV8ftaHD+LpHNiSqv/QvKD3
M1BSH56Foo41u/VHWPATgRxe9QGFbESbGaWwUDGO+NbpF2QMPQISTrCWxVjM+iVXYBGN0cfcJuUK
XpIJpjtst5U5ssia5jGyORMHodlfcFofLg1/693o1lsAZ5yVWYDWpZdBtUwd68xem4iS96DMtfLS
Jrxlg7nqbV4lSjUJitDjgNQu2iJdaCxRUERhgEYB+w0xYrNHU1vZQMa3qqo0+G80X90+JcWMxARU
8eKZnM607ZGlWIMUsleYKhl+/z9snVlzqzrWhn8RVczDLRjPceI4yT773FB7OogZxMyv/x5Id6er
67tRWQITxwZpaa130Iz8ubFGx59FZoQZKWDfsIaDXmUe1tbpuF/q25A187Fv0+i28L8oqX0Fs/ie
J5F4IZHa+0gbsWRJRX1GURthuHJ5sc2ZBbuSc0AiAXQdAtAUptjJqkPaB5AZur2xemn2ZRqgipA9
22NfnbwFw04UArHyqJe/q77CrqJaDg3mbuFcex+Ag3e9HFOILzz/0QLid25cwb9igw3Bt7ZbQGs7
dhhlSexHOYnWViKnIni5T1MoQyJCKkob8xdbyW76OnXHOYkru+jlrkeCUkHOi4VbQHwgIYCkZ2QF
vVc4vlpUFCJZHro0sl/H2iOpbhX7tjdqf6xIalRe7O4yfMT8lspy2Ca1vZtdOZzRe7CfUqHhvJ4t
4BZa0mWayYRaEkI/O1V6LY0GkK5xnVE4CwdrTi9wO5oDgb/FJ3tGfqs5aggvCKWNLh2PKhpD9S/T
WXr8vIR1HFA0SZKUFPLsaGHXRdWhikUemOl7a2vNSzxPuk9G7W9mbyrMo5jPpeUP81D7SRsrz3bd
9rfJnhS/pFz/1IpRBEj/8o+r3jnBwaGsSPNknXwh2w24oQf4U0mEDEsLH2ZH0xA4RzrRR9vUVbXs
Br1xzy0x3bqWaiNufN45jlyMNwv3CT3wwxAruT+46rNJQic07Hn2tU45d171LoTtXMtO+SMnfqjJ
0owns27KsJ2z360BfkeiTY0By0vVy/SaD+PkK+ns+BNi9R3rvgP13PdUuzjjBx2Fc4QJjRhgSvdR
hHcXChDCUf6YkzlezAj41lQnQdJPVtAK7pO+1ouzIgYooAaJ0XmqTu48YDDhVs0V6aqbKtlSGUBF
DJz1dJwbAMsSkYnCvsjJwxhkInjS5NAeINmGyaRAWWvEciysvAVaWb91bXVXVABv6DS3B6dtv2si
1wNDaiZPWM7D55nPSz/BklvikxtjfrPmRPshyUJUhYngY23eqew+ai8RZzhKKtWr5e+2NcDKERbs
eCjgUGDXHSzThIlN733Po9L0O2cg14Haz5QjMdzaz5RKp9sEyBDpm3afu/GHg+ZJOHk6ppgiD5cp
ttkMD3xBwyD2dhypoXDyD3xlpl1DyixEuVMN8wQ0YaXE6HXo9bWckFVqI5aowjYN30FZbK+kWNJ3
RdoFIkoO5ODyc4aCq63q9oUY/4pnYocadvpiaJpyqHmQ/Gh+yQFwjEUq7i372dii0Gy41E0EvJKu
admxqlIn0mdnVxvxdChqW9ulAGx84aJKmj7HYrIIb9ohKEBI7iwnuyeeuNiWK8MOpVXq1oW6H6Dj
HRdH9WD8opXBHA6VZsiKfY9++NLbFapQKZL+yHLvo1kNW8eVPnTlfB95FjNJJOIQsaDvGvItYdO3
40MrSAsVsG8aXccxyvOwvjTQj2qidNrhIfjgp3LJsbg/SH/me6FgmDAbOycHIxOTlAOt70iMMSS6
aHpUAPOZxEdCfgaea6CADQTU3slgIKTYNxZC2A1KEKDDq+61yaFwGRQCPWr+cgJBn0/m7KtE0maP
wxTzz09kFsaLSPO7EjVLMKha9CRa47ttUodfhvqc9pk4lTPTtakA56qoZtTOxWGXCfX0goXrTsPM
LGgaDWGdKoI6F4FTytpzp5eAvKYcacC48SN0Og+qwp5laCz52VgLKAizKnDYsa175GXLHo4mngoZ
hNR+UdipT0UKEMBrTjgn9udpFMN5e/XVxLbZn4sU6BScGlZqh3Q7+PbDXObugR+3Phu5Wp9t8l37
bqluM5qxZ5R1lnNasGnz4CUF29XcjmJAn0+HhgIjCmUXsheuT6r/JjRPnrOm/JBuQQKlNEd5XJKC
LbIHq9nNZ9Rt+/k8Gj2S2E6LpaqtFYVvWaXPl2CeBmX1VasP07yUZ1aRkk3QFIVWX33YCaiAbogr
rk+qpcWutTCrQEmqhL2UG523hvCVODTJbhZp932kqPK89BLZpdE6SKbDs1QzsIsJYanfyOotzbpf
bVf2n9/V9mr7mpLFQkJ7jhbXJ/EoDtFqarjtM7ZX7tpdHd74vXeyLic+NI09RePZjt8hNdVMdKGG
Yjy7C6qynpN+GGVcakGrNtmp6xYK7stOG7O7pngppuj8YxTfLNQMUYIggm/bKAqYpNYP0DwPVXvL
FKYLlFiDJJujwk/UKDoseXMc2wZhhRJzvTQ5jR28RIVgDRjsZJy3T4CYB3VhZ3mnbFdje2C4S7C9
bLWkZvsbGX7SAaJEKgT691tVemytRpN8Db5GZ4AO+lnAMQ9qBx5b89Nd8p/kXVy+2QgpskG3XHbH
9LFSwk0zEaftt6r1qTrLtdm6W2Mi5sFtvv6U/9/hCD/z/zp7dLx2P4+C5GJ50OoxwLP3O5uTPmhN
xMVCWzERGCmz49AUHkUdTohrbKQrN0Vze/alJ8FnCqcBckczgPjbz78F1gRUACdN6a5R3ienXClQ
BX/ucZvb98lwL6P6mjEPnBFbxmirLn6gShaTKG+hafVYlS76c4vEOOlwxQ2dTCo+wGjKCXG6vEZN
UTJ3L8VeG+O7Q1UsKh7Yd79L1TUOw5omUC2rOE8xaoNS6pdZwyHlABHBefSSZ9gbXPCSRfXmbTRI
VOzLGCLlMJ6Uys54dNz5JmZ0vSxHaYmayDN6iDc0Q36OVIG8c6cQVkHGuvDVnNCCUSx/oersKxMg
LdfQ/cyLzQcqkmVdZ2evWn7zY2NzAmj1ZI4lFo162u0SSmT62Hm3USzGgaRyDWssSNlC7CzZVs9q
AalxYBsViLxO/T6Pq2crpeKMHhLa7+UBov2yowrjcRa6wcaEQCpWKbq7ZH+B+peXqEzNAGfdctcq
S3PNEM4wtEr5qJlm984k3VOOvc0dC0Zq0tbS/ZoycXCWDgvzznw4jqgOPALlMSKP/lGVEYoJqfKj
j8w6QOV0ADEq8puisu9pvSGs80T8iOvknUxSgJGz+X2IxR1dTedPIcinsS7opWI/5xHhSxmnjS9V
3L/M1v5JZt4lF8Ac5ahdfyRZ8kppEI5L30C0Iluyq+I2O+kIl++cwlyOiGEuh4XSwQ6UprFblK4N
CR93VT2mB7VZ8x0eGamSTGsnevsG0B/XOzG8lvBJjLRKvkdKbcMEp5igP7JarVbyShKqhr28tqP6
vWu1v8qxaxC5hjBJtZ86DJYfqZt66ACN5Q7p3uwu0qyA3JrNTFJhNxf5pSnq8WKt2bsZqO9oyObo
DVJ5x0E5FJ5BShXG3i7q83CK0/gdpOBPgV/Rkyl15c1QLQUXBnUM3b4A2WhVyT6Xk/tdkr+Wngu2
vo3mC4nPeJebyCkNVJCPCLvvXATBf7TeaARO5mjP7ACMk6yT9tDCPXskZgfrnUr4H4kKreWlvyW+
tsTTmnH3qrxeLSzMo2cM4m40EakNRZS/8voPsgIJNdKk9hdpew/QxtE+ThwIw82CVdOSLc+kGH7P
endaZtE9xrZz7z3CFkkJnhm/YnlAUJrpaKt/53zY81bzzqil5f5X//PwduY2uPW3Zjv9691fY//v
JbbD9hJt83ykF8opJvMJ+2P1xv18WY245m797dW23gyJyklb/79efh3/On0b25r/Gduus43NWlfu
DLWefPZ2ee4DCa5ZVNeXqkMIQzr136PGYBIQrMdzBchuiK3Xv/qfb/1sxUwZULGUfZyJ5rw19brM
jmaF+NjWN9v5331EkIkih/RazXr8amkqj4NbGAEgovh1G6sLm9k9NcfDNrY1Ktx0NRmj6+dQYWcv
MdPY15s6DABPJqLwn2PbgbJdJPWdVTJ3vfjnWKq0qxO8evoaY8cZoIluPFdmroWJW8cHq0axulIa
66bWpnqLCi9h6Zu6H9LVPgqAyA9dVabzEokitPGxuVfzwvYpnn307qvvCYiLQ4qP4JHCCKxl2Il4
te003Rt2g8zJpUTlk10N7dVM84PLGnvBEJIQacnyE8yxQ8aW/1Ki/HlA3OW9lLlzg36ohgrbLqaV
2H4auyklwlefsqk7I4ZSXDCBFTizAOQGRbWEhqfZeGcU6MdVyw/hoF7IF+09SOg/lZ1Uv6O3Vu7E
aJehumgvlJt7tpg9an9VNgUtInkHU1ZUelQEmTQdohyh9y4bBvW9cUYAo122sinIJOXYDOFkFBt/
pfVvo+1bdsoAGvvY+lhGs94VcOde8wSRgnqqfpLLny/bkIz1/ublxWnrbQ1E4XjfQv3ebedvY12v
v3vWIK9bb0iqhQrT9NR1swdOrRO7qsjG11JEJTTYZAyVeBxft7GkItgFHHXbeh7mjpekKf4gQ/Ov
E5YJxWOykmBQ1mtsTaH/k4yWuG+X8eolOak44PlfJww9rgGmIvPTNtbw3F47Jbp5LTX8udpNsHdf
tKVQ8YLM5r3jxmt6gml7G4ut5F6UVFC3IasaQN3m1a9tXt+GknGZA7XW9MPWTee2ep3Jin9eocRJ
WQeotGFeN5ArcNCXtE6dY9oyvyLZ8m/Q7ecp7UJ8rkXfvsb/9zxS/CVwSEPfb9f7OnHQksdENY6d
TTEGKDhVT0gGmidjWvVzmmTyt7GtGSq1eurWJk4V4Jz6vKyaT1Bz/nPg62QtW5xjrasvX0PbqzmP
qqevMTct/qieJPqRiee7sk2fKp2SscDz9fPV15itdIAIpHfezlCoMH2eVsZNflR0wDCdjnh1Wpt4
aqhF9x6TCAojYob91tVEVSCq38O7dqz2XUTRCvJZc4XryckoimMqBKDqtTuKvsZ4FpwJUk3svYT9
bng5+LbKJMO8dk2K6ke9Bbnfjb39PpVyPAqFiG07mk9tduxkPe9iE6780NnOOZIEJXZGdk5VNIFI
Wm6/OUPJFswTH1vPKrTssdYJtl7iRvabYVqoJHXFfRuq+phooqiX69YFMWUGWAF+b9B52OlT471Z
yaAgCZYooeV57ptGaHRUS4K6rVsh9YL+GkHOdrLBdPECg+GyHYxAdLx907mth2CcDZ6run5R14tm
HeFu53nldTsRd1tiurnHYAf/O38bG1l5QtGiQuWxv/eSeoBEw5I3bQvbtja5uhOR7lzLON0AXSQw
bH05Onm7F86Qg/2Mk0OJWshbPN7rWhZ7T8FfOB9X3cvRfpAksCj+an1Ygcp6V7KB7FSufuvjjNV9
Lot3S5tm4nxmObxHcmJxw7ksCXRnZ+0OykSxxYs+UBXGyWFCQ9jrzcPWa+pRvjnGidkxCW0sER1Q
QWdH1z3oWxmKxmUk3tuJTFbeUJKCRqMftTJ2AkFNYM3yOcEA0iVMcrPfk8Zac2Mu4XzxmHujDEy9
iI+evrNXFqq92opsjZ4fDVN5Nkr5rdcVHF3cZn7mQyPDUU3kq3P2LooBLTKleBzEdg3VUEdDENWs
6kdXDi9R1KhvGOJtiBtfml70KMhrZQ2xuqo0fD+zBrpobbZXYo0x7Mp8iss4/xzSpig549z+mrb5
r9p2jWOLG8JNWOjDzYS4l6Ip/iL2bn+5prgNU6H9wa1hn3mtxWbpuZ0Xn4C8pIbddcAlrMz30Oj9
Fq/4a1FKP8Zi4d1M21MCkPeXViAMp7zkuGG86nZ1QeC13FcaedpSScvQHdOaonfyjaCvOQwuRAbR
eQKZ86x7MYdKkgiwk19S/FDjxT54rbai80t3N6vkCMtUVPgvuyRtVZCx9qLfl3Qs38Y+XdmFuThv
3bxBbxTQxBXmvf0S9TN1qH5s4GoY00sizZVflrZ7UMHpsW3QCLGU8ohrEF4AuS2PJP1kaK60cnbm
xiuhP39+oQZJgWIHCCpMFQr9FLVyP9W7hOSN7Zv6HfO613hhBjKYavdxpFeYRpegvhStftedDreh
orxb7Nbeh8XV7l2r77djSJ96lx4rZn+yf/dMzu+mcLxHUaPyjtPC+2AZM2bMePmuxyaE4Mg1Y465
9lT0Fl+bgcz92hsoFr+WGLpuvVkW9WvrZXsR1dZ7VzV4tpbFYTvWe5Z6dyJ5/OzVZnPvxgX/wkxF
1kI/Zk2+3Iq16dTxsqSdTrqGXt23w35wFRstI92+TbrmsOedC5+MDpoB26CxHkkt1ph5Li6FLu2b
OmocjeZuCc0kGRCsXfvboa2hgIlb0HDbOp+XKprWoqhakUYtRnEch4K0ZCvw3XItKSAMoRy2dav1
D1AEsHn3CnumagGciO7U6Zy9uOpy6sX89tndjmiyHs6Jld2KfPjLrNLqVJDxug1D868GBUwnxJ6s
Cf7nwKh605POR/k6tzMczfDbSWt8AORIi6xXSTqSQZOeIhhgRvGzkbnTXgyQKbVcjZ95kiAJ2MMy
X1crnG1sO8/FYeZ567qN+QLjjizD+v6v8aVpkS+StoIuYywJ5SJtJ+ZIwDilKdOuBGAMxXLMa4rI
61hiMnsiBBQD57C7t8Iq3+uoEbet53lztEIrMbZeD45dqhyU0U7ZSJf9m2qX+pONfQSIkQ7QC2c0
wFLZHD+2jpDUmJA9X65bV+uAckDGyw9bt57L9BSNHsjh9Z3IeBbPy5h8/uFtyLbmIJF5/Lr1rGIk
xTqiibJ1EyzEQ9tcE9Hr24Vt1We4GLa/dXPdsV4kFNytt32+LtaPuV3Il+2zFyvOa7JSBVvG9XOv
wKJZ1+pw69Z4lHNrYta+dT27QAYpRQhqPXe7WhINL3lNipfCMqU1SyvVQGlaebYpFpBInhvmarNq
j6pNZSjGQ/LdmarZT+PY+QGA+CJ5hbUZz1NrLf+Qt/iYyYR+r3voIhTlxQO7aJZ6QkMfq8f6BoIj
P9aVHZ07YxGXKFKSI3XI8lgh4vmsF+lHjjzb7252Xs0Z22/HrX+XRWXj3JtNZ63GG9dNQd+Q+0l+
nyjEt2Tw2RhosZve8qlMQeLE8YUS6SGdljd7KQ0fOU7gG3VuP3VLXy1+0Wjc3jypQ148b41i2/kz
2VCMmaMfDgqPwZDBQHfHhnpa3AwAroCew6FT0djsYbF43XQBLL+cZNv8xH1ROVlaMb9ZfcNtN71o
2Ip/YN/1q1zcgAL90zDX0V7Y4k/TF9lzkibo1uaOsoemr37UVqoRtHZ7zdXtd2EfKInl34xlGfeG
kqShq+SXWPF+Ea6rZ1Mmf8yk+tlPwqS80zhHDcQoVTYX/yWExiaZ5igwQX7whJH9PVIkymfLBYrU
UKx0eLCzZvJ2uqC81AAEeK2qAxn5lJIf3tldmeIhgjoxVQLtW7PE3tHyqHwCfM/DRiCPaTqAlUaw
8G07RFfrbxfW920stVdDbc8Q0RufKlS8VysyYhZylyReJvK9KrG5dIznafpbxzjDuFed7R7nokf+
cAKgLAPyjMpRU6irwWlq9nDndeRBIuP8C6iHesvJgO3QV7J3pV2udqTLieURiU07/t4UrnwsOos2
Q/qzQ+EecLcjyJjSKOYkrpOX/ppLvPumEe1cHPv+WaDB1J3uYSoXt4E1iO5O8VY7WBgPn2OrJCuf
1O4uLlXjA+Tnz9FK639MVDCpBf1J+r6B/C1I1lc14hBj1/sqInUnDOBGbHC05KUBpbL1tqaxOm0P
cZ7k2HrG1kS1DtJl8i4RZJVXZFQ0YH/pEWxEmCLp/zxopvqYKa2Gnk6te+taCCneitR72noD6MLH
aEDGnuzhug0ZsA8OTmI3u9bNtIc3GB0oTwBEa28b0gwLwbcuz87bG9bV52SwMhO7JMdKi1a1z7p/
zBGQVjOp71sPa6M4zN0IJ5b14MTOhnp1d956nq71j0TJQQg4w/w5pmM1cRq80oZFwxu2hqBkz6OB
S+X6hthV5jBrMhU0AmcQVacvvU71YT2orM00kvhTIA2ctjNIdY/nqEIF6uuSsZufEV/NPj9zkYxV
kHjzY05Jd8yWpj/aCIetUopzXghWuqpL/7E7G11pYqdXR9iv+fi7xlr1jZxmMBvWhMNFabzVU/1L
ZAhNbMdI0aoB4pTeEcSo+WZr2OIpgzeG27mlocfnBreTYDs6qlR6cPG2DpH5wnpfA4aRc3H2BBEE
VLTkdWsQR6nCJouqMPvPmD4nuKw3HuLdtp68zvEEyivy0P42D7lIjIdb9cYjWxQmfTAtp62bKl5/
0hbgIdsp2mgbDxaw2SmSz/NLbAWCCZXWo72+vYnlHrh7hCA63LZG6Z3XrcnSltmuHaeTE6fOa4c2
+m1KFWjmOgC0yoxhR2NscthOJiMo7mjJsaeJujIA9duGfEFTCLD5X9eT/T9VoUQhzH6AUbhvvMKl
03FKa/vP7jbWmXInNdazrYcXZnVYGgB2n1094l1LcYgAbjxvQ5OxUM7rUxV3iCZ+bGPzEp21kgdj
68lOGY6dJSvO4I9uzWDPzzXgkKfPIViQGCONnm84ZfLiuDzmHdpZ9qybPrVdKsXGGL9ujaeKg1oZ
y23rTZHb3hLpHio9T7JgadcssGwcfztaJazyuaWTOmuzdP81ZnjZH09VWfSGur1rCayyPw4WlVOr
vm4N9xEKHgPV6q+xyBzfZaJOVxR91Fcc6tOr1Oy/vk7I2KegvNG2h68xF9erbvq8aDuMCFYgIxRY
kz1f9SR96SavuLEGFjdK6OcBEsR56+G3aKv+9tLLxavWmd3pv8a2t1lt9VN2UbzT6qYA5FM6961x
JVlCB0IADHXGalUBpEstRo67DI7qQ6ZR/YiymvSalyaHbaxISnKVKRBzUVZ1MDeR6nPvR6ftZNPA
6rNCpdgwgf/UKq5KOdNsGPeJfMilfu1IFD6h9yofVYbIrSmUKFChg+L1MF6c3hz4AjgogE/tKKSC
lNJs+VBnmT63qXvaDm5D2FVpJO9b76TNY32bzeliSzHwe47Ge2uO9dmbZA8qaI6LJxnXYVmHijrW
u7Z15E6z4gXgUYRju2I4T0MGRSMdomx1sQqxA/vWGlEFH364RvXwZA0xiu2CmhS8hJ9Rn+4tgeBB
ZrHTqYgAvFprjlNi/17cEgSbPKlDDHNCEWC61UHfdcQgQUv0UXrY1OiFv4ASDqZEgUgasZpv1T7w
MbDrTTDoqjKeQUy8a9JJDjELAgluFUg6IOVh0C/qgtZcpykGxQXYSa5yyCf9g30Xkw3ohV1tqLei
z094GivXpq+hxw6jeyoGCHCG8Z62Y8r2z2WfDNqzGIT7WApLO89UtMl3dCQTjcovyrmDM+WrE4as
qBNTvp1xA/DqIfO7hTWSzfCTOtw10XovqwjfDInBnhsT3mNsXM02VfcKjqd+lXwsy/JGRWiXdFq9
r+zOvQyFMWPLtb78auYRBXjbaC6Iln0DYTFhZtYN+9oR2IHqenQbyt9cRpyRWzF8dJ/HwDENKreV
ol0LYtXCmtS7kXPlsSmWi4XgbCwAiRQKzn2ZDidvzo6tNsqz7CMZ4kI47lrHia+5K5ed2unf4gn/
ABBTfRgvUDTUpb5bwD/ujW6+K2nSHAvUGq/IJIIrYU0J89bprnVVkSXRR/hbSxTEzTxcARIce4kg
YyezoJT1wSsm71Qac7PLiRvYWpnCNzBlCuTQH61mRQTGvRaao53tAQj/RKrpx+pJeTSpkgd8W0MA
HK4PUGcjg8d9Y7cKcL2s6y4aLToJwLXQkmDH3hus9oYN20b92WT6DK/OlJcRoMFJWRMeRnvfImpt
DasJUbiNeuoguUCYpcyQjEjGTn3Xix+DrdzyHJ4v4ihBnt5BL/+zuEZzpv6mshJmEs019TxXjfZq
wvAwue0p99pyzMDfOE1glCK59mUTn+OJCKPQeH5nUQXQO2vk9sb17q0LUlbOgCaFk7zj90qAmZFD
tRspD8Kef7qm6l4nN+sCUoGdIBX6CXbAoovaku2c4kHgCBFDptFKvK8quWZKvkEEKIMxTX63RY3Z
cmIeWcuHDMQK8lZyzxf6j8yxiJlIw1N9wJSja6wXEiO6n4Iu20Vp+/DcFo6Z22IiphrVSUjmwVQx
g2Uc2qDuyQnI8gVNU/U6JIl27dbGMfE9dCBh5qUv9DgKzR6kntB0diiK0zP3Wm0YZ5kbAMraJ1X8
W6HygBJDgqIQqYxfgzXWHx2y5izax77EDc1x4TTpMTUQdYKe6hEeP8UtQJ7lzo6kC6h7NrV5wx27
8HEDeM9TVfDnHWuFUO9myMXPk0eCXer9TFU4fkVYheWza0AoRWoPDt9MrxPISx/3JaIKNoV9psLh
MTuS10se721vVZ9tht+xGxUIlBnAG109B8RglgAPo4NYcPzTIcz7vQaVqfszQhpMgP2GrQecT9oO
WWfHN8tODRCarkK16kEo9woGLJqqIB+JXkwcRxQWavcxN/PrJOz2SqqxCJZ+RhSt6J5hL7+SaW59
Cz35kzfroED1yDo5tntWosE7K1nknq0Vp9Ok/Y/W9a51wjRrtgrTWN40xwWFJZw4/x4Boh6avv8b
7wMDTrAdh0qdzU8jXkVXh+RxtRKI41x/5I57Af8wE2VPEd/g+PfErp3sRgx8KU1D3egjv60gURRp
Q6Kii02qbrV1bNym8q3M7g5A1ytAcZ4F6IbFYA+Z+eyUFKX0Cs0tpGMftdW7ZHkqbZel6aGeO/Mw
yMb7K/fe4DL1ahf9Wmy5g/POWuqtEBnlV2IMQWkV8VnHVz7QG7XdsVP3jgPAs4MFDhTcCSUpJWLz
1kO4d6yKpIdq7ogZn7zJGl/yEY0ihx5iMlnYmfFbWSj25atpxsr57NpE/idbQhGTi3WzImJHb7TA
MboFQM/G8/ZRHHmB8FBf05j6ArbMvq7GPIqRaVwWmVI2Jfr4nZd6WMbZfMb+/dgjFHXX0viPtTpE
QdW5olu83YzszliI12YVzzHLSbuqpuzu49DNty5dZ256Xh13d5kQ6jYyP9Sxo4ogd/gZwYSdlI79
Rz/kRB5W8pHlOjqHZvViGZO9n8qE/ffaRO7T4vXw0DotDdv+njttdhZsD8555CQ7o4IAABs7uVi2
eddjA/aGN3FH4Ro4grgiv5eGoyLvCz6HJPbYnPWrwJlWHDcMmL1WpKEKA0s0rdXrCgTmfxqlp140
oG1aedhlGAJJragGqTEVXkeaBb8GB9nztRCgLHqoR7iDYrgFRwJPSQ+OdTyAxprjcWbHGfFeUiNX
BKVP3KjVpTXnF1UsE9SOyN5NqNIE89pFpmAOBpMfy8xdgGaOyOGV9EhPLhroIs+sLiAyjuMMIwW4
0q03+7vS4f9Ummm20/FiXIINMydWAr8F/ix0xrmEU7C4tynXNELBvnj2KM2d07b5WIAbveO1Adqw
+iHGJH9XS1xivO63W0Xc3FuWwFlTBXLR2enk3FCO52pPWzOzhAGw8pRdtJ2NBnhMULm1CmDPCKTA
LEvzvF0G88O3RMblqUhrpuypd3b4PgMPoaQACK5aggrFtMSpbJ4LOzCZ8p5GDUqvBCig9ACrspa/
h+RI9JSSYD1mi/gQSMEhPrqf46jeOc4EwX3FGwHQ3mUavy76v7mC+pb8h31Nd+nG4iAnyTIJKjBz
cEZWM0hCHTxOKU+O+F6VtfENCXkUOadXPYutYz4qrwtJgJXeqh4aczUeSP9We+OYepOgWr/z0sU7
icS6pZTSglxHVqlTS4T/DBDj9sU19fmq5enbpLJLxUoeGUUBZXg1aWoidG2ylr8HFOjjUwEiLmS/
tyl4g+Wq7U/hiHz+px8d7QFs10UaW5nZCJjM09qKqy/zod1Vue29wAJwntX5bQHB92IARrDLuN03
afatJjBAvjIBWllTTN26S64XxHz42Kelohyy3hXET0YO/MXalXFvBE1dDUfYEdVbb8r2OMEWCbau
njkteGNpYTuptE+Ey/w/XW/v9Dr+PdvKfKjSfLkg/PEyLIC9TdfOnmOkXJ7jVpNUhpHCdAYnDy1p
N4caGrgRw85QMiTmCj7eytRwR6SCHUGRsYp9Z5mKkF30s0Geg1l8VxT4vQMW+1Hab5iWdadixczU
K65OgLA4mc5zsuJGpTGrJ4ARYkWSbs2sJx+KYkRh+p+hbXw7vVgfO3muY75Xr4NO5xdVTrsBPVsd
5LQmm3gX7WeMBY+WeEtbkALRY2rjfB9D57U7A27ROD0QKkfdEM+7T12NDSO04YYKkw2Dmzooea+C
G9uBPsohSU4/Z7eNz+CyrCX8P8bOa0lOZF3bV0QE3pyWr662UsueEBqNhPeeq98PH1qL3v3P/LFP
MtIBVZAkaV7DYJVfIlF5o60KLtlFosnMChIsLP7eUBegfd1WR0GoVM7TAilkLJvdFT1w66DB68Hf
JYq2rCOQG4DFOrKr8s1R8kOiBhit/m32Ayjm5cY1yxkltuETbS1R56NAFSVznLMpu0jNyGm5M8gi
Bn+Ob5eTSC0tVKed7WTpQX5lgtY0G7AIny2ufuegUc+iMOJ4e0juwxUM589ueX6jGTmXHDVq2QOW
IJH7L9GYKTJbWhjfSTLLqnNYKjr+M8tvysF9BnhnXOSS8jMw8A2jakCcpK+O+Kn/LcelYwDHfHmM
6xOWTMFL5T67LtZCGt3yxlLvzkit4MkE6GPF/kprgHbLDvU4peNR1esfggeWYABG3dXw61hPRXIk
qwYbM6LKSenj3eYom94rzitUg+89zMWj14Q8URsJ0VObNB/l2duJ+zSw7nOaa4Nu3Roi9PYYurO9
VdylDtO/NkSzbXtoYId1INRNcJDHJU9DYiVWqclOotIKrFD32Vfudl7R53f4OnqgzyS6BBARaBvK
ucIynL5lSGaACMCccaw15+ObqBzt4EgBEtk18rs1Oqc9aCg7usj1xqZhjbo5xG3yZR71O7lz612C
WrorrHQ6yL2Wu5K0BfP/VkN8ZcEAyDORIyQmeWtzkLQERopjSNOFQDQRfRy6D/Lg16Ypt2ZrDVJS
s/K5q8CwH+RWyI/U+5r70waFvmcFnVGuVf3VLrYhyF2u99fMnX4GeGWcMkYDtLqPWpW3MG3DUz5D
dG716YO+dB3y2c5i2znPwQwSGDu+nQqdEyXcBj0hK8mL/+fCb36DRLG9guyuh/pac316qMnkIE0M
/SBdgHzfO+TGLzaArPFDCpd3vbkrnOLNW/MGVPH+Dhps4xURrMm5ORlhrs3H2A2/K12mHrc7TCd4
pzsulO6tc1H75wwTy5P8lt6vnlJ7Vk9oNPbzvsnC+3bQFWAeSz+0vNZypMT+Nc/ryhnhgDA5SEvo
4/TEEIapy9IQ9BFpJxOO9dZ8lgp2NVPB1PGrD6aLtOCxs4bLlFtMS6pj7gwYH7kLuPJfr2sX6dUP
wQp7uQFcYQGkbG1vjh9cfQEwGoVdL/I2dG9LtywtSZJbXsHqz9IjWfrsHH2nGsCspM9OoNBHSn0J
trf1TRNdo1I+V95w8RpzLy1hPQRbgbPyuW3YIJC+kAl7c0ah+7q94VtbljxJBksrVPv+1ADSO4dO
dJIyUxq71NiOf98EJS1PTWLrMZJeo+/KJfkub222ZWXbf7oebOXY4E/NawBXbpcCjylSQG69DcJ5
+XDoHkTTQGeiOuknfCjYp2dcIE98sHWMQZ2nfG5fHMYGzA/vdVYsZrXAqjl5yQGlDHV3sxas6jyW
L/ngdifTnBlKNLp6UIOCtZsegZkdG7wn4R1M+WIXac5DfQii8snJqjcPXq4q7WB9nba0ZG7NZGsr
UqUY0vbSYz8ojVGCeumuJaYn0JfMGM6T3H05SQGecQKzQrPrfWj1e3lLYLWTK9E3uYNrfM0tRJRk
3jLhGnyEVPfNFi5FyA3rYiW9sg4ONSRe8A1jon+KeuDuyJgc5R5LII89XoYnCOUyR57Sv/JJv/Ni
Izup83hLzBKBMq+7SCej0Wu3cHZL1HMPYRGsXwCj/RtSfnaVE8qTlxg9fbuwYexo+HsevGfM4twV
s+wn9kcfz7NTLi1i6wxUTXWuHLf9Pr0dtUM/Qbzf7mKZOfSkyfKZydzMOvgWdCEhlcAL+Aou2WAk
7iE/KlXYW4NyYqCLMmrWcdUxk8EWeN3qPLnOdQKYw37uGXokGsWRvc9wDFtHV+ssKtKCgj03XVs7
YbjUj7WRGCc5v/wu347Ga6s/zUbenlTTeJGnuj1aieVd9zM2pmg3FgVK/1DI/0zQto5DkW+/pNeB
HdPTEkcapg9g/I9aZuew89t8eECQ3bwATavuhLUzRF11R1v4XYZZtj5feRJbH7M9GD7Qv1Lomebk
1QcLgjSyGI6Bw0nBS+DSgx9QCDyW3DJ5MtKsA5W1Rwt4sF/gG/LfzlwqbD369iTXBr3099tN2Eol
JlX+/6dirDbCXnqQ90lGCvJjJLmOxbe0xNbMOcL2gwEtwgwy0FU6+6LisShV5LLrkEuiOGzyqq1R
9rX/wOrXD6X8zjejjPXYMnf3wALu2RDEHoMPvYxf2Rxh6Vpek7lADmYfTOZ3tFZYTw775FI0Yage
pfoa9ZcvaAQYpAvSdRwnLVVGdFuw5U1zxpaDhlKkBkxsGYTJ39mCFSUp6Tdj2fXXl/MIE+dhLNB1
64k3wNNPNrtU8x693oJNqL9c+SFmfae7unqVmy2DOolt937LYyMIzesAAshWWa6+JbdjJbY9xq1g
O9+7Y6P8U4dQB30YfaZ0nB1AgPwiaXnzuOMJ0/ilfP3xc6kVu0gZ1DfDSHmEa8ubfwQQ7a/SXCOU
dAFNL88g7DokN6Sl/HNUjl67KkA5zcUt08N7KkgAU2Sbwr3jhAjBQ0q3gm0OKAUSbPUkOfg/B63O
r+uvX1rySvbY3pl1PLM2Zsn19Lxj/+S/753E1loSfZ+Wg9azvqn1/gLvj1I0NjZa+1WbkZqVfmUb
Pcix/5S3VZHSdZwt0S2Q57ElJSbH/etZ30xnpLZUfHepf8p7d9Z3VwqWDh+juboLYfQtrzgezuxV
VPM6V5UXXgKWUiBnQiNi8r4ss23BljdneIJCv6NO1RpE10rS3crJt6pvSiTqmwEIIbbg1xYtL8v2
xr97qbYXaHvRJG87TI7417x3h/3T6dfXdc4Xcn8Rg/YbDy4ObQxrl7GwfLi2YJ3Jbuk3axX/VP1d
3jqfWE67XkHO867OeoUh8e41Zfitdl64l65B5qAS277R0odsSYltA7Kt8ru8d0mp5/cIBvQ/tRpJ
hKSwIfLxcrL3zvBWmvAalVxJzyxlM63Oquyke8XHrXsHTAVtfEsr80Ijl7T0/IyFAlaUrMxy16Uj
P7DaeS/dA6v/SLI2KAP/oautnYatsoYgvUtRzpAwEX87yJOUYOtuJSlNwZFJ/1ZnawZb3rsmtJ1m
DJqUJQsXptegzuahc/R03sv8NwFgwHJRMr4G7RCd1jdebsoWrN3qlpbb9a9JKdheXUkGLKT86b4l
/e4MkjdnCdgJLeE12jr7dWC9lsvz2Y5s8Cph8pZdLRZGjGWF5M3Mcasmx0ogA4MtKbF39aQT3fLe
/HEpeXfI4FXKcTYeQAU+11ApcA2QGqyUGxpIjuXDVeKI136UrsvPkiy7yJ0pkz7PLrPq7JrMsS7y
hLcnur77bxYz3wwVtqoSk4cfFT0remuldZErdxA9MeIImRQdrexh9kq2Y1Bz0aZHeUXXdUppAeOs
x81XeZH/rGrVanDEOputk4bNwTzPrgkSwbDEIa1JUDfsVu62tG8FCvpnobUrF91hZ7YwIKND3lY+
LF0Lzqbu34SzbbEBEKlo18hdledSZ1CZ9Kp4LWN4JsIn15cHPLeI7rTreua72y839c0jWqeu612X
OYtE19c8YnNy9szpKHdZLrsF8gO2pNzYd3nrrE5K3pM5t5pSvP0lPQz1vY213g4bQ6zigtz/3BXx
eDYQAjzqMGZJQj1DgLS44jNJqaWzd2Y4yPQspZ4HzFNPEryb6uBjpGVnbTmHmtTZQxnU7U5qzV02
XpS5NA9qnwHSG4Zi10S86hJ4mWvubQ+Apwam6D5N3JMahVZ+RDIIw2Vm9kdWJUENT8610YPmCU4W
e82IxkI8zxzci2L1PvXH1wXR/iFABvYD/Jv6gGrciCoHScnLEDzKErYn6hEViNiu0g+x56AsaHYP
U4wWggNs4aSzt3/2LH9+TqvmJ3zHS29q5ecxN3HVSv3vecmQvMYH/s4PVJDiWfPae7P1w2O1np1d
P2DDQWtRxxmGXdDU9Zd6BtPLlLz8pKupvUdRB3hVhGyXWiy2ACZLyXNuVeg3qeqhQiIYZagSHDdG
jNXjuJSwlISZwICjQJho56awy8d5SqpHiUmQFYWD7lmeIyzMIrxVxMGhrJAf8qfhm8nm2blVFym/
TK0M7EhQ4jgsC8A712fmFhcxqtcqhE/Dx0hURcHw0GYFmCCvHZgPN4V7B1KD7TWPxfYW1a+pn6Ln
YQkgukTPvpp8R1ZTuUpWmWHSje4iqlwFwmeGxW6NEzw3qGE/q+yEPqeKpu2ncQyYQVAQ2x7QqtTm
XuZYiuIhu5uGoXvUks57mpegzoDt2bQt2NXU2ApCPUv3WungijawO2NOmM2No44ujP9rSqL5cU2B
5kD516HNbcdXkeU9oTIT7auw3aF7ahwdzTIP09TkaLwBpi8MzbyzHaDOwFq1g27rSbvDCh4ZDBzA
Sy8s7yuodvfNEmxJ2uc5KVhDHZA2suGmlfpdPpupsddMQ7uToJiC/2QWfaXsJw+WuxemLDYjavDa
+wBGXXvsvyVD/tVgKx1cOHR/3i0TPjPIRNAKRYVKTD//YrvzS5gn+repSUArIIjzGowZsGt0sJ5m
jb1ka0qsW+Xm/Z3ex+0lTePikUegQflv1Q/NqNC4stR8UI3+tUY16MGNkqfBrhqor0r9Ie7ZOHIQ
ezxKUgrYCv2E/Hp+rMddj3HHblqqx1qKKV8Mlms5jh1sshwF2i19xuHNwVb+3Uln8yanqhtTe3S8
8AI5DKfODFm0Ex+c6rD9gjZIfofhnKznrY25fWq69piryNrsfSyW+yD7iFHhzKJ90TBXts0bRIvm
A9zz/pGl46ukMNptP2BaBxkqGxFrWmpInmOU7w9K3FfVRY8L10CA2tB+WLFYogoMunv00/r7emBZ
uUxRO5ECByWLKzKYCWg2boVuKu0ZsU1tL0m5PVmqLp8qB0zYcn/scQToUi0Dvfhsj7/Xv5MmuX+2
ixrO2XL/UJ0GkZdNHv70tJlxMFFOkagEVTDDcN/S0trGFgnJN5lSLCUd5I7D8ARwBgReMOzAdWGp
UFZ0Snr9ta6D8NLbQ4DGe1h9L8uTlMdDWJ9SHdWmalYcFqwVF7dw1gOvTRAF990SDAm6J67hn98U
9H2KncznwLfjIxSG+FaOGR6GSyAxyTOZZWPZYKOoFmtRg9/gv1SUQ9ba29HdiDng/+WQ1B3AV6ja
+f1p2q5A5PZlfCxVVgP3736d1JaLTEWpN/dpu/Ao2HY0rRYGLIqUD9ES5AhMPEhy8n0UCyN/gLyu
xiyuL8WlinL5bqskMRz0bnz4OvaROTh2WVUJy8rDE2NSlDvnswUUH2UpKX13qCTlwi2qoxcHIfD1
ULnamyMy3Tx2JQCN9wXLr5rKGLLjy1zYX1PsSUEuzW56a6cqvbljBOBEQ3mzy9hnVNmtOCZFqH1U
y3C4d/X6rzzU1I+DXagf9bB+7OhgH9mbhumC6CBfv95A/8upW/1mAy357Gacis2c8iFFzeBzVClf
4CMHT1JolsGDX8T2s5SBFD6mEOo+5EvNsf6cDJr5qvlR8UlLrlKFb072UW0a6JePYZ1O932gpQ/j
EiDupw87M6mJ2s28o88GjbckpQ5EUzZyfPeXmgy4l7qsXcJcSj9nXo2Otma0e0kafTNcDFxTD6Vp
oYi/s62u/4CNFdJF1qgfIwiVn5seWwQVvt554Vd+BgpWHuzMNy8jlpnPpT2+AqHpvlnlj9lt3C+W
4rZ3WRkhnWTr3bdmBkihOlb+jIgOWrph/ztw7PYbkC39MMe4iNuN/6oBPkPDth3AexKLw/Y4Yw0L
X/g/WdAi/xS+y9MtB1RsNt+Xg1cf8WsrUZhzitdMsey7Ju0mNLf74lWHMf0B6/edFCrA2F5BYHyB
yas+SJbtN+wvuEN5luSImsRV86ZkL8k6ds3nmV06SckZu0F9UNF602FE34JpBpdQWKFxq9GKgRZd
+6iw2fkDi+5xdwCLh6wn0rLHyh+cOynpW987mtpg0e5wO5l9eh4EY6LPvVr1ezg+0Z0knUi1gSlE
/U2SNkZE+EDq/r0kZ2X64fLNf5TU1GfP9Nf5sxGD7/HH4BJGg/KSZq36EPnQiEMfu6ohr54B+hyR
nehfSq/9lMStegOsMLzoesurEqMqXyXuvVSQfHQRT6VSZ4+SJYGJylFkQ2CoOx3D1QL32MwOXqR6
DB3tOTdfmqY4uZ1bYVhYH5ExL2/25BS3qIMst4gFlzdFJWi6ykVmVp0OsdcjOm5HzVOoOViBT9Yr
CmHpN9WqvCO6meVFknB0gNTrxefSHJGkNHqwBEs1rZ/8HZp+oGryEXdltQUoXqXfQFFnZ+j4zkln
7+ObbRm33FWsj2aYOQ9lYgGwWKq1k/prAi155dOmPTCs03AjIuYuwayl/p4VvAb87n/ytioSs5T2
V9Xr2vmfjtdbADCdHT/V49w8jkoFXLpwkb4D1WXyJfqVq/4ncxzsz40zog+U68V9Fho2ysZVCiJu
mL/0lfsiVUcjva8jw/taN7l6cOvYekhLDwOWukYtBV3YT9CRfiqIXx3jYu8CG7pXS14qd4x/dBoA
MctwmyfP7II7xXaSc5SG6kdUVeqdnN6Zv6ql1/zs2DcCRmTG6DBOxoU12xLV3dJ68Ww0x3ndHYQt
tXyXZHWBMi4aVfclfeq9XYaH3tfjuxpx8j8Fax0pLrdceCSAn5HxP6hzoMYHKQ/BPd7L2WLHJdOu
oBNWjnldk1Kse1oynni1o7VmoOkvlplYZ9Ue4G5vp7Ac82YDL79zQks5plqhY0s1OBcLvO8Vr5vm
XjNM52Qn2fQ84eNy6Fu1+cTbqAL9cZ3vjJ1f0OZRfjfeqzskDEnHwjq9fLTbwvwJJxGxSJN+ntbH
S5slDiSVYD7WVVU/xnpbX0yjGu4it7Vw9/VLbAk6B30swKp0fDAz9RJZLL/3v8XB+CmJTOWXAtJy
vVCWa0jFFdbfUzr8CBXF+arZTYbasTZ/DG20wRmiBE9QqN1ztoiKq4qf3vo0ts4sB6RPLlQgMM6N
xfoZHZntz+E3OuDvkA+Vv/UAH2TQSYywGYQngWv+ylBG1rv+NcCao2k/9B2YZXSKm1evZU7Y9ZX2
BG6jA56DwxK8K+fA4prvX3TdwINqdBZJAzXFLU7rspvEHKdmCxAJhIcuQdYF/5oPmjN4r3nqfdWm
WHkwe8/jHiDfW4dpfSfJzkB5Lnfi7qrHPcJUGuOya1cCdSsa1/sUQEjfVUOoPvRV6X+K6vmbbgX6
o6TmBQHu6NaTVPU05xZplv8sqbAPzm1aph/MQvc/+TN7iYXVfCwNx/nkn0c/c77FfCrP7ai2Z6cd
gu+Ffq6H2v5egsjCMqeqL0MwFF+xudv3VuR+YB55j8lD8Vj7CuL5AeSNrg+13Zq3FEQFO8446y5M
lvGM2NHES4TwmhEZv8Tu0EJMLXSC7tNWoTFq41DZnXUasBR87JaAhjEdGryRD5KUAjZsi8dmxm0L
y+obYCeuHHQV6AYMR3es3RWPxhLYSPHeXMV4yJ1q/sAqwNeujKbvU7QAPVr4HOhAIbmX6l/jeZi+
j3Vk7cclP1ry/3d9F8mlrb7v+pwHeNq+CVwE3/5z/i3/387/v+vLdfVqgLntmUczt+L9wIT9pRym
+kV3TP1sL3nIZdQvUpAz+V3zpApCkc1LueS9O5YvJ3JWineOdb6JElgL29KrGvVEy8j+5KnYR3u5
edqqSeEYe96uruEbBOWTkrUWhEk4X6NWD8HR4V0/9OjYHLJRK54kGE2eV9F/1ndaUx31MFHvgwoi
Hp2UJFBoV+/bJZCkbSiQ7td0Vh16pmtoPf6nVPK3pBwheWjb3fIIQNuWtZ5pS6d0evPoPpXcrh89
9h8oknnfEvhMNKoyv3o+XFJ9dD5Mdu/9MBCgY7XQG54s18VwNEFvpUjViN1X2MQQj69NqZwM3Zu/
oMgwnDvOKoKnn6FlXeUaYQacr69a6wEnbO/R7zQ2upZzY17xpHPXPoEbsXAdMIyT3rTjnV6HaHYv
hjviqLOa61hhATmXyZcUSNCj1X10AVnBRO+dq5maJeI6rf+SOYnygkB0d9AvHjZiyTyj6WKgHYMI
uWPuGILAi4nH+qxUWX9m8ocsvvG7MtvvSIwMX6IYJ/ika/unqOm1ixq32dUfU/MxDHQ8MZRy/pyG
6W9Ah9lvDg6xg79TTBN1LKx/X/CTORtjFzxWRdO8FEtgqAwPwwK5xKWCoS9UpAbIhtWWj1oKLx7J
ZPU4eEX3KPWlGgZPR0wjJwzQEKdJFk92IPN4yfbJS4BYB75qTfqM6BAGERbGaEanjid80OpHK+iS
cwW15iHJIFUYoznfOy7IYtjx9s3JhuhaIGV888zIurLsUdx50zzcZdU4XhU1Km+ZUWDs4/fRfdL4
SDwNjnuflBNerzWLJFGX+Ke4bVUcGNT65HrFCNEV0WUEoPpn9ifKYxo73YuP2hO6wWAH6XFAA1V9
/3HusPrB3Hl8jSzkkTtz13chi1JBoX5q2IPeh6NqfB5dFy1vdE+/4D3T76poGh98fKiQoM7TQzWF
EUpY6MfxbYLw4afzX0njHn38yL6ye92gaxMtXPs5+giW9Hdkq/NfSmL8xcIv9HIrYKE8cPVT1vJx
9gfz3C9ncGP8O8CBlVg8jEyo7AmRTiAmfxXgEvXO/OGBNWAKmA03tFHH5xoj9UWNf0Z0rX7wrKlD
Cpk3gJlReckaDSEZxPvGxxi1Fgbl4yU3lejVVzzn0dFg04oRfGj2UO4sf7j06TB9NW3mTpoWvLoF
b4o25QWyAer4NQIAeAzKob/IUXqcXGtj0O5yRxsOrCUWdzCCYqaqCzLY8jDk8NvdmmVOCCJKFYm9
ybSXEsl8X7JVHzPRJ+QC23kkr6pceGhs4O0zHAMfrbLFyrFVus8dBpZ3o69myFdwSzL0tlm3HGB6
LEkU7bzj1Bb4XC5J3ZwgLZlWcZWkn9baDnZivMPkAZKc7TApWAI9D/F7Ks2pvI1eUuFgQUyCrY7E
JA+ncWo3OhClIQeN9X84bkYwqoSg/r/OLck3l3bwEbgyEtq9ydsOkeuPUTnfZenXZgrDV/pcf1fE
jnXVfbgVfW58VD3HPxtDqOznnMfseEX8bFfFRVJykGl4H9su8x4sS7kgXTQ/el0DpbDN2y/96FQ7
Y3CCH22gvEIo8v42Ne2Uu3QH6IDvAy3XIyogyttl8W8WM55QB4n/qqI65rPTtF8Xu/t9YnXlA+vc
NxUR9weIAtVDrlXhCTnTeZeYavWwFUgpA6w/9UwseYrW2avdZyAyODcvZ5BDpOKW7O3R2TlDzZ7l
fy/y7tTKmMAX0v3PKRhVBDOXi2wnkGQ6qBc2v+K7gzsozn03BhgQYR2K44vSh1BIdOfZRMnxObWX
3lcrQBiYobvmwfTFUil1Lw5LBQ+OinFJrCL1vyaXPJy6h4doCSQPCKZ2xBeNXZCldCuQepJX1Wp2
MgdcASTZ2kZ+jJCFOXTxxPJ+Vf8VQVzwCrX+pgUT9Le+nD47JZP2emr8j/mc9wegYv2L3sWoYTpj
9uQaiKrEiLg9TFY/XApQtSg4RmD2sa26WqmHJsjSiw+OGj3mqVqdMua6zypau6wYsHqdWrXCwnqR
feLXhXvWvN0viY0CijWb5nc8Rb/6TWr/LC3/TmUhM0AJB15TUicMpT8VZWsj38ciAxsa3e9x8u79
PC9+Gk38QzFZpaa3BEAPasiyetywTKQWLCQ9szkbPvn10KBpzgRCSkcnLG9hBhVQSnMsPO/9fm52
UhqnYYbnJZpyUjq1dvpYK+b3ZDkTOx75U1pXH6UsNl3WnBBaYkwePZWtqjzGOAkRD6w5epKYBGoW
fJt1tbpuWRLDDTU8xPj4rEdtpaqTOeeYjaid5DlNiNyk28A7RRx0v9XbrqMO2UNjFvadP+vUnWNc
qWAifRwTr2SLyGfzREu1m+d22k2FRwVnPdLO6YxUjBRIMLqoBu2VpU6tKFN12o7RfOVnOZco2/33
NG+qWE4Mh0xOvp2tx6Zj3ztTeVjPK8V+GnOJNzVnW1H22GGZB8P2IIItp1eGGoogDNY3B0rBekn5
gWGm+ifPND+veYb8gu3ik5fQBH2nU69N2B7+8T9ttf+cV/s7C9BtWH/Dchck9ubHLj9u/U1Ssl60
K7OnGGFXqOJnq3XVW7FUkwq+WbPMI1EpkWCS2y9R0+2Qbhj+8tgRelC64cRoAzu1sXlokqja1xhY
BBFUs6DJf1hFM6GhB6axV6926M9nx+t+AcudDinCimr0s9cTrCNNGz8KD30wb+iuYdr+XWe+d2LM
dHORMI0qPTpo9rRI2Xo/bQWL7LjbKTUdOUKzJnL4rscaY4O7lVsnn5lnXiDhfTKb3tv1vHboekyv
tV8BLu4+acHIyaD5oYidPPZqc+/E8C8rUE8s6BxTVrcKU/8RFsO9wq7nVGCJOCHBUC4bfoXCpkMC
3/cCj5hpqpfcIkV7qdtEeVZjprwlfkbPlX8zGYtgL7dkDWMPTSpNHtY8DROX3VwM2XU7KmAl75DV
SC7hm6o8SwEctB/tDOOqanuonPPHpvrYpObwPDAQap0aLfScKfkwAxlBvCzmhwSflBKTFRxysD2o
Ogdlh3bcjVBNTQ+8oZU+9tqIA9gSTKn/Ug/w+LPi5gSDBeqfoGC1eA/HbDzpBVpjkpejwHCecVlj
wfQ/ed3MQAJJU/1c4aJXuJb/lC0BchRe6VTPrY1cU9qiizMyhnmelyBKjfLiTs60kyQ9iPEco0YB
YahZs7b8xja/RFZr3EmWq1Q6umTjjF1oUxwlTwJD93W2idBslCpvClDMM6ZmvbBkW3rB/u5U5Fe5
sOT54bCzvdY4tFPNjvXyI6UwStT8ZtkIEC5ZFsvqj46jHIYgjF+K8lhACH5uNS16Yc/89xhV/nXQ
jAeEyNP7EbOqZwncGa1/ZK2s05aXTn2OiRvK/ImqxAqURt/A87q7S6zEemax31qP7SL7OBc+7kdh
2+Ci5TJp81M8hmardM9rGoek6lQXqbkH50t5WFr6bRk8x437NHuMDvq5Yq+o6sxnz0uUJyu6BUvC
iOI/wWjV3zpWLe8mM12mhfB9cP8DmLHVGxNUjtKZrldO5KiFjXdF9IzhXfdYFtNhbVFzGQVgjdsd
qsjNU1FnwYvJItmLHhcfSz8Yb1JNAoZk+g5boPIiSamrobJ+sCqQ43KU5MGoSKEkJA/M4ca9pwbe
c5ob3jO63POdYXTfA79GJWTJ152sx0kq3vmxC/NfqqGAeWXnPnyQGoz8ntVIM27RTPsrpqi9KIFn
P0MWdZ5xEKuOWujiZTDOzrMUaC3inmrJ5owkpQDBFPOxShkw4ryhoBwbtmwlG8a+j+h/k9663+qG
rJ1iZtY451Sv4pM7gZhAzjJ8KWFDHLBnSY6GgzLa3mkr/2R4Bsrh6Le8IPUcvZhtAzfUSFg/GFkP
dY0UU6HFy0QCxi4zblm4eerzyGijDLDDUzAL8RelPh/h4T+xJYm+3pe8xcsPbw0P/N1ireJjDn0n
MeyaM/av79qFJdQtEEaJSTAIUHIJmNQCnJRMpGu7s6ez4z3GCL4U02u4Aq8WnLfKsLv+quozyywt
s9iF+LAFjJGhOkg6E9ZDb2ZfzIV41C1Mmnr5CXgTwTyyhX9kVQi7oQbJogC6u3cS6FU7zhgc1Yv+
xn+jeur9jBIdDYwmR/ZRivt+hiEq0RjZGST/k5htDoTz2bRDZW+9Y+6EBUmCzkjs2mwhyl1cixF7
uS2rMme0T7A7gGEGfcE8KpOhQLHrfk2d+bePWkRaVOcR+6+DpX0M8HW8K7r+q8NtvUXYgZ1azfwe
TqZ3HBdUbcJpCu9Gj5Md5f9ud1ti8gTYwwqPZsC9UnBJu6mdfqiTwLy0GLXd2UZRXm0mCUkV1ztF
7c6DaX9K+deWNcLQh9Sh8oRpAlrNmNxFkH5WrENcQ2JeSGn5grh2loclsQzRhmOFLAjf3V67a1C2
CCqbjS6jRIkvScf7NzcGijL3zfYaJBQdba8omc96PwtuVWj9NLNQORrWfTHU410T2sMaGGY03vn6
cuey6Xum6dUdlN/qzssrRMclmrterx0lKtarEpMgcfwKtJOHGsaCnS8WO5bSqCDoMOj4x4ZVek5+
jTKEABaO6PI3JZA/vCW7zEBZRsM30184TPOCUZTbUQjnVKLtzIJXnjnTYXsy0k63pMQ8bcDeCgIv
nXeBTiCBscD+tsDqzPDcmdYtWbD30g4kiJbkwBbHaY6ae8kqfQtzh8BlNCK2Br04GthKz/Pti+JD
qjU17qNGDgdsYY2tUafTh2uCyBckee7pog9RmdgYSCDJOEKFWIuU3zVDyuGGMWS7mxunxxVFiceb
4xYHA5uuthinXZBhrRviT31Q3YpZjK76Z9Z+/vbS8VUrF2FdxiP4xhYYzkGln9g6P+pZD280eciK
KtyhUcZG6VyG9zZYmIfA7/bstze7YcoeM41PRO5V1sFDZfWmVu2eLqNkC52VxbLqrsgNLFPbWX2B
fa9f5gEHIdvFk9b50tZtfjLZhAHF3vV4sTTBKWoxojTzndJn7I8AEzzwwaXTiJ9MXbP3kzYpR19p
sYXp9RPa/8jTzZ8MM73mZcn6HZZEUWN+q4YKz8IpPSG/FB0tiH5F292HQa3u+DjCTA6L4tBAyAi7
e4RfwZPEbOkqKluvQcyiClyqPaJs0WmoFo/o1gCFyxIFm9P7udQH/I3d5lAiUdG4rDX24+/G4ca4
vYdVCsfPvXcfTEm8jzDY8vNYRdcUi9JIY7m6VxG+NWLU8THNrPrfsQ8jWwVJtR9nyz37aN0oZXtp
9ZCbgA5dZNrcaTOEK94MJriY4bPnLkuXGEEyHmv+dvh0L32LpqEd49jXPDkbygQRWAHv3w3KmRHF
vGf/8TuD5/DoTvD3S8VO0CYCpuPOjD1NuDku8mjAN/njQe5Nl8R9GZFAurDjqd4DpsU9w8WBQc15
0CUsXTjzXYBgsBu4Kl5bnYnmFKynUPnd+njL1OPD0oL02G4f0nD+ZVG4zxs+lBWTbMXxHwu9+1ll
qCPpvKJ7begxa5oG9htDB8ccNTYPLIjeF0mDA64NTwwG9yFlOcEwIYXPiZru7XaRFEFreTfq7Ref
78UBldcdvsz4g2Zs4bhcy668CE2Iud+DyplQ9LIeuko5ZUHjv0wors+V+1eZ4qoXqMGPqVdOrctE
cND6w/9wdV7LrQLdtn4iqghNA7cCJUuWnNMN5bTIOTU8/f7wv/f5q87NqmVZlmwEzewxx/zGWgCO
0opPeOV2thf/aHBYN5Uim9hQy5vXIFggQBrar0NEIlwjKzlaBkqel+r3EBdc35rzIIzHp9lwdwTh
Yh+JsWJpQqfbyg5Jy76zxhh2S6OGYI7zeqe5L7FWlhs7LcJtm5foM2O5s6VWnZeYF5x6lMHEMK6R
SnvQlPNx0D/Z+ce+Nzvjdmgfu4yo1pa8LvT8rfTqd6MfwbMASHItQo/78QVHrgXsKI19UjyLDdWg
4S/wVzcegambflbFJnXigy00fTOC7JKpeAEk1ghMkmC+cuqjRg/KlPQVF2KobgwHw4psvje/Rt74
GUZNC9Sp+kmXt8XMgK/l8Tfm3CLozGciFJ9H/JJ0XaClTicPZOra2+jV4AZobWoeHCQzTMAyNP8h
34Awke/pZF8qRdM+987C5GmFMd1aOtU/a3q6HUkd7uvuHC4DAbLlvCeeV5IuW8aH+YvkbPTqp6wc
PoyBQHm9n+9ESuU/LCuut0IIJBqdRp9ghS6BTA54hgEbRpwTflsNAMHSz5GDtGlrQoE1SzvWiiIr
Fkbj93uOvR7kDoI/kQInq961hR3ek23Yb2ntpL5qnGepisAqBxYCDQxtnr+RcZ8HhkfDu2v7ZNN1
xSt+UYYce/bQKkvIS8K9KVuChNecWJzRattp+Qsw/3vQae6mex0lBLomyZi7n45uYv5UWvZTJOZ3
11iEBbaQ+XX2UCjc+3Ia5p1b0CxIDLzsbo6PKJ6jNwMVVBXA/qa5etTT5tKsQlU5r43YX6tziF6Y
+IVjrLLdKDZw79qt0uQ67lxfxzjdJJVELVmNuk2kjpXBTaHAIySB98F6YdWUkZ8ax7ZIrg5GjE2d
V5ciq/4VlnNsGvnZJWy8lLiL3bwIhJ4fMKqgB4U9eS1TyFy9O930pJlFoKqDBgf6drBSiDzTmAVS
I43e1Pp5o9mlCkJL+3YhG8XhiBE9sbaCUCmzd+R+Vu0TMW+0oQuxRwXY2wtKZlw+l0rfCVK9d24s
8Q/jWUlsTjOtevP0Kr0Z/Sh2V4bYw2jF0Mbzl3np8wD+zFPcLt+Vkq9mNd+P0jcL2exkpG4X0JyZ
hDzXkT9pSHlbgbF2qw7OYGXSURPdMQtDbNpyPyVa4CZk3b/PSf3hRfmTrIezknga9ekl7vNDhwcn
U5wTad/tQLKBphnPMeBADG2A0drcDrKaHbjWBlbL9QlV3s4PTVdNiLgzzDj40EADyK6I7I+5Vx9k
UxcbJ9eeOxeQTZ+Y712RfU/g9KxGvTNf9ottF1+stV/G5DiI4mlmjNzP9eqhHoCXJ3CYxgxHNcfj
URAitq9oA+D5s9COumVPAxKYWneMhuGeTCMyBF308al3fjvRgabgDkvGNlHvpQD5C0B5o4mJyEu9
BNuUn82+vM9A82yMZbK3wvP2SnrH96ID0Adt6Fgpu4e3n2GWn7FHxORoksZ+IhSjujA3jIXPAZtu
ckXWIcoOqnBvf+tFf8706W3gl2Lr95pgwoD0mb94rXZi5XvEXFZvhsHh0EcXg2T6yjb3fTodVBXu
ukM3lbuOw8Iiwc6f3qHa0NtLqP8nUMBOfUlQqQ49eWp6R7CY8s5ZBetzsDL6KeVuSrh6Jzf8zXMi
lDP8aaVqX+XQn02vvxvc3CfP4b7uow+7YN/ICBnRDVP+7jBTD5+0Gn1aM6Q8CKI/F84NOgJg40vK
htaYqGjU1rV0DMbDXrDPOHrslqviQvRoSx2Q6GhVXC7Dq+wRlZfcVRs4PNc8Vd2mcSAC6gLDkVVE
T5XMf+tetZuiz6eg8QYSIxk6bGP9OOreg2NRRM4x5OwyGk9WR5VdD+HH0HPdLYO5k8C8nW68tVDv
IKdkAYg7qeV0Q5sQlCjeKZC7rzAIMTpFSGgW2mE7Whxkh8NI5MnCgm4UwWA6HgP/rrsZ06kIiseu
gBE1Zpq+My2YDV2bPBAA34ew7bnBUUneez+6GoazAYiM3Zh9cMP+SRMz2E1v+BA9pPFZS/C9DB9t
5+2iEaRol5BR7GVekCMRtDQ4cozxQalrXDwUYY1I/SZCERh0vUCxzg7FMrpHQiZfnQR4D3fwYax/
jJ7aeJ64PCv4OmlyFlpFwtwEQzHldGmSB4PlJ2A6CVcT+T1L0pyjpPpHyGi8EcZAW8l6DjuXoJLy
y4Bc5y4tUxIGiWBh4pLPWd4OUXOSFItRX15Gj6Yh+SKgrm4ZIHqh1n5xaVr4drRmRZjqe7bZAWTu
qC6ux61GzkHmDmvCIHdzSYBU2sFRbV4zs+HqmHzZLvrVHgtFMZ5nG+FSg8kc30aU/BvRs/uTXa2E
LFvBe1PTs11NW8O0FYUVoRmJA9tBDnfapOpjomV3VkRBTiZtadrl3kKZapploqCNxz1D2lYniwBB
6FnG0Rd8K9ipGZ692Gi4AjhptH+Ifp9JlR1DaSmSgXu6lZeiBmMG4l5scty2h8WO2qCDiOlNqZ8u
9m07eHhTh19buyFq+ZwQzFoiQgN8xHuX1VtGGe/SUYidXjbvQBZuhnKB+FytiOaPRhBcrTyDYf0q
fq6FQyWEB8pFJNg0ekTdWSVgJrGgl+4e05JNNKQz+alkuEfOTIXYn+kAAnKcZjLbpbkT1vxk6vLc
pFyBMUc4E4RK0JX8tZ1wDPIe4nCxjQ25T6T6WNQNzpnnHEfqhlyQZlsYHCeixC9MYmAbWdivS2aV
+nmV4O1XDTLf6m3zoYe8md1JM3aSwKONZ2uPohK7EcDtukhVGziojELNGKj3K12O9I+MhU2zTqAD
38fY+jKlNu9CcwSWzAgpREO2p3kO3o6K0PY4+yuN2QEKE2ITY+ZXqPH7JIaRlFn/LNmXG6mQ+22o
SaybSIg2eEFTv09c3YQq5wQZKacbzeMscWzzE8Hllwzl+jRmdK1NGvczUUWZaTwA7CsCrDIMUFpG
oGeVvf7ANkEjDkyTxr6b7YUNl9ZQ6uAYo0sdkNY+qLkOekr/lhoNOOr+pCWcbVUrNl1eP6d5yTiS
vAGMGSwV9fPUe6T6IlJsZB7vJxLHoXYuF4mFvRY/s+F918WSBhjZak7T4d4pp3enm74hiR6Wefal
aXxUKrGhJU8gehm+CFVrwyeZSp8+iF6LxzFz7ofOZSwjLW5Hd6CB0ug0sr331O5JtC+sp7B/GIQO
qhuGKAliJO7oThiouLzNbXEWhuTSjXrynOhjtLpzrdl1jFU5BXGi3xE48myOpGJ6Q7mL4vkhDu0R
L6BzT0OFAJc0hNm8vLnegys1TCLmyuIreuX3fUqBTYEJvi4KUrMKZii2xJxvxnag3xDvtbq8LfNn
sHkezc7wwDnpt3VsbVVqsBMbDZ5qJuVWM6XluzddBLAT0Q/vAtng3oDnpHS2U6O/aXlOq2Uw96GC
uadCwvByMGiNM/jR2H/HDdZ72zpSX3RlToExORubqpLd13TVsyOVtA11OCelKvF8oxolb0MeQu5p
fog3t2wsw3fd9Gd24reYPuU8D4WvjbABU8+cj878Wokk34bmPhc0pEvmUJlBjbaSHJhKDG9ZGa0K
NTv/MOVT82Trc0OgV9IaKK3k1Wn7lCHSWWbPSnH3tkn13tUTJccoe9qEHe3hmJBoz/FgKP/UIRkZ
WVxf+ijeWQSJ7LxZnerM/Mo1BnbjFPL7yhtq+m8cSc80xKudhkdl03DFbz3NYW/ocSlNU3cp550H
BXiekdvxczVBmEXQ2SrGAhsmEXK6WmnH7F8eooUkyU8V5mfd0YCapzXJQqFN6ynpDjGAjQ2mJWfT
VubPZIGdyp8N6ZT7qDI+HEM7OItCP/Fw81j1T1WBOoXX/QNv5pOKeto1ZnxZQA5D9s0ynzRYKATL
tY2JcL1T3E25FBk4LD+xxGD9Hv+Rb3kJPSKWE9Yog6DzYnRePEOd5hYYCZw5suSt9jq24rPkwwKJ
cp9knrnX1sjluJ7Pua1DfU/KYZck7NN0av+6nl64RrGBYKpfl0O5baN5z8/RBR8iwLfxkVih58ww
tYAErP0Lg6ThZmpC3EM/nnptXOsVbfvJKQaqTYyp9oLjjOhqRidOeeaxTWWJCi0KXq5NTLZovU2L
veZdl+ZHY+ClKvBMINg+VBy8TTlZ91qeIRkK622kb2lE0xiQ/rPyVLzoHNviKVrkwcgp0EVEKB+r
ExUApD32sK4Ju7UZLIzGkIQRrO68OLqvf1l4Qzo/E5OVKh7vc8FOTbbM06QTsShCf4tbghpmsyIP
anoCQJrv8HDdpc54pq3AoJ+WX0Qe9QGbwPO0kltn69H4jEr30xm6l07nxMzsF7IvHk1ZBiIip5AI
YCjgBMnON13L1cJYFw7xQ2fpb0Nvf2nOiK6M062zyK5LdcSYlPu/syQWExPjsRkuWQMHnAUAG9wK
bzbew3Xz6mrReYFUCFL7nJlyQbjrvutG7RpHe8mJJN44sTX5U0Xhrdu4GULOFqqYoaw8RsWFvrFF
flOF/VcpGKGIhwUoJfandnh0cnGyCtn5pjZQU5XY73UA1SrVtECs+byDZ2wZBSeKPq2+4yI+AK64
aZN4p2f2T+y26FQtXUCSVIlSTPbmXF8ySaBo2+THeiQyddDrLa7wz8zosIuaJHTbyTbNaDynPf63
sAQcbG/5FU5DfHWSEpPwdC41A76TNOINQ4/hZD2EPSMUYfhvKbUnkyghJav4Scs+YCaW9mL6WqTj
xprMywx7LLB649sZ+qPpJY/VRGedCcCfPlwPdpx/zMb4mpXMVZO2AP2q4m9OpsucTbdVij0vjD4p
IT4JVo03TjXu7Hr+GOp1Lk/nRq4VHo7ApYI9buK2ozZflUq1p4sXB9aMNKsnJgHwJmpC/OHZJFJk
XXkucuKUKvuhcCdBB117X6LprDcgpL3y1mQJF46776vK9YsJyF3Zb5MpeUvyVvj/Grv+tq38K6xr
vJZmdV9Aa+ydgsVFtqQt2T14vNNSTtuQ/HhcTsxqG/WJOaNHUxsxpzP5y5TFYZ7AEsZkg6apjqg3
lCNnI57zRViBTk8VBlfELEg5+brfLyolKTHJdkvknJig/JSi+ciX5TrC+aKtJm+5Ql5lBq1NGwKv
rPBgutHebFPfmQYMxxppUelyYXjpBmrtsm9sa2uDN+D+Y5BHmfuuydU1Lvp4INMBij42cOUOQNb5
o2rLe1AO4o2DnrKxqOg4i8tbK38ZRBYQoHrXxv1bPNICX0/BZSZiCmOJvoskJwrzE5clD/co4m+h
019Qbq8hoHx2Ccyh5Y2xJYXolIvisY/N90JJwUYvpqxlnsr1oDyJnhtjmTz+WQUiHVEG8bg+sBt7
JFT7re7Tb3a/T0yB9kew+WQqL2HA3MubXZ/bOnynPMCPEVOihAj1Z41GTmsQtjLMdrZ1C/OAywhZ
L50tSoYmIh9SO1dOrV3Ya76qAm13GZwdedllUNlyYk+vvF2xgKJZRJ4dyva2rDQaBLzA1s20b/a9
m5lZCJGE7kEtGnOTBchKQrIi5UY3YzKxaYScQG9f8+vUJrZ4tvdzVxg3Wk4Hq2ESgU6Ew0bNjXXG
M4z9PHvNkfG4ZNPOZDApwyoetLkDGu9k3f7vy/88BoY+5brs8jBwGOEAxF+b3Kt6wsadoiLLYE1/
Um+uSIBxE2AhHTX7jTcfK4eRdIacPiQ6siHwnzrWoB34e3aLQaE6iBClD4g9W5uXJW+7/UiF3k7c
w8YWATLpH8kX/hz6fJ3s4u6zaNNRGKO3d8J/Dpmd/pwbn/jIuNd02N1SXUTkHOfv2gBQtbIo7eVk
/Ialy0VDhV2E4ZeVisFHInIDsAHCs4A46yV/k2RZcpubZFpLtlg7xQ4evtD5jj3ze+ywb88swuEQ
HiExA0hHseo989XLgH7bu3rWbpv17ZK1A2NJ7FMT5HvPfYGfB/awJFliKf1xTs+LLh+K+lqnYtyk
+fRYRnSfc9c9trVA0nSumck0ueP+tMoG4h81d7Od36dr68DTCmRD1Z6EHk1+11pcER4p8EyV3ZCP
UQZN1Ch6+H1AcT1xWVvHchQE6tjs3g5WFAtgEzg7dAmRwHBqmKiZ5UBojNptatfXNh3fVLEGLap0
3IdW8W9Klu62h7QRIW/rNjtlK/K4wc4W/QHL2nqx/pbMzq0X/TM7i55sSx6ay4azTtyS5TF9LKaX
0EqgC7ns0eLIijaMWG9UD8tBVcp3vZS9s2NPG3qq+zTRjdfMY7WGHcvuFolFFeRDGclJDKgvchQX
9thPUi9eu8LNt1orEowW0RuMEUbYXXPPNJPuY/RgGVxNhw6xQyiHiFSDv8qe29FkWN3kMzbXbuui
EQxpZ9meIFN+yjxZ9MJ2uis/Fyb5iwmpMhxproBQYcSdjvvUK/ZwGrlLbpm7fialwUTT+GTkAAF1
C+TLWNXYqhCs7PonSxvYL+V0yGd0ZiO3vaMpjn3RD5s5ojHVLYhPjpN9Doh83G0qbVNieujyKj5G
6bgW0Oa7zYjLBrUyAnei2ju9KGismPZXtbaewo8GhcU3Mo3atT93aJbYZNubiNHAgWLkPpSclWWF
2DnozJ2Ml5H5Oh+PSr31ShtK+kzbQ66JNUOD4pcsw0S/jBMGMkK2b2MoFZR3G9Vmw31DZnrQEW+0
AvlP6PK3kd34+YBuoyBqGBOyJrVUfUzHBuIHd4S4EaHfDIl+20/6rqCm3MwOk9PJQmK50K9eLay9
0IdmByHyuDSps5FZuY1NAluWiJtDFInuNKG3Zy4G9zRTL7LEZKr3z3TN+PzLBesPimyYdOlNXiGr
s2+FU5tKolfGHSwGKBJNmZx7h/5p0yLa15bSGIqFB5l7xXbpLW7GU/cGomdb2mv9WTEat4xHO2Ml
zZPqpZSLdXDMCjezqOYb0a09oRY7DfEbePicrKWuzckTZ3ZjK2JOC20SDGB3CIFcaGyzpP1S5G3h
O0YZ+iBXSrycTL3WqU9kWwkAar0kr7niLbKZS9jKW9sXQqx5Cs3ZFulrLzm2odHLQ5pkGJi47Bnz
eWklf3Fj85bME6HERJJljZaMdMdX27MxFmfFGdSnOkXVvY6EwhlVbkI+lW2cdeC+u5btHu9t1POO
oJGRrjNVlkOvZyvduvLTaDwINu7ECxdErA6i3NMstmDE7LzxtooJb2FW9lOXon8ozHA7pvOrNTF1
OTrjcxcy64kNqN2XBNGwRPdXlSw8SfsnSAlC1om+aksOgeMONxE9VIRDzwSMEs3I5rL+gd/MIZrT
u1EfNMKnXSZgRpfYjZLBhKbGT2ui0JmEjQwkbJacyXYIbo0Lian/+lbMPcuNKs0joJJqoaywOedE
bfyoyP7UzX+jWn5AzxBuASjcbu6WTuqQcUJ06PAT+BY/LUy503MmKGgZQq/pGDJB99Cm8TLRY5ak
+KTxuO1i7d1rhbsdjJbAtSSrbun8Odt8cUnHE/R0aHv5ukGlwz6H4V4qVva1e8A+woeJkQXcto+p
Fc43MtTpbbD1ESWWHCeq1E6DBY8P+bHXcn3XuncwLigM9fllVMZh6XRUYdU+9yMdETn1vhmVna8m
z6BQzBd+++g27vr3XNIis/6ZY3LnsttnE8xdcRwVViO2A4OiAR17GjX7oWVu/BqRR6JVhFkT7hRM
nfbTVuO7FZHrlYe32YC3Ugw/k4ugX6dI8Lgrn3pEAfLePLi/pUT8sJ7HkO1hCr1hy4DOp7ZOr8XO
fFIO0QVFmt5rooaeb8+ccktdbSqsKIExsudzViZ+V5e/ujV99aNOxSKng8Has1+h21OVf+HdIL0S
+in9XnbGptM+8BelnFVxivxi5/sYBC5mwyDT0kOhE+jchtZd03npTdVxbltNEHGQN3PtYQ+kCW40
nr2N+2m61O7Wwj0buEqQtjF8znN15Q6bUgVbG1EzPtdWJT6Qejen68Buz76D0DYM8kv9kzJkxVYh
fTR1L/TjBuk1ruyE/yGc5FE1XEvJZK72jdY+fWjRge6rDtpJXMaONtuiym/HWdksgq1R22GsG/lU
DH3ZR97SXZP1Hxv1rcBJe/P3kMwbooxQHupM8td2awRNqA4F9kc8uSZrKcHqruZB8W/HOagb1uGw
Np7SIUk5D/TXDrxEYJim40fWwZXSDsTivUZJLJhyQ9OuumLatiEbmWJiDiLdtKpqjo3qnkanXvZm
aiXbsc0vCssYvWO6c1abN3suHoKN3SGDI6zo1dKJo4RjjWVKH0wF6vDWarvhMtbuQ15yQMsl3xS1
0V56r6/J8N653PTdGiZLT3sD6ti1DWdEfmTGPlZf02BAEXdoy6eD8WJJnIV191E3kFyY6KIUKrZe
61wLOmJBvYjOp2jdhowOjrRYYeasQRvTb9rOQSjHnvjCm6wd1A7wN87F8OIt0W0k2auwLdtlZh37
k5ahxxjTjUH+AEWO+mXJBR7luHeG1d43Q4YMI6OXfKb/KbgvRRCkW23+p8gPTkPLuCS2NQZ9WUQ7
LScZoTHcf46NR7PoX1Q/hhsBBtl3Zt13upn12Vp+hHIPrUVMdvrPkZygS5F/N4rZWt3pqf00QozK
OTpNVv3cZpgpek4us3tijuPktTh8ojDehkkLxWMwN44nvteJEwpx6CSdZ1p+aDpnE+d1Tv9lO0by
6GH5uWFQ8dlYY8ajWqPbXnEAHPHT5QxbMkdUIb7uVOgCtUnzJ0/SpzYdMopggdzIar6OFt0DW4Tv
8R0OFFYVP5yW7WBi3R/b23nI8j22jOM8hlfiQhh9QYvIDIVVx+E1o3l+LUr7t13UrRDDlSoVbHF8
ykKewdmpYQjqdpkYOLvX6ow+ylWmsaCc7QqUE+vQ2P3RUOSgF+pRmxfjdsALZOID3lXJoWgpcXvP
+jUza9iUsnvVqn5B58q4GXDcTCYzG0xPrRufenppaG6fpuj7s0FYbBq7807rey/olsr3RMzZktzn
kBn8iLW+avdglY54JrmVZ7rJfH/9kUvixEJlkTit/Ub28JmJ7Ktv44Wz39xPDZ+LSAgvJG99J5fu
I7IQIdN0HadP6aBZZDyZlRv5AkQZCgMdW5vDPLbjDuMTK+xN2qfPfP4Pzldbt14QoRcg0yL6d56+
0Sa2VXb0qzr10JnOb533r+7cPdKFCH0z1eDkOwRneRClmpDtgDBW9w59VI3UYCmwZBN54G6GYmnY
8ut0nZ3QOgFK+zLCyfWbEp/Y2s0qe8bz2anlAbE7x1FJ4A83szXvHa6gMqr2BQt3KLU3a0j+ATcr
UZ4bta90bG2Mv8ftb+l0r+RMoUaX1bUROyPkzsmaDl3ZOxRihH5cfpmZizddbQc3wVKni5pcBuZO
6zV+Rpsx2IXGj2P+0tB0t/Hi3SosaUFpgEbAep00Op5eL75R9mJs0iS+rSuN1EqrOEum1bKyKfb9
bOtbbHM21cXkD6XcG5OKoI3VDREszYPJC0NY4/LPxE3LpjRiopN0x5jBa6/pWeH3c53+xlWzQqf6
o1Vq/N2kcgqJikN5yyZszUCbpxdjib0TyoavOrLHXTsxtsopn+K6vbMGgiDAVPNrJMFU4HV1UcuZ
97ZvZcZWqKFd7iezTnCVlZ1h6t1j/wb6p2o6VoomhiLcCefUvum1ejvV137RjVNZjLup1KKgySjK
6u5QlQZ1K5pwUiZ8eqrcuvFymxQsQGHclFu97m8il+D2SCd2AceR4Wnd1ss1xpXHt1y123bsKAH6
6E4zKPqnsvqJaOg1KWGUXqQlgTabn7JvrkLvD4WXz9veoN7N+0yiB1kMC+UQWcLpro+sr1qcIotV
k5xAh3bYPw+PQyVsxtxH75eMlE/EL9G4L3RQ9ooYOGZaThab0jiijFCReWVg5RpP+jWZBtwexrGO
8mJnIA/IQt4p01utPJSjdUOQ4ozXtW7N104lTzgsKUfhUNn9yKBGKS/lYj2GVvogWFN2rjPss3bZ
e7VxE3InZ1jUHyoaZERTbtMUNZLEzjRpN2ajrAAbJV+5EcVOjS+mK1DNmeVOqng/j8bO6XuqEsRG
j8yCTa3lZ6HanzAdf7KOXkW6bIzmIW+GgYuGkb+wejNj+ZMo+3cYK3j9ZmDpeb0Hfk+/bAas0LBr
l/EXkiwN+7psEc+0q1UtT7HtvKSOOuimdWxiSlWtN8/gdxj3EHh0Bm6IducOm/M/Q2jbRq+5YYCG
GD2xsxvusPr01ZZgA7MvYQly2LIjou69dFDi8r56XUIvaOdF7OPeePbIYW0a7z0eVkd8Ep+1CSMF
RjtSIAp1tgtyTysTgbtwn3UobkNYXQEejTivxsdmRIvpI4ZhK0feMjhGoF1YPxQMMmy8ZT6Xgxck
i02KEk+hY3K24KTQZnV3tts+WHbx2XZklWm6A2sfQ5o+PnkCednyGCuw3cepNyjY7IAllw40jARs
uOI5I6CTcRPwYrbVfpb6EGi4VBtSQ1ViXqXhkBkKNzBFcx/q8LDe8ugLvC5lZm9EXDKbzqhP2Nj3
jdVd7Fa5Pr1Gtt2E1m20xrrLB9ltSzw9k4vzUfUnc6AbHNFOabVvSA5EPaKtbqYWgiS+VNPho53o
l+e5wb7UOSLBszYmRs19bdkPxvBS6EhgUJHWifS9xmB350mKEgrFiWmVtQ0ITyoBO6FHM+IA1W/Y
fTSusRtacR4cBx5KTTJkxpoN0MKpEDSH/naqRX9rVMlwiwCx0NabtAP2kWnTabU6Fp2oH1KhZQ9s
q9f//z1Qdcw/winitilDWJBhHBl+a+vd/n+/zRM1NW6JNWyufw9hB6APYYv3/75IOkUp67irtvbS
1Q/oMM0DdrHHWgfe8feQRbzrpfH0w3+esD4rJ8B0x28bB/99IYR0pvQnUzv+PQ+ztbpXDfH166v+
/cNsySFmoJK2Nb/Z32Od7Hofh50NxuX/HssT1zeA+lz/ngG7a8btkiJo29l0FWr833/Y2927opxu
/r/HBbUBKJ2Jhtb/Pd9oJBQLcaZPal7++3BOtNolwmH096J/j+fVTPRUbN+xF9nVZhPepWR6PjUh
xqmqnvqbvy+lV2VrBtyyTVQ6PHltlJ/MBi2xjKaBO0fv3pOB4OeM3/R+6ajbSWfx/fvRufU6P8Ks
d/z7Ms29dM9ggwj+88JROJ3JKkQ0W9+2zaHOZcZ/nvr3Vq5Xv9J1Ebd/7zQlRDYuoRshSPD0aWiK
A9tpzf/7MmHy9HbyzOei0fg9dP1qNUb3+Pc6Bj+JlNE2578XsktMfU3phbu/7/ap7c94epmqyav7
v3/svGl3WculBSorjv1BVrAupqLz/76No7m65w2TQ0sGM6v4+pwiWWJcVzS1/vs6WTcr9gPlHpHC
3PW9lVyR2ONdNan8jhb86hyo63sQdU5QRcn4kIHUDDqoCo9z20g/ZPrmidqr9aNJ5i896hvXnT29
xgs8Oye3nbdS2eUm14bqQ7T1L6GyjEu25as7psW3qkvGBlPrp1wwsudu9a9XVBQFPRU6HJU/6jUL
x6LfhYqKZtOeUauw5BZQaIRMsR8QTUy5M/LspdrH9EJ+aUScrH5pfvLWuXdw+H8lU/rulnH7qbMn
oHrrvHeT3u0mS/N5l9QR0Sie0dwTJg9XM3dYgtbA5b/HoqxmpHLRKH7Gprn/+4YRGQ6LRFhv/778
+0abIA6lUa5R7vBS/3leHamtxGIW/H3Zry9QOaa7HZULUe//vQdZzxX2afpo9tRUsb+0jr7TLAMK
8fqcv9f36AnuVWOP//lV/75RduGwLzt6Wn9P+Xt9pen4/MeYfn/V4GdjIv2wjBlxkbRAr6QFFYeh
sVMiQev4lstM2/aaSh+BGCR+a9j9R5FrF9Oup4ge8f3ihvG/prA/MXh7r5M0XSKQe8ZmJydHVfGa
k1ZW1skxJ3fH5nXk+i9M+uLW+DaF45tdgXKJ7S3TA3xAS7bcl04t35U0Kz+KpuXBM5Jq58kC3E7R
jTe4+909qc3hlVjTLrCaTH/BUZgCTIrvGj17KBfTvFh1AWjBkhOtCXqBQxY3F04cGkVRlV0ytk77
/2HvTJbjVrIt+ytpd1zI5+iBZy9zEH3DaNhLmsAoikLfOvqvrwVQV9RVZqXVqEZlJoOFAw6QDEUA
7n72XluHtXCKYyPZNiWUlCSjwJXG3XCKTb3e6hmqgsyg+N8YanpSm0HbQrbxT6qrWVu+KPZNHGME
yLnh8i07ZIhOtgXW/p1uRsEtoxGGdKptvfrJAa6E9a1mHr6QtT/czV1Dc1RYlfmza9/K37rq2Jzv
BBnf27Y2ufs28T3qqeiG7LNt58E2hbbMcsa8jwXPbVsWXbDuiAtdFZWg6ud1t6kmSVaOvHGthWN3
O2+Il7WXOjiJzdxUp35qixPX1wtzW3BrI7g7Yi0bqo+/18Kyfz8viFhUdjSvOlAE/zaS5geoipV+
tP7XunDB3uBTYjbo7HJSVNBYdpiB8SXc6lCFV4h2+vW8r8sd75bRPRp9iJvUhOg377M7fdUN4Jnm
Vhd46RlE2W5uzRfCn+buItLzkDNzjXljGqZHcDPfoY996DkrSrmWtm9+9qP+sdJA213mXYXrZCDd
ql1eEaHeJ0m9ElqHuoIFlHqjRAb/d8RBBmvciPgxlTFmLUuTF5vHAkKAaSdrk/HyvS3LCgAf67jv
Pecm4HyWmqbNxyXmA7np1xeLkjrMaQcMTCcvqjeI3bxwnykJvwQfzP/DTt+0xE5RWeKfT5w7zpv5
AD5UysHTyeNYIB+PXWvvTxPQMqj0c8v6z8VPS2QtUAO/sGooKfKY+VUrAFWYI36cvKHgqNvZW6bl
7m3oY7xxS9bT5/2p7d6D+xD37jTcLUtsMUrQ0D/Lj3kBFcocSJv2hqxcz/ubgBlR1xTPVHFs4EQ9
8aoRpcvUJHJWDTrlKG0+TYv5ZT2QXJr1LShzUznOu6oo5ujcfn857/043roY15JU+f7b/rn52z5T
c9R9WsbrzmENldyr4Rhow4+NEPI2bPhbRwO9eBrY5ic1wnwgirj4QtHum2kU1otiZ0+1qtZ7w9KN
raNGwdpNdagfMOCfjFylfIbDI9Mc7qe+CpepSsJnEi8JNeaGiSpDWUt9ODpQtrwh0leowrn/Zf15
KMv0bSiAejZS++SbUqAgzR1m7J1y6J53mtqCFRWU7hei0/2dl2ZMrWusXY6WvhSu+pl8cuUOYHZ+
zDQwg6E9Ikjom02ZFslzKyiiDUqibhQsXF8sb8kF0nXz3FZ+cVDLKtkIDGL7vPHTJ2cY9ixGZi9q
p+e4njzvmAZtdOcZ/vf5x42aw/9g2ecXO0/bs+dTZeinE6bfAwUlNa0IbWBm+cYWnOTXCCTpad7o
Wd+cSqNBXms6IA4UZuklAsmTroVGv5j74OWcXiLTxgNnHH80f15i7p4WxXOaJvnu49KJjizYUNp6
3ZRYA/p+3MNtcc9zK4sxoNkt2Pu5GVWoWJCn7jtHnm0KgvVesgKCOkyEy7xUquehpa4aZUb52R6p
W4d9Il/yJH1G5tG9EtF8ahiPvsnWwpKV+STY5+Mid7AJLBQm8tNytOvjb0l7FDKOb0x2+xSfeI1P
eYLL5XYJYU5Ti0VItPR2bn4ciBMlJQcZnWXLcvclfFJaYsR1gNQ3jhWU7kYWSHy73pL7QG8Oc2ve
zF3Mqd/cLCd3kdH5rJfV9m3YC2WfOfi6UlzqzNJbIAoa5qtVOB2e+1SKJ5ZJwppoZZr04bH6ypRe
ObyfoqnJstJ88/Lemf+ns0qyhFmZ9i2GIS7y82e8n995acUni58hkRQc+6LuNssaHfadH6fZnTdN
OUJRodX5uc+RTb2KWQJDugMSDueKdq2E49yUWlTd4GV5Zk5sPghsVfDGrGshbZCyEXpymw/izXzQ
hGq/QgdS7ESBTrBu9WKb2ehdk1r3H0Mvt9dFCxxBi3p8VNg7Cc9psbr1qfUwJqhs3NxX3jbU17y3
rGVIqle1+ZByrTUC2fimN/VgVUQJBiKUAvesZq57rnXVTd28HyuPhVNbY4aJyY65OVB33aijxXzU
1ql0DrXt3VCeBzAahsm5kFZ1tlGsUUKvwq+lnR6qLDKfKr2w8VT44EDGNHwuFBYQpg72X8+klipZ
VHeCr+hF3s+0uGMti0FqV2pLrLjbZfLQJTiUAHiGt5HnwY1S65wSSWJvu8HSjhHPCOQwaUNFO8pv
uL/V2yEV9tng/Vnbcazf5gnxd6FQ7Id+QhbB412UpeFsZeONwyKdMhgae1BPlDoTFi6hbk27MhT8
p2LavPerKyMn20L5ccZ8pB4GEpI7wyOCEHM7Ne41isTmztKb4L6wYFaEgN7Wc3Pe0MGwreaOkf3k
AgI89NFh3kcH1WA5kBWQbu+5jUEybesfrSypTl3Qpes4TeonLYxe5/9qVf8eml3wLeKzymL6QNDF
dI4DquhoTOckNmsKVWTIp1Gfyged92Zk7+dkbqIuNCf9cU5poUuJk+yIpco9qvXgHil5Ut/qNAoS
ZZT5m5hnQ0UaNoey+dDvLxkE6yulCTdJX6YNIQUGPj5SdReSvx7KMznqgw+EYWEKh2027fjY1ElI
ADCq14cRI+266Ulcl2Gv3+SZFq9DM1KeMclfOj6F38ywvRqy05/xLWSUxeW/dPXS5jIPXY2gvxZu
+KPrb1c1RkHGel7GLCO+aFWmPwqvKh789pdG2L6oraW9H1HdX478fk7hFt1WVh4ilLFsSRaXoucZ
i+Ofgqgw1vPLWAUIEE6bwo0gTDoXAbfrWMXTfG1+mcGgVchU/eveuQ0ZvjqMOkvW7qAcMtM/Yhkx
tgml4gNVeeUw78f4zuLpvFNNewcu8tSbop+bLeZejaU25m7uIOe988t5UzomtTK7iRYF5Iwf/ecj
g+p/adwqOA7c568+X41d0rMwp6ZldvUyNbvOrxiFPtUUUw8f+3vPV3eOTuF+PvWvfVGb/uhbw+5d
wDhowA47/mnemIA++RylxtouU9gldYP3e3750UcOlDt+7zMftoQJrKUlWCZEZug/KMDfj1lWC9an
p5eaguJrfjVvpM+zC3lSsPjY12rOUJ4+2rE1xpsohWM2n4zFEVLTb9dhuZIijZQWtyuHGtkv12Dg
ZC+zoRfoawq8WuD6Wje8AjLIrr4IsmuZDDYecU9fuYOW/npgV7cA/D72Frpur6i06qv5xHkDWjm7
yl019Zx3yA59mMWQY4tPIyVp5nmk3HgiDKFczE2sTPlW6pCW5qZmYBlV8GrezM3QClc8ILWHwtW0
a5waD/PuLoTdWhtkyEVDNjxLlVIvUwh7Px9VTHEhSXO8JSjbuJfZ+H5pNzGaYxc1BTwlTqLiMazh
CjEfnX4tNYEmmJuKfu7IVXrWPJJJ/vW3NabflmFYsKGS1D9//LbzJWN+21QCaC5x6W9nEnrK42JT
5z666AmW/k5Hn3jqH81SBjjRXCQ089H5wNgn3NnndiKyz4maZLu5NaTlkVslFp9EXbsRY11sgWF4
he3WryTr2ete2gNSpiBdeoAKzjlDIaKTPJPyQwU+a+79fqKtB2inS2fK9QivpiLDK3ozn6lFdxuT
f3EDQP7YKL3zLDR+/OD2uI5c91q28aOcdmcuPpsqppxeN7Hz3Nd6tGQhPryZj9ZWRCbGED/5Kurp
2iBip+8U57nCNLbJqqjfzGdpWsdyZBNFZ1dJ3Kcxupl/pKO04gbSKxXA6Ud5UUQht8qU7dwc4uHz
SO4sDCtZPEjfW88/0q2pjakjyddNm2hPBq6xOHROdaJT8RACczFBVieSsu1TV5rUXiLV8tCFGvfD
kBjghn4e7hU0DB+njOM4cBMFsW/yaNVNXCdBe+8HTXtP0BJLhwniUM+nCfKGAJluePnooTbeYxfp
yWnuT+qJ3OotRsu5WU0XnKq407Xmc7oqNZcwRdytq5vbuhmqS5/ht2cAgNS+Uvi2CiCZjW7534Lb
Jmjzb2Q4pegE/SlrwMBtO9YORv8uejQt+dXVlexb7GnIX6zyk66Z5bqGTHjDaqR1Kka1JAPJtb9E
Srmau5YOdT6tE87dmJANN4iQJ4lZdXdj4baL+edZmBST1ipfvAKpolL2DMaU2DxKTJXrPLScZ4QD
p7lrHWmfW0fgQdQslV+KFZ35b8i9rlzazKP+/Bti5lDvf0OeMqaa/4YK19BjmJVfke+2G6+MjU0i
4nGHOCBdaYA9HudmW8XZSguE9mjU8sfR0fX1X5oi1sodRaN0g9uZOomuRE+CnPSVGER1Rgzf7Us1
ljuwyXBElTBZ2XDzPg1D+4wE2vjuyKNMlPGtLrlNACGPMJRz9uh61Vmynpk3ABc6PXvp0jLYwstK
wd8lXXHDyhyRUdOr35oNkGdiho16yTyA3mXZDbgjiIH26tQ6J6q+9nolvKFs5CwT1l3X8/7S0dAC
YXTObnQzX+d1R2SE33CG7oYEv7i9836Bbq/bBqla6hSvZ9vixjDQgk6tMvJR8eTV8H6wrQJ1XVUt
RILpwNxlPuq2Wn6kgABFP6JABQlsk1S+eTJY3zxZ02ZuBklnHUfCJefWvH/uoabUjyj62JCpswjr
+3Rul5NxFJjpJiD1ZjkD2HG6PhaA/u9DH8GkVNFZzCB0e5SPluvE95TTg/f9RWIvG1WTX6Bt4DZv
v0Eb5xmG/OXWLwxv54MO2jpBkt3HHUWOWhHtN70TSwDQzYuA2rQC46ieQaeSgNYk4aYvFflUCfXR
r+IOpA5BWUPmPpsRGSqRasc3TVF2ZIDoA9T+wb8yx8CMnfm32Mq7G12rrVtz2hgaukUzvx2i0JqI
Ys0JCeYR/x9ay8qIq702Mqz46N9IGW5EzZRt3jef1gao8IewSbdzcz4gwuoNbL15+Ohmo6SyZZ5e
MG9at0npyYvTKsuPDpBlGJpFw+vHZaRul9t6xNQ3nzQfaJqwX8VJ4GG54ELzPrXOesKuw3Q/N9vc
szZZWKCGEGTjuL757DClO3YuIoC5KYchWEOqEbu5acf5Y02564qZyrvHob6RdWM+F4OPgc29U/vI
OFG6AMHvi+/IsMQ2qgqmNPO+eROGmbzBc4Vtmb5izPWNN1bFvm6zz2iBsZ67nrZShRPddUNmXg3t
a8PaAsYZ4ir2YMywvE4H8yqP74QRipWgOrSe970f8IrP+qCpx7kFStG8utnXufu8JzRVsWfQ+ut1
oiQXqCJqZV3ZbYuRtJaffTxU79dgcoFcuxw/Y35xlpVLZTqi9K9ON6AQ3uv9R8vz3lvzvaqHcvFx
rP1L6+d5803uZ8/5PGpO3b3WUaueboA/e77/vOnYBNz5N+e5vY/60e/2fjfEJ5yN8cmMvbsmHdod
OJb49LF/fvW+r+wpmHUoG+j+sTuruNMv5rYc29fER5hPPsPJS838NL+aN7IcYKpoSUOA2J8HPFWE
/S9tww53ufDTQ9SRQ/l+mY8rtFIZ1mo0sfum68+b+VoMCtrFH3/7r3/+z2v/3/5bfs2Twc+zv+FW
vObwtOQ//rDUP/5WvO/ef/vHHzbqRtdyDUfThcBEaqoWx19f7sLMp7f6vzJRB17UF+6riDTT+tJ7
PX6FaerVrqqyFo8muu7HAQMar+fJGutibn/RrBinONKLz940ZA6mYXQ6DaixmT24LP0d4nmsnWlt
ywMGee3cZd44aeksswq9b7lQws5loEJIQLLxo9g4V6Opv2/SUT0b3FoP1IZ5r6ElGWdU+cVWUf1m
8dFvPkDNjQDNPASZXIQsiprZrsyc7mRmaX+aX+k/X009IKdkDOPQnQZMTU6epu7rsMlvixAprWcM
v7TcTOzNwB02//mdN93f33nb0C3LcFxTd2xNd5y/vvOhOaDj80P7W0WM68nS0vzcNSI5k24xvca9
LalvTHvKtTmQTIZsowcdMm1+7I4qF2xgKb2TQnFzlRrCBHjTy1s3tCsQCuzrPctETiraAFffn+2i
qV7LpGpInwmeSuT6l5Bq+JPQnpK4bh51TFN3MVruea/T1NFJ9bAYzs1EpajS6wrw/OkcE+/B2k9k
hXm/MZ/QWiTL0c6S43w0y+Nfrt8Xv1xf0cW+ayqMlp5K6qnn1cA6ZHti9fk/v9Gu/i9vtKUKPue2
4ahYvgzjr29042QOA1Y/e2NFpIMXw/s3v8N+6vKmmqAsMPZBy5vf44/DXQ4WVWbZ4b1fIBucwnBE
D4ExVjcs6+CHjfnApdbQEJo57WydST88v/Q8Y3ppaz96Fab11paMu0q/cPcwq/R169TjS10vBsl6
+EhAzEakWrNvUsN5MD31Oh9PmeWwYq4VODk961yBN17K1hlfPBk/9KwxP3AP+O2CCfKDO+HqCA2X
fQK3dDT7a2vbwU3TFae5BSRwuP7Y317JeYbA1xaZt2h1yI/IXPSVZ3x04dTayN5P1RSjWo2MT3Z5
hMojAB0Cwj7s74RXPgy9qhLw1rKW5NTT3+Irn2x7PTSm+Cyg/+8QC1nvTWsIzxke1nvdISQozM2U
wFTO/ndXnU6vdFgI80fjv/5y+5Pz7fA1L4Yq9IP6t+Y/H/KUf/8znfOzz1/P+OcpfK1yiUjgP/ba
vuXnl/RN/t7pL1fmp//47VYv9ctfGuusDuvhtnmrhrs32ST1n7fxqef/7cG/vc1XeRiKt3/88QI/
i2VWwlnD1/qPH4em275Omd/85Vs0/YQfh6c/4R9/PLz1L/LfnPH2Iut//KG4+t9ZLnQcYammphuY
xv74W/c2H1KF9XdLR74uHFVDuqRxW8vAnwX8VOvvPGwM1+Hb6KpCNXnWSJw6HNLMvzu6aRqOIfAo
Oq6w/vjzr//xEHv/b/v3DzVqtn99rJkqZBdDc1xbM/iFdEObbr6/PNZEraB4zXOx///Ct//nwrce
NK+FuU9dEmXRAoE95MDsD2ECzpYaJco7zfeXqGu0U4r69WhHCECmltGXBLRNr9TKImlWiBOOA5Ug
aASGWR662zwmsGqhGfJGmIAbpKJbq6Efp+RiV7lQP/Cvnj76Vwpz2wyv+s046BFcQsBPrlkK1nrI
+XVSEtjnZpN7eD6NRSxCd6NrjOtDMzQe7FZqh9xuDRRObXBiSvDsg8K7CNcvNmTBtktbcbzLvKmc
QbkUWn7f6l9TECc7b7RrnBKJxXwTAwqL7dq2MFL2UbxaKx7yxihEMbDU0wJDXSzhnpq57hNApQbA
e/B023y8EVwRwthltn1TUeIPlL44muSD3LhdXhEJ4xWrEE/9tQdefg7BnqVDg3W3DppmWQmt3yZd
dnUtoaBhHpp7OYRIYn3SZxvbrO+zyjRuVQGlaR8YavUolJyNQA4/MoeZGppZUQ/M26sNOlDtIuux
JT2cYX34SSR2ctRFO+LJlNGnkVhZYkpN4oGk/qlHhfLg6fVT6+XtV6hYqIWJqbhtLU89kHXZrwNU
e8u+Ec1xQMxJdrLyVloKys2+IMhNJTAI3Q0WcR9wbkb5TrP0M7aH+myJDnl5pd33Sj58c8qUUX3R
YBzjsYVCIficd2hbE3dbxUaK9KS37oIujr6onqosOjV37gest2tf2MFGdkwYiIse90lU+ztSooLb
0cPDH8aO+QXN8L5oY+9rq2GnUPqL29fdo7TzcRcEvYLQWJefQB7hz7K0izmNmUVX6dteQVziDp3/
FMeOsSnSHKNE7/pPaawj0DJ9AXaFo26nbVW898sIUMEuLprh2Zbq8xAr+VUaGHd7nvN7xzN9VMOS
Kf+LohbeHWJ0nazL8khao3uW+HXBzFruNulDaI6qhloah+NDAF4NypexTiRsgDLCM+t4lcTGoD26
mkFse+K/pEpYLirfGK+5KoZTgKJ9qaU9YRl82Y4lyXiHHsLX5Nzs73OwWfeZpu0ak+Fdx3LfBklj
fw/Ie1zX4aCu5x62rFzWwSWWcpZiWzsdbuPK7m9No+5OpJYdPnbxf0morAiPpIiKheyz4lkUhH+P
IFvXc3MYtH5RBPgmUiprVdcmz6YKeQC+6q05NvHjkOOxijt4qc7I0maQPUDqOTOX9i9zq/c7nxWy
xN/FfCf6oXceuAPhDUsH/2YIY/GcCrzFlG0YtXTNtTLdJ1OoK1tYyR0ApuS2zjNYlKysGkyZAQwk
6ckgROGkxC2kmAaius88aFH0enj0tAdD07tDHhI0mgO5uS+mPAkSDsq3wEUxFrFEWtoAX5XCXY5E
YJ+orFUX/v/gRbZtsMWHl+2Emz/5hiLvlUxNjyCYxIoIEgrcRRHuCku/+KINvzmOSsKjUF77TaNa
e8SFw7NC/t2hcROK8lNzlbeBsaqaUttX0rA/JXyq0JnGz4AK3aM9ovkb0tT51KEJWwo+Xouwwzhh
W37+qVnzyAeijtLqmITAz9Si/t4qfJ9YzyRXLm2f4DYpULtUAiRaz9y4LnIGeOHebaaaOe4FPYdG
bNsrpy2NK9E4qAlJWTszE8sXjZtmq7apvJ1lBMUTwpBwmdp1eOzhlXh4ui/diMsw8G3/wK8cPdpm
QmJsMnzSSAHcqNBh7lORN7cOKFDgM8F92Rncqz2roGAwkRkjIIrkV12Bqil8zaPmuQJxHYV5drCo
lT72knmHYWdyX5RhyLwWpU8o+Ivmo3CVyZdDCp+Oe98XSE8tFkavpgUm0h+b4/u+qZm1Ub4uUvHk
FWN9cqbN/KpjSXrRtSbxNNjhWYTW2uP8Cuc9HL2xUFdp4KFv85Gd9xm3J1FJLJAhPptQ0wrSObFm
pG5aUozqdjAivquCZG+3pZKTGHq+gEXOY9BKDmHm+RvVSUHO8ybw+XGgD6Tukg8+6xPlZwAJgLlD
woAT0ezJHdoMMJG2eGyR91doCwo8PyryoLN2KOLqisAlvVW4yy4aP0YDZL2pIwVHg4fCNhUU72NN
lrDRCmjGobjvvDBCxu1hjtXB+tgOdY48Lva6Xn6ecvJUv9XWJJh3O7OrvnITHgGXKu7FHwzshnnz
DNcxOrUGSKfSXRpN0Sxtk+dDE0/W+eE+bBOUJy32Pb2u+bE4p2zDqA+6/Yr44GGMSu6oiO8UZnKy
6m9VE7evrMrvHvWFpqkwDFqCZelavSr1xJTXWB3thz28WTzjthpuasUscb5E5c6JbCyohvw0uikk
ygYvjEhAdmPrB4wJRygIkEq6xasvYaHzbX1SalT5fGuY4sPD8rFAhu6TXmqvaqqcalucFeHBtTU+
O0WwJQ3mtsnJigNF8WY3SO8QcsHoDK1HHwZSbJtbaXnWFmej4E9/Q3NqLUyq0k3dP5te8drmFqbt
0T8y1LD1DgTdAG0YCGYXBLcEdDcLMG+daNdg90D8A2bMvhHiwYe5bpZuVcit33jtUlTqttaMzdAN
mLgTU2LA9F+1GFOWSM1bkAqwV17DqPo0GuZqTFos5SwVdCFhT2pyKDsQLaOpPue1uPfs+C5vXFSy
mKht8b1jttsNTx4klUKLV4Vv7jxNOUBUu3ijcqios/JpWo+M/8b22ksH6lQ68GFV7lpdeYk7eSt8
gofiZhUp1o686F3MnXjiUj2whuUvcwUVYszy5yJooLrhVM39HmticpfZHUnfY7oaHRV2EHJyvv2s
rTnWq9VBWHI0vpJVtC81Uy508DF9R3aARcZyiefRN8rH3EbC7vKs1w9hUV5KH6l/Fcgbxk8xlU1o
R3BBe7U/a1kHjNPo5KpqAe+b2sJl7rsNXPsiXah8lb7M7IxSd8mryW8SCm4wKegMwgXOidt+tilp
Qil5Ze2p2LLc9yD4Pq7qClCkYeu7lPiKrihBCJR8EV2cZ0zEqGG7w1UdOsGvj8O6xsoFobiFHNHc
D3F6TKGnLjJHVMtBL0APVOqGj3qwaFCCrUhYfhK5fo4FSsXexUSMYPvzWOJClCzt1BIbohtG69HV
egZy7ROuhs9yug7VHFZ+k7PeeB0hRDGUyeCtNPiO6ApeaOLeF7KRJG8+2qn7xXYQ8TnfeAJcvari
Vy0gGpQwAqTz3UmHr4alQc7FDiKytCJZs7nGEiTJkFirkDjzVneeBtV4a63ubYBAahRvUhpimebp
jZEFexOwHB/a4DUww9u6A/6Wkz6v5lZ+YwcDjy/87YJnUQukGPiiSy0GjpnZ79BgnBgwfwLb/uw3
5p20rLNTuLeJNlzznMX3Ie0/C6c54SUk10M5MjTSAKgE3wJVxzDIBzAlIhH1nty0TYQmp7AuVWwd
m3EAHbGwEPPjXl3ljkSYQZxUV2V8SEZMWVAZFp3STWK/KwmaX0xB0Znnr6VkJDD3Yw5jsLnxpbEr
IRWvZRguCb6OqvTatqRGN6O9HH2QExTYLr6F1KemFF+Re4ijAnthh77M+WJMySrlOL41Dkj6ipxD
aZ2VNFqTiekhbAkpiCPZ3UGMuMiJOmyp7dUZ4Acn1RcUTHvMmdHGaGGEJ1Jusj6EOt/2BCxA0bVC
f6UapdgNpUnVOX/JM6vZG3YP008o5pn5/sbwi4rxRq4xWsIYpjq8B+7Y4weAHTC4MrjalfcQ5tX3
eJA6SFq4HHqy8Sjevvp30b3T6PcWJPyHONefPY9Huy8LZaV43aE1ZbphlCX3pstHKnObfjdq2YX4
lWc1MFDyVVD9vHCIN3G3xotcMpXbuUp3kmUk7pTkIdSdkfpAYRBkMBnt2wszPwP3M3cTn3QuEMIh
CZiBu1EtUA1lS442q+0YYAwLuHWYr00nuxC5FG1at5Er4dnHmP81hCwbVdbBHpsCFkeRXBSl01al
6Vw6BKM7H/y/FbkRgxbMwoWoxxUGR+T0Sv/FqsBaMU9kcZmC1OgQclCZ8ecwyrVDlWJfw4QBtReE
T5EozqpzMdIXOrhTLcX6pNblJ2jDm7py1gOOt/s4JUSAJcIXTYde5+fc+76YimYsHdYjd7XDvNni
P39R6gL9KQLMYPA2TGuxFVfOnUVm7MKvdNaALR6XVaKBpiHFonYu0sxuB48bvJ0IhHlKu6ay6Rxd
5djxeHVSt8YcajBBh8wEh2TAawy7pnLDT5DjsXab3anLxHdC5BMeZWEGnx7OpVoaTKx9BKoNISKV
1RYHAgRxc3605526a4EAJqBn3t+lxJVacvjXfvPhSIQHZmPldj61ogaTswy9/+2S80HhMSI0enEz
X3Le1U0kvNKGTkwQDxRPPzsKe0D0nubcllGZ6ea+q/JzhN0HNcFbkDKYrQfxiQWPExxCRaAhQB+c
A1+B5LyHLysXYY1frLE+oZ77Ghfjmx0NbyXEhkUzeCvp4mfourcx9rgTwODjIYaAGqDXBEOdcmVN
Dd7gaGhvkF2ZUwarqlBPREfhYfo2jrm9SRKeAq2p3pSFtTLCLEN8r4M0wHm9lA5lzDSv60M8bQiC
//EKnBvI6q60l1pjN7umE6v54LwJ6jrdgDR/LOMexpIWvqRBYh0EiPe2M4gqKohV6EHLkWHhLqLc
hXJlQH1Qs1QeSq3peVw75BXN7YI5/qFodnGd3OaUGbeSuFycmjlUDGyUgxsEh9hKsrVuMjobNWTT
xhhsRpvYpnKE9p0F0ZfRwW7d6j5hLa1OCuO00X6+slj/Yyjl8yXu0/gItDLew54jNSa6T1IAw1I/
K7b5TbMwn4r7WoMZ0aH4iYFlI0pyzeo1kN6jHfa7IOQN78/wqDpgPp0u1pqSHQy1wcc2nnS1y/F5
aTc+VmSD6pfWiFWYw8TvCfBugA8z6eGzwSRl6fLLejmIdFlo69SYrB/hbVvo7WGqU1n2unYV6J0+
TwY7O4e9+60YnH0ovcU0RICrQnoDCDg3uW1U82hn1aEub0lHPRVZeVZCf+PiIVeF8qX2uhWmV4b4
VImgV5VN8EUdxUkvQWfKkVguvHOsplQ1iw3i6hB8swruMshnO6ohZ7fXMPNCDhmTDRqiY7sh5h3W
g1LckGiyBXYDPbxUee5rFxKIL7HfY6GPQB9WWbdF5QcEIgRxDwQlAKiVPOTUqyfRDqhGFsEeBojU
C0PznlFNb0maYX4BSFq7GCRWgMupv3oOBsQq8kgJKbAGRntdEFph6MX3uAC0nCgH4l8kyQjNwbRY
EXCITG57Nz8X3PgX8PiWppPvtQzge1K0xV6a6bp3irVCek6ZeuSfAg0RRnyhnpov8+IyGPCxK+Mz
Fad7BY3JkkcTEKsr2pSMYRDS/sAEgsUqNrTNGpLCyPhSRpsuT589eARw+tB5kpexrALc7Ma2gbW1
aEtmAQw4+OjLZlFU9yPDfRIhaw3cHdVLaQyPoFe5jyD/QT30OWDZwRlRfTrgbCr5isnqUBsxHneE
xlGeOiscy6xMDt1K605GnFCaBTamSz6cGRA5oyt2tTXZLxGBLHIv+IbLvjmHBqNHqF19zGMscdxn
TLcVLL3mIQpbpjLNyBpR96lMwmVUJ28dRA7VGLaYXF9rt3QRnsX5xtRs7gxet0/H+0SrtJU7MaEM
SIOmUB4dGxS9EeSHYGgAkDbmUYTbJAnvUltcfKWHTjHctsiV9mr9yTDkTqmfGzs86AFwhKbci8S4
i7IhXwpbPXdqQ/hHGRI70ZpEQ+knRfXWpHFc8hKNROqdkv9N2HksNw5tS/aLEAFvpnA0EilvJwhZ
eODAm6/vBVb3rdcVt6MnComiSIoEDvbZO3Nl1BFPpC0aPZRzV4w/zZq+xdmtpjRYLHThV6IExFaZ
WjiZrGiYEUKcWNcO6NG3QdRfipkftE66nsGbRPGzzYmojVQhttZ4AluY4sxwPChFTGyzTSe/6EZ2
hQrvIVbxIhQT1+j8ikRNr2uthzJrD3pff+QNCm05hb5Ta07n9vnwluhOsgN98xllxHNYNslLCAAe
kyQn9Fb8JiwU6tr8Cqnx5Ki/K2TWHEshdCuyaGF+run8GbEoKEr5azvKqR/EcbGs9yUT78PqsMcE
Jq+DlBXQvd1RqctwUlhW8jUnvMZV31qcfHtnXR87W3kgDkCP9ICz66mWpzugh+8i2kaHKalFExha
XuB6sud57yxPQ4l2Ll7qI5xBDhZR/faEZchQHXCHaU8tlwCSk250B8i7PNSuslQwvqwQ2TrRO5B7
uPSFdNvuCmUm3eRL5RKG/dTjCH7TlPNA9Qbz6Vyv06En9TMb13tTpyhb6RTjCLQNfKtTfqvXE1GR
wNHnvjx2Boprhyx6BbhQqlkPTWaiK1oOhjZBPQF2rU/K2yQ79wmod+LKcB5QG8qxSoRHQ8KSVfDv
kiPFu51n9EMWKmhIayCHvbWe77a3eCjFo1M4wjNZEXKUw2qffEnsy/xF1JQ5W2rYG6p7espdRT4n
7P0uc57UWTlNJj9Uyhq0a8vqWa4GSc7lrU2WbGcsJz1NHBeBxCsW+jcNpztbK8e31/y5jYlxn56A
d0B8IWfmciL1BYe++KX4eCpTqw5iCE4ZiumgsW8bs9HcaXHotsPB9SxZYf+BYJjo+RcLkwL4Bmp2
CeAsHSkuk/l6UhX2RWZ+zXiMxxrdQtvczhNmKxWTwy4Z5M8IhIqSJ7cwOD8Ly2aRd5rbWCHUT+2m
YKkFZ6XKG4iPIbC37XYNZESuY+XaFBtfMXfOfPqHsapSz45ph0izDHBNp22E/5nPw9iTY1N6JkQa
PzKejAZtiQHBzFLgz9DgGKdfatznoXgwYG2E6WL70WTWPsdW4UYaukB4Cxth1Jb8YU5i6sjlGLXk
irDp+zUmUwZ4YIf5vNzHgucvhnEIxaBzQVXVz9I2G7ebjtliRCdjGJ4mxuBlJzdnFIzkn3QpyDP5
SgXBC5qfjbYzQcMCKEvLlbq0o/kk2xtOvsPo6BGFUYcJHAHOU9i6qaq8rcoHWtNnNLDELAJLAkrD
Ctl0b5AYPkyNAEkbN6hZjuRkkDUGdbQEb9zy8qAKIX+UAYdGXFsJ06DvrurAulZAsn1neY0FOd7S
Q3MAZt8ahNCMxaAQcEg1oWQ2EQR9gnswiW8tKcHusuAX0mO8oX1ihxPuE6gCyVOLYpsVqw1bPNar
vODi77+GxtbdWV8Xzrn4xiqcu06lS9prD30zvwjN2dQlvNhGeqVja8gQ2+akrvalRIsSDD/XWS5o
G/w8TRbIklBo2Ob9rhttuB3ZszLnY4iPXLS3uBCAJQnorzuHKAWh2WFvR40K3MSrNLJ8tm4Kl41v
aHiBXlp8cEmeB6uAb6dY967Z9WOYqPVzog9B3fMCxkS23LGlq7w6Q6CUdXwtwZYdHA5xpabNoo5x
4zeltgPSYIQ9UQmUN0/xyi63WyUUoxsxtYAQlvRfZauHPQEZMDhSQPsKVpwoInhDq89KPzwDHZvJ
gLmZy4CPl3Bi+kmkC91IdaL5A1RE9imOW7T5k7VuEak+xdKgn1Ebz1ejrNKljWvCnUqkkxlUsGfM
ZQBZptjB00zEjNN96KvZEDUwHAnbOFUzcFXdRqULa432WheyPC8499mnM4M62t2WnTw/yrk4WTFr
nkN+rZQnBAk44kNXGSclMbTTmSbW+GMLmcwO9k1KprqTUj7NUw6SoNk8/UkG6F8QuSevQY0wdqm7
n0pqjFDqtFCnz6+IZxh7wEFTi2Zemn6Kq7krx6M9yqQv7BIDAFiZE/y82D+ESND/Z65X0a6WpG0F
KHXYK1PAS0N23JStO46lCe2JGEOBzbFSnRdz5h1v8ftUwwKeog8cpU28Xhs20aocdJ11x4b2MYmm
DwhUFhY4EIFoeHa9rL21xGHuop44mnFu34GwMp1Mh8xPZp2Uu6Hj4qTcGAwKjUiGVmSz8mkSEeEi
DccZKi/owCBnmhKoEZd0Snax7yw4OqKFxJcW9l6sHTW6MfvlKHVApL4nXWYHY8muMmidDzLS9DNT
Ufyxy74bRmaAmLJHi4APV6UTALGZpAOTJiDPrDIR8EfGXP4sde9GlJBfplEYy5FKMAMRm0q7PscS
6DeoU7I32aQLmZW9+IM8f+ELlMFwqLf2AGXRno8xkxefxhi3zveI8tfAShKgp/UVZqw9NLLVjUyb
NEul9ZcS6r5A10Q2xXq/dE7kLwpMRIB9faDapNuQCLDRdCgmjZfI0u70OYYtk9IlREXlE+fzBpjD
c4bnIRsAWNQkLBZjpFzBdFIqqwl1daC2fbQETBG448uxXAv892qYMtY3z1HBmczkSdtnlgTILCZD
MNJGLRxmLjLCBASo5MpPyubPS2YutI5BkHTNkg1FrSwO+bJcJ1M37ctiLYJCNw8TGayshu2BWvqu
Hhj2ZFNykjSmDWkxH4hcYEZXyIe4UNY9Pr8vfDq6Z6nQj50uwl0MkxR4Ylh1lAh6O4f2CO2tS/vW
y0w25GsnvdatdSRKOw+F8LumvpJjMXtyTENFa22FjLZMPY6bxivKV9ai2unCpV8+VVTfpwK9MNOz
wpfL+zQmIriRrFM05DNDWk6MWA7qOsuvqyh9iIaJwsPmlRGi6Db6FpBH3kUKYDNjOun27XC/pYXC
G3ZQgjKpHSurOI4VlqL0SFDXrVExWMDMRAK9XdxPY+y8RP2RHk4tDOmb7hy0XXNXjGS7LVxmdKe7
IQF39KVsTHc830cyClbNcdjQ94zjdVGH2lh9ynDv6i4jJzqxWGMhyhAuyNsVZ2foMUcuoffCMg+j
VZW+0UMFnPUaSDVUTBKcdNPjr2i2WV/of7DPDGXOqp7ZAUnWTHs6NagJmWfGIo4406H9KZ8Q0rqr
QZCIk7eAwK0ne5GZuUdFfiNl2ASKUPAv7eM6Tg5sS64kvdCZH9AOQRpxyBvVQ3JEXLxc3i7Deq1Z
2BgY7rhy392Sk8qoAwO5olojVweSha2xB7dHAgefNJkfeYL6rNK8Jq6GXZEK+c6OYkaJkvbUOPX9
mPREujYAdccR2XHUhKuOUURn6HgYFbimrTMFKz3/UO7K3o+q9RbQiS711Y7j7kSs1BlRAcqPuT2r
AFMOC3s4D7fQBkySPgCFPdmvNPSvCul5QnSq1Wz3JtgMnupw6SHUcBpnioLiOa8gVNMLYuKAqp/N
lwkRykXeAMilFoR880mu2kzlapdmoJO/6TKNfsEFx/itAoeI0xFxy7rHAnc3LjHJRzEutZzUHVer
TVwOhX1OHB0LnUy1p1bJqWwL6yzl1lWcGdC/tJzW2vCWgs0CukccrlxGNCqw8CZvdAfZifTkXBIm
mEPtc9lRVJ6OlJDJh34uQIJPUMFhhe/x0EOHZ7gseZi6Or9X6WRzuSXnDMWQ6MZPs9Yl19Cbyof4
wtqO3bFSvhWQ8V5mQecpNdkOSmc4lTuboKqpTfaRtKW/5NS/+TDu8DQQCE0ZO6RsqWjKN1ql+sws
K589neM5OVBmJWfFJjSOwoXGt2E6XJ+jaDlrVWFxzS6vZqGMYT4QN43UZK9b3W+MW59V61eHyekL
PhF7NLXAbNLjgCSG60BoJfrnkk43pFwdVSULosXiXun41NfZA6ko5MhMYHLW6Wnhv1HH/n1JP3qj
h/SLDiXAzuMnJOCEelUVQb3gXyV5aPuYsvueYJFdif5HUYbbyHFgJthEr2jlQ67PvSvWpNiNNdzC
vs6/1WTjUZj1YwSbFtnE28D43e1yFiKn6T5W8iuopGVrtfZFPDLvrgm5TNTndQxZynl+urYu3q5n
S5lP3WJHIQyKhJF2KXtVXXpDWnyA5lFZOdUrR5W/I7OioqX2p761H0dzl4yaGdbZdLsszdlxetNF
gbRHWDME8CQE8SpqR1ho950rU87mkwq4kK3mbmj0q9QynKDsgW9ZUnQsFBXb/H5kqsKgUM64aEcv
DKbakGYFnw3YY8KwMj/vgNeWXDx1OhpeOpfvpg1oqt4uS3ZCsknnHLMNWT8UcFzLkcgirpjGzH5S
mPj26rL7YRRHsrKG8CquGCLRp6sWpzjGinY0CY2oJ4ZddDRhKI0ccDw0K0PW6bv2yrQaOh268yBh
XUF80X0j7WITVZA4A2UMh7ymbQxAM+E8hgKUUmwqyvMqQ3uOZx0yQ31oZSe/t6/tR4WgrauOhDrs
ASb9zvjB1H7MIutu62y9i4em9+qUtOFkPs+ryynCjqvLW/R2Ru4u5rp4cnOK1hJseI8yGxswSROg
WNyGODSPyM0Xw5blV7Mz7lsNvL2Rv8alEu10APQhq9po3Rs0WHeak2dXSKOIbYMoyO6nxwRVskDm
OtEqGgMf2RqhLhn2YRYvebfOh0iY9VE2ms+6G5tjKTRviAZ4P6DJUA5omMZo+IhWgmbZCz+ODZCG
sAGXTsRB0+guRJtztIAvUMZluVGs7JrYILDAaSsfTBIAaRzQzc5WMqL9rGExlpOh2fe6AqIzneSg
p0PvdTnewHjCMciX6xp69XdSMmKbGxFkprOTzKjAutgJKD5SMODRJ8Mq3c1GdJYkgGATWnBO7uy8
LOaDUkfavV7UB2civ2mOlYeUWdR+lgm6XProWBsmOZPEvI8M9o+KTTognBo8OMqTQofQ0EmVziNZ
8sg/UY4YAT4yQdtxabeQpNJgeAifs1ZGdi39Gij6xrQoBWFtWzfbkVPQpV3iR3b/0RW6s0tYaSoT
L+DS0iGLkn6XazO45UJHs5YXIyBUpzugA5FZSt7x/wqvhEMaMntvwSgzBuK7hWuYTApumbPrJk15
KD5Go1FuCB8PpvIzIqPhuYjIvyq0T6Mwg16QhOAUY01XOsjBigzJdF9wKOBJ6Ftfuux+JT+ywFa1
/YvUDE6QmlUYWaRPFiR37Rquy7Jov824pDB1rI59IOSmXuVKOR6nWkDab+ID6xS7KQJDpwz3Y64h
7SudaDdvO87v1O6rs56mb4Js9B2ow6tUglFSdPmx5KDea7Z+lFEmHbSG2nqqCaluA0ujfFri9V1j
MzxbjF1FlgdyzRQj7V8jtSXeLO/fOrWFdEMLD8pu/zO1otiRNJR4Tt93vkMEJLdTIA94ggLLCkuJ
43Wdhi40EJIUMt5zouUcD1cxVpcqYwxhXQkWG6vWV7rD8otMde9jpXqUsVG5zdYm1utU+EPdP5ap
04dwTRZ6Tobmg0EHcsfiNII0OpKTiXO9S56IqoS9ThCWJ1Tw/e0qVaGcsPKhJWmCWFs+2r78xdEv
EEpZt3Ur6zsTjX9YMHfAuyaeMQZzvVyr52HifdO1gZA2C0uJ3NDjVVcyQsT0KI/jum/8EhBYQYYe
MoSOxA5GVIfEiWf+UT25csq55Cw3yuPlO/opiDX//7ep7N5h2/7njsv2CH8fRlAKeWaT9LBvs6rx
Lne83AfHP0K7y8/08e3F+/uMUS741eXndIEY7V3+4H98+/fx//wG53Kn2of/56v48yL/PCPXuw4W
2uVl/7klhjziW3CJiiuz1Tg+tn/m8ux/Xsjl2aDI1uX+7xNjFKaEuNy1AWbQ/nn//jz45da/j3L5
TrbmlvOBg/TgjO+xqQ9HgEH1AQuTeuiVuWaZScXx8l2E9uHPd39vs9ctsu7vzxkiK7pq/7nn5bt4
W6n/3tZFhTdHmY7RmNv/PMLlt3/++O9z/f27fx7GkDZZDxxDTzHpowcwshTqhvjm7wtpVIkJxOWx
/se3eC9aOfj7aBUo3BBg3VNeTmzNx1xeQnsANSw11fHyJVvWivkDX/657e+Pl++q3rq28soJ/7n9
8veX2y4P8vfHlSqUvQ/JtJff/v3F3yf7e9vlLgWNLDrw20v757Eut/3zMJcfnb4BH9wZgHEGZi//
+Tf+/LuXny8PVQ2C1Np/HubPnf7bw17+Jl+do9MNYmfWZn/EvtT7EIdHdl/8aEUpY7Ttyz8/ynAM
CqhI/9eviZHJVjvMnK3jIrf/+48uf3n58s9tcg1TX5t1g2SQ//MM/zzN37/956n+2/0UJ+I1/X0s
9IXNERLL5ebLH+hiYgb4z4P+j9//8ySXH//9teSUYr9kQ/Bf34L/9rr+68Nc7vj3tV7uc7ktQUGG
n0r7GdJB99D5IiNUGKG51dQz+lBKzMW3JHZgjb4sp5P2LBnEf62nRBVPl9WgpoV3TLK6PuhaTjYh
7cqcZF4VmiQtRbZspiZtF7GcSBQiunAd7Jj+tlcLMqQrY/uObl2rs8U2RTAqUHj5n89qTutMtstH
6Dvy3kmyHaioRwKEaDlKtDStqmKM2KH+IwI2FNF40yn1yVi5cEQDNTPcg9tFjN96FPl5gp5Ay3r2
Hsxh6QE2m1x3IbWjQZGmytGuVGSs5vOjIhwSOxpEEeUMQqNvIVwpURqo2AjJTDuVAIXdNiUGqVpF
cm2igjrF2xymJi54WspzqaAFYIht+CRKIwigFGaKLgI976M70QyHWSZ9iKw6+U63TXW/Trwyk+3q
bL1QmrC16XMFCTuFjmp3cZj2WyXGDBwM/W7gPfVhu9KxyW50VSF9VFmkIJLIdtj6MZhaEPqvT2DH
D5UQJ1S6wks7qPxTcyTKoQgpoNLA4NpOhXKdxEyksoS2Gzv22u+qw5IM13Ql2GOAynfJlO/8OFNc
WWMKEPU6CfEN7x0e531kJ8ljzAxxFeqWiWh3vmBj3tnLTT7Ov53FG2OPzhszdcajo3MdLzmIv4LH
qTKgt0LMO2Zn1+pIIDdQFPYtbfJCiEEWUUDKMhXBvBpQXVfXkkhs6FXG31Jr71KdNKUJ9J8rukkP
qI2fqSXnsMNj7xV9922lt7j68k0XyN+atJJ3mrQs9yqeeHcAntcydSPmNX/vRicJGN+XeyHRIBBD
0oJjV6adjtvXRqMRAJ3qvRhd4z637+bUafd2x4uetwi2GCvAUa74oEnFTCzHYwapQcizZcYGnEu9
ys4+kX7hu65+O5+2I0jNzP5UJOsPI2zK5I7xQKO/98QonGt1+GpKIixUTj8PGSCBoQtSOcCswtNl
sjMi3DWMKSY4ho6rwx/1C+Rbmg60dc1l9M49wTU0ZJnhqP0LtmPE/CZRcRXCq4XUvdjmuUyUZH7V
r6M3zONybAcDHZ0ERbaL7hald9fG/hRFpbuxHH8s45b/ABRiUqjLFO1EPyG5SioY5k7yLW3KV8hI
9LXn9dVpCBwx9b0i/VhQUl011dKDpsil52Ty3dpHJPQumPKT8XFRbMDszvVgU30DlpPDfGxdSM9f
eaMM4dpQGNN4FKT5PCdbBW1kJUg7YkJ8fazohUj19cop7U1A5f1UUQg+pDtRMn0d5A+jIfzJWawR
Ns1DlzdPiOkJt9+SuhzxpvTjmRla6QH3BT88PtdypHl6R1Y3LmTyBnLi7VZlll0nrolBwAkLVTTZ
w/mWqZOVezPTn6WMpii89qJgj9SVjUxgvThqtkLMozLsFQ3BZVEsL7EzfkRxAxk2rb+z9XVV8wmZ
WvIlpwmze/XJbpKnEffBVZVCk5kIlw5lc3Q++nmwfdpV84IYL8O+6JqR+lsV6Kll8y2bQPbP6wtp
zte6yt1KZTqBBijdHkx0MCJp6UV3HaEPoTVFeGKSkDC/ghkkFXjckej1mMP2VIaKuVC/3OqZhJEb
WL5JJxGTBGu3ziCswXSsVAMN1nbyY44Jr60H1HHZx8ib5LYCIQw2i4OYsWBh0yJzmj1iIlOzW/h9
uvpKgzRQGtEdahSob6TEedsI2ZxLX6sGFgKJjkNREHU4kAjkgOPttgDcritfhKFontEvfgGM0Y/z
afXNVqYhMzMRQ2UfdFLxbGbq3ThvzemX0WTq26Q5GQIIIlL1u5Zy3KfqV9dodDlaVO4ymcCDVeKY
GSjXyij3SBs1GLgx1UqW+FVBpTCX6DqnpX6Qs+bcdItXVsu1GGh0djSs1IkXnKghOds6DVyCQmeJ
0LVVFlCLmbvWpu5rVsy+NZ4PNUlffCJVbooQvQjt0d6MvUw5tEzVSZXGPATapMxpbGnAFxvzo0tF
UM/6bWIXpa/LxT5RSL+Mo773hylC/2FPx57JemxWOqjRSQm2GEOUfyOkLYnZDeK+BX0DbMRIk77s
hgFfNM47LSVwZJnQKFnmjqn3o66sO6sv9R2Ig52xTqc8qZ6qWQ4BwiNET5CHLE3xlhocZhLpRXKd
HcHvJmBdRHOPBvixNApgO3CG9LZ7TNr1q57NF7VGV0NruDSb0Izn02r7Vk7DVemQsiqmeYJ4CQMT
yh/NNQs4WHfIIxQqZJVNqYS7BKXaG1P7dycuHk0xXM+m4WbyhMC12Hd68UZmlGdkfReqA7WBNl4n
KyIi8hADuaWplQv1NpVako45P0khMoo9u27UhyQhhulkIrGvF1Irjfeln9/jjpmgVSAJtWvaBCkT
3zL/mqz0SWsIs27Wn4wh7RhrhKunh0Enhq5mHSnk+l4QpzCkZGeMOVF8vB9wGxGk1Gs6BrmiATog
6UF34o/O7g7xgC2H7mZQEezoTr310+nd6vdcYd2hR8JQkWzClZZzSZ/cppIrP9o8Qn11R1YVuySE
EQGmqN1sOoc3sKxbgwye1MyYHpNa7EmLXrtJyrVZUq+aYmC/HCFo1y11v+moGxFVLvm1YLK+5BLj
kTy9DryogyxeUpE3rrwUz04rXbHyPaRtJNxhsHjr47MiKBMMdddn036uyaLcd7SQO94WFgmkEimW
K3diTPieLAwGB0ucU3tTL/RdIHcLpGDnOq/rh2Ig/52hECYVzt7Jjn6KYj6CcDIAb7YvqEKuVae/
HYiOs4bpTvTxu1EiJhgc2lDZVLxZjoP+ALOn18H5cTWd3vDKsZHrsumyiL00rTJR0cwBeIVrTsmd
PizrgdCRqC7PeANQ22AGwjPD6TK8mD1tubWwZ8Br9U0Ba93F5cO7qaPn1Mr4sTaLH7EZV8q+mJBe
D08pjfh9mzBVQdBj4VrAY4DuvIrHK6RbUMlI38QG47PkqqFZNqEFKUJrHYJ4gYo1RM5KRYrni9G6
JqErGLqXMkedaseWBFkchM6o8SZbvI0WtG8WdNLvBpXEqQ4PO30WJqvlA3pqwTGHmAkNtWvAT70n
ZrKPzP6RCxyV5J3zTdjRcK0svUeinLG3o/5R0hd2c+TNo/l1l0VKscsO723nkGdhM9VIF36LZK6g
SdMyFSnquvGRzXPyUIQ1aAKbmPEZsz4EqWW+L9fRPthr8WJR1Auu4MMo0IFTGy8w87IaWjIpoDp+
rDGebmYn43Bp0nuF5cfvBs61KMoZEzbXcVr/Wl1Ke1xhXJ7DNensM4KTTwXkBd7OjtIbk1CU2iHj
3tMQN1cmxWJMk2104jMliJuRgaSm+TO19rNtEv9jxAr6aHX+oivFsMUe57MNGC0iGzK3h49YpFzN
TdAjGe1xs0G6DW1XTB7IQ/nGGEumTWaRuyTLWp5Z6GEWp79j6Oj9lVErRCMaMxShGXJaPQV4/GcK
K/KuSB1bPXO4xYbKsFfKbzV648xcP2mJVTvGbDdNszLFXJNxhy5XgxDsK3b1hILok51y4xl5g+xV
YeIPiO8k/aqR+pHW+SEymQ6mSX8l9HMpCIh0EsTERUkhuhoxgrvc9hxMOdlqnNrBeSyl4YfRjubo
11BQAyTvsLcRWGI1Cvoxvs1GnfzfqnmbWzh81Xq/ajRnRvEOSQy1qoNoTK6TJ6EjGZ1F9GRPCGgb
OabuJI0GrSwGcBsth0x2DuIUxivrfjQXN62Mj2wg7AnKnqfHphrq2vKognZuMs7AhHc419N4k5z9
ED06+kVvEdYaALVHCTK/r/ORuc9TYXGWluXUBKXC+6RP+jmey9OClXnbJKmUY92py40XiQQQHRsZ
ctXxVe2uJCU05ZkxgCE96LUejjrbMRapGmOgjQ90eQb+uNpTFIg8Z2GTtCst6d7IGvhUTWkJI3WE
oxgFS0/o+xIXhZe2VISGw9FfSwtoxxbDQ5HkFFQaFwskfXWu/ZKbVrmQyX8Yal/WTTdtyJZeVPku
RV3vJo3l5w6ze8nhKLEM9cOw7Z+U+RJWwfqgqdN+XFSHyYNy3xgO0inFQVSsYZ2DPb79QZCmRu8j
wNrPds5gnCA3BVGkpYw2dUAmPMVBwoO44zVTmkMb9VcSAsWmRvTXFeIpK6oTKbjHsW38FTg5ocUO
M3gFspFZbJa/zHdr8iNpBbwK/XtBkiRKqKAMrPCJdcOdVU1vVjd9pVAlV4bapqq8o+80fAH/x6vW
hjC7FlvfOjEQ4OAR+sOYW3cDw1B3ycrTiGNJYkbp1pnzlhnoT9A/PUb9/aDLDELZurtVC81atiKf
odKpIB8HAgunbrxlsMwYNWTrRrDrGEGK+dDbbh19elJH6Ul2ILPGyXKPw230QRvclZHDIDyLDmy1
Xm2Cz+i1IzIpLbDCm2GhzyiwKTBNC18SnE5/mYwjsjF3bIddbyXoh3A9F08NDtCjnEV7jkmP4C4t
mDNiopHbcVc1rQJJNek8H8keQ+Te4fOL0zVwBrynlRVMjfwqFcXRbgd1F83LjiCNsB4BvcVw95BU
9V9J0/mLoR2oL/CEU2BMhNVQVbL7mm7k/EAlbRykTXkypg4KmdHkaQisLhwJ34fzWjUaGjw7+16s
5JV80WBZMCRL40BenqMiulpeaj0lzlfdFWBI3GqsShfOY2BmjPb04TWvmLBHTDv9iKBWwFstWhhn
wu2oYOG09twt28RXZv40z1y9jRpBq5goOUaz9xy7Ey5DgAqRkHPU629BHp2bJ+Lcx0mo5UaK6XW+
Ern6CQhiHyXZwKYNPXLTfwEte8pRsYVSTQRswxkfOCQ9eprDqTRN3blaQqfArbqkpLl0fcPkK2YU
WkcxiWiBXozCzTDZ+UVELyRNv+uouJYtNE1swYgrjwzhrikJ2DPBiTZ1ttvW6vekYeoonhRm1zuE
b+8WahZrnemfOOUh18R3zQwotOriOyuw+k7jFDZkqK4xQtWGL163ze/l9aZNnL11O3M15VQ841T+
SKGyq8b4qxbiHDn4vFLWKMVqg3K0nh0FJlMroeRo2MXDsb4ZWx1dGdM/i+lV7qg7aWuFJ2K5Lgy5
D4q0IjYUAaPJsNkVYnrmHEUNoghELpNuBi0BLvydW64k9eVZclAK+QkPquSnTP+edRXtyNREd33y
7cwvja29oJ95tMqBapO4MQOdhdeRkOQi6kCRhJbSYrdAwcu5iWa3BpTbmqH2Jpsq/g/teS4HiTe0
va9582gKandSkS9+r2uvI9wPJZ5Gf0WrxSfjxIRd6Y+kGu+VTfcGcLCjFHapAEyOLD4OFc1ZA0mQ
Phyux1G9dZL4Tvyw8EYxYr5Gu4aVflfo7NTMVkW3MzVICOTXpO1Uknnqs1FMAPK3wWSS3mbWeK05
6MhsZrI6Y1ifTeA13Ct/XrQH5QMp9YeFc7mTOTBz49lKzAfVrHz8+afEWXd5jwWlWI5dy9kSY522
532nya9Db3xKFpIQ/q8DpqoQNy7NmIzrv7Wmmiur46EZznljnjoWAEdPS6/tlbdo27zaUny9tmg1
lPo6V0nIgYX/JZp50wo8FwMBDHRIgYqRJCfLBmKRiKOFKmaoame/yripDCbIddR/El10JxKAuHZm
sKcZHqwC+n5pdh5DCmoqpPYE19DsyUhM1cvshwJAYShD0JWe1V9JmewzIz+2eIvhaX8ndkufqm2F
rxdKHM7pTl3EOTfzGXhecRDjjJ9EFkFTGxCIu2OrMol1jDSAAE8Eaa99JlF116YGQDEUUcmNBQ2h
W6frSoJ+A1YvIaL4Jpq0+6iXcGdEv2slPaqbZw3HzqOUv49oHIxVhfMmC2ouFW1nSV5ir3xZQ39Q
nfQBIk58qKv8uycUjDeqeF+U8SWvsKpUGk7jruZ/JmpmyadTTe4FFooPSogPsKMJGpExNMTyPggC
FW2ZC7lUOkAo11r3VtVC3jxcOpXzbmbJ9LWF1qycqkdU63QTkncHS9A2U70u4S2jgr4v7Ul3LVl6
I6HxWm6cY+JUJ5UlHCjKrq9rJAYTgfEIFgmde00B1nq/jSG+DK34jISIKODru1IiEcIisWmLPtVI
Yw3N5mqtpiDC9mrS0StyRVxpRfmAGNKtSIkAzEqjhigiGvHRCwBLmnoD5Jd1sq7SFfCZLBDTS3W8
M5tq8mSvX+fMtaw0D9fYugK59mHqzTvS8ZuxjGxQouaJM+QFt4MVSAO51TXRLHa8U9vMs6YhDiyp
8jSyzKWoOlbFuO4aQwuMAdIPlzwpMArPVjm7UFGOezKtkMqhp55tLHbbPyU05362aN6QT8iunIqO
o7g6acUzBBmSxerbNulfkxHt63YIknGquiSW4cgwOVDo5Z+x++3oiL9GVn+mc3sTdUQXRJE6sTr9
L/bOpMlRpc3S/6XXzTXAAYdFbzQPMY+ZucFiyGAGx5n59f2gvPXF17etrKz2tUiZpAgpFQJ8eN9z
nmNt3VSdc6d4bGP7ZzGSIl21Mctawq38YN7GTsvEWCaPqBeYh02KMhSP1YHd2GM7FT9Um36w+30a
/LY9SvwgopzDDQSBHzCACU37yfKgO8YxS5SQQv2V4TtbjY5qjdg+A8VkH7ThUNZLJ8GSoY6uism4
qqQybthrvo4Ftd25kzutIJ2htBjY0yPEwVBDZdzJs0Opr0ui5dYxb0B4o/HBvnc1df2Tk4T+AQ7q
jWJXTlxFRhHTj059MrBpNPROTI1BnjqiezW5+6kprJORo2Wu5zqiEyHZqPkxWeihtYcVXR9dw0eO
PwX+GgdY8WBMDZoayBz7y8M/z4XFIeW6pH2zkXmSoQVWNnNV67KNL6p9HoMtLscfvpNc0/jpdp7E
U1UH07GSRYbjQP7yqCNbGKhXUnQGlG5jN1ssVDsnpNJnFWu2Ni9zrpt9zwpdD8xhvaYAmbSPaqze
OjKBKfcw+8zGcHSsPtjL8EvKCdhLTmuopm48NzX51jg2kb7mP4laabEwsbT3Bus3bmAuGlbYRRi+
i9QBm+NRQoeq5ARY5GMTCZb2GJb8+oRzZCmeG4g2/YMM5Ucc2JhfSCyfGITDLiSpK7kyHSpWbWC/
BtlNhxQBj/B1vfx3ydKBEZ5VIxD9NQT+i+9AxPDLg4P/Zt1P6dVseg+FulUpGAaUNY9lhMMdI9NR
K4eSprzFw7jS0v/Uo0uUcgTJy83v06V1EBgFZcNRnx0zGnBBCK6IAPR9Z7anrkf3WEc1keUTkjWE
blzW4lj2zu/AdNm9wU9BJ15nMZVQD4KxJVXDmSXkyp4w3oGQutUE8o5Fw3JoTLE1iuJrSObmus3a
fUR523TZKROrwgRL9jo59ngDY/NHMsnrIPpCBZWeTb14EdhwqsQvGR7Tx2J4CQW2lN5njxZHyGMr
rN9jW6ESrlBmBIBiAfENKxgy+zQxrdcsYLTOWtJZM0os0KDcvZWcnY7qi9c7N+yxnzyzeG0KP98a
GoNBb4GgiAxYYb5N/BTqlBRFJgeRIEppHhwqhxSp0GlS9sT4O+f0SrA0K6M+zYZ3M5IaukcZxKvs
s6AXtjN9723GkFgMlCrDnuZKD01/3SyMt3ZkD2cICEtl7q8zz7O24dw/WXnFQlXUOIsh/awEBStX
fWZpfafJ/Trk0+IuyvGM2M6xLdoO6Q6NqWam+CRl9tZR5GO2qQzMplTM8io+Rmm/LKDtn66H/5Vq
ZbTnt/WdSVjTerCRty2tp/BXTYUF45LB2rUFTD5hGsRQGeXEyLIYuQ/BvACZo9jZmUaw7296Y0HQ
FJ3aBqWrWfPT9vD6wT92NRW/ZO4G+mWcMIEgFFvHmlwG2pajBsxdFzSBGrfh0AzVmbr8deTCVeio
28DjpD5EWZO1lDqmPRYadlP7uHbADnSJed3SdsdRyiAmbYnHJiFU0LwNlCP2jtnVu36qjnOdYtDI
iDywiXabIyaHKHKa80C9PfOxNKTZ+OKV+EDN9pmuGce/nIHNUZENkyY95RVldfatxMyiL9Si30H5
1euhBkbegoNdkYeZABsYjbPmLIYBRkpui9yTDcSPICi3pbusP6vWPc/90c0YSfOkeim9WRzwnKUM
YeTaO83SE9KmseqsAt+WzDTrWjKNYEL2WyfmtDAGxz7TbyxAh6/YZnnuS5FjG5NWGa59Z13aUCLc
AaK4wyXaKH+5JG/zkf8im7iERU7aHGGGAhVdfYW/9rX1+G5Dq/Wg7JHcysU+bYrxRXv8xbXLf2ln
GMzGiOiJhpaM5/evbuBaSMGLK5+i5Dmq7k1KKJxRNLo5Kts4a4g3BomwDfm/LXJqRc0Qai2rLEmv
Bwo6SvA06g8OG/eVaRTG1u6cck+zWMRuuQuQYcZxz/9Xv5lEdjwUhEMRjPoKjuFK9bKHmpBW6Cmx
VpQTLaIZgMCYzPyS8eUU5ASTLvWuhNdtpN+dInqoFA4DO9AALCibe+rTbslVw51w1y9OXT/0X/K4
9w/4lPptVCsCptGgbuy6PnTlWZecyW6Ia4oLCTKLunamluFmhPgrbZydLCtczjlHWZ9j5L6Z9hdx
s59dWd8HKt26bn03N555ahKM5U34hnaPVzu2h6H7KYQstRkVQyZRRjeeMfQ3Az1mD/9UGvfbJjZ+
BtrxkSpoc814h6TAMeQ2n/2POHPo6dD2WqOMZa0xsxaZWLGyr93bFWNlMU7Zhmn7mIpwOnlYcVYJ
Wx+n7FjMRtW4I5Jnn6vkkSBac6f9O9sxWBia00s/AqhqTKrCo35uezoi3oDvLiobMEABeJ0xn/n0
0XXctD9zjxaZ+LL75M5nt88mmFmx78dXx2Y70OFXW8ULdD096MqNyWvElVAJ2gasVYYGPW/V/wQe
gaabuNAu60n6+Bx8CvqKhC1GSOOppShQ2TmxdXbpUfwQz4QVUW3N22KLFuTNYOuuY0IHR5nAL0/T
e8Mhqch3oduQw1itqoD6tdWz54MaR/Fflb9NMby3vcmKxRvICW2qfVZWm6HK33GUh7wWc4nhszO2
pX7gL0o5q/AVaeXm+1iQXz3Xm8xID4UJW0iH4q5ugpQYas5tUcNHwgs4qeDMeVSurRqvTdwOhFJi
zXKgaPsj6Ky4e5um6pYZNmUVLFaYShLCwEt0IGo3pVVzhbOMqn+QqjtzVp9pgxakjdNH2wzCdVxT
eo0rMt/jmsIJBrrutvTWSWF8UGsffhnRge4rMnbDuekb2mzzWH7AN7eIJmNrpJubenHmpJY57yOo
dreXuFOX6lthBPJ0eQqfykfvUnlQmcdf2/hPgAvGQ4FAfJUhgaBAlO18I4AsqMkcUDXjcKisp5Qg
J84D87VR8bCxwN+SfnrwPTxjzhy8RkkMVEZT066IIAG3zUamGGbWQis9VjXRb81TL9W8tzEgbQlM
vBkzJ6J3THcOFki95+LBRexjUWp9vL8WnTiWcIyxHip7dl7EzQjddDe98h/yki+0nPGrKkvftEGr
VlkCkpLXI4A3SI1d10N6S3onRX7KjDgK34fOgkkqacunnfUivFqi7vil6jLcxyMG6wp0mZa3BR2x
DRZ25MQo50Nl7HparFZuNJsKaFmKaSv0eqzh1SnT3bgrihp4WHgDlOw68tirsC1DB6sISjcy6jEW
euhAKRY542+GXGBs0r+zhL6via/YJR4kjon+p8O8FOXE6hh4M8P+Lg1xjSeu6DdtWUQ7Iwf/Vlv+
l3R7vIfty0icEg4ulhtyQmHbTIzPYv50Rv+gBXTW9Et6nKBzscSvQdIwZcvaj6RCRVLzeRDqWWeI
KVpOLrt5GrPmHGgUPvg0t+jMn60MroEMnA+n1/jkhQVaLrDFOrTllR2pVU7/ZdtH3jFA8nNS6fhs
zVj4ImXQba/4AqTzCTdg38XGGqdIvhtDP90Maf4EIYK+qcTJj4wcDd502wu6B64T/ozvUKAwqqzD
gdAfu90Yvb4GPJbvkWUcpz68VQ0NYkktIrNGpDqS98QG9VqU7m89j9cOeANWqZs4jM8YkssVZ6eB
IKjZZQ4+rWxZndFHufXSGEt31mDY7MWhdtujBTGpK8ZHY5qt6w4tkK1cpoHkAJfCZfEuftuZ6FYl
rAiDvF7qXBmTAd+bXa+LGtGT9uNzSy+Nmtub7bTtFfpPRnsS2o22DTbNXK0Dh7CrIrnPyYFaR4z1
ld43jnX0+pypPDPtbW6pX7mXYK0bsSvZxu/I7d7IzH1vdTxz9tv7oea4OMmwxgeV7by5AVdLETJN
i61hpEs6EH4+uwIJ4uBio8JAx9bla+7RLCN8YoQ9pW36zPF/kO8av+Qmol5AmZaifxOY+A7ZVrnR
77EZHxpb/lZ5++pPzSNdCCikqRHxpbf0nXGX1SHbAcda1Dv0UQ08154D3shcwnO7Yq7Z8pt0nWUo
zqq23q1wALNUohNbulllGyF8yX1gYaU69qN37vVpEtNecgWVqPcKBu7QM36ILvnSNk5sWNbjviJu
cAhxz+vfpWxeA0IR1mlZ3dbOzgqZORnTc/h1h8LpyYIt3/HODjRPALEnSOpMh/gYFqpkl+Zbd7G5
MPh8Svs3DU1/S9zMNTk8KJcs5yMvonvMwvEJhtBpdOeLofxaAQhj4V5ceYACs7Iu9u3kEmBeUCtr
Kfx0pbe3hjG6alpF1npTP+AD25puxeWfOSfNpjRqawOjPOiBIqhbRniMZOnvGOIapoX2KEqDvxuc
ouNRxWF5yybMi7bGNGCBiIMzlY312JTLPEhcI1lmT7HSd4Jc2BGoAx8j2Qz4aDc+1fK1pubnAcxd
1bTL18kEQ0+K7Cr16vsI1u3KHhUdq5EmxlikFKvyfd0aAErUbTubFtTmfodrArxaxqJMNYeqBPXR
URNOSsg77UhWcTxfJ/Cr12Fcl1tTtafIT49hZCJUR3FkAWDcwq95Tdgs5iN+l75hCdBGcOBY9AOA
+Ixo6NUpYIWAoPSNMdlvXlvfOmZ7KIJ82rYW6928xR3CutpYl3m1A/l310biXTnnSDBqjskgaYd9
BWgcKseFWNkHv+XUvlH8cmr/hQ7KfiwjeiXZWbApjSOWEWNk38p0vI0HJNVDh9rDOqooL3YW5QGv
8O5GGzMc5Sm9V7V5gisD2kzbr80I76amYOoWYFbanlzY0rspZ/EYivTBYUzZ+bLbZ3reB8o6hczk
jp+uu4oGmQcyKU2pRmKBS7FI2PUoNsgoeeRHLHYUupgGnrHZFsekAlXdWzvZtqxKKDYGJfGAysiv
nFF/hmn/mTX0KtJ5ZdUPed11XDQTVpjqB7r7z2R0f3d9tQ0teyPMXO1NY6RfNgEyrNm1e/E7JVka
9hjIKJ4Zt6Kan2JXvqRyPJi2OGLKrDdGa18lg7HgZdHodEyIboPX9uoLLfV2ibMOdKPXfeDs3JoZ
1hzekazf5dm7IxbAAeGrWX6PJczm+FWvcxhsNOgDrE7Wc1Bp1EjBT0LjsC0k8ZUBJmGF0K5DODte
uYX/iNeKAnfhP5u6v+rC6vaC8v+f1IP/IvWA/BqbbJB/xeP8f6kHd7/LsgHZ8VYmb/8efvD3C/8O
P5DOX17AeizwHQunKT3qf4Uf+OZfroUBkx8DnHeFZf8r/MCx/+IpD1udLaxAiCUO5u/wAxH8JclR
8KTlW+DsCEH474QfWLYp/9e/Z/q4Dgs5RwhpmbYjLYCF/wg8yQvRQFk1p8OYq8chZUERFumjw9qc
sQqLrYc0xbBukTuimDWpqcJGbXaFb9KGy126sjJ/UPZq0UIRPTs4+2Bu9dZLqNMWXtSt5GjS5M37
kUJtcz8EdrMFG6xoMLOSADe4jq+K3vPxijFEFR3/RBRhUBofxmGsdoH1CrQ43YTJbDBqwYBAEsL1
L4wbO4/bk8NC3g3vqvdUowxDLY2njbriPAQxFvkIe3PuxbjpnBSPfka/Jev8/SQdOuRZ9BoIMnZz
w+0WGDYV28FLz13TPqfxA0xbtZ+Cnusw7Q+RLX/G+LH3FhPE1ERfQ+PB+AM/FTPR5Gx2rpzKYq6z
0aQsDed8jicq8kOyL3ow27Unmh1j4rwyyxAdYVLahJnTYAo7a8JDknlrhp6MLbV+F1PyhaC23lTC
ePZkX29JciRYcEroqOc+DXVg3YlnX8swp+NFgukxcZrrTFwP4BIQYkXHkl71WpQ0kUP69puOJsmR
JVi8lgFQrdk22XcEWXIzxVBKieE5VV5/nUQoayzvvYmb7Er0zrVY0h49mRdA3Jpuq5WidpUjNTA9
PGD9KLOdwKbveICC5dLBmVSOVHcZ7HvT8VdAxo29SBP2wm6wikeEUBVslFWi6EVWJH8R/tM8eTMC
DD3Mh0D5h7inJoUv1TTaj9Cq3ijXIgSdvdsukMWty6aaLxUwsGF2Pb6u9nomVfyYV9EtMG95kEls
37D8xljs/JRWAUk4UlckVqkzmv1NEEjrYJjEkQ2zvxeISWBKIR9pRlQ72RCcp5nq8JDpYx6xP6Mu
/TwGA2CiiliaxomLLS631a5sIZQAVBkw66Ld9iMUBJnn9AdKpeOhQ7MFk2fAxhh/6pyk+wQdH3CX
fm/JYueWRBhkTBLZCDNWs0Uookg8ANWKB0MeAfBvtJ12V6DpkVuhYUKEnENszEgnJL7TI7WUL04a
bYdoM7oDLzNvh9HujrPqKSv28lcLRexgjmqB3LEkamooBnMLeTJI4OXYtr92xvralPXnUBIpjuTu
MfAqug1N+KswhqvCLB/n2OKMK5Nrh5T51bCoNrLM25o2jHmrFz/Q0Tw2s9lsbGwHm67RyF1YkOkc
cHQ1oS59S2akSP3I3mKyH6fELA5ROdwHZCSaFpUlz7Y3zVREgBTCp2gwfvsJYcYoiuuVcKcjMJq9
rLPHyUMIV7QmcXpW+YUbgnqXbOkjhoLzhc6UKXcovfWVi92TlhZC5bJh3JrK5syHFfd8y+9JCmq/
ZC9RMiBtc1u+17LaV6wrb0UQPGlLXzWaXp4n3XTjkdl6brPnINO0r829o2bJ7m8u7rNf1shyYmAH
OY8YbyfPh0lMxXJQbb1l/B5XacdCgyzU9EdYW+4ar/O6Wse4U3ZdicSxpwlReM459DHHooKxKKFn
w2aqnXeUbvPJqmNgun29JwqF0y/E+eDawVPpLdJTmbi7MrPkzmRbsx1B46NTQ+NkmZsuiWiQ5/3O
rNx7LaL+Ro1xcUASh0DOIYl9Tg4NXhnkCuPKDsrn3G5IEC3qPUUaqAX7mG2KYTI+uMGe/Df6bPa8
SUI2S4Vf/3B96NVDLup9hfKiNsVrlSsSxkAm7Loeeu4g4Mq5lqsP3Zi99EkfUtti5euV6bDtm+NU
l3I9ti4p52A/zKF9al1vQk7qRwdrZriYCzRFtUU/SRS3k+3cSww0Q4V+TUV4b6t0elY55X+Saf2H
H3Mu/FUWwrSZfXa7bbYqpLsezWwjEagDtDax+psnkebmVQlazRGngWwPomFakJldVF0TROxt0ODW
y3AdsCkIJtzNQSE/jMA92GUBAgZyLv0yNptNCzSxzujLesMJN/hmBhDqFNYDpd8aBGe6xB5a2DsA
3tdV8k7xG31HUr62xF1AXkolNRhMQhsBaweBqH8MD7Iz3+EskzQrUDpRRNkoZQEuAbkVhN3RiEN2
+qR8rtjci0h81V75ktGvx5gDjk/oBFtECynYpyhE3hXNtSDHxJ89oKrmVGjRsYVaPAo7oWSK0HWq
6+5glFzHLET2PZXlFal+G0V7iZbptHOhAEyi2FQ1FSJFf5FqhdgSwkD15L7W4c4p2MCLgJNIeXsq
ij/rOEdy30wxsi/CyA10GCxtp1NsW+3W9VCQ5P4jSup2XYA32bkt+uTR7I+wi+2dUHKRPtAzDDc+
99dJyXccedW+zlh4eGF0r635WNoxpX91T8H1WKWcchOhpEDUk1+96brXERjttMv4U+jJryGQgMfB
IRIF4qYIyoPRZPOaggzVsQBlb9CyxQ2G4cPva0qZPvW18C2a5HNAn3Ylak1boBhPRGrCAZ8+MsOP
Nq2IEg7PsLcCZ9NGSNIDeezY9qxr9xUM3YcbY33u9EvjE0qTtXeWM7xGPTQugvZg0lwxKITUx4Iz
Yc+3mKlgAaew39DhOeDdDE9co2jyYBIxyYKbgSBRUxwEj8rcxqYuZMPAaoM6dXhMaJ5oqJuRATif
UsP7uPILdusGMMKTrf0rC/c1Lfho19kprfFW3FZ9/5JNBTKo0b+OWk6uVohr+J/RPh2xkBDjeIyq
6lV3eAw1oxsOdIkTrHkOAo0/cwIOMtb+bjTErSr75znVtClBMa0DhJADURXnqJ32nNxscCMMhoqU
ogGcUFrnG5XD2QcuV9b1p9F7u6zACxGEHvVWSvC5/+QELtTGQuIXnbYerBM6IJx9pMHuCMBUrK0U
EplV4WI66rzFk5z2JxOlLq6uAdNbhKv+Yne83Ayti/o5L6pthrtPrQaKJx3YLjbZw3jSqvz3m8tz
3ggu/PIDTgCWnB6twbTL61P+rxvf9eFNm1yyRrSbqCyfUPFUJ5gjoJguj7k482OP1gh+WXMKDRPT
ae/l207FMf2zajqm6rHIFjtngl2ktEeMthH7/8tN1iy+2+Xh5QeuGjyaofwh7CnBAoYWpIigwvoD
mL04TW15pA7W7C/PYwctT5d7l5vLb9A1+nBTltjfT13uXd7jz3t+vx0pQcySaoKJldbvc+qJU9U/
RokZkMhlZ3uM6DckIbrEEoSJc7r8gpwncHF+eJSuw5bUWD6bP5fc/fNfLI9DIGBoATDBgU0tT5r4
ERjlePwQ1nP38uT3zT+eu7zjP56jDYl0TejDP57/fkgoIO6ElHSaqmIgR2lA1IajsAAvN9Rw6pPy
BgmGd3nsSPclVwiJh+WIfh/WNLKrE54Sju3lMFOI0SQOL7/k4WwsshwV9+U5kw4SLpiABtN/nBOX
e/94Q7j77FdknICkg0X+fQMJRZ3gTP39XAKIeKNlPsES4iNc3oqIDz7H5Q3/3I1CXD1ZRQto8YB3
i4f8ci+bl64O3aBlMuk+8RBwzhCFgxIQBHXqlQtmcbELe1V+jKwGC4Cks7D6c9iiCILZ3/cv333q
MZqDnQRKQiWFAWs5ZsoGI3C55yWKb2O5GdrrTBUmyc0AhxdqFX/R5W5UwwTI0TS5uAj5syiMLpfR
5UbKlKOgliuqdHGUkWITUF4J3PUccOmQu9pQQwoW5zYPL/fM5aHTp7CVLo8DQBfsRGk5lNI7CFX9
NAK/O1dJTxQWz0xZQ6GPTlRjKP1ETbfUDCV2O/1q6nCfTfP4YDVXzqTB56CCcHX4Q4c6P0ljgKHK
UnqXtbXeKRmm2wRMWumop7JCeZj5xT1tciDS8H72cTUxXeKmWcZLNnNeMoEPWlYeNn5XBysdqSMs
0Go/Tw/N7H3YlpUeehC2AuAMTiIpTm5q3tRdbsEMET7SkyClvs4qIsqMI8wPCLxek52HjtBbqw+L
G9uumCG9mbWLZGtNlzc7hfBZRjdStyYYQs817TNe0p+9XSY7h6L0Bl9xs01zW6BjmbKTN5RfXOFP
DhP9EUlhsDIMWEvIHfJd0XV4/BB2kw581zYQGkPPi44TpqbrgLYmYVDwSkBA3diCFaGldYIgZ6FX
ZHZbr+aUraZaTr8CzcJpWM65qV8gHpe730/+43cuPwVR/vdLLr9XNd5PrX2ogCK4vvws/0P1WH4N
z0u3q0b77kKBmBe6xYUacXn454ZtCQgaTM56SQxI2c4Qvz7X3hGVlqfGjEVCFxD3wxVo9MEdamJg
VssbNQPn8eWezkxF5wpMkTfeff8sLEsA7gbCsctz9bLFNyfvfHlht7z6+y2+H+IunpAEJRhNE5up
DIZ/fpjQUme5X54UVXSeW+5+3+R+2uwHbzim+WKdcEtK18ulwMnONZJT2mYLav157vsHl3uXGw/e
HMCykqpuVxLQtrz2chNl05vdpCYDyX88pRrl0KhlzlfL93X5XlIlk30aOmeVmBxDx3OucgOzsFwO
weWQeD6attXleEUFzEckmBx3e5mXTOG+WgKqLIoOEiqWm6mrxMlGP7Tu9exTD8Vl0C3Ife1G9mlI
lQ3xC4zpMrawLq9Ol3vBAhj5x3OY7ZFmDHZAU8QJN5HFn0GPoTkFw+VPhmRQ4zGDqDbfkxeWHA30
LCphETlM1/YyEts9f+XlXl8U0z43hgNZkcwMnpr2bm8f2LhGW82lgTwwQRN++QTzZUCsls92+YB6
AGFcldigLv/7SPDbrlLiBs8jQdQ0Qo9+D5J76E64XPdKmVgQlgnS9hLyEn3/Xix/a3OZH1M8FufL
Y0Q/yLgahEDbdIzoyWEjp5MPmfbk4J09+tnvdhn8LzdpS0P0gMGOr7wwdAN/b6r2gZmfhuW5y03T
QlrTkq/bWs6wy+suP+jclKEqv8wf6eW2y+jaxgXn1r/91vJG3//j5f+6vPw/fc6/UE6+3+Fy7/K6
7+e+H36/zffH+34urblYw4iaWSPTl/D7nS+/jPSJpcefz/79GsRC8WG27O33U39+xUAwzBjZtqsO
ytFpRvp5IkLU2ymd3do513s14YHolhhLFIGMDcvZR/Eqrg4O1ZPT5clqHp+HllwdJ009mBHRWs5h
daoiMGuOFrSQL6fM5cy9nCffN6P0b2hu2Ts9p8rcDvepSPXJl3l/SoANr4ZZVpsZPliOugzjLLS/
cKNSyWRC41WdLh+CQv/jgHZ+5/ukCSWiOHiGbE6yVETo+ahq/cIi2oSQEE2Qhyjq5Bg7OpUIqML0
CNWgPZHCeGfl2I/WTNmr1iLr4/IezOJoBYbZbfea+C6FMGiftMWXbuP6T5j8/zQW/ovGgpQBKcf/
eV9hXZXl7482+ej+nxTmPy/7j66C9Zf0SfJiGS48YftL6+DvSGUp/pK2K5FVS1oOMvBoHfwdqUxX
gV2xJaRHxrGUwqHU/3dXwTH/CvwAea5wXWmRhWz9d7oKviTSWVVkh1flkhi9NBWEgORoO74lXboY
Jj//eHugpND8n/9l/W/sOLQ3WJEddG6ioMQuhGH0ykkkeh12CzQE2x+t8ZVp8eCbfbpSFUyCshtx
36Uo/Eo/Z1OP4mbd++Wrqpxbs/Wf/N7PTkilQkpFX2OXk6BOLqBEbJogOCFggRBgAxZN2gfrqXPA
rEMtXVR3I1Q5B7UcnLfSo7BSzs9JwCoXyPGNFRv3KjDADAr51ozZswxsognEkg5AlIYBD1femVs3
HHD+KWQ4NbAAglSJzSpIfRngFFtvqQWkcqqyjTk+Y+QidSlx7oPpAY/Yk0biZszlk57jr1h7N56b
vndDcAvc8XrQ4dXYMukT9Z5RCKPjiy296zwy/Xoi9WIF2BqybFj/bHK9h+K/bUwKv0UoXxwR37Ft
/+o1H95z1Q/UEl9V1C61b75m6dn3nnLPmrQfu+R7yiI+c0RSp0MKJTYUUTAbhSwNhxJdkIaV4ZB9
hloqSH/Abt5HFn4KeuImKvRPUROMrMmcMfnawgZFpeAlBLFggQ5CZGgFwqM8Q6PNBJtR6fE8jqqT
HXwH/mOM8ses+Qz4xXDspPnBdBa66gAw3vNJwvKPzuj9wnHwEUKGXyX9jHCGOkk1FOekLFxKPqQj
eZczxWiQn8+/LFxnqYOFISOrkrpxdPRqL1n3mXM/S5AyStiH5Y1TJ0TlvhztELWdo16jie+BYmK7
rUf/Ne3sJadhpPpd5fdNVJ/cmjJIAR3HG+YVFFiyGoZ6M4DWbRx0MEkz3HQghTCKE1tf62YjQMpt
zDl6zppgXIUSWEhQlV+NIIcjT8tDlUQ3ieTU4d++9RuXbnljrdtKviIk6s+gNj5CVlarVgdPqdSE
tCOQIrazIYZAxiiHG7zyJNGmMzwiDOiWnO6M3vqw9YeVJcaD3Swze0B5t1PmRsSY5L0QzebJYTuy
Y+JPDsF4GnwtUKbyWQdXHvtQHuO+XF8uFgCxgKsRXM61hT3H/FKyp8w/ifsCgTlLuOCpHqPXBDhq
lnB8sSUWpntPQcNe21Z0X7dsNrIphECxIOzrkj8TAUmKcnQK1Xi0848Re7CihLSBw/QAJlGvogdz
6FBvBvLGruho+ARYdXnwG8R7nBS0FMV2waXkjvlF0OWI/HS58OrsmMdjRFHIvUHg+TUGmVjR0qB/
aAMqHUguhZfkZFwJ5qvF5M05St3dMnCa6Stn4BQBQgrlkvhtXFuUs5i/f1hV429aemCcpk2wpl3/
gxBrIBDHIvKXSAUuMYOLjqoymhiiLQWnQyKeZIC8pVfZAaP7ac7eM9wg7BLXNlmOKww3X6YVfTma
CuGwc+aEEJNxR/XsDlyTokXERaN7ogNiyPdZVRxrh2p0XITnVshsm8f83PPTd2HJBiUpRUq8hD9K
TZpCxyGUjnyyNVoPn8wDfoJ1PmAznbBg2hAo3lJzCBNAIXRU3CHfBrL5IbGFkrJRC1LGxn3cIPpj
9CQ9NV0P6q5UjEBF41s7lIwEyWXFu8FARvZPfSwUA0tJZuO6ign7aNytinDp0GFZKTP2djq3Hjof
VVMaUWimGazWtqKiN2jsJPR8uWY71CRTIm+QDqH20/rNroIve8yztdHkmyauITYAKa0yFWKLNc5+
Y4x79Ct3WTyfNCSzraj5g4L4pWkYjjJJeuA0CKQXdJ7LDjpW3aBdC1pnp9OkZDLI8D1h+kMlARaM
4CGqdGy0Hw2n3Y6tQdgdax/HyqqNmWZfoiqQlRolAYuxezMYHMHeIe+0jBCDE10i4dIgsujcQ0Vm
6BqjDT20Qg8IfVKSbgqC/gJZMbwVAwUW+kzE9SLrBtS1xicBSg0wZ4/efj04AbLGxZR/axQcCoxe
V7YKP3CErSPLonqlUiRz+aMYOFqZ+wOwEikPZPewudDBvp7Uu8ogn7KnfELDa9M0ibn0ch/ejB2t
BfTpy1gSNfY9VQ6Uf0H7AOjoESzfJ1lsz9ojsQ8LFoOFF91J2DzLWT4GhxY4ERiHnn7XfnAG8qIa
Gu5KVrfwo8D0DAy3pYMkRdDMukxYLsX49WzwQSujQfjcQHAIAxTnqZu8i17d0vTF91l+xU6xT+fu
Z1VzGlhW/mkaXIuFaMGg2sW+oEW8TXrnGDYmHdWAFIDcjM91GtRnQo/27kg7ldEeJjqlWCgZoe3d
YMK7HqCAhimtHxNLybomHLHDFcniiAF/Nn+bXvuCLAioUD7dz4KWzgxwIeno6dFZ4su3gK6I0UIu
t0jV5l5rJqf8xmhYG88lQlmZFm+gXV61ApSG1S4Z/y97Z7YlJ7Jl21+5P0AOWjN4vO6O9020ipBe
GApJQd/3fH1NUGaGUufUPaPuc70Q4C3hjoPZ3mvNxXUSuVmhqj8scw5b8AaC1RDhxNhe18L/isWg
W3fF2eo/Bw2If9RldHK1ckLf2xDcIDjZOBT9Ebfh+WvAzGl1tvfTEGB7X6+VxOck5dNFaQu+ll4q
T3U3caqwiQbzWv2eRB/cH8OA24sTpECltCJHCPsGCqZ10p3KgXaVTyPS6/gnUPNyTg569HMmkCzt
aki+10RtMI7QzF4uh/x4jFXOiCOZR19RCMtPoUsUckJUUKDTN3sdiI46Dqib1iACmLKb9yrFPaBx
wdZpuVIGxsVq8nn8xrBBsYpHBfvHOnAuRq15nN2gZWHry8615vq5ElznoUuI4U3WtbKSunYdJ/V1
OXIcY+6fE4tnK3STMkW4coBQ33KJA3UuYjeeaJ1USn3rOw/BXLrHo4yk4uqg2eNAQtphDRK3VuDd
6ROBp00k+f5VhA5aEZAOM8IMzH7YvYYvzQIIVare16a1LBfgohvQz1vRcSzlpzRnqBQrDLPEzFjz
kFbPyQRFFxEXYz7wkWd7XQi6xUypfi7KMW/m+Hk0imOVMWRyxdA5R4Oavd3Q4GME/jkoQSQy29+A
1loGxzQhaOq5qO9fEnWAUlfPr/ZgBfKrT0d6axdgE0jonbSjX7P4uQ1rNtmQKS7wXE3eMciTWxSZ
aD2ILbTnEtGSprjkKpL8iPSUamZLU783gXNardoeizCiMjFvLot2XvO2FKWAd5pv5IXBAJ0nlqLE
NiYwV0By19ELp/ZtzrjfLs0Lx65Q5EWaWCsG0mi9stHxznQsfT8xlR5q86qlRBCpIYyggLLXxjTL
SENu0Tq7VM8Q9jaQO7N5X5YeyJAmz1blJNtyuaOcWyfN3DrRSr85To3mU0nCR4uqO9J8n1+SN5GF
CL6nRbcYZPiRG9XNdJ8I01Hzz1I0QMOClv4gRYQqrf0zffWzkuvqzggMcbSTVhwdXEGBMAem0g01
s+zRs36IIfMQOdB2rp3uW56jrwuk2p2n+yQQ16IExWAktnXkXYDHfClsX8ym4lXod8khaaLELSsO
GLtWB2rnngIlYl6Npc4QRyTvyxZBhjEjfmIztAnqP36MI9724bisES5gZdI/SSGLU5SH7XZAh5Qp
U7spOVhBcYtXqYp6m+tA54lEMo5CNQhb/tjWEXC6Igu+p82oH9VwACbzc9WMzTWJA4wdPd5HqQr9
qCkeuLEE+WxK/x4UAR0xWocTWgn9XOYdDq+Iwplv4V+Zt/Q+ZDrlwEBbD3ZXbDo7UU7Lop7v/rnZ
F5+MkLgkkTfSZaIC8iRt+hNeBM3V+2LGjYiOPGoUS4FkEBBnYX8WXiDJX7cw9VT+NZ1U6wQs3TqV
aSZ+rnlmJTdmA1RkuW15CGa7Y1ajo4AL6C63GPOTRAYZXFaks7S1etEM6+L1UYdkWzkVg1p9jisv
I+RKFbiP6JUT2tud+rIXl1FRzhS1qe+Y/WPY1Mq1Sa1T1uuIuo0+ocrYak9KTXazngt/t2xaU3A1
UuILZc/YrOhV/SkJI+0M737OREjA12tpsU1oORIpavRfMETtJFqq+9jScczGw+cUMt6nosWVQJXX
QD9tMTxHxUaoNvV3KZ5+qS/c/ZyW/x8wFnd5SOGe+fc8G/9ttm4SM2YIwcFiOwbVhF9n64BMqALl
Vbtv0jrb4Teb56ohmU2QAe2ntmJUY0BCC3ETIqnn6vX/8/6mZhMXbKvSUH+rFjijqY84U1rClYZn
ayqvlWQwyUQQyxemspVeE9Ld0uX2YOX9v9+b0su//utSaEI3NWfm3P/zX2fwr5jhlLV4SZknzhPG
unWehmSE0EkwxGSqezWo/fXyrv9b+/oPtS+NstQv38+/aGr/b/L17Wv6Dzntz6f8WfeyzT9slLSq
cBCZzuhV6k5/1r1s+w/0qzpCVlsXGku+6T/rXob1h6pKi7qbapgc4w4S2L/UtOofum4i8kKQQm/M
+J/VvTTtt6OJl7EZXqOy1Q2mPvM+/PpDYnyBNtYwFX5IjbPVbWSFVAGgQPX5vvC3/O4zdFi+SgDH
rMeHt7OeOi/+T7+nf7cb0jEo/oE9QK31225MWs2sa+qAxhU5+pFEt09YZt8kEeEOiG+/JOktrAvC
LGJUjo2qkIimk1Lxy1f3704rvxcB+TSQNxsUGw1HCtPiq//106A8GXHhNLy9Std944FndUdN0Q+K
tzY6eaA7/RoL706EzmsClwc7X4PKL4UNkmUK4toON2iYle5/2C3TFP/yNUmk05pFSQsRtVTnz++X
6iQeLqvUCJjfyw6lf0pKKWEm5Y1YQPuMksxZDQMDKWy4yrFCK7uS40CfLdLNYsUUE9d9J8h4F6bY
eS2QiCJ3ztqQVGcpwWJ79hm84rSHIHYHWtM8j38vkkJiI7D6eEN+M/ENfW7NXMXhNpXhCJx+fPHK
lAQ9DzWeESr5xSfbBGS5+kMpbXE07y0fMhlSP2fod+OMO0OapNDTz94dzx6wPYOZwOuAYq3eyxJB
mJbULiOCgJZb3DBdrb93A4K4qacCorbZRY2mRztH3qWM3zy/gRgR5duhcaV/9DryBOlM5Jt47E4+
GSu2S0UX1a1IjW2plFcZfXfG+M6M+gB8UeLs8OlMCKmS8ZTp/ROeYcauFDPd2jmpCm5CXc/OiWqK
reZE7cqSeCLtnsSVODpUQbYRXU0TdLTNLUBSSFIHO9D2ScRuxen7WKrpgXYMs7XA+YF0Eh9PMFz6
8CVFSrgbmjbdEGBNlZA8snhO4O1rk16p0WzCxt71HYk15Rj+yFKsWcgEyIQq3yUZXLnj35UG7ijT
01doL++jxywp32BwVOu6y8h7yzFk4EK/xTDVpoJQH4b0YC6QzIFuaIAEdmcffivYGhwxLe17tF3A
ffS7yav2MospGjvWo8bld6dr0aFj2gf5gcpBATrFSvtnW4eTqIxl6yrk6h2LoXwTGgl48g6VwBdf
Tsq2sMBSoAp8cQayUQpSHRhvq/fN0FxlnPzQzJE2TkoKbpVOcl0bA/XwvqMxKT9rxWOopVTDszG8
ReqbTxGWsgL2cMToQUoDVx0YCsf9jwH4gVXMUeC1M6fU0NyNUHFtMZIjAcqGSztq2Hb81rgzibom
Og3ilT0GOzQxgMBS8W30Ub2OEaI/wsneE66661hDYp60CnVLgXYShVK60+BDbY3Ql5RwC+uCCvls
xb23CUs8hIWmV3snQYzUGhaxNGZ7VCwWOL8t4H3zqjr3VD8WaRNYm3Keti63KVb5NtLtdZdWF0rY
m/BrAgNnmdVyU+dXcD+W7WXRtNkzNg28iX8/ZFlDzP/nMz7uWG772FzWKmuYdpFi7dtZ/JDhBZ/W
/WC+4BEV7nLb0u1c1kx9kq45Ji8g1EkEXjqUfWjmUJzmJy8P1LB/0ryTyDz+bvQiuSRFfNnmkKHp
yUdarcE9ZQxqeeLPG38ul0eFTmxT3MRitGzSkv61izsJqnXwcean/rIno6qSjzZqLuoPOC4lqWTL
sz/2zfYVhGk/32e5dVx2fnn5n93YZbVcdpdTCLIszHymoEhvRc6PFhvXisIeOAxfe+tjDMu6yY/H
Rwy0roCKNoFvb8EG3oEd2lHcAQMJWrMaqv4YEDmA0eF72t46EsY+CaGfs1Qcsz7r7mU5fSKj5r0Z
etqWpI5Bn0QxWARg3ODx7Y2pnlb8LtQDqazIaXzfviYUezzVfzAVobtWCDWadLcHeAGopoybF6vO
HlfDve7bID5gdIO2cGUbUJVFLr5BcQsM3UcOq9nmNchG75xlXzTVvgyFjTebRvyK8zeecKf40XRo
PzNR7TMDTypBQvhrrQgtq6o9OhmZ6HlXXJXBC45Esx3MbpyedCPfeUr9rZajO4Wm7lZZP6xJCSdT
yC/vs6mxV4MHeJ5w+5ZqNIAUzPLWRpWjAveu8DcjFQJKKwevCSNOB2oNUcEhWTIBeAMFZl2hYHVl
mOqcfqcb9tcfJb/fz2V7E0Gbb0LFmLbN91j64oxeugB1n0UbnQBOF64SFy2QMi15ioBqwUzUbbst
4ULMhSWA7yunCMG85sPzKAj6NjK92nbwnDCin+ohsO7k5O97ffQ2OlbEbdh+r/r0hzlNb51aPVtK
lT0onSz3uuLsnZhLnd+HxexCAhrlE3xMIyo/me+M9xxSYSkbwysi9HdM1mXc0cgTVHGqVluT8Zi7
mJuxlFT6KYhB9Djqcaj5hVXQaUh4JJUN16oypRrafNwpZQc30Gs3dXJnL/GGmsxXRcGMKO+IjtJO
qHC/a3bRUyqheVXesI2/hphONroEASjL9gjFiulfaIBT/pp1oc6MFU1nmJTDXsmVR63FLdlREDW0
EIcvlhs9LSk3DDrm97J0cf9h43UQb+UFhpzhktikVsI6uk4KUrCJciKxcJQGkQSg4cUDpHIE6KWx
raWBdYI4bUs/x8m4Y4ixVwHZbTiwb0IPxq3qM940hV/s9XwLm+BUtt3g+mMAD7iJlbuc0Qw24x+T
5PCKPX/aRh5hG03/JczVCVwfKgU/uE/C9Bs/8UNnCciJMnVlYYHaSzewsJ69hjy8IK+eBH7I7sE2
LdceIJkgDKXOoH+l6bE3ggwndmEDqrODV4Qva6HaOIuyaQBkfIsm0DdlB7Ve5wKFhjp2SrrBip6c
w8q/UwMI8Nb0QATCA/rm154YvrUkof4UeNFW6XyiycUdI79DbPn1ehryPSo34l/84aHSTCLmZ2uq
MhnvzlzL9XUYcxAE5gaH2xXAzFL1y1DS7guc4puZQZrtZdlgT7PxWoZcxeLwESubv3LI+ty0uwyf
lEGxm3g/rlCI5GnXuJoPrXE4qGlz1FP7zpblXS2glg4KIv8x/oz8+KKa8lNFFh46aI5D5VhSRuGs
Pd4Noc8HPdr3HvI9S+uecrsjy2tmR1Q+jUG4Ew/SQ9HuBQFoOPoNg6QGDHWh3sA32tPCe8E1ZuFO
ilbRrKPuggRnf7ltMhDlgPjPAqSP9DfonkMIneNZNMy1LQXPRILUbOraUzU96FOgu7beAw3yii+F
Qbm8NbVPUePD5jdpgU0ne0bNhV5wQUP4NEbihz2oX8dhHSveM6Hjx9isrhZDWlJpHn2HXheY0zOO
ye9Zn76gl6ICRIfyhD6M9mAqoQEC77qiecEelxH5cEX6Z7hhNjKbmu9Zbvt5t5YIxlJEocV58VRy
kSF2WH9dHuUVaeUW7YArjcv/FQRCu8MdmeE/txv+Gfz4EZL0K3KE8awPWAaDdLxCM3AbXUndpExK
QIrOjJQjtyOsCn6NOqgRWTo0ecg5m4Xqa89W3+W+y8vxbECUpXWZPVQm0Nuilhej0WlQaHOPaNKG
rUT2TrmPfs3EJY3E6eGiKU+hlPyH857g5Z5cUXskZgrJx9epsetQZOzBf20KCtR8Tu9+M2W3wchZ
gI1emV33tQ+qDlIRajgrHwvQ2oN3aeVIQAjf98RfnHH81016cQr9h+7Q11GU4YtSGJsEQxJTJO8c
NQPGQjW/q0N4N1lmXjILVro+tVc7jUMXit+7oohbLA3QlI1/63XD4KLXGFcNNhBOxOTyppK3ylPy
g5qLg54TV95b1cWE/QY5Wr23El09yLROzwXS2cBWap5LryqYv8QiTaOtT1rnSkXkiuhaG12bIu+6
sLrDWEmX/ki+UuAftGbpHJqyAPoJAv86V9UyL74SGlLutbF8C3P/aJjAl52oj4/OMD2QoDxeAX6Y
RzIcjtD93gPBPjpk0dQdb5NyZMWTlV9JxLxo3TgPwa0XPEs5XlJ1r+lYMRv52bb4VlDgFcz9xu6q
EzJJ2tie6xJ9Cju7AY/0DrM+fI1YE5fQVFpc+7GAa6QbkchWnpwxOGTYUK7JvHD0/kdv1+Y2VTnQ
xfQpwYW0skiq9pkMNYxcTBnjy8EHBt8wfHP8od8DKozPkjxLWjjFwdOn73Y+3FnOmwg3HBb9cVl0
85qSy1FbL6t1q03aernL8FubixQzugBR/N/y+Agdb/JTM7/csyzMoqI+u6wGy/2LfP7j/t9vnBXx
sYGBhnZsv24o5x5FPZbHZQ3da/Xfby4PqeZnLGsfz12e9rG5rH28lG2CghxmgezyRssLcP62CGE6
LGYMRUUcuqx9LP7b2+yMqL7Vv3teyYk/FCh8PBNtysdLSX3WpX9sp3+7QH6+1sdbhbrz1yPJREw9
ep3UdhtVEvE7u0Z+ud83Z3jscmtsAz355f2W12tbIgPsUYcvW9FQzOf3jEuLE/WymuC4S3z9OZlU
RgVedKOrnTDwNMCOWpA4cl+7EZ7irJp4hF/LFO8Q+XWzzmJijjJpexs06Y0b++ldEEH3GOBJVxNH
dZvAXRMpNk8zBwTfSlj2lIy3JTCRi53W1VYJagyC82bna8klVEgkUAJr2Pakr5212vgUqZa5mwym
0ti28Q4nEP02QrT7EJn+wbZt4yyJiJjU6hFhex+Y0b6FgXSOgjA5F0EVrOEB0n8LBAzWujvYlXqL
JIoShkVjdR7ZvRk8GmxH2NDNlJ/H7vjMRHw6d/RNzsuajcF2Rl5zpZ3v0OZFZoAQZ/BwqMvwz4f5
k0ZGuBirbaxpPtBbtB/syWR9DlORXSIyAVbTyJygjlXw0AZWtmbSXBW7bWWIOfvd88/NvNCoXdSR
b+GzKbVV0JtiAyRZUS46MxUkbaVx0iFCcGHjM+IFmc5zeZny4czZFMyDnz6ViP44L/OIysejG9Ne
XY0xvZ06ETPgp0iZpidUGIbwk9SrgsAXYEIR8Q4wkbNvgQOlx2uxOjt1ucd2f1raI0rX7L2SmeGU
gATPnSilnxx+9Uqc900UvlaOCHdka6lnNbHV87K2LIx+VM+OpU5rPaG5Qrd/S+1HMfgKuimG5r48
Co9NtqUyM8dL/tW8wX8Ih9WWm1GT3+jzm2cQRzPKpgHMw1Y7HynML6hTmnP/+e/bArxHZMyt6q5/
KDJGvdGUmuflwFrW7K73t5EFqRp+1cjAsTm3fSv2VjoZZ6dvjF0cRS+TY+pECaPJQBgn57uW+0Vf
GGcbqlSQMOjT+VfCvnd9NZ8OmLLopdLXVVDHEgMAgA4Zr3fWEVyflzXM4mjMDFj0ZOWBeTnLBuh5
2FpKuTEsJXOTpHwBeHys0JS5etmPKyvu4rPQk5gQ+uZzZewcc9C2y62+MlYbfLBUeHI7IpHyr0cu
D18W0j5h05kNdPG2pd95NLrU2ZgjV+Jw/rKC1GzW9vwZNvNBvyy0NswxjWoIFeuCiaAVnSY8dz8X
Cj1LpFDz9s9VGEnE/gpmuK0yfVruaOen5FHb/uOBy13Lqy33L5uSRK2VERvaz7f5uOPjXZfbPjad
pjQ2ZsuQ9+O2jzctjBonSftiRHaDXSAI4192vfAFUwBzThn+e/8+3vFj98plz+FQwLWgF7Be7uk5
4IiVUHcfj/t4249d+W1vl4f8thvLg5fHYQb8Blv8UmHZ2/km8IcBPiuSiPgxJszH7gMEnCizEcuF
2V1OwRkTk/GaJ6ZyjSo9W/tUflxG6SH+ucC6OLD4egmZzsudk6EO39RKKYjYhTsHkLbdZFaiHfNE
188UH+98C+I7o/pgbKabH73UUt0l1CxcvYq/6YxzXVs4DicpZrpmbmPy5NcJcB03EfqReW4ZfLGz
HYpaiSustt2+H6ajGdItTxu8kELXCPSxP3vZqF5Em7wGzGt2VDeYjhoDLVxb4im1JmCDNcNBCzzF
VtHucC/4l8nLvqTqaL90wdcC/XxRDdoNbUZaddVeqbr7DOjsqmnClh7p7Gi3u8qNs/hzoHBZnnr4
5mZJIQlD1DcwO9/iNjEPc6UDQCbarmaIro3Zfa49+y6lm7tF4uUHANsi7YV5mnVKxsSd+I5czudQ
7kneWCk2zNXSJjSxDRya/qipMJtzJkptGgADgQdA4Bj3z+ZkcNlIX1elY75ZhdOsS7U/ZPwE8VzH
FhX0AJS+X8W4L3IiOfr6NlTclOVNTzV4WGtmHe7o2AMVr9W3vqy/NKqlbcFpwsIwjW1YvE6R5T+m
dbwDJSm2HCSXno4x2BNYnaUebmU13JTOu3YjBR1+yuYx2U+DGTMFg5vaiOpedRq3iskuazsl28MH
6U/WRNJVeFMaUe8ilQhyxxTnwQbbQM5CQAG6hcj/JcKXfu67sXjCFXBsKF8e8i4yYUB49Zril7UN
FCjuWpGLm9kyXcpTk1Toetp2XWE9aJG/zSrCMLtcXHql1y4eQZ5RkRpHEISEI3qBfSrD/ocOfmnH
wnAZZwOdafrWpXYWw9Cbpp2X6sqq9qCTw1ZTDgxIYDMFCpKffnTVVG3WEekS28DsYFmPE9LtESmR
3bcHkaVUOVqUCFZb6Pt8jN7NwI5vqpkjDeGIotIGRz3sd8jY262jkCoB0cly26R/Y9a3igYxubBH
9AMwpUOsieZnW+5/m77/oelrWIYwf+nR/UvX9xMVG0Bo/2j7/vmkv/wO1h+6KXgdBB/gAX71O9jG
HwJupzQdaVm25Ri/9H2dPygdmnSQVXoruqb+QlESf/BqBmoDIWmQotL6n/gd9OVd/qkj4P0NPBUC
qjaGh98pSjYdQYgJvrZvpvKetign1ziLXHm2GAqQe09QHAk5IE3KXTLJUzNHMHXaTqQETEA88prj
T58YouuDLqma+RtNZ7q3uH6Qfcb7LtZdR5WUIAti8giiH4ndmTRqClZLjgDy78SgLtSqWDhFt/G0
4YHSJ5pw+1iq9aPQnyebUJsaSCZCtkuiCWqUwTV+n6bqpfAGgP+FuqVDjrHdH7709V34CeEi0ZL9
iSy9WaRXfIlq/20I2/KYBug2C/EQ6uJs17W2IfALAvFhfA/ramNK4UH1y/AFS3qse2k7axJQ5bFX
/Ry9J7lxXiZueSb1Y52bwFHxZcWWR6HFDBZmiX2YTBOWHUCflV9gC3Q4X5E++i5RnhMEKW5lRcYP
nzT4FFDJ0QAKqYujh0plGv3dsJwn4J6M0Z1naPtUxudWTjK77fn6HkKvq7aL4S+cXX+ptUqViKqO
NaRulc5YAUL5mNso4FsCuFO6ytWOEgtubkX1TLL0UMhRqKqqzHyNFMadUxTumsmj3RWy/9RGCIfh
sAfAWL5yNWjNJDuNskavLotzEYpTUvJvY7hVME338KPN8E5vwcRZXpafOkuhTh10nFMdf2+Mfnjj
3Pe96LsWBGs0Eb3kOZ9Gc9QIfoTHN2rgmrHr6n2qkVZBBziefGIrY6Ht7eieIGgAXQ4xOgz8b91Y
eaRy4iskx6TZxs7d2AcdhnKDID5jMjdF9lzQXT5Sb6jXItDYFdM/deGga+QP9KtqsAnOHBSe1yWw
QDZmAJaQg/9L6zE49Kq4P6a1/skKs2ArUNQfw6FyDoPYh9jm13ai+psUe/gYJT+s3nnqkQf2fv59
spU3wD75ttfj3lW9EZ2piXV59kgyagVEsMvs7FxpfYXJFKF2GNhHm/58ONXWJuXfQqcdP+RoEtBX
EtOkpGkP1s+GOGPmh2FEu1jhQmE6qa1zkT4WU4R0ThvfqLz3bjTXJ5B+nSmIxjs5/9Sswew3mR7B
5p6dk8uiSgnEnRSUwYt/VPFHHUWFRvV2FkwuVjqTum/aU4Z3ZivsQHhn5Xw2VXwDlaVA3VyZafMt
tu2d31BOjSo0GTWWKkaFTG+ySmWOYCXv6SyJXA7ZEM0ipxfchUH+PZHpS5Wq3haYuN+WtTuUFhXe
XKqHHvHhYuNbFp6SMDiCXWLNJZh6Lq0AbJgQAwypl2/wTVnrKFAUaK9k7TiYB6ELa/gcykuUVs9x
1OyjaoBTGlu4hDoxHZewaI/IcLfPyFHD2FKfcrW+rxjU7MBDXG0RiS3pPteyhPwlqEgqRXQnS7BN
BNjXRAQzSvP9/tjP9SndDN2kwZXb5M628dXmMIr2FiD5XqOj0VdYI0hB6lPVTXqImLWS7+Xc9BQ1
KKxuVqtGnW1sq04l0Q+vAYhguJ0tDcw51NoLrccQ9wNU4nZaZ4wDVkZO/kI5KG7QB1/toG63NQ/S
ZgxDlcYjlbxyPX1XY9wylFOHozcRId0/xH3TIKPG6kBfOyun+oi8/Fr4ko+W8UacR+lhSIx1PciR
sCUOlFLREkxaFDnatsCVXKHwU8AEK9nXPgWfTR/9bu5nYUMNBcEf9Rv8/nBbULCjQa5bHEvlvQWo
daNIviWidOURcTPAWj0aH4i1mIf689BNmXbNIfdFdWfqtnG16Y4lCSV5+raCg3drD5U8ToX/VAVD
tktgdIAU6yVnBHsT9SMBJqa5E0HNl2HBehl7UskE1UeL2N1TUychFnl1G4yoP2b76VCZl9qHzDnC
8joPQ/yYERq782rEizg6roOm5g8V8ag+bIBPY5Vz3irrz8sW+VPRVhrhRMjQS5/p2kXXEAdPVoia
PVH8XY4zZg+dyV8D/ONT9wTxko6qbDAcUTsqdZqowTGt8uo+ZqhqMj/qKLh81YP8GlTxjFhjAsOH
XeMjcYwXPlo0wWNzGqm00yhu1oOOCKYNQmObTXq7qqBN4zMzgM0I4mbABfeAgX3H2VBbowcUdXjX
iMzYy8HzN5mp9Ft1jlCryX1aT7mQBHajvXWwZ5E5kft3fvBmepN1yss5FKsqNJde6V01TTan/DLk
sIM8SickueQDjH4vmklscb+PNftgWbk86iQTzhl454r2yE5Wfb7Jhvilbkz1bHkwihVyGs6o0GGz
TXWM25egDjqKpstIHxC9T9grzv5PYiTkITLoDfeW1x65ppebFFf0EX7TXAPMzrSmGizxmK1imDP7
YbT1Y5PPHeXOaR6tcWN6SX3zsuIWAK4+tAhHiejSuzVmHG3taXih0+R7ZnAVYb4wQb61T8gY2oOW
Ok9hr1EWZ0TGeaLNT5OtWftEocCgZX4CeE4FcjPfwUeY0ThsqQfyiwTLfheE+h0uke4xMyAE57X/
0CpeswqjZrwKJ8suBRT7MFSjh6RVw62nOk/A8w6KYnzymtj7UlvAhcMuLi4VlW9AIY+dgRxYmt3R
HlBNE2baYLcOm68V1jK1V47BVKeuQQjPLgJKiyMlaXfDSFyIWkWnpjMhAHSFGB56oz5IqdxFfe7c
m71N6bYrq1N9ItEDbG1H7M0gDdC/I9/q1FYM4zRn39sNjbs2dTsQQBxWyVeldR4MRaS3mJi/1upI
XrXleM6KMzVfA5KVpx9bOVxk04lNUAGNzX3zBiex35Lo1VJKONhmB5ug40GTYFxWeP3ndrL9O63J
dpleOq7V2OuM/n/mdSDAkhpNgTgzOm0elLEgxkJTXrswJRPAydLn1DcvSUQXLY6qs9fHRK8P9UTm
zGMwVQoJ2z2lSo8gcVLr85Nem49MrSmGp5VyC9QxuCiCU6v9Zcx8aISIktYxRPF9awa7KKKIVMR0
2AtFts/dnM3WVlF+1OqwfW7t2OKciV2ETgmBevzaRjsvn1PtdWq1au/3fD05goGgkhctp/2l2HNg
ri4R5yWkzpCoNj02YaidSW6Od42a6y+hvrONVpwc2mRrTQ7WuWjCk+LoXHzbJj3DCLp4GY3WogYl
2ZE8t4VQznWfTNiVgY9pV5ihwUQ4sPbe4JyRRhEjbjXGc8nxBQHFGtHu+18rJiO3EO8sKPyClo0P
W7w2egxfeZgfSMiy74euujkRKdyTQ/wAAku3lEZ7iaXiH4NtVCnJqYjGaKvj73+uDP0Lp76VUYTN
czigjvLpBaUBRxyjMAJVBr9kkxq4LNNvUZQra4PuOcyV1nrFnRL7X8gq6cA0d2TEg25Zp5XZbDSu
kLexNR5gnFkuJ3xCx/KadD0Lzx5Mi2bHuLnaKTUgu3HyzaM/ECuJQa7ao5CJN1NMjotej9pjXvBy
MWzF+yFvXpqa5BHVl8WzCiBslXZm8N3qwLiROfBcTVKsQMgpg6yeM9wMZHEMnNXLqfiMMRDjmqb4
J1LL9TUEH50soPwNtV139EejQ+6YwTmsy2fio+xCC96ivgLumW5C0k6uZKEKajIFsQchVYLWJnan
TMhjRABoHymKfkLRph48I6MbahX5Pp4AvnC24zRFZp2Ha4a8tR91isV67KnklgGXcxjMBJ4Ljg4+
V0UJnG2WMkj2qpeR7Luz6WOeYejRoWARxsFKR3OvAC/SaZqdKmeKNz7EBiZ40n6d7ZthIqz7cexI
4LIrUrdrexU5abKLsTdcKbJ/5VW8U1bCj5SShD8ClPWbEXS1Gzr4tJj3uZM3aK/k36xIt3jwB5xf
Ex7EfZ4GWMlUtT5oGp975JtuQQYPrYMMRRXIUJKng3SjQrfYJoHUdlbSvNP2Cx7jmNANcphesqrr
N6nB4FD1qLny8z9Mk3HB04hwB88NIzWHWlvo3dG/uKdaZvHLUd6zwogOQjm0RU6IUuu4WRpXe+hX
05YDrVuHjUISmN+be3ss9oVX09xQRvrKcLI42cMQh8kW2SgeAVskJyy+5abmEw1VoVwYfd3oKjIz
0qH5VQS1c5Eoj0qbh2CirLegn7RtHZF5qTo0JFsEQLuw6zHltml+GRI0KG3z1Ds4cTEs2e7QFURo
C/9clAXGXrBJvDJB3pXvgGLilbHAvltYtXelrlYbGiTRjdMN441Cqx+qiDSqMQhmG3hDMwbN9IqE
eKwlBtRC6ad0JRhhbKAUXofUbq/eZ0oQZG05dbVPKWLAk6UhREHKODSjvA9rpdkDQpUr0EkACQTZ
D2YXEyufXCaL/DOuTPRxWuKpcL28jkawSyuZPGeeelNM4pbS4L/YO7fltpUty/5KRb+jAgkgE0BH
Rz+Q4J0UKepqvSAkW8b9fsfX94BPdcWufTrq/EC/OLa3LYsiE5kr15pzzOwczlXH50Ps8Iy2xuVT
i0mI8Vo59l4xoJKWCaMeu9YNUDjFSQt6HnUQjMchS87uzMixS2gIJz5WH7xXj5rNwowFsgoIl8hY
v2fm6qfeSHj1ufqsgyTDqdpXnp23+lGbRyQwzuAeBLTOIMZsXDeqg65a/hAhkQgE6QRUfYhURWGl
Oy0OAH9OfbjPiHCKk9jcT740YT32417qhONVU3aLwh4BFV3IrVBOeyyJ9WkntzjJiYy+LjdOvgSp
3FbJcLb94WoR7gjDzX1007i79EXyrGV3aXbhk3JIEa0scdO1YD6WfXHX6qXt5waNwiloXcasP2cx
hV5o2eciVO41lMyMc9LEwaPsptayTpr9S8cceDLw5uH6rPgsYQHqxdPQNeYx6fkjXJ6bTqXBISNB
/oAqhmu3EZyaQFPQAU3/2YL7HtpusRnn8oPRKCtI3PLaDgFyrejiVNsRQHGzIClEUec433VELXqd
bekjg8NeTlzbx0yXjdm4bye9WKdB9zjS/geuFOv7wIlwzBE7Giq7XpeAG1c5qVh94bSnODI9UQgK
RKd5ntyJNKeWqBGVuo2n90yHDTJON3mC+wjLHWYblyRRGX9wVBubDC/pUXWDp6MlOoSN5RGVUR+E
pV7IVAPUPxWomyGjkgENzEm9pNp6HAsqlwqF8Ihpc5U0tlq7Sfiq6pSyJuV5Mni/txwBqxKtZzA+
jrPMsDz0v2BNPodFZ+3ihPHHUMkNOtLvSne/ZToau0xkP6WCwxzO7dYtY3XhMkzEA06uFZG4xqtp
HULhui/AbD9RDjv72Z0pXgUuC1KvjFlVl5aUUm7apCt04DmwyHYl+aTNE+/Eu9Vkw6GITpSCIUrK
fdFw/NBKYJzRPlRGjhI/mCXRaaBhp8rK7pnpkOASTAfNjs99370Keh/MaV2Og7C4Sh7xk6YNAJ1r
kW+QZjqPuFyZti7DkKb9yS/eXCbrhEiNpzA2iXzst9oQUv8i5jjJHrNsTTd+pFy6RlFjeGhAo21A
20lpzQ5rcXWeBtqGvqp/KBv3CAFYwWYJoA/Iu7/nWvQ09pSeGCn8Xfc+NXHP9b3bDrVAuKktpoAC
6LSWw5PWttDqBnIrJf3BtmR3a4nM1pJiHxo9vFaaK56fzROR4oPj8TEBAFc0/HrxWc0ANm+gGN76
gfG3DWd7r3UItrtZX/ORTw/d4Fg3tn55SzPVkwfEQYn3/5HRiXNSut2RmOtQkUGrw9Ad/TDC/sCF
Kv3IpgDBCxyMLqrCS+aaEZV6Q9rzWMGvrpDd1jWdmGbsmisq2yXAVPM9Ffq/QHKm67lW2dqqJzqp
WobKPm4fc7LPbo2GuL9ytAx5DG0P3W26PfCldqUiTfdGiV6OTNtwX7PkqqLGjQjv2iy/s4Bbvwgq
j7lND1LDDW9W0A27Ia1bTn/E07obMZ1TAqsfWohN6xif6YwZtgouaU7u4sSB3kl2ZQc5pDKy4sFI
/HMEYPIUM2JrzC57liAXTF1F266znqLBYbzUGqc66ja9K5+LinjU7DgmvP9ViNqRX0KVf1R2mz3K
jAXKrQ8t5zYd0Lk5PZmXXSOurubZ3bGJk349Vv6i10ToyvwNUMgqm1Akt9gLyO8lhgyEnEcUAZnJ
dUkglcYKK8roi+nIWrrVm+gsAIXT5xgZH3XQ7Wof7elY59d6MDvCn9ixXBCDaW++8C73pAJ2V2mU
SButPcEZu5QUH6b0JnVOHoH1wSTOEJ9Wxhecdc7Ol1q6N0Sgz8oYzBVqKbrPgWp+W5HCJlqEG0df
MpSoeFACGtdRgaQx5I65/om2dU0WAVCQXG89nuOXALob1o2XMLUCr4i0F+JzXcrOLqR1C2ZjDkMe
ue6HSUaJ18uLHVE0FcQF0wNQpL+7UUJ+c/Y2GBTWQQlOhN6IRr0hhwzvCOkaOaFK5Cnh3CjmH0Z0
C0MqhTJ9Z01+WNgo6D+awbZUzY82tCLcHv6r68c/EwK8dommw1rtBhLY7fXAAYAjcQWimCLbwLxh
xOIuJxqn9ChWCtyolzCBtZfFa4W0V7S7LYABy8G0TzTfXvHtk7UY5iUdAqvzamg+FikEK2JlXnAT
wFxJm6WhzSWz0NDt8kZ6QiPgp9EqzBmGV9R8fHoe/+joD8IuUD4lprkmpw2JUDb/TjXnnASzB+2O
gn3cOOUZVo8gT555JF5NGyIRCqLqq3PGL1sraRsviuGSrXaa9H2daVh2UQCIQHl2C1WFXDOuluic
I/9jVs2MqD/hc0ofuthB3jeSUjNsyCk82i5CPkueMAaQUzgn5y5ABCynXF9nwr4V5H+y1DBs9+2w
dwYZenPRfPiJ82gLAvT0mdu7cJvTxDhE2AnktmM19MmmoM3CZRqESFwYBNqe6rL8GdgUcnMUbeuq
z4nfPbnD/KWnmYbDBw+fHncnOURfgTU0BzKS1vTvbrE+iYOoHKIvSXqzOvYogFhnfFE3U4nA88MC
h03ZfPuVHK4zMs1MBD8Hw+rfqVSQ4tv5RUZg2f3h1abmXltaENLwprIrTN5anMqEAJdd9ZH4Ojwo
zU6u7UTLodJmZ+vws0E5YVAOunQ1uTwBfHA9dKr6MM6Fgc/CIig3cMy1bhkPpBMn55x5h2Z2r04l
jqpfNOrZh27i+8u031psEH8xs+LSpbsgTRN2chx5eptNbFSjv53zGoq/DTxA9t1L6I4jSqjm5tqE
8EYosltTc45GinqMkXF3SVsWAuON6llS0o5C4+TIuc0WfI3VF2KdNOTGRiG3z9yq3riS1T9iVXJv
HfEs+nI2Pak1hC36Fe8cLa8VVSP0crgPyKTbi2PKs5uXj1R3Yt3dtCUxx9CGingFujCNvgQlucBQ
iA44NOAmIernD3k53dXYMhmAY072r+HljfWo0DVDDH7Wka4zIQF2FKS4/MLBIZZTo8NeFdrNLB5E
w8ZrkKWI+uU6D+l91tsSdFZCvu1DVmcgdgwTS4gi3Awh6jWoSHyD2vHhG/pXBwmHlc8liXvMF9uN
aP1ip+kwy8zmKxhECnLmEvXdcqj309YOJPDaZiATErPohviweuuq0N41rL84DdJzrqf5ATsXtU4D
FGN4I8aDj69BCNHN8QFxVrRuEVkR396vjNr/TXrK7ymxrEc8kR2RIeNj0nGTjBIOhaVrBc+BFGnC
oHl6csuTtfZsVx/kZmRrOQfvoQRs0kAFqcZHMTmEHRjET9WBPGWRdsuT5tCOBUmxukDVQi6U8CsT
eWv5xYrIwI/0RP3BUptBE+oiueQuFQWDJTR1c/sy9PA1p25uz2ZaHgYy4IbWwTkfVbOXFfVr7LZ3
VRUKQhRDuazNVkyCqNBV+pkTBYMaRH+dCjg/I/gqr4smY9vXkzrbKLbn1n5pKl3gZChanJBFs6+x
Y5h6vOOsy3em5n650KfeU/2jCPuetNaw2RNXgJdl0ogBnUGC0IDx9xXY94FrzrA1EvvNrLJnm57z
xneb8W0Y4vU4M+L0EXhkxsdQ+NjY5vBF9FgBYqEl+9q2m20UGcGHqJ2NIqr8amfBnrHkig/C8aY6
3OfRe09ZeYndeD1p9GARnp/owWeozOvzDGq5FFR4LsEemW92m8pkSjgg4YmFcdfYI7kfkj7p+5xH
ZX6EF32cwkow0x3BGY/0Eiy+U9lNak3+93eOk25bqF9DCV40K63QKxIiPMRI6V9l167iHcNYYwJn
jaD4rDNmSfuugDAkx26t9/PIyyg1pjfdvTX0j4kXt/UXn5NlD78yFdZHDbXPo2rtx75h36rGamvV
mBSkWjITtaF+SAVMremkh0b3OBkFrSrEujF/r04OitHr3srR8c5y9tRg7AJmb+shyKaDbMptGffZ
UQzdGxAusmYMsFD9hAjIfu7n4sVouycV25uIODYI++B1huwQIKm/lcB7bzFl4VHq7lNQ9voJgtYl
CVX/IJdoW1NpV2ZfqrygwCnOfcshq9vRwQ41umQGV2n0CPl7jgOnhJdmJY1zG7PqRqkNKC40Dw7e
tgct0UFDl5xVWUR0g2mcM7omtfT1G88wBXDFucVBs26skuoC8bWpwNC1ErukrBfYYNZ5g06vXJYP
Tj5cB+RTKw7WCaIa0aSP/RJzMVrVe/czgp6xJ7T5g3TiaJfrGarxLn2aDMn7FuloERCta33veB1t
SKegRSEUY2wELwNagYqYIyjuGV7oGDGznIzHWkRbIv7Aq8CsWltZv3M0Pp5mr3z3ObHG7gK2DuFW
p29hZtB3SAF8J5rYLKzqKCYLsCGNx4krLy0Zj1Sh9RIsMCJsDKcsMU+xTemlT+dZYyJakfZKW5d0
gNJOd2h77V0ol0sHGSyXaZuxrT8SzMfeHoXzTie8ZgY0A6DOYHdiCsD4gBqehRm2X6RECM8Oc/jQ
A3I2wQ5diGZ4GNyvvoS3DAj2WRUslMBEQdtzqbQS4zuFP4FrmPFkqKlXGf/uYvN7mOtzibF9M6YI
qpyAvIy0pKnnRIROzzH+pEHYj3ZgHybozdlMh9atXumvZcfWbF/tUvQkIsprxK2UWUtmXnGTbMzB
x1JntH/SkQ6VZqNfH8gqz4htrRBSCfbRhuhGZ3buOMEnBuu6cS4dMHpqsLgZ9/Q+6+Ln3MVcHeYk
2Pe2Q7SN0e7KweTToNwloDKE9jN+9kIR11NmXml/jnZHvz39dAWyK6dyEVfPhE4UIIf6ziQRM0LZ
DtDEXJtmJD3wsw99Fi7wNhx+/dXR/Ufewa3y/RtSczR/SbvvO98juolcTEzoBCPje0yn9qYFy+RK
kunZuyUW98RgHDYcxGw+kCtm7/DifGvJWwVLHb15ua2V+TAnI+TduSCFJ2LmYj7S+30XFSBkm8tl
Y2IhizTPTRXfVd5ypw3fx7keNiC8OwIyawbV3Op3Tq4HmCTHbRuVDzFJ1FoBHk6fhl/8QDhozE4j
7eZe6PndfZwJDHxh4LWF61BeVCsfJCPEKZEgyCwutNL370lmOzQ7i80y2sPDVNH0Saody+eiqvrK
tBaRYBveBdRGp9KalTDHcm1KGyMDShjymDdG5KaHLmrefMfZMOcYdlHHBzRTkzBpdXdtTwM7zJnP
h2j1Cn8mltmmkZES9jjZARf/UWGvZnct8POTl+ps6AGtYpvYNFD1w14DwDVNRnXti/CdkZ/aRNFH
kbgaMhv7mvrysRLGWdPNe1fBgqZDd5EBMgZh0AvqsuDZHX9mGdixcjLQZfjpWqTcAAFukj7jqhzD
Oc9bznGkTeuuNcv3JJzkadE2UbtCXOyaod8UPegsxMtbeGDwg3W988yqK73QHsRudFLuNSEOcNse
AMyFCudaX2xpmjiEmUXJ2Q+n98ZpL0U+QNbJuuMYYEVPW3UMIrEHsTqsrHFEgpIWmCLbZttFOKuE
sB66zGVuwPyJnDI8qWHefHTgg+wQEhKpMC+1rw44ZWtIBpwsIAlwTrorvcw/lz+NBvJwyTOuNPfE
xWtDaw/A62vMK1cmOSRwILtBbS0LcU44PI5t86oz2pxD7blo++Gclsazvm9g+ndhDV2IUUWTuPmh
i5t13Ki7G2XjM4DPjQgXFp+Rx9uKnKfAIZclCIrKKwElrBSexZXWCs3LESqDnEDB3zEIWEpgAz0v
s7wIO2hECrAKGYoFnxWX67U5gTzE+pN20tm2Y/80IpwFbm/pG0vHwSYID9uljazXIondTWkhaSL4
rl5NGJL42HRrI4ZI29BUmW9J0F1szNRbPwojzzCeJLKPDT1x/E9+fvHDJmRehKE4ouzKhEOUVLXO
ewRSQ1JcdTtxOVIwbQTpfDb88ZTwmaylM4AMoINt5sPnMDF2JsOdt8gZi0PvFAd633iGnA1A4XJr
aZVBZA+UlJRcLNpKmM1tj2zuchP88JPxrfMXymxsadREoAPJwE1DIhXUcApy5xJOUD11OyTmgad2
bdnkPfWjnpMm6l/bnHT6ho9BIpadl0vDVNHMrmG29/CFJr1XB+TGZFU/KHEOazwbkVN/jiJBceyP
6YZ84fpk6MG1i+nsYnL5tqY53lr6+Avck9VzVTPj3t2lAXdks+y7R6XtS0RS+wKf8yYW6T5mCNND
WoL+mhOwnOJr1cxhYyu8FQRiMZm077oldxEVlxeSI87fLntPdwSkGNleETNGB8OPKL6dyWvraw7C
jJqkejLMpXUT5nuzbU+d6eyalKFCP4Y8J0ZpkR6cwpMnMB0dn0ZqRDY/xX5T7VT10s355OlYtjl5
Yxq9zUVvphc3ky+xQbtwitsdggIsxDSN0n5aSOyfLtLhff/VTup9YvqwijAvHoZI3NMsVhs50Rdx
I/UVOoRbRFFVbLoCZnO6xvvK8DYnzzWVlOwVtxG7yF6akUM2vhjOpnIEs7oA213nzoc0UpvFrkql
lc/yM4lHtNkcEtD185xQ+ZEg9CC/ZDk+o4LnyTfT/D1JSBHO4185+RP1ENgnPDweETXIHDiuGvqg
wEOTQ0G5+DpVlwZYzocEy4LSSUdmeaAWc/nvfl6PsrhUenK26MnTYX7K3eLR7IzmbJD64tf8AFYA
M8MNiEYT7thwSbadfdGxnCi76pU5lUQYahG++BrCALvXQYvcXWf+JrTROuk/c+6nnt5pQIZLhJsq
I4ItQoLAJoCWKyE3KwhlfQ4rnEZC/I5GP1oGn89C92kfKPu9s7odbiRo7lonbnTnxKoPaAybjIUZ
7c1rn5Hcjv46WV1DigSml+96RMQ141sd0/AUkmxrDfIHyPjhmhqPo/sQtbnxxjnBzx2rEWNLsJrk
3NFTcYxNYKOmSqJi2FhEfqT6tMPjn5LaTC9WwF/dBC4bGbqzGYKz+dr2H7iO0IDodbqbxu6RVZTt
sEh4duOTJ1FTnEIjBjHL/yhvkJ/VxqnbfkWAAzCYOnojHExobfZSj9m1pU+8zQd/m3PMbELGeetA
tZtoigEmV9UTyqjb5E8EJaYh1Wl6n5Rz6av8R4s3aq1gSsJYQ7GSkMisKkpiQzGOmlDEtiW+9sY0
iZRGcAXqlyy5+ieUAKbT05oy/CgbkMMK8usf3Xk/JpSQpcuwO0yIDzcJOANijGMGpH6x3AysJt3l
iUuBlUHt9iubM9VLSYjmrje469KfL3OGXBPaKGlfomJh6+x7E+Z9bEmHLFzY3Iakudyxp4JO4HXb
xVfPgU8+CVnPmhutupj2rmXkbwn7Ir1t/4oapVgNOoxgugZNDRwzrPK9WgIKEmKpKtBaFPbkzBRo
X9z2qjc8E7CsOyLiJKM1P9uivPrKwr7aJeC2AMr07Mu83XjIfSJM+PhnWyOvLlQhAuLYfnApoLCK
YJdGT+VNTkmDJeQRnFxcxHF5KGxXekGv2Amkdmmq7NuPYxKzt8ao/4A8wXSO4Ji6vssO0lBt1+1B
S8W+LgC6Ys5Sa/a2TWQC9Q5cx8LhrdCfeX3cF14he+HJfF73KpYPYdsjYqSPxpHKBS5HlseyW6Uj
yzJr0w0jIG5jJJGfZuZm0xjjI8P9Yjb+i9F8CsAlxz964JQ819UcNSARIiagoUWxMpWScBS7Qjux
aP5yUkUiK+02eiy+Z8IDSaxdpMp/YrroU1UTwS1a2cpDVodE1DIgRMC9QCf0+jl1Yc1A/DZAa7Ne
/gzUegSEwegnR31BIEJ85wRpoy3OsfAgF7OJVVZHlFG4wiDdADd9taInWxCS15X+3SSxbPtH4plX
5Tr1G2MvnZEEdMugJ7+ILTkJrjgK5RbgwZFMgX5HvxsYZQ3QO2bg6LTl858kkn5qxT4k2VPSu4Sc
R9qYTwN81bSDfqxJsZlDPwBVzcvxlU1Pkt96Sfw01MRnMMOxvIxMcQhni/r7T15G1Ld3mt3VFnxT
cdQMWEF670ND7rH0rE16eogRZrAUmuweO78kgYUiYIpRdlTwknXizVdNxqeqphDUvXBpiS9hHEFu
yK2jVfhRAnS8evSzdIr9MPBwKI088TSMWgroptq47q++6avt1CMZF2o/xBGNyYbcyYSFCIvt3nEO
k3W1iEqLRXer2flnoWfGxseCla56jM24keJN4E8/FiUGYxr7GX+tg+oQNeda1IG1s2Wx78Is2zSz
9iHoQDBeyR9b4Utv6HJ7w2N7QYe+MFSMj5yEK1KCl1+qoThEFQPiEIi1FVDDuAZIEjDmFF7S8ZRx
J4vI2cC7/0dWyJ/AkCoJjzxw42520uk4JNG7ypG8Cv1BtYRGTfS1uwCQaCS2o8yZ1aE5gWXN2RCN
19oJX2b703SCHlUHkNfUtXamhCZbWhL3i/E70ADXxin47sT1xdoCxAVawInpgVXWpkLiRJmZUEj6
SbtBPrhEFCHbbsXwahoCryybnGv3+SGm7370E985YuLwjNzWVg6pjGt6UouWNpzUF+a1RcKYV+tw
wcy2gRrXRlt+csV9c0YxrqfMvnAARitL7ybMbkz5nSK2tlVb3ZFOD5sos+8u1wHJjSQb2h1Ea3+N
oRYEz5Se6DxXyJ14+jSuNk/NWGBptEBxF9q7asCudBHwrz79/KMctqk+/qF1JnCvBg3nPnJxoHia
PmWymAPaOdkVVnfVXDc4zvo274IH1Np4Jee2gmxbXINghpsNMmvNoNk65vnad8l4QXa6xfNVbTuO
aMZbwtNcWpmllPW2NtOnP0+V8OmGDEbYbEoI2Jrl30z+bdhrLMs/quc/v8yg61XqX4MRG0SrPdoV
PhM64vqxKKsM9uD0mgq331J0vA22Faw4eogwhNfNE4gCz+/AKzWZOHY+ujvMvGzbCJOXV1sXqFeq
ZaXovh6fsJWGENLpjY9qWE6H6UcozOaoATLcDRLLS4mbYPUnA2fwq6ucua5UBaR6U7v4Ko72JnuS
6rN7ij9hK4IZzFsK5XhD9M63mw+cc3VMjYHAGdVotu0VTbXYgKJYLas7to74nIujvgQ3gYey9gaU
H10x/BmslIZZANlttlBemtnBpZ6iMQcvlXhYolRbz91HS2Rj3Y2/aJBz7kt4L4oD/c8DGJhsCZox
MMnUaFYTgb0O+mWTM5KnTnQbU1ulTfLQCdmtm2lEGBYF9z5hoOr2aYD8Y2sj9gF21PC4WQXaKzvh
jvoXO9T/i6S4AFj/Cmh1dZNoFvSfdOUEvpe/AR0Dd+i4mI81CvX4eybQ1YslFC7ijLm3hEBy4571
azjSOiI8MWihMDWb1KdLG+9fAFP5on96MZYpHAk20+YqYsi/02LDfgKl2QAW0pFP29Kqt+mUITlK
9ItRVk/cSDzia7FQo76iFRTWDDzM3GuEM6NbLoLXonhKeLTOdpTk50UJTav5XoZJ8qDolOV9AxYO
X18P92czQNbwbCPUrhblZAwQw2NaZx7bNGs9jAXN2bdsRJQtk04RtfW6deLp6OQUTkOSkc1nJfe2
hUPnzg+l70e/mdyTvKs7YD2ggfcZUiOOHMjXOfNYPct9eGmd9QLfGktAsEYTrD9qZcTuPvTykIKi
2smC2t6S1D9ByrEZWBDRh1hsWY7ajwINr1kdiqWLMlSk1I8MC7NwjBA/6dEbUbSJh696g3QEh0oY
HGLl9IfOag8QYfBWYgM16iE7B6FWnCKTi83kw8Iqa+dIGwJbQd2Lh5y4Va+sI7ZJOTab3lxOzNkx
r/oyX8xH/+zGWvBKEyUNmJlz6za3jowfBtumC7NEQSO5NXdp6iNoK2LnoMuCxEwuPjuDrXRD46fd
IX4Q20LT31M5Z3dNOnfct/OloBnttSVAsioqe6DDxNQhz1p60fVX4ufBaUTti0ciJ+XQSLUzncNf
HBXimIClAhBPE3EQmXOyfHMX2cN4tnM2wWJqxwtKQW2dWfKqD1XxNYawE51HTon8E6EBbuIw3DO1
lJ8uokfPMcrXyB+Ts8aUElWbxbr3k3NozRz0tBaBVhvPhobPKZ3jH9hO9naZYmi2yNkde2t+y9yi
XkPk+W2WhrHTMxYTfpQJ/XRSv7p2+yFSMdD7pBU2TKl+sVSdHUhTvnXL72LVY+T/8wc5C+piGsR1
O2Whr3wHeBDrxZ7pCDLt18cOQ15gG9DZl6/88zVRziSrm/LwH39RB7XuqX6a9j7ROWvkZ8nRaoFl
d3jZVnNtUJLKqGOqI81DKN3x3kCa2VsCmdvY0PJxXq0Y/UDOIBoPtrUuApsI7yl9KqaiuhSu0j09
icmtL+mlzlRSqEBAX/FM5k/NcEI7lN30zA72pTLXjOSns0uc3ipViMfCVh0U8YBbQ6u/Ky00ONkb
ToCCLgZur3xlFLV1p95EVe1f04ql38GqXmehYW2DwscOxRt7bQc/xaCROBe9zmMqcQIJJM3CO/pz
8tAd4i99HMXE9uLa63NjLcq4vCbydxX0UDJR0kjREmif0KVDmSlPUaxvUx/jS+K0guMQha+tYnqB
k/3lBEW9d4zeOvtB99RoQXkZe8UcExJTVJrDti0JZnE6iB1zUace71m9he7CKJdGjoamAivRvPFH
tWLUUZBEYD7ESh+OxBNs0qToTlC1/vSYWu6I5N4EBWwu8IPDySa71GM4XW8RjEY7W81ftHjrNWK/
lKzIYu+kTuSBDrT+FfkXkvHfDgpbKssCkyItHVvs3w6KpBaGrxqdtDoNKfCEn9ASeXzUjSwmjgLY
UxAn3zXrGMdMimTAiQr07wTGgPKIzkavXUXFRSnPMZEwa/lNN/FfvEQD6+8/v0RXWbh4LceE+M2f
/wW+69SKJh8aqP0oYnPTBBg1BocBHlov46SnDSseFBQxQLz2hOColrSZYypN7dbHgyf0xzSn9R7S
Plz3s9Pu+noEvoZYLSocuUaXJGh0M6+iZwjthIKeVmdh/ItTUGAd/ttPAUzacSEsW7prQjr+rz9F
qSGl1yewcsj9qosVyBsGvJXi8uFJIfMLwIqy6M8BeyA9rGoXjbnFRBNBHrvPgL69fLHqKPLc8ZNx
Eqq5otLQ62Z4wv772sFaKMv/tXZwkHnoEAME1ON/er+xIWp+4dco4WMQ8gYhCl5D/u7ecAYvJ0/p
qW+Gn2NQP1atU7+36iehwi2pCU29a3OMHY6fnRTJxd7o99quyNy3vLJP2UKicRBxQxvgqF+CySmw
DQi6PuQElZeSWhUPmWQAuioz29z1Q214bpbtDO4UbyQ6ffcwJydnfCzLAA10au2DyFW4ZZH66y3t
ncRGGEFnP6KbtK91Jnl/3pr/b8j/F4Z8w1b/vSH/jo30+98OzALzX//j377zNmqnJdfvP77w/5ry
xb8voHOhTLL8iAzUeQb+A8ZuCzjtFk/GEkDoLJT2v0QQGoxkHOVQyur4+f8TxW7xz1nIT1xpCv73
//5fP8f/GXwXt3+s5eZvv/9rngGpBX9b8+x/kM/hurMVUjvbfytRK6SKdea6QB/thsMpCD8gtCn9
eXJaznm/uNXE6G0mE25evxzDgzuqbUFXjBwWse1S+wFLF/grAHTPTjGfIkO+k+4B1CbC7R5DSRYr
lHufmZ9cGKBuB4iOTnwJs+LQFA+mjB6Bxz0MMcNPOYy7XhCS4fbtqiow/dr+fI9G5RxF+dgO0N+W
DuJcDAmymQCdQvqQLnO31sFSZJgIBCroF+B+9dduvti1Y3nR2MH51rgXmem01mJab7pJboWQv9tK
P+Uas7+Q0MNQf9Vw5eJfoNPOkDZvc0G6D6CnHqcbvubf8QSJ12nshzIl6sMYxS1J0z3n8q9+sr3a
paVO4B3Ewsbau2Z2MRYYt4EjSht2Vd09txbfO16Sr7JvzI13raoZjAXfE3hpE2irTzAPJzzSIu2J
IBaf2Kb+ghbnhDA/RD3MtAt276CDCmtxRebWvssLvqT0rApSLxzMqLYftEg/Rfp8Klz95vr6awhq
2cynm18xySNLNROvtdZggqo3TTPtIpVe6jb6Datk5WrRGz7ce+R0z0Yo37sk2GTHht6qXTgPwAx3
2ZhcVBJ/CjmfJuwrbpLDbOzvBAYdjOAAe3ZrEbxiGckFOPONIgv20rBzqc8GSCl1rMGPjS+Rw7hY
RJdyaZUkW7vvti2Oqaiw90aKUbhNjlgjHwYDXput3qup2dradNNndWmnNz2dF05X+NvMWAeBKk6j
xA2ixMmvrP2QB5sppkutMWVZmQ42Wb5z0fj02AGhR23pccN6T2hgBDI9I6N0HXErsbCVbXiMc2bS
RnDU64TuE5MCVIddY4CGTL5Ibv8tg/B31cJF5W0sgT1VDovamp9FtSMC++ekM2EUBEvpKJpz7BSO
YICTHAjmWTMEv7uLOLAugESokvrCQPRuusdRDLcRElE3RceMCBMBCXaWD0bIO1iOJxGy2wfTCSbr
bweh9YoSeR2N5la3kosp59dlTcJP5I6pQ1OMjqT4/XRK48IAfUzGZxVO96G03kMzOc4DlN8yudRV
/Pnne/wf9s5suW1k69Kv0tH3OJ2YkRd9w5ngIEqiKdk3CFllYZ5nPH1/4DnV7ZLrL/8P0BVRDMuD
xAHI3Ln3Wt8aQfQPI8pv5i5+T8enLf0Pr3asBYOnrT8kb7YYDpZRM8KIXUiy9FuXGTNx3B+XDmF3
KMJXs40+OF2ySGCLgtEnxuSkGLGrc5+nY7jzYAHm1XgbJlrKCGugMlzCKT5hFt+UEdeqUj2j6Oii
YYuy9IlW8bVS0lM3LwcOJ5vpJqf2CdFzDpJW4yOp0LPV3VeJgL3pp9vMs54/QXgeByWJT0aQvs1v
zHw9qtij7bDH+Tvd6rFddSoDArwH80tCGIaondGTbexMjY9GKadLX4tLo/Xb3KfnjgxKh8qJOEHy
emJprxlGLfreRDZWr+Vk7kLD+S5VCFmsCZ7RPrcKXnOubTxkkEumW+KzlvVdcw1pzUWThtFzxuGx
FFAxHyyYVJPHvd6mOJbq5GMwDPQIrz1yeDUcrprabOaLSZaQA0MN4y59lPTW8E7pnf06FGARYzHd
hLGvlVmgVW8qM3KVqNrkOoo1mP1wkC6BOVxhgUA4WxfpcFHa8WZHPfqPllUmD98Alb9grHs81oN5
NirxHgBLDulVdxpCBzT3BKEN79L0vmRmv5BofpoM8w/I6JKLmYw5xG9kOltnAssK5eL1+VGfAbW9
uhm1ZlcSh5Y41tkwu+tUiktBzx9Py3zNmvp00L9bUfwoEEU2lb4rcXql+LfIrIdoEHBJ8E5bkMGq
b7WOhqSdDrJorjU0pQnVd8TsfOJGmP9XkCbnWOF0Lq/Bsjemrx5Ks32vveEycG1WRgsbkFssQkbm
cWCp4InNi1VYc1vBhwF4S6YAkIPrvGAbAyeTPHqQ7GxNNN1U0u2asvyiebcWmYLuzShfY3jXgh91
KPf+YJ3nW3JeEwRJnUHEZ8dNVGvcY/RjseD7ziuQA5QGGTuNNF7L1tyxJ5JJJ9BtGtzzLFQwJi5B
E701/IwEwAlNy1NACsOi1y1utfQtkj33R3CchyX8LCQP5/sdpw5npCc+hE3jW6MoZzXz0rVQgocu
RFZtRSTcB6P+ZdIYbPuFFrkDrQ6mVPouGXxvKczmBRHaG/KubmdG6nvkWwwvJAmNjVcc9ZaEeq23
XIy8/hFNS8IscRToM8HX2ZbLdvclCadxF9GTSoOyXiZt/Iqb9SLzeDyMeXpo1PqbDqNwoSNIQD3A
6M/LemJFIhyRS5KboH0Q77BPxHWYMStqRHRBOIca3H91/71xCsdtnzb71rYewyDSwMlYupt6oeHe
f3V/UIzqP18a+vy0FyKbI++RALvDiGxe2v4LNTdqLp36vaXRyzyQ9qWCysA2oR4sZUV63P2hHxGC
p5HRIJ4zX1SnBGTZeq7nZJshT16CUKsxj3m968gCt1sXL9tknp+I8KbaYL/HtF87+MNXshW7siHR
A8H0RLwr8EcG9soaz9yCPWBBg92pP6zK2sQoKGC4LCN4Z0jn7HI12vxOgy6pCPo1Pi2GKq1SY5KA
tXh/QKzYgE4vJ6Lk6rMdVMOGoghHIMTJAPVzogSXbA7po/66ORzTzbfJlLuAXWBdBs5blZFZAt/c
cUPo/QSZkZcQBRg6JYNTm4OmNbAbJ8bNGsgLLIo+WyI3JzLXFLQsTYZYGRf2FGnvCZKJLjPPjoFx
KOjwuFfM+YvxlRx5emnc5oC3Dxq3QDa2T6mcnvxqBO5QrUcwFvQKna+Q65m2RmsAOlLN67XD8jdo
JQr+2H4FxnI205481xF1ZX5OUGKXnrOFjvEW4rDqq4Nhxe4/Hw3VX8tkqZGKZBmOZtmmrX46xIYR
lyEadoZWhDGSrIsS/ZrZJLc4wxnQ6qSMh5I6arB/m8HzOaHI4TgqOT3otCkM1bE+xW5Jg3kYTRoI
db56GXU84WNi7RMEEKwvFDr0FJcz0UmR1nkulX7zwj/3IPjxOh11m2cgNGl/DhyjCzro+JHzndZQ
xLPWZJiflbIA3fcUq/2TpYdvdY6o/TE000NlsKpR2AbR+Ls2wtzs+Plwfn8imJQsijbUE/anT8DX
Mxk4tZcBKe2vWHmfTCoTYukcWzyg833SEpJbYZY7JUlBarXOkvYpYxaVqew+CQWrNADnYgK3X/75
LZrPaL8+M0kj37ZVE0DGpzYNNsR+ikYn28mWI5TIDrT1H5UaMTodLopQ01obcfv9fnkXNfV5Mr5T
iV39+pKb0ZtAUagHLAD38tAxAVNuNUt5KZLp1rB16dG4tEbKEGo7Kx0Bow3buQSxZA+m1dwhFIQD
WMOp5E5Jhqc0iFyg/JdJN3cVnwX2llWSMy8MuqeorXBivgKo3ZRsfh6g96wdt9jIn8qx3yWNCWzN
o4ZF3duhHbEqUhBq5PNoYlL/BsHpPZ7EizUYZzliVdOri6O2T16RfpSy5dtHb1VOugRVombYwM65
alC+0ORMOP+l+UCAY4+dtcqz3zRv/u7yMFShmaqlClPTPt0mWhISC6AZGb7MemPk4tLKBO7K93tl
PdzUptr/88eu6n/3uRtkEXFqdwzukU+fu+xVh7MpdyZ6NMwHEZGUG2uevOQ9HefhsnGMGLg/i9qE
t1i03ZXjrotF1tWp6xNGJOr0HNTYU3L0Ld2TlO1y0LIH3Z4vBvq+CyRkF0TQHCS0B1p+pDNNiDch
QLZsHX12nFgPW0qx+fv2iIMZwZmdRac7PM2ngoQrQQYo/7UBrxYUB3u6dZyqUiROMiJxPP1m4QtS
sGpyvmd6m5wyBE9h/d2Zo7BVOCzSwsePro/AjmKHX8RCG+UAZ1ZNZWUUygLpkK+B0KxgwVSOd/Ic
D+OJF7+rTYu8sLtqaIfS1n/I4uHW2941hC/ZcQSjAtdftYTquKJHbOpfK46jeRK+zUVrU/TbyEzO
6Vi/VO343mmUYxkDKUydZbVH9Gy2/r7jPfbN6BSLlCan8arl5q4H+meMx0GJPhSt2Gm+uXJgWELB
eFMTz7W1VaNfhkLfIcrdjazaXeO8Wp16mY97VCwHtEXcrqb973NSTvOvnVh2A7fMHgeClOfXofTU
b5Z/Ri2Ca47ut0oIpiPePcJtbJU2wT9faZ8bqPPKZ9iORDTo2JrpfLq0kRBBSVL0bDcf3+Yj3cDH
rt5sr3iZX3JmFbvsN6vt3636sGnYbB0bydG9M/1T55kRCopLY2SxjTmQ1RxM899vqX9zyyKK0QwQ
h6omNWd+Ej/9kBCpXpMIlFyG04HExfu90JLpitdxWyJXs2kFPYILf8K+imoCepsqDnVAUjxVNiiR
Q9Qg3tblWpr45DTaEYp2jjn2dJrxarMQ2lniRgH/htFVHUXfHYsfU3YxkybVNRKSKliI43S4YZq8
0THnUqyYomnTmtCFU01aDj4A9ELTpfXiN02OhwbBaA7iYj6X2fp0C6RxjgtjN+iU5DVORftp6oed
yUFnfpLY8t3Sss6jbl1xgHPJrDun+FLQYXAYVIXDJdajExPrq2qbr346HKDCnbJKPwXQE5R6PMzH
piYIT2KyVzHqRi6Pw+Q/OMwQF+SNuxpG+AXdPVhUOQ5ku0Qpnq3bgdJLaOEH+JWtMnImCeMTMjxX
05hS8Uk6ib6b+wrzjxOQGRddZL5mYLLTGllvab8KDKTzoUSiVyQofe15/XVewQ3Oa/98cav3CMFP
GzuXmMRWS3lhMCb/62WQaQWOuDHN4MGxfWYgQ/IyIv6j4dxU2Yj3mZYf8kTBYh7wGSlDiBqj2AO/
fNbkkjT3qTtXHPPw8x1awzq3huPWzY0p7bLkhD4f3bruUqfDU6D4x9ohnteJvhKiilAWXWYkzpEe
voxO/BZpfH9b4y1luLo3Qo+w4OgjM9sF1oV9VNIC6LjzqUbnoqKthqfWM8/zqlpO3Xvu1SAv60Po
9e82K3/KYmbr+clguEKIoauQ7VPYw1aluUD3zlOGJ+l0TypI0hYTRpp/mw+pdhy5lTJsTWgOBc0R
rO/b1KTaof9iFcOtDMSFA97Qg6ihWTZXY17crXwOcwvfPGfNxlcJgKvqp7Tr38d22M5FkFnPLQv9
FTvjYlbqW2hiyZ24WSavuPW5JXTvsaBF1zjfY1N5onb/D9P3L63nn1vNf7OKUbjN/wERpRf+6WPu
iXxJmr7LAH0hcGBWYRR4Yu0eyjAXud4MF8NyvcL/zfWl3bMzP11fDuUzO7SqItH4vHzirh11zWiz
HdF3t7RKTvM+BxOhQ5LYCz6MJCXkuFnN/TM0bkQ5G7uKgqcYabzQ4QTMsdNrE8USRlgooHORHdPW
rAQIRWoxMqksGikGQIS5XnJolNrDZe5uZLHz2sl605eROy8ZfXhqFeI6O2uLfcruOQ8lkiosHd9x
IJ4DcrGwi3HsqxZlge8kFbd53cVZcI4yWojYOqoUDDOm0ohQCYmXPe6ffIoe6gkACO/avBllfJqR
cZz5+V2Dg1TnPA72gqDeQ2qzbsz3sK/Hb/Nr1idxm1RxiyZxKls+l/i7Yien0eDYx7+NQ+K37Wqt
Way+VeLOhY49CCJSzTP2gB4Calsm5wYci+m90g/kju2c17lDgX8Q5wqJ8rpxLqb0Y26HON3wkFGZ
/5GXpMSlw0ltMFH2H1USbZo+PVkGVQdy6Hc4lro3GwyUJQpSJRzOU8NdOZd1k5m9TbhU63588APP
YvVjqI53czERel/PAQtx4o7CWASOOBUzWwLdbTtgGxvt89y1VunXzd2msfQ3ymigcmpXnL3e5xct
dSqWWL2USugKbKhV1D7NO3zIvYGm5Yym8TJ/XWg4MUmSo11UteEpo53cDdYpqIkgCiaE4HG9zHHp
MJI1dvPqO3fWcs6L8J8eEErcD7Fje3XG/l3No2d80gu1Fc+KO6+6GJNPwkPjz+iAqPM3I4xOatZy
2AzeDINnpaBMZ7QLTGxcjl5Evrx/ME3zde60pRl/gbs3E+YrW/ghStg+qC6L4DkqreNcMKnJeDMS
4zXCSp+TLKLG03sXsNVRTXRZ6ipdhOCZPqJExmChJbbdkNy6udfWNAntxXLtM5mnJVoU4+F+wTP0
mMvIkG146Hk/Wb0MugIG1oP5NE6c63kOaaOHuNTgycybT2Y0nCDNM3JTpqvvQqGvP19wc/c1YlMt
Bs4ONRJuCWrYRqqHmaK7JRMTnmBiJy1Z/Ce0uSVdZ5bjuU84Fd6P32xPuv3r6Y7TpmlKYVosIuJT
lZ+MelRqhpnuanvEhMAbOfV73ftCn4uGB0CgxXwYddr0SBuTGQ1wK26kufc8X1h1IEFrNpwBGuyh
ixw/fBKb92X7/g1s7XsZUeBW4Ucux/cIjS7f78zm/SzxCAmLMJ2kj0lrofW6roFbkLgncgSGIWgh
o2PPySqglgLLmBxapOxlAUutbS+pzSHd1wRkC2gHoTOdsjx8VecukjVxmwxWWm3Ia3orKgnNKyoI
76WpUeX0Qpuc3iY5Vv3inLHUYkBvF4OWb/sooBPePsOYvMmSI2L3ISq9WObc4PP6Ekz6Po8ivKti
Oa/qltEc1hqL07zmPPuKOIuywuARvAmk1aSQ3AhpeBoiA2FkvAhUF8PPet7DkxCliI5SGbR82VPq
zftum5wkV+R8/wFkIiX2uWOukUTiMn+3uUzytfloHLrxg0IMVs5MYL4qYhsyC99E0u+vaC/PnQGF
cUKsDe580jDq7qpieSES7H0kCQ2ZzS0dgbBIdQNggioob5/EMSxtgZG2x805sSxhsyrrj6Rpr7o1
XOYburH/LP3//9z9d3N35Js0wv7Xn6PsX0D45x/9//iaV/FfZu7//kf/b+bumGz4tmP839H6nzN3
+S9sYszUDYlG9N+j9T+n7ua/hAocH7O4reogESlTahKLg//9Pw3xL0NKJGQqiwD0fPpAfz69/8bk
Xf2lrzcvJzaIEFOYNBY/9/VUCEUdvqJ8Pwo/eei4gZ88lOERI8S+naP0VG9a0rRiuu59cJLwd1OC
ZOanN+0/z+rnokz95aDHs3DkfLBEhaDeo+B/PoN1NcsuPjJ6EIksNxg3njuZnqZuVM/ARdIN98Op
AhwJCWxh+aqy9s3mA8tagO0cBgueieo3p13tlwXXRO5gaBrYcGOOD/h03K0UnV6DI7I9Or5uEVP4
Y/uCpAut+Y+04W7HpLIr87rZ6rr/naM60aqmhXnb0cBdKE/4eO11m/XtVjcxosTY7BYkZsRL8H3m
0hZsqoVeUrvlCOScAsdBbuOe7OtdD4XIVfzhy2/e5Lk1+ZcK1Jybg1xtDheUg6TjryecklPBADYt
2ws5iQOzNJWJACsdUGHaDPQlNa+CVRcP2k4twB+lLYPhpZU3xdEZsiuDce0h05wXCCly/Zvn9ksT
i+fGha4bFu5kDvufyvKmbqKqd+x03zAp9Xpww7pI9rkgKNwX7F21DIgY1MuvpmyJBTC1dKH15T6x
gmGpe3ASU+XBF+Nvn9cvF6alchPyrAxrlnR/Vo1FQhkKra7kzmB+3mT0YxiuL03MbJAksuM8chgD
kJMTor2t5ve3IsVIn2cliB9zUk9pF/zmwjR/6VfYpqDbp5lo2Yxf+xXkLIrJ94Zup0dqvzEjTzmg
cl0LzVFAPITVc+Kd8IH5j2WfRFeyatejOTAbMGCWIUXGbusVwxmPpo2qRGEWjZDLBbBF/4+eKvbL
hd151WlCg7tIHMVemrFxtcZBPVqdcI3W4NgZYZseHiLHNPeDkpuErGtIV+G0ow6D8uSN3/M2w5Kv
yGFT5/nRoGZaVEW9N/X8a9A0qM5q3DtJpKIOrs96XymbnOH8ucpgLhNJQbGzFoHFZNzGTWsb2bBo
2mFY4wgMV5ADe87GfbcaNef6z1ciNqZf7hN7PqKxXCPC44hozNfETw2hDKqQH6VNu9N6zEczBU73
vUOZSXnQUJByAkexHZP7ehm84YxMcDpMcZZdoiBjqA0B32oUSrAZmSu76keFu2ozkrJJ7MUffQDu
aaZVH2Jv8si+td8L3GHYh0fJ+6utWJV6VNFK8RU8Ns1yh/Jy0OotBbLtAqS6xI52JZWyg/hoizMF
hjjffxVL33cbq7100iqXOiadda2owcP9IQnkWfXwbvc5OUotahVkVkQA4ZxOmmGACmuq187IxsfA
exhgSlwQWalbEU/qdapb+E9VABqZ4pcUOWU2+E7QtlaWlidLbJSEgYrZsA42Y2nmOHcCP8/2OHr3
BjSwUwPm9aSZ38dWQ5SIQpUUvUBspqlN9mxwlJdttOHmDpeCzCt6ovV8bvRX0TFW8waIGc++KTlA
qLNXSPP9xzR6GRWwgGxtpJGq0whhbRbZw5pWxvGM/uzimKWyQsPrwEzI5LEP6NgaJsh2lAw2LM9C
3bOxR6uGU8min5WPqtPOCKqwPrahXEbNNLpKYAzHOgHXl7b6Lq49wqG7L0jGHff+GVlJAAs/0AGY
9DUIaF18NQOpuj6IzcXQQ+IFpwssUTn7BbIHW0nsI7vqXpZ2+Gg3zgE4EupvNQ4fPaULHwUclgVm
nrPO/GKrKKX6jA3NY2V2ZliHQaUMI9cseI2lk41nxqiY7hkhL9pkPJJmDQrRN8pHaYXRPtcrsW2L
5lvY+BmiChiRHNbrZYvWXMbm4I42eCp9ZJfHepCunc5AN4ar+2jMD/Uo9J3XB+d4sr2NVJtgGeQq
y6wzPEV9lrnEj4cPA/TRDdx98s3gu8+th2TfBWgf8iwUF88qEING4b4c27ehKsdLmyrDpWtSZDFk
wkGm2E3qoD8ZolQewt6g3uAr3RBXYqV5k9VcPozM5i3sOq5J8kTrS/vh/mD6VbiXDl7c+5eTzJx/
/0Fs8jrgPDjr++8FUdjbrFAIx7R8Ak3HN6A1hJzbYQ4n09BBLiS6JawZ/7GaH5J0coBH5cHi/uVY
sphWejBDJ6zt/bcMkYEp61WXZAFc6NIJthoU2uc4g4Tjx4ZYssAoT/cHEZlukIwTpyn+Bu2Adpc4
iG304mTXunW5PzREk7jEw7zfv0orZzrz8lYDhaM71iRMdwivnu8PQ+d9dSY724ws2ou6bQamrhG9
CLsx1lWSpu40lMVFJvTUEDM0zz5GRjbYibF95katLm9qKGzyTur+eRbIqBh8sNXau8AkDqM1I6wd
Vt2um7aAfCdr5dzWpLDTeMpnwlvxFZHlMgRDFcbhl2bkIhYdVJHEvKkm1ECHgDwotNgV2tKwV6U2
vCd5Ky9YbhJb++akeneh7eYh/2mthil5u7WDoNpZeG2zzO922FlJnMaBDLQ6OSQkfA7cFzSiDeYt
fbI3E5PWU9+YeAjNY1t5chHaVTUjV1H+2FO/HB28drLsSQxIYxz5/Qx6jGJ1L4rwQ2Np28iCzqUJ
gXyVYPnhPOZYS3U7AbpeBjifyHXxHgmW/NYAK2aO52m7FLdgVrXOGQxZsFK8flGLLt2KIjKWyqh9
YQwwonGoy4sVZI+hYCg/MMPpfeksh9nEh4YgWyWJDHCowhsNmEDd383EmJQ9wL6FCpFuX8QGcrbo
hYio5iIaC7IXDqv7+jQljn4FgQ7I+dURSvHITnVO9ak/yFDCzncGFJt9uAXYNDAs3NKJyubSnWAj
ADdu3w/fjBqrjRHW51br/WXbs0hYjkPvWsplXfTgWKNpFzgOOEdSZzq+wVfQIM+W7xvH0K9hiGd6
vgUqj/yvJ5NQhgSgM9NV8S3IQE0PfH4X0M79ofHti13Qg4oBH6zLkR6aE9g7M6E/qajOElZEvM08
JCSGQ/uMlzZuptQpV8SokxodYAisFPW7ULKKerVdF1EE3nrOoIg6PeJvNcFx0NVDEzhkDGKRVbPp
rLbdIcsj5WWadqMkXg5T5rjD6xjvyKs/Ty1qGQ5kCcPrLARdEiBFHDcg/F7CHNss5MSr0OOlHwvz
OfaJ1GgD4EIgXm5+y/g6GPKtbHGsj6Y/ITV+ROWmul4d+hu7GAp+PDGkonHYWDtC1geQaMEIxW1A
pvEgUsdyJW6skM6E7wX9Pi5T0y2cOfTcZ2eFPCGPwVwHpMpmaMzKtXzDdKe6w4/kZ1H+LhwkjKIv
op3eFqcy0fIz+OWg1zvX8/RXihqMwGb1I4yA4pcC8L3SyAe11W3XHJleZRZtWz+JeuQj+oDUa1IP
GU5TKB5MIDBQ2luBK+9StR7a5Mwy3vLaKb6GdnDr4t509Rr7TG8U4aoFt4kvR9f3OLkrHKluZVUE
sNSww+Hyx3tRIgPpiAoJsQfW+Qg3NaURbV2Qr0FSlCt80DmyLsh4MBKclU3yBIYSjxbR/OQVeCKP
RStPOUo+V5TzqHXMxbJpQ3GSKdlFfkqooLx2HdKCMO3CPa17dn/HCHZmGH0tg1E5NTGZvLyyUaka
zIjgE2sCLQ5DALVNRi1zFWpU1EY6SunyIanItBzqTV0rEBC6ott1w4/KZCre5zgvCB7+gHcOatNn
A4/MYplO5V6NSmVzNy4lua67bGp0GvnwlpLEDI6qgFZwRYAlqFkKW2940bpCxzPNS4hDAj3g9yl7
DSXq/Xs0npcts0yFTRLBWMZItpBTpHO+JWtXBybn97G5hrLE3kPqzaZPrGMKSd6D6ndkiJ2spooQ
+LbGD9jjKoWHjGToR2KEE2I+qFa2vdcagmoqciLpyjpuWwD2C0InwtdniQVQBo5aXXIFK94qUKv8
oioPfY/lMNCvVasuHEhE6dDmL97UQyUP5VXDN0agl7dqcQAS9IYYlHWDCYQF2LYdxUdl+qCjRpuo
tzblyY36W9cpQClUWFaQQuA/QS9eRE1XHJKQn5OY3LrM3diamuhs1Ta1qZ5GOyXA93T/sm274cjO
wlvcOYegYY/qzHh4xoi0jxVJV7a3Tk4W9AfgIN0iGS3vRJmq4UuN01c18C5KH3U/dLve03s4OVWB
PM+Q8bIiqO6AdcI8yLqFFdFp+HMJPpp/J+x76+BghkGar8fEnIVFxRXHnxT3f9UWh6qTxsJI7QAn
e9gfq9YvVq2AbpOlTX+w7BGhFBPDtVFpfKl4fyC5SjZ9T44fuqVvADSUQ+eH/vH+q/uDHXTBqhdQ
uE0fifKiFIZykFG6KLVudn7zL+owdoeyUbYgLT/sRgtXnRjPihnprqVYoN/nB9qNKmPn0luFnT3B
FgDhyaAzWpkiTx6cKfwqaAFvaI6qHOkejfJCSoN1UUx2n9wrnkSimbuSDs5C6cbi6f57DAwrwm87
2EWFrlBKgxPEqAisjVAap2nKy/0rT9WA2AJjQLPIH/o7k+zoDZdxtiqtNFxbDt5fLhn9MbY0/XEE
VrOMk4poWjSOzJqaiOD1kRQ0nIBn0ZMSLfzymfgJurs6lGXHd/OxTHcG8r1lBdPx6Mj4C6p5+6g2
Duk7vb0yBCZW4QfqUxOrAiY3qv+aJ+g1c2BPLziBMWCmNdUvNNDggvHgWivsHceNHD+sT0qpBL5u
KhjugPW544QhvZ9oOS/uX9uFQecaxsYKWCPSXjwoWKUcxgw0rmuaaC4GP6b4TkV20uAcimAA8UFh
185pvfeHPKF9/9PXwTgG3G8wHzXeZ7bM0foRqvW4JiPQssugWJTmY1K0nWtzEx2oy7vFNHO+UrI0
+BfRwQ78ajvU5VnzJoTkofmqCBzdiS0yZm79fsisaJ2FTrLGO3PUyAaucuu7Vwlol0m1ExK6RJqG
xw5UBx+s/yj66Cyn8Mywfmk12pUKD85bex6IelmMqsH3TslE6nUQw+wCjtkrCxwr38oE/32pRS8K
EzF1EvoyisKrxZR9Uel7nRqt82AIEE4CXCWV7+ZkvNmTzZC2+6JkAVqd6WsqLIAiGXo2/xoUHsTB
Jsq32QDAL3AI4unrcQk3chcZzSPFyUsw7zAJ6L4x39RCg9pW7jQ12vvJXquCS5xZ3paQEBQKcCrJ
uUoJWkMPRtjsUTHGfW/Xq7rsXFGLNxrv1PkEEDN0hZBCVaNWtrqPdA/eDfkYnWHE26QDP4v5FnGH
GuJ+Qe4hoCYaWKuZwcRvQwytUdgOahmr2QPdHhh98vkio6TVthyhRILCzFx7Xi7vDykw0Cqwdmok
fwAoqenK1ttSt/aq00CLM8xHK0St3FQEFOdqQZxM4YBBxN3UOeki1hVlVUQaXFTlSdHBiuUlESOo
hb8j5qaIn9s7qYNZyQGPJ5U1ecKkfNQDXIQRKr5ZAXLPQ4AhbJ3kBHEcAg384fFWF72XkajIvq2o
FAIwxd/ir3pUpJdCYAD1yyHdzB3krJiaP1g4HliBgkWha/IB0qq5yHq73JGX/tGb4NWYHJInMkjz
5kOVlKVJzkMj6YBaKqsWFl0hA/2LJYtXhpyJGxYcgQ2wR8tA9tFRK+tDTUbDY2zP1VdWfQuzvEBX
bZzQUd+wcoSLsCrfrBYdcmKV07buQc1YZOVAtIYUB8fhiUN7fDAQTS3QpNAws/XgrCRy1YRadW7g
um/qRrl1LD8Z6rdDNM4xKAXbl+MV1Qp4SrX0Ki/YNTCetpN4Al1AUGC+re2ieAxDOoYV7N02thaG
ZaN5KCwNjxlRW7mXHjt4hByWvgi1EUdBkgEwhYaBWlbyJmroiMumOhQV5AwzqUrYWqLbS7P5ltE4
WvRO7ebaEGxY91i/TPGgg+i9BDSoM8W6OOQqGKN4K7DnLyffNhjEStTxgkgCaqlt3DmPs6Np8jTC
yzHCbokVUlH8Saa5Pbb75NrTVN4pIZIEutTlQ16Gz+hKVkC8nSOfWreMTPpJBLvZayempRyBU4SA
ZR2MmLt/bw9kqKgdcu37vuEr2hc5mvqeQuGYo1ldxTXPPjGiR8cCogr7c4NM+2ZLfXa7aoQ2kBZL
o7rKlxNUFQb18SOActatAY+3ipNVLaZlSOgZBG7PW7Zc0yCQZ7JmfY6VtFgGEX8ej9S0oSD7cErK
XV+XGuw+j5inEIB1DIwgn3rChAbdVducfTO1841nT19QchTu3Lqelvdf1ir4AYSuBL81xTenRfI8
iGueyY0S9xB2+tpR3SJNNDcoOFMWtgFC7LszJd8jGhTwoLwBnRPyOvf+dcYcdQhgG1khoakF6H63
mh/uX94fDHWC1fJf/jH0s5//dm8j9Bj74NnRsq0KxbzsrK92XMJCMRJkk5aCfXHM4l1XppKpIn+B
zpQ75RiKSigqlcRY3wQkj94fumjEPPNHwBmcmLiBYu3oJW24T5SU0uuhLZjWtCEx8FgzYhk5bpbq
iGyL9G1MB9xvOkFa98jcCeVoilKEs66ztuMK4rhF0icxXdOTV8IxxmMJaab3H+1tVXvpc2h3Xyrh
4EKuw8wVJmTAwUcKV1XaYVSJpNwWsrefcY1GC9k5L2JI86v0xvw62cUi8xE/dPC8cqb+ve6MZ9wH
5cqcMWhxXsBBIje17BLXEwERPY1S8MG1dDLGbD8ZnkJHu0nJmh+U1MUST1CUbzyD+M+KInZlDqM2
7m2WbDCA6D6wwmsRzkHcBUi3sAwygCa60wKthnsinNiNqxrcJilkK3J/aOsmdFZaGAUPZlSfHKAM
B2QvW8mVvIIpJ/lbIQ2iIUAiQj6kM8WvVppWB2BHLJdhjUKGedkxTrKzDhbuVkiQnTY1wj5p/O5R
KnKaxw/N+xADqwDt2k2N8Qz8P99yC6DhD4LslmckmmWR8gZPqFgajtqRjRUkZ7ZoDkqyWxcU429+
QY+nDbFADsbXzg8eLS+0f6RBv+rw+2usMdBq9e6Y+djGKzHuQJYDo8t0AN8N4B5b0EhP2gANHwOd
rqXJy4HaXuV+He9RlpCrkxrTDoDEtJ0ylo5RT3T2FlTksJfhp/bRFsDalhZH7dZQDpDztNYZXH9C
PzCHx2S1ytGuFH811tJYcdj/0Mt6x4ESAkapR6TtZA/x/2HvTLob1dIu/Vdq1Zy76JtBDUp9a8t9
OCYshyMCDv2hh19fDzgyFdf3Zmbl/JuwACEkWxKc8757P1trtUeKbYeAggJjFESUZM3RUCJnraz9
Zj1tOZJ2XJPWzk2tG9oCxp2yw6xVr1GgPobMEZZRwyw4KKG4Rm6bb/F2Lm1/iFYNI/O7PjgPkeWc
oxIwi6rY78jZ4Z5/zfq6vmnIEOh7BdKMqh+LyT7heJq576Je2ZRF65y7MkUvlYmTlngJ7UHECgTg
7rlmnlstau701H6LScIIzSRd5VR8ybSolKUecpPSetIb7Oa+qbgZV4GKt9Edv4Pta3emb0L4pbiK
8BvEtq3SwC3LKcwwmNy8ojobLtzWyeJkKyPY1HggGagBGBXWDNEBpN/MZSk84FvaRva9pr5Jwyw2
GSFg21m1XMQAg4vQOOC7sqhiwCfWdb5jPfBB4kieBXB+AFDdA5/WsLfJx0aX1I6bTG/MhYP0aOE5
jb6NA3XEJxnecYmA/Bh5oN6oDlc5x4dG+eLVTrJsaSNJ/K3HNqlPlDmtU6+9Ok16m1lVeReOQBFB
LNVnBbpHanJLK7sKEePwOngdrmoPaCvsM4t/72EQ2ZdkdOGo2PYx0nFdZ0P3EmRKfmmkf3JCxHRG
Z8ewYGjZxIN96xUkaMW6jQ83qG4xz/LVomODM0ZsxlyGx1o096MdU0m3vkujX2eWHq26QGGwDR5p
XRnZNFNHISNJaqnbFImH4Wxt2wpWfVe/qx151+DVxapq4VQAocUTvcWtgPNOtjq5YlTSlPHcSdfa
GkNprMA5hWDOwaZAxCNlEWH6wgsysgu6bN/GU2YHIuPdEPPvME3zRqSu81o+EdOdWn59O+hteRja
+CHodXETDYV+jGttZUtYxBjUwJmGRX72laUGTuDg6bq9U0xBuDATz5CCXteAJBsrpv+UiosXrvaM
wtVoMxpR9rUe94MQh8YwxY2t0GtmkES2m1qSkSfg+y/QYeIJrbgcGmWtnKISvGWsB5eOaC2u85B4
TBiuTdXEG41JyDqgK7G0R/5/DGztY5i7zbHJvSfI0JJUwNIH6ZcZT44JZhd63kYragusVYPGE4yL
fuz96EdrJPamSCLlkDVY+t3mSzuoX5p6oqFlY7YNNT5iNGnatgATug8atHMh/Xl0wcOdhsVvmzuE
Znaq2t7YPT1gGDF+VJunMSicvQelztSi8GRVU2RJpnvrpPANDA5VwJdQie9cTrESBNvCCYj8rRpu
mzFYtr2zE5NvqapDdFfeYB9zxox+TeEobnW4Tm4gz5aiQtgOqZpauXYWof2spmaz41r1TKtCoXie
zwY1hhZaScNXdyvqSzrfPt1FjOUNnbno606suTug0kVuS+HE17Ytt96DKXRi+MwY+4UYThrDjZMx
LYTOFRk4w9HvGBEWKr5DtKNQN22azYXQHjs4QVs/UsRKkUcqqSmizkxbVp3yM/ElYjnwkI8G0vpb
JY63uOpUa7AeK6W0SVgtd3UXvwq1rc9OopUnq/F3oMfx8o2EN/IfGanTiccalCcB5SP9PLeOVz6F
s2OamOkxDBIcgoAcl1KTGRQrQGoZgk6F0NhliCB9YhY3/Qr/8A87ksmGcEzzYKuJu/fqZ2LR6Rxo
kb+0nbhKFzY3dsqtOqvlxCsU0FHXPiUL+FtcMHiD/QH8b5IuvApCYxuUu8SJBnOpk924B7y4KDvp
l7uiqQDMt1a/yNFSwIDi/jLq/hRXjc7rJrRcbRMlNOLbrH7SDdHtAORGgKkyWkwzKwe6yoge/0A+
3y3eqeq2nhbzZSfhF4wOJd45/S1NS8bqsnazG2dqU5u9Vp2t/ha7SbhzkVUuIuKb6Z9p8W04rQF1
+BFP1OWs7mBqQnrGEYEFtEzYBy/chqsNQjjZugxjj6XdIxUf42QfRikzhTCky+owA/WMJwKtuE2a
qroGdxhx5w7sc1f30Y7w93Pc1wevylLcPnG4l2rS7rjuEaTgaWBZuTZvk3x8Cx0jYIaceg8NRqGs
LtVXH6ztKuzsbK2O2qWpmPgD6wRFyD+S+CeZbc0SCm6hJl87jey9uPOORWaRfm6bzrOXJQvG+wdH
NYLHstYo2PXDMbDAlQO9JUTHcN+H0CzB5QNDVkKdTFOnfO3J2RrtGk4CQ9IbrQj8s9lDN5RWuzYp
oBxahnqak2vf4k5uRpHSPWAQmrlU/9JGKelt6lR2tq1BDDzh6d5jlHlbLySBnrHrqU+oJ7SpftC0
Ut5KNQePNWmK9eKtb9UfVtC8W3mW78ilGR7JnDhSWngEdyV2XU1xaf4+zN8MYHNbkyHHuqiTHP99
6u9BxfE7DwTf+CoGTyTVpUs5Y1tlZnmXMTMdQghSqkEWjKRURh/qaxvWsE+5b2AmyMpTEGmPNMBV
ABH0c1rmbhsqW0z7aHfC2KwgJ6bmHn99vYh6lLFtmffPmWf9UCrwJFGSqJNFQH8aG0atwDLH7XwR
NsCmcJ1jTGf19XuHLOWclpVKwJ7MV0NGZ7OMdGVLTpZ1HivnOczz+jFTPfMcGvpzLO9s+v8PNtFl
jxARqVBnQtuGxOxsBhxpB7MrkHYi3uD2NS0MZE0fa+Pkq543w8FEZiWEx72OQMOaiJO9YXoOLGzQ
u4d5gUz2RSvjZNUjwZgJtQ3AuWShJmpx+FiNaWvviamj2Jwf5gUhzPnBm6Zd85raCO4eEEb9FT/5
iMRcIzu4FsVkyiXQ7RYf65kgHy8oDRItdCXZ+8JPDxlQvY8FOVZOvLDlUQMHs8ds8T2uITVFI6xW
JBdjdqgVmR3mNS3Oba7h9kuERxzQLUWzw8dqP62KibyJyYFmZAWYib5yMbEEisM4LebN68JyQrEG
S0uJZEJuzieYT/hxqn/uI91+BSQ036VMwMZlEif+2uq75/mweN43nyBWc97S/BY+nTAGLr1GzPg8
E1Nzu+ODwNotDx/bFE4PQaiM1JpLtDOtAa4fYPxyBhzTu8sP89p10w8VBqoBaKyWMsB1//zv/7Tv
unk9zqDNE0MH+seZiQAAOwKLgqE9H2B4/RTnbUUp+CREFRz48qs0LjH6+yb2fjJToe/VVoogw4uR
/boepcOH+QDF/ObpeIR6py+IndfSX+d1Rtj2FC15HT9vMzrDPDKvaXiLAVTX79dd8353Omxeqzy3
2g5Ovr+ebt7/cc68p/BnFujnyKmqD1Tw6gOJFr/W5s35AYI44AzEjbkUxYNH83NfFyEV3BbguKfw
i0okpALGRaCYjATwMl+scP66XT9WmDnt9KOaf0m9aORhXrTTmmnjDpWjCNcEy/QHWWT9Qac8T1GP
zeti3peGIzNDhap5DOKBZBiiW+Y/ZGZzfwC6nTJYB3HZIxdxsycvapE6oRdILBrI6FxQc6NrgqBk
xOWGuGYSDQXlPk8d1m7qbMHBodhyHxW3IYHSt7dRmvXcou1NKuX3VJD7lWX3BjieVdcD7uFmQOmc
zIlAm/xvWwZo+tG1mOJrsbYcmOEtaB0CmtBvU50MLX2Iv7se8x0a4U92zgumZMdJTPrUZPMXdzD2
LeF1y8wPgy3M+rPJ1w18O0K9QKI+svpnXVq3tR4FJ7IANuE4FZuFf/JjOzw4vMEFRKah+kYtjl45
jVFE7/u48PlkOCGajEVV1cO69qn+k35LdRPHTAKJqmCkDZXIOPumCWKmOfdTe7WBoFXZEQEgHrDg
yl9SrWtrsNxRM6ysqnkxk/JCxWzb+E+aGmircHDfC+ultlN7mdfevgrid67WK5qA/D2B2EaKi15L
4igf6d6bKR83jVl38KZcTutJ75w3Rd2qFfmQvVO/uzV9FoIQFTyM9Av8Ci17OtDBCXUmC9zGIbUv
QqshcqMhX1zx1XVDDegc+OKrFBJOa5NoC03v9wRo3EV0bloyxqagI+HSTwwGhvIZDnKnIIzAWxmJ
SYgt6ytaMvqmo4Bq1gq8LUrGTN20GqmD+5Ak9kIz+M9VzMQOcK/2StDA2amGcFOECf1zT3vN7S0Z
KnDFUob4RelviIa+EzUGhcFY52kM6LwpCM1zUzxHmBfHTVK50YrhF41Am+agoW19xDaLXsqGjhVV
SV0XZ680HvBEeKQFAyFHG3FPierM315h2hMoigXzKod0kb70IIJZI+xxO3vm1/mTBL96pE4aVTS4
GeDvzYAvl6bpO3806WEQTj62Qq7thmBDLvH8ZHWtXPHdjlaMD/MVdflFv/Hr4mWoDXIQcvFNFIBS
0USvUEj669FygNun2v3gWN99AoGs7kB8BCTRmv9xU5JH7uvpQBMl9bdlb+5MRF5LFeXORlVkvKnD
un/SSTfZ9IoyrBkl61hPMnVVypzMY4DYJKbW5mMPMTXtIBeMXogaIE2txzHTqju66ptxmjbMu4KY
xN6m0+7VbFC4C1neupKEu/q6dU6JD9w7EUnokUm5YAx0hzTn3nlUmlDSQfehj5ZiAr75jz3q4j0Q
H2sBKoAfqCFI5kaljNzH1Ff4Iqect+zOtDPs8WGxyssIlP/gM+JR+dp4aPzQtaBXMmijUZnAvtH3
AxFcRfTEjaJ9nBd1f+j7Sn2I8pPwOVMkje8ScjRzLMysEEyp9pN/pUTjj0RAi9VJt70I4jkXkLeN
wgfVlCbeznHG6WeiiPsgdA6hSWQ4jVm3tdoj7lJ6BHUDstW5N2rDue+JghswJV3URn+QWfkeqqnH
Q+TUQdnKbvHDlEzUtW7varHBVaNEbJNr/UpLS2zyXgkrvTJuCILetviMjwi/3xjvxJuIMiJ1P8jI
SWZ2Jyd6Tom0Z/TflWufRBhf7x4ReuBMbolq0yD97TvibkcIuhIu59kiN/ec6cgVe3QNG1sh2LBr
IgueMzEhOXnGIgi1k6mZd7IF0aXYQb+mXFUtcuXFAAZ7Nmr31KO7IudRilUKpXmFU4K8bHy6qNXT
cI0+/MeQ6A8oK8KHmvJ86JNFYnfHYay8Byu0ua7ELykOmpPvDcU5UrT7WXUjS6qSIlcPwVjuWpuX
//fK4r+Bt6C6cuBsOLpmq/pnq8XY6pEnHKPYxZobgwig6V2n8H7QDD65iBYf+pTEq3IcQEYh7uht
Mlf+/VvQ/+L2ALPIBVUFEKLSCDQ+0Us8P6ybCEH/LlWQO/mNfusQaLUi1pz0qAjkjc74HEFAsfHy
NrwxPZi0egqbATTqspJGijIuCI+T2FRttfS2dYPHmubynumqejOpQOdq1H9415Pg+k/GBd41yBfc
E+jwTVTvfxZk42ZIjCjv+cd5eO0Ti1TgoPVvNGNE9g4NaGu1br7qW23fEjixZdoUv45Yy834m+iG
k1+Z3lu/LjQ3/Gbr6nNOMYfij/UDgYplcv1iCEw15lJNWUupEON/oPbAwvzr+/d0XAQuzGYVNMif
3/9QRXhmNDvnUpcxdDfJ7BR1xR9BiECMoHqPKiObIpTaCSb2pbUFlwfzDDC5Xuc64Udo+0+d+82K
o3I32u4XAsrSo4yKV355l6gvim1f5N2ySkNrW0fmjVknzf+gVz8wqY9D8eP//O83RnnZCsJaKd7r
391cmmfycf5rB9j/LcWYZ29/fcov/5emen8gKdRgWDimqvP9/SdzFarqH9hwbBWQEzIh1cb08sv/
ZTh/qKqLrZJfqaPZjoc76Zf/y9D+MHR3ohRAIOLa5v5X9i/7Mz4GbTLXJFBGmNN5Q+bnS0Iqnarq
Y7s7uQZOdCFrCl/TokevcNCmsqA+Qm7OyLxbzlMDXzLZpt3LYl6bFmJMXrLaBhNfxx7CoombxtW1
PcxrFqNSvpsfc1iQnL9ms9cp7bzPSTtmRfNOBg3N1tPDvdpH0SbIh8cwb4MRUR0TJTXTgvILt+CT
Tv1yM0/PrgttntfN2+noMcVrzfTF1Ee8WFMjkcQgJmEo75ltB0TVLSxJWjWOMur4U0LNvNBl3SNP
60u2r6t64r2LeMKsXYNyPgJx5iOZUgzTzDgaVlHLNMPWI8ox83/MHWg5x4hUIxfZAYRTJlgfD3eS
om926JFspMzTSZLNmdgwT79uJgkD+UWmANGRwSLGF0sORmwBCZhWYT7ppG5Nq/NCQad/IEcIBbqf
wZwduYwv8+kvvy40e/rzA81lehJPn4Y10tJGjIdCUaPKEU61DafFirt2q6m4gSCFgL9593zA9aiu
1J+tzoAkh3kRk4u8H+YCzMS5m9cYEv5aEw12hOWnh1Xy0bS1YYAsokWAsxw0XlwX/JPmA+dtvZ3+
kb89ZPzdOTNj+tcOkBFR8KTa6tOrFx8PT29ufkvzOT5eaV69vs/5iWmxBb6SHWIl1g/MDUhCmNYU
s9YPhpWkxnJenXfOCzkmX7nh+uvrrnktnZ42r2FHGXaIkz+OuO6/PoEouJQsmG2qaJRisimiBdg6
y4/1efd14UzflY/H551/u/3bqeZVIbtoQ7Tx4/Up89rHeT6f4rfX/ctq5H1HEpXvP7/Cb2dK7IEJ
Vas7y9+e/dvj/+bN//aE31avb/q3p/7t4/ORn9/a5yOFTYaBmRgbhzoX7RJ+/tev97z2L/d9/C4+
PywS6EifdqJA+PWLAp5IEtunVyiqvKSGPk4aD7PsmVxySbs+53r0p9POD9jjXSgKa+9OWXHJVPeb
16hlFL9tftqXU69HTzI95S+r86HzQ/PavJjPO5/yumkpLVFh83Y6n25eBeLCmf/9q88Hzov5ZSwz
ZGrWkcIxvR9Seu32y7zaRmGrrqNqxITWUU+ZCrL2JMVBmUYAXDSVcOed88JNdIITPx6aj5r31qKz
xqUzSuQMkiQCpvxRe5wfGtXIHh/mVdUK0hzRFC/wcRocVuqiL4CNpXEwhXxPD9WKQWbPsSyh8SBP
tVZDop09pSQzyu6/idJ89afOZIpzJQtTnWl68y1G1MQUGddim3wfOoBneUisHROk5VCQldG54lgk
ebFOeoxrKK8bkGxO8G6MxNpn3ILoxmtEyZcSPer1XX78GYPpUq8TZbhGp50diDhkMV3n581/ua+a
Dv7tkOkZ83M/nvE3m14VUvn8dOr/j9MYrtXQr3B385m9+WY7v9LH6rx3Po073/fnF/iX7yRVxQGY
I/aL394NbuYNBJR7BvbcyWaJkJf26YdYqJ7+lOu+z8dcH74ec91XSNtmKPLnU8wHXvfRO//Hq15P
8d+9zPxur2e8nmbe50Xxaxq72MKmFgf9+JLqPXfTeW3eN29yB8dUoQ6b6/42rAC5zId8rM4PRfN9
dX7OpzPOm+l8h5wf/jhyftLcT5nXPh6/bn+cMzSV1aBYGA80MClOrtxYemEdNfUrMncatGN6Qlzd
MrpA+t4jc95SXDMWBiPSTaxVK9RQKtYKo1kmpo3AJiy+Abci22sge577c722Q6cHKRV72zJNT9WU
EdDW2tYrsOzFsfvVMIN4BRcnrr7airvX4iLddy7yPkxb4dJ07ofMIPgTAjEeFPkejS0lDEYYMNtu
XBsfTyB95OuYDeOSmmIi5KPqKOaWZL8viVDeSQ4W20FrvDWQ2pugU91lpAOjsV4qBCWTLslbW3QI
LaRWZgMEIFFJqU8yMm2oyBLc9A49H2YsDVejgh5m+d06NONNWsAEwXtNtIgDZSZGiq6InzGtYMwU
RBJFtn1iihCiSp7872QXDAndd8uNs6NgRL5iWnxIdPUlNeKeMLvipA4VmXOyXg2289B2ebS35MYL
SwM+tvSo6yj92qyHeNl24t7WaKfbQRIv3tpJdhU2ecgnqU7lLxGdRDd+mTCITj0aa617VasHvAwX
SU8tkLs8VdN14UzXOYvqYmk0VCnhypC8FWOrpKbZIOolYK5fOhTQkh3qJL69YOKWxpSj3Lj517wD
U+LWAelROWrKAVipbnxHeDphlEOK646zcAE836e1fcoEzn/LJ43JpeA43AVpcIj04hgV/c8i1fCi
SqrvViFRcnUFvPUagnUSDiNd7VDs62HSIgEvBVp56GouqlI1so1ZYSduPHilqd4g//LeIw2Vs14x
3SaaDuqkDCgv5WIfOvprG975ZUlJnTLdUpIgtioKpBnUAwmTcdaQEkgvJOZNIIAS/Fn2JLDv3Ncs
1KPbtinGu+aL+zAlS20dgerJqpQfSrjzJYnNU/BD7o35tkRMkwQhja/RuBjE/+bZJrAKysVe4dFm
Qi6tIetpi5AkYzj+SwrpcpGZxibMkmovI+yw+G3DlXQpZyEbWoEjd1a+H6w7K0V07dWvQdz8LEiD
IeudolkaQ/2o0/UwVNatpaGrWbbkR94URo3bBSL3QPd22RffKcb5G1q5eKHpr8hcJRO7gU5dFT8z
aV7Qbmgb+srbcYr5hdQ/Cui88UVGbYv8WUe7Qw7HgpYlYKDJoQAsG6VTzi3aTpjZmHY6uYvQ/rSj
NtGNkCxpAL9MXzSLqHutx/6OLj2BEQLiR6M3NJl4xkDfahWqA1ih6pL5Ae5UK9kJbTyintmk/D7I
eS9XJHMugC/eNYz2F0WVuEeCgbuVP+nk1Sa9eLp5kPmg4fBHD8LfE6zNQHvvrTJZ+6TEYb4ZiguF
3v3Qo58uE09dFVNHvU+au4JfFc1ykIFlnaP11kR6GQSfxJR3Ql/DfRo7lPcqvopl0fgTtDHQttIy
8U718iSj+gF7sUtN85CicSbdsSzwMuQWEzKG0MRAEvDtHtKQ8k5vJJeeNhAfEpKyPLeeQqXJNlQN
dy1g6H1vjou2AadaByV5jW4Nmbx9QzZBbwBkOm0fbVziI8o3SCPTWi/XpA1hGQ36jQ7EgOcWTwoG
soVVGwRxSZLNvOGrwWDENqqM62kBipF25MKml43GtsRRGLQY6xB5u8eYb+PeIl6osYAzWFwSrLJA
tNgkL7k6LI2uyRcF72xlmNWZvFHCwOk7LRDhBgtK/WCLtf5LjTRuaeFSLPhwKSWHP8bW/5Hl4Zmw
aWzC/YOfyUvlF4jVaw/4snQ2habIFYM0ZdGjJMh18g9CPy/RYSYUBA0YTYaGuRxAPnaXjB5nP1y6
CKWPIRRISlx0w5CGZp1aLg0QM0QShLvN10kASMctoYFrKfsbH/Z96kVYh+KcUqFHhHk+viJo0O+l
Uzzz64tQrtH/6TwcNglbtYfLsDOZj8YiWwZjgNRQbvuyAgY/4D7s0+AJAmlLwvibRgmeAgqhbJp0
8gWFp4fe94i1bkMX0Ww4hW5DLlDsUxxojxo00InmdVKtr17iZ9uCfHevptGV+omLQSV9MMiMR3MQ
017IYly6GF9tr7YekmJJdV0/Nre2lMqx4wfGL83Y4icYFgBgl3IoqKan8C6GFgGTQ4ZHYN+14xRd
UvCb7PwKf4JU9H1vXdymvpE9KdmSDBKGrCTsTtreuH4pGUUtuTWqPpe7uo6/MkGA4tISe1pT4M59
0JqWXcQrMzbIriojsWYkvS9VFLX6UIG6EDRjcQbE8HO52k3+scE8ijz0wUgkyG4ddYkakhRvEZ2N
cZuPtbds2gbpimMiNvGfR3vIl2bvPQ+6Oq5NIlUXSZMsaYW8lfikW6QQqy5OqW/F9g+ojMrK6QeB
0RgVpc9MgO6l/pD1QlvEvijXiXPUbTzBpsR0XveQuVDsYQXUCC7BZPcqXdIovBIeuuOyq0QwRzg4
6vI+y1+pqKX7sWVE1IBiUSz7qW+Hja2lT7AOzAUyrl0S8Ak7VQJbzhsBhIL7j63qMWto3jbGSIqf
AY/BRb7UDhYddg10T+UiQB+7YG1k0W15r9Z6f0MTdONEKAByfhtO7HcbLiT0Cdu3tkFJ6Zv9StjE
1DoJXLcAHpEZqwc4uBnhYPqBZOJhJxo8TVUknv00Sgg1UG6cxvxmtv0G3gbZNC4oJsuZshLUcjMO
9k1OVC/qwRF4ADX36T9dICnPM4fJUsGVr4OcWtTdOnMhARiu+F5o9DMHk4FCJRK5qNE7r8ocVRXY
GJTNbbFtouzRpUCEzSzADe1twkrrSCgXqNUsvVmjvb/Bom0T5V2QmanmDxUjByntEutrfcHVWy6C
1lgmtV7cWrb+rJcwXP1tb+N6tY2YEWtUVDRmFymxak2snTiIj8246y0CdMY0QADZfis6Xoo83U2m
xgPJDM6hJO77hALtHk1qOwkGNjDpvsNktrv4MOj9z6RThqV0FDq3gbavsg5MkRkTFGKmzTolqm3Z
/zSwqC9UmeQL3TGfXI/cSUMNb/zWVZahq6Dsc9phgUQfCmamCDwsmb+XDKHVMj8VxUgyLlL9HZ2Z
xHHzhaMY+yZMADXEJ4dXXI5NGS0FONuVKQ11L52eXrdp7LjGrVPN8892Ft27ZvveOIIvgIa+xeUf
FyYC35FSMvJpjjK0beq89lFCd04GgBuGSlAiNvMO772HZLZS5TKJ+kWhowj28sLYMn3ATPu1y6Vx
W9FEXEvSh7Z236/Spn3P1I6LSbjkP+7ThHYfmbEVTOu2eVVsCSNHIeil972Z0f7LinNgqPd6lzYr
Q80erKb5TpcETTaYQLitX5LIo9nehzqWPblWhd7swrRfjxjQFnkYhUfVsW5iytD9SIa1qX0pRegt
uBja6yguTtwHGW7ZLv/ugvywnJgJwUChMEMMEUZlbiV0R6AWyCtI/F4F6te2Hr4qVrsJjKZGLJCT
HOGKbUIfb5VZwa5JxmEFxKbgmjc6i0ZE4+Qhvo3s8pIE3IxDQ9k3sROdi6i9scR3kOo3ZafbLwZs
qUQciHMyyEui1j1GP4YRsnfdlgyOPAuhtzXyHW3RVzgmFZOEBJPaVnCA+TOZpVnJTuPHhzFSEWS7
9nea3uXLyNdvyKINkKhBWA78yZ2q2AY8DJ/o74RKQxfhQlVjuO5NsHXKEWbFcPZLCD1oRl9CFMrb
rET710xxUNQrnjCbmrqJblvyBfO0xgKiQbmjr4ECxSGEU/EIUc5eZX73U6+1k+PRmtOG9qcdPFGO
jzdIKn52aW88WyHOpBhtFQNLwFGdhjM5yqvmDPcCaeouMP2jUgWnom5HOrtqsAVylXrdN5IySdpp
OmzThnnQ+upcxUIuyzHYB1Sad9To3yARIaqtMSW06t4O/XHreM2Pwi2GFfK1kPT5VsfdKE2boo0n
TIJOm32Y1N/L1Pc2soeDPVgLIfFTazY3hcLx3m0F90VEAHXpgdmu0KPC1QQpiiMsuHPL+DnX/V2n
uU9m1XqLlkkyuU7DY+lLPtXmSQvonWs+tl9HjW9ataKH3oulRF7lltEaosMz4oO3MO9OCnyuIW8T
YCZoMmIxAh5JqgUC/XDX6qa+LbEsCkW7K+tYuQCZ8S/FKJMLaClTmZQ1866ub/dlP6VRzfs0B0/n
mHfp/vqsQPfDCXiCyGU60/xAOxpv9ej0K1m3KyMcHyr5UOGlvXRgo2unxBCRdYiSxhj1kh1FvJHg
SSlaNFM+o9gI6dO6bWv6/OKIFHIhKBHcYJ8M7jCrBHdD4t+V3dLNCKF2gs66zAvKkeMyGkZGornz
ax+ZI3I7NriH1X/ua0bMajqK9a10lQUZov5tOi0avoyFIy/8KDBL1HW56VNdv4zTgtJssXMHh5zw
aROhvXGJSkfcdsTezLuu+yvbfBEMfw/zLlCo+iUp+nEFMCdfX481UJwghJpkGNMhvz1gLKCZVL/t
sfQc8+EAE2t+4flQCCAozmtjxeS0WM275gdFjADGsoeHeZeVFuLGcRRsJGF0R60wd+LhUmuauOtk
/7MX0t93mnFWhyg59b1lXuaFO/K7ymvb2lz3EeKZbX2wa8tYVSJlUVB2ORkKKnMrti7o+qyP5zbC
pp3jx+sBrgI0CjfkQ0VpjKOscLcf21ic5Kak9b4s5sfDwtIZGWFKqtzbkcCidTtKODayMS+eFyu3
ljgG04bB9OZjwdTqtYnCEeoR0fKMQsZq1UMThmf6j+P6uPV2yajKjxM5am4fg1Rc0iJtbop8WH18
o0YgI8s+xFeTpNVtzujrzkSOdqdH+UPhB/1xPmxe2BIvDyytYjdvzsdqblavLNnhqJ6eNe/TBz0h
rC0+J0Dnlp4aeBeE2N4F5sB4MIzma+CX3mXerztpe2t30cKPgPJMem3vAttoXxCBfp6PYBZ4UYVm
ULbh+5ejTNwpgWdfZJE7lyJDmITsE0djPzqEr/MA1ItqrxYWOrhpc34AJg342ASyGypJhYE/xPUq
NZCYiYGRW2udrseGUjoLD/PAFj1HtHGHCIW74od3aOXxhplDjBKX2O+lU0t/YwCkRdshxV0zLbAe
13tqStCs+179gBf+D0j2P6gIDHQlcBz/tYzg5UdV/69nUQYiE38SE/x65j9oss4fZCsYk3LKtTEI
/pbg6up/2Nzr0CtAdJrlBP9UE4CMtdH8wBZwPPvPNFmEBvT+UaU48C3hnNrefyMnIObmL9hUA2Kt
a1qOg5rAA4X7Z61LMJhdkmE92XfwRzaunv9IW1LY9E7cVg4+9s4wElxRFDhl07zVjZvuB+UUd0Ak
2g3uDHvfNYBCsmAr4I9z+WGUaKEnXFRdsCls501EXOl7NVvnNuCzKiCiI5aFv02ikLs95g1hH4th
tFeDetAZYi/LgNlEA1iQQs740r0RN1Ksx0ZSXBl3blMAtwmKHUVqHREcXnXVxgjBdXmUcl8SWg3D
kJt+O+CZ0rPuzQnC9GTit41sfkEaMPIWRNapG7m1OLCyg1Depi3DTc1jYKy58H+4USa6tvdCRrkg
r85KrsmVGbX2WtMfmjAVKyNu2o1qtudEBZ3X27myTgfbXMuK4d7ERl1oQ+wti7rw1r3hldSYwnRr
uiSv5vCs14kA0IZ7/CFuLJdY5xWcT9pDGW5bvXkrB8aKpqiH22ji3iW6EwCGWJDK0K1tJHBl1zcL
R3CXsSVzFE3BxkDJQ64CiToZTgCRARAaEUFGKx2MCliW/tFo3fvUrZZVnlB1smqsBhZeZg0eyi4t
9EeGbN1JDZVH4C+ExlXP+L3vLLOk+mxvpE34e8nkppRo7l5G+AfCG9ZSpRpReLf2/2PvPJYjZ9Is
+y69R5nDoRez6EBoMhjUZHIDo8iEFg7hEE/fBzlVU9OLsbHZz4bGn/yTKgC4+/3uPbdeLnoIXoTX
fNpAwnUDBwaNYN8j4m6N3idIHLxYRUxVYuJR+tZ9UN1bh3Bl4rAvSfwJ077r0xZ6gNt3JP7qGwvw
JKchwOhGYh7z3j2Pcc+UBHhWXDvFjS/0RWrxntZdfrsAFt3SxVOzYXdROphgpNKIKLBa45s5+UAI
X812nXFtI/wUhwwePlaLHKOL1LuaC3xDJqALhfKcG6gV6n2xUAerVZVsueAw3SlfUGFngqtTsgxr
QkTQ6ii69KfvvoyfhVzpSHY7sPTnF4glrDDCYtglb/PIecCNcoWyE4dq/LDjwtu1ZvaumqS9tgXj
y3QZjwYFh5t8QMoj6bgbCOBgZg/2aUsKazLy5LYDjUQ9SLIfK/OQ46jhL6nIUjRoy2NAxBQ3uMKB
zvEaWjEAaCqUhjeJr/zEOSLbDUm75UnAbTZx4KG5eYMh+jZqjQcAB2pLTOqaWOMl6tqD2emR2DJA
qxp3f1F6/s5Mk6e8w6jC3FaHfcd5Fzx/b5fq4lH/pPt+fEmebdk8pu0jCj1V5nblbESz/GQ9xICq
lj+Or+6iaN4HFQKDaXflYSha4tMa/Qri2bir/T55Z4MZFW5/DKDV03fYrZZXaIecm9P8PcselUPR
2IBTVXsy3VmUAXhtpvZ4UcN2fqvM6fdsaO+Q0Lyg3OlErZvce6YKa8cHWgejFDKcvofWgyRVO1WI
tkaJz2CsseojeW51cDkdtH2yD0T00OlrJDtqPwOcOWyLvYpxspWTIpGN5GBgewrcjTPR+mkR23RW
s38qjqL7DObFAXHzOU1wtDwBhy4Wn9A7eIHiJQmhTe69CJoilOywzbr4aPhIjHAyvwcpCtyytn0o
2uWkqEG6LUbEBWFFj5MKopekLM6qeKIxs971afU5D4m9ra0kPneVu5ZjJb+JXO3MYLTAdJLzLSwo
mnGkSaSOK6yjxJT8GhGy3EAQpdvWP6V54j9oWl7yBj130ksZkpGIt0G8jrzRsndMam7ZuRPN/JMa
Lp0K5E1Kij+3Ti5/0zeIBZpZ2uzO4OMc8eyVJdJj9x2n1oiDu85pghQwy0q0bOmaVFp/+aS/V8Gd
fgCLBxYOfCtD0/AbnkyqXg4TNjLAC3b84B5Mb2gvvTGvE52GV7cl2Rc589btW1pZkKBQ+cRt7o3o
BdbN1CAXJgwl28R+KRuRbawE2FOXneaFc3vEBN+vC7mzjL454yfDSGqKfSJj/sbecFHovEocO19d
Rz1i14TUY+C+JzOW7UHHyIcywNKF4Zy7oBzPHRaLrenAJXC2nRFIkCHTLh4xJYM5a4hslWLjmi5z
0uqpLWiuLIKYGGYefLiBp4/lH86k7xndGKFXqIeOZsKTeZwWEHJ+Pl8LcWcD9+IJx+Olb4ZtYpMT
bHuL0J5oyb+BjbJcQsMRUYdtWsQ3yokgnjMEzRyLayd9ZS1QYZSL/OAZsXmnExz0kLe2Y6nurbzz
72uT0QewBZKZ1fsk7eTGTWiVWLz0NPRVsy2YldymbnPpjni3jKvdx5sscfWdZw+skFoAQAie0s6w
zjDOcsjKgjcFR1ca0jGjdbTDejv63Z4WT71wyHzOIy6UOH9LagTRyR/fQOjTOjep/diwIa89NYWK
CHcZGwt88eCk0mY56u7Ec5WmVKPDxqiuPt7Fh9y/aUYfgcNr74Jxlpt68RGaPP6/dgn2sw4eFsuY
H6JBkUacl59hjsi9TcoHfiA+mnZ8HPrZ4HjI9U9zb1gCLaLV2huPaST7cJmtM/qprKFLcP1enRH8
ew1IgRhlsq2JN5Li+l079oAOUf9WA0Z5V82wjFPCydpu0T2oNa5HOqbyeXV+JL/QUyD0+aSybPsx
ZgOSFpneDNT57ZJo3gRD7YeiFKdo7m87ZumMYpkktwbHKAH4znT1xdPvqaQpewGQWKp545aw2qay
vIrW31ExG38ojzqa1DTyo9CkYOoledF15BBxlx9JRCXWErDAcxAPuunNbfNmJ1VJrYX35gxkTBgI
u2cMAdHRasxkB1FdHjkED3vy8yiZpqn3U/rpGMv4zrDsm3hzdWj9/GBJ68ZVsPE7pg07YYDnACb1
oiuKhlLfvZWuLUlkjMALPNgnsSNfy4J9l0tFd9aLfoNCt/FUPOD3rN3QMPRjOfevxaBBjKgk3tZ9
tMUpdJrjoL+lcLzgQkVJDiDsLhlPLvLs+aXOLL6KtzSXeiKYM4B9ab5EpKw7q6Ly0ENhn9IpOy8z
J6g0eUhNrBB543w2dB/vzHZ5SBkFpE7MbDh+n5uAJ6L6cFvjOc8IVlhJRH8TNq4N5NiOuUFy6WwQ
lkmxPBQp9V+41J2HyDf/kHtYB6YahR1Sccv2CdCFl52aLtkVfjZt6+gtXy/UVpIa4nU+sVspbn3K
v52KZ106Ru2+7FQMF3hsIEg4Neoywwg1T1xfLTkrr9gv3hciKSyGsWgOGEqKXH4ZxqRDLeEGGVJ8
dbH8sMGZnQimXAtW0RuzJBVWLuBMjWsleERX49LsjLmC8qOupteB0Buyx2y5UzXzdBtYRu/CT00K
G2oPWmpoLi0T2rp89iDR1539QFxYbsXQhjND+z0p4sd60hV9dJxfE7bogc86NjIpdOT6cM9sBKP1
1DA8OmJtKqzbB0IZt37ZXygKsDe1prihMLD9jpGiO8LABRDQMsFISRtHnkik9bul/VXa6o0tL3u7
jom7pWszrJrunqJLKE8QqEK7Tk6NbannvO/9TaWzgUojzSyU9A53N39viDsgIrr7OJimg62Hl4mO
RrblCLFAIKI9kKH5RhtZurUtimAmIPyMuRlLZ4y3C+MPz5iMPflQfjj65FEXiFHmtRXd3sg8Nqm2
vKPM2wLaawNmX5A2TDp2Zm3p7RTgmukcbA9YLDaeGbA3MxZ/380QTHvDy69ZJJgUN4P6UM1KNrKa
4bhEjNYtgz4mtyRFqCm5t1PvAGz6Ar4zQ0Iux/eoyb41ClyU5dOVecvvwaImIrPdeAvQ9l5w2ADk
wBMlBdNbxsx6Itc8xeunuP7qyO5O7ph+dZa+ET7XaM4NsE0K+ZUUt0bp8K2MGsjIqN5mZ/4tVf7Y
ZYIJmoEkMUzytkPLpLpIVZfKBG5Td529dbKW+T6hKU8kX/gbmFZn6oM4zcl3Z9a9e2aL525oPjlF
Pbh6fh0NKmWNatlKCUpCffTG2B9iyKuYb4LHUsPriGzAM3RHi4zBcVzocHl0m+DRmeJPn7DjFLS7
1mF8IAVjq/gzMoYTWfXQsc09fmn2ceNF5gVyk0l/qcZtWfhnUXintCRuLSlfw/wIzdQ9ulHyFZgv
07KQtPP3emp+NV0Wmm7wYoPo2UBCmoLnaA6+2X3+8jTPEDsSZHJ+STyIoNhaF0ckS4svCs4G1T2B
/Fei5/fE326qpHlNDWBOxrhZ/O6eSI8mYus9OtmyLZIFkjPVFZsky9VmyoB2ct6M9Xn9UllRrtaG
rXaBopX5jGNjrd0wJkZpyW0ztvfZIt+rllzLOMJBxJge8YQ2IiI69Y2o4rva6RK4R4zUeC5M/DW5
HF0F+VM+1MJ8ZX5whLVSsGg72L62UU0DreEL5L78ObCtS9a0V8an9zIqdp37a2jqnZHXt7FPP3oH
3LC16dpq0lvGOlW2J/f0TKrwOGQ8lc1TVEs0y8y+Tq39oermWXTygtnrjtZaCRrRb7xdPOUfcD3Z
7ynnayjhLyMQhjmA4I1pD9+TcmlQB9XLhKUxi23OXClkGuRTN6/Y2rnZSt5goNcl34EzPRTRhCJA
E7aQ3r3ju1urIQaYylCViAbrS1PhAnCCkiKOYwDrpS45jkpFOhATG2Q7kEyMVCUT7QbyGOChcx9Q
EmuRq3Lkm78MY5jxbB9Zkda/uTH6z21tH4I4eY6aix6bTw+SKQm7DeFmd7M6SHDs3Q9yfI3h1jSd
3gUR454ZfKftvLCteEW9KNhGcXo2wOLmLrOtLIXKrW3n6bFxk/amMsxhRwsaU6Iyv88nA9jyyH4K
xeVCKaa4TZ3uIOqlO/Wah0YDOHxcOEfVpdz4vEwFOcuYaUjmMuHLbAMN09cH1v7hHFv9JY3FdRpQ
AFi4oA83FPCNxlNay72RpO3RiGzKKAjGcQKERwk0aEcyGdD4tPYO89wNyl1bq9+1yw8QQfGmInm/
TF5x7ZT3FpRaH2tOEQlFhBgQKXddsmDYLMZyV2SYwgzKFYAXhUIkn9B7H1IMSFFREywz/Vsrbg4o
V2zjYuvOSbJh7925/qVVbAsy+CE9SzR7xy9PW1/GeOpatnHZyGrh9gFRXRjYMPrpLOOItpmK9Lg0
9VeTav9U2o0OEfjG0CxHONbdfROrJOyN+s11s5uJ5iHSnuKrNcb5WaRX5UfxJoiqGiiQ82zH/oWl
715byPiu8A7ebDy72rgO1vgqSRHwUEStEk2wN4ioew5T/qFePsxckeO1Envf+zN323DkutwzEyfJ
XILZGulsTIXv36WxST+JTPY+fKmWGP/ZyAsQrYCM61UopwHq2TG74ZA08sOqcWR2zbet+wjfM5O7
unBOlvB2mQQaWOf1J/zggknctlg8MIESbHmcwvtI81MEyBH4f3+DoYqzjUhIX+L4TnysRS6UYsYV
G0qntoxvbiozCg5TbHNuN8efMusaBt9GSQ1fe+waHhsmUueuzMdba9TmbiKzLx2OHPX0hJt8y3Yr
Ak/df9DQhDGHjc1YtNvRNoC0mQ2hcae/mRMEtn6I3tc5tGoZuo85Y9Cg6yBrW+bRbMe7OjVTzqOI
k/g0G04Uf0rNDUrrLSdJR7+7fc55AdwZkMQwblv6GWtAnbhFyfQWnnXDeMTdy8Z4GAr6UPi/810i
OfiVjoe9q8+PUkac7hbnyJrqAWklaa41AEG24psgY7Edvb5gBE919OSeW6LpG1V6AGFBdfUd8gbp
Vv04DT+1NU5bplbgEfoRtcqiXdPGIxuLcRvYuEUl06+mnG57jMtwBbq7MWvvPTD3JlLshuHhtINv
npvq28EKxh2c/SwTPVxwjQAR+ua3Fzm/S8+sQJGTZB18L7vRjXhqg+5IQwHOgyG+70X8gM3qLvI1
V3Xg0TIwK7Z4Y8NecBooLgBqkMfZfVPY32kXZFs/07dpHV8oH9vnkL24RbFjtp7KwrqBXxDnxqmS
zxEWiEV7fOGiC6e5uCsE8mWV9Q/A2J8Ho0YcmI2PyqDRtPTEudeexWkM8wF24AumUysymn0q6Mtx
sZR0woJQBQwnhEEZ9a91R02DiN1dA257BxsrtCVcElDeaiWTnodul4xt8GMI+eIuKFJuFue0muvl
gKB6jEgpRx7nDoOC543XTtU5hufWxKROPBO6S+Wx+Z0G3Aca2J08QZ0rzG7Tt+qbLkUy9VzK65Hp
IShmeYboIs9x1wAWzQoH21DHYKg3jyl2NCMHvcl0jIagpPvne228TvJXy18QGQaIaDT0lLMO/ly0
z79voD26jN+ke5YziA68xXymD9I5lBa3escz8zwwTt/DOe6gHUsYLYN5hyDjwBLGit5UItkizWCm
WUEq9vrGimMQMP1KZZmriXetOEih4gDw6Kl7sud0PiAnq3OzaGhRVENba17FIjx8/vve2LOp8edT
0bCAUfB1GuqH0lRptutyEJhjwFHk73dPTCzxjR3B/KoDCph9Tux/v+/fH+bve0jiBOrWn+XfH2MX
Cu+nkcfO4UXUpaqx63nRdmwXcN0Jug8yNLx0V/7zTYI9K2Sy8mat8cPJAUWalNRkYn7mXYxe5ADU
mhXwV6hP2rP+VNK5VZSssCm1cZnhqD5w5zXnHq8f+TodbUz8VeHf1NnfNwN3zW6U4vPfH5KA3Njl
NrDtBiS1f3+ima3uf6bY/n4s+xt3W4Nv//7EWDPAwN4Lp6Th8YYV9MBRkrzY/3oDcCImX7b+d0rb
qWopdyGerlmxA3IscjAO3gAmrwOx08cy3/qlevKKqKSSgf0w/H7OhQjYqozo860ElPV0UwhsGuZg
mlsi+ta2hRBaDCXFGfmpNtd8C+1DlE7Tdh0YDKDL3DiwEjwAYwGzMQ/isYjaO0puqzBjLaXrc5Gs
p2OKSyJeNuWCyOvKHO+Gdn8v0uiPTaVPnAmcWzwnh7b3caWjShnTk4xVT0FDB2qSxH9s+88jt+HW
xCtLaqZ8mbNuPNjYEj0uypvMtr7pjMWO6aBA5HP2bEZFQ18OyQLTS3Y8o89zPK2LAGg2R46Swtrh
3i6C7kYsyc6s53bfVNV+8VXEemNlR6CirKpefF4ovAt5zIEv1rjOMLFMYZmLYwXX+FxH+pcyyhcx
dXKHqWENiw1j+cA5kZYIfN+nIho4LrUeYC/XYh50MDIg4EbNJk7GX5x9i/vGgPfgRkXA0CYcADNs
26r5UbK+duIutuVRUSPdWpTheOiepfOamz2Nhq31uzTcp5ZDdaFoXijm4mTNNdKnHcFAxFBpyZdc
BfPGgWuW+yfXJtbKnszBUzc9d7N3zvJnHJToLdZ4jQb7MWib0xhkdyKdoa3Xr4jxnPexmnOUrF5m
CuItiPmhHvRHUjJS59s2vsmoBD4l1B6xTdLsh37YDZzPhkHc/B4psSsjGqoNUT45tvdmG0xwNKIs
lvn3ChABGlT7M7bWe89v6GQII/3AQ2eQ3S8QYKhq8qntsVymNLjHpreBdwPeJruENnLDJXfd5RAs
/aen4/sApIlTO/yUCQlc9hO9vstin5ObvSmF89xEa8cst0fRFFgpGvFCOvigJSS0JB1+urFfMSnO
PQo4a6U8NYKqhq5/ltkELkvAxeAMeJKKujd81zwbWeVVCYojLX/nNnxvT+l6W81AqYHHg55bW5Cm
zRxhqLZM6HASA1Ls0MbeoEGZw1iF+dz1VzAaQFTJErPMO5zukxbF4eAMyPT09zmhlfv6qJLUvQda
x6EArJxgllHU1CKXLbyZauFXIOG9X/90DIqsT5XPO20ZH3clZuithKK58Qbn3XCBZPfukzlkmChr
+yIZwWW6N8JIonlHJoJvpC6ta6Wb9fVo6xRvetIG8LW7izn7b7oVnzwrrW1VW790jRXUjvidVUt1
gJ6/8xYGjFHsYtnGh37ECGtH7bNL+2LMQJSNjXWNKxCz46iw96ALk3Zwbk3EuqPrwe4o+uxrrnxm
Id1D6nZ/vBwhdMG8Npd41mPHGMM0WLDAMIgQvIq4LiioSayPBav8pqarSdnB7RKox2iwfsZStzi7
0FxrsP40uBHS5J31U6Qq1CbPux/ZCTxI9qubcpNGqeZ2rF9bz7wSfx/3Tq7HXWsbh0K9csgKQub9
fhgTdgrtsc1OQRSHXc6RcoXdrPl8LlLEX9DWnNxws3se2Josx2nfabbOJCbUin8EZU18guuEl8Rv
bygffROGc0e7DUmsZYet5q3T6iTt8dqb8T7tXb6z9O0wT4eTMTomgJPkOUsICPkumZYYriPXin2I
45m9sUFkMs3WvTunrUAe5s5FGKHoZeMfUbPfjcSK95HPYn6Te+Zt27ofii1Y51R0P+BYjxr/UQXu
l4/fxeCyqazht6yXh0bde7LezTYy4BRxLa6fyJycQbCK3tcLvk2WHe17QDJiaH0GuKIacWKwH/Lc
2xpz9gnB7Ri49Z4fbdkOLloc5JH7OUKJYbNAf+I8vSSYiMMsNx7LvLht9JeBWwdWTn9aHHGaFQxt
t41p1TEZHuKFtSg4XJwhpu/DLzDdBnQ+G8fcne/QqR5cDwdO0T9UAHaqyt3WhXX9+33nHn+/yGkh
cfti33r1Y9IJvLy4EsyFLbctUq5O1yOXJMjoM7reD3bx4iVUNpRF3OEmmH8bQX+ofYJqE5rKZnIQ
2RwJ+G947DzuJS2olfXb6hJU0aNLJNWax/ZQ2p8BOu7GdZxvPHf348zUtlUvmcoOFDXeOJVxZwX6
nCY8Fafg3kdNsnqEorjH2MoU9rMr6DacvY/e9//4xZfA7rVhdvZc4X0gJrMVlYfjvWbq3oojD9cR
URiFdRLHZWw/kHE5LPoZx8j+UPGgNSr1mcXlI2aKaxs4AOBBevc6Kra69JYde5BbEh5niGHPjrDf
GkIyLryDDXvLU0ouehvws8wxboYZ5b3BStEwhsHnutZ/Y0Qz9Dlz6FIrGXcOSMZD0VB8Pp11+igc
wMkxexyZh/0IWZT7hIUWS66+Uk24MRNGNtR5NDUysbmgS/rNmv8ymba3Bsf4mZkYLRmHVixIzLW8
+CmpA2HTYi/W6VWEYZwae9wJgzcXnBKZpQjIkqr5lQ2adFEvQpmmVytpYddl+PL66sf3UZBym8BX
QVVd332p2f4oVfVKC48iKvSiXP3L9jCg62p6YK9R7Tk/eiwA6RRStP6Z9NY+YDqxQS7F/d1+Obye
kQ9ONmGgP9X0LBRmjqPxKc6M/iGrxW0D51ZQxsasz4LJjn+dlabacm5bQodbqYY87PGKNljadtWY
ciU4rWJO2bwj6G8xJgkGXj1zSTP/7BWOAJD84Fo7a+/26gIldGbxpL+Ffq2ECS/zWxn/6gx3L2Z1
U2El29irKRkLyQ3K671jEF70klM22Z8jaSX+1M/+bH4imhWhOeqDsVK+rLL6Xu/vqI5V2PVuiMRG
tZbsl3Cy3WdbeCedaJ4+LlO40ZpvHY9Jm9+68HqlN/MoHY6x1ztXONEcQKXxXSu+imO8Vjw1Raeo
cC3Ztzit/YY14GjTULkTLiTyBMn473bf63+kiz5FFrEFzmGuS/O10phRNQmMkGC1mfffhs1P0VFJ
17VxuBjjliA6lw8mfIw8oWydAFuHecr5d0dK8cz0JZfVALwkdzhY3Ys8S28GJiUwqtiyLExkagak
dfQcpO67SJgLUOp7mfPotRf6xoWLvTOpNokG6FdZ1fyGos4jQy4PVYaROc0h+JX5Tc1xCFVhtfIR
DvWsDFeT92mRkdvkBC+8KTMRkrKdm0/HqjR3NhN+kmWxS2efLzdMD8ZDbThvsBrHkyLys8F33cNN
faOw9jqwiTxEkGM2gcwf2ALhUZi9d4w3x3ZpA0Ja1J9GAkJyDVqQKeXOFNSRFcPdjLiqB1qQJ+F+
TMgVWEp5rvDiUh9sJI9Kxdge12AsQAq3jq910r3LJTN342RRgoAxqQsslFAvPphA6fjrD+cgBnPC
9Cb0mLgyDLppOk4VdefQbauBBPjTC5cCZm51L51xPGH7eTC87GUURYVuzVKbVixkKup32YSfH3uY
2rJZg/pPlSJKPx3IeIeiGd2n60hSNNwrYBpzNnmegWHKDYb9mFXq2MSnZRnTTcyBUCj4eXpkXGr2
9ohO4N4HM8YQaFKXAt3qwMxZ0PaSPzqN9QWQMSOydQryu5ZD9sNAUnFKYuvEyKwXYP3ivmRnw4JV
Zmt8LvaXk00actOItWY5wyuFmtcMJfvIRGzaYHrpkYVGWT32uMaVlm7IDP+17wj1Ws570Hy7PVVG
RkejhJDpY5kuj5WFTNcys5y7tW4bLnkd3yxoIkSVRjaI9Y07EEwuFuNPuyyMlNLR5bEMp6+W+uQ4
wx8ZwJsvovlgZ+LFNj4K4lMCBsNYyerGqnDOWDq9XcwY2z75Irbv1i4lrSOX4tV2uKyroGGCgZ8A
228J6nVPQ5C7H5qYbpZ+tYqLrT1LxEFqCKLETHfo0f4GQgTNFpbgmThDirZYQ3jV2Ntkp24gmpMg
omIuB3sTEDgBPkD86OATy1kQ3DvX8PZ+r78qyVimbKKncfLegUi+Ike8DJVkgVNBezBKl1ZnyI/d
/GO2KLLFwJamZWpDV1MalkOkeEyclkYMh9wfAN2NsbNlDeUyLbr7zLWTTVLTZO3let9XDjWHaPWx
n30uBae2oXwfC+xP0fDRJQGgB6q9BM06bKjGCwPxyzwxORCKxB2zWc+qfruV9sM8YuoxDBONAhw/
46U8dot39VNQPuWioZKyZB/dRV6d2GajhdTpEAomu65HSaRlMr/GuerpVTO3ZZwdWfviQ22+DIFd
hoyJMZ8UZbW3iMn7RXmfOeBgK0s/BJV80t5PlxGHpuY2ZLf+1fTDu5sB7WvLS+HA/Fi5HwuWJZoc
iuIQRcstNekcc+UaEyRZy7j7mGMrJzCElt6JI6c+WgX8HQ3ll3bauXX5kqbDJqHNlPQNzQaBWCai
SGE0VH9UldeEP8CQ+qn7RfVFs8nLzN3pFHKfLXpS1tQsdrP7Pnz5NSnIXDFNQmIcPJN6p3nFO/cc
uchZJxFH2nyk1UddEummB993N/1CbttRL2nUqQOlI0+uNPIzkI+UDV+R7XrZ2Ft6vbt9C8Nyh0sG
SkvPZK2iJbUfQ+ZbTzSyE4eLr06Lsm5G6afry/Skpb52FDqELanvbTFBP03Sad4utnMIKu09Gs4c
uq64zQyM7wnyCnZK4vF1S3MDUW/CW0eGOdGunkd9dIyjbPSwpiEZIGYahx58URKKO0tMP3/dx//f
qP1/MWqbgQMz8f/s0/7PNv+sus/uv/Pe1n/zT4e2H/zDtREiPBnYgYQ8Aj1u/N31/+M/jMD+B5as
wHWl7TmO7wSg4P7Fe3P/4QhYcL4ZWJZD5zn/6l+8N+sfgtpBJ/D58Ipp+38CvknctTiw/zeaomny
5YS1QudMx7Eh4/93hzb4XGk3dK+cnMLH4lSC9o7LDha+81rYqztLpsACXBsOzd7rQtcy3ZMbtL+8
CS1mgNNyjEmn+G75qwsKJtiLz9GLrB++4fgFy9WFoSYTwmWYdpQbuOcE3Y3C40HMExOhUm+ziNy3
Hrw3zpoU+xg85OHUsjD6555j2ex4y2WbMA3co1kzljCRmyWK9C6lS6PJzS9/onSD7JSoUh0mJeXO
vUeKFHEAt3Lt/cm15T516RiO0t5KQiZ4U6Jj0eHxQTFiDBrM7EYn4RzIAm14WXAlCVfsvDm5RxWS
p0Ls2rz8OHHmeSFoCQdBcVsPGJCAE9h3pV8v9xnCO91li9h2Dwjl/a3hZ/T+eGwKcXIFx7qgYibP
Tuvw535xjDAdWfJqtKCrU1/h+tX7PhuyXSDga0rbJUlbMj6Oh/p35Xi/Iwo6D6qt34OZoXtJ3/rN
uMAwxQGKvw34fYGIfGfqbjzVAwHKiDaDlhQcm1TQctaBYorXsZRPSHxoLWXyFiwqW6e49n7GlsfL
Sj5qGf9ExXTt2+i+yLDMKJFDs9DEcVLduCEmsWM+pPbNOjt1lAiuHlOjcEGuGAesqto236I6T3d9
JdgH5tE+itN96zLij8hIlsqo93agxaEenQvUzr2v4kMW+GddY6QDqVwyFWUIa7UTu7zcR5aq1Opp
pHUldoLnxsHvq9q2xbBE+tKl+HgZq49a5I8A/09e13y0Ps1KqqRvLzIAhnRsodiYt+lpDro7ROAz
FB2O+y7WXI5zH8pAv2jily470PdCL0j1nSEUD8n02KOAkZQ5shXMASxPH4lP4XBBT+hYIm2XwiQr
Fp9mtzGPPQxO0ToDMGGds6qZP4ZKXwCJREHz3BY++Lyi5PcyvU97yn4xzaBwkOa3UDk1SiO6AUW+
HM18A9iLYdAyGstLWYNmgYoV3ZB/h+2NSyF3GTz0pOQB+v2iuxzRu8VnXyPTW429HxmI9xwiigKI
8IKmm81Gxo8bf2oqQE45LbfAlenRmt8Z3hypkDrMst+OivWj7+LgkejS0TJ+O0siHrvJ+dYpMNW8
io9Z1f1QEkY5XzEn/EHlQzcCyE60tXutM5/6J35qxn1oFqJgBRzc+zZnLlljTw6ogqFfm15JZoE2
qW/YrfU2goPDxHhjsynjlaSQQlofZL+zHS4jO6wDl8KeNvRoN9i2DtrWOrwYq0eaAvTBXbDLkFx/
TYZsSy81lAVuaCxWr0isv+rCC9cRMr25mwCRbsMkpR4v/E71mF/M1H/MuOOQOm6dVN5FrYfQ7miK
lgMGuZMmWlwgqsjc2hq+cdIFyBoqhO2YHnk1ZMfJ5gw5deZGLuC+QCl/S03cay7Le8WpazcX6XNs
MGCO5XiJA6Z7ZWVK/JM4XkydD+yJxz+GtdAxWECxGUQSLjAPjTY7o7h9dFih7+y2PUW/sPegekyJ
ewbEjmKTDkd2CznnCucPrAS2v8UU3cSP9DDCfIyU8WQzF5TeD4kbf19mmb1DAFwH2eQJYjvZiVjl
pNf0CSQE8Ki2301B/J77FA+wBnCZ276PH651GGV7v0awuNNkkR6gIvzUrMruGGHC8akQKimgQXwi
86unSyx7HJ8NZmhJUPDoJbXJHnRlmFFVxrMsnVAVpo+RxqOtgKCCkPNlpxfcUj/kxmPGtzn2yqba
1l1RIg9L88CrNqHL7sshu1o5TT1znqG+xKvvg3aho58j5XTiv9g7j+ZKkXVd/5UbZ3zZgc9kcCbL
W3mpVDUhyuI9ifv19wF1t6p1dvSOOz8DZUCSsJYWkOb7XuMd47yes29QfRJSMTVglEs7MYmi9zkk
aYW5249iEHi49+S+AnlnRm6xQoBa33gJkdcqFR0aLN1Wcz15Vn3wYLaFBm1Z63Ywpde6gziUdh31
EUIe2pdMw6J1UBouKvxQP0a3SfeDw5NRDJfMb644z5rbSUceXCIsviPzo+3bkXWwZ9s80CGz3BBP
W1wiCK5X2Yvv5DqD2bBumZojSN4jITMjdbQpNmHC8Alhne5MsC5fByM1D+hGMMTqUt96bX47Q8MI
PMuL17c3Q1VAKm6GVw3JqeOgXrU2b3BEBo5W5CgI6Pm0RhxHwhVKXPJgt3UQ2Gc6AzrlHOIglpmA
3Op63bj0eN6qqIdkH4+1t+3qAayG5bywLHypWDVtqw6MXuxkAZh0Yryxj0J0NDJ3TtQNUVcLeCgg
jX6W7jeD5GsZ9c9xUU8vkzwgviw3yoKiCc6hszA7CmKFSiK/D2sjMFQdUSyW2fZQEXSZ0q3jAQvC
QcnOBYZEJPtRyyD0ZR3qnCIpMcZBI30zGN4LQeznyJO7gJxN5Hp7fYZRyrK7APfjq6qAOzvh2mxa
hIdDul3hM6p2js+nInrBCNRt++oFBZFi4/qevynRUmehqwnkdTIiJ2SAk/ExyXGwbfmOGh0JPhIR
MNFZRUxr66tbkQ4CeX4/Zu4X0GUTz2R/nCLDOzuYmw4FmrbYIqLix4tc6OneKFV49WP3Eo0ZQGwH
6otekMj0o00fVfhmbvApP+e+MFjm2788q+TJJ5oQhs1zCNq8DAr6XLIWeBwXG2Ll+kZp4a05denV
QEw24OVzBgwfZgXsiIiTZNYkC37QSHkHffJ/eu2nDOHrde0AX9H75ECwce0PsHoMhHC2mhjvnFuF
t9QG4McXLAMB8/YM0EharDCWwy2whiHUZjA7VBLtZ/xj7yuiZp79reZFBPCFrxoJH5bi5Z5IgruZ
XoXefhkLO7voPtwAZm/nNBubXT/YwRlxty9GXJW7yhTMgPrkKdbA14p51IZ1VB2lrnunmB9Q+Ha3
FUHjb6yseZ00AiuhXV6FwbJYBU/wYMOdns2gUYJmo7PHz+ro9+lXcMbFpikZSXN8BumP6KyaqIkP
Qp/IXHv3pumBjU6ZCUb2+GmMLOhLDfz1fKqgQ1QNsX+dsClv2EiExjziVsfjoQx/7Ycy2ZihgVJ6
NRwnvIW3cQt+yS78oxQTzpnTxJzJo+9iFqhWoL8Gi7uejFhW4itLKJVUuddF6lI2U7RpHQOoC054
m8D3DsD3vXUGjBCxifArkPYe3d+ayIy8YVwatqKwxk0A8pwnkgc0zf1PJqJKk3rqBlAlftPrV8hh
fhiLXZfHxQZ8+atD8HqL1cFKymZ4m3MlGLiNveSnJjG+GfxTo8XlBhab4RBgzYDYlxYA895lCBx1
fDKncJbmD3NAVzb6XI4VbQjN4wgC2tsPb72+CxjBRr5SpT8Q9yAhXj+EEZZfzgTWCGXPTcVNqCEb
K8P61ECXOBoxmb04B+yJcj1TCWzbtY6oeI+H3yFtnT1QTRzeuJnrbCBTMQJhICutb5PpNWXusu9i
bFghtcBkmMQXMDbflB9URLqCb9GktmbnNysjlvl+mKWu4nQ4j4ro0ciSg2BF98towFvBJiwIu9Ap
j71wtzYhJaZtNtNNppoo55C17K2b/ldvAScmZlUV1jUzke+MgN4TnrdeK5R8VAKi347bEy6qKJkN
cscUUaIxhoqbuWrquNwBvRdYcfQ1iyGlb3CNfYCiMmzSrI53lsBfqhmeEiDam6FETcdpbeR5Bmmx
6kCWpNbRO8a47qEp6N4dLYYH0wE/bFu4Hi1TcJxpvka6fpszWZlHwyAR3jpKPdIHbqWv86P4QXSV
vLQyyPnnvCf1JpE9Uhlpdy6yH9MMhXE6tOdcKc+sXPWnsT8ibwcbLIeAUjTfmSt9YaaXD8Sei8JW
W8+dCUpA/+oRdFQ7dBvXDIxVYQb+qnULNKg0x12ZbrXFYAH1ToKtGWIYOssWiBzjJUAMPzaUe1Xo
lKz73v8+uX2xQ8KRYE5ubfMYA5qm2aWt1AizIJ1j7ZKwI6wH1Wc9hiGTr7S9tYGYOBNBs9qBUpYU
2jnhBTzWlnkbKgcJw7j9JMMQ7bcuBiUOCiTWSgSk5qgrmRkAD3m3aVR/RrDOu1djfNVCT+HjhDpT
IFFDVH20turpUJfWr9RKH7E1w6XOuMoQiY7OIyEQF5g/Jvpt0Oz0SLR7228uuVuyjKkt4l6me+zG
+oLHzxEILXGoynoJBJnfSvXF3sVXbcUYOrEKWwmyAeYt1rsMhTry0/ngkq/VSVKRASWj/d0q9nrL
VDZvOhuMVIZIBA/yzvb9Ta01+yTSvsU9gXJiAcHKJ+mzcizmJCx2UFYSIQhQcnP2tmUx344hKriF
vUIPoAPrwSNmzn7gIROxdQJGWTagDAjIkT3NJCFAK/0lpbgJG7GLjdDbw2Ea1lh9fY5s85Oh++0j
UiQ4tRQs+0vA3ujhxcGzyLlzSYQsVcCSPR9Zm1QPNshYnG/IVgnXd/HiHlemXn41ErKjbpR4O+DD
IANxCIxtsFNpAUZcdBcEOOtDoewn0klAoOoRFvnKVvpTHFurZsBtu1Ko3YUGYkAqIliaTRjsyOoF
aO4sM96W2yByvmmN81zGmJw35qvnZDj2xCTH5mmUZWwceEjbvoenAVAUlkzibjqgc0kS1BvVjBaW
IvbOSoDzdsXnFgT8uoj0bmf2X/ooLM4FXUGUS7kHM/woEZRIdbt8srN9R0B+G7mo8dT6nd5IATu1
ZcxLNhCqEyLnDRTR+Dvh9E+xxOyWOA8AeexbGS8H4xf6w18C5Z9kq+/seqr2SOkSGWz6rZlZ+Jsb
6uI57rjWHN7hEPtPg+9IjkxCaoIFQAjCPwaoJiZf+nZML2YPonbq4xuh9z+Iu5q9522KntyDrtTa
B8qwJqvibAcQ3INr5+i29t1masUud/F3JaoMhrK4Edi43/vQDRBurU+JaYFOBRuiKXlF7n3L6g1y
O6B3smJyBnz5eLwSVW9ZVcoKRBlAsP4wqjnT3l5a25noU4lRNdgXC6k/mX0ljtKaPmViV2gJce6Y
zqXwjWuCnOGhZcbjxlgbdT2s/RqqwKqW5Q2uRaS/fdZNVppfDQeoQ0sykv5Ufyk777m2eNPc9sWt
5LSzXPN7T44MQCfPsl3hvcHMAex4eHWJajlmcEWC5KnT6aIibwbTKN7NLH4cQkRPckwku3WcBo8p
qUPWYuO1rQgNteXY8zjp5kM+Ra+JqTcPkPgzknv918nZ901cHoVlvbrWsL5i/fEYTeHTBGiXO0oH
FmGusiAZG8W9fttc9uPsR4Kg6lHD8exQadO2rEmTLYXhyr3LO7df9hYl78rI2z3Ouncm5tUjqNij
H+beySTXs/OVftstqMVMHZvMhkMxIx6dUUYTTxObJC72LbE3jHIjerJEHZbFpMQfcJcGA5g1t+nu
4e6QNet/5RY6gKFBwjUww7tGmC+K5Cm6mV1+wCKY1TEp5ZYe+Xuv3bmho77BNDtWOKevOrAk54at
ta7cmhBHj7dbBJ89UwMdU5Xye8JrdsVwxLeagIWDRzl+GVt+6XxrZGRFDDO5nV/XVegBZtIedQGk
Wdf7O8sXV63Hxor1rNpEQXnUW0UQyIhY0umo9Lbjg68VA5OTbaenLVH66jtdEepZlnu1ZXZK+vSL
2wMFD8gDF5q+RmPxxhTnOrKfewy191OEphwyhWSZeLRLcImhh2iwrn8hpI/anAJkHKeyWY3SfEg9
aW5aUX5meEA5uT1VcYx9dTxNe+k4F7/MmdFpib2vS4MkcypvUC/47JXmK5D2h6osG6JBqLgNHiyw
AnnETF/brqH2cRWMq6Yj2QWAhQBY6ZM03yDJGOl3yqvBY0GYE4UgscIrZOZGuSqr5kaMunVw0vxx
0rZMye47R0v2OEygOgNBNLPCtbCgI4DdRUwXyaw0mt1Soebl4ZqkM5BfWU0+opnJmXDCjQ1heBy1
aufMEN/es1p4GKHa6GD8TuZfxTsKeKlzQr9Za9aQrxc9+H7Iuq0pte9llppzPum24VHaL3t+lT03
mfwWwcBbVw16d1OKEfg77NfWpUknM1tKKuinUWKd2pM+YO+Rkz2HUyyBgVWktRF6h8CKvjxzyBLf
B8TcGpuM8fLNtQGzuwhPeGIlaKgugOW2mwErAr7CPgqsfdAlXwp7uq/JasLYQa5+Kd505N/3UQZB
nQtk8/IVl+INKv32PpsHm3D6sWBl1Fqxt0OEuJ5xzLGXkGfrwN/vkAm+Bo2Jy3E0B3NYbVbHVn5a
Xkbo5hsLdfLDAsdeLmm8Y7Lnz7aSiABpIDP0/fiQVMuz/fIfO0IBcVt+h2U/D716J8zxwbHUN69D
MTQkfNI33F1H1Xs/rIDG2ciInIbJZjrFegwLeb4Ri7GgP9lee+yjpAWuin3l8k2XXmTZLWprWst5
3VTP+Ozlq9dW+loxWjHEYATiIcqs3M4+kG9pD7lfbKWg+w1Vz7TRVPdoPNs7IFOAAOEog2YeZhF8
zfPyXZV7D38oyttwxYtuzxxszpR6XnkIYb4tWutjNmh7CzFGQIGxftYj38Z9V7EiQ9Rg69VJf9JJ
x4PIFxhqLl6seIfhzTF/zhSAA3HSCfAA8BDw9aI5OZqFtm4Dp1nD9mdNcHEsD/MMY+l/k9DEFzlv
bloEurmFJSH/CrQUolLVyZ+9UJetpVieOD2CAqoPaDPnsweMiaqyDzHv8PaqLKj5uTBnnw3m6WIN
GBT8cDk7h8TwiE8eJ6Op3IhNGcWgjSMLbWMEHfBPsJjoRYAVimM5QgoYSngcgTJPWercSCIFgHpU
d1oKS9TF1ml55YVIu5NVVsDkhDUIAOMgOwsfV1SR0tvM1kENU3UWV7MOur9P8NU94zhYboyWVc+C
wV+Kcn6el60w0upDC8hcq3M8JRwPF46gAga9FNP8aHxXrmKUNVRhnQLATSflPuuwPI7LfTBTJPLf
7gjRHAkASOscloJu9K3qvfHCUm+6NKhakZ6N632gT88AxsXGibLbUYMSo89FhQqK0sxx1zThi+6w
pBtw7Xw7ZtQawGJXHiHGOJcUY0joY3jjlCyYoFnaF1cS6Uojd780QOuzQQsNEP18DH7XpXH9X70N
osmqNBQD+3GvJx1qQn3Q2UBI6m5v8aKt6jLP8FCzDh24crL76c7AbpkOynfCa4Vc+MoZUGDok/m/
Kko4s90jsQUiuDWTJHP+0npNjguiL4IDTDSu4cCyVOvY1ewJzUTF8GipSyvsc9fkh2TKrspLCV8g
vXz1x1+FMsKLazbEkAi4raZwTI5RHR9k4Oq7uGX13PejDaazgXlKl2leu1oJ/OVJKNhgLUPgGQdV
acna7FLQgWAIhNQ+V4FgNRUT5Syys/RzxEoViogbeMf3utfEUESzL+Usn+Lo6auqpn7rlDwMRi+/
R3V2l81qy2PTxXtVMceGcChxEw/d6GI4ZnlWaKGtTDziN5BiYpYnYUBec6wjaJhWdn4vxAAj1JKT
gTLlxeyEuwuld0/gFtgmeIH0DG9qXaipZQ6C25WKGOogxIIphQoiG0ghy5Ydm1vNMN2DrqfZ2Zpk
+lbABCEIhPo1XLCfwyiiTehk28hDersYoZoYeH+eli1sI823rfcD4UztGXx8QbBjTtEDoomO0ePK
LB00J/+6wHKVpbFtRC8N8fUdfBX31Nkzj6eIwScvm54wtMMIeDvVsOvEemmpfS/qvhBvJ+U1ZheF
g3ep0VlM0QZxyttWx99lHkmIk58CH/nxQTdR7sz0Q+0joMmMcGx4OPsK6e6ubr8RXJm16Q0YUP3e
6/0QFS7eGK+00C05cV/oHtEROukMnMeSXrUf6TYzDW31Ku3dtQiS/myMIKxjSGsNahZQaTEzNenX
Wli/O4deYGU5xncnBE7lNp+iNv1JdGVduO2rVVS8XgisqqJ5inBYJ0zrfeoTMDNAsFb8jgfCreoG
B94foFMxwhQpGKUeJ8Sg3poNaKY5hnmykvQLEsPx2M8iNKSpXXT+NTP9PgCthNKK5ULdfPcEOW/Z
wsu2nmLv1R4JjEcObi+tPT4zZJsr4bUIEvdEuor6UUgSX9KFsoFh6rbNBHhytGXD6CnUUzzDWums
WR5thyL7lDbowVgmkUdLMcjS4zkhAskN3pitQ7gtj4Hzhic/xSMA4+6nLvuC8LykX7u1IM5DE8lu
C1NDnT7zn/12ftmLrW6nyI/m5dHIB6JDCJu1s15QLNJVLfLyRhLWNmpIzT6CPtJM2/Mclp1n/ZZV
/gIURvJLHNwqvrNwVd+YgqF0SttvjAz9Tpq3qTacyOPfDcWwRwj5tUItADXGp5bEKQ8W6Sx3Vff5
Uy0wKPYjBMknpARW9JR7zxtwNA4QPbf8+HbiYh3RxXxABKKALdeUBRFjpPQBbTb2WdApYm7rmE4O
GG68yRLkVtOnBqmvTWchwkkHyBvsQ1rlBTYrBL70Sb9Wvv+5NQhTYoMLdew4yIHfJ/pakgkQUGCL
vIINQTZHu9PM8uSTJ3G99L7yNxAijFXr5zeu4cHZEkfQ2z86kd9UPqJsYYdYCZzTQW1ViZCYGyHP
IZN1AgfTK5CHK1F91JBr03A/yXBW6BHpVcQM4D8bhPyKGJEhr9w6tnkhEIjmu9SvvY8afM/009K3
ZCEuhM9tc7hJf2lmd4ga7qpTfx/K6SpzGOl9cG7M4KV2jUfDvfgY9NbWTTKT2oj/PQ5wLFncJMdq
8OLzqLnDxnFxMpqQwz/zthvnZWsplIVcANJJDFxh/KWcUOMfQZ+dEnsKd4AQPpmOX0ABTXMi/WFI
Zj1E7YwugJxDxTuu9D1Ac0QkD55k9rb4w+izYY1bz5S9Zb9pxLSJihmzarYeihegxGIijKq3K9Zw
9LyInVkQdxR0kBbCI8u5jTWvM4lVcDNboqWnei7MELHjsBxj3s6m3kaBuFGIZUQzSVEFBTZvHuy7
yEVGup+na0shhLhvsgmuVjuz39A8haQorXJaN8M3d9LjNRg4ljezGVXXIRjrixGOsz/DCYpVulhd
LQeHW7wDUEWfVy/GXAzLDC3TO1hnhJpRt0Y1wpyJbDHvChYg46qyDYZDUGOrxKgxQXd1bvzsug7K
Yd3lYK3pglHPCZ0enfcpiuDfInMYZbAwg7nIWPKc9C/WPN9uJ+1R5vwnuTYPeUujWbb4ELr5GsOR
+tSEojqxWGtg+c2bUB6xC0eGJkH8uJHBJ3Ox68qi2WHOmf/j4W32SDLIVqAyNLjK6jwETPbALBKK
n2eoVgPXoLOLgqTuX/u54Rx11PT2XtuT7X3/+Hj+IiT2yHTTt8yWkVliS5SMfPfNBXGpW/wQl0Iz
i0vBq8/8yBtOTFXEYYB+56fTZ8tuWlau+YvTGdGZscAgBEeQCYAnSbrC8le5Uq96ExES7uZkIdNf
V+m4hMxFIAAWjpFDEsg1GI3mIph4YQNt2OfEhvFUpHBCsZW+Bntv+Q8bnD+Rtu5HIgGxuQYfThjL
iKNdVFrPqUa3uB1SXGwMUdSbsgag26gOP5t5rg0VluVG5AbbpqFHZZPKtHHbU996j/8L1stb9Cj/
E1hPt/V/BOulX5vkb2qqxnLGn9aspvcvT5iSGYywZndeFFrfoHqGMP9lY9qqe6aDFp6HKuqfSD1h
/MuyJc2FLR1mGw4Cp38g9RwOOXBYpGVZwmZaaf//aKlagv/lN6De/H0A7yEX40KAJ0RhfZBSlaID
Y6J0++fUtL/qYQwu4eREN51KIczUxoQUKgl4xIJ/VLlidRUaFpEHFOkMIbp9UReIIvfDfRBCylUK
WXzPcYrHuu6aexXNMshp+bgUgQLPodLM2Ye43DwGVWlfFZwFNF7jOegI47FJ9Jl/whkYuY0nZQ/I
ZqOKA5smLXdW1EHWL2EapAVyj38WouwKUiJtCIg+IqHbQFHcvB9etpY2y1YHxh6v5reLLNW56b/U
IlM7e46zNWFlvKbCuHGqWv00EpJ3hlKfR4j1mw761E0aJOkp0a1sDwImerQhI8PmQo5TTCx5UaOq
ydPBTrRbvzxAPXh+r1rql+K9jlXutqlAIyz1GmzCS6/uNatwmVOimXTO56JJEJhednnS0gPeH/+j
XoJaJzBX4nGxtF6Kt/1iSDi2XCiS/bFGR/8glvbO21l5Phxzoi8rUTcdibemuQ96RE7tUcNCIbWz
s9YpZm9h0mXnZAwAu3zchL6Yne1SS4/g5EWyBUbRY/2QDddla+oL+HeyaeLzfHQ50FYFmv9OK3d6
DCC8TurqczT55sbvOlJFXiBfSyA2mVd+9vwy2MNHWqOtP9yEQwYyZySWiUK5t85ruznLWNkvBvRy
0ZfVZ5Zg+UFYNVbBczNCkfdkDq0HEbv9b6dXLI0J/wXhvhSK1ToaNNFJyurubZc5pH3j+oh7ZL4L
PizXNRP20S3YW58XpOx4IiptA5dT3gqj8DC2ovBc7K2UYRP1+rNehbkPhCq4X6qWQk2Td2un6BFF
Wf/HNUIP/nkRDNmuyeP+ouai0x2oZhlOctrA8/XhwNLkva6JsOJhMC62pYjFubHsEE3U6tOypyYb
1sqy+XE/1FIOqbQVELQzxC2UbW3eW+Z1ZqLo0BF7fq+kY936VQC3jD72YSmIYu9rQlQ3Wa5aaHpG
e67z6B7gZPyjM5qbUQ+zr1YZ4X9XesHziLI40zRh3poYjcGkMLKzH/flWUTBsHcKjEECHUWp5xCt
lHrrm5lGChC6nFaNyEx2Y3T3VmD8cclT4/Rb1XxQk5WDYV7gbd8PRJ0X3f0whyH849y5ISIv/ha+
GFlDs2Bl31YSsx2P1Ath+aWwTe6zckP7LVS/1EUQEDwg9VeSBe1DbacKJz3t7SSfYPVRRKh1wPWz
L56a8kuS7Zcd3DpAVv62GY6NfRm9EvujmkTlcqSfT4tNcqMrO/QHQAiQyusG4xY5BqhyVhi3K/o9
HErDm3audwKDel+iJ4b/nL1/a6cm/4/jWaPjpWucxi4kVNraYDHrdHxgxjVvvxW9We4DKPfrqkqM
t7pJ0Dsmfn0p5qoBKhJrvQQU2J8ntSHAvg8X9d8uUATdbRWwOAn0ML+TeLRMuqnADLH3VpWoZhf3
RHuXXXRJclhNZvbe9r3eGfNml6GpyHoaUYAFCTjZnX/tY9Nbh4OTfZfFRtPS6ZsOMGGjISN1RbiA
Bs4fo8J/buDEm6IELvbbfODuDfX+f3KV3cEzb5v//i9D/zjIgruxTPJg/Dk2MpIfBtmCqWDRAhL7
iW6qOrT8eJfBqo2LCeHS3YnUcfdV1j5rpqHjlQdoEnlcfPoAZBgPChDCSDDxNlD85kbnFEdMvexV
PR9c6sLAaFeCxcEJtphzNbIY6acaLYU8jr+lkxOuNb3el1PwFXCi9pR21XBfjjmiN+wtRd8dU1dl
f+ygdaaHU3TXhr325LQ4BOjoe16WlmUGYjXPQZIuuzpYyMYt4O0DeLlNU0c7WdOobctUh0SWVnfo
mMc/DJ1UZKKMZ3xjrB2KTGI3InyVhUAYyj7W7/BrQA0ntYDgNZ1xtdF23Lq+nj8b0PBXIdbxewCw
ahMrMzmZfY4UQtfZD5qiEBJWI72Wj2lePO926U02BZdlb2kmm7TapCUfPTbCfnhrBiCIPH1I7O6u
kJjwEMTUWFpE4tkR+i3U7e6bH5DI5uma7qaqnogABj4CJUPxzb/pBWplRkbMG9QR0582cW/++aEB
+/VhZuYJ4RmOgHHGall6xoeHRsTmkIFAD370Qjc2aVcnD11gTPdWsE1iE3+iqgP8O7XVnSvHbDf6
Tbu14iF70kswfyJXZM+CeDhbFUEobYJjTH+inZmLegBiNGNTFR3GN38dWLaWuqXdsvuh7v3cDwf+
XeP3OmaYkBcHdEbgR23LyHaupZ1oRwMXz33S2d1dplUoFNma/ToK9ehZvf2rRpmzbKzgO9r1xmwq
hLxmH5JVwxHHOvW1LonuzfshU4RZMZXat82l1m2dZm+GEVTeufnccCk8kyQvAgXppUdo6lCRIT+S
sixvvdhCvTqxvFdZtLejUfg/Iy3fG11VHjPPzdYGGgA3qakQPIo7dAi6jN02g025bA5pdRuXbkJM
gHZL1ei75DSymGEuEXMq3/k2VIl3aS3etanIwm1TAHYn1Z3cB6gc3+tlq1PHrKC2i+TeQnriXpLz
Al6DXvdSt7SzNTgGGWID4K3+PBdcnXZS8fj6XmUPXQZIzTpa/OQbs+7NA81jaJ6J9ZzgHwXAzT0v
BQqjPUvg2Vl6njq8H1i2lromUhhZ/bvDCj+31WCG2ubDeS3ZpHrlNhakxL6+uF7w004H42aQynkR
qbcOrCB6wumtfwzHYgtgVHsodQ3jMTRx10YbGt9cfGv9QJqfxJQ5uxAhQaI3of7I4PJ9aYD85c/S
cZpHz4mqoz3a+q7ULO1TreTeLnvjG+oXMboUXn/rJrK8MPpMm+VAihZnsg8mhPHxNnVRDZ2CK0LH
4XV0zaIBkGMee+JeN0yNw0cIvXeYAhLns93w0Sg07xCLDiPO+eBSdFp9N9aGfl323ltUFiL0y1l/
XWNpYea5/3aNNg4QQjMzc1v51TTLZ/ug+JbNuDDkSSOfAJTwfXO4mwC+I55koW/sKO3F70KUKnTb
OVi4ur3oFnRmWzIaLEfdeoAuIbXHMMm1hz4j6Du3Ih5U7f9Tt/X3XkvoDHSODUtTdwzPZV3L8e9f
H6I8mEfG/+uHCfr3SZr/TEyvu4PJC40n9ptvZRKeO4RXwlVyg750Tf4z6C5xK8xnqQr71MbaJUwl
mpORBS0XLb9it4xuMkmtU0Pe5hR1SHCRIerRwxdkblzsobb//PWtv/PWbAG73JWO4ViwNhHsnZf+
v399zQg0AdXD+k4W4ezWSOmsyijpDkmGkMjbvheF4EwqJBNgfBaHt0pZyfI6TPVW4H2MHUdohcSJ
Z4OQkZ52OaVNAPLWxWTD4+/j28qGpYbq8LixNDe+XeqWwgWQsm8ivUQklwPOXGCGFew7QAqISf3z
fzzHH34PAHDDIAPatufCjWKYkR/+4zGFQzLhcvJD6+Nr5eXFy4Bwp0ql9dpYpTrmfSA3rmXZr7HO
Gr3rKpZQhAieqgKjSb+0X0EPRYeoAHG47Pqq+JFaTX1nSU27F07w+HZ2mYud3YYh7glcu/KK+0a/
2pE65f2XaJga4o8lSlf8Imh2zJtv+/DK37YSpyqznVOOzbktlAZdFfxkURRxdwtuEl2YcE45O3wJ
Wx0T6aCqM3RorEeYPL8V8dCAg132e6BuYFVMUKkZJorLeG/jXxyhsvxKDLXZDWYxHLEarB/pNX4s
DWr6M8R/NfkwTWjsYv2a7JrBaz6njsQd1Eu+kthNdslAp06Y2Xwm3IewY0N2Su/c33ftEZRkbGmP
mbCDK86e4XXZWoqwZIEtpVSgHf92IJqC7PTPt38hYr4TNXngufsSiUzGWkvAG/1A1DQs0LDeELs/
uga9C9wCFcJbbn0dMv22iaLxATNnCjh56GYh1unMu8uBVEPhAFjAW7Og6f1jiFDGyiUO7xn6keBt
a8p7kBP+fVKHHsjI7KUrpH9vT4D3RqNECDHwjHWXFiJe6zk0lcSNo/1yxtJwCoJPDFHOeTljqSem
O191qcgDWy5XXfaWM5arZgbeFO9XCUfcyWMHRaylXUQ8vgIxa1mVM4tuQN1725z3l62l6GXonHqX
FQ9gEzbVDOioLQfQdZLv/vkuGOb8M//9NhDqsyHm2kRwLAKGf+93COKnkE4ck7whINjIr5JbjGIf
0CpPTwLW6u1SdKOR3MaRNStUgmRc6pa2y1bditndEJ+TDweGqm8ROBlfP9SPQ53clP3jh2pIX8mt
GcSXthjD8/v1l2ZA9skWp5b29ulL3VthwVIEYa+9ffr7gQYF7IOJ28zqvW7ZQvYvuQas6N7r3z9M
M8q9zA3tvBxc6iO7RRRR1uk+y6uOxU5I0SYece9l/+Pm0gBZcBp83PzttJCsLkyDjxeb91utxK2o
1LyNqgd4Qnoqr8sW6qImiKSrE6vHaAgeraCWlwr6y0piPr1zwnbs0NkLZ3FfjsAekJdldyQit2uh
4KwQ0wT2rYX9MzCHT5PXBA/E3IYbkHL6SmiT/jnNvIZcN36xGJjmT2Vqnpd6wgfxrgfJekDj2/hs
ug8jQKxXl7jcsQRGslla/ZurGnk1bf75wTXd/zl8wLY2dek6JmMI/dnfH1xYl/B5OjP7QZiHO+z6
mHgrZSJ61+Ok5NfJedkrYjNEec/MyBGPATjIuclvR3ookNj5vlW1ox6hzIH/GJNulAbfGw9T4L21
aUqyliMZpDbEjUZH7HNlJmofGUN7g92RvIclwIyPvL4ncu9+qcph1pxsB8kejF/lvTkX5eTiUhAD
413qlnZJK9Vad121X+pQvkFraAyPaGQ5CAT3znnZei+WOjcEPEwXjR7e3E6YFZK5H9q87/522En6
8QCw/DTN2LAP1/+wu1zgQ13VMCSOOKH+m2/mtS1oAn4jlFcG7VKIXLssW1HUvHSJo+0/1A9zs/c6
C2L0yivseTJG5Pz9/A/tejso13XvOpsPByDt+0CZ5qs2AU4akm+7/q1yuaJLUPDgETkEpmuf/aS3
zwTl4vPknXH5rrEiaKlfDsohiSBQWJHz1u79DOKN9z46Qfv3qvfTlmuG9j7yH4ln6xfJd8Hio+1f
WtP5jEa8+pkMLtSE3P7qdjE6/LjG7n1itXdDkG5rV1Zf5IiBYjqiRyIwWblAR3A2yFiCkv1/hJ3X
ktzKlUW/CBHw5rXLe9uOLwi6C+89vn4WsigWxdFoIiQE0gDN210FZJ6zz9qEpkSgw4x9wILoLW69
SskbKGEkhaE/7+LCPakwm3Lbyt/wgvBOeVx/Jm5WvIHzzfdNgUhZNJvAtzZJVKqzx9ykUVclJnWL
aJrclRvJ2icgdmd+2qAy7kPAOTJ4ydyQglsHIYkdWmz9kJ3P0O6p1CwUkjASOB7ksjiahTa0tUib
3ujNeM1BTKA/L6W16DMomDoPgf24QHSR3miWuEc2c88LRxTL3Mn1tIsDXu0gZrQ9NXwdQT0cv4tu
ZjqUN1B1QtHC44nXG31LSR1xr0EpCF7wPBQHMfp8Mj4HIt4thkok/tnViZs8H6jPn/TsE7OV37d3
18pGvLc9aAZTOhRjB/Fef7SnN/qgGGRxFPfw7Hq+/pX/sBoQ856Lg79u97yWXwEsKNHWlc7/fxYL
2rQW+Le1gsHmypz+h+aNzOL0SP5ji6WVcVVCHKi+66W3gS+T7+PcVZdNEf7sS2eUl0ZR5fvHqee8
17lkbXlSyt89yb1nPMXfFB/Zh9sbzq5yrOrAAhc/lTJT52VU+DurUSifqsz2MGIDeDcTdRn4sv2B
fi9dt5ZuQj33nY9ab77mbmWe48yLL57jfRLWv/z398uUA/37v1WBYWLZLI5kxfw7cqo4ka32qpx+
NyG84TfWm5Ck3JcR4C52G7RkZNf4HYLXiiXoZbPEzC6ewmZMjCbUEm5jFfwpSHB9GRUh6nF3dHf9
gIWxOMvBykK4IRA19ZPxNJF1TafiYAwV8JFBxsfPQI9MWm5bSG25q6MafRh69ROsHV65RCHutl9g
v+Tk+kszqdSBZIN6c43A23u4z+yJpEo7cSb6MFYJN42FhH0a/GuamNtELQBHMSyV072CoD16Q1C8
sggzqFMBezqGhfRWD4jxEY5UW9FEAfhOaatxEi1ZBYg21m9OL2tnZI8X1mPh+r//mZS/08jsmx0+
kCwPZNa2qvJ3sNKVFLnPS0P6hglzvmpS6YsWt+lFHFyjj0nQhGf+mQ5hnSCRcQCgenEw00tghOml
bLzkFBkY0UkFADVUwOY5sGdtgO8sWeWvRie5J3EvvG9SQmK458h6eXz+DCPgb2qz4BL3E/1SUL56
imDfjxeYXw1/ftfZNa6h7LKwHpexa1IXESY+1JS2+9rBOU8oS4NV2a1SDNu/qh3AFBgh3m2AfLFs
lRRsRmThplUi2NPNDHPt3ymiseCfqimUn//uC0rz6jiGthcposFJm0MMDvQ5Qf99UdDUMhwALrCm
C8QUye6bw/RTaj8GtJgPVJg8fwKmA/gpd5h4FFl9TZKiOZQBYOtIrq+iiy8FZpc+SBvRVFqHGkcf
FRyukINl7mHe/kyjPDt3WuBces2+dXyrPkqzGpcNRUZ8qxrzo/CbQ9s6qLwAuZ/KzgZkOfW3SY+y
e7DjTTo5ooVRTG2ulGHaPsSgHDvp8Dz4svmrWdb9qxu1xNhvvtpqO+LYvw6qq2u7uDGoHHC9St9g
9AQRmD4xZagTbYezKbxImZ1zGWbNu/q9xBLjXa6L4ZAUMonrqYlgpl/CoTaXVBFr7yUvyJeuxSbm
1zUQIPWr4vnmyu/84mhrWBDF/Gd8r8zDKOfUziQgQUyp3aM6zm7mwGZfDoG64BOEnFvStxZ1bK+I
H9YJOZcvuBcqC0mLEgg5QfARIkMQ8xNfsfh25joLLC530BNy8WeKrH5NILeZ/T/fQEWV/45d8a2z
DBG1opbHfmSh/ngvQAKAlUYZ4jfqJ5WZltsmpUkcitEHBZHI1PtOza7JS5KJsroubd4Tz3k+YvOd
G7v7otNqhJnAahqrV1be0DjvrdctQijUX0MnqeadbHt7is+HrTakG09Sy3NqmLyQUnNj+QFmVFNX
rYcOIASoJs8+MWCMuH8DFzq4LtOKEnZ/mWTKEoYtWyN8ofsd6QKUur6N7VKLjkQ0PS+frB/Lods9
TkWvaVaqO/tjgjjN8U2Mw7DfiFY93e0xe7raKYFdh25k7lpQ3y+65OY3vfeDdTVBrAkBy1evRFyf
jlYNf9IalmGV+XtxoDjb3w95Cng9oDzx2SfO7Gn0/+zToi7aueb9OUtMJUc2oKltnbmfVwg2c4zt
JalAKajHAKAbEw94Y9qsuNNWBq7NsnIVJCpTF2Db7CQlCBinluiq2jTekphAe6i64Vm1Ol77bMu0
rBo+ixKupu6BRmpyc/j0A39H3XRxd+NIJ+2nIZGdpvGHwa7LjoJjl7ratS31q+hHDQNqerAAJ0/T
VHY4ONd9GqFNVWaDcUgW7UIDIl9LnfSdSl/EwwjYUPfcHj1+okE47POtb5bGKUqTfOcb9U7tm5I/
AQeJwkO46x0OdxT13Srfk7dliGWFGPXHFnWDPOQbiUK8+RB6wRGZCkrEPs4AvETNVR1l54UNq/ut
g7oU1Lr7E1jUOznt8r2rMM+Rp4sKXwI75pkhJYUBvH61jNgoiVMrZc/0OEjk4WfiVJNdd5WHJQV7
g19oc9XQbbJQztrTa3hWgGwmtnWyFrmdtCXjaKBzWonEj5ykALSiAXl/5L2ziIhn/ejEB6gO442A
5jGdNvKemxoLbNf7uT7a4daYnNp9vXaoP5A2olXkeLmLM/grIHcy82jHAVkJu19G8gAWRDxz7WBo
17UafIrnrpG6mBWKAdFOYB6OQ67u/no+B4Z27RpM2pIwyHlHJTggOFl3sTKADl6pBq+xQ6K3jhL/
U8/MH1Yk59/7bNi2djL5BnUXKaIGpIlomGCZj+JgF2ayD11zIcMN0B4DkmS4xyxVPoJRI5ktBqTG
UY950a6c1JH37jBysBNlL5p2HY8N2gbaZWVW68LKz495U9djVLT5esiPS8Q8PmJncau+ik9BGWdz
xYfLPYYyNS3TAQ8JB9nXFTZsd3PDIoYuE5UrMeZlfnbIlfZVtBo3bW9FGX4zsASYUeKcLnPbcE/i
4BRhBZon5U37u68xI+nUuc4S7B1ci9/9VmRNe7j2Jz9JOsFSZgfGsxyuQG8oS9EpJstY/W1KrL8i
K6s3U5H8x6A569pIyH0RYj03TfhNdIeBjnkYdQdYWTGr5YP+EvIwO5mpa9+dWpqL/toG9kAWnUIc
xY4/ot4H5xkFSOsVj22fmSlfMlipRBZ5EKDgd85UCiEpw//kK55M2HlBur6gfUK2oHUu/17I8/rQ
AslxJbT80yFSTeognu1eGlNQK9QWttMwAAuGvTBvdpGp1jslt+IN/kQSFUNSerYcvIwq/JB+UMVk
9XX/nRxvDww0aE6UnJhkVjEIp3jCeuuT/iJmBqr8FnaO/Woow7CUYhBUDlCif7+XN1nURmZ+trpR
2XWxYhVLcar3kQbQeOrtdVxzcthrMvzEnUmlKzpu/JRMPBE9s3gtEqWem3EXrFvSPK+yi59Jxxtk
ybK1fM0GvNptv1IWYtRJOt77riHPxSiFHNGmMlPI+NPkKuGRpiu99CKafiune+zo2XZMoyl/MAt0
P+6qeJ/qaev/dKjbatwOHrrsErqAhfAldBH+B4pN/WxVSQvDVVy+GxgASrYP3RbYH5ZHcWQdiwF3
LSA+6l1Pa6oMrHz4CsBu15QYL1B8siFD4N3NyrfPozYsSBiE2KdI0adrVslBRX99z+SgXRiN7k22
KumGFOywywzeMEOyFwfU3siCfjcbxUr23XR49kmu2S/AOhEKqr1hiRsg9SKUsIkDceB6p/shiZ/a
NknvJLa0kkq9WWtsn0/ikDkJqNO0/vrsEmejVCpLPciUtZQk9TzQteFLouLubujRvbaCYif6vak/
lKWTBGqpb0ttR40w+12P2n5/8LMj4dXsKM5kKhGP2ET8Gh2mpugTo06MFAZn0/FDr+Dcq4NsHDWz
rw4lCSBgw1XxDYzVbMxBVw5eUy4raJQbIy/UW655X7Hx6F+Ri659py6P2RCWR3GmEv2as8k2Ab2y
EXmRbIbFCCU9JLc8o+RxTN9zQFw8VAalttaQrsSA6HvcwVCDm8USbaWr1d7hNYZCNzihryNnXdgU
0U/NCc38aLoErikAz/ddCZgHu5NhV+ddQXzEis5jjrG6rsr809kuv8AnaM4VOEzYTRi1UPapvabQ
bonQJcYLlpx/NqXSxGBqIMiVfHVt7K4gKWp3Gb7gZ6uBQoJjp130OjaXfVHrO9y2q50zOe0AGcsv
yDW02ViYhIOBXKz45san1tHfsDiUN9rUEl2kn+NTbDUhBMSQegWDVDi/FoYTygUXtjL9YsviYOM1
eAULP65q05Kp4EXb61NjkYxmc1eC1trncpzN1KRoP2srligiD/pDoJrjrVb1g5PYzaeaZgkGwiri
kely9DtUP6bhpZDClUjcE6CwtyJZLw7WhD4QZ2IgE2n95xw9dv15agAqlxr9purhso3bGow8CWgA
EN7M1f36PaSKbNn5Es6d0yh/OwV8SmftxagMky3VEvuuA8g/pwW6vnCQD5nshkixMvdMkjI8ZCbZ
3KklusQhTT9xd9NOOkLB8yg5+SaKHTDyKRYgapJt3KKq3tTE0F8Ahls70YzV/ms9dMZRtFJXpUSx
CLHeZaotLTyrb25yAsM6LIo5xAtzXw2duZ8yVpBTp1PRFoegw8gC6l+8eE4UA381GxBUaMPyP+73
vMlfc//TPeuCjKDcNdAKUdudGtUL1loJCS8gsBJhJYqbS6BjwCZH74PZmD9qEKeaDlAOJGl1KoJY
+qyoupyNmuZdu+nT2nbysIM9Rhw6wyVbwcJz7fZEfXsMs3YGplHzkqfIF88IgeJJ+V30B37wqz9V
4pPBOumqtl9rjJzPRU/YLc/78lttFEcr7L03g6pnzATYg2GpO7yVxB/EBMkExh8oen8K4OvszbHJ
+X541beUGtkebdoXiKz6ogyBhCp+3F3NHs8Pcakdhj88NclvvVdpG73BghnkVP85ZiALpx+ulZBl
+nrMSc3p1jHXEFWn00AXU+WeBR2lL2RQpBAtuFCBi4PQfwupuDh7Dvw176+mmExZNIYZZu9h4cVN
nzf4637Pn6GyoEeZN2IoATluaWRDv66Kof60y2XWNtGXivqzlR3zZwoVO/pCkAdzKGsgFqqNKBqo
shTTkqwG7WN0d9eMg22qSQCR6qHc9Z1V7gI5qnbPZjv1RbbUsMCZTkX7MfH3Jc++PKNkJ4tKd/6f
Jvt1GaxLisNxScigJmp8ClRHuTdV+N0HSHvQp1Y5ULIZdQYuJxI+glLAKwsTBEo7wcOjOebXY1Bp
F7h/hJzsPtgVgek/gky2Q+QtrIL3RwTpecGjHUrU9U2T5RFbLL7S/laCGUK+CzxBAErkcTb1SXpY
/KPjQIkkwNlrGKDviUY4e9F8HjIP4Xut/Hz2/DVr1HtjBn6oQ+aG9UGZVVdMd5L7gJYIOV/dwDui
qdSSzuIycuYOUOI79bEpuivpM4QNAwUE//cgi5UDJiLyXMqc9DMGWuhHrvlj6K03zfS6t9QzjYVe
VuouBEBzaIICiHJMiWSXJ9JWBaG8sdwJaKWZ0snUMTYVhx52LPXGZrIyldg7i77Jt/kkN0vRGELd
tV6sgaJUgnZbnCRnKZQYHAjl6KcCE8d34n/awP+JySm5HiliV+CP48EnNbUtxy5ZjXaXX5Emgmjl
Bf0t7mNmcBFrpHOdOxh1VHo4d1JjODW4PW60Xl8oQQlX3qnmvjTW34p2KRTPQWFbsz4pgqM5qfoo
TN8M2ZhddHAjL6qeqt8o4Tv5deS+KnWgrwxZZ/1KZeCrbrvXClTYl94yXkc5ya5W1KZX2cKLhO1t
vBJNMSCV1TqhJuMouiQrIZdNWqzW3tktowJQ8h9KVL1TGEixCzzDpeZ4/VYeo/HE1pDSy6BPv+vZ
zh6j4kfS4uACyzjCxlgqNvzTqxXMj+Tu42pDMThTYOyvNGowPynlgNBVWC5WWaq973jdzXGrqT8N
TC/FzyUgzgeVNeo1N0pzUaVud+zN8dcBoy15l3gt5RT/6nfsPiSYFKLwL9g2QZj61+TnnKEjXZAN
ivvSRMYlcOVwFfaF/8ZSj4Ln3k/Wj6Zd2bPY5z9CNEclpA6TIsKtaBoRiNsWluyOYJr/ZkxckEKJ
yoMYDWr3g4C0deRRGryxDT7mvdWcHzci7ewlXnQVFyqa+eJ2dQIfDuSZeHkniM66CDKkeGmLvqYL
ySGWcIOm9/jz9Y5IriuIJtemt2HDF9ZXHfLICrnmV6VukY8WQ1zgsTx+Rzg8rhu5oq674IsCbrB4
awZ4briPOT8GUq7qkCHhKLTq2BBJ/hKkRjqTx6K5Us7NRhDLvr3pdunOIXixygFAXYiqgxBHcIol
r42BpjugbCnQWueOEV7FwWnijYwu6PhoBRVxWlPamGMcPSbYeOCutBC3YwtU88QOkYyoP4iDq9Y4
84nTwflox3A5Vp77lrmWv+vggcz0aHTeAnVwlmpqQaCbmkADLJiRirMRo8BgfuSpbh/FpQaWeo1M
uIzAR37VcBgWk0w7V0FTRiP8CW4BtAvHhCT1FnLtLVydpcnY6eW+ywZHWWJKAzGXp9OLFla2wq4w
ACIfUhE+F0OZA8hYzNfEnyAZcmXuxYk6q1gInRTKtilKTS6ilRleffr3flntBmpAp7lqHHdiruar
1WMamtU/7iH6RVcfDN2eUNVrJicLsRkii6Uu2oaMsqUmwXsPFFf0Q7pX8crIyo0z9f/7fNHflll2
Lz22HKbm7pq2QUU+nakJ8nIV2Br+6QTL+0Ea1xmcjZfnB9LQSW6MXbETXbZlO2fxkS3dbU2Gb1Pk
hVSSXune/8/lnRhQa+NnXik+66J/W08+l4JN1CnEnrEarMwPgibdJxHwdu0aobOwpqYfdCfioyyE
4lCFc0SqR/RrkcMHuxx5t8lmem9Z55fsNzxVe5X8JKDITae6JJGlz0iVvpRua1w0R4uOEALZCEz9
ps1Cjq15TkDLASiVtea2kx13y0ePQPfvuo1KseJZHA31WghdWW9IZxdknWiJ2o88lCd+vtrPRV9i
GXCgseZcKEW7QJqhnsu+NG5hbOVzwymLFb9e40bQXN7hBxTh2iHpNzHl9wU94ka2yiGCRUwB7r1a
LUbVCi7q1IpKnolZEt5DCRg/dfRb/LEJ26V17x4hSriUGSXn3qDsmaz/No2BOLQg7Fg/1IdhEqeJ
gzptvCLD+nC7ttqIrnDaoPnTwSSoNUP/GJGgIYUnjVg6j5I3OJg1NspWw5/q0RTxQz3KD0FuQuOa
QorlqPJAtQGBkidcsQhyb+KAwPFd682CsgLHvY2RMi5YvAMInZqNy4pFz6UvelRbJZztfMnqajiL
uVkA+jYcG+lxNy2Y4s6TzwNpVukG4Uq9jd/xoAUPJw1YPZt60G77ujOWUInMjR7iAEaxgozzKK4f
9Yfn597cSs0fZlBRmx8mbK+BU5HE0M2jrITVpUz18qKAJhNdadqyH59m1H1tHcWgmDZ12a6ypbYj
X7MDRFBGObC9t8zML+eBEtzkEqQzC5oRqdkkexDDj5mFMo7zXsNH+o8rxSTD835EHSTBnrDatay0
S6Lrw8cos9UnfISfwtSkXuBLzMPrjMXXY5ZSE1Oza2TnARvF6cCahg/jCFP12Zd6qb8hQ1pQxljr
0gvgkZcWdEs4IZowtgh2bm/6O9EUhzHzUtJKgDphm7IUFp1KLMELFacRihQwp9Pl4sp6SX4TzC9W
kWuMAqqrV/jU3+pW+wOhECdq+02OZcQApVadsMelAl/h9eR2JkK7VvpCaqL9oYbq1o2USwKxfZt4
SeOtmtYghR6Q7bfTEgJjCiDmpW3Gs9bJkC7LVHttqWAAXCWfoatrrz2taGqJsY6KGzEmTzOnsbyM
lMfY/75OjCmTIvj3dboTo6328XmsoryagaQjozZgy4vmGvM0w8tvmebA+JnEPabkvejEBEOzXjRJ
oH/rUAm9DE2inqWxzHZdVGQLBQX7l4K1WT5q3xpv+pNDxiSXG0RHRJfqTAwAfJ5B8Yu+lB1fmrLy
tW1g1HxAC4tX4XRvMP2n3pOwRVAIm6idkq2VOpL2SHoiFr26sQ2LxNhWcfvrDMvWNWROf61lySSD
maY8R8XZ8zLA2lCCUzc8slx/6QvN/PBgwa3yCD+03ondjx5Eup/qyVdeU/VCVeABmjye7/yaziYP
vhfPB7gJwqO9Y5+FVCtq5KWDm+NdCqOeyHkFw2YabeWKekTCEVpquVhD2BWkFA3DNMpr79TJEwjG
XGz3vFNlod7OpkuZ/0J5Wrkr3ajZw3fTZl4bSjP8M2hWFn/86dDaGJ6AK+H0MXE6i6TwTeGTtHrO
E2fF6F3QnlFqn5dvPParf8op5kBlww+WvO1LG8C2yU3LQ07a5PuqD+SdHoTAQqX+GJVWf2mtZLj0
ccmSCKGA6BIHA86N6lfNSbSIYPeXx6i4wC9ZIbRwOZ/3KB0e33HRb5/3CLAT2Tl++Sa6Eh4lRyXv
EAlNpcDIta1dO5UL19Ph2Uwk7z2QIep4oqJYDKByl+ulPlUPi7Y4VJEboaguZuIGf9/1jzaI/Wuh
6jYF6UayVpDUzhVLkt8gNtULs1balevVylur4EnZOL2xLUYl3gxTcN1TUSr5aZAt49RPXn3LGVeg
GZU59JL4FYM9dWPiZjMbcO57bY3I35tY1sHjnpo+VUqqk72KViGhZXUKqD+jExW7MtSKnTh7HiRo
YfmLaIfksuzHzMpril1Y12C780ZZmFJzx2wZpx2v7l4hw1dbUNuwrKZmaBrxDmM7zGjkpH/NfFAM
rg72XIxavWTv2x5AX2wa3WsX2MYBpMR3AOvda0q44xjixSPG6gLzWCfIz+LCyHO18+D5OzEW64Fx
KSxpKcayPLdQ80EamO7ipLzx6hRCH/+aXvejV4WnkRcGAza369RK9LuYlw4wjkoiouJnW50+J82O
/XpTwWhozPTV7YZNZJCqRDufvY5+/S5nGOWIMTtEFKuGfbQXg3zNwaw7ZbgVo5IVAI9nRb0Wzawl
TpD2PeDhUCHvn9tYFuTBAYvsPw/DMG/lTtmL7rEpcRc09fHXjBDbqy0IB2CRgYoB1HSpDIi7IxEx
jutYLS+/muJCMS6uDptQxhRQTwAAwWfIzU7eshwg5sQrG0mPEWt7rcElSiKZPq9dzeFPNXV2Remi
whST7ABdsTwSXOzU8fA8jL0nH9RQj2F3qhtlaolB0R8NxL+pA3fKVQfx8kV0pgpV7OC6uc3j4gwH
2apspgWN9E+bo24j5YtutcPAN+vNGMYNB99DJt0+qpXE0W7q5DGEU+wVX9yJx/F7jjiVpDDZW/yy
M2voT5E1ALkCYLst9LB6Cwre7r1jeMRjaJYwtcdIDs+ipTcAYLV2uLF6YauR7SMPx8quLLDmUUmQ
AzbVpieWfvHx/l4OAUizEMRTOGOpg012m2XLSOczN0ssMu2eTN7s0VZK5+Qn9rhPdFW/iPvYOS/w
VDuP0/3wv6qPxuAiwOZHiC7Kj8btENX/iK5H/xjDLPGxlxL/CNHXAn2a263XLPxWyZaKg1GQPu2i
otGrTh6OOpHuatCVy+pUTgfRL4Gg8HFAO4ipegGyGi/UX33PaeKq33NFf2IPxV5R+dw3eTB8cSdD
RyWTP3rgoWvQi/UypLZP9HuuOX7Y5VivDblolo5eBC8sVPy9XoTdrC4KfdUkbXsdrKS7+srat2v9
InpYoahr4px4e4+OG8/CFGaqZBvVRvKs9qoj4jsr7P8fowiCKMUJfGcmLvaT6GeLsHZuNkP01vTF
pk8T9aI1cURhIax4Nmk3JQnsV/+r6KwCu7mVrUXyhQvSnnBFZtY7MWay3j850vAuxjzCtQdVBR/Y
1IF6tVvjzRvLH6qbtfcQM8pbbi4rCS71jNu9So4rHfCC5PUcV9bMjrJ6LabCXsKetqwqHhaMJqPr
7H/fRx0qcZ8wYr3aBZQOV4p60qadUTHtlvJUuylhB45zanky7kpF3XcLKWOz5ARueZzmi0EwUcZN
roy/5xO/7RZi0NXGEpaxfoLwhmgpdsOXEVvmrZkb+GF2uX7lJaVfwRUYeIU42aYufeOKdZN3GjCZ
EYNimq/0+hxniHj5vMrobhmlWxdxjZrD6hujwZg9L+qV8mq7angQ14CTtrf29IP16Wf+9YNF0wvD
fVQGr6bZKieskqq5HPnuG7iUfxxQuT997Z5JOO++5FQeK7Y6ftaB16BW0RAf8ZpZFlBAd1HmEliT
2ARlKCQvGD7Xs86yjTc3T9Ze2oJ/6JNbNR1Kr6MCA/eBVZrFyc2xWUiogbEXLTHDKirrxXF0eJjT
BU6bhPtycL5Z+BvCsrOgcqJKblBqWd2GamDMTSM/OrZ2r24Sqz2hiOixqBXHwHW8gyJ/ihmPLgoR
o6NoA21eoIyTd8rUJfqhsYHLCIseY9WmPWUalvFhHBWfY6WV80JWhm1Vae57V97tRM0/x052111b
NwsjiApikDElItFY8QiFz104eX7NpoPuQrb0Rz/HlZWmpigEfNkGNbZ3pRwuu7oEYVF3ZFisTWNi
Vg7ogTKF4mB0rXbSpgPQNkjIRh0uRV+lRNoJmIR2snzrwsZF3T67Cq3Rj4FyUSvWBS/i8hypOF/4
ZMY3mgKTH6MZGXtxkGyHUJc4zdqCUzjQwzxhdzR7Tqr65td08r0GK9B/NX0PmwoysxtYdd95bvzE
8IuMZz+Oe8X1A77BWXuj4NcinS+7X1PTWimqJv1jtM5S8uTi2zC5ESR1YtwGP3IWWCGZ+1CrlG0A
T2mSVXsXkAvYsXvotAy42ZX1iZGfvVTwzFspUxMQPYI203i3Ia1vwlbxFllEkj3zJ3uu0dWAi0va
u+OlrxTcGWe1T8P7SHZVdFeRH+4kP53seJjlaa4zT9pE/68XaXmUYixTot4iOJ0r/jdw8uo8r2uN
b8PgnbzUe6GRf7Cv/NRlVDWtbhjYULt70V0qVBIPJcT3JoiLjxTnvZe870wSzD2U1QCX2OnqXlUJ
I1pJc47BwPckYz4JxUDwQCe0jPPB+9QG/4yTykTAqIMTYfwCpA790G7ArPfqFNz0/M9ixEjayD/8
FGsx2xjxm8h6l62LjidBMjEvCaC07BgPraIGM2nKbpcdIaCh1cIDytnozutlJ9LcZeC3y9HGH0ck
x6n2gvAeDG/wd4vdkEPcF9M0amGoAivTkw7J44LpzYe4bZFFyQIEElKm6ac0CxuD488qhkeFrxAG
lVNvO7r8P+iIfVYVT9QRG+0pxT7mGAcZqAM21fDNaOUQF2xtuIWRr+FplffZyldtf51SAbQfDfII
UVM7K7n2dcoa6rY+1i0lDH3Y7QiuKtjIPfqy4FADaMymlqG37ZL1cLSRzEHalXkGR6tLnHtQDNLJ
cOK9aEWaPt4n5sk0ZLdds8uypJ7CFtTWULC2z0ry9EFDNZ+r6DKfrsz/SGznew7f/oc70eZDEj8v
NQsduyuH73BGcNkLOuMNdkwwCYwKpLk9jmFBX8LG7wdQWgXIianZUqd7dmR/PihKTXhbQ62ZUrCw
8DXXPeaq3d48pFU8yK9B39HokmIeaUAOxJjk5/3B1wtKFhn0q4gZkfID0nO0jygpWPJzSWpFWj3L
W/YXY5Hop7yRlYcITO2Lf1J5SOAHkFSzWODOhThMafsldjHZu1JW+VrTDTRvvWZ+lriUQJP8yre4
X8Q+xdU8Wv9RXX+gkh3DK1gOeDBX2sATOApYBIEEFgfKNxBkilMmcpqBMt8W0+Hv8T+mPq/X6qb9
db3oFJc/hsuaeEGRqhe7IW7U51H71ZKRhVhyNoEJ7AK2BEJt/xQ4kv8V5071pWh1514W1D+jhJFP
hMeVlUP9KAS2stpJYeW/aLIZb8vEcC8gp9qV7/ismPvavYi+jmqIGZ9lbdmmMoHhuOVzGMPfSfOx
WDVInj+G0vxqQ1g6l5Qw3NJEW0FnLtitNuMsGk2UyDz3zEXTEyRCxdDsXRWrzMOQI2NwMNA0BhKQ
KdqPK/jsfC37arZGdyNd/Y7vUM666RVTFptvTZWQW3PL9zHveyySjOgAc718l3BhKuwseAX5g8S0
ta6iu057ZxPliT8HB1u98453EeVruERPF9mO8Q9Fqs5RDIou0ayzboejSv3a9924duAjL/SuUT6J
iB2a1jVukMC9g+VX96i3Lfzq2nASOfDDVSWErdw7C3VqorEr4UCnEaWZNClMkLaSSyYcwFXwqgW5
d1R84vqS8YmB4btsDMa9qlJ1iVYsW1T8Au6aOylprdKftVhk322SE0c9D1/jrnJe1LrD/bfU9o1h
Nbd2UnimAGoQ+IbRbpj0odCkvA2+jhHqAUbFvLDGaZsF4EW0ukGFjpAgubQL54JION+iszPPPlIA
PrdV/11pCrYXafLF1UMfJ/qO5Y1qy8cmN1QA3MzIocpJOPDURK1mFXanR3dE1WGVloorKtimqrFe
Omk8mkWwd8sq/bBCxUctFjVbQ3Nxegd32vEaem0ssz12ORZFHr+IjxZH4gUrUXWllQMgYY/4CNAv
jHlwv/qRtf4iLviYBypgCkvXpGOIsnPb57xm+P4bd1y1vBcN74+LHvvhOtEk6fA/nJ3Hkty6koaf
iBH0ZlveV1dbtTYMmRa9J+iefj6idNRnNPduZsMgEiDLkgQyf+P12u+NmlaPFpoc+894C/IyNYd2
P+bIyxr8x96VqbgKMM6//CxZ1baa/sgjMnp2DdgJDmKy6QTrRHVQ+6M98cKqntmPbaljFYJwy3en
1Dexbo2/jMA/jGRjvjZ6US/VMfBOloUliJLUYqFCNn6NjDw+IM0zLmWzDm0bx0iTKt3cqyfoU4SZ
b23Ap9WvFG6LlaM57m6ce22dhJFtViR35l4mQ7B4W34JheTE66Rr6J+VyU2eqRRwEIqmfwamMz6P
BoLK8zG6oec7vyzsqxiGbwC6xC/f3Ztq23xQDMaEONHKFxs6zboZzfycaST3rTDLtyN53psKXHI5
hjj3Ji6mGp7d/soqa9+TaPkah0G9zKN6uiV6BMVZydpDXobj2VTxrJ98ob8Yc6kWA2D3wxZL5n/t
L24BPzM7UV/bNHUAE3gF/zgY4ilU1O2AjsGD5YEA1rHssxq+R2D83UHJnwGNatG+ctr6iFpNQ04L
mW1KJGZSH+VGdn02bT0CVOWiW/avY3LcPhZa5Sk7Hh/FpZ43GBulK63GzAmlyuJCfgkIm+zWGswN
P3si1nTM2Bkje2G1vHgsDNphX7g8i+8bqwiYHfXtpupT8KpzR48AN9qFjf6OYJa/F7JZI42MCiGA
1XmIak24jiV+R/EFgV8q4nWxkLtjoM27U95sC7+73Huqzo+OXedX4Ubu/mt86F5xZ7VvWFVvIrIj
b5Nq5GdqikDK5mbUBs3OMLg5aH4XvKlCx37RCqad7OVJXS2mQvRn2UtRHeUuRX2yxqp6mk85tJry
Kk8ZiQkrm7kpT9lT/VrJZsD05n5K2UQrYWuZlbPjGlQPTUu2KoCOhUiZig/zn5jc6x1/Olh9jW+H
bH9u5HGfTbn3GWPCsmu89kyFx4Ra/9KWGfRolJAfROC4Dy5crtQuptNn3BwGHbM8MBNyBOtb9yGd
UYktmVgqVP8cqtd8Nbrd9Qs5bjiYBkVZ7s/Jtg/x9KrnPc2Nf+/JGEul371/jftPvYAS3Pv5ijQ4
+6i5JonuHNoBPiFKRDBkXc80zaXcNc2JWYfcvQ+QYynm6YvQ7Zr7oTJWy+Pl7r8OolziHErNaldj
6GQQBXAfiTqAullaBw9TFgRwNjSmlTUwHVxkKD7+6RgTJ7hAJl/KYZ9xL0FjlvsFcHtS1e5Cdrem
fgZV3B8/xymxHh2aaPwyWJazb31P3TiNOhz0Wey6s8wcqbS5jaHEeIjUwjfXn/1mmdMvh8rgffy9
rWPqCS4QECiqT4sYy0ekwb8FBcZbapq3hzCK+idda7/IuF+XC2sch0aHqM40L9WD4JY1mvKQuyio
8WdvV3Vjo3VdhUazo/SIp08wIDo7Va19BGV5Hy0PYXLpXZPyWTao/XFUbykbjxLXWcbkxkjBFgPh
5a6iYorVuc2cPJ1Zsou+yU2SPInHlZUrhw5fdJjo44tvZO2tVPXqlpbJq1mW4xcUBFAn3FRhqb60
L7XvdC+N3xns60nXvUis8+9920B4MgumKzRtdxnbhb7BrlNnfYVsEpClj9oQzkmP0uE5qkFohiqr
pyj2h2emusFOMANfyV6lwXKvmbzvsjOtDI0p0hFcQirwzK43mhHgu9CBaDQr7yw3maDIvbD8sd12
ihcv7u3PfrnnVGKHK4N+ECJRxbZVInxbcEZeenHZHa2OXAVmDIo4yrYzB+XeXzE31RG/IjPJRMxA
UEM3wfu4RnRqOye4Crf/vbEc5IKHeKo2f3VAGED1qXJV7LL+OYL8XnDNzDw+839Z/hWX5/TD4mlE
uWIvW4Ot91TVSCTP3CDJ9pkwM9hbZgFX6x/aj4xbLNKgon0SiRizNxj3GbrvubCHPk8nY/Kcf8bK
0F9n18PgqNlVszOHKcF5O0K6wvLFzksy7FbRsxop0/VFse/cZN6lLfdylFIXRhqd9BBT8gST6AuC
VubF1KcARZ1xpXVKebFHHyFiLcq1VazEOaD7uddk/tB33gKt+PQMVplPV4/R26jzN8rNLsNGimbu
Iz2PlEm1Bzccvxla/KHP0CbZmViPXCUOvg4AwCkwPmCXGL2BZfQOdoecoRyEQwa2BW6lg27ghFzW
6RI8ZHOUg4fQP9eUo2+ubVNP4z8hw01m1cjS2tH9TenYcSjK1zv0oczf8bFMHiSkgTlKcyMCgyd9
+EQ6gEH/K1Jo73HSJQ+AhZs7XuK/n+f+Oo315fMc/QBZDLryQeQjmAISzeGxVv0RI8VQARo2b2A2
tqt8SrlP5KWArqiI+JRBWD3JvVYGp8lmca63ISu3eZDsjxodm6d/jZK7SUZFHeEvoLl/nUR23w+K
nTA54ZDFiuiYeKLZdsJ7JsGrHENzsOqz3I36PIBhRXDkguSmAakBtJ/TgbGD6Mj/IMLF24p95RiR
HcGb4DJ4P1vXj1dzGrFcyKKjrET+56Kk7AIQUB3lSMUINzgq5AcTc+q0gqBa6TOatGZ9fhclu7f/
dDdqr/SXP80hQqd6IZXKNNSAmlWaDMu+svDl0+I22H7qmrXGeH+B2KLKcvnTvJ8BPZ8B8Zish9Q5
9Tft3bYs4yY3ta2Lc2yGwO1D7l5d2Cj7yMG8pcuFccub1LwlVQBjRPFxIPoT87gHr5rEofA6n0p2
FE7tL0adCuNnTFXtL14ytUd5JhnnvrpqwI9DI+JIQyviB8XBQnk+twzVrplTnhWP8hg8bg5kkfR9
xBoL8n45nIyW+1Xnex0z1Cpe5Ah2CF64j9mqtUWxax4w+sFKKePhEMwHlnKQ3MUdBjOy2MXfeJ67
yU39Z+8z9jk5+6+x/zqkSZoWvzKk74eOhc8EviEQQX31gTOjNjxv7P4hGK3hIHjMWwDTiFWF80oG
1tzLlpPU9TU3tOrqeNXPwapAVf8JyRGjjgOuQNF3N1pIESddqZxRWcXlOuzGt3SCTjkIv30c+sxe
p6Xin72203am1qQHHQHnU+NOwdYo2vpBMS184bMoe5mmikVzZ7mvqRi6oyJU8FEUSFxgmmyCbMhO
ZXXU8sg76X5Ap+jM351yhK6P8cnUw4XKwlhNrfihmAuLcRQ7F9fu1rIlNwp3gUNqtD+7MUjipdNG
/bb0KqwXZwPhxk7NQxNANg+iEN+1cXKfO6Vm0Zrrx9YCU0hJ+8GLLo5lJYghskl4Gt9apHsz12mv
snWPB96BtaByogAxzVy75qtvR9ZBjlDTNL25iC8vKF1bO9MJ1GAJQQNIQlOH28+zqxlCoH1O4fwz
VjSpsp6MNFvJ08gTikqMW8rqfKL5TVnzZsiTdo9ZDC408i14Kt4snq09m800BksbZYpz2Hbbz/cs
bCN/KEif/u9P12MAhd0VoPn5bcvh6LDfP91n6M8n/HwHselSEokDe3d/yZzlBkAVpg+frxk7DpqZ
ORW4z1ftIgW/GQuMrTy9PGEd5b8/4f3bikIXqd/5093PrVsB8x0+nRwtzy8/YYOM2Oeb7OdPmLX3
3+/+tfQlJPBk+P3p5NGqYx2UwAUVNX8R8ugiy7/Gem0dPk/vUHZcDDUOQsDwqidwRzPfVS3PpS3c
R0plT43ueO+Qb1Ccw0TskGt+9VZo+bK0lexS6J659iasBLDbunJjsp5ynYxcOPncZaKEqmeKx5Oi
Gd9kp9xUgDEMyxvv4+sO0nxLAnQj66HYaImTWyY/P8d7GvlDnvlMOF11JQyFuV41y7RnmMY3sas9
hkGhP6IDdXKHVjnHc2usnP4Qxny1slMOs30k65lth6hCMsRvQ+QoXCSP53PIjd6WwzrrnPJfMT9p
Np7tNNf7q4xxQ87f1xfyZeRRrYnV/WSX2UE2B21sLoCb7y151NAiZ1TZFeKcf95vqPegDzT3QYZi
BB92iEkUy8/3i2b4r0JNm6MckbZxeHb05v5OZQhtd/KgQxJS7eMDyZjxngSduH8lgP3LrRpnwPiN
r4N3Nvw8vzSKBoF1DKKr3LPSDOpUX5c72XQwwDUXlQ4CITLbePXXaC9Rh30N2/HzBHKE3PAKfj7+
foXPsJ2UuKL9eYXPjrQSv1+lgISCfjzzIRVPN1MNszVQZlLbTDo2OvaiUOqDZM90HjHryRuOVJ1d
yu11dfE8rBIGNWxvBuiCFfUc+1kJ3WDZ4Rj/xWr6EJtFY/weF+25djv/lzdRq8nDgTkhNsBIpaNK
nro68Ck1/OGY2kfrBMqXMPNc9LJE/qLD68Hv0jNvUJdYmhqGeuHtals77Jyjo3Tu3svdej8o/HNx
ypM2LMy8NP8HF9d4AqpVikUjtxpT/tbosr3sGQxvZhzl1JIXepeNp3vUMbzFwINgDaIi5ydo+ZXz
ZdTgpq4pWroRGtOTZZXP5WztlieN+VihP7SNmnIf1VpEztQLrqoHHgR8sYIcY5cuEz1rz1Njq4+x
2rzIuIvl2Cqe6vbArVWDU2ms8tJR3sGzahtP920KyRw+9OdCF0jQ9ma459LQ1jLMCvHYVwN+8zdr
Cl1oYHbaIoXqwbPcME0kCUnFNz32g5kem6bEkk/uTjqqFa6lHXotKMgvhqvI7cr1NObZi2dTPhMD
5giuY6cvpYKtgl2A75DNTkC5igv1l2xNSuuikO6d5ZFovliPqKQvUQrmWTxv3HwHsqR9lo0+Kbco
t7c3eSwe0y9mEKkX2eKToMvrh/FJDk17QICCVP2e9IHynLH+3HMplOrCLJuIXD0bY9Bw2XRyY41f
2e/YlMHnQuG6AShskfaTA+NB/6d7HmiLCZu9sQBv/CdeWnOioVPxvZ+m1wS3FWDVVfrWKaOO/D9P
ftk0SnKeRmwGhwCQ1htzgFfVwpkQuvr0KqyVHKTlXno1MMWWLVeP4TPZGjOB+ZDUtSjnKz4ogfn8
o8bNsXcm9yx7J+rf4JCClxF01c0y2kvdptmbqbnRccJnkHQ8BxXdVGxsMBYbeZBVqgoo34jFAw4r
R9T7/U0wMyblJpa+PF6ED086W/bIoAGWkOwoUjA4CddPMWkt7Mj1m0iMGu3hKFkXfMMb2dmPrn+l
znhvyVAt+mCZpyOX0Hy4R0n7qOEQuTCGkgIksqAvighilgmciUSwt48hF4Bg/qVZzXeUHYD9RDNN
3HTKh8SsrK3tTzNnbkAEUOGR7Qm7mZnV3gJp7/Ibxn2HWJvL6JrALAro0g/br8pFkhXqSxnalFpM
XSeRbXq7HoWovadMM56kjNYoqxYvTcrSjD9l/4P82up+pipP9mXfmd8SE6YCbm3mk2jJerVplJ0N
taBylwzBLlId/xo6RrFytSR7i2zlZ+Y41kc63O7nwfTqpmC18i6svgV81Sk3D9WHlT9NuDQN6cuE
rdVzhB/Ec9fgBJU4+aMMxY05LWBtgKyeOyuRVZuCdPpa9nJvTE6d2QMRnXtL1IWf2+PnuajHzVmt
pD3JfsfLsrVw+JMp77knuuexy1YVcsZveGlpwC8iYyGbRmk5GzsUFULWbfPGSgwrp2SAPjEPNjJ/
Q+EDBRQ/qx+hVt3Dg52FxxwTRBA8jEoLrjnoI8N2VIV17BXMEU1L6c+zPsVKbcIeC/hpOMuY3ABF
GM7pvJniFhf4GkVI2dEjZDuCXaVHtnUVwdLPbhmTvcjBgZ7K7aPapPFS9JN/aezAObeFMyxHfHC/
kYI7BIM/vZYTBg4YQ1dbOJnRl8Cc8JZI3W8KhOZVrk/mKeq0+CGnfAOtV3e+5fH4pmE+EVDZWIR+
3oNr7KOHz43T+ueGic4RMmPlzu6uyX5S7HAhh6SR83twEKFBbKr5ObGh5C1sUnWLymobrn/ZZnWx
qTK+nsjKx4cGQbPD1APlkewA3Nx/1BPKSpI50NIC0hOi5gSrYPSiH6otootkB8x97Tzy/3GcPItp
DXtXq6OrOkEVULBcXvtW4j3i/ug9ug3wEde+yciokvRBJqfFTpg+GbNxuh28drrKVmolya7pUS4L
MYHLl7bfPCBaO5zj+YDC193NhItUpFv2Y4jHCqL3GQsTo7Uf9WJyb6kDzIU+GWlsS1n78NlXOKKi
2hgn8dqAAHLWQGW7dR1jaZnUr1qR/96TMWhW4mkcyiUYiuir1/8y7KL+4pR2jgcwSoEy7AfR0XOE
SbGXuxXWMUgZZH30NZ7UH1D2u1uYiOIyGqOzkOObHKtSZhL9xTPU7Obr5oeMW17pMw+obGRruM48
tzrJOPfWFu3MTOxjKwu+xCbF+fntKL2SblMk2Layybuz/ry7vneHdTG/CxRmjpVwfr+7jqnUstf9
TYOUSlz1xUflaFcyssWXKS6wmk4G9ey3XnWs8B7a9H2UvOBWHi7I0xQfsMGXSTuYV2Ho2UqYho/U
ZYAJyLz3ucmEMm7tLjl5tvh3XI41VfM1MN3wpevMo5ba+hd/qNAhy5PwXGkCerzqF2s98523QU+v
fuRqP2OjeAQVl70ZAR+rrwvlGBtTf0adAuaoGTbvYOX3AXPvn5pffsWay3xRayXfuCXJdyNq1Usf
TNEsmul/TZRgLYcihxQBoC+b5wL296YzRXBQobJfUY8alro2chGPZocU9+iDaptMZ48J8o4FRiLF
gt6mvG4X/TSmX60y+l5mjf+dTMKlQKDjo9KntcptP1x43RnRkyJeCBv5GxgjC6gfG7PI6g8vVB8w
UxPfjS76mLBI3Sm2129UnEeefMB7RfmEXETx1NUVC9DR1zYy1k1mfYU4tsuLvriPQK4Qk+7UJI2B
w9xYRI9hHnvXMrJAMc97MPGblUiLaN26yImsQxTH+AW8Y61TlObxyrrRqpLHe2/rw0uK3TZaJw7i
RZS7Bef555B7jG/1fog8f6gV2joeonaTup2yiJVUufpurx/TEaBcEhT1ty5+BX/sfE9r4S+R3tbO
/GD22UR2eFnPHWL8kcFD/hbbfbwOatYB9ghEpVR75NWS2Pk+mSWMDBF+Kfuk20RurO6V0lIf3TjE
MmoeMXT2swEH8yXKzWCHPqgLeM+uX0SmPckBSBJlC0T9gJw1Tb3VlUjnK6BeBBQTeF3zxQGTvVPS
rNzUGME4Iglf0b/X96np9Wt3UK2v9ihWkZOPb349mDtcUEFWzfFa/d4OUfousHPbCuBHW82L7K9p
lllfDZeMwpCqzrYSffo+pt9lXwLHecOy2thh2TK9jUazknHNYqGKF69OzmsIX0ko7+RLkN9xVpES
bQ07VZa1FWJ1xlriKPfKufkZkx1mWP+fIb3pmfAphLn669gBpP0BVXccLZH4k5s6BqdcYQz7r1ie
9cWVNxFvqRTgRfRncDp3oNbvojpt/fwrrrdQbsOgPf8V94MiPwsQ/11ij8sG1vKy7/u33GrqWzUz
F100fI5/QrDemxvmNPcQVbaaJBKsWIVlbWiO2qrEUe8WFJaxbs0BwZPO8zalYZZnj5XeDlbscFRb
fk/K4v4+sL3ymBVht2tQ+TxbmORu26SkgqHg4peghfwQxg2aAH4dPGVah0JszGQ01tULMIDiWtuG
urG1Dpve3PJZWN+/C3XcoZHAytS286uMyT0/9awDzKCLbBlejOc3UKfq3FCQitI+v95jcZ1hIZip
6SocR/UJMniAM3INgNU3x4q1Hl7OI1UR2WulbbVyIuxBZdNI3P5UjsX3os7Up8asxQWxxVMa+Mpr
q8cRFV0r2cmmaWr9Ii9j/94b9dPW9BL/kepp8NzqYiVHuRPzl9pkHq/CVgT4hdbMaOEFHfV+fApr
s32NzHqZjAZyzA6ZwsnsxFo2RZv8hBs/PrhZl9xy1p5WmwIS9UxjXdpVi+4lB2W4VRVUTHZqgb+r
Y1vNY+2SBTbT6CxmZduktaJzx8Nf9slN0Lf1WuhhvbZtbUoBQosH07LVbQCCZJ9HfnaVG82skpVa
2RjaGUV+j0XtlMFWCkJcQG3gjPNgGZN7MDjrnSoocH7GfCX0V6i9aAuQh+W07tKB2siswZN5IjvE
kJq2Ke0HjkPOrsOxuey9F083/F9ReuCB4X7Elf9LF4P6mtXKBCypCa9t0bg79NEjtBZt89Jr8HdL
o6xetbiMqG9U3QdYXsswvF9GHT/Hz3mtmjyhRvu+aTMHhbouu1VJgaXp/453c+dfMXIb+I+IRWqF
vyoraPSLB54ZSoY6rU2ABediMjSwkfEHlkQjqi7jeJR7nxvH0rKtlghY1Ni7efMmZB4C63HejY36
udOpEH8avcm4rsDTl7H74D/jZO/n4KHWqnWqmv5OgY22xWx1BG1kR2+6pihoB6rWPm6C6C1Msm+R
7TVXHtzRmzlXwdPmNfCdgdRw9iQPmapGP1Ay7JdyUMoKFuQXbA+ysDxTRh4bUw+zyBoc48WOTQ0r
trG5ppqe7jS1ysAvGPapitN0E9aD9uhAElv20Ene+8l5JMk+A/mZflG0wgM8e458piGhadRL6I7t
o9nwBMkqTT1pCNMeclcJdlOlTtcyzMfViJHpa9+zSi6/cM/JTqZVUgKIm35BgktNVsBb01Mw06Q8
ARVyIdtyAyQvBuEgJjwak3965DnkcDnmfoxs6wqKrX33PjZmdgtn6Wtt6IvTkFdIsRGK5xAIBOsc
9+1WhuSmN3VxJVewkMd8xuWePmti32OMuA/9c36kwbb3E6oZebosaa5umBcnOV6dImXjW1MDEMvw
thaJreNUxdWhLXqPFLwIz25jGBvwbckDTlbuioXL+FSMVkvB2KjmZ26JVZERrFwB78xMTO2IYgsi
BtmsFqLVbbKRwVjL3eq+6wYoNPtk08ajOupA0DTW00UgmqeuT0GCmz7J6kzFn130CCMOpbkfs7ra
53NmMkaRcTN5dfpQKjKVrQfPplpkS1ttqi/4CIfohJJa7BAmhc2ZM1Uet/68iFoALFx3fYXUmF84
W8cdF9YM+OgqJTqwAMfvbW46ofAX8CWUU5xm3eufYcIBXegOMGaK0Pg9zG9sH9MyhnmcTcbl2ex5
GLiWfw9jFmKDE5jSU9K29VZJXYr7yag/RbZd30Lu4HYbWtXS1yEFdCgSHGov1Z8cO9d3RWDB5J8H
u1i9POVQe+ahZpkVSw2s204O1dQ2PQgFuLZsmk6L4aVX6bveoSSEbJD6lIUoa1qelbyWAaseMen2
lzZmMszPr31LJqQkwlb7qeQdc64UoW1yFQuXNFe8COoty4wcjZ4oXzdJVt0UpTGXjYBqXscdGk0i
I3VIEeAbJPJzEQryFrG7C+rC/UV97sUf4uq9zKxy6SiV+WiAktu06Kie7Tgx9mLMjB2mad1FnhGp
nxxRLh/V7G4Iv9UFs1OeXXPu+H7GKgO9M5/R7LxyOc4ihSawqL1c4/ynVdBfMSpi1SHMSG1P1i6E
pBgX5pDjNzNm6wz9IVS6FaPMblFbFi+VqF6K3tAvo9/lL7zLAnCjRUZm7pyUAqk716gPstcRTYx+
p9XtZC9Vjwp1J9/Gn5NjScNam4Zc99CICxiaCvy7kb67kXqyZg8S22F5Evjel9y0Z7nRSFy8uAGY
2Wk+y/MWQlhSdYvGcNqPaeMHSvlRp+kAQARJLLXs36F2eCdfqX9vWtGM67RIjcVfHX817bphtQU5
UsanqEA7xMNCMJtM7xS2pKERX2fRGlus8Kto+MmMDEHmof+F8uErhuLhFy9DJxheUX+N08HaNfBy
4Lq45TWjILxCZtve2uboLXm88bXPGwHB4GhrLjpyg4G9uAwWjuNhLD0mVKYtn+fXFC0iMzBPfdP4
z37QzxeK3mLMSDPrvHpdCwvLi3kwLgH2djJM5DbmZig8dJwxQ76fyik9cQkV8SIPnVgVPyJ4tHTm
oXYr+iVTn2iTsp6AFxlMyapMWXgWhjIYbyLj9tOsWDcM4QJI8oDzQ4TogLUqk7H/UEvtKafK+M3v
7GahO7b3ip/XuMRzN3tShRqtEZ4+epmDTmA4otkaT8V+AImD8ommFMu27g5MNVzw7PRqjpluFctN
V0Xi50/ZvBmpLFBpuMmI6gcnz5n2Kl3nMLS9s64V1oRvN/Rp1fazFRChXl3J/nokI1x06BU3wj/H
5OWXlTm4izxUnxMH9pXd8LuPlJ82tp/XS6ksJIWD4pkA2xblbB0PrFWdGhwRU/3VMfl4bqJfZUsl
hQ7y+hlP1eZBQ3P4UBd5vQpyx3ofu+Knk1nZrfQa5YI8NEVvq+c6wudhzkbeqCY337NQ/LT4zt55
uAi8L4EFxIaIlig2P+A2318KSEzryHVBEnsOlpla3+zrALq1j97kiHcOdjvqdOJq+apN3CDxAcH/
re2Cje2BsETvLfrp8cMYtaLtEi1WdiQAv481wuaZiQB5hR76by4LCpG5Xjpv5mj6W6xO8q1dleIW
2uU59UcdUy6DpX+d/VBblF1IOocPTlzdeiWM98MQ2UdEvFGEnDdWeg3Kb0UVtsEi6OGLFlH3q9c3
qqFuh6jyvoSF369bQ62PLguIa8BbXMaCSZaBgsMG123zWk8iWPbkImELVTFK0V6YLFqRONA+1auh
iembNlusIp6SL3ynLPlHjZtCdd9CtHa/u26EskoP4YwHSry1a5RRfNXq3zwbuFZtht2PwBq3dVBR
uBPGc5ebHiw95RbY+a41EVsYHURHxkRfti0m030WutsETfJjMTTDznaVgz8V+VobveOUNt1CJelB
IkYMmy4y7E3hiy+hk7c4vLvRosnH6Du6TA+uVTkfJRcPUs54wCKDvvGUtj0g/Xrw4DdfGDCbmcNQ
uOQjuPQEGMgQhPFNbhAo045Kgir9HEoUBVmxzLXW1Ha0c++M2lntYdG55UNl52Tji/oZ+nh6RdhZ
fSkUDQEvzbnocdmcR6t+6GOgPGUWx8fI+4hVkZ9URCe8eBj3gYMCCvD+wjwpF1/AVAzt7L0HlbEF
m44009xURvs6Z7Yebb3rL8JuIa4rgNpMJY5WtSrCo+6Js9YKF836GXE4AxNDjz2mCD+TMgQjNSJf
IONyAxkLPL0cItte2Hxl0p+vOn98GfAWulZp/NJqRXMh0cqVNPVU+Pqme1XdPF5Assi2ddT9dKmE
3LAJNs7D4EBtNMNoyWyjOLF3k52Ixve3bnCAK0/Jd9L6jOg1a9x7UVIu7u1Id4bF2OgpoLq8W5eD
W71WRizWmEKWW9m0DZvHj6ehLxtM8N+8clz2LTRQsmxGfrzvOqxaj74J0285gyqOSWA+UgpWlmGP
CWHoHfJmfKjG2Lq6GajWvl2bnvGTdV21UOP2e29a3cPUZpSdCmQ+6+h9qrkOY0VfjiJufvXmU+86
qPwkoXeqKDMtUKHqVkMCeUbEWJFHivB3GMWRcOJyfshQ8nzI5z3K0A+ZnlaQOAnJzq6AKNX33Ctl
U9XN7KJo9fcEVE+B79dznagdzyBkoWTTiYLpPLoky3jOPYP57B8zUSyhQdjPZaFmiwiYAIXz4d/e
atPcTBODp25of/tP1mpyhOzweDzsjZFX/+Pg5qCUPUbpr8ov3cNQof3oCvxtYN1ku8iEYQU/E2Zy
jTYZS+5xY5RGdZ3c2oFsqQpyOMGD11bFrmCqfsxd6nIhl/+OZwjFuQIpBQQPpyuizMXajyL1UUyJ
g8tQrz6X6a2umYDOdr23rovjXWfiCB8HXnsdo7n44qX1u+7nZ7XiSk/SAbd14ExkuYyl7WC5bgjL
3Al/UndgpXEyL/R0rVlOtddszga4e35k9BWVaealsJbXulrbH26ZPWkjNkFNoarY1ijr3orLX6zy
LiH3wveg4x32YVIg0RSJXT22F5dLaZvobr8dLHd8UB03WKEBrb+pFCh1O4t/5faZShbQcS7mB3to
nXcnROe06rTmkQKT2FRpW4B1qcFGk8ZiztU8FI0plnnjJN+rYliGRZ1+qGGNCUIepS820MBNh/TJ
cZoMVFossLyh12vU9Mez3prus+t5GrfsDVmu6lsUWtA7XbU6+GbvgCfsP7Qg4UbpOkDxrcYGCC/i
I1LE8ZrMzXjJPLtcdJb1PdbK4Bkq4rjTEE7dInrqvbBGRyoyD34gYwGAMM/GxzEze2g/tbqp8068
oYt6kCMiu51grZGf0/um2Iqh2alOkO7RhLD3GvWHE79lQumvta9IT3irCCH/tRhIuo96NJ5y0r6L
IfL8Z8s0SQfVw2HGnvQGCsHVAFpwaNNzBFAPRk3drmsLm+qA73Jl43+55+GivIp4Chdu51L+nnsb
4eI4Y5nPqjprkfoFk6KWB2kNpML4H9bOa0luXNnaT8QIenNb3nZVO7kbhma2ht57Pv35CErNnv5H
Z+8d59cFAshMgKXqKhaRWLmW3nbHpiF7PdpK+tWJrR8dSNN74YT6PdP8fyHWnlIA7axycNRr6vhg
WHBk84iI1LDv2yh98tQpc5011Z8m5FlJ0Cg/2OX8KOTAei2gftoqSvTVHsp8w7mnc0+mBswyTKqc
HR1cU1IlOD8qZTOWYJZ8t3TuItBxTKD5IYfYiy2XepPsLzeWaRURFpNXutvz2vNisYm4TnPr245k
s+T5WzvL06vkVQgQjDHET60WX0BdfLMATF4DzdhmfvUMBXWwVkf1MlbOWU/I41qOrVxzRN3X4+Ar
G6Ou+4MTV+oRHZLhlk9NcEgHUi6gDIJD7jnBRjcb9bM5wKdf9v1fFMONfseOHVqr15J8+6qqnWzb
QZDE7TL2xhMnCGtflwyEonLtIA+A2OLCVMjVeNbBjaR0zUee76sSf/EdFRoYGxEYTc6Hy0ix6jrR
OI4OTa3fdEZEhl4eLErqmqZdRXXzDFlQchC2paEq7FdIZavdtrM6bcXTyFXnqOCzXXWkYSw9+DSx
UW7axNDukeM7O5/ibDcx9pxIjRcKjNKDZ6B406kFjD9Bfe1KLXmGUYHnaluGa0nV+6OwKQnQF9hl
gYNK9p2tgPVDUUlDjZMcmf3kaTwlozbxXZak4eTr2XgCj82743KCEVDUf2nAHvEgGH2RKo4dOopw
ty0EzIek6O1HGXlP2VJbNj0ozVP3Sq40YI/jB8069pLgAmY4PQYjCQsbmMemsEZ1o/mOC7lL9+SR
DXcMkyP8MZTMaw1C0aVe7VHKvOyRZ+mp2hnZiNHkqckDvftqIgSAHLnPQ15cl6+ofJFEj/QXPj8m
GJ01DO/p3W4mXeHm1aIY+U7mM5mbgnPpTQFD2HaYooQjLCr3oc7/FAOETuUtB6bRxrLK8Q7DlLPS
lLrnlEUb77NNNsy9Gts6+FdChIPdgn4zgEhOlrwLo7VsIOBeS0156R2ruDRN/LMXQ7UAQzc0jJBe
A1IWMXOXOxGfq1hudzG/hNfSQN1Xko18nyiOS1UlDR8D59jUFvn7dLwapckPQBI+1oUU8fXntsgT
rIUiLAzdCJtQQlIa1qOw1XZGorGCtjS0VbZJlcshHVldUH/7UU7TTVYMDw10QHcZZoO15vreo8+r
3pOaizkt7GDN98a7DZjowpeu6pQNvII6P9OufnZyNdnXof619dvo6rf/IglePsTNkO8c24UtJkCB
qHIh3RQ9OJWhyRHdpamth77oB1KnyI/0pmwiNGHBVy3FX11YUb4ZyFusDF2qP3G/V9Z16HrPhV2i
1BaW7s2U+VAEEaQ9QXQ2G7R51cbgp2UaiqaD1IMqSCfrs5VwqT1567TbSF2s3rXqKdAncibZjJHn
4Q2euZtk0nFHqsI4vhgpKmHXq06pPgTcBMGSaApf4bHAN5ud4snaTOBU1g1ipL0Kv9BE4STiOnSt
4Is2L1EGj0AeevGmsRT9VAfU6zuAuV4U36ye2E6v5D7JXmB+3AKTlB6nB3W3qZTPWuwUlzIJ3Hlo
5EmyDocu3EHggsZK2vbSFvFSaR8D032q9OxPSifAiKVdd+K7Fqw6TqoejSwCL+fE495wXABXpfTJ
R9vqqRuStd6U1Ys3DOVLltj3HDLhh9yTyhdH64x1OwwNd1iGtq24e44owo1buw9GlnfXNh/chxSx
dfg5w89eEpbHQPZzCje86LMZkZskDxkchDeijhqMPEdlwutKCFelkfQs27r8xO/HQZh7q00vsZ+B
bGKjCUBy9CFv4ATT0Kp4Qz2E+WrEEQTeKtzhVFSZr0lF7hugmbyxp6ExyMo+z/h5lyLLeE2oUgIS
qsRbMVd1Wm8Pw3eznec2IIf5tddg+CWYJ7xql42uB08aS0VtH0DaTv2XGKqIVG5h5pd3IjjtwKTr
0I7OXtmLUlI3fr6f5/a9u4HwR96LYI1iik3p2+7sjc2q2ViU2R9EsBx0gJ7a6RhWXHf0pbVe19Ee
3OjBsJz21nqDtUuCMb/Y0TkjQ/eC2leryN3LVEnzkpT9J87nnGsGs8ABhgfY9bW+uzV1fKSk3Tlb
mgQbi7DVyvdipDJrNrVaFz3oIBVcOVcDqEtT/czpyMnu7O4m4tMyiDfsnwPky1E3sdKOR7yAc2I5
jJGt4+wiUfo/09xov+e5ryITrhk36tLDQwBvVM1x2L0xotdGRirMdFL1RE69XYdO730uSR3vNHgO
dsKrVMh+wPaHusjkzXQgfVXW3r3A1j4136si8Q6qn0Fa3pG2CxOz3FRSUe5BLvO7ZXvjcHKQqTC2
oWH96sZTV1eSQl2/C3jX1RMl30VTtZdnPLlD530y+e9RtDxsJGiAPml82h7dGCGiaSQZnX4LveFJ
jMIxzR4K0HliBMbKuGgo9KyCiV59LCF5svsevvNpVQQ6td3ErrUJTUm7Da78s9GloyV13m0x88Cf
n2IXMOUUtNhjHc5FfwjM9QdH5oXyqnCTYb8EixDyEex1TLjm3y7ntmwYjVJRXhEm2FHfPXy1R9Pd
jLXTXQYlla+ySrqrUQEOhuyR/QGyiWBSFBJNMckKiV6sGRMPBsKwo4WikLApb704mw6ZW+RpPzhE
sPDC2ovox7SymIbmrwePAkQW2xEQ9bxqRW4Z2BOHUs0KJPMmGsb0lFXBz4bawPRE5js9id7iWOIW
x4e4/yBkWR64GYT3Yv1lnhguMcuV/oOQD0stc3/7Kn97teUVLCEflq886dfL/+2VlmWWkA/LLCH/
3fvx22X+9yuJaeL9UNoBfUc/eBKm5WUsw99e4rchi+PDW/7fL7X8Nz4s9U+v9EPIP13tg+3/4yv9
7VL/+yu1Pb/k6VDLEO0deLQLpq+haP6X8TtXVPnMSjkjnGfN40aPsvfjecK7af94BWEUS82r/Lv4
5arLq5Y7VGi2i+f9Sv9uvX93fTYzbL07PeTpfLnivOrH9+G99f963fmK7/8n4ur1MN6Nomt3y/92
eVUfbMvw4wv97RThePfSlyWEJ57+5B9swvEf2P6DkP9+Kdspoc4tte+DZATnRmonhkTAZuf4rRGe
aBiKk6rdhVlYRK8SE5ZY0y3Ds3CXHCAdnRhZNq3znjKt0ddeZVBbVRvSYxbEEKjV/Qu7YIhsp1Gc
U0nYgm+Z/GLOGOjmidP3v4Rf2F14onZjCSOWsImm6mHLMHVAYDVk+xfoom+QesS3wpbiY2c7CD53
1PnaZjQ3MFTG1zyFgXSK0qIIJTnhDSwJOJsnX2abcKuR/qMFQEXmrIFaRiyV+z11zrkqb+dAF1bJ
TWUENjzJBvUl2YjEDjt7cJiIqe78CC1XG74bg/r5rrjpJA04tw+p7pmGQ2AVt0KJi5uiNNre0wug
62J2q1XDwS1ANrybbfUOwOS0+Qq5ICuKiZWZI0tk1I/LWmJpv9MqkpreeV4vSIrmEqYxtLy/LinC
0r7rryoPFnOYPrJFs9SDI5c9RczoBXmTgP0sVg89MiXq74TrG5n6q3Ho9gZ/tzOgXO/iV5OWvRC8
F0YxfXEX4EQcydFPSdeAqrDzgqLTFKaPzDrmheXPA0cJHNAwkz0HjgvBFcmreYYwLtMka4zWHHrU
23dz5shqKLddnKTnjxNHZfCPTSg9flhLDI3MvJLpNo5KZaBVHyO0Nsqd9xA0ifcgeoC9PHRbS2/v
ApnlXBvv4hBxnTNG15HK0il0mTkvpLVPth3F5E0D/SSakdTZCWVk/SR6CKYNx0RKVsKZvIWJoavr
XkrBCTMyiqMRm5VWrSMDL0NtzId4rCnUh1aSlAdhbRGT24Kp1dbCMXuncNHrRpmUt+pdROwSwYmT
uZNyKD3Aa/yMXbyR4j8jMqSSsP2bUxsz/aCr9vfFboInVOHTSjNOeVx5LzzLxRw0DEHVdVCYTK/6
7XXNw5RSPUoN7a14EYblqbwjZQLDlu2eRGNkGYr1c7tYu8jEmlETQrZwik1AtiB8PaB8N8ad9G4B
vchJGMRdLM0LzpPeLVj2cL1KMDRsVJjRz/rUhGHenMVQ9Jbmg406PWhj2YitF8d/tcAybb6G2ju7
DGq7lI1P2V8StogoIKvJ3Zf99B4aKburEEEJ4SDfFqFBjUhtBkc6vLT2iVKAMV2JMdjTn0bL8F8Q
WpB3wg56zDktM5bYUghbimXE3CXmwzD3eqoxnPo4ytFXqUk5ycgNmNz0MHoOAKgdbYukgcwn7HPR
agcRQQGXw57b8e/WBGNPM6rrcjMugVRZUPhPcJJ2gpM0A6CefMxNjh6nrjDWk0f0lhgxpep3Vo98
0xIqzP80DAREZVkplscHt62Hx9Ex7nqddC8FG+5Trqvldijj9LunGxwpAbAidTZA8jYdQcmR+6Uw
AK5GBfRrYV27K6kejgJsLFDIoqkr210bhpNsF5uALadU1W0T8Ftr4Zjhya7jhnvN5qP/DvTs1W10
hHnxjzmwoYq7CmDMReDKPTmF45zYuerpSnRFAxe7AYSgQtN+tpaUafeFauy0JRKyUxcZzimGcyNk
YqdGTLeLOgBgSVogN6sextAUQnV59Gpkc4LqoczhfRY90eRDQrVtqoPqcKufjuitF3uAHGBy1vci
WNY05KAjH07U2qpufRp/Cl3Hgnw4BnIqxQO6Ib9sIUdZN+Hwp97v7Emfforf1ojaF9KW+aV28ugK
9390bUprUzmkPiH1+mkSzrHoRvAklZIfIaG9yKM9dCsRU3UgqDn3RBk+dSLqA6e1kraugr3oxo3x
ww7UbP/OJi4V/pXDC34RfYmUad9rCUR3unNKpqY3FRgpl7HooROMLolZHT7apdY5/ZOtN3z3JCH6
hKb7FDOvKqxiLOaIph0oPVkLT1EM8oFT5dYwlbuu+/mnmnyzLwNkN2NffyXrUZtN/snzUhkF9Q5c
v5x9UpCQvxmd+SxmhLkdX8uch8ZcJ1trNtxodEquz37qu2fRS7r82+DZ5k6MuqFwz14FJJkf918h
4VtvsXXATFHDcVGfmLyLY54s1hErfrhcTbXOJq2TiRP/b/OW4J9zAxkVCivYyX6Q7YtR9x4luYSF
vnDiL2Tvvhq9rvyFuLZj6Bz92l74HFtR/dVpI450wtZ/8kObe6YRSmezNuPzh3UaSL/OflfCd8OH
+KLIlXXspJz8E7QDqxrxnEuAvMRwbWAF3LUh0EuwCGb5OYwkZxvD1rWySJRzYJpEW3jHmkszNRzW
vW8WmwhRZGUblbZ0XOxiwjIUYcKW5pp5GCMHrba/LWnk4/srLPO1kOOIOknurmFQCBUj7mDBSr4X
w1jOkwcniR8A2Eb5uklRs/B81LZ8rYbnq0eBS9GCfgWpVsfB+d+aDL1e9F4NuL1XwhV2CjzWopt7
CSqwBWm1d0a3yMyt1oWg3Jyq2QVKpEwlB/6zaBodAgm07h/FyCsgwFkiuimsIyKwxl8RPDWBf1SQ
91aKtNpw7OhdS0GSVNQxj+1u1m+FEepM/zoIQqR4ChLG38csc5aYaqJdEo4w1LyDDFYPBqFce4Ur
JHKV/LWtUKL7NfjlKaRC2qVUR1EMM933NC/bhlA5rMVtcLkrZgPMuP7kWGzzfXRy6INLIn26rYpm
WWpxLNOWpZbgDMEm8rVJyn29Hp+p9e9XNifupzFCL0ZNLI+zVkqKYsttinUFV4nfqE/95IQYw143
CshsEdtLpnEOqknvNtPagmOV4GyXanAT3iDnL5Im0JiLocXJ/IPu9WeEg+Tncti21MdUIOmALExy
53ambdzG9I8pQheXxIKFiz1RHm1EF2LxoVrZGchOylDLXT2kfbUqNPln6OxfpopeF0wcDAN7FTEk
y041Uw8IL5KyJ5tq4we31pSXgUPPtRZZ+hHUlPLil5YN273nojidQxUm693anE5fDSRfj4ZW/FmM
ss12dbKBafQAgTXlcZzOYUWje4p+DOr6TzFqpjNbERtQuvOPsdOay3TRE+sqmVQeYemKz33UFdSv
8zyl8D7c9BLAjLC1CtWateM6+7HIpIecOt3tULeozfVevu6rRDmNookrAE7ZJCe4EoZ3rsmfwfVx
8pL2Z0+EvIvWouBLmsnlAfROeVJliCXf1AaF5KAYZkF25ljEPwtTLVQJq4SjM1NOJwr+X/qEIrg0
qZyTehXoMZKF72b0Sn42TMs7zwsIz7LKmEJ3vXl7GUNbcVA+evHaCPIfHKXmz5xAFc+SFH/jrL+9
6NNIkY3+AGQSKaspIi/U4jkLmg3U5+NdxCvFiBBxT4mUcEqGWT2qNan7abqY5LqxAuAIre/5Anac
XJPUoLZfy/N1R6pkZUZOdhbBoAjGozpQKSSuj0KEfBxsjiUhrrZa7XNTldrVkoDHiqHlQao81lTl
iGHhWNVK1iPrmnqS/PnnnLZVtKuUwDPuFo72eZnDQ2x4V1XU/nw4LQMr/iMBg3PLpoYjTOXmq4mx
7Sf10sUmHImeoZMQofIjhqIRIb4ePPegE0+LSfSoGe1NkjPLOpwd2ic3hfL37XJzpEqtuds7YF2n
lyCa3tJhUE/9fedK9dlg75nDNqDWZ7UvD2bnDQdbqWvoaTHFqqlRtSLGoius8xwx3aw4RASKW1Rb
fwT/3NTZP0zIZGo+o0A6KA1bCNHEreeCuprGlSyps5Fyl5/uJfCDbZxmNGbj/Jws3LoWq3sFXP7H
pY3YsRO0Pf+2bE7py0Eb4G+EFyTeRCjOfFEap+OXVkek0/SyL4r9Cimy9Qmis/JahUgGWn2cfknd
Id/aHuXlbLEhei7llZXJysaZkPlIQadnY0Juip6wjQDRgRVPHtFkbz0xhCYNt2PE0PJ00w9v1h1l
npkv8FI3d8VP2ruqGO6m61C8WWymXHjXKnf3wtRRdAnL7ETpqg12fxRG0YQQQ+xNAB0Tz3VzXxrz
Oazd7A4602KraFDEmVWlA+CeCxahKV8TAzQbJaabEHrNQ85p9aem4h2qQgPJ4UmJmfpfqqvdpj7r
07CrQbBSIexehNe0/e/d4AwPYioI2FtSqsVd+Gw93ze6GT8JXyDVKxA48YviKM5rh/wwDC+OKb0E
MOXdAWxW58wFkTqNEqgN5l7jxIgQKG11FI7e8Mq7U9rNASYtnkem4MXR+NJRVvQGwQvCRCw4Nm/X
eABTllixOiJyReT78+zZ55fAMSRN2Uqe5+6czoeHIPaym2hkA2mosUZAVwwRNP7pqPIKahpZ9nZL
cDp5kZzoNn6UQz33tkrUK9nN81Vn2zU5AkFvDjHD6MjahZIFGZMu7UyYto9cxzymCqoxEzmlPEnt
IcuFVrCgtVzGixvhQggvxXio6+JQ6RQv+9G4zzj/h+XJa++upvJ5m3padA3RALxxpvzTErpZN2V9
+AOJgMnR5nVJBQNgUrLFW1eKqdMPHXgCIaA9dk5t3YepoSoXFeCS7FisBNbdTwzrbiiuta/7yFot
Nl2RlAsVTmdhElNFLDQ2qzpVfTCKrCaciucF82UW23IZp6XiuIWb5uz4VnukMJvi9DgfP5s8cm8S
vSEfOQ1t2Kgo29cf+1aqniPd2nuyOoI1ab1zDMJ0HYihbkXbuPGqg/AGRf89dKejetA5rwWfXhEF
twrE92wIEa1g6aJS0h20HMFeDMewAEWp+M5VDJUSxKeUfk41v3nglyqeJ6HPAvMwTA1bEZVrhrQq
S/D8YphaEHaqCG7rBR9bM89QWoAO6FjlVrrnpqs9c9jAnRwigX8FJvTbEOL/AUdgv7aQ+r59iNXh
CUCLhdg0RuWdx8cNxbvOppZH7dxOjeiJJkCK6mwVvlvAgY5HAm61arWohnCTYVRWT5pTh5+7qHbC
lzxt6s+53PxQmmBnW0XxmHey+kJZOvDIsuJJMfC1lx60x8YzOncvvIHOfh/VEg0ABsEDyt/nyAUm
FU3BJTnEOyXgJ+EU88Piz9hmNyQsfh5+9UoJhuspWsoh9h8hlpcNQ97EfNWeREPxlWz4T53R5k8U
c47kkmTILkc3itd2zHY11XWIUd/i6zbba75hPKiW+sNNECTrOyW+dRl3Sh4nYccHjXhrpkY4+jQ1
j16fvNZm8cs0TUhTO7+WZrie4xvTO4X+eG0ERelEPi96S1P/g21IjH8Xt0wLQz7/mVT3Gz32IrDS
Low7g07F8FRzqla+CmMQjei1OeckKzH+4AYLGhz8wL0I+7yCmPIhbrG9i8nh6tjxffihyIXKQwYX
fnelZYrofXw1qU5uqOexbvXbQLHisraI03zJ2BbcVWDqRiNg3dmwSvOpjfKdMXFLizHUJgHgYQCN
i63rNTSM3o2niY0wijlLU9pWeMrzTnoEOGg8t1X6p5QZ3UWMSLmqO/Zmxqblc/OMcMghiLL+kja2
gkoOlRqDGarom6bqTdhE06YGJJe2mm3FMJdGsLtFOx7J2fL5b0r/E2jogAo1pUErMEt3ujOgYRtV
DnUqgXeSJuZXFiVxDUDIH0sPDLrn30TPUPm1yZQGduS/O1AZI3vsGp+F3RyTEBqKKUSJ/6o6DpLE
Gklm+5BD9Cq3OclEQZba0HlhEVsOHBi4f8YIk5yTOs7OVh8+BrqR7MM3k7AXZunnq4/dnop2rLzR
82zhfxf0tpqw/X7J3HV+rV7n3h6Qk71VOie9VnHQQrRApUFOjckqMFv/RwrMkyKiv/jLfNHgxvo8
Klm9cRU7vmUZTIKQ+6mHwSyUm8kz2sZsm3xN6b7D4UM9XnwdePau9Cklsiqr37wziq5oNA+Aeltr
LnAtMNtgu9XxsrgHKO6bVePyNqGb/H1xBNDDorGG5qWcZE/82nI7ho5UjKiU0M9VNn4VI9F0uT59
aLpyq1ZD9iRscgARTDnafLkxuYhmc1QbbIVPn0zQn6j7UdKa9WJLktpeDS1g9WWhPvrDVdAun1el
HOxEmVy4EmsIW+rALevGfbgTNh6OgnWhBvUBnpFblg9IfCCz9NQ6Zn+FN/MaTiPK5IunARb+HaRp
40YMRUMO/wdA+ZDsJGFxZTg3lxNvMUmYaqqt9zAbtOsSYmjqhPsBJJmLNGOfq7cYdLyej8FDPY2E
XfVN/cyzw0mMbHnUQSmqQ7G3kNxaCePcVLJ6c1WkwrQGpjlh8ztZe9CHcFUlZbg1Hal4CHKD01mo
eQ+xpWgP/L9tAM+W8tqaHKDIre7/a8iVdQIZCsXcrX5K9SD77hcUrtqwUkF2JEnbaCysiw5Dycmp
ZH1vkRS5t9RDbqBgkT8bWfAHJ1zlX1a4R1HD23GfKfcW1XP3xlHNdVZ42MymcVYZz+aXpnZOwmtK
EYz38cBHHK1R8yCDhTzGSNxsNLU0L5TN/4BSwaeAQkHSezItzWIzYXI/ZHJDvTkRwi71Q97CZf1r
GrWb/5fl/umqwja9QvZd6tYDKV9Ox5f11DTTyatoKDbahAB+L4tJRHjqoOwaVeYPOsUKm5gvhhSC
PoF3N45itKxLlUwKF8g+o1zq1AArn2SWk5eijSkWtb5BZe/cKk7YhiotDpkqBw9pV1P9a2jmI9kg
lKccF3IldEhXyGIY33qjee4iPsFSX62NjjNOdvnnmV/1HdWq6A5Oom7LQqdUZmJWVTWDRvSmRoSM
EztrM2WtgzH5a1Tz4cYdDZrr3m//oFjlVFBW+dmD3GhPfXl7KAI3RMZG/sPgM3ZIbQv6nczKPvUU
IO0dexy2Ylj1dbtFqCndi6E7duFGNrTwKIaOOpFfIXRxHrhVfvJgsqLcCOqtQpalK/rP4JpT6NcK
2VZfeyX9OSynfKsYOpHjQkXW/vSKYXLP9e3gyT/acXRgfjVlVIdiHaxvnUagozt2MKaCYgn/mU0i
tfJVjEST+MlEZKH+CDstTba9dVRNEv2kDTTKYWRt7k0P6xTGFB2HQBSaCYeOlMPs5aumU6I0Rcel
oW5ztYN79s3tFIaWb8SK87JU1q6G1JW2NVIx6zZus5MRJegEIhe7GcGf/yEbkDCozjdp7IztqPjB
qSnt9FmLtD8Q8Uz2ueeB02m87Coa2+3rS2ffxGCoiqLZLE5N8pS1USKx1DdFd4DQ8JObFhQTOqW6
clRLeqgnwRBOA7xbGsO2ZCjaO3tepJ6+6mzIJ4O6IW9AmJgFA217HFuULjm+CL82KhyVpmF/rzuP
H7oohye+pS6j6eoWzojM+Q5N0Hclb8tnXRuiE49KyhaK5+57xONxrDnfdTJ1nNTmMlhYVXnSR/uH
mMc+gJ9vyk4eeyoeOY9odH53A2OmJJP7Z10xlW9UlKLdCUTkKLaOoknYCvlWzs/UtJsUTVBQ9inX
BQLhqWXDNJyP1jV3zI3YhNrhJNeWemvFreVbFYXyLavcr2XgKUcxEo1whpG76qiNuy52TVX1S5Nr
Y4FUpVw5n8xRG6+mGwyrVkZUcIRkbuuovb0Xw0QyXlF1XqPGiibGRFujK6HPu6b6F9GLRj+pVqLr
eXZUrRaXbNdsWkoFZDhT3gX+7CL7t9Jr04HNcewv4dR4ZGHSTal1X6zMbPbCgfqWi/RJkH029ZSK
w7z0K/7WHegh0fUn2p1wErWYfnAuczMx+czjOajhyE1B6wtCrAkzLVDRFXxuCttP30JjFF5qiVQx
eq6jeqgn7Z4KuDy/6qF2qBNVfZVb96cX6rvwNHQow/GcYK+opfP+GK1oX4a6/hcM+8cqbEjyQdLA
9tE9mpWV3UUiP1aLcSV7qX8WQ0/x/W0hQ01mR9Zr1Y/oI0XjN9O1811c9yQfHav8MtmzQh2+UTIL
LSsfYY531gUIqVMm98EX3Y4gM3aql2aABTIJ2h/CbCedv8+1fmUkB5M92gnmbpiap57+9+Eg9d0k
X4h77s7hPnArpMMhz32b82GdOVpBXiBdLWt6jvVoUQexL1Oru0he1iF4j5SV0Sm3Bi1zHTFfbMIb
yX13EU1Wpi9S71n7qApN9ypsUIOAoVHzciVmADIJSE9PqxbpGB0Uzn9yxF/R+qYmKY+7XfRWzMUf
0BpXwmsE4deskpvDWCsqVQ3TjMCvOQnKzYAqvbdAUQUGpY95MervbGOjCGrLlgeanIeQsuYQYy+V
kbnL4TOD7VpV5I3n1X/lOal8KS7QCaTuhcqKX2Lv/F+RfW+6nw4hAD/bJoaMDw47tSh+XZYR0UIl
fhaO//v6/7TMYpvl499mpAbMKnx3eTXB9GqCSR5aRC+v1fDVJ09PtZUiVcWGHEN2R2EsvVtTD3wB
BUzmTVhEM/qoyJWdab0LdeJ6YD90mKe8rdAXQ8JtzG22YqZYWrfl9mEglyVMetL6KF4YOmnkwA93
Y2h4zkrhd/Wa291WEUMxL8njjONMWd/JHmXjlPm1zSUAEbq8MnF16n0tbvhju18cTt2054qk4/wy
dHkSAZM2CDlbjwlpp8YhUaoahf0YV45+BfdyEj55MmWdBVGHNvB0NA2Fo86bblsqjrNRQ57D1+zg
3FWFf1KDtuYY/qg3E/Kei1iFu0LziJrN4gf7Vx9hdbladnSwg8Z4qI0s5vc14QhUqWQgOjAbPISj
bjyInu2V2tGr6+c5TkzxuvhfqZuOh4R/GolvZlh8JQ51pQUrc1pVxC1LTbjQwcqz03xJBa6MgKqs
TTedNnZt41GCl+cHMUTrHCFgg1IkMbQTqD7K5hnBAPuMvoQ1Nx+GwiFsrRMGu3zwQ5gHwf5pYRev
0LcpH9GYKx+DkDMvPVep+OqGkreZhjqT9zYRzK9gvYk72DrEUMSJuXXIs4dOgnme+2G9qvLrfV5R
i62gen7Ws/Zn4zTWueOhgRJ4mJYopvrlmCTLC4QQoOM0wiord3CXwzkBzWChFN5GrPCuK5YV0cLj
wiDCFw1ppFFGPArxTSQx8wRN+Dp0LpRMk2TrDNTS8y6RN/OYKlT7MkcNjgeDhen/8c5jiEnZNB/W
c7bf1AnyGB7zvKKXrnQeqSrk+YrGiHIJGWZO/SD0UZVT1OfBJaDOFfZ57RQm8c4jx3kILcqqxrww
TpzZmgdP754kraPKGlbklTa29Y4N1PAtIotA/enwRfXgROATUu/KuJ3tqVmOs71L1Hd2ET8CJ5nj
9biRrqgqQsnSQ5/UFcVDOanrxhHb4zofgtM4ae92FtICCgJ6u2oS29XYuBz4Rvkb4fWgZr24ZsQP
1DS3SAfzLkvBoZlikT6wT7bnfoLCdHyszFZbVSWsPXDBrWDs1r5rSoM8htcG0JnrlLiqlbqKQyd6
aIM8fkZx6VbAJv4VmFW6M71KgmDNyb86VDKTP8op9kOjnQN/VBOTKyWa5RXqagSECkSAOrucTZ7p
Q1DESX55VUqJXFoCPFsEixjhEEPR5BZ17K6HIo/nT5wvS6DoSROlc9b9uSwvzGKRxdb5wbfG+hr3
2bgrtcpTdsVoUrQosV3bIERarLmPVjxGTS4jjIpL32jcxRMnjHckkJLV/zMLLFV40hxtMy8i1puD
9Kj9rEhaeQi1MHhYGjMDRd0N68UCPVLwAI8lWgljYLyQkvSOwraEiF6V2+PaVRRpsziUwWYaWVNv
b7QJdYfTxWaj6GYlyA7YmzZarL9/FZpFKq7Jm+92GXUnzx3akyNbPxthE0PhWIbvQsJCilfvxm/L
SKOrr11ktdbCu0z+7VrWdGGpzv0Dms1HqD3GfdBb/qqcKLRqmP2hArDzTS452jn1Hai3BNVWBGnU
NeJ8Zz0YAcletxxkVC6ZI2f8UYZRPYsQ6AcCmJUQYPK83Dj0sWXx9FhKX7tOOVI5Bxu37Pccfk3c
5ZO9GIsfWgRTRxD66kNe66fKb3ad1J7Cysj+8BO74ldSk16DUC82fSV1d1M2gr0Ft8bZRnpi3cRD
jrSdCvl9XX9PKit81XLJumcUEqfQvb26nMe8ZN5JuEQD9QOQZrlCN5Boniseq0pfobn7Z4FW8Euk
qfx+atJajP6HsPNYkhzH2uyrtPV6aEMtxqZn4VqFe2iRG1pECmpNguLp5xBelZFZf1n1hklcAPRI
FyRw7ycszIwenYEfmZt0q5G19soxFrYSJQ9B2ImHZMjilZv57TbNbPGgFkV8wx3wWXbKwxD4X1xW
iyfZQo7D2TYm3M1YJS205GLufDHPCf+42NSk3ZZE8M3YtRT8poI1zCziI1DIBnMyN1E+WTutvq1S
1ICiSOl5CP/pxCONcbS0QdjZAl/62VE15Ts2Lw4Sy2QBlCykyjQktxJpBcrwUrVZcitBWHNfM7dk
XxDHl0ZN1cXYsupwrLakXJioC7D65b1TmMU9a2nIEvmUb2VTdhgFPOE4ds4y1FiiPumt83gdP08K
lNkuNWDTk44iTpe92X7EXtAd5RAqGe6lnezl5wRNbZcqN8lTo5mLxGERnJSRsJAKTv29lymXuA4U
NksAP89Ylolz1jfU/9UU0oqPlOfWcOAs4FFUb31fM3gT/WZZWSElsvlhmuoJ2sYxtj9zSx5kZzGP
+Bz2z7FR4MI3NJB7E2Vd2C7qhOypXeRG1mOcucdhCKsLHiXVEpfW7Ot/H5FxjeH3a3RahSeJUQS7
Kknbh2ZUXn3+xlMxt+q8C3dTP2hLRTGbB6MY2ockfdXNNLmXEQuPEZwMrX4j+6LRc87mgE5S0LR3
aawDa67MM3tTnLkzIT56HtmhpcSvreMZm8Yzon2RqPa542Zg965/rHnM1dB1OR0mT1m7JQBIXN9d
5DAnzJamVn8akV66NnVh60+d8J1fmp+9cvDfzc3J/e3QvM0mvT3Jg6eifMBDt0DK8c+YPFM7FC9I
BftUQfIZ4Dlm2OqqKEuursFuRpPGnbPLbGM6TCXq2FKUvcMBiWeS8yi0SdmNogOqn+vRm1oZS0Q/
ww+Ak8DBIvdJd2IsEkswOIlA2NWIzlav6OcEBRnITfxMTllQrq+ddtw6eztQX0IoDZR6/Oei4Rbh
2VO3FRjYrApvMh6r0GyOlD/EQjZ1xMFvoybBpKdWuqVhvGh62T3IvhqBhUSpwrNsaeVYLt3zFHEr
v0UDxz2OiZIsAQBgLzLa442oJmOJ3VL44RjOhpWS9SLaElURHYUse1TC53I2BJsHyJnJbExSDyg6
yZksraOPqbI2+ehYL33fl1uRrMMA6e8JxHD9LarwORxbTXm2Rf9RW3VykS1Vf266Vn0CUtfdUVy7
SdMC5+/Op5Kpp8FSNvW8z7ZAge01OL3XDH78vqrtfAJlr0y7EtS1npIaUueDFQ5oTv08GzKUMtgM
9BvZIQ9amdrXcQ6CH0dEw5af89OGIgr2R12DAoQfbpwcF63B7dgZ12Ny9jpV546ZavcoNffLpGxc
3vQpWDRObSLHZQzL0g2Ko91VlXs9zfyyOGquRQraKVFkVL52BurcJNwKrIYGYOAjT6nC6LHF6dr+
Qfdnz/DMjL+mvr8k9dj9yGJxayJG9TaN/GBMoypvWy8pd6K3yRFqmX424kpdhRoFezS73+Wk0d2X
qBB9d6w+W4RqXj/lAqP12vHFog5wAKc+KFAU5TfXjGa9axO7eyQnMXuNgW2XvXURBhR5zK+y0ykC
74E3RnbJA3bnz/h3ezeyZdiNuzTcHsTZfGmki//2WrKzUib392tFGJ6YhubdmPNkea1YfwzSzFzJ
tJuwuhR3o6j9I1/3S1sMirvMOhSHmnlt3epof0zowezQirAeUy12NpXIk3U7r7VFXCN9q3AHFnNT
HYzpTNaaui8tRSv1hyG5kxPlxRyr3OPg0fPMox+DoAq2VuYd5bVUY/j7VwqeyiDi0WME/vUQ6K0F
dDRMok0nmm4hezxR/dEtm9cxatZoe3Ae+8/JccnOIkA/aKGNBrfRGozbUbfxNgPGSi0w5f46h/xZ
9lwNtTHClonT6+gsAlyraPFhQiJPdbU3Sw2BGbedv+mDYvxiTGhP/RnuKpR2ZVh1/jb822h5kXzO
6f02WobDOP7mFWgbD6orduycrG2CGv2jOQZfhV2PXxEJuVcQIHo29diCXGWpMDdrtj/dNC3kCGQW
N73wYHP6YQmgvXsxYm1YGlTgb1hNoryqKm1xI9sduPF+1oXy+q8srbHtKswfeVCe8ZVx33q9xu2o
IqvtkE/d1ujsHJymU05CePp6KvrmEWHzHl25Zvha1MZ84zF/kBjaojq86HJvehQAW9AnUcF4ze+a
VQP3+Js4Hmo3rVmqj4GLFmxvWX+MjzCK+hz/GZ/Hi3m87zBeXl++ob+P/3zdgOv8Zbz8e34f/zfX
l39/Pf/9zlisBwooj4ZnfQ+Nrv/aoQI9JSn+MO4CJl2E4L+V70gZ6F/xT/82xKZzQORWsOC0rB3q
QfHGd/3xC3ptSLHVyoujo3lczXHMi8cvKPIszZ/xHKLdNT6Pn1xT7MietIsMw5VjYyZ1vUgzxT5W
veFg4CH0leyRB9nx2ZRndWMw5S/dRdwdunAYdp/xUestMmWh+oCtM7pMWaK/laJ5cqmq/kBvN1Mc
9Ma6qd8NeNQsB2RYNmnp1Uj7ccBPqz7JpjyTB6WnXB6YbYMSCo8kBYpWObU38pCUXnsTzQfZ9K3B
WiLx0q4+Y7XZkceW7UCZ4o1hBtNCzpNTZMdYoioLp7NG3t9R38RkYPVWB0+Fa0Un0TvaNT7GSJwM
qY2dpoojCXsD8yx65F+SNDtUToeLegqaa+vlGHej3a6cSPTCm3OgIk/GrH+XTw9DxPbGK9huOeMD
7iDTg4t3AZRSgfniHIN2M2LsyoIjsqH52fot5LbxoR08JHCBZaB87NXVMhhcGAWpfpa9djTzrECJ
rTUjnB46hLjm3TCLyXZpqIb3Gofji4Yu4Y80uXVQMgwWtg0+Ypp5gsjqr7uUdYteADsQavdFh+HW
b3GeC89IQM1bTKPHyhclrmGnOiHIAA1hN7UqD7I1kBq5yLPq0ohquJ4rPGNXlp7yng0AgeDwwxrK
AqjnFczEmzovh2Jbi5ElM4J6S4qTw40FbStHCwqlH0N8+E2xHMrRRO+2VNaBmkWHROun+8aKkZxF
WG43qJa3dtuw2bgDjrGaEgzPbTILPrZ5uNfjbnge3VhbsAHM8WGgd6oSnigY4JlZNOBSUvHE+HnA
BPKPJvuj+KB4FXr0aAGdoUGJp8bplqxFqJrEGreNJMATZ27Cs0f0TuSreDD4LxnOrK5ZgCUmBb+2
y0Z/LZXZQ7xJvAsFt/pogi7BG0oR8CXDcMPF20XVwo7IXVe/kwcW9xdD1ZAyDNAuu8aRHTCV8rYB
uX1XpBBTIn1CdvvPKWZU9eQNw9fP0IRI5041SGh/XoY6KcY2PBmvUxuEKZfp1OUrzccIuQaMc5NM
uvGCFH8VqO1LYenB2UXMcyHDaqLjoGHarxqqltT73Q0W7OCmEhKKK0Wf4cpqvq+T2lNWXVyzRypy
czMJLbu4SZBfDxlWJ9gmI4FtA0U5FyArt6qBD5vVdOMlC4QN+0ZzviDRvCnNoPhe9O1rUWvDs+mo
/VrR4+aEw1t/KtqiWvV61z6KKvNXlMijXaNF0zP5BWA0QQ35otfG59DtvihgTaAJ0lIDi/VN1j+Y
eWs+qmCn+Hin5xxnnttw8u7loGr+ysB50BZOhNKynndbRR2STWWi3wf3ZXgyhHdSeO6+2y46mMYA
OCeKcJ2Ekoku3dC379UIha5wUvduQFns2GvgAEaQ2u8VyTfDc8oXlPfTXeAE0bZprfZtLhnJAbj0
ooE75uJQC11/0KPquSPvug3IBezqWfi19TTtcUYcbZLaiQ6Y/kKCRMxqidmX/jEoPypdGb8BKOXu
B1/8PvScaGeUkbFzG1+9awO0vREem76BH0JAS/laB24K7qbRbwMH2+pGOFjOAnXIiyY+erOCtDz4
46SewP5km3GGVnzGrmcuItNuyxfq2mPNA0ONt9gxTILOz+vw3tgYoWKvVpX5cAgmh9TiX09lWx50
0xwOKjSS/zlIbRWVsnPQDwcrrrgKAMYQjBBSCSogMyPSxDmoI+uurAdxG3vvsWlgq55mYX4KRv9e
9jlea92FpVB3dQ4mtYdSEC8TKzTXorA1alhzO0BldsmtuUD2jeGeicZj6W6zCpW/sdS13VRTkobM
7rAO1qj4NBP4bwwsRXfbNBGwf7U/yxaCt91tabtkmPNEX8uYPMx6CngVaGeMTLiUjLW+/pppSnu4
jrBe9Sw4kKGY0BIVcLcKsBZ4x8z4x0p37qjex5dU9TCZCd27zKicuzyz2gOe2tFCNgNn0C+4KZLC
E+703mj9YdBBuiheMu1axTQ3LDrUNwCIyJ8q+2ZQ7sg8ibvBqZKDa+neIvCDH2aZzEu+2cPaerAr
1iYtdbPFgILyk57E6arxq4bXTzECACV44zQsWBwHyrqa1e6xC9WGim0hLv5sV4BE7PjQdaAER1PJ
XoMA22bHQajOtlEXgOd9V/pN8oGLX7AQmYmxR4+kWuI2OmYQMdAMR2SPyMXihdXFzl1H4m89DsAP
oY1rm7ZqYGMAPNjZuW4cBYvefSB4G111vkeodrszpz65gf7NrcgekgtWizwW2QXcjbOZSRWU0wP2
ZirpEQzZBse10F4ZtFf8ExIYh/yoHYRs29CpvpnquC/zWYTft2AMdxMWB1k4LmyhOU+TjT1u1NVs
qoMahrSerLwmqF9BIOEMYRSIDxtO/VqmC/ZCweuo2sUJKZF0KUelDpxvI3WxHZknIfmyctMcWVS9
EWer8Wt+03aNFWqlPLuhBynSIztR6OLBCpSlOp5C6yzSMsKzZsgPOhZKX40y/2apVvymasAXo9jF
V1azqbum6QRQ1kbqIgvqs7Tr0RHtd2y3Ko2F2jfi4s40MsmklYxbsJgCOXxx7850XBnqkwB1llTo
B89Ny4cJ7uIBk2mxqOpE7AYwcRvskdRL0kYR+hXaWbZAygJMmQ8oF7bbBH1inpCBGa8ro9cXSpnZ
98ix6ItxsP0voqsuuEC4wYJHrT0L2vKqN1GewByp8miTGwVPyt5IFMBRKZ6ueuxAzGidG9JUxrQK
IFyxTuxO12YlfH3TWggyuZSl+RjieOMmmqoe1KTBZwuZ0UWq+9WNPGRz8abmnR+uwSTfoV5jnmSn
mpmoj5AjW1cWZh6pCyqkNYP4nBrZxlaQvh/BgfEzLszbWHjGbViI6gzBEFXXP0PNfNaiMOkPo3P8
jA+JYi7tRpQbLUoCdKIx7NxdL8cdEezOaF0vJS+M5Wh3aur+h9ZMaOsPYfE9Oze9235XEqtbmG41
Prj15PE/NfsDO1tv1bfFBysAGxcNSshCzUMqYVDsZPOz49qkeJV4TX7zl/hgduoqRld7JYd9HoqC
FIaZ38qI6WaluxpGrVvqppevB/+g6oG4l4fQ5a31daHuZROlcg3FX5R4hkbcK3wL75G5zLeB6+Iu
P8+SMdQ0Ya9rsXeQ4/oW4ksy+ZvrhHlYoYf5ppn8cSVn9bUp7utafcaStDjJ0ODiNSua+Cwngd0r
cBsJdyUVirPWk4gbNZwrjbonGYssP3dP/U0JsmBj2kZwIK2s3WsT8q5yxOA0H2S31IdGdet9bTX9
xm/xClaLeN8UpWVg8qL756qF79951glVEiRc8RJYWeYsUoU14QoZ2HpP3tJ9tXm4RKVjPoeRFp96
MGjL0rfdVyNsuBWqdcwuu7CeLR/7k8wNl20BYl7T3GTfZIZ2Ap8WbeM47i9F25Zr1EbVe7L19tJs
mvi5qiINfZkMXXp7/KJgCPG1EfG+TAyDZ5s7biN/8uGVcOhCbs5ePursbsjG2z7C+un45lupu2wn
bzpWiXCeotReh+VEHP2VrTahm2rlxvCW62SlBbKuPpkIXMgNSiDz9LEAFhaWQ3npyqm+88P+XU4v
Xd1eZRay7DrV6yTKbkg2G3vPA2relYM4G46Tr0Pcdh+tSrOgsObRe2PjHi23PHW/j0Rv/0Dk4Mmy
k+ItKopqqTaafp8PY7CRV+zZelyv6KDbelayHvOpwS4eq2GwgPZr0bsVihs90dlEccUcVMU3jYrX
+HX2njH00H2zI4PPo7eNk5GF5kPYA8PoU+etN4CyKKgP7E1UpB/UIGUXiUDBVKo5hl75FUUX5GZ3
5M7RLSWKDlRrtxzzD9+tIgyofHdZa7W+CzyavUgRS+p7XJPJ14Chbs1tpGARLnuHhB1aCCR7KXuN
ClK7A7UQbz/rqHi6u0KzOPhIwzUPf+2j6rQW065MPVlRk15GxcxnqtrwOCPMykLf1409PrHXLw+B
HodrCSz7PR7NcQlE+z1esl74u7gcrwxlTUUys3ZqGgebzNNCLOiN+CkUhrLtEvQPHD9OnnpdKQ+2
jvml7C20VGHfMfJEmns9T8dNfUhvJm0u4rTNh4R7mIpID32PTMEn+kPGqHdSjv+J/lAGMz3ImASI
yI7Goi7QAA51DISOPRzabtzJoIysxPpb5XJnb3Qby5PyrcXx+rmeBfRJAqJwNg9Nv1vJpitANcpM
gTl25lme6fMZgv6XQZnSgwx9xovcbrf9z1myg4L4H1P91vpllh5O3+qpMXe6psWXLkucVQHdZ2WV
qKzLmDwEUBt2eunhagWJ59LUomOBC/cPnpe5FFMi+B/+nII72NarOvd4HSev5fuQJtuZuPJLUFF9
e+VM4B06q4mUlTCLelcjdLtIvSbEcHN+hYRXkNeW17nOnl/BLIWzynyNvJPReXf2pMG004b6m2d8
L4t4+LDK3FjyNmQXSsvWIcQgbKNjt3sJtcTCI61x1krmsbPURP5sqwJ2TqV3u2Fu5laN9HLi1gfZ
i5iDAMoU9qdRjfJnq8u+eHFvn+F0589mzFaeX9WhDfnaqCmv2kxq+QaGD3mj0IzPseJlDzCHLjJu
uUUBQgPS8ISj0pvTl6vRs/NnbN/NY9lHf0z3MyTGIlTUz4ad/u30AFDLmz0V1+mIsJvHwPH0pZMZ
oDGMyF8mHtmexBjZC7hd/NJ0rx6iRk9t3Si3QUohPXPjl84I3QMpnhZPmzJ5Gdi1blSnAS3FZ7Lw
FLvZ6qOPw5xRh+ehxZ19QB9614xYJCnBKFZtWFrPU2T/KFPcKar0DmoyS+yZhAFfYxHbxdk1zOEk
nXalH+8c4vuOHYf1p0Xvz1Bd4VnYZ7EPhLXu9nVa3ceoU6tbOAHtL028Y7o9VlH3VacW5zCpYRj6
XrYyTBMFxPmQZd2XFLmU/SgqjAPHNs4uGorjy9hxuo1synHq3JGNOkXE2sivF6iHeuUZKSg8YYyP
g08WITaaVxwIKyrko7UCjTQnFBDcRpM7vRl4qD1bbbpIrKR9NQ1bPfiDqyzlrCDQu2VmYRMte9XX
EXm/VxIt0SlLcVKD492yeo+z1dj45aGJVHtFWjPciJQnOBoDwobHyA7MMa+nBULdDYDcE/ghsiSC
6n8SNtnemGVyVqy93UXb1zzf0Shbkn2Mn9w2AZmFV+r3rAGp59vfYmAIpI2d6cHIsaEdBjM4mhZ8
NqQiorXiwLm36gK/ool0M9V09BGtj567MKXBAGlLbBO2g186e7jb9rmJvGrljan+WuvWRb6QGYW7
BC4k1nA8SEt1AmpQ+PFFntlN9U1RQodC4G/xqm49DOxxF89Ife4GhQ2nUC1xEnbTn+RZl8d/nDm9
pRzVCKg4Az7DfxmKO3p/7e3ErKtilyQmE8pmSRdmOw8rq2vZrOcDuqn0+FV2ljNcpIgWY+qmj7L4
5SjmO0ul/EZ24R+Qr3T8LbaykyVIer1WFXnKIRsoJ4eJHtxiYmetMGoC2hTBZpcxfz4j775WVJ1y
MS6F13jl681OUL1dyBGfE9IIaSnPGSpQmn9eJMr4U9wIkZ/5ZWRczkqEa668BDty2fHL1XlB8xLF
annHVqJ7anL3JhoFSJC55WrZk6JG3lm2nKb45mezJseYiScHR3e8JsvpZM3NEjzzojLdHugEM1VE
a5Z64IlD10ziKRHhuMzwydvLuWS8sZaMzWkn5w4qN+yxD83t9W/QUBjxBa4Jcq5LkWvTGWq6kb19
4ltAH2d/vQoLzjqzsVAUffns2/FuUnXni20q9ioF/AB5KCwf4Q/eXuOocqwS9vMndcjbe9fU32Vc
XicaG9Q5vXa6tXO416Kd3C9DZ2rcbdv6EkaJd7Z1yyYNoaEh2GbDqhmwlazcsL+FhdnfKjM9v+Yx
OakekLOfcUu3whWFS4sVGiNkR2BpmFXkKLDMoaBUFQ9h1/GSY1ZylLHMTOIFd0xrVe3bGPC3xip+
XXn6uE8obD72xXTX1j0+QS25wNFpxKPtQEbEIeDUz61rKETNpEZzVrZi+Gp4maf9UTZHP87XQRqO
Gz8Bg+h2nb3JJXNHDf1uUc6nmMdvzFqE8xKGWDezezRwveWqjUNAODMOV5uSbeZNh7x0lLeWW6qV
sSJna71DZJRvF4jItzbzdpioFU88JJojCrGzwy5xNIK+jrjeqNqD1edFuBpvw6rSjhHL7KMBT8bt
yJDr3LQXVj/U97mSe7twjIftEKfjY6YPX0n9219jm/sIegkvRWmmGxfkxYFkenSLBC5yMnZif3Xz
e1sduo9Wx+LX8e307GmAApoG1KviZOYRbYRm4bPu4TZHUx78pDePc2IGuP8c/OXUk1Gjq7IN9WE0
H+f+1tKSpTdvNVneLzEk8E/kr0131TtqtIoUxVl1WeuccfDu2PPE/FrCstoJw3DA19ARWA2AUWEN
kBS5We9kkIqWe+22whCyiWeLxYBS16rT0DtRDXu6xzvX2s7GUlh4jW3G3Xj4jrlLjU1DPN0HHhtO
RFbOsiUnUD1UV8O8VVWVsstY2HbLKm3qWznE5xm2nwrNXhioAd9b8yHQEd8I8sTby6YhgvQcqjsY
z7dQ7knr188W6gvBAuL8vcqf/BYGSYJdUlQ8qHBX1mqGxUCJKsve8adwz24pOKdehB8SuZeHMKiU
BT/89ouo0j+uqFMD+fOKDbpZW2/K1TVWofrO1BI0Leraf0WI+XttG/VtCJMAu0fvWYZHQyW9kk3e
1p1HlY6xtfRIe2S3PWH6rlt81sQF+rirASz3AWeq5jXPVvLfKD31g22w5YVO5xQlXOx0+LWJu6Wy
oAhlL7NxwmipN+tTrEA43YzzqZitgOSh0SoH7xDGlAigtAsZ/BxjoNy7tcpMXUY5aUfpDKzp4y5v
KVTF/CYXFhjNp9FJdepAEzzgoAjWfd26z609f4OKF4zFvHPQRz+uLUCbu4bV3io0u+JlrLKWW6uf
7wNfiVau74uNUoG71j2cujLBk8rvxZavbPGaI3rSzYlbEwrMKikT7D8Ror2zAidZYG02vXcgSXmC
ZemdniQp5dMAtuJPqUZ5JgUXr6qM1x422qxy/c3nOBH32TKyM2OZ483Xd3l/O86HtHLJowfl9y5D
A0S2ZNwIIlik1chaFP3l6zAvratLab3KUZ/hdmSBY+lFtvvsqEoSWLEDgFFeTb5eowoNvKuRJ+9l
H6xNbg3ntBnwuerG6D4Hy7PUbVCoYw2AoQ+L6oumtc+YXkbfc4NqqN5x1/W0bd5pJVtAMzjoboOp
lGJ9N8bQePWqMSSDkw2Pep8Mq7yszFuBBMxGb+LmptNhlOi9ORM6e7H6xMuLcOiWbulB0aNgRoWl
D5sb2d3AB8UZpv/esEHcVqSDkeIpEmziirups/HR0YBx5UpJ7j3RMX/DaJJPO2oPHXi8V5h5cnhM
nmWfiCZc1k1f7LhLIbvYxOYqnG+48tC2cRle24lV5/XCaGCS//tf//v//d+vw/8Jvhe3pFKCIv9X
3mW3RZS3zX/+bbv//ld5De+//effpqOx2qQ+7BmqpzuWZqr0f32/jwAd/uff2v9yWRn3Po62H6nG
6mbIuT/Jg+UiragrzT4o6uFGsQyzX2mFNtxoRXxuvLzdf46VcbXUn/iikrt3fT4Xq1Ihng3OI54o
6Y4CcrqSzU6z9GON+Q5vOb0gE/yL4ccn2eob33mE9g7e6NprsLJE8vIiOwp9gFpVFeiauQh1mSJd
d61RvgZu5O7dKW1XsonWYL6s3Sw+DWZZvnYrENXZa2JQDEonLV3KQWoixMojFbo38+gpd/Pz1A71
rWb65c4LCrHQjAL6uAzmlQtdLfRPskVKtb6tNWVc542XrNwqq28LR7z/8+ci3/e/fi4uMp+ua2q6
6zj675/LWKKGQmq2/WhRzgFTV9yVYy3ueqV4kqbwRg6mKJ8seyMt5mOhPstR7CZSNtPsCAIt/17O
nBl5sITW4emTfAeaV9/xkROPk+7wc5Q1Z0p+htTANlHlVbtlGcTDc4puxeRTLpAtsMGQUaLnsE27
+3xyIfMyJlD85hxbJlmR2//yZhh//ZIahq5qpqephqnBwzN/fzOG2s/aoHes98H318ashq3NB/ZP
HYs3ziwkinwQBn8GK3cIVzVFjl9icnRHjf+YFIoJZ3yeLdvyLBwQB1anjBTiZCAQ1XYbchgpCwE7
Oddhml4PYshjVM9lAHKsqiKnwCjZDmoPbHggjnKOjF+HUAh+QpUkQBeh0dRFYeWwEgzsSv/5fbKd
v75P7NVcXfcMV9M111DnH/svP2YdcOgk2FJ/THXTbjSzyzYma+g96d70Ke6Li2vG6nvuZhSiOisi
7x/Gl9BLlYXsKF3zCQ1i/wFadnwQmTeuk6HCjrBuHzBpxdpzSsN70cbp/toM5xKLrLOoJK63nRJj
0BOmHVzVnz2yFjOie5/0WLp9Vmbkma4Yzs3nXDnr86K/DGa+fF054jPuD8B+kVjkvgDk5VjmY3B0
YOQX13ZoYPfJu7WVvfY85HMcQoLhdYYnZ3x2p3GW28ve0IP/crfV9fl2+vvP2jMczbB0Z04yuIb9
+yfUqFqD7jskeKFE1abPVA+XJXSSXA/iKekY9u9YyJ1jvxansvUQMxBF++o0enQ0UpHfRVac32kp
Lqlp75l7GbseBAyZICwxbp3HyRgiwBk5HtFtZbMb7fyuL3WXZHPabkb54r5fUvwuKrGGOuMjFwKd
OzGNvF0MtYJ+tZFwWsE8IJXsNsvE0cqTl5bwhX45bRFm3sWTf+urDayAOOcd71Nrxz3MPk1DlWyH
3oguRZzqa+C1/V3MnWOFYWXyGAhSeWQz/Gel7KHiDZPylobhh6IC0ld094Qu9/QIZ+2+NrV2NwEg
Ix3cJbc6OeFbeQan6BsXQMHyZ6hoEYOM2+zZ9KbBvU4oqwAGawZ+9nN+K6Bf+qQrI4W7VjEL4012
USXvpJ8gcDuIUQVq5SxNq8cPWbegR89niTMhaS9PmynyrkHZBJBvHtofVkKNPFiCaU/mtGm69toQ
qLc8BMnOdEdlTxE4QelbaYyl5oZYJSA2cMIqwD+lSiuO5OURCqAl43ZQs9f45RTw9xrV+unwOabw
WNyuZNvW7Y/YDJqtX7T7SC3Dp1DtypVFjeJUTKZ79qijL425KNBls/Fmar3yKC42VFnNPcbl1JH9
jrpubY9XOoNkMAx+gJWhC+V1JjyMwiMf3QDLkp2AlONLX6OLYPlTuTTrbFyMaoxN2DzYaD3K0Xn0
xTGc9jR5vXoGVfrHIc8x6iEn4GzZz0/6ohGZeo414IvI22/kOFv7ro5teHHaxL0ZcyzsB98Ov3g9
7JhktNiWica6dQb07rzCiL7UooCg5bspOCJTeaAcdzaF7z+RuxILLz5QSxvPil+rwVrgsUn5F7id
V5UXQ4FfgXQvFuPZVB1lLAfziiaoVl7I6Dz1JRobNTv1YM1WmAQYGNjdiJhzsC4tFrdKDn5EzpNT
5JkXxhCOUv43n9eaXITzU34s6zRMeWNjMHhrc/LDlcO2Yq21Oisc1PXPsEGKo+XX9qVxdPsyxqAO
//nJIZcTv92XDNsxPNeyXU/TTVcuE395clhVjLuxYpfvihnnS4es0LaoSrxFATK9CQsFO3TtngvX
7Y7kk9EvmONujFKiWlrTJZ0U/zawzG99aY/41LJ/YTnRHCx9UF/iqlzIeOgb0Y5saLmRTS3HIhQE
xyNZO+NkhkN9vWyllSzIWzU7T1aYbVJd6zFeSKON7gYu95TEeemRN0pmUOxf4lmwNMuu+BKMibvu
MQbap+guvkRqcQUYx2iVXuO4mXcvKflkCfT9y/icuAQMe5ESo+NwjGq3eJjrkqsyj8yNbCpjW1xg
pe4S8l0lwss6DO9QFPu4K8oHDLKpsLTN93FUtPU/f1ru/3jO8wxxKIRZfF6WThnj96dIXTWGSxUz
fBdhhxO0VrxMduPfxf+fs/PajVvJ1vATEWAqhtvOuZWDbwjLgTlnPv35WPKMbO2BN3B8QVQiW+4m
i1Vr/SEt7UufV/2iEW3/OrQB+AHftWArO9ojGjkbLLH7V9ENydZp9XArzLRZ1wFIFwN8yVGbDw6Z
taOsypJsC4ROrsa2D5EeZze8x5F0UVlwlXgh3yAWiF3swEPTl2px8rSxPxWYZTw2o7gGVTRdESXK
H11d/CDf0ZxlLZiDlE0R1EdZTduwX1au3e+r+czSZ6vmT4a9lb0huPG1kVb1xnf19BDMkDMwkO2p
m/lE1qwd3y6buq9PoPaAWsoW2fcxqux1ZMQddgtZjdJUG/XfmcysOb+X6hb5MWKbd8zPxS6OaoIp
iUoII1YZasTdPLRu/J3tQc6s3dE+20i5TQth5vY5r8xLlYtxX84dsle2a41l/8sPL3/Y3x9TnRil
0FTbUE02a9rnBV6PFHXXu77xZdT9apVbBYhaofTvh5gbHjUS9ymvImvDliI6W6Vj3aYTwrs2Aouy
Rh48uYrOBA7KFng2lerWuWeGi6wGVzP2SJnJA1pR2cWxmdP8xlRYZOE57qA6RahluHQs9fZ/v6nN
z4t8XRgqt7OhwoQ1DEP7tDSKTVE6hhZpX2zNe64hNZ8bZpnfDkOPOh98R40FymQvUsSlz6BG+pWZ
ee5Nmer5JmZ7j5ESGqQiy71D6YTWQQVCs+uSaTp73VBtCqyZb6Cf9YveGJtjEWrE4s2i3gG6BiWU
TGvHS729CX7vIEuFGnXvpey/pf/V+9H2MY7EWvwvU/U/Hn5duJbuaKZjCHfevH/aDLEwmdizj9WX
KE1/ZNmV8Lx3HqLIuoQzlkfic4SexisUj8Tqo02W4tbRTxoGW+8nlGjULGQxmmYQsVGOG3kBOVh2
oGQzRz+840jSevwF9e5QGCiDMUBrxenP7/BvWVSHepZqGpN1TwwU3AGEUR1AD9wwvb7aUsdkbrPD
Vju/DwH19V415iE+misLtGZHZGDr7Kaq0wfdEeZBmg3hRJzd+KpodgIRXQhYVOVBjs3T+H1sCt7f
WYgyaHe+Mmz6SK+h+zqttmiH8gxS3vkSqAn29A5gPCIkNptY8WI2vvvF6u1mCXMBdRGtd26qBDFW
fe5AbIhwcB5kV5A1/rWYPEQ3545sZO3SeCNm4CLIz+2gzuEhOqKpeDYBRP79MbHlc/DHHGCxG3YB
ttq2AwjR+BwZQLIy0dCy/WINIMfLOiT4hbvAOlJ6+6k0vX4l6traBXNV6cFwq0aTnWUvr27ce4kK
j4UQDxlLJ9k8WmCneLm9oQZqP7Ua+A8nN9Wl7HR1bFg8HhUOc6+T3wZ9/4A7UXkRpbDPwg/1ZYuy
8hswdxhVxvgy1QWoP1xT9lnoFw+VUj3LAZ2S1QurHZtb5B7jY+BPyTrxBuVrEy7kgFzP3FXhBuPR
KzIXn3iPV/98afz0HljfWg+sYozdYCi4kUnipZNahP38nt8XmaOtqkX17TgfoP/8aqsys7qVB6RS
fm+Tgz/OVaKufh/30aZHKCWxpvjjWp+vX9qggtgm6WTP721bvQRwQl4TA3uhuByyfV4r9ksfoRtf
269dA4cu6dQKtSbPerVL7MChLLIw7cCVYDCCyBnt0CuhJtSZddNlA5rXCdRQ1y33XUHiD6GQhMfE
8LGLhu4fQZ+rxv7IwqMPnty8uXd0sC96Xj+5EATOk9k498DZjHXvIu4W4kZ8P/pVh80dvkcR0hVL
Fi4gzIf2KscOEw5eSaV4sFYZ62skw6p8Shay9/2QN0vTjabbhA3RSQyasdX/K5Qi9U4+yZ98iKxg
pD1tsWK++WiSJ3w6/1P10+VaGH2rUujWQp4rZVY+rpdiOXZQCyyNcrtZd31u3IhCa0hw8LHGXBrm
NtmrFq7+Xvr7uBzN8I2rkmPzZoy7JeHusujn3qPRWuZ7B7Fp7eRKhLzsdebRslQMPuAUxsXkiCYD
EsTEWgwUtRrdykPuNYgZeGG6nNE0722NMKe9nc1w4XlcOx/UpoXfEuvXj1Mju1Uu+tQu+2jU16gb
PZqOO97a6lQvtb6rt7IqD0OmtYu+c9J91xTTrWzTUuDBCqQnWZPtxejuc6cYzx9NrYjQz2+jm8wQ
zY3IfngaqeI6wdGIUOv4gq3XD/KN/o2raObdoAWXZrSHF1FaBmga1JtwSPl9VB8z00CtvIxpAS4f
xuAyGo20XCb+xUPa7M5VleG+9iN20aQMt343Dfd6ORqnmX/ouF1WEp/EAwqcC0hBxna54kBG4eWk
xfc67wh0+cdbtoHFvTqk7drSen0tq6Mbh7fZWC5l7X3EWGpL09eVLYxlQmc+e2SEvexqY3imcQz1
jtVfn+2wibR3wrT6ei875CHpgX1uXGHMWlZ9tZCjZU9jq+cgKco7zUU8u2xEf45tR7t4LYAkQKTl
W4IAWYqs43Oeptk2Q09xJ9S8eMT661YO+BLqvn0I7FoJUaOD1+E25nlwnIGYyjhcocCmF8gAi/cR
GiuZoxKbp48RcphfZLioWQ3IZFN1WCxXDrvjAGvyQQzzd5ZUR81HRD5IqSZW4+2zrDfWqDWUKGsS
qLAHL30zENApY2v4jlERwGIsNe+6yUceJ22snRepI3OvY78PSXjmXMv+ZpFUluyKmyxLxz3v4xTF
iucWphcmfQMCgHX+6+DO1Y+2IjX5GWei5QaEm7sIyOW+YNW3lMoBaWWju6cCxIzK3L4GKq9lqRgw
jcmdnZb6qej5lqeiR/EZ1cYvkzNTljRluKQqoSoTMxHdZJMK8ntZNFr5Bd4Q6KPAzeHStO0r1Fwr
ycovEyD/rVdPxVZWE/1QDB7wsGEsd9No1ht5MpKQyxye23OvKMg7efG4lu1BHe6aSBOPxaR2h6Q3
xUpeRqvsi5oQBvOyHumAFt3JRFgmbEFveDWxMV6UtjQomsZbjNy/yHbNB7sNvlsaGwwv8XAM5uF6
o6g7F8O+tRxVqOJq1hYpXxDQZ8MqFBQ7++F1FA0SAOUixm9t2ceOeLTU1l4MTT29NH4d4/YUjl9F
5MNbr/TvRpTtSJP4gDCVnzncyIhAxbVkxx4sSHNv+jytfsR+eqsMnXE7+WEGY1oMNxmw+SWECW8T
x/qs7au03m7Um5y13hDUay9KFhX6iVdXKJm3MDQYghVf6SbOfFTyo1c9UF12WGWlnL1eU86DjQ5Y
rJdH2fTRLktq7/X8p1hwfuowA0NZT3zYthosHLqm+OokIbI9puI9jpmRgGh2lRs3L/xbdjjOwoDC
QSaWNsvvs4vQg1tSlKdINfqjMWjmVW18ccUvJJ5l2daySR5SgDbYtAztgVQkkdmWJYOrasFjHwO4
BfoSgyJpw0eUOuxr3JXMV3RaXjzc+8aPvAzDx0LVq5UzpngeuUNzHuZDoUfIO2TVTvWy5qw6Noe5
JDvlsNI0iqWAxLeWbZ/GlcmA7aX1AGlHO1W6Oh17Ny0x0Kmjh2kgDe4DvvgR4pvRmN6PTgThwkN6
inyrP619EGPvJ0HgKzdRoi0EUOmjrSMcq8FI6xCsNLqdYjY371VU5c3TWKMOs7DXJny7xybDwKAq
eEwikVaPJUTBNcZgwdbxrfIxM5CzZFa3cYuhqpcmRqJOjujlXA1t294FaEkvZdVpu/LAAjN6r6Ko
6B7hJYI/mgenk6We9cL/nugPXjypX4GCf4uAaL4Odekt/ErYD0ml16vcsYJb2H/5JuoH9Two5UDw
elQPyciPlFgFEiv4+SwtVW9vYNjGO5V/e0sbmwukPLHyq1Fjk91917Sg/8mjoVRJ8jNiZbeIsUZ4
KsMxWFcFEOGfTqanq9hKeALUyHJPfanvsFnkAShM6ykrM+NQeON4M9fKpuCb8oPsERRwslA0Y0LE
VE0fbd8EEu0r1UH2ulqG5iK69kDi6dW7oUflzp02skrWONr2BPTW05ilj+hRmYu0VeKTm9fBVde1
n0yG3XMYpPmugGezthCmfPZzVyPsV6iostDrdsFJD5r8rsmYQYSPsM3cbJdmdYTNLCfU7rlB73Zd
DLW6lb3cLKjcJ1UCPotL9v2qAqb0ZCKjd7V787fPhRSYruU5RjtsdOwZLbWr73Acy4Eml1h2xVZ4
8ZFaXDlVWj8jl/4MM4n7M+qXZLzdN2fyAGrNJwm4J9shEFiFzycFDkgtA1vj5ylI3k+ynH7pVIXz
5vcpAhV2VN/58yelevD7JwGCq5+zyn+2FF/5kZbdb58Eq3c3KdaCuVSAEp2T8TJFLw9V2mz+ZZM3
xzpymax/z8qTHtJN1SJwBgDpn3GeNvOKQFHhU9hRYCD82cZHvcr0p1SPXic/qq8I/+lPgRGDYK2r
h6Fk6dOP3koOgouNrTFQ6/dTgmY8RCaoIlmdAZNbVOgMfjgu4QxKv0KbxNjJKyIRCcqiiEk+zb1j
GF1jLGhuNHblB6I/4SXPvWwXJPgssFpD+ENM4cl3k3wRRGwp83CAXZoOOGMl1oMc4Q/PaL5197I/
wHaEz24ushZqvIrSUU0Ooxs8ObVrIZhisBtXra1XGcoMJHROcEuhB83VWsmiXRxHEXgjqm5SDshr
uvZOVs3GghlaNPoxcMZ7JuIn3bGyOzvusruYLQdITCL0XcGzsPQjHt4wS4+yF8RIe/77L6gZ/whn
keFzXVUQq7FgCYlP4azIZjYpa6dnhzeMWwKEk0FWcmJi9FLEsRrMtKNzK1TzaFUZNxX/V4h2HglU
axQ3Xvamq050V1R5fFdiYr13YtGQHosglrtoiaoIE29rNVTWY150L2rHi7lNjebq1w5qK8W0TxS9
e5m6ftpNAhhngDjcS2mgvDERArtYJg454MPfT4ce0uydmkenn69WtDBkXccqzz32JE8j8Gx5el1M
+aEgO4wBF8PKGU6RmWl1SkGfPju/PtN16/jouJm5lKN8gaCfxux4lNdAE4lk3bhSnGhYDkQCb3QU
5m4KzBd8prfLR5MrwMQYA6Jtsk0ePKx4Nibquu+nIuesnczSelYx0T35+CvuciNF720ufbT9r9Lf
x9mR++t67n9Ln64Sh67YAp0mh6je1p3ibaMgDJds0KZ5lzbdammQbETb5auPNl9rp1XXasZaniY7
OlMvl2Zqd9uPNls4CKaNerkR/fQdHDjymLUmePJ8dS8MwliT6FGqrkPnDv33fGllQfuqd+IB/FgA
CEdZ0wCBSXXKi1F29Ze/39//SGQbBnsEABkWLHTCtrL/t4RRZrHJCfUmeEWoJowPlr2rjewBglfz
w3LarRhr7YvqO2IZ6LZxLdHU31fBZG0h++enHPX7RQ5wcAHCipt8PijI+q+sGCSorOp1c/n7n2x8
zpoYtitsg+CmZTimY4pPgTNLU/0wICv1ZRqHVeRONdAHDmZS4Pls282ObXK86FXvV5s62Fh842e3
0FOze7Wz+gi1D7i5BsWKNALkqTTtX33w+otUpOq5RzPsXhnTq5Wq/WtR8QPpWMrs0mAFbbrwM/08
NhWhzcHEXztPeMlbrqNhm0iPLMmDHEgGvse3Ksz/BYJgOJ8mJv7jjm0homzZJngaECp/Jo9g0YMw
yGb7AYsJUyRlfiI/489G3hTt+ZDqfn7yCjjnBLD3n9plVY74GCvbEpGj1ZqYeP3NF/k07qP6cW7u
QtyB1RShCWv2dwbi5sdAuK8QB4iB1OaIQYPti41j1vTOQ2CCLgeY8zeyCbTWsGcmndCmpVNepFex
caqd0NwhRzfcqUXZI6ZxI6KcSyod96Zftai2zCfIiyheGSyABfhHeREYZuMlxjpOdoq6jdde0Zsy
UXJMiBGy5CQ9H88HWWpqM18gs9yuP3VkKVrtCznQ4lFZ6hpCslVb2MjpxdMyMMLuwU6s8cIXctem
Hepe86EcXmFMxffv/RahURbJ9Un2Ac7Qs6w55QmeN1bZoOXqBxqeDYZ6SrTyV0m2yUM8934aLNtk
b92Y9l74qNP0k18cVbcl+DAmt0IrCuLi/znIzslB8H6Tm2NxlPWPbjVC0pikwUCS1sVvV5mUjTG/
ebX5oILLiLQ2vTjzexh4SHyemuzav7+GAclvMGttyb/PvbObDxKcGZlE0ALyIl2Zqrei3cg+OSpM
p2qP6urIQmV+l/+vT9W6cR965q9PjdJBXTqDAIqQThMKuhg0JkjuvdYgWWClFe4V4qZzldVeH5VX
vSeKbyDAcOoGPbumWfMVf2Hjgqq8eZElyzPZAeKSYZWFyTZxAlwiOyL2+dhI1OVaVj8O8owKXdeP
JpXkw6LVYmRSml45A3BBjE3PnE2gWspZtn0cAssPln4RJgeix/ERDS8cAOeSPNSKN+YLWSRrlWzQ
Rr1GbZCcIj9DAcspsrXDz7CqoqJap8hsoCqBHjRBrgHiW/vTL3P0M/ouu68b4tb9qKvr92rdtrcu
tkG6YXr5UmQVoZey6PCjY3Dg9u0li6YTwZ/k7JPDQ/ZUOAuvMY3nYdCtdSvqaSurOeaAC3Ma42sZ
1P5TxYpFcxPzOZnGDsLyH2dZ3U0KSYblZhMRF9DrN57mwwho7dmz8mqb92x/8jwoULQM7+QAlN7G
hR141s0Qut1RFDkSwoNbvIEGnS/gFIqzygAEHREW0m/a0ZwWsgMI1C2Rkuax8/wCdRkEZeMM9Hro
6Ac5QJRoUisEXToHP9ViGaee2T30LptWD402ds7VZibhfB1WCCcCHoohsLFkNnZeqJtPZg3kaO6O
nBg0t8V+Je0ra+0EYjjM4GJ4X0jPKYFyLKXi3KCuMhvxLEnM8It4H9RFCi/XbY5D7v8ibOhD9518
QnGLB9p4qcqS9BQQzNfanNZa2ChX9BbGu9ElrlSAId3FmT7c6ags3rbmSfbJlkqzC1A3gbWUVWIX
t6ZpWgc8FYN9HRrGJla1/GXM6o38Lqyh7ZZBM9WXNClJ4Y1CvH+9CDGvsizPXjWDhxpXHnU/BEN5
LzB8kmdmWowEWiHgJNQAcBTTd9fuMAZf4Gq8/xC6h8he76DRaeDVcVWTMltaFcIISofkZWaibVqX
8OQgt5bue2GUBZyE3gv/7RrV/8+Yf34E18nqtpqXBR8fofi6+JfXsv7PtzLOVIYKeNO0Dcv9/FYW
wm/c1GqHR9OcnGuctFfsO8pXrcUfs0OjZSurGbIdVqUTMKvIDC77lhDk2K+83Fe6mK/HLpYZgniQ
BJUISPx/Soppu6wyxmgrS++9pfUvqUlkSv7cts4rK9KSlo1BLhAi4/Oeh71DXRZgqB/Mqkd4E9Vd
tTK0nW0ixilLH23u/2iT49z8imvoYlRSslJoxiT7kOD0oZtKIo+J6x06vdiP2RQZW23w7M3Y8uZ5
r+NOs0HPGE2UIXnt2iZZGXVlH0oXQVFR30e2krAqs7J9GIQp0zPVaOy+476o3UBlMiD9hd/lKCIA
6dpwcDKT1cp7sIG0PBfABTdd7VTWJRmyEq25sHjWW9YfddDg/zhXwyJf+YZXPfjpZN7y/LHmmwE6
o43zUu7iuBmw03NiL9kGKDlde7K8J9sbNrI2xq17laWqdVRUxvDTi23kpxeyUbHSVxS0vP3HYHk+
UaqNOp/6Plaem7S8jWVjN+A6HvoGLFlD87Z+qJasVfrimRCwDRKgSA7yfxK57h2ZS5Pgbdg9dk1G
hJf/kYVfwRJO+YDiVmaL1yINvwbRlH4Lp+jVrHKTZf/gcYM6IBsxh3yYB4S8Jx5DUTLV9S5g63m5
9F6Uayh9jPlltbGtl6bBH/GxsKq0tvCWH0spFErxXIAdt51aM9044VTuWY87D6SJbw0jNL4WwotR
TPSNi2EExcUva15Cc0cbTJeCB+vRVTN/b4dVtyl7Jpw6+ib7ST0H6ynBkt5s1NmbwevXBsv/S5Kw
rug1t/iqu9EzLK8OWT9dHEjkKivZzre+jLAHfpm1VLd9a9dbu3CVlwDxGjkgwT9qrfdGdUBfPXrI
QgI08wVV36yWzjg5Z9jDxrUuOlIyc0frkfBFyUq51b3aO05pWq6sVLg3UQ/DBV3Sp7rKa+TLCv9R
sDcofG187my7OI2ViX7SmI3P0DzCTRMaGYh8esMCYVUF66eL7K3gPNlm9ozK0nCpsE1gS8KoOJym
7egriCG14fTcRG28VLG/OcqTbNdft0i3PSh1r9zYGU6y8oPhvextN+hW8iRMF5NV4znWHkmz+lxF
aLNM4wSwo553TWFkPH5U8Yn6VS0LrzoSWvq9KnvDipCDPLeZ3ZXC0iekm5J7dE0S/yLwDqHfiV9F
Xn3d7E9degcNGrey/kefPEPxxNqILRVMyD7OPE+8lENdIdmB4BwATEL2MQmaTrf2ST5L03mFiq+U
HR2L0RP38eTcvbcnrkXUDYSs0wzeLavpH7K9ZkmyTGsEASAtJTdpUzSLYIaaKCN2LWngmFdrKvsL
+E/8ICJkdbsWYA3ivGs7a+zDexG/Gvsg6x7JmC22m2jk8JJFDMc8ZyMylnWJVc97W1la51CdlMNv
4Jq5zdduR6DaHpMFy1dQbl0UvlW9f2dHXvij68stTsV5sCjStxSD8GhRtFd2xiJY5HGEooU//ahH
72pVTv+G+873qcq1V30yB1TBELgbCHsvUIlHZtezbSQFE3YQENhc3kOqh55m5xDkmotykCzVRoNX
lOOkS9mmVFBmFkrANVJ5DTII4Rb9zp+y++M8p8d6LAimfN156bBwkTmHaxr7a8UqzQt7XBU2q6bt
Mzdqz+C2kIkTQX2vBKyVnanqvqAUd/V80IoLZeVnXffObgpnUpNkNkkWk++n2jGYQP7M/KdmxJrC
MtJ80VWDDQCNA8E+6A8FnnWuH7EQgcyqc/kbFNS6gx/UL9rszyYP7swkbv30jEG8cpRNcqgVIArp
oXO6+hhrBzgPaiLYJVElVro++lc9bSbcq6wRZ7rEPDeR2q11N88e8MXS4d4a/psxAIGpWUMvurhY
xcj6fMuHeFbg08xHN0T8UF6p8rVfV8png1bDUvStpVTiTGgrF2FwduZKwjL0nPZTgrBbX4ab2lZm
XwR67MSM4CHiz7kECUnUJGp2FNLTMJcirUxPflE1uxwHwvdS8N+2T725X/drFSo/6AD14BIbhVUy
FwNLVQ+K4CCr8iAMJ7PW74NQNhQ6RhsMdWJLW+ZaEd50SG8mjpE8A/nRD47Z1ivdguqMXgbKYAHR
Aehq6Y2TGPiwzh3ooRWr3m2dQ+kH7lOVtMvEMgc8UoD+Z303bmQV3NceJznxgLdPRLoYAliC+naL
nytfNavvPKy9L5i2h8s0nwXKFKPaZEmYnZDlBcuM7O62nPzuVnOncRkEsNfVhOSDMUeY/DnW1PSh
uXey6vmjSZacsjdX4exmqGL4o8Wpc8KR3GHTD28OpTmx1OeqbJOHqWDlsoBziEWkgzgfikG3FQGw
pUY+DCHdAikFWZ/m+lD7oJhknbf4f+p+Wj2baobmV6a+qOCH00rNfrJBRLQzE+yXABoEsWndgRW2
NoFThEfLTv1z68wJJ6WpHts8Q/0CZd8f7VuSxPnPTAdDWlW686gw7QEcSJqz31f6IbfTeJuUbXnH
rhOJj7RM3joMN+VZWldc/ZHZCuCet2Rq3f498qeLP2k3ZAlN19ZVwsKuEIbK7fRnzIsYZdA5auF9
E/ksfzAZ/jEl1ge346de+/VbGk/rF9Eicx1hsL6Mw/OoY42n1dCKFaGF11Yf9jghYflXegYrsvwS
RlW9b92VYRfhNi3y4C7I7pK4ueaGbx5URRgHogUYuuRFsgy7FgSMCdmAXZO5ytUR1a8hUZk6uBwM
WjQ+N+2zZirmqhnRbyNu12yhVRBONiqoIk2ArYV2sGbwja3CCkJQ+kXXENfKjJfoB8hZ42bKHzGj
c0H6oGCsk9/EOcrJTqrmadu0ah8Vd8KoyCeBCdde7MimpkuIlcrRju4JeqDqrff1VYw4cXkdNJsQ
Femjotqk3FFIXWT4tG5SkKmr3sOfygmSpSe0fAOFS930XmJsJvGtNfVs3xFqWdvEx5cCIdMNEfBh
aVcFa2/R7r0pTHZwccHKTOCGYpEvkOiF0ImHmhLyJ9c5OZ5YoOGclotBDaf7HtHoSMG9cQx450Pv
RVNEj+01OCZlDfCu2IyGoy/ioCd1HzflSkWQDecHtGSUXv8a50j2dVZWrjPfyxaKUqar1NeLuwg0
IJAC/YyItX5u4DjFWtjiyBAsUbgZDgCO3SMOhgif1xCkyBkG9zGkyWUy6IQc8XUDhFhWe3T4Vuhh
ksyPmv2Ejj1iDcXCGogYRFP7LVVL4wR85s0PjK0dsGayyjzKFl43lgei4X7jp6fUMJ+GyDIOfqPa
q1gg38uqxV9GmtvgHWnV5Fge2NWlJ8j86alkkh4DRF9bGBlV5BX3gVk8CNGkBxGSqvbMI+HrK7JY
1gtz7z5wMHfHd9wJsnNuWNFzpSRbze57TK3CepmTjrw1AdN1lblIAhv0QxFgAIeDHkzZaNF1XXNu
rcMEDGI9q3luMPU9t4kznYMcgIpikxWHmnUqPFxmVRhZG3swxaEoo6c89fqzNxKUjdHMcLTK27Wj
fuuwH10wJTt7ZEsRhdaHey2q2os86DbKiUOZYcEXVICuStU4GmMNVM6wTwXZ2GsPEmU1WgHy/TY2
tIBtl703LRr17JeOeIJ+uHCC4FgSxT4oqTLsR7d7TeGPn019ABtt8DMaAFyXuoGxMDt6wI3gJ1dd
hUCCNzn6dmAlu0p1exkqxje1L9d6qPN6GYfhrGbpTQMnD3d68LWQ5JHHGI1mFWctRuhpsCZg4W4T
385XiCivrMH/aulG9y/TmvbndptZTWjCFtA9iRpgAfMZCYwSWWa7lZt9B3akP+cjeCq8Y+xOgZDT
2AqbLkjLaEitCy+CWt+J4ie+GfY24I2GT0qMfXocH2Ky7G3YjbCGebb/Zeb9M5HNn2ibRAOAK2s6
mQjb/MRU0VQ9qdKyiH4MOEMh6Y3nYK/mt2Wi5XjWjv1Ot3FRKYgDLQv2jptEqxdGD9JKyggXE6oc
0YiouJFsDM2qNyRc2LaETXqbq5m7VqdA30zzXJvFfbh0rcRYm6nAAygPnptR/bdv/M8ojfzGAV5r
Avg9pJB/0DeJZbp5DLPte4qg2QHNResIYmeFj3yEKVOCHhZmLd4ig++6IFzr4XyeYGmuOzAPhbP8
+5fran+EW+Rfgy87Ermuq5Fs/szdHwD56x0TyneXXQi6J22FgXf+o3OCmbQ0NqvJdOOFFaHU4gzO
T0OJv7VNM5za3p32uelsS9Vmz0LYcMfacDh4SgDgrAntjRaU6MpPqEm2XfACBky91FNwiWtbA9zR
hee01ZNtixOHWMvwB1aVz0oeegu9iB7CtrznLeau/aJPcTRLxLZSjecwwegxMlFtM60Y1bg5wRC1
bsvXhQhRW1rqWvO7fZrW+jIQarccfa3Cq8uGRjRXK8tK1nVvH32oX/g+pIt0wA0Soc6fbhMGWxE2
r3o2Ia1Y5He5Y7oH3dcOfajcow0WPcU8tQvNcd/SHLFAY2zVI7gcc5f5vEByJYm2wtOrI09KNeOa
2/anGM0r8wEsuCpZjz36sZUXtyddbRowtS6mDWpxbMq2OScpdsyWn7dL9IrjRaw6IXEi7QbzBIX8
TYhTaT1OP//++2v/WNVwJ5LCEzz5pm7bzqdVTY5Sql0KP/ue2epw01Vugb2WZ/ZL8jr3daCzLSqI
quvz3VmUeXArmAv+/jfo/7gH59wvGBVuRIOU6uc8sKbY9QCddfqu5ck3XN2aE+iNBHW51AelilKM
TE7rcXUG6LFlB+bvg1Eb1oS0gT/3ubMJhf6GMUF7HjDLRRpmVI4JmgLRmKmrvu/009RjC/r3P1v7
FKqUExM2A6br6Jo750I/wTO0mO0kuCb7e1hx86mx+Oq2vb7CeBCREM8v95ltAZGZmicRrAne7xFP
N77kzrDn1Q1ZFR9CFiFFf1G6YkH01T3U9pgsIgdvAswMlhq/GUthR3sIS01dj0G+Qx9KXTW1f9Qc
tCc8LAytOl3hn2LtB3+qV0ROnW3vEOvrmwSdlRS/UMyZZpnv5NlThmxj96gxB+SqjyXw0XXpeSix
+GF3sq2RfA5pZKi4WJK2eVQvymh8y0xymwGMyGWsjO169Ad7kwsnYB+ad6s66krYkKO78VtjE+Si
ujX6JoU7n9jrAd+ujWeaESsSl9Wq8Huie1MD380oV5XpN0uvYOHqRl8hBgZ1+aaYpjgzs4uVomDf
qzkYh5bQ1Bd2FI7EwrwHqHLuvjfDny3rPlhLcu08jHskeItdUTegiYm6bFkxaAc0dENEg7+pBra+
CIT8H2Nn1tw2lmbbv9KR76jGeABE3OoHDJwpyZIs23pByLZ8MM/zr78LzOpyprOiqiOcTM6kSPAM
37f32kY7kqtV9fFRbL02k+026ZcJCZOxeewmOYcTCDOmAKt8cqGyH9xxeLdAKRYsanTtoGGIe6g7
Vqr3CJDY36noZk/RcnH1OjvEzaR5y2gmK9WS0rea3F+IPn8wbIVY2QaW5aS6cenRuVA+JOXn0kTA
QBKFVpzJ22RtWGqBnH4AGy+eusoUB3PsVr+nBK1a2gOA+y3mCDdhtfbdf5gGfjEE/X4om2AfbMrv
Lti9Xwxhgxq5/C7t6Ltok5jV1Fh6ma24uwwF0k5Tk4Gm8zjeCWGNd6bUyPdM5bnKsbazeNjN5vg0
boGDOBefC76Uf/9L++sAwQrAtVwEB5rQ7b8AZgx9WtdsnrL3KRnukQ1rT5qL3L1FYexHjNvBMrT5
Qw8NDZ3E6Gv6giNNczS/t1jCKAap3l2nVa+zM6CgzWwDEWQ6PtnTs1s5Xxe51M+Snv9/Eou4v86t
rFUMnU6MYTiuyS/vzztGoSVd0RFZ8K5IwDcrSMWpsj/2ecrEBb50J2Z99mIlqo54dmgPIYt9gjb8
YOfuqdSEdbxtpkbVuCrdjF6vPOoTaVnVwH5HI5/Ck6gr7X7qroZWH1MKh3vNkRuIA2MNxDT31E6r
6hlRtyca6NuCUuyLkTkIV/r2mhZRu6c2nD0XY0vZjNGnH+ZP//6b+0XBdjuuHJPNm6NaOlpX9xe9
zFoMEAHmLH13Cr0L3UxI5pMI23fnfDCSOjuLWRMhXqn3RSEoaphPytJZ52JuQ9xLAIin+GrManux
iriGb619tgmufzAc5Uhi4aj05gtmX9IgMWsEqBcTr+ny0aeoAtMjlc3dWkavgzowqEVsqvC5fozw
9ZzbARb5v/9bOX7+8n2j/2EK1R0OUqGJX35E7VRYnSPL8j23LDVASTvd4QZ2CdoepX1MWPTcF0kW
oJMpr+4qn8w+/hE1q+5nqm7tctOV19tJ5VLahdwDxMBCWYndKh2G7ANDVXSsne4LEczzRaHc6/RF
mCjtHYHKMwAGyqO4G+9M3tuDCXAo4dg6uKYk0z5XzIeZdt9dVn5J7CORGjlpluQ4wMMpXcOzage7
q2p8bMQQRvTojczUzoSSo+XvRxXSLilhA7qZEnt8bTOXUPc6RDKN/YHQEK+T5db8YIu1PlpF6S2m
UAg1KUCAYNC5B2dQXvqNeiQLtyHCHiA4WhremDUoL8qSNwEtinv0i9WdPj/3/Zoc2HJK6vQCU3dR
1qQMj7mPEFz3V+MjCxQknt30Pojh7DYtWT6M1sDAPZqK2X3Oos5bEbSGKYknXrFx+IXVElXclHes
IN2zI6rkTBOr8vrMtA5aHM2nxVl+zMmg03UotVO0JbpGevkeDw0IB+qYHqEB86UmpSNqyKXsYfvN
DIU7i2UKFjkKHirQmq0UalpbBW4cbY/omfM8tkDF0vxFmC2ZllsCr+5Qc0MzhDdGO3fx0l3N8QcN
+v4+Z/Xggcc4wnqb9mbUZi8I/U9RS424Wr46uSIvbHqa3SyherdI67x0gTpEbVw9W9sJDmmPhNb6
IqP6K+yd9xYf+EGrrDvAzuajOQzzwYamOsGlvdcTJJWzVXwrh/ZqCqj0vSMfJnK2HoCl+p1WPJIc
Uf2wJXOhuKO2b38qtVV4C62Hc6nqd7Ol6U+LFu8Xp84eJnY8MM+W/sCwRH17iicihGKctOj1DiKh
9A+elMm4LtwwZSo/o3hfrnKgVLU6bvcgyT/7D+tL+y9rXFtolmGxf7RdDb3hL+PwSDIlR505vAvi
Y/wsXlj2FPiyHHdgDGXJcO84DQdkt9PJcq+9VALyEJoMYoIZ9yJZvxVzYu3zDOB8agEef6XqYXtg
stxjlm4VKtbxzH8XEiIxg4DCY4iTV7wZXibKifSXSHi6gU1aTosTaHIB319My0XtXrO8PBiIPh9B
BFQECJbDFXqVtUsr7ceNBoNrZE92iXG0ZnpA4MuyL0U35gHWMWaRIWZjzmtNRWLt8MToe8wDeENl
Up0noFrZlvdZdu3wNKS65q/jc0HnC+7anIZqCRooXsv32UFpJOax38uIhlK2HcJRm9yN6bhcE2E9
9Gvd/r6r/+8/UeO6G0XuWwVWDDFY/8vF/3muCv79v+0x/7zPnx/xP9fkGx3J6kf/b++1f6/u3or3
7tc7/emZefV/vLvgrX/704Ww7JN++TC8t8vjezfk/f/S77Z7/l9v/K/327M8L/X73397+14kZZB0
fZt863/7x02bLh+Bnsok+E++3vYK/7h5+xP+/ts1IeSHf3Wd/IvHvb91/d9/Uxznb5oKxgzpJDON
7QqWHtACt5tc7W+CRbLBQfLbf5VV28d//82w/oa7xLBtwcSzlVKoAnWElm43qX/TbMgNkO9N1CNo
gn/73z/+H+i/37+1f40C1HVt+zH9tB1YJtVxSgm8M3QclBN+VcgmdgIPtu6yIzFVycGd+tfBFHdu
AfTZLEGogx0L4Emte/LVnAPWyqOcl8y3evCjLRtEz6Qx6tnLA9ItePrueu9GfXUUSv1GHD2ye214
nwucG7QYq1NW0NKdWDWP2L4v3VLf53aKaYzt/Q4qNIsfFPGS/Dq7HUKglQSyflYXIA+6jnd/7pxA
be18D60493rjR6vn64493dmcivxs0YJD86/W3WvRyMmbhwatSDoYAeSHePhGLZbQDMd8EuVMaYFa
d2DImPr+mu+QAK+Hgp/UPPAjdNWWxqiTUCTRKvc+zcbZX5WypAS60bWi/C7b4FEzUlHyGXHaJnNS
Q0pTF9rR8pvSagCiit5gZgR/g8jgS7zF17sEAt7ZkUyCnjV6gLNyuYD7nsJ2HFWvSIqjSU04YQCo
9bBNFSXENGl4ri3VQzZ3Q9AmNm+u6fC8GfHBgYnlJQv9FsK0r4vLNsPKxuvS5e2hyup9ESUAO4kO
dATLaj3NsidH/TqDqxnjcnxHjOevXfRlIs7FhyE8+4oWDfslbXBZTwHutBWrX2cTNeZshib9hTge
M9C15VmDurZ3u5YnqhqvURggq2gEtmKNZ2ea5ofV5gutjXjZs5qsjmuz+Naq5BdXazzwtgSlOYgP
aMm+GURc3u4N6enOqlb3PCePNJHOTmQ2JwUBH3zX+YHukeU7KvTFKUoIXHPhvZE87x4W6FNshto9
pUiCpw3tRG80PtuOlLupT76NsZXCL+JEjfHj3046iNJ/uHi79Xa/263/6uLthgiS3n62zMvtksLm
ikLajIeR5R4Lkz+/xu35yD/mltvZtTDdXSPF4+3Bt5Pb2zC38oG3Dp/waRSnn+/ido/bc1oc1Ygr
GyP4ed3P+/182dt1t4tmZtAmUgmEuj3i5w23izKVTF23s394f7/fU1lfLMoMnpRwP/5wxz+cvd3x
9jIgHwh3BgNOVbLyY6dSL7cTslfwtK5O7wuCAy+TRPSP+wst5ZL1J8slQgNoz3NZkM00Zn84URYz
u9h6znUK/gaZmyD/t+vmydQwZO/tZvpye8zt2sFZF48u0MqGxDxZU/epBfERNvoGyiHJuSNW/BIr
zTWZKxJkXA4lTS2US4Twljo454y4cLCKqq3XM1Ofc3s+IRRejy07uZDlscdaqvBU7SDoH15cYu0v
jPWcA0x/oUUkWSUETFCfLJtp/3a73uviAAP8EtnKci4V9n6q0OVuRFB+IVDavNzO9TmCvm5ZHl3Q
ZJ3BF6xwYK16amEzUEY/UvkMf15nx0OIvbQFSMc9ljb61rqxQ8afcUimSZxr6IVnwiJyT4uzamdu
nzvue6MK0tppLxjKUEvsopS05rqzVn8ltepyu9fthPIdnprtQfT4UmS+2WeUixWDZ/42RU2xNwqq
ypG7lKfVHg46FNNzp/PfojZs4Ruv1+RWOSq/ZRF2JqNJoTWpWn0t7OylrHuxb5up2HVIvD1ygPRQ
HdQJAX81U8ay58uSxs7epdtVlMt8qbaTOdU7sp7Aa1rbPXQWuONqnGFsFafJiu/ih2QyRaCQt+Sp
Y2Ud56SizFjGF6qIMRru1Dh1tJ1VFrxhbiiB0xmNh7/ZDccEcafYwo8NiCqw7S8rUrbJhKLdWe1u
IivhoizaelEhkl+6tMiOKy0lYoL+cf06ycZTTSfd3e6Wbkf+7dzXxgQ+6VSXJT9OihPvEjTWfBx8
BaU74bzNav2eLNTxWPcFyVbQA7SEtv04tvklcnknclXSA06Z0uqfRvYfGePGZZlX7bgUFOOqXoD0
c7HylTVCdEOR1r42rJfbgYVBjiJFTFhiS4bbtTGr4rp2Y+fhqmh3t4um0nU7sl/Z4QBbvPYuW7GJ
ZSmSsY7cMZhXSSo/5LJ4aFl2sUd1oqCCm+uR1kZ3ANngccgQGpEC4XqohrR72yr2lYEwI1HK/ADW
914XsXbQc6c8zVYKKCdGsnCaF+gc5nYl5HsMneRr7dapVsOmNyQ11O0+U9dXp9u536/8efn2QPYh
BG/cbv/l7reLOl/PzjWG+9tL2zrdQAKYhf/LA/7w1L+fLYv8Yxfp8a76+U5ur3d7eTR5vL12impf
iqShNfHPN/GH+7clCCRdAnqWqkbkiNJ0xABuJ47Cj/bnxUxP/3Ld7dZhNGP2AjBnnb2uaLrfRiqJ
ANK+M4YmZMdNwSBK+cGJr00pv/aUqwMVjIRY7VcidsbrkMKczsYk36frZ8tUw5nP9ZjPgh8QAZs+
C0E9mFNzj5NuPNDUsIN6FjwC7QNlmTyc16TedXm+HDHGfFLc9ggiyEtIEjVXjY4CgZ++ZdePdNXJ
Flgee23CozmN/M3orRRsQENm0sUmFLnGAYWrvvAUKaZQoLTyTYfkjl4jOr3ILbKoov6QgzexCZEj
QtxNu4lFmtPgYEwC1RxF0PU8fSXI+7KbOrSk/pnM6CpQYkLoCzssWsxXtt64wDW6Z+hSyPs+xQhW
PeblHjC+sQST2ZAGvDp3adWCJIjh8xfKa1FDgxwSy/WJWz40RHIEnaUVUC1XEO1jAlgOfrvKQOip
KpkVkK5HvvajAinUK8cOQgqnvmuviW9V0THr2S6r7L7DqJmPcQIDVKcvGOgNwWmGJKINR9UxtsbF
M1V1DrWmo9SyNjmqBmTMjTs3bEymT7nGCizKrdnHD/tB4Xtoky49RDZS0CKTcJuszapGCEGgTPkb
AdxHIJj7ASWalxnfE2Quu0J9EvhF6cvX10Ux1L1edJ+F7KIAJ8oYJqRaZovrnqK8aI91m+VbLIKL
RSp7RvmDN3NN612/ile5jvIcq+D3Jg5P1mLiYbGG4kL84mv5Yg+5CNa83oOm7vxCHT53QA0Cd7a/
TrbahvqMrIKt1r4WyFrcbvWcqZwCfVJYVMxyb6tZs2k6XnU1jQMXqsL0UNt4z6LhphCmZoQDf6QS
5eepZfpO/2ldIyo77sHGDkCChOFT4xZHl1RvPjHj2iLA9NSzhn7u2nM49om7dZJcNg05qQiVxCdj
1SezUtuPBEvHLjWgnjKJ2WoEetIWJIhgmsq3qoySoFMratVYHpaiv7ipuKj1EF9LNd+7LZ+gIWYK
W0hp3WQMRqPdtB/jkeYx0a2a8Tqvy/JBGKDgSUC6IvEMVEdEB0odlWdRsvWcWr1vlfGpGE72SCgf
iTUsn1eLmM/I5ZtCXo1w7aMbK2BloImhjoKlERn5PkG3iRqfxAMSq3BfF0qAj5BYFTlfssk2PHAD
FF35v0uEsy4/En/wYpLVFKiRPIw0ZA80vA7xIJKTXSkYe+yrXEpigtRTq/d5CFby3l54j9Z46ErA
7jgrzV0h0+EwGNNBy8LBiFhl56YTGOoB1Mfy4lr9R2Ekb7NQcpLUMxkUCB/2+XDXGKbwlJ5hxUoy
ViDOlusjclLEFssOiV35OHfGS5p1fTDWOa3jFmow7jlBFZOwCfrAOinrpYF7uGAP2ElpntPsXmiZ
AFwTO36ilqtfl4pPQ6Nic5Tys5SfoyFXjxTnP09N1QDMxXme2Ojq5vqLgw3Novgd9thf6CL3+kHM
rvI2x22+K5Pei9aU9DKqobhWYN9YTZGEBdaxIo3VnSWzFwsLQajHOHV07Po+1g5zNyxYqo1U2ZOL
kOxUNa6DxJF6WEbkB7DEyeXkCyvP9yXFcK/qO3FKROxXUlKgVRf0lrWCtzdIIob9TBnxEeFj6hHv
RphDz9UwhnVuczwqwvHHhVq10GzkM9J5QHRCv5CO/vy2VbI9oTjuwWIMIc0uYSHlxix5WcqXeg10
onWPjvpDx4t9SOyiJVpbgjTOSKQoh/ReG/ucTTgfrQ5ersu3MGjoFBvgO7Um6VP//y6tS9p/dYwq
98xZZAEa91d2rLNnk5XmlytjlRNX2ra0i+BHuBiaiIGkYTdeWzv1Qat1gWIKnrWjTYI5DTuYGI+9
S99jyqbHeLW/lGOLtNt0HBy2jHjdKKtT36SftRJCbh7lxPuOx1U2BBUDyQiREaMwLlCmuY4RWq1j
70bF/C5BOa5R9NTxoXvyoYByfI4WuWV4mD9iShie3icDtTzwWbE4MVIRg+t+MQjjbIFR35Et9aor
bXpatJANcszQ3Hxpoel4Zt//qBO55YdZzID4moN4247G+nRFeoyIK0+eW6r7IYuHB2NEMpaoxbdI
YwYkk8HT2hLJhVWkh6kcffi6oZ1aHySZzAauQDNHCrOMQwCdA0Le0pYozClma+gxOApYoBf3Kg5w
4EHksj7KabiSJYNtCmm1hHjSn8uc4UQ1v6BvepksvgahpZ47J0GawyJbR7EvxTTuMV/W7DwbiyZM
iXMuqBGFSeyBqaZBCSJ/kQ6neDWLofer0UX8C+zGjb/pKZFBg0k4KWGVZJRg2MLclQRj5TfZ5k8S
D103+oMCLahNgUKZi1bvMPtXRug04omMgw8AxmOmcorNBEF+z0t5mJLc3Pez9U2sSNxMhQbUeBg6
6T7OjYWxgN2QmEnZabRDbY2fUcdNobM8TLpk5V/ItxL3ma9km7cYIn7AFqciLUWvzR0f++gtelsE
a528T435RYBS8xhEZj+toyxcidjmSDnjr82gkOl8iQqtZIe4XSbGMhDjJpe3qre+oA1QCbK1qjT+
YifWm1EifwFXUJ10nPBxSdFGfqyL9TuWjSzMiIfcDQS4rqLWDrT0DpG+3lcV32ssNV+ybfAxOr32
ZZF5hbOkB0gNfTw/JihxNFl+E+WKeXPvNPg/aoUc4PK1b5QssHqFMXGs8Jm0d6OTJkdYfmtQZCYI
LnNZ70bKwZsk75VS8rFUs8dlKl8Vq04PCYrHZST2hrAW6L1SfnTSYvFvSy49cwrPbJmgoTNHHuJe
qESW2+ywDpzsRu5NzdmVk3U13FFF2Yvnz7Xw1wiBJEAmOzeLGD/U1kcwlYRtt36qCKvyRsEWCGmB
n/e4bunaeF1uEddtZ4cEc4ZvTiR7NK1LeB1xnkHXRg9uPt8v0w+Lpj2uVqX0J9o+Owc/WFgU8adh
kGZgtuZTOagvC2rBvUNIVJ9Si88r4yyNE4rg6fiaEQ7suaLlY25NizUoOMapPM/ofOl4NZ9dm0mV
DL93pa/eMfix/gJj49Xk7/pxV6VhvAFmwTBWrjndLwWlDsWNSCo12X1CnTmazhHumXNwZMYywsEU
xoK3v7QfUnIlgyRJtSB3qvVhwELco/rw7MZZAsAZ4tzU8ceDoVavtQhhYhpHZUofEnr1RDW5dJva
bctuW3sImBvMJ8eC2vUR6+sI/ZwpcS8bpASNfle0dKEH84deqCRT4QRgYIMjz1A8+m6qdhfWdVWm
fd1Ux0M0Z2Ftt/Qr0Al7OZvSHZrfeb0O6CtAMDunreUTQcDGHDdvJqdPWeSyutYLbD9rx3qaDLIc
/hpp4KdqbeewLKYEiadxVRX5scR24FkA17zWzYGaI/BWrOWpH4GhiZlWkeW2XyiGi6OA+9fvABp+
oyGJ5lNfk2Nv6C/T0pzbdXEDrTUc31Lvc40cuEUrmXXpHaYDk6Iir72s78ZuXHxbIXTIpF0VGnVz
gRt7GNIIc/6KhmYmGGuqFmKcMtpEY/NAVvyj6ppF4KQ609XcP6uSzlE5nsxuHfxuXsNC1/j0dcXy
bXdQA/qfbF5mh8+ExjCl0k+kesJpn7avgh1OZIk7u6MSONXpxoAAqJvjw5HWA6X3s1X0V3qVANCW
AcNFgsEpgtxn6jvRO5+WGVjvDLGzdqfHrDZfGmNgxUsseAAc/zHHFYeQZ7HCHHfvFHnxaz4hl0gA
UQdZ2uwr4UaUNvbLPD0maeQcaiUGF9bY53VIReDVZpGeOme/ZPpONbryONj6hKaSfYxorWOjjend
MNBh7eY53EYLSI3s5gxMzGQAzfEOJdZnVzapH00IXGuD7mGpztQzM4OltHRCV9G/10Kxz2yC0PFQ
/AcvSlCYRYJmfWzhTvt2vHEJaR0UEbkd0nJfRmrXn0Tc16fZABMzMP1QWv9u5E9Dky2U5KWz753s
MdHrJFxa2wkLJoeglu9FPUyXRg6TVw7+kNZzoNqFFTobSCZqycictLLkWyyLHXmcB2Jz2Q2mOOmQ
f9NxPTjUyUN2PRifWRObhWl5jXD7cJirQ9RRXBAMHVEzZv4Y6yNLl3tpm1eSvcYdR7J1jObpWU/H
hxY5hB8tCihtvEk27OlAqADMsu5YyYK1K6Im4CdTWhzWeDnju8KGZ0YFUyvStlzYmIlM8p+7VmMH
rVss8ymRSgfsDdvKIyjhH5E65oektANGcsLGywEQlc1yw1zdUwOXEJMLY/DIXBi6MC/8hvBECjL9
c9p1+qkj2cYr6CCeEYscNz2Qb6oK+8LN6EPru1nSZ00YJVN4/zjbiQzlSBIH1gdqceRlwCvCgeyU
iK+Z3gf7NIKl3dnJwiKYLqSXc0BpRn0ACtd40rWW0E5MGG8TyIEWNq2/WJE/ukglsAoSbQd12NGs
d1sl04TIry9JenD6zGWyM9Md0uTXPq8YP2BgItJbPRhwb4vEQ+EQGdJP9nQY2uUOMw1FmA41zlKl
zFg5iLjVZmtj0N5ep8M4i+c2Qj+uDXaOAV7VdxZDP7y0LxLiwTkqnRcZtQOfcUm1huQV3xjYPKul
fsqGutnLLv5AoOKR9RvNI1UFeda8GpSstQ7/UNN4uI6q65ooC1/RZ0Kq2c22yteWIoWmzsaFtLkm
ZEdi15Lwu8Z+RAVLdltsnfpyrikDEriWZeY7WpKXpetxJMQziYWKntBtnt5wUhdQINKXtbmTaS+v
bVxWD0mege5jbR6W7QvwQmIqVgo5GJl3sNh2Vq4yf4B39bIidYJmVaP9OBXPyHSHcO5Zlupq+akz
qAGvJKyt2QrYHjoUqIeSplEN+iPmG6PGnTLPPxigP61epQYxzzEYZvHBbNIf2YwothiBOk92aAta
HhoU2YBfZcqGawyNty6ai73SICIRxIwFqyFa31yS55yd2RFJ5uOw6idI4HsAC9dW3VA4egkIVmWv
mrxQNCp2NCdfqIpWnmn2j/32I6Ueidw/V/wyN09TLxMELl72dR3b7VADX6/h7PUqI3J3SZ6D0lRA
MQGnJYL7gNBrS7e2lx3Y1CJ0aanuVXsCDG6+TEJaHKEdu7J4/bFORhf25JVGjaP6zTfcDHsjnp6c
EQ61nL9b6zDv40U5tU7zOZrlEJZggUG5uBue1/1RDPa8qxvrdTVyUjcXXB5djvmaLss9h0Uf4qk1
PcdAcJMUWBS7bXZ0FuVBpTHruZBgO3lpnfrZGPFYJDBwvaGGjtBlH1TVfJ7ymcML9w41exsqXkYT
0iw3VHqIKYg98PpVMystnJv2HLfIS1aLraJsEStGahnmpkjx0AyoH0i3m8iDqjlE+F27GLAnGVM9
zj+3hlGHca1hS9LMztN0qrbUWBS/KV33UKCM8tQiOkl7ORqtzdJaDVJpfrcU+xlf3T3UMQsb6fxW
ghzxtMVBnQA3Nu27K+XJACh4flCKp7H7mjYxEbWG8Vr0JUpbeq+YbxBmqx2sxfk7a8z0yRZ0G61h
PINqR4reUgWE1hwUU0gsXJhZFps2SPJUHZEI9/nYbV3R93VcPVuY1p2OFt9ouo7KS/mguzSeY1NZ
grideGuM2DWmujvXqLQDasR4n6vG90wO5U5r8+99Rgs8boYosC1Bk3EAuG2yvPRsBk9vViCi5Axo
gdIr1CUl5Ma1KnbZph0RS3usWtaHIOT3tSP3/IA8LZ2Gk5snyVEh6xM+UXLI8oRDo1k+Ln1HzKGu
5buldY590qQnc0wDtzDpQVVOg2ODdwxCzsJtpyUXU7mi3aWr0hb3ZtpdFnIhPEi41d6mdHwyRqov
nfGpiiYrnEuL/oNo7xKWr1ZOe3zAVtYr5OQmmg0ujRVJ2WcgXlLmzKltw2Hqh6ArlF2TkryC8aDf
V5r70OfqF7Hp8LWYgHQMLhdDfMxhIWOS3LZHqTN7pToEjE/7Qi3f2FldV/Worwr5fY17N2Puoyyo
vPY1tbCRSgGyI/Q2Rt5dFYHVaXbTJlwsMe6qWIU0Wt6NWFuWOsH1etQhLPA3udhboDeNrvktEeBs
4urJyB+mYVEpkiusZyPZh1hNCI8vTQJKrKX0FaoMivLoGIep2zTZWpezCCwCikDUzdUHh2rpvlTI
igWjwKI+N66JKZ5tmzxQpx/2pBm0QT2usJsJOj8MoNXd+QLGhQx65JwBPPEPpbOQspIvXj3b4zHJ
56vuNGVQm5QeraTyVRV9mzKyRJ+T0EjKD2umv9Gb0j37qBP1tCtaKFIQUqhCT3DBEvVrG7vykbH5
B0wbiigujf401ccdIrQsbLVj4tj5Q1JAUyPIPutleSEV6YSfrzgSBNweMBw90Pnv6OJgfEhTMmRV
LOG7BRjpcWwyfovwQdR5/BQ3fGhrn/EBZwOxV/0sqKTHL6xEjEDnoNZV1Y+bnCTajpLqorxGdrcj
0H78bC9ir6jj9JB0Zu6bold2i1ot/jyCzIlae9gTybyeJgUTHe2BgSS2gfJnN7/ZHAk0JA69Go8c
H8Sjo2uUvtAvloEWWy7Vx2HrE/VKU56GLilPVjHRePx5+Xau3W7+ed3tIehonQx4Po+5Xb6d++U+
CV1s8OuJyk+BZygxtawYQ9N8p8BP/MPT/P6q//IpcQSUnrp0evD7nW6vw2xIE/rni//+SDstz301
pazSJvaUUXQYM0ey4N3+xJ/v7/fnKXvtorqqizpx+4tvN7ftcGbPlOx/febb5d/vePtLOsd6i6do
DG9PHVN64hn++So/X+r2wd0uxkUZ+3YZLUSQ8ZH9/ESRrpf7xCAEGpYHMeAUG1xqlcQlvuZ6qwSx
KqoAcU1L8W4khSFX2LmMzJgz8n8UNUy6uqYFxcimmDXzhzthCDVwZt09QgvaC9VENN9TCVvW4SMo
R+SqemBq8htbfmSZFbkGTLFTmIqFYb7Ivcmlfa/3nhLh2ZgXwudFWX50h+awGOhZoAjm49cxL1UE
JkXvW0N2p6pby2SxM4gyNuZReSE68jw26bethdEuyrZWqK+1sb5lHW7mobEuk27uXbQk3iYUtHZK
qdwZNyL6iirQSBGEd4QR+hQoPIiyDyq4WT+1UQgYFgDIjePhrLVNpgILQPeeBCZqriPgF9JGmhRh
dxMj/TXM3k/EHkZPirA0vs7JOvoQ+Wh0F/oZGwYhjny8FS0uo7ZDSVI6FcMOnrLeepLQ38DmoPWM
fD4ysR2U2tlTSNO8WCxvBrW8ZVI+o9NRfKnPhKiiCqZmSzirmvtW0qIuxJEfx8bO6pYvyHLYOZDw
4XQSgVe6M+cuCpOppWVu1i9FLr5XkzEHY7N8nxAGs0E0GbiNakRvyRyoDYiZx/VzLPXnKmd5WzOS
BeNYI5j+NKhUQUmU8IQW4lNI/JYw9cOUDREG3tT1nJYGeopjFt3RZkmreb7sHEWJFrQLlQHTKLfQ
VkbTMWe7McBMO/YTyJNVGT43kw5u0MyeMSAfyC9LfZo9X9YciH1Z2LSj2q9LIIf868KkFipIPHZ9
Sbx1IqaL3epBYlpPDSXOZsaorNt05Yu1vGMYA02FeMHqFQWzOmQM0bgn6L8f6i6y6JEBpJg78TIZ
lT9DK/BLJW92/bLjVtpMbrtiba3u+9V96db6ZGX9GzLUBxAKVWAC6iTMQIQWrES0PLa9u2meRG13
/0HWrm8S/T8L+oSOPQzapcFS6S9+xTgCoUi8d3JcFpouxai4J5vQbj/RcnK7UHckwJqsujFCpSh1
+jNxtHMkVeFiqDSU+Meu1ff0UDR/kHLAC624H8wZgGVsF/cZB0Jld08MBfI/vPFfrG2bElFsngOd
1qplCOr+/GF/wIuu4IPEQo32SCM4OyrCQq5BOc+bbTpn/5+981hyHMm27RehDdIdmFKLIEPLCSxS
FLR2yK+/C4i6nVnVbbfszd8ERkZQgoDD/Zy9125jRWkwdunppwTXoMA9jZZX/NNn+C87j/qHgMCC
FNJllvfXzxBBohFDmEVHxBrjbZmax8SIwyMzP2ONd107FGnv7nxWB1rFlKHVT+KWgKLy/TcJ6Z86
zd8jmi20n3//EZGK2rhQTN2F/PE3CXRSjKNdJzI4tqDC4TDU9rHFskg4b7zpm/iN8IUCmqh4wkBS
XdzEGA4RxZauJMnRb7QL5Irqhgn9qp7DmgIEM1yvUq7o0Mu3dsAwjSLUuJAwfvbxbLsKU0qpYcIs
Jf3wWqMnnad+sS0i41O4XXcYimqfeIW8WTbRfIu4k7f/+2v/l2MX5zB5v1Iarv6fCcioyt1QdWGA
m92cQQVlsSW/eMQjKnclUJBw9pt3FWlLYzcdHKhgOAfo76cT0/bhBrNDd4DDah8MGC1H34Zs30H/
ADXnd/sU4/ChNfvH1i+s3fLJ/788+h/k0bN4+Lff+D/U0evPNPqjqPOILOwvvfUsqv561p/aaLpJ
/zJIL5ZMJGzLcWzEzn9qow3T/hfnoY7TXeA2BY3+b4m0bf5LJ/cY6bJuShbzOrbt/5VIm/9i/HNt
nD0Mf+DUjf8niTTf5/dTkVU4B5uBD0VaugUTYT5VfxuWFAzvssKEcSUWxdsahb4r58CDjtn9PijD
7rmwyXtq7YjqS+S4GzA69cqg672P/Pax8xHVZ3r6PWDW3g1eSKRWfqX9u6lC5LIzaFT3tBOD9kek
uVim6rQ7Dp59QPn73M9pL3lM2ounXPF1yP5F0P/7GOPM9qbfLhTzFwPnjIlY2mjVTDHbo377YhQR
ysQL2+6KijHb9x7tWWV/n+wa5PS8tMBzSo88IxYUrptPJa9xb+p+MK5laP9UdLjO3tDdLoGELGOx
RbSa2rlmJy41HDS9r9s7GRE4Qu8kORgDkIhFlua7/o8O5/6B2c1DIVvjSWZFvTbMpiMhpISw6+aK
iWL+hyqoFtSYkWnWKBZ3VX8Mujw+Wy1C3kShvR5kI/dc54ItvjT/TNnmztdAfjYzX6wdyPbwpB2e
kUvnGk42WFqP8FmsQ874sQ4CuvW/Hdz/Zdz+Wxq3s+xTjMUg/OFO6/+ByLYjGbrCIzQimDBidm1I
V6yz222gZPAENHztlNN4WuCfVqRF+7yMP1gj/HBtyF+RV5nnhmEekJx+28GPOaiCKUwuEARW8b4e
aucxFmnyYAT1ih1tPnsezPAarlmQqu7UpaJfdWWXn4NB3wY2zjmSWybM6Hr/lBQ1E2wRPw5pCGQd
oUa0Tyn6rCTq3as9YAmiFwzawKSIpBVuekvqzkZvmfZuKgOs+Gj2xpMl2ZfedOeGInsZwU51Mus3
yinDS4J4hMb1CThOso7GSR1C03lgeTsd4lBlL6a6Vk5b3SAWfIwy0Z9+bTovws81xtE/+WT/8+SF
0qVLjnLBOYz/+q/HuByxcmpl2lyBGyUYEM4uNgV2Xawd6rD1V7FPRbqzHXEZMALvkzrcCh+7kRme
VUXz38yda6ts/SaiYGWFSDzUhrQK/eUfjpu/nYpyueJJyzMZY9gwBP5+Kjo6QfQlnryrbmrNKU6c
C9RPZ+uEfbRpR7i0//fb/S1T1NHn9/N0DMJwgQyP4Km/vl/J8T9VdVhcN5DUEO8ZPyuFSgQPt7M1
asO+koqSs16ZvMeKEwqtKx0OZrdnTyc9prX1B/lgjV7woiw9O+q9xXAmqe61q1RF2gsSSWhwtV/u
i7kGueSjFlNGEKcp4WZSkvgHx/EyVv0+ljFfAEngmIAjhZivJn/9QlJaBPyAsLw6tvUh0W+cJU6p
1eAaNcNVUCHeTPQtdJVu23Qlwm8EsrQZ8ZnGonqIiNradDqmf4MnWSOjIWmGd8smsb2fBrC+o0WJ
bo8qGAeCPgXnYcoVy716Z7Y1I7vBt5P5RIG5JcjYr3qCSOtsHWWdcZo0XAl6VNm7BvPKFdt2NQuN
5CuK5xBmGBITPwSCwzKHgqbbbljHBjM6jNUU+bdlD1vZSYYLBU8K7x6VewNyhyFLa62BcVaNHl61
WseczwUVrktk3Lgu9aNyTKZDINLm7Bc5JQhb5f9gmcZt9NdrCPtdzpdHTNOmPSO3/rrfddE6ueP4
2mV01wo7HSVWp793nfqtRwpzDrvYXPcwBTdmOP4gbzv+aWUGAR5F/1kl0kDuZIvbUENemfQaYQhU
bx/iURugYvJYZJbEPo4/cNNeqUsdB1PE5GGhIEAtEd7iDBzvqhTxRO2kjES5sD9tw5crr3zAT+ts
0rrxtswU5dqsxru4zPobGiCADWzENkFuPPYmsgISF+wDIJyOdo+eHyDTVbvcHmzab2KraXl/QBpb
bVEtpdfAoZPn1+9dMmBdssr6xZb3tdkMr27jKCyE/+CFxOo1H7p/ObQt22JEEN5MfJnTDP66iyEy
RriRlHVR+HnWlZEaZ89tjbPeDDrNN6JA00lQQpz/sWwG1/e1tTY/pgbJVu1+Pcfwte8l5sDf/vTb
QxwJwo8MEJ7469W6JqPsAbFn8/W6y78J8eItfnvkJFg0wzyxQQ5iT16ervV1dtRMuOTLB/r16K+3
XD5gCCCBzo/98vU3a/kEv96cwD5+DF+2OgoXRX7If/lOvx795+saP7LAHU9fn+HfX+bX2y//+PpM
y82vN23L7Ba5hgH0dr/4cot/71Dfrl16IfP95T/LZlx2/3LT5pRNqmvINX5vdMa09enoaJZ/jgwT
Nd4mKpr20hkMffi+LUJbS3+nupZ2DPNY2uH0oFKV7Eb1PGqzM842ENmTbmdPf9A/EthmoieVhPjp
1LQJk+FbOefYxW0Xr3vpov0bzq2nl89+K69xY5Jn1YhgP9X5qxkxXaWHcEEos43QulJ7IgDHpMPb
Gmm3i3Nta5m+tUKjIFalqnH+VEwTqBdcTbMvSKe57zUu5wHwjGiusPSinR1Y0XpSCEETadO2ttOd
6dck3egAb3OGUbo2GAlcSQ08/snsbFpX2kSmYHSyc2pkvSleSay5iuhHFXfXjjCIS2RpR342tUtE
DVPTvG0poW2TmHKcrnLqREKNG/Iu9xmnwSb33GhvWsVDaFG+CWgfcPp+2OmHmyGedUYy6qMO9Qh4
xn1lh+U6tmnEFvTbIpd6UYaOstRq3BVJeVMkldg2EatEVuNvVK0AMlgnNNjXgIbwWVN6tkIatgU8
CcJC1NsmrylYV1Sw0iJ5S3x9FTZIBox0+BE75aNp14j3hPkQB/WF/rpLbSh7mAI0pWVT7iFT03Ui
eTX3n3yP9gitaRpq/TZvu++Q4Tc1Bu69MnBfsOa2bi37I1Hl2i9KC80WlJnQQkLc1FgwRD4Hqhnn
Auy6aWwYVCKy1A+0Yc91KMSJK/Y5abV6QyYA9Da33jiJwX6Q/Hrx8D2q0odM5hptC0bJwrYOJZ3M
wND04ygrdJoDB1ju1v3aVzcUh2b1O2I75HWoEFBUBepgxFD/mrC6oemyF2PnH9sKV2Gd5OxphTsL
Mbq5oo9DS7iNmd1Qn4Pihy6Z9KgJw8SKqIssHeq1ZjbtVk4FCDeL9nPdmcdaauYqQzO+nszhD9kn
p3R4sZ34hyjaHQDvDmND/JCDdL1xHXkq0Lmui75yd1XfbumafLNkeJNqTrrWogfFdR50qnGTV8kj
ZksXfS+VQLA+NJHNFSQSXzPOpFu+DHFY3falvS7DtuYnQ+5RiXpDQsLzpBePoVWiaigEXfe6vGqO
2W6LGIVh1Bj9RQberqvs4OT5xraLc3q65R4wVLBpirJetbpdbFQE3HqkRbeiMR2v4yn9MdkdBotS
9XTs11MJ67EEus2su7u2Gfl0dq8TbwSLdib46aMge4IsYXzGVHFCAKK0FU69Me7yWH7rtOCWAQuV
bJO8jIRlsLIrx0NuWjhvcNI7iX6ChIgaTqacpCK4t0mS5NRC8uV/ZkJTG4vJxg5zxI7VujrpY7lz
SVu9dk8yTm8tAhd1BkSKzbm/niZaDY1Lwd4ZEBM1trnOWmxLeBWeKnAfO2MyQF8U6ClmC/6Ql4eJ
+SUZOMUzk61dHHvPtONjkKoFljw6Qsqs3jmGKjQvCOusBCCkk5XBquon/PCV86657L/BwSdflgib
7JlAhj5OXw3JDZiIeivTzFgVrQ3g0iN8gnbBoUN4sja1inQIz/3ZN5gL+YSokCN5Zjn0zYEzUMx7
OnLEtLVdGBcRZd5RBK/gs/csxYZ1Oc2WaJKbo/gyVCBegYToDJDpJi6gvulU7M4kZcSrlFXRFNvx
fYosqTPH5q7R4w3whGMLJJsfwKr3QlAnL2f/rq88b4eFmDROjNCtSj6wW9GCNdeNEOhR1WuIORuC
q0u3d46vGBJMka26khhWVJp5HPwGzEEpmm0/DcYmFPdqMt2tNbJoVJl3rscS3S7tfkLXqOLS8N7b
2HNkVWlnunCda56zErGbch4jLA4B4+E6rBPiMv1sWqGbfcz9dEn3aNesiw5+6ud7w/love7GbCmY
J7n15JguQHt+4QlYk9uhzR99vLoNJE+zQqs+qKFaE4w07DrrkxOMalwbPScMnOuxbuhlmjS8mVVP
SZSvy54m0ZAE+wzh7QDIfTPWSOHqmLu1LF+qRH9YlcX0npPUjnEMAZlHAItmibe6Gq4hQyca3H3r
m+0OWPquQq+5bjOHUPswTXbozP2VHWn7IW4Q8GnDeFdQc9jqEaAqqGeb1rIeDQ36fOQXjACkdJB9
pp5QNGvMbLRqA4xCoivx4JjDWaEwcSfj4TGmJEk8yUXv/J9tnvw02gb1fTccnGnK1kDG3vTcQIQQ
AqaO7L5awWp3VvHQXiqFYZVQXWSLLQQpJ38VdckgzUG+6qCCCnoLDXGHR6DLjVcT4HKKSsv+3kf4
n0ffeDMdDR2YbvfnDh35NW9mZfH8iGWz3E2mOV5DhMPZRwO+XZ42Px8NvvPdDWab8jRpD2oAN1J2
qdwjaQXrp/Q/ltdo+vGiFR02Za6nOzvTTZyyUrulmZavp/k1cve+y1L1DfcGQYFgN66DKpqbFMfI
xvJq7b3L6u3yWnLKSG3hGn5vakMBGCjN9m3WF+eYnPoVAKZPqZX1DxNAtwDZ8KbZqD9dUyvgdpGt
oOnhgGOlzT40ACjLQ9n1tPFQXT7GYTeyeusJUJkm+Mg4+VZfr9ZdYpzx300JADQFv3ALT0MRRT37
LSi1PPul9+bM76u3yaUDJ/MGLrCBiRaEN3QDnEtAY33u7hMoHKRIDUX1Y5DYO8e2AtfR1eeBVfN2
9NHKd51h3OutT2rJ/DDdfrXs0v42NpqOjSKvb6GyGSenUdWu1+voRZruy/JIB6FwnIXmaxu4wzYC
qHrOtCa4zihgO98YXqd95Bktwsqpf7hBhBVIWPGjV9fa3hxH8yCV0NBsmWgp5u9ig1+E8Nx8G5Aw
r2FWhretLLyTGP1kRyC9YgXvPi07yEgrzApl9Zo6jbXlPECpk1T11ZHk0xe6WX8WM9N3ftVSQOiy
i8J5KMm0wGwHKyZvo+ohteY8nvkh6Bhxgrj+p+bABHYNzUZ0I5KzpqXatnIL58X3wsfloUELaCue
ywaV7iIfdIpzxnF3ra1MY6rW2p8qpeu67EgXDBQuk+7B8KcG2XVYHnDx6A9+0ZE+O79xD+GYLEPc
qQGv4TSZ2LTGWN40OvB4hNFAuvWs+N7brxotw8/OJ/a+who1R2Yp0tRZVC8PyLUzgQTptzhCGUOy
M5B7TQuvI58R6aeVf8dblta98S0T+H1suy8uo91bl64wQrrkvEWGIoIDTsd+gQpcTRdfyOaCPwIA
YDzKby5QiuWj1C3VVUVci4tn7mKU4GMzqIMb2Vi4grvD8iimfM5a8V7XYtAsyMA8QPdi93PUHpbP
I/xGX+djpF+T1Ma31jjWBg5b89l11P2WDxTSbi4Kz7+OpRHf6JX0Nrly3A/Jj7U8gjoESRVoF28Z
PB3CG814q4pRfcAz+/rWjtdnaxadxm3KcvqsPIlyjBHvnWzZr6/d1MhA2EHhHVGA2Tmbh6Z5cf8u
ooKHsmMmxc+DNKu5SwLLPYHNMLejnYbvQEF3y3fxaRGuzEIcoliLWBtU06mLYL9yMI1v8WDvl9dB
hWWsKimSe2esSQnmmrsTQqM7FuSEUvAbgeKE2BbXw31jagHEqAnFZMzpxfQADiCPSAIIhBGnxP1U
0TxDRD/A8hHrlnjMF2iba2eYhs/ITbyNo4/RuXIK88Gp9O+9huCNk0enHiD8W7xt9UUPKWnI+Qkw
cG+oSzrPqWn5B8IUabTjD/owmvPyRNOJh62irnHiep5uLR1TonDz5+WfJfoZCqiluPaIka5D6WRf
rxon00Pf6+0THHJxBFhoE49NcjdoIZOx8FMNdbbDqwSgLtWrZ2xq1+Xj64LwEMpaFoFA/nBrpJGz
Wj5m1+E+cWTy2DaWdYoKWKHL3/OwZBGpCDQcC2YnOex/8uLNl0nah+UjYq8NNn0wGtjBIusOqqb6
ekWRuBFzvdS9p5NqnruRsXp5SfK1N2bahm/uoLCXafW01z2RvOmRvVleshvCkczEyIA/Xvv3akTE
gXejXmmkxN4RY69gxVXGXdlE1s0EwgFXA999KMMjZZ7ppchRBtYGtEsSwKb3UmdqjwjmjjYHencb
o89Q1iaWGTt7bF3t/etTYRhY+VHR46lybNIR6Ass/2jIkUkCmT93mHfwpyWscYc2+VT41OZfvp3Q
2VWkpx7DtMBgavrUiM3i4WvvNC0BZEHZMJb78uqEDWKb+bCojfa5pzD6KI0+PQ1W2n/9gKl2Jsez
+6CZ2+4sK+eQGQrx7NZ4+OYvqRmasV4OsTYAZrkcdiOwoQ8z3utm+H3ouHQHRjKcPNustxZTApJZ
JMrJFEEO5hGIFuJDM+LykFlOdSEulKlJDp5a2IW8lIkgcFHiRKy6jqtq+0AmQUEOkqVAN7NYNWxj
D3ARIZ0HVI6Zn3sbq+lhVLV9KTziad3S2+esYLnEfBPE7BHwSiaZ1WOM6BpyDrxBjBvaLx8Ssf6m
MbC9Zr1bPBeud4yI5F5BV7NOA6qhOmcNGEklL9JiVR3YSP+8iMbbZHaPWmp/UMYgOsN1XloTAaFp
0pxuhTJ3oeQcbZwSzmxXtye0bdXZr2T5tQmIUcaF4SXzj5afpAtJh+OJm4PjZKe2M8/1UJFQHvnZ
6dff//645cHLxjKyP587tFj3g3w6L09bXmB5BDpl3mO5+euPDOPeupCOvWrtGY5AfgRUpA7GgI18
qNMgHE1uM154LWQmWGq3WNBecokDEB4PtiRNTejr1EsUvmV0uJgQZ+mmFl15alq7xBvAJml15rpl
x5wfRvbJ8Jse/TQ6w1rHaeMiKXXZRQRgfEqlj0cYVepU1HhTJ5s4z64lK4POY0zSwK20sVkvD1jg
LUmhFJFWbJZbUHQoTh0Qfz0mab92mrA5Kf1noWl8oZBYrNOyGb1qNpLBqw56cwdjahu22biNqu4t
aoLiLCMWAP6MA0CgRJ7gbSatGxnUzX7ZPZxlzdZM8FEWCQATgU5hFVfd8/LlqI6WpwwutF4ycvTF
dFL2N6SRxRlMk7/LZfRM1gSv3WD2icNh3SQ8QfU1+8rQ9QkXknETGYW2W/62/DdvmKIL0C5hO+Jx
HSjSyxo1CnYMJgpBqaz18sGAOnm4uVjFFemMiZhiDUmrwCZePyGrxCreaHdhhjCvMLurHUebbMYn
wnXfGnnWnFy3bU7laDWnIuDCW+QobX3R+ic/QRpN9cr5Oj6+Xt2pwWMs75tFhreOB6dF26yOho9x
kJbhYTLafBswVNFiQfI10bXeCIeSQxylGq4sqa2JBULBqur71s7b/YLyidt02JuNhLkz1hkAeQTU
dKFpiJSetpvq/gXd8k4WlXsoAtgBLBZt5UQnnAr1Ca5rfao7bAxDB2vDcQf4hnNvrywLxt/YHLdG
aImTNvjf+6Yhac3P1i7herTXrKtNjggx2eI2napggzfvBZ9YftLnM7KZJZrLrZoeBCV+rc93+EW6
rUrEdMhr62WKPHHx0xvCh+WdVlTheTJT5odx6R5bnnppetS3KZHyu7rSWKfDEtjGMoo3EbLzvS/r
A44XpHu+KdZml4x7x+i8rdUZ7VUj6OwIBeFFOe10VrGVnvPGLh+mERUtUhtxcWBM7GILMeHYEtZC
E1Lu/MK38MoYuIgGtfLGgbnF4LM05tKw9iAy7FET5Ldu6+zyigIxwY7wxCu8muNTYPf+XQJLdGul
UIwcPZ0eCMCoZoJ+eapbarZJGEcnY6TDETsVoaK9gRs2S81TaHtEzpVyJyaf4UQ6eJnaqkj3jZWc
fwFQssG68xrdYDlr3rjzABbGDHe/NuSN4LUsvJqvo30PkuhZ98A4MQEjUaFoX0QIkiwZaDZQEJF6
1Zx0jVNedh8OGqTdOJh3oWVWJ9k4LMHd+BACejK2FTN/zuuOIIDZOtaZRr1HRneTqdE8/doUAo3A
VAPZ1bLimx9m3iovEHOHwv3CwvQNZ8DQpRYOiS7EsBy3p2VDyak9RfIFwNpwbDhBiT+Nb6M8BdMK
2Om0/Im4iT9vdV6MDkM6L8gJG6qKAxTvwOA0jOYNNGJtq8vhLUjoiVOtucuMSOdMxFectn5MORiv
GPLq+TiXa6tmNNS8sTs5uHIVuVNH9GtIw8kkT+LCW+mmz+QI096pSr32a7Pc1dGwpCgU+I9O+VwU
fXHs52+ybDJLczZ+jsFqmMPPljyzMujSbUbiBIaj0MJvX1yLTn/yakb50OcjLBtXl3/eIqr0z1u8
GIbSil5+Eqv+pAi0Pi237MH//e7yD72UmywW5SGoRHFaNpYXcV2psufANrFsGV59WjZZxTjmM2P7
urv8zU3wBsQh8u8FbeNbHRcDnP+r0JU4Gi3x3AbAMvwJ7NXCx1moOCHMgLWTVbALbDkcJ3gpS1wA
LHcSe/F4Zxu6bpRGXcZ2U+8pQ9MCJQqiL17sbqJQY+v3vsrRPJJ4ce6NNFypkfEimHuwmiJsLK3n
Rin7atkIZuurQo9g2827pM0SopRS4LgYPZqvr5PUnEM+y3VdO5DITIpSlHzqLTA5pws21WjgTJvH
qWXYajk7NwU1Qxoh/h3lNahKeIK2QdgPJ8fG14HQxacbgOoZzp1+iuMsOCYN1D585ukqk5xq5DJl
f97HnUH4WptCkY5zICJwosADrrPKK09tjbXH8rkWhyYHe2tiDEtlkO9Cv33Cw16cMJgVp2U4WG79
7W+B4EBEI0jHleOiVYW3JQuuvxDxGJOMhwh4TtC5oVfo4QcCNqKF8BiIVBv2MtMV3V0WYyYxkEmO
PU0fYveWjKxdyzL3kx4M1jYPc6WXYErMfL8/9pV2U9GThhgNdGGqA/5uBQchp+TGQsWD+arZRUNY
fXiZeYlosQI+rYez25FiRi624w3wgyfvmqMxKCytO8UeDUErpLdk0xLHjWM0+zEKRnwF5bhGzZtv
yCY0KRB6oto2Zk+bJu1CarGmc2M45PEmIrwjWiRzmb1nahOSjrIt43m5Ip0ripf+3qTCux3cSkeG
3Pf30sErYhm6fwjFuMPkkt9l4BlGIaw7H+sHnkJaNzXYPUnx5Q2NKdLiah6t48Gc0Yykr6ATwyEF
Wk3MmDucgtA/QtfcdFngPaVd/ANzXHlZ7lGLZwpYMKikiCDXjefYr0OO+1GTxkdra2KLkhL1hZlF
r4ONjWb+uyw7ugjAmkizS+qXOiM3uYidB68v3usxgOWZWNSUKiUOJv4mgiKcp1J36lebPv+xRCS8
acm5fy0MgCRDkNMUmv/rJljjnBSaT+nluyYLMKWnRqgd9YJrswQo8CqFf2I678FAM/g9rGmbkLqx
13W4jrW1i7J+eFBX4C7N7bKxmjJCPDFgDKjgUzFZND6VViMeyJynoPVbFgZMPBonHe9wuFL/9V4q
pbkvhAJFhxl/QSMFfXcRmnfBfGuMpmwbwvo71HbOqeOoBAKcPd6HKfnVpiNG+P4jYuyxU+xqEkOH
NB5XXawjcysn/yQnRqAU5MZRDx0TAE76kwwtfdXmZfnidQm9DYhMj549aRvTQnTmuna3Y96gVjrX
ym9d8Ogl3SEoLf1lcKNTM8yxZ2RSPUlzSI9AR+s1Ci7qyUSrNJrDh5BcRgxAFB7+c2R/g7pAABu2
IknhL8QJl0Konvd1leEEMQr/J27UbNs0rmQG2bTHvq7Kl5oGRxsU6a09xYi+BusqvPyBzpT5FIWW
ehIRQwOuxGhUMZ7strnN+RZCjtlBWSonpoozPSLb9xzh8R1pdY08h1+NS10OTjptL5ZZX5Z7hkS0
p+kVnRtJzij41LXlT+HtQRtI9ZZDup8tcd/6OdzH7+Lg2qXDezWU4w1tUWrfjgXM3HVMYknYYNq7
cWLq6F/h5Kz61mbFQebFqbpD+7RukVbAS6l72DhivLecqQQ5SrfNt8C2FohF8pGGtukz9/TnWDST
YuUqJPpdlkb4zcVLqcG6o6/dvqO7EpuhaRxwoUHxRG7qnSMq9yOYSwmUKssbGkTtWmae2JWJo9P6
GMfvbkpo9xRO757XoYhKw2wTuFa7IfS72Wn2qB5VBvKgrabo+wDY1S2l+KnF1ZDstK4P9kzP3FNR
qi0DWfiOADLYkVgIwrDVvft2BFLuDK+GF1jPlaNHNBC5EJihbj47fvXn3eW/dDhpkjpMFQs82Y9i
YHAeRvvNtohar6DB7fL5blUPb11NBmRs9n80jg4KJIQK03np7YgY4OyS98uwQQXYEVlyS9UyW4s6
oFcajdRNKO/q4ruX0b5H4hE+2T6NALok4yFArv0wGUTm1jHIV9ua+qd87zjAdHTVfStoJr/m+dht
EO9kt2nALCnycF1kkKb32ZjEb31U79Amxs/ggt6hDcQrzg/30yRZoHLN6mcvClozvh+upuJA8Qcs
TZNISPcOw3KRUiJ1Eh98WdCcRinEkw+FcRszI9hrEkd0IDVjaw1dfxulxnsaBfjop0ZdbByohojL
F2gBMovt506I/jHjnM+x49xGOOLW2ugaRw4im1/DLba1PjsFm1adRls457JTj0WVPhmVpbaxNWGE
KgBquibrmkZFD43WYFtpO+0QTGX3ynPekprgVFVxYtS0iteVnPz1CDgdbi0O+cC23VfAUO7KBhXR
WOLNosOf5UfMXsYt5lVixMBNVTYW7lAPDxalpANlJnhzAm07bH59vr4WW00lzjY0qctYfkqMn6mz
YOzMYW0nPj6N3JSP9YhrpilycYIVSk/PKeRJJW1wpHo07a3UucSJHr6HAZSnKdW+hQYMyS4eWLsG
I6QuRuTvzfDDHnp6sL1VXjA+Feu87oxrE7cvg2bCJisysFBt81ETSfmYBmV58uf6pnBr59N9H4oy
2DfKMZ56A966pzLjIefiuWI0TZn55kQBT/IzLg2QQIVaCSEwqvtmcDRMAc4hjuN9M1GYc4tKHTui
QlcxcU3HQLnpnrYIFzE9AM4+KOoKUSH3dL+Ki91608rBNRsj0t7SLy4fyprsTlcV5vrPX1CZRKTi
X8KBNWxcL2k+iS3eoUbW9k4fpke3mPeKbj1WSWQd9SQtz0C07KNhNBurcwZwVYN2NRT2t/meIzqf
BmvcXJpcIQEhfwBuW7pxZITJeCp+1I4BTY1ffxs0MLPSRn72SGKnVcJUDDteWF2VopFRVdNzMyC8
MPAMv3vdcx6SPSx6F5yyj7vD0u3sPI7NLCXSz002/e+mxg2stYQTq7s+9hEWahZTi2gazlox3qSh
ET9DL5BnDfnc6leeOGfliPjbKJoVmq2fA1CBdYzX4kCbKn5Ms2NdN+4JZ5Y8Bbr22JB2ecibhgqp
MKdrkSeX3GEpBngjXE++CndET0w7M6zM1bKYbmBInX3MNH3feI+poSGAiaK7FpfgCj9oc2WIkoV7
TXuWVYt/Bf2Tdql8JlgVXsD+OSM980Lxwr02SmasKzrnpQ7DfeaNZNj6xKnQNC43U9UU2yjnucrB
vMXLPSd6/xqxqHoxBxA3fp9vB78q3+fO42cU4jCz415sx2ZkhpbRQODbpBe77LsVoRbeSetHtXfK
/DsV3luVRuZ9nwTujlSWeFM28KBbF0yeQzThSonmRPhS8yJ0aulBFgLx4TTpmhwIQ1QN9+Aav+ll
JuYlfH+PxD6DWx7naz80ok1QNHvV1Re+uf8cWAPqInSs3/15RqkNB4EAFjeODS/s3rIquaq7riOv
VW1F64Vb6kUp8iADv1k39+99baObOCw1KF5ZU0Rc6gA0OlMBxo3xj+D5JL5xGuvRlnRZRER8oKlF
6aZHhH0I8MGRyjdn9XBKZD1NoLbO/qBGQ1fNkNlND1ntZIrooSIgdgMFojg44BLWucWAPQknPdtZ
Ma7IipNHDSTzoXFJyfChCTHCaj2AD5M0EjsE6iIL4Mm5TomFej2edK75QnnfdC4Wehhkj6WMb2vZ
6BubsOnb6H/YO6/dxtUtWz8RF5jDLSmSipZkOd8QLleZOWc+/fmoWvvUOhu70afvGygItlyKJP8w
5xjfkJXOr0j6OMxlTJ6rFOq+VNJPlXt6WTppj2Ud0rwFBj8BfGitjjksDt+00Bh5wwGqb2FDnnB7
Io/czUQcJzZJ4oACEq13eAv0nwjnxij5eU9XCbsFZm8RXqsklVzeeuZSwJIe8zoRH7mAm8lOOzqj
KvmuGLaOd6k41trGFeI23ejLIDGuRIEfVeLgM38gi+oJnFPqrjlUMbN82cy7EAG+z4ojAIYnZ+Q8
ZI1DRmpzaMypObBXfhB0NFlgq5+nBq5v2is71ibFhkQqynxJBEwrW2e39j3q6uQy9Vp9EFPhlEVy
+mCmWccMp0YnKl+5neIBPKbACOHTtwcpDsDD5MKFvGzJngYu5Yxq2GuT0qMs+pcuBK0R5w+dqWQP
Qg2GuNNgX6135amEnDaXASFm80Mlp09hLBpPg9hJyEutVyjL+jWuX4fJnyidPCYx8eNEeMs+zPTW
rdTUNUvqJIa07SJQZiFEkUFpCrKNWOrkmi/TrvhQdDq+Sal9aDpBwknFaN/muf5DrCVHgaB4S2ci
ZpQOG00YfyT9AGRdg1Dbhd302q1G4mKynDxXsx3Ruu0t1ThhaX9sTag9BK9oxHvLuVKjdilufBsU
pZouOqCEwY7+AxIA212YniGY0GTCwj0u1rSP4/Q4D6xzSmiDDmuZ5rNDVjyI0OKIq5IPZADCIh74
JhJomq8YT0iaQU9Bg8mYXlmzIKQMmsdexWtfhemVPUSxGQvY1HqpN1uNAsZaOwhP95t4UnjeQiJB
jgS2Ru3Abqw3KaVdwHb2GOfT60gwJPSGEH8nKQfwoC0sOAIZ21GfndqA6VgtUMBIBJJsgV+K+xTy
0IbgxeqDStWlU4I3QRO27MUHllYMBUnP9tXszeyh+JBnhrukD2PkVGbptbRzEKRkArKtIfNJa0k4
snP6hPnVlSx2AkMt2MxS0kNQEcamCyp79Th/Eqy0PIhUa5MQ6XbHhsYipG4f97BYzKqpDpBH2KiE
IhryUVV2HaI9nPESmQZsM8vMqFmbCDjq2Z1yTrJvm8bs2utqd0oG6xji3WRLWSIyy2k4C4haDANt
dlfV+R4A3WC1XGjpAL0qjVldm/SoKGJajyZwaysLP1rFsF760qj2GcsRNKJl8LKQbOy9sMkvcLdk
xRmBiTsA0jpGviSW4TmM6vRZi/A+S+J4quW1G5i30rkJVWNXm8Wb1ETSGR3LgTySeqf0evEMgGhf
THVCQ6YOwfLCyw3MJP4xzfsu8UdTDp7qcQY2tYCpbNKf9LG6k6CF7ZUdcE5/D07sFAiUF/KyxOyT
1CdjpPEqtqOCNqunBSF2BhHGBsSRcm5sBo9s23VWwwKDGx0yOvkZ0wFnUH7U0ibZsgaSDtM0UT4r
NdrDo6g9RV13Dgs1/7RkU0H8hSClCW/45jMoGGn5XlQhDRxD+wV4HFu+VbEQ1VjFa5ZfF2ayz7VS
OlGmEk85rRYSKsJuPzbCsVtzmSlLvRsDwlqwE/GhDIPXjprwlg4e5T6279ScL3GDjalW8qegk/ur
AsCfsCq69KxDc7ERP3uBmEuQ0dKhl0TEbXRNd9h6KRnVufIimgpAnVmg/J9q8ousIxeYZiO7jblE
qd5sf8ZL9gx3WLWHPl7YvraVR1MbZuRIJ1kOIDoN5i03qlO0gsPCRdtPJUWyuZm3scZIB3IGXFUq
Ar+Xqeqcp0EEx9G1rzqBgOf7XVHUmhCDhmoLY5OaIbNmFouBy7SaOt0aljogszzOsvalUtJyyl54
zeuFZNa+BrGhhtNF0gBKWVgA6dz0iIjoJifE1frZJGYv7PhACzbEM8Z9uqUfQ4gVwsst3XeFykeo
HxO5PhtIIDpTJngIu9ZjRz0DR6PwbAAAWFpN9bCmJZ4iKMYJvOUBgXP1qGtcTIVQbmQBdqJsAfQV
ZoqTBUXVrSlFlo+3Ud4IWfksLxkX35JfapwprqpCA81M6VmP43pLkgQLBqlEyzBXW7piiBGbOIBm
DjbnT4ZaTC7hPi0gpjJOVZ95LuiH+43Qdnf8xEDJxcpA74iUEcr6hthfuhp9mW5F4E92FWY63Hv2
oQggYlbtk6le54TeQdNdk/WmzgkqUVEgGbW+6VawpyQRmSCm71KxwthmaXDxnxPxy2qFUreSoOIE
GNTpfWgreVJs6UUTJWASRNJMcPzjRoFQplvddhAoGwJfGP12ngy3oZKKgacw98UYmRD+61uvG+aB
krZ5sMIowci+AHXXV75m2pZH0PnLrU2e1HXcDaXY9Id8bJ6QhrCRbzsZQHv7M9eRmahztGyqcYIv
kCHW0M02J3gt2lvVqoIp4HDl4Wke7mLQuT+PMRdmID4rQ9+dghTpVVrLwk6Qwsd5EYyHqez1p7nj
eo8xiv3eVw/RvDh0pKlRo4Hrmg+rHpZ3UIqcwYGSePdfEYgc9XJBI06JwBbLItrLk6SeK2WukZcu
ZGNo1ZvSdsplHH+Oo9RfljbEylCiBuopwZ7YS3opGGPsVAS27DOr3pioSzQ1Cl4TdRq8dBQhCcX9
hQuNTr4MUiLo0YvqTWD40nqqRiWEVzwR+3GoWzcY1gZ2TAr6dL+ZHqj61AQ2h9HK5jXKLXrbvZ7K
4gMkxm4DEOoll0cgcIWpvOs18T+Lol9rHeNAWe7KUtF/qmGIrrhPpsfRqI+sDqztGIvIbQlWe6Yd
aD3Eq5zcVJq91rC2NnH0PxYwQqqGml6qRPucclQDvxucLlpIpep9wi3o8ctgjuqQLU/cPmTJqNqc
F5DSKKjsDTBTiipbj+imE0dKI3V7/xWx17AxsOZeFlM6TlWBZm1oFOKHuVYUQTyhZi5dKqW6M8yZ
eCrFQTxlo8yInjAlSkrY3qb+PYc39ygbbXsrWSKTgv5e6KL4DB0Dl5xQ/P3T/T5hAFW25CTYdwLy
SUxXkJesE2WU4X2ZKXFV84CwicTmYmos6I4lQ4aEBgkzak8LMZw/KIzeCPeebnEN4n/IUgwAOoLl
fsybs0aeuo15XyGHaNCeVROx5lzq3RsficZYnJSffWc+N2F4jbnUQZsv1BfFDp4q9hPaLGzbu0Bf
SHSbzB+rS1ZODBTa0Zp8IKJ5EgvEO1Tjgie1RTstA3o2omx6UETMZlHcrs6BMtthsm32sigF+9TL
FHU8JtlQbOBABZ+dlqCNr/S3IdHI0e10YChUfqU+Q/kiI8CqM1F4pIRcOeJSpO8IF19DmpOHYuEp
RnbjO71DnlBaQnhl/ERun2Ljy5AbUaOkVZDVU3S73whzif1msYy9POb1ZjGsZTNWRny834A8a/06
Uj7vFdwInaUkhOGm6vtfMkPkrg4v5G9L21SY+m1C/ZV++mC6gU6bWSFJqqTThrxawgUZQ/SsFin3
UWKR3hTkNHWHbqCflQps8FQK253R+WICgD5SBc3X6X1tNcq+cDNp49WRxRaIzuTW/IEHzbp2FLic
NjNzn3ZA6zKkKQ6Rw8pBUg7aWh6u1VH+jer4X+LCf0NcAGmAQ/C/zqPb/CKS57P59U/ewu/H/M1b
MAiXU4m4hSqiYTYmfOj/8hb4k2EausakJan8AdTBvxLprL9MhTuQpqgaWUYSD2r/TqQz/1JVSdJE
no9loAyJ4X+QSIdp9P/1O6pIy3SJXAGRXHaTt/dvCedpAuZPWqwaWhZIVRNh0yINNRYUcz+ujfA4
Rw0UApe0yZ5bu9LCoLtjXBdbaRinTc5SmZDIOrEJ9QidRGjtOaEXSSQJuyXC02G20T/3REZSt2q7
8DAUOFpMuEZVCsp9LOWOklrjZGl07Ft0QUL4YepVu+m0Tl9NGT2EgpA6CkuRjVRHn8gYTb81VrXm
nO9i7EGxrmqHVN8UkaiuNOR1iV/+Aqe9+GqrJR6t3IQp1nKHon1TJ+2hrPhYK62lzz5UgkY2gdr7
01R3RCXgVbMi42VWxJAyT/DAZMPVzE7dbTB4w71l6CHCiuqJ5gcg6W9lkh3EsBltodc6iFXRctDn
0C8WldJJXJ8aSQvc2YTClE87sxeXrSEiRFfb9CKH4YceZNLNjNk7peaRpk+zz5dZclCo9BiFbIGq
FNxW5FDAe9k2J4bhwJ6kkRECYWJuNIvSwrGl3cZRrtxJJXUuCI13UiCoXZDzW+3GDkxWo0q/lsIY
oWhVD1Imw9eZLWeaET/LxMbDv4w/eop5oUCcbgqYq8wBM88xRV7Q77kFJiHPcxqNncc59J2OJbir
CkJuk3S3ih4c7CmOvSfKHdN8mMGjQlun4TGJdCZIM/ypCWyCiiBHCRnJ12agKZX2JEhYKVkgfYSl
i3AF70xAzAOagXHDVPY9q2i5jf1CyDPhGGV+6uPEziEHBgHFXqPVa6dt0H5URNyBNvxJjKtma/Vs
kJ+nV46W5JeIF9KVSbRpd506LH52L8tX+BT2rBjIvYGYB8RkRVNxG+IuduIAxTkaE4cSPJudtIBm
H5L9YoZX2cyP5cwGDnJglV+qOt1PyBFQDaB2TRIOCu2SD0sPdquYGO/gUpLzqChUItOPWhtQRJbl
rWdvA+s3e0mHwAEcnneYnZQo2kChaDY50KNepPoer84ciMh9fZ4UolqMRMcnyicfejRKGqvUlrV9
lUuSlxMqZFMtwmUqkpMwkwsVEhCU0wWnH1KxjSGPJecatyvsMeU4qp5eG9u+QhtpCeO0o5ICeRtz
vETpwwcGhkGppn9YoVYkoOqJaijgya6rV9n6d2I+Uug7tOQHuaQmYH8T9l2IPbVvDB1n+q1v2vGs
N/kxF3XfWKobUrfuEX0gNRoKDGzQX5SKBKQx/ibtMshpxWSjtiV52rRNravPLdDCZL7NM6jYbJI6
V03NJzJhjAw/aJYGDnbE2O8yQH+iVZUOnmlgkSkINyUluAc0Ju+/pkLZqjS1GGrSZoh31Y8m04KL
9kBrsNtbivBgMOh41Tq2oT8jJYjA5k0gvc7jVHqhODzmsUHr2czwcFLK62fZtJE0FYojGU2zCfQS
J4Iw4gTT62s9Z9NRWSbgwp2FdrqbQzdSisYt4kr18xLzpTQzOg3Zo1kDnMnhImKhBPKYKqPNznDx
1Eg8W8NieSv1ru6JAY6jWxnVCxKR4saqA4hbl39jBpf8bkF9MkfSlxHvhZxt1HgLiC8aiHYX4d9K
Apxo6WLgoibSb3wY5qusJIdudUQpSqQ7FbZeMxC/8FIik5TRZsnFjZQNCE6yajhaH+gHHfvwIZkG
aVfoFGHMPISOgMaOoNH+AIIx90bewL24ei+zIpxJQfsuPxEObZBGeco8vSQSZTBdorMzaKavhF23
nfv4yuZ/8snoGTZlQM5uYjT6QZa1cFf1IaXVl2Yd+GVp6g+iNFVumRUtmlOx2y4kU6v0HJ00WLOF
uzo9kvVCfsMc7TJz8Mt01OgSjBODDuPobMXLxqJm7RQBLL9cab9ZjK9tj0Ug3gtTXpy1mh8O8kUA
rXAohhj0PzxCJ8rq/BBlhHWmCS8n6EaCDGJ56BKp2AoNaXbTLB6Q9WkbvgrU+RCco9pCZVIor1a/
JD7IMeswD3W1VVBOlgntwqSYMX42JOnF3epQXt9Fs97cf6qX78hIDKJjuCcnkWvLifb7XRYY0XEX
o6pqQY0vlbwf5ppchd8/1rG+Q6SsWehxQ115KkUaUUIfbWcJmRBw4uukID9ErXmHyWOMQRa4agML
WBN7gL2t3SUE3ZTL8J3jtfbKGf62jLUj495Az3wUH4vTyGqFdlK9UKXCemUtp2yVFIZKUewkyKJ9
D3J6FJZTPUGavi+r/ncB+t8sQCWSd1j9/dcr0B1b18/i858L0L8f8680ZPUvw1IVDdabZYpUjKGK
/E38IigZyqmhrqs/Tfv9p7+XoKr0F4gwQxShtEgqueSwfP61BDX+MviDZemEK1qsUv9HocgKfIl/
W4OaEhRAns7SFBm+1J2f8w80Vo9jPV4wD9F0cReWYpmuwOxP4vwczBHZkZboZBG0hTYB7asnEzj+
mdrkLOVXumHyRsGipGZEnkViHIJYpP3ej0SN9HrC+uCzg7RM5Uf+oRvVvFEL6drosrof0vizNqLI
G8cIJoBqdoeyZPTJEPoziVBfGPVIPLZC7C4loSg1PdhdN711KCOOYrr4Va/QGRtxh5pys8E6jTPa
IGxIgT1mZUXkRQSiDrOVemI5NjYZoCfUcVyYcpE6dZ38mGX60AIkUJjFAWsjNFJV1z/ifkN9BRnc
iEnmY5EJG3KG3g+FzcFkO9sRBmgyvT5KgQLADOElJAfiQLmNsR2UdRmOFBqCxO4HqTxJrds05b4C
Y/5T07X3BPM1XZaKqL7qe3i1RMnT1DY79GViYtHH1SFHmmslOagvAbqALtSNHSCi8NUJNO0gQRZt
KMxZsOsDjTVbWaGKGz6Ji/uVwqitZeOYZySrF9JZDDPZr6kYLOpYv2grrrlKt0RdRqeA1gga/f7Y
9BQv4hhxIO5RF5Hjj1CNunOEFsQ2Ur1GBi/ehFtOIKIHArlwFKTZTVcQOBVJ7iwX1oMVTOK17r+T
7myRRvs6TmYJwTwlcNog8IRN0X7Ue4eZKsLgHC8PpCz5+WI8zuv2YWZBea6za5rwggPuQeRgo9su
Rnhps87Y5Z3wKChkGNRl+lNHlod1tyd1h6ge9juIjgj3eiwHGhGRhBQootdpUwNpN5KhXFsTY0mm
J2gaq+yLila2ZwXOFh8HvcSSfdMaQruNTeE5LgLXQmd/jZh0OHT5TDE9LA6DzpsuWAS0LyUupZ2c
EQZJn3+jlGO7CwzEEbJeHaWpca02MFGJodmciDqRtXk8zCh3HwqLLmsfzL3bifptTMvqtUSfRsvU
zELEVVmpeoGIPYZg34WKc9ZtlnWbQ/DgxlTRHpb9uO2E+CWtylu7kFIGmH8FhqPJyozWQQhDV9ui
py+lBbkGRDlqam4jDOj3Eb1AcryXB137MEZ1euqpdVorv2QJ5XmXUHkye0GksyYwtY21S0/5TKto
cKAXmHaf140DVO8olamntRnK/zwbYULl0ZHS4Ge86K89ubgOeT646nssWsM5mRXKVTFB6bA8HgWT
GLWsvqJVMx/SJOoRiGaAZwcwAYPxCzBbshvJ2wmWQfYl1VCoeoc/MKR7aTtHvrXkXySqPESKMPsU
3rYyx9uVe4Re4H7owBDsxJYhhm0B32QgeUMSkK0muotCbNno41weaBFdZlAt21ItAcxT1/KQ240d
/fCl7t4SQniS3oy2WQt61Vy+igy0D4mLp5DILBwx1doo6a691v+i+0GCJOhAJ4tBtGgCKUoGwW6d
athEnaiP9Ymk+6NKtw+SPUgN+pqIJY6yjO5DEkkwnGlgIKcuUs0T82WLAcUE8r6krlExAKkaQTMS
EDlAdCf0LCgOdRQ9GaQ5mkoq3GGSDAWSdxzCYagrzLupmLaoflhEh/q4SYr6GhXGzPILdQmaatrj
yknNGNpj1tysMyJad8ojovd3LUASG+Y5Js3XTO5jL+/TVwEopK3FJO/MI26EJVWvglXTwsUD+ZZ2
OmT4ihSRrmCM0MunSLTeItySULoGFCnyYPpTU3+GtfwwxNBXKWu8mHNlbCl5wtNOi20zxr+kshyv
loWARl3MJ6i9gacKnXkriSIJ0c76NLsvwdI/TjFUhpC4GVdqUK1bjOPYfupNOiV4ypArWOY3LQS0
uHL/TJ6GetXiX2Y3db6ewwAbtRrV0KT5idq/0W2x20V/s6qEanH2KEziYyfWPwEacTkOeefRVTwG
GVNePK9yOLyjYuuZyAD3LLxx3wnVgAqWQJCo93E+pF4iK2gjH8Y2rs5oRVAuScvJlNrZXshLJL/t
vRDV+JBIMNhS/EVpuXzSCK18ONu/cABMx8T4lpZQ32XWroBetYHWy/ZVcotE6q8EdhEzt5zJGV4e
VbxS4GQCt596yGN9Mm+bBfLM6p3z41E7J9bM7tsgDUvMWGoujdm6eKqQL4GOnIxbOM47WQAFoFNN
ViYNJ0DWV6xTBWwK4lIfW3P5JNU62adV+qIb4vhgVdourHLyCaqpegTwvCXbCDGFymigB6ID60U7
NXVxHSk2O3lLzHXPjtAGoZm5rVj9Qj8tHptUZvSP0c7Jev+pQxXaz1rimJgUUT2hJQpMGQxVT6GK
cDwsagH2YE2ZHUoD5UERxx+Loj2ISS28KOxAe9X6MRghjuLa1HwjkUncRMuEe6a4CBp6o5D5NraW
n+nQ/0CRoOKrS6jjdmDRGZT2SUicnJxTtDa120zxmFhtka1kz1TRL9KIDLB+Ym/IWJ7rYHfQdlcS
HmKQ0PVGLpanukoFt++yS5UzF7J61z25JGYklJ4iwjso7TCcddWUnJoOfrgu6DusyukmSqLZQW2j
omIhD2eSvuWpqXyz0k84E7dhb+ibmbpYtBDml+ZM0PXWWqR5i5YRuREcApJGRCSqPRNpGCG3zjrz
TJzU4kjzG070fNMR1JrEYXrCnEgyaUTUqyFewllhX7wMIAEGknaNQf7EgYDpz+iNUwgKEGmmIPlY
oy1HVLufUqhNx5q+0QZUTGQDuzklTyVODEcqGzAQfemRnfqsqzVRF8qwTVumkVBVdLez9nPZQbzs
GmXDaGhKo7lBFPEaxQABjWHdv2SVFw1skulfM2ZXEwmjwvIjbiG4k8T30JSazuzeSY4Uq2A0Jdkj
Gov1mzdYzUt1EQMBS2iug1yKmOQrRIZmZ4LWxyzUhzSoxXL5isaVxMRKD2pVf0hkclorI2eEr4r9
WKW1X83UENm4I5voyAjPGwa2NBxtM4P7NcshLtzVVxHUYAYZ16Qa9YxQ0a8eyGibag9UN6bTXu+R
aMZE68AWn3rYWaHAGqRckhdTqcVzkhOvaN3itCPuMqbpoEuzq9Yj5sn2QILRsu9mYnWXZdjk+J7w
0L0sDPSTBkPGKkePFpE3SGjTChJOvaZMBM8sWQUaU73rmlredQF9wbx6SFXx47f5lFU+soERx6Sq
x/MhiLTan1DGpEZxkw2sGCCk48zGx1XujRn/nCWLBJNXVQH9I49+5oKEkyZrMGP0wVOsRk9xMFGE
G5phk0FJyW2TyF44CYSEmEFMj3G90ehj7T2MUX//fr+TNba0S5tHZbSINmhUExPq3Y5aEm0TGnxe
oYS66WjqlJFci07o/meSaQne6sVzvbp7mUXq3z7f//Trf7pvGmSDdmRs2PfHZg0CM3SIlXP/z//p
Eff/F9SSvDj6hOWbFdHwj/+tpTm5CX8e3bGG30RmhuL2z1/+8eOfl6AYQEyy2WSbP48GO0p1KESX
K5ospn4/7//vp5RC4re1atRRRuYfc03iwJ9X+/0J7k+VrjbdXBGs3y98vw9wtW4HRmr+tvNaGnuq
rlS2d6et0azB9He/bbmeAfefWmowmzBgOvvzh6ZZM7/WsywDmQShk1qtLtHKtyOLSo2NobHc328C
EkFKFvO+lDGDrkPdP27u91nKFG3CIgV8ViSLj3V/e4+z71eXWQoAkNI7vevWkLOF7mYdeRnx9fJ6
QCPQd063+metfELupGGivf/0b/chP96KCZTD2WDdcpBrrfBVq9ivsQHOqGGe6tbEXX11b8taWvM6
DbvfqIAZBuTDQbnbw+YISZdcX+fPzby+YjlK/7yv1C0vMxY6E6vbFIBQscdUK0DQT4+xqRT7P/cP
0LG91Zh6t6P2RsWOmzqgc3+QFemPkVSUHiYo4lHCsAY8df+LYvQbRR4aRKy84Wr9ru8//duvwHF6
b1EPnNFHzaJrtL4DEBexf/co3h2I959okzb734bEioayuZr6dOpy+4bJbt+oVb2///r7Ps47VAm2
n+4us7fsAUnZl4RmRY4lVPVeRcv2s5FFVvTYuKOXHgvbOL1Oe0r0u9mrN+1G85GTtcZ27NH0eJdl
/zp6PjHHto5UidhnmldHUh5JpQtu/pDu82NmOn5wa1ztisfXO+o2WbubwaEh7C97ML12476vL3Zk
cIZOdAEX9pqYzpFMt90rDvZXU/D08/zFHf2GF8zs4EZDCHm6lLtCeuPC9vPja3Dr8CCx0CE7EJzX
so93rIKvvDfJZwlw9Xluzu3vdkNi9AbIrQMG2h7GlWtekp1k3fIlXUFitDUcPt34RutJLc58LUuO
nv9Sal98PTNY3mXZWdobDf/pY5rPZJK6S7zCo/eoOjqUQrMnCh6074Ect/lcLxfd2AWhOy1433QW
OQ+8dkDlL3QzVurjZfQ4JFLgjmjWkmNGknxjD98FTDLLRhsmkXCCLHd85X2kx96EQ2KrvU2MKDqi
0dOZFHbJyMfCU0oGeE+jLHT5gV9xklfkA5J1hCYpBq/mqueo8MXxYM0O0XUcBJYEOiQfNsxfCgwb
JJLAb/Wt9DEELvcSIVuNmyDcNOltpH9RK46K7zgDHvzA4n99sYl2GOkLdvm2qB7jR0owKf30FsHQ
Jt7pIblkNq5I8bwwrxHc6lrxjtMCdhj4H1evGZ/WDqhr3sxzvTPNc4aQLpiIzr6or6Ur+4x38hWf
kVZvcCcsnZ++zLMTvwCbtEVQkw59JmQsJ3pywynaC3zSvWra4xM7TKl2RvOH+CX2SHVsss6iH+IF
4Q1f2PCrjpzig28nn1+CR0ZF25Ifsuizdxcveho2cETnH9v2SfTciZH1WO7i5rTGruS/iJ9Gl5Q7
yiPIux9FfkKU7+Xpi9R4TYjIuj6JjwjHNiTZ29Z38MViUeN4Lc4D2jz50D0Uz1l1FHbfoAVBBb4P
uym7ku6OZCPfaYwYVeDQp+SMHgDS1LhjcvJzWeJo2V75nr6RzGLKPSafnAK9JtAd3qFi2iB8vw0P
+U9gbM2LlFDS9nHgVrPLcUpe9OpqkSuWVk9oKcL62hbvPLwjqgc+xbhRz61FQOSGoy6xx87dafqA
QlDNZ85HDlnvvC578Qu9pt2/USv5kGiXOAOb9wxXkMuJRKxF8Y3obUIf8yitFqEzr41n0aQo+M3h
r2DkcN1UDiVEtTpxcoXAp4z1JTWOrHkrlhO9LU54GhIBEX90/NrHDs2lup7RxHXPgseJv0CIVQdb
722etGi8djyoNL7T2yx/C6Tcdv0nZzJZ0mBGLeEYhSdOyswgBs1BPMidmCZ5MwcTN/39WyrSfWo+
19WTVX31ys+odnwrd+s1I28n9vhjbQNytuDFyVFofrQBs09ja+YNg04uHwcW90PW0pnzoXNupf5T
CS6DwhJw2eU13cvaYayoi3f6L05WXuTqZN5oOdUd5HqOyAhdlOub1CcqK7uBvXgk+TxFVP58JVGp
fGlREDQsxDZce9QCNRuHIUA00+a494pD9OuXSeiwlza7frlYH+aZIyw3W77XwfmMHfPc2Q9x9Kj5
8xdXsC7ZDE9cJgwLY7NFlmtsc+s8qu6nclX8yp7JI+VEQS7P6MlPHA7Dh9fvrmM3Y+w7pxKv4Uv7
/otxFfMkx5kHLfviW+MXl7dyLF6oM+E7ZjVmq3zS0PqsIke+Cb8aCnUfXCqEY81f5FO4ld02WxUx
U/kwe+pNPyOWuw9NYC8UCgZIiPechLwTsPtvnR098B1Qd6OK4S/qWy9t9NANzrOHbCd8YuSEQ9Ts
Cnvg2zL6Z94C1g121g40Dk5ec/JmD7jk/MXow1CKj5DPlZpMi8FW2kv+OnOo4WZwY6daR02Ud9SV
Nmzu8cizP4uYtQLXgL5z1M9myky6Sj2f1c4vvoWPksld8AYymlmfO/JZlzZolPIdTEsenycf7+pN
OP2aAlf84qsDelKza9xwJXE5rk+fvFJJYdjVyBZCectZL2FyZdri4URfCIZTYsV2Po0Pl28fWewV
7tEb4REfxpXpj+No+HxB0ef4xQ/+uOGqZhZJwdaQwmoXzMNM7CIHep0JAUgCZt0Lzxj2104jJNNL
RUPcPCcGNhFvuS4cUU4t3itidyc/srHndCAVlMOh8HWxlEx360d2xK9PzjymC8MJaPXWR+Yv88xR
sq5c9Qszceuh1jwa15znYz7wX40PtmFHAMhONG747wwKii+ehZPwLO05SPx7TV4m54svQb/hFWQs
YS448Y3zI5+fj8XJzxQ67NfrFAOkC06EbvGV6UXTN1r5kr3I+F7d8sj0DMzqRDpY5iiMUb5FT3Id
mYwTs5925SrLjzxt8hkVB5nj58ihK8xbXnHxmcrIc6IH7Y8W5wwnC3tSHslQSZ3VYxRt3955MGuU
nFPayg8MlcR4LNv4uB45BsgXhkEJPwaftjzyyRgD3pjctdM7n0L54NPgWWAO5ZuFt+u2gsdLGR/v
TXuMmVA/uKHiOTsMqOETp32+o0tuXHsiDbmMOC50p1Uv+iw0gjk4nen8bxglOVnp+fAGDJ9vOG82
ypXxn0dN60mqTx6nWfbN22Ly5yXYii9EGCNAvbRfXNYIWDkqxbJbxREpywaXl7ZOA66hHaso4cgj
Z307mbf1LFXdTPJlTnSIcn5Q7ygaTywWVG+8ZN/U4k1We+Ej/ojFn5fpRv0AVaHePzNvdoyp9Ucj
wNDVxgtfAVrjSzKD4PZhdeU7hAihWxzw2q81fc56QrYgzyoE0kHJNvAN9CfhEX4rYdp8xZq0hwdx
pPgxUCuJ2pb/B0cKa9Yhi+LtorCF33VENc2bmuDl9tI0yKefVghZBpIWRqt2+jRvbNLtCuwaoTDr
IAer0nLG6SE0ni9z/VbkPjCs+GPkwItUAxClKnYKCgHFZNp1OyNYjuuXL+F/Yonm/R/2zmO5cWVL
169yo+fYAW8ibt8BQdCKlJdKmiBUJQneezz9/ZDau1i7+vSJcwY96wmUsKRAIDPXWr+JhvtnBES1
asO0CZAJ2lX9Ub1XlSszu6aLskhLDD9GSHeLjhhJgNKlIvLCcDpwmSGKwTBhTcOoNlaevymcU1k8
GSfToertAZ9dK1sfHan87ECh6ZfHwC5OJdYxfNJj0GC4a5+xgYDPwsxcHrZqccLrr2RGrB/1tawB
FSDY9piDzHfBySg8jSp+9mET6z8xtFqPMRElD3DgabynwZrSD3Oa5QG7quhHmOv/4JllOGeezbOb
7UZnPdzU+qZ56ReSvdviDyxvkbqpUCzdy3t/ww/dAQLVN6O+YQzM82Non1tWb0f7rIAfoOwOGEXz
ttstnVxb30mPNaYAyAl+o7/iCYBBb5DTHjedc8IVlq8VlSc9Wjtesi0Gd6YXoFtBmZsEmLqnKEiE
wWxldOV3O9pqsifJD0N/5AsTcfBsbcNi3RDvMLwyd1up5cp+yGO85l0m6YwYTbdTzilqpjwpzFOY
CA8MUK52Gqcd3hzI3v4Ym88sp/h3S3UvN7iZrXFQH5TXas1LaW3hjScp8cYRwp7N1JgOWT/AccY6
Q1qn8nhTkZFufX1nfXdqhYA/fKlU04vf0BzChhVT2/s0PhjtU7LlxIAQFcmKuxlVV5K6++y1LPaj
ddDR3a9RL1vB1ECzIgVRex3dSh5zS8/g4doxsa3RTTu2NYIu0RWetpJ2al7gd/NcM5Aya23vzB0l
CwyuO8mVV+XZXjU/eOUKxBcZrLCvkLk2UIqY95EyAxM5dDqBJNkbpBGeyTdN5OMBIJId+tF+MkxZ
R4xsW8a6E50JP26ob9sEfMc6kHYgRbLTcCL5SLGzucWLcc5eKe5WByotVE/CjUwCkakLYqtzsJJ7
Tze9EFVmz6QkNpCuNfcTUKphJbnotFsZAMQb+QV+F4/QyKucQZ55h+S4uqmkbQi/WSId+26HNy1y
pN3TQKXbOMQYU/LYoFqvnaTqyJaJyPsJXXDjPOV4Yq11en58a8dvIz5vKtYqWA95jfNhmvRCL53h
KuU2LnCqgxBOzcbFshlIh97dtuG1I79RUOdfMaNtCU+D2bO5BgtvypvEtR/uHLfZhGcxMQFwTnD0
6px5caw7x9hmH8HjdMOAB13cBskjH2Myu2pFz7jrSQQw6mZShAbIVawxDdlK7vQekKSHvLdOjjnD
4Cp/lroNUtQI+uPJSZZw04UaGr0m7HYhk9EOFHtujbuGxLC+jitMDHiTkJJsqleL/qd67SF6tQGR
E6Zg+PA0cGRc486/hdOivaeI/jz5AEPpMuC4QH+/D07kd1F1gZpSwgKmsLYvq+1AMfJemSFdr+nG
lFf/yrlrIUoWrY2Amtfv4nhgVORnxpU92trqld/Sv4yHhdi3IuHClfitU21XWVdGe64ptNcAhm4j
4yYYHub0G3JKRThtw/BF4wuQ0V1FFfhHwKAmoIMrpXHr6/THrK272/xleK1SQvk1IzC95BGK2Dq6
QgPBXzmHBoz9Ss2BAq7q7/wNr9Nr9bG9oRDTOG6SrUhGmz3oszOwB19f64M70l/EnnTKsPBsvYpM
G8AD1JhWDQxRgKDDCll3oAu56iGpdFXuze104N4NVbvyX+fNeGVchfRuXnsVKPSE/RpidvBmb0/B
bn5IEKkltgyRZ+CO9PvGWgfmK+iFdVXBezvs4pK5MvGeO4dvjWTfyCQI1+UeRvars1E29JkM5l71
FNhr+2Q+kmTxUB8CYqEbRBgH5Cfb57aHLYGHN4hTTL6wsdjIMZDJFdmOjcIcxV+b0gqYbISHxyY5
ohKwcq6l4xFcMWUM8zY4VtvgUe12FTpe2yReGyTmrulN9ZfkNB4RLdF2WeJpO22doeFZr0JYipa+
VuBnHo1rZU3Gm14BcYfdeFXk1DrftBXaZj1ypd/yfU7xZ+2/VFsZ+LS+LbzGPJRb/aoDTLWqbu79
s7EOr6xriZTCyrrGHvK4sO7uI1SwvJBZqHqVfY6Ed9fVuB4fIi/dmDCh5m/mS/DaPYKXlsMDbmKP
Ond8xzdusD+4ksEjtG6Fz/upfFbuoNMjpZycC/VY2F7d3PNDNy56+0hGucjY5NGG0tYAlbsAicFk
a1ucBhwV6BPR2KPPP5ftSt1bXvMtfqYXxcG89oKtwl3WAI/Sfx8LHRzGqoKJVL2WEWI3a95i5a7S
b6ZFVAwZzL2tfDLrsusdcwS53uNMljPrXgDHZEPl1QuhE8MfMwSpX6KIrAD0USNdRkl4+VsYOBYz
KVrHV7D/DjMiZG6zR/4noc88huMqJa/Cdwn2mYmUSABr3m3d7mr4ZgFBYE5rP2dX0RbNereLpm39
vPCxAg+/7V5eBV4pHSlmEVVR0qHUZgMMWgGZ6251ez2dVMcNKMxkkHXBXnpju8+7HVJCtbUd0F3V
40emm0To0ze8PufJY6pfepZzMyu3pPrlfb7E7CBJvIgPAagrbchmYPG0eeMpwDGWaW+2pWwzxa/5
ihcC2Y1zuBveKf0RNeW4wlA3WQWPGMzo95bXPjvmAYjFKnrqrE2Q72DOrPyXpfcOHltKQyttM35L
PqPn7jvsX7QEiK5+GGRP1s4umVa+g/T0Xm6ukum1+UzxdtFATNCPOyeJf6dyeS8+TYDnmF6Tolvl
V0q1pixOAUptrkgHqKRRQg9BhT1lJvBBpA8WzlC+opcH0VHiCvGtvA+R2NqiTWDs7D2T/Pu5OjRu
dhfxZMQbv3wrbmsQ3iVgnCP4J5JDzjlEQAcZ3V36bDNWQWE2XOTj/Pc4V7xkn9ndVaMZmsttzLs1
tPEXlMTJFGlL9BI+9cq2w0YcBdI7CRgT4bNTvZRPpFR/tPEtMy3MbvSbrl0HaKcXBwW6OsDTtph3
dB3JwUEFCXpivx/OyrP90kmrbbUlvL/ildQ2/X37bL6E9KKUxDdFYLiMSsa4C+Ib1GHd1NgCFYA6
VK2IAj+zs1p8GAb3VL/S7kbmE4+WhU3eKXlTiXsDb+YRwat+g1sLFu8eRQL0e/Ln8nv5vfjhnIxD
TWRPXuMauABoAa26h9K0QiSyX40eU5WP2FnyI0N045y1I09HtDPIY2yN67G8DcgvHDAaUT79q/Z7
9Fg+l94yK7v2H9AfC+Ag45emrZQRRQX/owJDPSMfiAz58ICvTa4+2lG7+mhXWuzid3YkNWB5quVJ
nk7ntmIGQAe8i7b9d/iBq57Xh6uGaMAex127G8EiuMt93NGTBLdMb0/OGazpQ7kpzon1bSaNtpH1
NaLzK8Ab93fOOXilXhWimS6/yPfk2J7eKACZS2/7FD4zhYr5lflYC6P0R/smdTYIJgHvp9vvn1GD
LtbkxZH5wWFh5ZD8XMUblTh+m52M5/FdJfH7qt0Vj3jp6CvrOTqMDzyJH+g69HlFQvsJ9wfr7kGX
+N9+VC7ytivr7INuaFzpnBykM3D8jEfBv0nX+EVV234Fcjt4zYAsrvBM2/Wqp8rfIIW46LKuZrIb
iXqLHsEuGRC6frAKCNpScBMs9ZQgG4n9RXPQllpQPTGHlC1nEwyQvGR4tNSMqPtMnWQB8MKwIhuo
AIltThUdselgoEptpEYXQ3ogEiRk1JqUZDwPk3vZg07WUuH660A96ME9yA/QfTO3XUSSxfliIQ5t
hXzylOBsjFgK/cDfz0/UWtkHeEwuKrUtshNfC2jO9dc2vxyYooe28eaAGfJMwmGrC3859LczxTWM
ovn1akXtF5s0ae4Nwwb8h3kkhdqdX1EtEougWj5DNGGEgFEUTdRsG8Wz5DzfNmOIPPVfh/c/v+Zl
mxNI1Z+XEBvFMVlaRzuGms3lOLH9svrVCrNQdn/bk+hoV1UNQ9Nlh621fIhYLwbmZUpZOmtxiV8+
XtwAEKEBsfLEa9UETCB5p7PSwU5kYOSslhxulE/IfEEGRbRuH/fVzjCscENlX8awqzoFGTWvKCZ3
NWsPSoK4hzbcN4oD+YPwD23CvdS3xroDPlEjHt62DO1maN/BA/puJ+2p0dVXB3LilIOjbGXSaJID
rlZ7DjX0krSFRiRhQBci8MBUVk9csLy5KzvxTK554VUrChnjHsZ7r+zkGlhB4lvOTjOAyYbJczog
gmY2xr5FBXDI5IdSYH2SHhsBfXzUIAhA+4nhNs3HzGd6JqNk0E/rWNmpsQPbibllldzE2bcgYJ5C
lgPBkLVhO3upGZkqxhlZubTeQIEnXomuwybb6AqMNU2D1vuGIuzB6hB5M2LpoGf1YxlJb7I53+ZG
svGD70OP8rSWEzfT4TjqNR5vhQtGxaZKaqhIAbUnDHVJgM4kdXzrdQQuupjV3wA1C9yiLg2CI9CR
RABUXxlFDOcFk3fYBzoJnWLoJfQHz4NvfUztqK6TUn0HSXKSAwsxXCCsajdvx+SHohyCIf2RIxa1
GrDjoL7ZgF/tPsPc/k4ZOT92MtryhTyHsGyjTSnt5gpoomEQTrcqMN02f7Zg5yutcqir6QCYZA+b
6x0VxqsxUu+aur/BzWQVDTXoqPwwJVSE4P+EcrvBpsmtB+zqMc+a/RpUo64+ds62tx9MFBBXhaV6
HURhxbSPATnP1njlNn3HDuOENMm1osbfdWZbKWqLq1kJPFV3h5KsR8Y902Llo4y7702AGM8468z2
GONR5u64Y8hfXbWWgiEBBP8jhpF4N2FlNQGdXTlIHK/L8bYKSiyUUTHCk/cOZeNvWVmTB3VgRiEA
CM4o/1CCPFuFnXQcmmI96kW+SyprO2aLZUtHTKUvdWomlnEsTfuwit+R6NNVS4YQNTyWNqMrhP0S
L7YGnhQqTpB4Ae0a47qR6hJKSlqeowYqHoo860q1JfQliCcz9WnslGKPWNgr+tl0KSpaPn5Tr4EB
SGuwgS/E+lSfAjRwQV5GNUx/Tf/gSfIUpX3yB/utncxrn6r0bAHVmOXxcRx7lIcirzYRxbb7LFgr
qHxYwb0V5gf4jLCOHNIf2qDejUiRktBJnV7dx4v8j9qq+Ijoj1pnj6vKUN+qH7LmfCIF2u+Tgts1
Vj2D7HRUDcXfDBUXd6aJwav3j62BBKRUjbMXGgdUSM8zLpIgfP0z4NejE7cfyuBA5CJ4SEvzETR5
DRAT9O2EOtTcG29mDnxhLJhHUxGbMwcxhhrXOWsq3uMpw8NH664TubDdZMZOqrtWqoT5Rz05Gz3w
P31tiLEE+mYodHOVjLhvapqeolHdDifFBo3u5G6afdaW77bOwChu27c1bCi3z5mQ95+Ifd6Ddo7A
MRAW+n40unERH02zeY46ogtkCZDeAdFLxZpiB5ITSCA+pTB7tq0xQ+STnkLeTe6u8S0ynXKjSGRk
InlvBxO1ShMRrS5+nQbluQ+Bf6l1G2xliYg5Cg3ICRNOgskUutgC7LUGJXN7MVpSGyIatBHgxx+i
IbgpPvq6fPdb6jwGBcjsoIUzVjlYXKOGH7iWiiIjvB1PRRSHKoG6TAmpuPhTdMBr87WYqX4aCP6s
kBUKdnXqkzEboxtYTK9G2TxW+XDmnp/R+95VTGhRWaBqKsGet0l6Jc6DP1Q32TxvpbJEBkUj94FX
zbq2ZnnlZ9GnPt5rxaijE2NCjijCG1XXEqDBKRl5OXFjRzFXKghTVzJ6EF2mjBhg0rpyn/6QCpSD
/Ln91E3SW1Va7QM9+Z7QebutFn63a6TfgQaPR8sn5Kf/TquigB0MSYo+abLa+6aLPttInW7wefdq
vB03vu4MpCAYBYE9FGh89jA3U0z14qb6hibD4DZtfq3daGRCpBIES/ZhZKrqvps65YIqfElxzgrx
CdNldVgVE4xBJYNnZ+JBnd0iYnoOxqo5g65eUKUk1JUC0XJsN3f+kFKtabMnKey+G0jjrBEnYoxd
cnV6jbAwZLShQIqzmgZUHmaMHalNAvtUVz7AuZK6ZzkBYFc9KYVMPVoWLH4I0zliAENBxrxsSYLY
YHvHsrjRcmpfQHHzle4Pz/LoTKtIt/d14SeIQKgNmGrjWUbWCNkRKMpl15IIqZMHeVZ/FH3oYYV6
cEJ3ROfULdEKSlPAJZaSgCCYTONKi8mkt0SfIRkxr0C4AgJz2u9zvVDcoXE17SB1VxZyl64mU2YI
fAesyZjulMTwTwEpR2cRCre06YeTkp2SG1JGWUaKFvk4StJnfCz9ddh3Dt+WOkmOaiozHYVEe5nf
dQ0q1L0uzyuImiAn1IOMSg2oy3FEgFZambUSY3zZkhjpyh9KYu7+l1KGqBV6wVP58Z//8faeRTn1
LlysfrS/0sMsUzP/GaPMxXurfnsv/us5fzLKFFlF1ECDsmVopqKpNhIJfzLKFNn5AwK4TJnHUI1F
7+CnqAGMMllB7pAzIZ1hII618l+MMvMP7JZVxzYtA01iLvLviBrwNf5OKEMc17YtHJwtVGFBqOmL
j/YvhDLIISUoXUiUSNDDdoJEfRjAEh6Mn62vbeVYpLwJEbH0INriqP+yb/SJ7JAArFa/7F+uJ1bF
olDwYVDtYCBSc26QfEXrrEEsLeytFtm2JdhqQkB0FPFGF+ddElzLxmiJ0sSixCIQNLI4qM6xnnLF
ZnFU+vdDf7nc5ZjLlURrxNMBfQOgOejkQyf462N++9RBhHWX3aL12zFf36yRLEZKZyS/vFxMHJMr
zTPYRrTp03ZfWnW/bfy8PuDLXh8gIiayi8IwhRKxVSwss/nbelIY9UHsmUPStGiuUW/mbLEp7Qlt
lQfRvhwoVsXicuTX4cuJv3zAP9r927YgL+xNk5inEAeazpTL/eVKoqU5GCPJlbkR2OZRxOSiKRbx
ErNfVlWkTtHHRxz8ayNzC3M1O4319VNefkVx835bzcXvbwfqvGbmC2zDLMmaCczytDxqsU4Jsxit
yMPqgadWPKQgr0O3Vkr560CxTZzydZ54pFV8MjbM/CGJcJlJbBO7ic2OlRYieLoAo9MB5Ysugl/z
y7miqQ76jdlZAzxijvt6OZZLidWviy6rTBlGRToLMw09Uk1eKR00tlhEg9Lvu/QtXyxEpqAm65I1
ALaTZSGMQsSqblFvQkSX4vPiDIJYaVjvRLOdWhKyFRrFYZavQdsDUlvwrGLRNSTBZX79teJ30c6y
cbJedgrEq2jJib9V81refuGCS2w20Pgn9L6sa3WBRKmZv1xwwii3/IkY1hYA8QVFnM7T8zyVtmcv
R9gB+j5Oru9GwkgcZqUl52JDYNo6tbUTwGBhWBFYS13ol6YW3Y4G0wpUzCAUFSl7BRg3E02Y5VAF
KmojRnZjBg4FZ0M+iX8nnx0+QjRtowM2nWbZ4OI0iIG0aqnZtbTMGOPYpCg9ObJ3+fqWAihGrWQA
rz/xuxf8sdimLztEC0bryW6QVBMI3tYqgZGosw6UUV6w1Kh8ImdHgkrcBVReqoNoiU+TO2AnI0oC
sVIvhZxoPMRYooJrniqUHyzyvHo3DpTCKpoG5gHrMqHOnCaqdUDpxHLLqJRWE3psxN7LVwIguGC8
Y57QQgWLJL6U+E2QcHE7v1F3YpP4/S6/lb9BJRzquz/TySdp9lQ2eUA1aFlNl+88xVSHySwhFSGD
A4/8YC/MaRbDGmeECz/oM54JRb8V9jVin2jpiO+perpYWYNhlmQ8WkQLfhoOLALdXIVSQ6RCfbZd
UlPtgmnWkiXFVC9NsZ7P8b1iJ3CIetgGUq8R34qmj3HvQbTsJot4mIIrYSui5DneMG0wcmMW/yHU
gckcMk1iQswjbTjBN2ETNC1eQaJ1WbVnp/T0OfwUm7oueLH7kQJ00fFIWBLOILD2/I0WzKeOWeJB
bAqDVt1GZrFDQP651FP6+5//rI2YH//sz/VRRmlbHaVyffkPv/5NLaQ2IGDcJSH0Xs6ugoR/8PJf
ilXx/5YL7Fvv+81o1/4WsYcJVhAzfPGfi3/XEhYuhliKDUUFENgaVJiIuLF0o0V/riJH8cvzKp6O
IqHOoSGeilnYMvh/vcHLa+wsbvehRhVKvNTLQtezM+pbxkYF03OINYb4yyKYAfBbRjS74lcp7GrY
VHJ/I/yfhsUORl+GbbEaywV5XbEO2Z7Uz9zHsHWXCYGgGoiFbC9krqrqN6jURXiHac6auJ0AY3nm
zcU4KLMSrLSzfnDrMh8pxrHNz6dXq2jJai9GOWJhpsm8aguQWQP027U2Ux7rFEbHEff2g2hZNt5G
BB31uK+te2Cf+PbmNqyOam4O0MoAVjDuNQdnWfQj1BhHHjMvkBXG7wt8/2tdr1rfzR3wymFAfaOs
ebfEzy/w+2IxTzYbiYlwXieOpkppKbOrQsg6oB5BdUBaqChUOZy2iH5300G7lC5peczbGsJJIeM4
byvRCgtFBYwiiyBQnjG86pHc4WWXl65TLKzFX/CyTawWkBYxUVn2iGPE7suq2KbFQbhVJ/Mo1nQG
bPBEy6W/mmLrL9f5asI1W5xwpp05wbmom+pKXWznxomeQW1Gg6LabaGa/RqdDErsSqKRFEbaqjBw
1BlyCHpqyXOWLlPJdplINUpOr6EvG7+aYj+dyjVe4TGwVhDV+UJBEfn/OpD4lqIpNooF9p1M1paF
xKyZQWNhtlzOEav9rdbhMHc5U2wVq5O5jFkJ1L1V2ZglU5NlPRL0mJ9XCv0YsZDIyImklxdP7C7E
fEY0RRVBtOJl6ihWExhioG9+rv/D3V9FBnGkOAkjMN6YyzXF6ZfVr92/fVp8Ocdw4gKOT/n1DcR5
v3zLrwO/roH6EcV6WKFUkBn5SXww6DWLiaFY91W9X2D/zdc2saNb9oqWWMw2pBdxsGhdzhWr3VyF
hxRU1XKUHlgLPnNpwqOfkfZbLiXpy3Arml9bL9e5fBQjouwGBPWu2Cs+7/LxonU5+JcrXq7121f8
7ZTLcWNET2FHO3V5WZXltRWL+Wfrt1Xsbx2XAR6w3HKIuoxt1cIWuix0A4dy35jexSa5ixjeEVb9
9ZDfVsWB/+02zODxCuxQgBLHaWK+cPk4cd7Xp/zD/V1v+G5lVogniW/88x8V311sw0+cTko0L8eI
3bUW/7Xncrg4xoDLuqcu45SDtkM3D8sx7qBYiJs34DAKylsZMggA5v1Cg1z1aQekSEzysh5OSJBZ
m2ZhiRnLRMgSUz6xfll8baxzBbRPVakMTMu88LJfW878uqS4iFgXu782inWosSNWmTNEE4uSK+7f
sGdk5CpJsR7adCpWsmSABaoj4NV1DEDCqCEnVyWidLomGUxul2Fv1OfhXhmbtTVVzY4ET7zulJrk
/jKLFhqC0M2WR14w8kKc4127pkIzIfANOgJQiTPLGEYvrbDKcBBaWnrUW1tCfZhKFBWbZf7kiFlV
jOqo6+CZhPIZmviuBOuM/j8TUzz8z6pDmKdMuaJl/A6WhdiIr6nk9irlbYRZ79TQqTcphmsyWVv7
gLvJtO0xmziMy6LDqHUfAZbCGqY9xEvUIlpZ3+zjmDlDLeeAZ5fFAGD20NSa4gWF8V3v5O7QL3HQ
ZSG2mcwQ1pqiTdxrMtPSjPFG0WgSA8UMrVqiGKdU8Tc49DYJtWU4tpeRWCya2egRzH3Gc4B/S9wJ
Y6HMiRsjWmIhdqR4GMIw9HM3WvwTvxZqGu4a6uy+6BvbpSOP5yX9MCz98VdTbJXz6IwGH0TBISSt
a1LRAbrJ/xsgyf37wcoy3RGniT2iBcW2XJSnihrXxssC0f9fV8UOsS2qqPhJzmiAwKx6rKMwWTRR
ruH3ReRZbLvsEK1xuVXO6DgQt5jNi99XtC6LfnkGxG8utonVVlmSPpf1r9bc3YYzzMXkK1pYLih2
iJPFeVFgnVtTVzbzUobvloGVuSGQo5+rkhgiQxHsNcv+ShiqXg4NI7jnvoz84i8HpVq0jcDZhT2h
qjPjO7Mbp64/oK6+5NMtm8mRUhL1mlGzJsCA+WKBeOiROL4Si64aXKvtbNQlx4ZBYbGMFIsuIw+1
0oEq9XJXfnXgFYrFf3ZkoidCL370yh71ty63FxQfiB7kZQ7aEqJhPjocLqvdrIfUIX/uFi1xjDha
rJa+nP5vsvbjX0nWqph9/1P9r1OU5x9N0f5NAezPs/5SAHP+0G1Ns5D4chCiRWv2Z77Wsf5QSeTK
pm3KmqEYJp/1lwKY84dmL7phOmWML5mvv/K1uvaHjmOb4SiabBsOV/538rV8zG/5WkexbJmH2FL5
frKq/CZCSxLKyVo9l4+5jMEgtnCl1dcawMFe1zALslv/aJat9uGP4YwREC+FjXqr34XWQxWrWfBp
KdpgvMsIwkBj8s3KfhrKum0+cRdIi7fZ0nrpHTsjzOniGUzJrM0NRkZlH+FKbqPFXi0zVxCCRWmm
zX2NiIm6lo2meYrUvEfcsynDbodAbJXswqBWIEbbae//MMIOWZbUVAP1WIZ9ep1INhUhf5BCa9MX
EjhHXe5GlG0dpyqOVR7hxC7b4VQuwp6+tjVT21Bhm/Q+zJNYxdFO7tL8VbZtCakc7OnMNaKVJkhL
03D0VZUHegT5QGqVD0xCEoTDGmka4ccGxI5hNSKZ2yNm25Ay6Rrzako7JLmuO5xrULkY2tRpGj4t
nuRmHwYGlfEsTo1IebNgDgd77Gep2spNKgPXRD4LXaQQZXzA/vqdPpjwarQZjk/BgNlCRyAaQRLC
T76rzdBpK0l30vDUBn1GRie1fAh8sq7DFcnQdsPK0jAd/4WAqIk2so+K1AqMwEIOi5QJXZ0RA4De
ycDU6ibG8WiOh9bwqCEyqt1zoFO+m+EYPgYOSAh5HmfMypMKBau4rjG2bA0d5N9kaO2rGSad72nO
4J+RrS2wrPe1h1wxoBArRh54FZrlVGzzpd7Mx6qHBMGh29xMGYsVuSrQYMPjCHQiVqKPTFT8YZP3
ZTveOp0Kuj9EEy1eq+okg6Wo+VdJNGhJ0q2VRtWX3AqJ2xvEb43Ii0zUyQDmNCWVTE0FKEZRGkZa
2IVzQyFPwgnJSSvJ/jSsAUaC5MxDgvdumyBIC8Q1G4lSawsGQh8FEYqQqDlMiHWaMs5yZTnb5To3
qS9AY24GxCZUS7e3sT1UMFXTVDI8X8Y69ByUKJfu4qjJ1I2pmo18LsteuYeZo2J+khhDBZm7CXC/
GYPResqpIqu7qXJsG185Q9d0F0+kjvog1u/8KijsJM1wNodu9NSpwhVB7aNDMgfSt1LPpvve0rQ7
pW4gnvlwiJpEHwBvT8EVbwCJUtwPrklYo+oy4u/1nupq8iDVzbAdcjXcGuoQfa96M0AyRDUwqrTL
XdHoEC7tLN+q5dh6FnGMN9uIr65mGX3VMG21o14r1SkKoEHNea5dSwmeoQ5uDA+EyOp2iOzimFmg
7EcgmlvHH+AAKZYJbEzHbc0IhnuzCvx13cL+zGKIwUGnkaLyA+NJniq4LqETGedm1j70bJjeuiat
z7rU67cIo/m3Qz+rbq4o+W2Z9wH3A8cQ5kskRoug+96nSrnHJEMD8ioz1Us6KzzZ6ciBaWWCSRuU
bxkR+U6rYmiIE69K2oXJBgvoYpfYi5FzZuf+rkFVZyc59eTVkhlcBYUf4aZVKPFdSg95TRU9f81H
PUaPwwlu4HFY2w4rBM8yqEBFeWR7eAjUu6ZWm53elfmto9G7RFZbnzQexW0vNUjQzolx0+u+9KZi
k8OlivKpj8r2xu7iblOjEIW+BAprc4zmP6p22DWHZuuCZdVvZESJ0eoJSZphKJCjNhTLn5kc5/e4
qTdnZbRDB34moxM6xZm6B5YhPcvl3Jza3kobFzM0swcBlJQ3oZZatw7GYvC8xmCtahn0AA3gWwbW
zYsLFaIRmdLG02QYDWrMa94p7Xg3m1WHLpSmuObgo2rdTuW08wMQ2zjVO1vMhzXPbgwJSm6lURbr
CFwGY85/dOCUeEJkulu5C+/7ojbP9Wg0Z2zuiUn4fZB9Q4vKz5Jxr5ZU2fUELZwypEJeRcq4QzLQ
WCMoNZ4QykkZraZ8C7Ki41zHWue+Yf2oBx1DkLmCpqTF0yarS4hMAAi2A5I6+DU5lYtafH226xZd
9KkMH/0mnU5hRz1DVTGMwaZm3LaYpHhOkWkHw85akoG8Y4AaVFilurrtQt06pdlkP9lNF29HOzaO
LUy7U5v0IALnYbz1M7k+cw8suuQcr8dFyhv/Ijla48FkLrN61XNIfWynunJItc8lMnGocuS1HiLO
ruR7TJcmTD799mxN5UJ9n5D5SzIfx2dj2LT0m94YIKMnF4D+ZlwaySUH/Qa9bdVlQECgjTcaaM/s
b6sS+WZfl5MTCED1PQ2G+mzEzF9LyxhWOVaXW1tGnbNMYh0gBaBbG52evZREuhfPHbykWKs8REn4
xaep34cSQtJ5BltJ0zTlSpItGeZ/7DxbVmY+JrWtXkvI5a0ZMEHnO3EKvq0l1ETgb83rTSfaIlSX
4roGXCJEM4Qq+GeoywHWbUAyKCnXd7Y9AfQ3MKeJhwayRw/+PcDMZJ0gPY8Yg2muMiy6Drhm1GuU
X4Zr7DVKT8J/8azQc2xnn8R0ipeRO499gDQcruV5ZOVeJs/dxpDCmAyxFo27KNAQAs+D+NA3mOiV
TopWM+WENSg/ZAoceFwaUk+e0/UIf8wpKMkAGtQy4MpeZSEshn5Y4RmKOe+7ePA9c0bU3WpTTDYc
iHWjwpuR6UBI0Z0nrMgdnuEIamIb45NoYvqMNoXcbcMhWwaQoThOjHdrJZANdyzBwQ1ZDJ159NE2
iGcHwLnRAsHpZcbQWk6vULFDzVSKJeh1c76bFeQr0ZtqN5KBhh3FUt8lkBzRRnCkneU0BqQ+lDOi
3Oy2c2L2CIVMeAMCpKzWsdzr27wYNZywx26wMKUsw9veTEuYenboo+HW1M9lV8wbbZjLs47NC6Qe
HSwfvI9hUKnzNo1/GiPI/Gt0YtNuEwJaNHYjrmbzlc1NSpHWn832gQQG7Dbml3W71utyODGoI4Sn
KSGTOBPlnmmVVYteYaw7ChQN/FknTOTIDlD1kq865Cu/o7ujq3O+/h+BrGw/ivNb9tH830Ve+UdR
TnUUhO3/+/tq87UefBTrt/btbyueiExuu496uvto0GP9y2JiOfJf3fl//qX4BkFNBSDIP9E3fn8L
/wZF+fOMv7AoCrASJiGaroArMQm9f8Y2irIEN5pi6Kpj2sQov0Q2MvrFsmU7KCM7quL8RKIAUgFO
4pgywBHDWbw3/p3IxlJU4ifskaegyPfv//kfBp6WsibzvRxbI5LT7N9Cm0Txq86wfPOsTDF8RADE
qA0H+06dKYKXUar9f67Oa7dxbdu2X0RADGJ4ZVZOVrBeBKdippiDvv42al+cfXCABcOlVWUrkHOO
OUbvrdNRCaVm+f5SgGhz1SA8qtMoLhWjGpXx9O37S0xenlnHNXP6EtnE+8trGvIN05f3H58DV72Z
wy7FSk1JMc2t3l8QJaDEn5pf/+sxAZNs8KhWeTIpCt6djuh/eh5MLHhQqXQQNRoYOgCzxbKIp171
+9tHKWVW302tv+f1VeIbDYUK6EhQpSttrvsqIkFkeoND2O52MHommGEGb0dnKFy/+3/vVqBqoJlp
dDh1NWFnw5CYopERjta0M7slFsksDG1Rj8m3kau1nU5doVBVUBFMHSkBNp1bSjXYRR56Q4EVQZtj
oSiL48jq6RJuydQq1s8QlBca/KKonD0XskT8ZkKNbmMlKJbDa+LDvb+tq5pvpalTKYuDnUQCZI8J
YCVMnen3dxGhx4tH45Zp8Fq+v4i086ESRQTS1U8/ojcWxEyXkgqe3BAsKS0x9GM6QR3bueKEav+K
o2QVJpQ7DSZtCb0i54xiEUwAQEUbFkqgnNDRIQtosv/01N79I7GnGhcGhmjy1Gz775dgjmXjv38c
pz6enfcxvkuRdtY0E31/wQXB7Hj6IxnZ//8xSQeYBEvNNKax2fuZv79o0x/fjwkvxJ0DmOSJcdia
784eW0TnBokn4Xk+EbcpmnhTNIImUEOUBxlvqo3FsjxL85OWWMNvRabsgOcKdyyOTBclKDMyqCEN
1ksCWy3BygpLH7/IByiFU8nBib2D74zWMyZDLlpeYschXY6zXdP1KLFcIgpqbZWIG7qgOY420X6Z
1RUeABqZOfZ+zh7E19tPcjBqGKbDSSl+n3NXT3xKGbPizDaO2AJssVkSP9Jb5WpANzqDOWxCMvYp
J17fs3NIrAaqHuZOR+xdWoflLcRblGkrUmKRns9UF/GzgOQZR6ayDnIbVK6SO+pfvKcr+WA0BndK
YfjPicfMT/mJVDf1orYkRk1vWzlR/ABkWy2qRwUdjhdnvFZagYaPqSslthCiAqJtzaqCbWF8F7+Z
0/H27bqP6KBeBIMwM0y2zamDGcjY1g5q89V6CqMGXG0SiRxUWCaZj4eCU+2Rx4tPTpbOV7LADbsS
thlUEvzIn+S/AP1JCZODYjzYEjgfxcLz8WLEZCrLyRDXeWO0LzD9hub416pmX/3gsdAAL9Wmmiw4
PL9+Zui4myPdZN7dBqgI5RBUzy8qRQOFOljW7RCiObIGYDfSsqHneET8SyjwWb4SBCTOWUPQeZiU
FvUBeTYT0uL0WL4WXUVYrwNfIglclXvzWOg+Njk05UyOZkQwzJz0pK7zHOtv/g0M92I46Q4PNgk2
Wrsyqk9KFM0fn5bAp9hiZ/BwQ7bwm1iRuh+qUyM56160SdEb7GHh4hvPDVv/kNfCDe0uL4bLVvlS
/jDbgkZZYdddNAv9BaTPEUj+pgj/fdZuwO3w8OKfrDRxXeKBzTYSx4TUVy7JCoMN5rT2kDxP3bq8
DHvprmd+dWP+ATOTi61b68WWD7X9h6EdHDc4EKMmpdGZpy58SNQWpbZCJs6wPrhXKydazFTniavW
jPgksJ/YtHFBDolOc1BC+/XPWGJjrU3JBcerWclS/Wf8hB/yqv5TfjlFfEW/xoF1Z8TFf8LrigAd
Gczr/Eh9sJtom2fPVbGvZeLLLPH6QJ1tGcv56PQZnhhcg7n/WHS7MXcKtgN8sS+z/pK+MtzKqa9z
PWRuETnhL1JfTKKF/dttWubem4LA+quyprYvM7fbwMfAv21zokug6JiPW/QwYyfd9JOswyxXBAh+
cIp5rSKDNQPxj6//y1/ueJm9qFccubnV8idrB300WuUDWYIZyUHHeejwTbWexQvpi6BFuLzcUmy5
/LgBa+rLqT7FycYd/yLaV9Eem4n/PIqhzXtef70+Ylf8fv4ZLKGmoPsj3O6B3+8DJY9v43m+DjD3
cxt4zMIWvTvw+jtrfo4+yWrq3afHatnfu9h9LYp93BCZRdfS47MEHPt4bElcLD4eS/Hh5Y2f7oWf
spw+316gNYDgz8o/wFPyC6WIhGFzWLeXxwuSr43lFAk5OGed18FQDnAeGhwM6ROf2c/Z6Fh3oA99
kI3QVWApHHz3iMuQXdMveZqkes9iH5KzeuD2PmD2+SYhy/gJjs1jOd9pRA/Q6tClxJ3sqBrenNuz
O8flJoE4dBJKexBcfsyjsGJM+MJaE+71CLFocJ/1uvoRT83tsTEwSo57DMWwxoNLPyMD5zLHVl9U
/hPrmQIqzmvEy0iS3+xQDztt9i9sefl2gFWC1TZzyJZUUydL/7LYJ44SLT85JjdA4zqiR7KGT6/T
o7tL9V/NIsvdWxLCp7kyt1Bhptgh4rwwVbRzqaMEBpo1h7zxCcnGTIrAW5hThEwbZm3wydjp4x52
V8b6Wbwkduv5j0jDRYqd1uVAwgtj/Z951GbL8AduhGh+YHc9BOktUTbSFvR71FivTb+wHrdqSW9r
as2sZlB6SRXK/SH46QiGhTMHS6VhRu3mvLWZ/5rBbXbEcE/4OCkTYrPpeo+nV+VWPdpRtiC+YYp4
3/FkxXbR2KUJgQIvx4KAIrT6AkC1g5YMqOlXyaexlJfxUV2NvrKVd6/d46wvuaIxVK+Em/Ye25oJ
uAoO1zeeAiE4Vb0TIjsEkYCLv07tNHbEh99F2xygD2gi3D659TimTv/xdOe27BpsDwsxd6OCA+sl
arbJsO6VDdaycZU7iXtBhMYnOP8Vwx+6BQ/JHwimlukYc45iyEv51SOsmBEculKPWDiievWYWeV3
A6OeiA2BJjah2JCHnsAzvFJ08OpLkDbij9cTQ/VG7Jgnk1qw4fDM3yfxLEgPGB+CFmULYg2zOLIQ
nacf1ZvZLgTyRXVrGovi70lm71nYK6UnTnY0M1YtPqUHfuC/KDlIscW3ITFXI24d/FLgs0BZOHPA
aqonAB8pHcgUsbwykovW+3hJpvhI0Yx+lGuxMT4z3cwPPDrSLl+Fq0HY6lQaln4t6dI6xVFadS9z
XA+e/g0W0p6t0+NY2+O0nDb/MPPiODEWqlshULE7T7INT3bye3MQvO4Az2AvAKtb1Lt+JX+W/kHF
3/xX3ckifjn6ruBnYM5aKX7uqU87bO2430BXv8386PEBp3YmWrjzWuYHJl0xZvsRLS6rftgS5SrI
2H6R65DyL/IeeEdFkI/k5CTF0rz2Zt/G54yIhWvXO9W5S+zuQOAo3ZLTuKJW4llgUSSLxSMFG453
ukw3uWrFB2WVHsZrf63OvP/8sqhdFQcBdfGWjaMbHAtz3Ef/wVCBKxbAdeGSg/Yi/XypXcTz6y8c
HDnys3zzOldLjgF9YTfcg5IT/LT74ouQafA1saniWoRdI+ErJS3ED4/tIjgJH9ovF07liecZOARI
WheRoG649KCCYbbOrvrr1FCU8Ey+RM4zF+iHEY7axq+6Y08b+unNiQtZaSinwaNgBu3MdQUPBWAP
K7z5yO/xoWEe8wCU6qQktrnP1pklx0h12s6jjYnRFEUHOQ/yVzp1c0zxy6nL3fOXfZoh+pi58qUy
6Xg/f1+O4DXbtll0hiU9zpyqyl1znn1ngIhuuhtB1cldkdJzYNqzKQLz8XIzOE71vjtWx0raiJHV
HWWaeMki+STAoAVStir3xHG0hlueMJDKXik7/Y5fMKrcMZC5luVeQhhA70UFg2Z12laa2UK0bKEj
7V5IUCjUVbBafn5UmkVKuDmEbEyRoonTrbYe22T3IMGbYBqs8JgZgl33JPLFjhuXY5Pxb055jpgh
swrlkPReFZ204nvI/Pa3hI/Q3yAoI39rFyPBfcu5uOsXvOfMsJR1D9fMzpuJBh3qOUQc+aXYHMv0
5byN9aXco3QoWlyNor58f8H9aCzpMnG0rO4PmXl5Fxrt8tUyPn9/937s/SVQpmn6TKHC0KvATJtn
vSpa1ZKbR2xXNVaw/0j8/6vhf3/XiwiX3t9lgsDzeuv+U6WmeZp2q8GYRTPn/b8HBlAAN/7HAfB/
/jVDm9aeq1Aem7mvwfAqE+FWVkHnSDmV4rwmUE54cs5sp18oTYqwSOatNiJwBUzJcjKXfeU12m9v
gpHjK/+Pt0KeJIJjighc2gM4eTZ287zS+PmLpBWKUXKJT7ROq8SCY9VU3rzyyOokew1EeVszB7UF
7mSAZyBm//RFvqp8nOEdQmyMr9+YdfU1Jx74WMKWBJBIgcQwZ6dAvrl+0leLofuaHCY33YwxKnQH
11A9fqiibttNZwIhPKkneTOKLq5LATm5BnrfBBmR/eXXcS84JID+GYCd3qyVKz6Hxzq0gk37KX2+
UUa8+i2UB3r+VuPDyT+MoQ0H77PdgHJKAFM4xKWQ1M00N9MBasFGhf0AtEf9DJazvXhXT823gH3t
r2mmklz5fHr4GXDs8tnj6knnjgQm4a/7jfccUov0OP8mvPKA4LUDnAN4FK6uOXznbo71zhTx0q2b
tQLIlbvwnyBZRCj74x9QoXtM3fepHSCa8NYRr7yNfymKOelBTH981n/PexlYAiCeBvWHJ65480oi
aEwmRp8AKkQwWYYpXapTh0eTDamwn6yua/lbYv871GQ1MBY2y03m9LAlbRhcsgmAZ9yPAEL8+aFZ
Bpsel/92BJIaO7mGzpk9zZz99uRBIa9NKNkbwGkrfhvJF2SeGk8HJhj/iB/1OkKNuz1c+L3N024k
0u1B26QWlCycTWuuSkiF+XccTmeq7hrydgK3uwrOD0No1rFo/fjA7gJcUl28ZmayebgMrGo3Wsp+
BUOSU73XfJORrfzyU2G5AoPM/WZlEAT6nUNvOzWhk/HvfR44CscS8elGAUGjsb8fOT/LK/oo4kpk
YTnFu0AxOyiHL/vZOzGY1s9aNrXjrLe4VjRm778FsJjqwQmfmsrkbySSm7KRn1H7QzVdBivFCQ75
wwYZ0nvlMaQ0jFwuIx1VGCQEEAcTwJXF1tiQjk6Yjd+e4x1MEe1aLsWVPnjp7nkPTwlIrqc9/mqW
fHh0DpQxWDt0t3uLz4Xg2W/YSwDkQrIlOVqSoyH9QlUqOFFBpuMKVky8/Ti2HtAagSBd+TRKz3CL
HaQR/VNSzORMJku24fTCGLkN/OiuFK7BQSBhDX66grwQJxwotD6nJttHgx9jM1Mr5xagEQAHk8HU
V0B1wuWs3WE0VeXY0n5i4wR+x+lBPLSt9SBuEkYf+Fp4lPo/EAqysJlXC4Gz+w/FH8dT1SsWU7Ns
ss8j8nYAgvTlu2NAjyCyOJD9I5i6W3OOZEzd319krH7Rng8ViDQWczRF9IhtBZfEYYj4y/Zr/p35
WsbgliykJb0RgAKP4JSnH/OrO7sMi2IX0WaCdSj6WEjDGVGLVi6TiWV29MGu+SfOo+DltThIZvYL
d8k3gRniaiTgg34LEon7dBXd9T+6CAoNGC6MBNlHYNEA4gNvD3QFhBuH7/n3xDy4vRpzEKzyLr/s
+Xc9HrJ0G8ZuSkPi1v6xxIWfjCPUxH6m1Gqrbl9vBYmayu6uBVMSeAVbnhfNiYV6AFdPlyve93dD
xEFrqsHkSR/nV+wegmbmpTP7Syunvo+F2/Km9RuIWy+27wABh6X/q+l/wSqH+nFHkxhaCvRc2j4B
Yu0Nqfe2ZtffD3g5XOobKE3Z5WW3XrzTsPfClr5md+M4zrcgynr0CZA40kOafDCoyK8BGUKJ1VVe
0G/qYWqzsISq8RYmWt7QHArWD8GVTgx6YJMd8WNPBweaDvQJJgjd+nXt9s9l5z9Oo02IHX/hdaCt
ZTGg59OtfpMDN0kgn7Q5G+fmBSJNd7MRg8XSANShmrJdnwHHHSZToV8SGn3ODmLIwlb0F7pe7ESP
+T6E5dM7bDnVt+agu+NctZKv3Luw/MZNsVP34/7JTJncElaldU2xgAlmKbsy/CCgb2Z5iIojn2PZ
L8bztFLEVnjik+eWE67tJtUPGLNNVlidm/GbXaMevThmuSE4tGXlXT3Pyabfa/cJMozPw579DYoP
Z6lNVsJ3O7cT2SXVawyXWeHqdEIjd9AAexCesicAjtuQtYs+4lP4e7/ffDCKMzt0LAL6pz2bWSGQ
M/M5h7pgPrxiV+MCEi34BCw+oK00jIRPnxCISnJEDp9KbUPvmI0eLSz9j60WTBu4MiG9qTH0M/pE
FhdW1G804lEBsH30R+kPfkd34nZTcbL3Di1xencxsbaS+yAjrmc6SPePrLqJyDi5ysACAPrbPhcv
zv4qqFBuazP/QvNXMAm4oWDIbuOdmRgoFsRM9LpafqoZiZs0Ps/mKxCA6aJaAOsbA1PjcnouOKHy
XgnymWqh15yXz10rWI/YU4RjNy30Mudbnjvvt3Kqe5/7QoUvDLZ2Jd/ng6PlhDI6RAGgDANzXQ6u
nu1arsbfyOF47EJrgSxCrrIqfpBUq1X+OGffc6oWQqzNCnKaXjMrC+lyfHYbIlEAzPAHf/6dUqeQ
myiCdt2EhR9o+wT/ScOlwKmSbZug79wUHha0O6CIqYSqx5ouFIV2ittAvWeBqdnW+okiWMEu5Jz8
YHbqGluWXxhW6qVj1aKGklawqbjv+j+xPhn4TjtOl9vZmU2RpiBxKd3v81AHi6cXuxAg+VDkq3IO
DsFZ+Z1T/m+hf4AovQ5mbVG1Bb6xE6feL/S2eB+s8BV3z0WWeNyjkLi48J7gi4EOmLPzkxsTfAuX
xLX/o/YqSxiIMrRguj5HJYAiKX6PnUNj8vU98FZQzh2aD2g9+mV0ot5+BfbjULOQTO1ouFV8pnFh
u/2xPqvL7Cs5zhwV+jPoWZfDffVu6Lf9Ak+O2/8zKj8gIMqFQeXK+UIYfoqnX3uBr3+x/Cpclmc2
ScIXZife2Ec73bv1H7V4F1uwKSpA/MVG+GJLT0DEKUt9U9xEeOz/VI3TtvvSz2CLkKZZMI/o2CR8
htZjmdAI4yFlaqwyjzZaejrZljP/HdQa94r0J7V2VRBPY/fn3gkuGXcABV7PxudmpNvPrWwF0079
F7ICG8iemfmb9Eip1MDeQbNbDmvpH6suzjlMYMIuWHGVNaf8V3FAPeaVPXAlmMV6PDTkxv+F/IDQ
Qqpe0AeKly+GH/2fbI/LeF8eA5+r9Ycn+SjdulnTLC2KHR8y/riFQunmzZMNFLTorl/KreIMq8hL
XRhKqBhlEIEPmjrtP7ZlI7XSD+lM6TVfEfXBOGEt7uYv6D4W/3dmyTbF+ZE1qpJ9SXRBBgpQceZT
mfEQV4G+DnHHIKcjgP655mjXfRvf3JwA1rorF4v0KzU2759Zb/rLY5nvuHvr83CFY8kNZfP2/d7T
j9e6OtVnFsWY/gn9m4+IMsFB8PP5+jauKPfGc4JQ4s6+NFd2absNwejPIT5S98v3R2mH6kr/oTqB
0we1q4oX4TGjfPiYHwoaOicwiiCXUy63tfSBpym9dn77l3LuWaLA3AyH2W1emc8F+UjZOl8pyFEe
zE5M0mIwrxEYwd0kLQrH2AR75IyhD2l698ypwOdOfJFc2eHeWUdwPQ0XhR7cuuHY3zAGriuWJA5L
27GZKodmR0ucQUXo8mmQkSpRSDlUFyQkid/wDjughk49rRtm+i1iT+h8yvdA4PhEz1kvzZrTGCsf
1WThVKXHFY7SPVrPPcOjTdB/oMnhMD1rHJr6MpzTl6vT4W2t57Aa3QoxkeFl+uKZumSutyZ5ELKp
QqsSAHtZGmlZRLnu8Fb4rbYc5XPBwprQi6LbQDwuGZLAih0KxMLpf9AyLpt7/9HV7ry3pRtULuQ2
U8XcSi6azHzHqY/C9AiFTrzPHXXxPHPiWzEQWHCw0M5IhYxNui0I4caMju2dewTaweeMTiuLfuA/
OeQ2tvD18Pvb8G/Gy0PovylvQuPCqL48JNPo/fRQomYEaYmO7KKvZt80ruYgkq/CshK98DhcepJ4
GgB+FuggKiSeFd18lQPZzG9kPIJuDIAHvDKNJhDPkVMgNgudALEpYzwS7QdLWoMtAU6sDXdUPrM1
fR+i5l9reQpEOJU3OPgRIyiKcW3EemGVtEmOSnLveEXw4m8A0AnhIIAGOwzhJtKaTvqPj5eEjtCR
j40UYNI0aLyZhFvqIvExFhgb1cewJ/w2lvZPvjD0IFAnC7w5IzbRj/byawNNveaysGDUl/oZvldB
1ABXPsdgwkRiH7eCBqo4sQVP8RHmzEiWy+2R0aqn/4BRtYIboaYzov3oTEvT+x+RSUy4xVEcCWOn
0oB3y7GTI964S/EwTE2p517/IUGDv8y5AFWLljrJhlU75bTDee93dBVuamaL+3IbrLD2FY7k4vzm
5qFUZiOBsO5AbvxqL/PvZh0TsI6y8mtGK7malt/k3xOpzL/mUwelHdjM+hA8LutVuGHGGvyTP2LP
+KiXxI9w4B/vyr+BmECQ2dE0Gw0tAsznusudBqPq+BD2L479MBlxDj2W1Wz/Iow9gu21HG6PfDVI
JgNJ7CMs1nHrCY+lnuB4subKWqHd87Jkwls6SKIug81o2rPO4veMuFvdFw2PoaUceA8NSZMt6N6r
vinJgtBdsJmMiSpzaL08gCFAHcFMVLegD8PvLI8KRTkeN2Z0Nxm3BoorwtMnOJjDtlAPtv5FcfzY
qqNZdeZ8gZECERYYZovRNzfAT/6Z0VsTbFbL3DjM57idL3O/Ool4bsDxQl79CeE9sWXZiZ99YUEK
SCKc2QnT4HTHgKNHD0mOUOZzcAGoz724jV3IZLMN3EzWMap7R4I15fPpUQEnhyghTXB6Bi/dzA4S
kFtTlMwwA9gMyW0T7uL5pu4A+lZsiESO0InxWLK3vFwq4/hGtZwV63xgRvT0qdGML+2MjDu/JL+B
Sh4za25iGY7+SSdAm/jWyZ02U3YY1gHpjxSlcYfO0TZAyH1whmegaHxWPVcGP/xaJltu6f7JK3CE
v/5H/2STk+b2tCF1PmDb7P56TNs3O1ym2iyu3anfKn/ZoaTEWWg/TxBhThK6o7R4gDflcODNbyRB
wqllh+VOSsh+JPEFRazTgFZC+sbnwlrNh0/Z+2GXRBygH/liJqyJZvPDBgqc93c8Q0cWCOJOeEtx
6s4uvTPsBJYjickUlq247E1DJuzVRPn45BzGncZ1jY3uHLn1KSHsBkptvdJzP7ynZIXti/Pz6WuC
z3CBiQO50w22gm4hxvuxvxix83hSO7NQUGzwVFxovfR5PJX2DvJFOlccJerNuMkXc1PwaR1xLVDZ
FXZ3pi87RnZBwXTS9liw5jsJT4+pXGS3cusrGYyFgKza6s6SaFUxfdt1RNMYO0FMwgy12Cm4vE6i
jLL9HuluwxNkDMEoy9fpk2cOkvN4bkUChBmemroIQvdFKgaClPCublWnXia8U7FVEUKGgvBcTs81
+hqI4rAe/Cf7o0IQ256BOQOjHsmuZtOypNxQGPoqa4anrwudC4cx1g0xv3oW98RV7cqP9MimblTM
DKAIe/IvAyO8xxH5FAsGDhGJAMlppuziZU/ILKg3K/17XGfXcaJQWv2i/Mw9CF/2y6GrI3/R7G7u
9P9x+AoIiC1pVd1zB8j0ojlHJ16OYj9EhymHvAgXEQIDlmtS+TbBbtigRs+meUo8TegizAVsQySk
fFQf3JrDBxcZC55UuvOTfNNZuHcwSsSFgW+CwKXnJ7B++aLSjGm8fnCG3E0HZrJoM23G3cVfLq+q
xNHpCTErY4vmvafcyfx69EPOVw0zFxeh6pzlhdSZxH0my1hfaMVGDOxQW7SFF2rk1HqvgVmGi4oM
qIOacPWbZA8wfxgkTydSKicn45oWlDLaqhO24oaNpRrxIFq8e9p7HhfPbdg4icY82pQ/q7/olH0P
uZX/MRA+8OO5YqYPAUOmqcEg4aB0rVfVXzXjEmFLN7V1fC4UUz/qs+nVyd17skRrqzQZAXYxi5Ip
fPDp8BqBYr4ow67SqrW1jbpDJmTNVvqR2eFQOdrvPHYAyTHvtjQGhfC4gfituq/xJyENnYPoP+Yc
Czj6g9mU5oC5ob8E7VaUHbTeYeLkh+DW4fShs6ttwK4xG5lR22LFB8/c2uhqKTcyZnYNp1lz/I6u
HCoemVeFNkoIOPkEkS3n3KdIer71VRFY4aE4k3IducKC1WHmyrFXPdfG0331fhmaosNtANFepgZW
9sGfeByZN//oMLwtZBHn9I+sFQTQ/Ezpyu/rXF47PasNWCVfPjNSFOznSfhUj8NnEPviQoJIaEk/
NSXKb2uzU9CIOwvBorEMj9niWSOhnLneqVqGg6lcgxOLgkr0Kvu7AhxuOqRs9U3vM2coyLiNTe5/
8tr3otf/JHti3ZbCviUnAdXdWf5UGPJEp5TsqTOcUcJtaP6s2g+GJ69yej8rAqTM8YOf0Ryqw+xb
WSU7YLAYcUFtUuGhRxkur3vlycE0aq1pNNAXPTFkhtH5cFC/STfJzk7hncsuOGE6aoj6YuQDaS5b
f31xrE7oMPiDl1CD/Wm92ZxLmkJWyC/iOUYnhQXvFJ9fJ7QBOVUtKzjZzy1QW2vk7vw2+DfG+l/K
G2qsUy+Y8tqIDQqZjZ6yh81YmcEtuikn/RtPQJ4O9WqqkAc2XoQAJhKSMw1L8u6ynboVyFpk+lVw
Y60itzoWB2Mx30P93A+e8i0zMOxNZCErODR7nbyJW3Tl1g2XSOcPUF5tpovjsJpFDroX2vKUnQdb
XOQe1ArJBdc6aj46PNosNOaPMotHMb2I9trcu63Kq2V8+zu1bAM+aqaULztcYbkeeZ85rsPWOyt+
eiRIbD3/V4Yr7i/VJ2klKhd8zr/0YuCKC7XXzk3kHQjduHwR3tB1YIioLV8HDC8El9FQLj+M5WyV
sXyy9ZRrrkvoUOdnZGtf6jePtaIp/7FEcKGInzFyGir7a7UhuYeKLaIigoO67xsnZlIzmrjJ28xi
yeYVKoEnc7ItLdrOfThdIrOP6oDuU0Bgx4k6o1uO8QTL8EdHkfRyRImgIbKYzdlPueYnIZbVwWC3
xANi2UH5wo2QT5NgfaWQNGzPv9qP7CNecX0yvAZrKtDZRoh5ajbCMvloF6io1PeUn1PjkezT0e4X
VOoFSx9PkR2TA2Lo61dG2CWExQ3xzAQtDlRV6+CSk7hgsarrwx1CvrErv0JC7cwX/dQbmhDmNoXV
tWa6Ftjukc85hQGowynRw12qW80RnJTClEAOZ7iRa/uiO7UMLig6hLV6oCvQ0IC/s9N9JMlSPyAs
OyBzPTSf5XUGfQ7ktlt8sWILGF6sTubykXfsIOw06hLVkFIiQ6MRblFoYoYKSms8UGVre+g5BOU9
KY+rw/hRn+b7flV5abKIFEujsr1UHgvMrlVcYWV8pMFC3c4QkLAz0/54/QiRR6DY8rEC1czKR4Z8
ZNFmoeqFaSrr3ugZNivBrdLs4cKsu7rEF+PMobSBM89mcw44BlF+OYHdLm/pY5OHtkZdS8eYR4GW
0r1nIP4P9KVxIwsG0SAfZOARg6065b7axtQcHGsIwq6dp0Sl7GS/zRcn1ajz4q1xJ52VUltiWyAd
xw5nPkBn6slHv8qLbTzz1R/1JyGwnreKN3GtafY88RmjRzfOVO1NGRmHOCqDq9lOo9jNrGTf/85I
SjgRrraVuTFbS/sS9ux0mbzLgs8SDYvMxaVwnur92bgmcMbIj1F6APHwCN2SUSuF6V/J/O9KDRGx
v97FJ20su6S3cg5+BsBEcDHRSXDM4Q7C4//0+8IpRWtIsG1dCWbgrM7WVNJOE1HL+lxlFdnZGnNX
mlfMmggHRRC1ea4az0rv/KyRsorHWVo6R1WX2mcmOpiLvqN8UeOb8dXVXLXCYTpQw7RWiMkVOSxO
FU2QORmbdThtwMFp9Ju/wZNWEXdQN80W5h/1NUGiGvjhc60/rDndD8UmuPlJdArKjACoOOodsrwo
Xji0WeLPuAzXBb2M11TCcrqhbxngqHRC9qoSoUxM07y/DM1OW+iMTTtflpGhwiM1GUu7AQtOgBPp
GLxseViWiCDUpdQS2jo94Sy9iQ8ko8CSBApRwHJPW2RTYRhBbS1Nb38pOcmu6BeZsOqGQ/M8RslO
yjZZ4cOWwwKDyPAlXIR+0Xf7fFzqTLuYQT4ZTCyHbiOn36O6VHTEYpdRp12DdQU7jMZbNRUJCh8v
zRBKdspuydGJJqMwp3SJ0eqtDcF7IKojOBHnGXnrqo3sjiSfo7FHntQ2aGOthoH10xfIUGIeBU74
+RUoi5rAnAENx4WFOVIX3Vn97vbvwX77ZgFNX/77R1FmVVczUfiPFuD9P0I9mLojFXo4/u6gBgAY
s+rR46oM/wM2HB+q4mqNtsdaZ0BcnZHfRmMMezNFsEBTDshSs4yCnhT16TutyNtlP4rzRVmtdQHz
lvl+6P0/cbcg2Gxobb8fE185/9uY/sX7zwaZaXpZGl4zYQOzGFjtbIh+QUXTiXw/9gYIlhNg5/3l
jTl8f/ff//H+e//5J7rSQkYToq6xO4Xx1vsvQQiCzf7+9v1XG6AbVhRLybKbp9UuIJi24DSujAhV
2ocv82RFNdK9Cho4hHfA9miApJgI8aFXR1vNneictOOmCsbD8ADREeh8arjt5js1j3aQdr4MOTvK
CgZJrIeukioK9AmzjZJxEeHMq7hf28duyAeZEDb4tUV6ewhGbWpxOrgperok6AbSQOoASj/Wwicd
BCNn1Jgiix3leGZrgsiRRtc4JrfoRFM53gpRcsu6Z7/oIupTHCdsfSr7ptpGDK7qdvAzlcl21H89
ZwT54IBHdx34o644fCqLmMCMaj7r3FrUyapraI32+6yRxBWAV6Yb2vxXnzGL12W30JhPJrWtV+Md
V0hN6C8FR9uRjPVAkiYEFEZpxMgyQt85R21Rd2XgjC2yxrpnI0yImh772bBIn+Gti6XlE3XqZCR5
MB5ojaIAiAjKEQ4kWcucI+bPAPTyvER4aZR4CSNEXi8lRkwH+CZQpb8aZA8TPhT+NdCNF/PyIuxn
lvTSfuNs/pUb9DPSCHTPc56Qz4QyYdDRvlS0b2LUFCAlOWLIomiLcGyIHpkVhIQKfc6JdZeFiO0Q
BI75rz7ksQPxOBqiI5iNpkYtVnUcA+IxsCegjT0vp38eGukqCi9R9f/YO5PmtpE1Xf+VE2fdqEgk
5sXphQjOFDValrRBWJKNeU6Mv74f0D5lu7pud9zljbgRVTQhgCCIIfMb3qEv7oMyBfAUyTtdMHFY
hjWdnKgstgWa1AuLPj+01ts47axCO8waY+BUwqPklK9bdAWv9Dib13HePQciqvZV/k1A5sTuBcC6
M2bDFVRcFG5OdQ/pIdapOTQqTs4JRqCdWsaarPgS17At9HNS1YAUShfQwqzIyFPnNXJwbZCB/eZF
8/UkM4pSLsawhbA2Uwy8NuUXhSa1TRnZ4zm3MKbJymBnRS5BL4/a3jG6ddmPeLZMM2juyKMeTE/R
sMunmjtxrQ86dch6DyMKcGTKYJa42bdmwBKwcqebeaYm4sYTA3TB8xEMWGNYs0mTJyN2dV4ZAqtv
Zh5+JHZDaS1jbkt1SlSSW1ZRQ5O11p9mtEic2eApSYgGzKR90VzmgkUYtVY0iBrT1taysxkMZPbF
qnNKXU3y7MSSQC4A6+xUDyIlJegRM191PV1VQd0wTJjaEsN76Ey8cIwqReecoSypcqjpZP9yuA24
kfwAkT5TYjBWVyHo3Az0d/Ft0NLupKeM3KY0fK+richj5Bltj1Z3R0iTBOG4DeYyXdWAbqEqgzMU
Bej5TGznVWAxoZZ9Vm4myz7anIB+kbzJO26zfqYKHg6RuXMlEP+5SU5dTKCSt0R9RZXeDeGXuMVa
0wT3JQAZMMSGOxPTqsmkDRGnw0ee9bRI4/A5Kmkplw5a5aVMt5OxGCY36byVnVlsWnfiMQGpGvYF
xf9mNmMS4PRzM89PZnoLtdMfFD3EMYWcqXfcwRE2eJlGEQsy/lXsaX6eTuLOMXN1U0pSmHR8h2r7
Mi4uD8jZTZjOpmtg2W9tSW5/CCLJpZ2MG9ek5KiZT4WNj1N0gQBNNFwSAdg2x6EysJp7rBHNl5Ry
ozToVTrUgsMITURTOwwEEXK0mXCQBDmkffyadW6yhkR3NFA7AhWJW7yFeUg74nsVBKBE4qm+83Tk
/bskO5YGbeKkJnJQuiH8vi6bDZT2G4lFt7SdEA9lvNyDxnhAGbQA/E7N0BlLh5Ahnjfd3EC/caKb
Qg/lWUhcxGX3qWx4Trq5XKsRnSuJ+hOJVhud84oE1KJpP1tIWggMDUqyOWeoKvbL+Ca14F4LQvoU
tZbi15XVyjpGFvEFckuD450ChsjSfRYpZcogT2jgw1DQk0ntkAzAnD775I0LXcHuXhX8171wCIcH
+y2zc+xEbG9rjUO/sgU1+Hwd2Q7+IgHQEikxPYT+pt90JVBzHFbwkjDJl7qBkpYM7e0cdndx1UZr
L/KezBKr4SajTsFjBlKuHQGKuDPqd+GC9Fu1IfweOs5DkdiLZWYfgjcsBCYwzEZPorufhvapLe+X
QzwETsRNFdna1sCVUE8Mi/ske0L8P9pEhaUfZEyPpimmgTYOGA/dozLiKh7FrJzUxusIpgsaH72t
dUCgxarVJ2w0ozDAX8a6SQOiUccyy7XXQHjWo2ptt9kd8lnTrqDNg9IW7nwILItoBtgwD6gQ51MA
0B4TVNuZrE2ethBE2MlIhtMlvp43N0XILe8kbe9PS5l6ES4xY66pJ1QOLQHsilbpaNVTXK7mHmuY
idqXDARNCGV9zgRFg9w9zUqb12YNeqIcWgVyad5VVZ8gLVihshFm67IghPRyqH1JSJW/sgJMOQIX
0yGysFSLYzpopDAATwYgCyEsePySm3TjNHeGjpJAZAmahCOJfWJS9Whtcr+eGfbKofEUOR5qvMiX
bF0NLDbIkXrq8WKw22obFkD4HNs6T2h7IxKH5Ba92I7+fuyYK8nQv4kaiDJ4Ard+6FjJLqbRro/Z
JsYzYt1E8rPuUl3WuL8x2WRyR1CdJFH75GWt6wcuhlIKcYRamfmDLJInrQ53+siAHHbtQB2eZEQU
0kdkJEOZMoG3xGSSN87nNrXkU26eJ6OxmMirnYYmLQD2FMaWKj8446TsrvcZEvfwPHXue5DlD6NU
M7YDfXscwr0x0g+QdjwcLRmCNPdI6vucKlTjuSevyL9YQYAXnKCLXya3Y+Q6B2PuPk3cgdyshDVE
d9XQbmG2Unql05gEwlnlxF7guJCEL+k/5bb5jDnO1tMAsSVOQOIbU8MyRIaTbK1/GKn1VDa1jmqX
WI/DdIpRgfF78hff6nGbrXR47SnQhai9nx1nH2OnrseAGqReb906pFQYwvkxFnvMdqjJvtQ6i0eK
WFpxrixsPhvo7hrNgwqBF0/TNfR+oAcpK2zO5dScAy16mRDf2GHZyUFPSW7emUrsQvTF8D7x5m3t
9Ou+Af8jWjrbJqoe49gm+yCe8dcebuusjLeFsZgLUb3SI1D8ZVJDQ4o7yIpLCqQ12ToiFmh7pukY
y7ZBn/bOxVUqwX9N672NqGjSZ1HiF+a1rWEmZIe0Vy0bIiNOdNag3l2h2Cy8BQY9HYnvOGHVJ4RO
3X198kZlPszShnerX1U5lDTUWAmjn6IkNjcwwOedh1t2TDPHDLhr9dk6DZFFMwXnXN0BK+TIZh9b
VOnHVi6GhLdVmEO4naCSttbKcdH7c6scIc3ZAXc1XI8es8RA76etbVyuJtCQQ/eEqkSyz7L8FiDC
KBsIlwDqa51LHavRWAutWRewfa96xGb2k1MfzdEM76sk9UMZrZAFBNtnmPbGrNWrgyTkKfe84+SR
rnhWte3H18K6llWMjWIFLt/BA6qYYvJo53OkWw8qG/MV6gKK05SAJswDRHny9HEK3bfY6q2dMRne
pi3UvY6o9yk3GcqKKX2xUu1rqjihFnVSD/HAyKpemhqIsZa3zzlSLzi6luc4qC1AwONh4MlFOgIn
YKU4CzGWzo6WQWkyHkQu/Crub8KK2p6+rUNXbNyyX3mKyKku5tNgRR/OgBiIFr4FKZWdIJ1QItKZ
aVU1nQ1Hx/NGM680jKONjalXQI4rimodWS+Dv1ffCY+OiorLdlstyN6k7vaeU2ur0AD/BWHTmnuK
GCGxZwtDpLamJ3PMISsutoRhgtebZ9XHWuToKbovpWQeHjJtm+rUjtB1AinUUnybJu22gVrwKGia
DXH7ko9Ju4qMAdzkkDpbC2B+erR7SQot+6ONPiZ1KQnJpMh5N4GdE6HR+E4MPs0ymjXKXqPfxFig
9e9inpOVpgp+6Z2q4UAPUMoiHa9724IcOvToZ9pTiM9lQKo3G+kDKjqxn3X0arkaiNlY6brPBNrh
SFityKKp57uIm5J27A3NvtWdmnpXu0nFdNDATYw57SGXJoVBlgqEGSsbJi10BoY9T7J331anJttE
U7dU3MAK8vCAcapy34vwJCrlNgoa2spTpO6oKXzS0LlCy0nbGQEXUNMbaiBj95p2yGLZprsmmtcw
2BEn3IcgA1g5KEjKjRgdIfJ1Z5MNHXTrbhA0xJLpKQm73UVs34l09FZCjRPGw7441A+fLV0zV1Gg
A6v1Fr5s+wS5ezzKCrzVjVkU3tHCgbPOzA5ErBVtsR+663udzLshmAmMhFJo7Z4Nm9prqIXXc7AE
yzo3J3EpgJz2mvs8993Qo7/rvblNhwWXSo66hlJ3KHF+bzCibknYtKGFw97XZ0ckr6mRptvW4gx1
OYNfWYASdNJ7OYIe7w0FtGTi/IrlugfgSQ09OMrAyz4LO6DMqKljohaeYt7TgZwwbMox60ZVhl6f
oO8yoqvTcSlNVHlWVtpk1+NS52sr7dxEb91oHZpJpUfPbbk7XJO2ThPC8gHS6pJWhJNB0xrvomEw
nH2U3JcZMAb0P95xsfhmNBQHakXS49FXH03lCwdufzFwdhGX7TZhB2BHxTS8tZLkwq5hbaGy1GBC
zWOcNgY4XfCIdm0P11HpbCrPGpZSBhxvCSgulkG3tkcDwOosi323CLdidlKQbePsZoAmF0HlIkSE
KRvAR6s0bUhVzbeJodfyoumUdxkerFODH3sL+mjwrMA3g2A4t4tZZj9fz0Li9O2C+xvn6uh1qvWr
JgA7GMRrKwnu0gbwtTbLI+YcGJojKHRl5u2TneFBKoRvD5/nMBQoZ1pPyAcC5upb54qDsq+4ntHO
1GZQMYisrQsrPxpFB1FKgZ2ecOYdMN81LHgN05OR2VBRxYxXWAWyqmU6CLnrh7kUm7GIAp8s+DPQ
jEo08n2uHyIZ4zLJqO9wQSGYrtr4jF8j3GBsHkqAHZUEYVhN9a5NM7/WteBBNDBEZvrC/LBMzz5n
Nkay8x6PMOJ7Iz4SFt5RMZkBWwzbQshvDJQf0VzXK6cguyu6AScqI/eDFnfSRhm012SG0a5bru3Y
I6F1vcdisngIbW5Uh2bhQA5/IxlsIGc573McgwkB+N61gmzHHl5gUCkuYtOcJosfG4GorhGa32h1
Qp9DU9HdZL+54T0Uh4qa1FXodd7aGeSrUDRThqV7ND07A5lLZrevUpDWVZs2MJ+DEm4pFKyDUOA8
0Df7ogRFoQTNgKRM/Fgi6JMnNCnbun7mkaPAFOjwRYT50hgdrr8GwFNhFxKYu3gz7OFhbuhpKPuc
NiVQgNYFzqcDIBvSj8iJi9sZqL4saZWVSx5rkcLpxHDVEJ6Qj9u4AyWQMdNPwRy7D1ZDQ2SgeTVR
/AqNWD87pe6XFjSqFsu/Q1qNxcNsiDe30qM3cpsPK+CR1u1HBJOoahrtB/PbS25Te7FUSJR1U9Zd
s0M91kJSbxPW8YspEP8y993AhBqbkHnbjrIaQ8MpB+EyFfD2Uf2KjbzeWiFBjINWQ2MMG6YuWhMm
eh1D5iIy178FEjtPCVK8DIhOpqAJYF33u8jMdPwSGN6KSf+SBd4njCXgryDtx2BF8ykYz/GYvbg6
WnuznbenejRd+l0aiv2xKAHk1F/6wdwuaQbelda8njB4PHpev4hs4T2DreOm14NrBrrk6EoPM7iq
oLjh6o8VmtOYkIwaUE9IcVb3zOQV36WoKK9w43xwndBbBzN6VVh+fXKLwren2vTHsoaWWhoPpmL8
K3Sz8bOw2jo4qGzBqMoK+lOAIQXzHDWekbGvGEWD6khvI59mHpqysHcOyAPk4rptoBGEujA5jQAT
WwIV+AhESSIu4cmT6vURI4qrsDw1u3il4dmdFom3M4gtDmFpvse5thi1VbezgNQ5SGPceDnZHjqL
uGUWBPKmvbYTCxtYseknfElMr1Bn420AeJIz8OPPiz12SrCXOy1dh+Az1gZrd8aSeurpZ0TJl6Yq
nVuXcjRZw3Rl986TB/guh+oH5wVfXKvSvuGosR3QayVz026crvkIKbytywasxFAZ89YDiTFXFOvr
gLB7qdqXIi83KK4h4Iyu2Q7pu7M7jsZV4NAjtYKJQA4fGTgqIIoDDQzCJBkxdOpXIX6AQFlHbeV0
Hd6k2lNSOpaPoint5ap4ltOc76SVYm+KKNs0QD80ugVkqZSfT/D4tYGBtNQpNhvtbaO5SDGEOXWO
MLI27WundccGe5uL8hzpZoNeQYs6KSNp6/c6XB5R4JCHiy29/ZlyxMgMt0qQmd4lUjjrWnJWtVG8
2511b7S59YLBJUyvpHpN7PGLUNpZNvaJufZ24Mo+VQGC3cLIVlHRglhpeQbzzNwkxfNIVrwLGnRk
NNAMxSkdIPInQN/zgcFfQctiIhmvyEeYn+36PQsLAtKLcnO5iDj//dtoau4GtRCqFvnn0bPK5Oay
eVjjQkSjekki+mHySfyLw/eNli1/Lua1jSbCZfn728vH/3b9z4/PfQPs+eey49JhHLa6NnzjKyM4
Er+5H10WtcW9ollE5H8uXt5d/nZZe1n8u7/93SYBajNV/643wXpKoQqjVpofgrTi10zLT/z+9vLX
y/JsjKzSctQ+pFc+kJ/g5rG8cHfhmvVzWZsXF63L8sWKCB5N/Ozks7VD1BO7YdGiIkgp85Clasbj
SVN7M0BwtprcXTAaqOW4dE/zvrYOkYiswxwFru+hikq8xqKq5x8r0mUTxzbpPGjG7ucHLptdFjWK
Qlt7wH12+WRsmeZhlC5Mtk6kJvxldHsu213WXF7KvOHLSTrvk9iAuG0XELqSPz+tpGXtS/k+mbhy
YZrZY09pgxWIURE7EjigsrWoFTk1zfwgYy6uK7q/ZqIeVEKDpm+mZmWXtjpcXuSoAEREZTODb5xB
iKA6gxPMx6iBtShci+pnosfHlAncbOiYRYgFg0zVsAGP5O7if3Fx0LjYgVwWLy94SQHd7pym2TWh
8ku9h95wWdOHhT6vg6r4mg1U5X9+7rtrxtShqIo4Gjqbyx4u+67CxZQk0nqs+FS8/fl937/lstvv
21xWjYpOij4UsEIvT90irX5xI/l5eJcVv+z7/7j65x4qN2m3Xtfuf277y3eWsbuL0+aY6QTAaGYx
/C1iszZ2IX4Ueg+DCXBR6vDsnEmdUkrPyEmhntG7Bc0wLaZ0+SU19Xrn1AFdgTLaO+lU7O0oaU5a
N9BVSunjq3DXR/06UdleC8Gt1CVSXkis+IGnfekb8c1GVv3QY3dw1WDpfNUQuZBxWmTZKBVotk1N
jJ6lDMg8vcIYUYBBg6j32m1A70OzKQW0OEFusHIlACvP6cCQ5tUC6KwQ61ClgY8VQA1ZiWZ9XzQA
P11yEXNE1KBFw6PIv/aIDK+bCgwUsYDfpdNtR4nOhy4PusguH5VNA6GOUAbRQVL0VMl8gm763Qq+
YpyZ4b4e9QfpFDeEt+1qzARAhDjZZUzBu97WmytVoMGjk5eJIAZO5cLnKrvbTC+ZzOKgO486jaWO
DqZu0KbrFjR4FnqHvlxsQ1NIW4kGltiaq5lHC1EcB6wyuh8TQEm30prbkt5ikNzgwput8tkDQqOr
Dwsv7fWc1I4vPf1YRkMH/DQAjN4Gh9CFACIc73MKrFLRB/ExEodB1IHoKVqK99qXrkszlG/bN+Fs
0ixTNBotOvppetui5w0moAJDHcHXDUCDSpprR9N6dSzji0w7yLMtxTRz0neWDXY8KgEGlDd9CtzQ
yerPsAzyK89F56RRYXhVu9RJ9RRF10RvZwQ5GB80sxz3tUPuENKDTVXcHJ1BO9MnaHr1WAviYp3M
VBVomOBxvKIZfB5S/TRg0Al+DEtc5ZbXmjLqzWAFN5o034p6qdtyOBq3MMURqV1pSYdkILbn6GgU
35wsPmbBAHE8rLEoL6ihMZ2hKRRrnJNMnkNURpDebVZNSzmgBgIzVSEayKn+LJBpt1NtV4SQK/jo
NeUAHphovs01+6G3m/GW2qMMCdZSCwSYbTnezkGPpqYYguuNmGBNpeled8mCCk/DFfghNXvrTmXy
myVh8cfZp5AABUY9vhK0inp823xPzZ+jHfK0pAmzTHZmuuB6bfVOM3BJ/AZt7dbkeqqExGd02bpK
GNWMXJ9prhCzGgUtbSCwbYH1N20suS5T5z3sm+ippLwVBF7lR0O8qQeE2wLqupsgDw4ijfcUMz/J
2gz2NWdI8wyNUmdpfdJLdcpyDwycyyCKbDS0OtPa9Ubk7lQVXLdR3BxMEwn2vswPlASuBSSsse1f
6qx5FRVHkFeAYPPgrir12zYaSf0437227i1CQaObPrDE1a4blJ3RdKaEp0U6aBpwWGkMDDyxguco
BlQ9I6oPczon6IQDrKLgupxtar08H6hHaO+kayAqxL7wIPiG3dEEYTdA7GkbJJUYztFTRY2v0lA6
H5O8fsttygZoxFe+YSO+Z4Jv0yntAX5J240zm8NDrhpQhglAGc4tAGaFZzgxPQJ+OqDbqTgqJw5v
nY45OaQtZJpxuBkN/dVNPAEapgB/KdNPkxl3W8w5M4Ybxzrjrf2uKKF1uoUkhgTeNXYcV90lt7Gq
kA+cDdizQcfTPfY9sJjpyuupTFmImq/7IdhY8yjXlaOGx64caFsOj3XbCrCl0VdpdMYKrV8DIXkw
v6MudWJ4dkqXGIxLtzARB89bNXCmsxbZZTR55VrrbzhE6cs2UCBGKX2YY1tvF1sS2vggYcepPBbh
oJDOA00KkGM7a8iyDwmkCtSA8hSksd1a+V4aCAsh/HuDsugARmtRQqB7twkSV+1VKG6Qfk63NKs+
dbjOUdG4G9oW+zSX2sdU6dALRWgeBrd7T1BKvUIR5WNMkCQcmqggShNPmqhbznoDB8lCKbNW01FY
LsS2Dp+CpKOEXxoUeAxnkQEtIFvU48OoJHhwM6ZarOHnXs1HBbgms8Ic03mkHIjyyz4+pdWcr5s8
P1EnvdHEBYCOOnOZ2DVph9NsOwX+fxjn9LDI1G68uT2bYYw4TdUHlBHGFycFA5KN401K3f4wVDRW
chca15gYkIZLby/G9GUA8OqM40tm00wXdnLdzRr46AmqhS2hMInGWIUWUPipn04In2eHGtea/C6r
dMbUwvuCsRLFfAXF126eUlfEYGaqB5umVjHHqIjazMy55nzYy6Nq4xaKMsKpGXiAqNkR7c3jWyDq
8yCmCtEcfn0C410XULLdHApyHT3qXmvpQHW9eg8uJ68BIqACyu7yw2AjbkebGRrU8rfLitlFG692
zMeyVeHRizCXz1A2TFAgP3SLgs2wvOj4MEDuKj5FWhQdohwnpskcnyMNoYq2MKaDTrQHvISXBvvc
tZUDJ0jAQR3TutD3tTf7cqke4o+5HS/meA7JQU0e6balvr042V1e5CL3+XPx+yEuH2gRmz4U68sf
eiUJ58blyN1Bf9TSDJEfZxBInw9rcJGf81EdqwLxc8LHmYLTlKqDK13e0kjHOsIuDF/3NARIGm9b
oImYNy9GCPZf98B5XkL6y4vpcitgPP0jzI80lwo6CZtvKsyU0uA1xD50/n5QRtsO81pN7V203OEp
nu6+wkH5CtcCxMgW56uL41cp0S+5vPvL33rXY960IRg1MqE4uaRPmoZVO09EB/oytc5hhww70SHX
8ufLxd6ni61wJeg4r8yaZufupw1SmIbkLIVA7xxbrH55SRwLKNNlOV5UWOeaaoyXGTv7YmV5cQS7
KLPmzX2vXH1vOygWucvLvNhgaqrGXl4Mi1IVYrGHroJ11pTWdeSUDBC2lIepK43D5V0jNHmoBruk
mEEpNlw0YmvDWGIxi5SDpcsxXN7ZpLq+bQLhiuJTZdX6QbWufgDH3kd2sLdq1ExkCug3rCJI8Jlu
TvvIuL/YhhW6W2+jxEWUrX2ZB+I8cr18RdtgscQuhR+EGpQdpzUOldSNQ4vtvI8FHvQqG/TBYgpz
tUgno3XpOQVqASjeZAFqChWA0opu3dSacmX05DL0MW+rIIi3eu5wO3mkvGsVa98ujlOXl26RvtWH
ADD9bFAY+rdMroMDAl4qFESaxi2ORa9DX9KY0FD1qjyAuEkMwpkX6qv7Us36dlz8l+Y/TZguiwYl
xSynmMPpDhHQW64BkduPF29EQ8UFK7DCuw0EbkZCJCMDUOmwLTsQLzUBr7cICf+8AS+LUwKnvJzm
wO9a98EwhpeqglPXzwtWMpmTdhOJ8c2AHs+47+yHsTr+R272bWQqbTxLxAhnb09xB/HNkJmXmjXi
k+m2TNfp2oEdJl7nj4gEIqFMuAZejZ7j2nus37TH8khrCtsD2OneEguiuZwQEGOCtnJO0af5BXmx
j/GGjkXwKXrMwXpsnQmF01X+DRHF5aHEkoAGJUK68JJoBUxXhomrH4E7zXJqrBv1XCyCY0iQbBjU
5wf0pJsBoddNJ7aoOkb9TtzPN+q9ZHECNohN6rpE4oge4Ivk8dV9gDnqma+y6cUB/2quxD1kNJqE
OWxwgDf2KX7TyWKgp3p8aAbOAN8YvxRxhRw9kXMzbmGESHMTWe+AYZC3rRAafdRf7hCwWse3He24
K2jGAC0eNSql2gbaebIITbmn6T28lSfQaQgXrOHHokiQ0Xr9qJjOspX9YH9YZ/mgvRqH4IF6PLFe
Cx3LQHv3KohOxAwMK/Il+TzdBB8j3PDPAxrYahue9HhvQuDvVgODtk0iuTFrX6OLBZz8hPjsXJF0
X5XP3Acw4Ge6E3SNTtkxeYNxWa2KYK2bm7CBUQAjFrwFxF4EHjrtqo5pYa2AxyEUNdwSiTFuAIn3
7k6gLbbjW1hfWfdfPbVRE1D50wTP262ZDHcmLoXOg5Ztf5Frv/2udf6Postvy7hQ7b/+KV303IkL
f2qgu8IShBMWBk8COXYL+6nq/cs9zgVsrv9HVY8YExs6RE1xwDPIadbpN+2Iu8lbdwjvUTnNwC1g
CnQbO/6UbykrOif3en7nDiGuBaOXLdouk+3riPITNu21bNFJTcJt5O6D4hbNzqFCQ9U3tC3mNfTY
iRu2EsjfM4omIAOf5m+o+23yTf6CCsc1HNAdviZ3yX3+WD0pKg4r6TdfkwOKtc/ZFxOCy7Y/Zwfm
fnCYghsWYv3O2E50JLbOHYMZWIMdsBno1MCn4e0bEJumrRxWps/TsULmDWTpbMKOUk/ONTLMI9Xs
k91j1bD52vQf9mN+Qo43+gYxAUKD8w0GlIWf85EszUcw7SV5AwwpPqhbA38dHmgsPNZcdKg2aBWz
hqcavQYNWD9Qsj2E2eBk3XHLKtqP94DN6s9ALNxzuTlDlICrS2044/wdgES9ODFB9i57A6u/0e6M
J1QwN946/Dq/2RC7jW38mC06jfIZt5T41O3FLtqaZ3ih5mtbraBPraHeqztkAAE8559x9ZlhvYBs
WgN3hhzJc+rABnhL1qt4j6c31UmesOlmkQB4NMTqK8JksbMmOvDVKvZ3iFki9kkHO4JAeOwW4sUR
ngJy6mv9nmalHhHpnCiRoy6+qDdw2wLjO08+UYav1TsUGfb8xHBj3Oofeb6vd+MXUnAOlQl8ax3q
l+novZBXboncNsTmOw3GkL8ILZxfrFeQhCBE14dk667/lzt/Eff/bze+LYVu2o7tedL8/cZHyL4F
0SWHs3T7M5ylyF/GGG6vT473LBeE6VWMWtcrtBmQTRCNPsFIahfF7wWr/L8cDEYI/+1gdNME8SxM
vA/++hRaiRrtxuuHcyypFfK/EvuoWE+cIiTaYNgwf/jw7BLUMeiD3VTqJqSBC83yE/yR+OZyOIvh
BMKCP4YFLCZ+NaD4y+J/PpY5//3uSvH7J/7zOn5vyrb8pv7Hrbb/7/hdeCBLf7lwi6HGD6OMM44d
//qnHy9lunf1j/LbP1DW6/K3+Ddnv++f/2F+4dh/eMLDW8J0bYNoWOJxMXxt1b/+qTnOH7q+GFwI
w7C9xVXpT/sLw8XjAv8+1zP0xW7BZlVbdir61z9Z5QrPkKyk8CIlq/5t/fHbJf15iX8b+f/i68dt
xshvMuRL7NdsY/nlvw78k05FKJpGgW+VBH1whVOfNR+7MNzgTIZIOYOrmdCnBiaof7Vo5LX9Qwce
QcwfUkMFSATrGOvxkMBlGG4Hxtz4RtXPOnhVFd/+cpp/HPxvB+v+3dEatq0bBqeHWqD7+9GWlm1X
rhtytKM46JGLvXNe4V0GmpwW9uRVJ9rB65BZ1nJ2Wi7uHXKhaj5Pbo9nAbKGWHX1ptzNOQXXIUVZ
IbiOS3czGPZ+MpE1GKAKw9TsKL15N47xta0W/T6CguCG3dQ4/6ZQ1sOiul12NxFDB8vf2CJtBsKD
8n3ZpgeGrSqwxnwdWOvd4AXUvBAH4qtwnCIQO7mgwJc/LZssu6wrfbscgVsNm2VXg4VXtYtibfUO
durPg6rNwl+OaTnAywFjaV8K1F5ANi4HHrO7sJ5A89s+XQDkFzRYIcjYks0v72vetwMEf2Xy1emm
DcGnueJm2SbK7XVjUT7mo6xeCl9L2gcq9ArQsR8kSCfXBcDOG3Ox2IIzCm5nVYOuXj4NqHAn8uDV
bjEQWPYRlwV0XLCzaFZhnEjxhtRkwk+qQMHDu152h6MXMFAalv1m2SKNh7uarUuFaMrytYMS36Tb
XIVptzLMG6s9mlDl+URasAO+43JcfHmtY7/846cu39dq2Cd4+haEcl30u2WVaeCoy7/jzhJvLaro
su7Wlx/AfswKiAc0yuX0LL99+fLlN5hMnzVK4Mv75RQGy3vWtUtRuPST9FFwaJNRPJmC+KGJEPHP
oA7LEDF1AyKuyaMhiYt535e3iXwM7BxUJrcDJC4voLaq1svisvFCaAEQt5vg4whosXVGuQoLj44M
qOuK4/L3gF50DyowmV9jvmPZb5v26GHCiWR3yy4k7z0Cy4IW+nJUtkQq78dHXSKumuZ0OjC/AwwL
eL+sq5fdriuTX8beqCgt/Hr1ABNkk/Px5QiWj2HXZHsvuoGukR3s+nra9B5OuUlffsGT78qzAbjA
L8xrgvzqJLGFEEbkf+nBRFJ8ux+14NELgRVmRvWatjk56kJANm6DPHsaKhuUCR0x2mLbENeQdnKu
6wYCJHo71ApWTiSv6Td0fuF2cP+RHFdQgaXrPqZ0wVvUHzWQXjT3XfigYngvzNDPI3IlO+SB0fSI
LoYBGQpVyRg9vEHdUSBdVXa7Xhyp4tS4YRALv0/p/38OfZwqpsIvH3lc/Hs+/OePWXJxVdJ1YfyP
nribrGzij9/mzR+f+TFxuuIPMpE/PW9/Tpuu8wczKb09jxovM6HDqh9+uIb+hxB45boEdLawTPun
a5Q0/7Ak0yyMSQI9aXv/V364l7Dwl7DR5FZefDXJlAzeCn3xlPolXwpBCQI6KbudlWbKr/MmvtGA
SR3bqr5RYw9gJ4uiLXiVFDA5mhWdrAH115ihVrdmNUdH2XUgwlOi3KrBFtpqipOlGCQzAjqvK9q9
0vvr1qrdXSMKhGaj3v1uVPZbdPfrbMq5+DXYtIQ0KevphhTg7Cg7/WUuretw9vp5xGiCS0Vxjcak
li9KdeRthZQ9fG4I6Z7z4ZTafxF2HstxI9sW/SJEwGTCTFmeRSs6SROELJDwNpHA17+F6sHtpvSk
QVcUiy2WAxInz9l77eIvz+28K7v/efIoZNMZCMFX8u7JOy8jF6qUw6Fr030ImLwtwIN0bLQK14GP
HlPc+lx86JACo1HjXyrt3z4/X1vk+QHHmPDe7XcJ2csbrp+wPcP+wRNTvsUtR7RQRRROwKatAy0F
VRHfWL8LJUPEP1cyzrqt+Nfxc3n/Hu9e2B6HpQzfvX+jB2aWkg9fSja3GUz7ZB33ebN0KLjA03ne
kGyDkNpbAyMheFNcleKAHbgqPfaKTWf95SP5/SvyqDU5ubDtvPtEBpPGsdcMA5pT4K9OZtIdcq/2
5i9v/F0FxxuXbLbcgKrWdz3SMv974vRJ6OFHjceDWaDqzWGNIdf4GbqgaZPjn7q2kyq+W8BGhS7Z
lONkTQ9B15lNgaD6pvFEeiiM758xFYR/6YKsn/l/vxPpUm3brkeoIgOD9RP61zktW+3iPh6YaLXf
gzihoWCRkcHQZZ7jZyVse+PHWfOXI+HXj126rkt2N+1y4bBq/fdJ4zTPphBUwSGzJaYeFMqA8uB9
//lj/92n7lIwR7R3Igr99ff/emt22LuZQwTyoU8AFS6os0AV+HTzPaf9y3H0u0/x30/17gv2hZ20
CVbpQziriKgRvU3G7Dv+ihURLtjAUhGodL798xv0gt98eWHAlsgL/YgD+N2CPKe5H04TJ7Qb2Oho
kPYfo9I+Dyoo90sDnltH92k2j7dNMz0PASG8cwvs0RdAmq2AzIwC0++U0Z1iEERWLFjcBLCi9ll3
w1HD1TH5TSuNfaVHUm4pFn92CSMaK3ZvY8aZm6pLfvaOvxzn/KEL63mT5JLGyOyqG4yZyfDojNZn
0Up1/Ms7Xz/Qd4ctItvAdnxJOvsvh23YJ75bD5y4hTtA2TXqkYQDj1EM78pK9eOw1ncTQ+lAR899
AQEgE/PDVGncJgbShF89Ff3QUnLiFx8DzDthPW29OcNLpijHNAeLqzXMoQ7CRyHruzDAGmdgN6Nd
cRbXu2Fzmd2aHn0m0GCMb/Yx/jj7PfCibLyx3Oztz2/ZcX69dkkP1aq3LlaS/96dqllUIHSRQLZq
dBe7cVzOU5v9MDXAx356WTJ0qMsYogWX0hyZdeF9kz/nqL+zB7VvlswinPl7RT7wjW1/chVaia5x
PiFKcXbKqxU8G2ePoJFAUfJBErSrzxFsgsj+mllh+sIETV9NAddJqx3ZxbCaDZrhvYhtxKxDeS4j
DIQoK5HBZWD1dPgY1c3LsLqSadFV8LlDL7h1Bxu4EL45c86WJNp4aQAsZ2qvp1E/Js30EupzbqJu
U5ej2tbiia38SyiLpy6TEtIenWi/GneDBvhRV4jtKkKXhBXsl6ABcOdOXEcFGUDIiIBMhYPZk377
4mV00wN9360qb4VMIZynb3ODOcNiKrhzkhbQO83CIGcy9EC318dlopvxWYAF2EwWLacJxVovwBE2
L60KyMwRmAtxTF8Lu4VrvgAImGXngh2yPjh1QFOcOLOOxn7QPUjxzEBXYreQn1302WIRSAdTWrSR
OSHY9pHEejRJQ/5Ip8cXPwk1QokOh0fZMC1y6JNX3XBfpPNfjqpfF65QSqpWlmLKuyB4t4KYPpEj
JrfhMIoBox7QTo1wyVHmOTZdSOaVjeAP0vSfj+XfPqvkqivttZsTvXvWqOPoiJacy679iu7rcayL
n2Pn35nFeoGQ8JZH/sc/P+Nvah/6/FwJHEw2kS/cd5ecPol0ZRUjtZfQoMxABswme+qsod91X2QA
1Cmyzwh3UefAJf7zk/964oaSsErK8yha217vTtxkRBgz6Zq3G9Qfm87dZ7Nrncg0J6l7cPEegFv8
bk0gev/8vI73yyrJEws/pM7FAchHze//dQUs7dgqh4nPWYzBXcQZtvPKUgOMn80pr9QXxrE+3B1g
v0W63PUsnugnii++fs0k282/vJpfr/q8mtBxQlcGTkBJ9N9Xg/V2cfwGZaAxVEH2umwkTb6LkpXd
Hs6cmVid7vrA1leJqLFNw+As8NGXKTlfKB8OEsDon1+T+7uvhnrYkaGDyZB25H9fU9vWYlE66A8u
fUyCCKxd4wtnr5WGdzP/1P2EI7utcYX7Ls6kuHgrvfrDHMQ2XkjnU26c5OrYC5I6Q8St+ejgyfaZ
QPK9bgc7eXYy93ZQNjFGUD8OBpz1EJe37ZKS3k2CG8Pu+C8f86Ws+e+lMZRREKw7Qi/6daqVCMuy
4tRbPeULWoYtvbc7JwD4VWnAkoWDEV5nADC1B2sJ2El+XHoalwVuTFLZ2K31tv/FXShdfE1MBdAV
4ADwH6M+2i0lzNKpKPa2rIC9JrF3GkX4bLs10Qw+UTdoClnCIoyxwXCUNW8YhFDicVk1RXFM+Ixq
lZZ/qb7EuxEC9TVvOXLokAaeYDlbf/+v4xyXS0S2PIZoDSt0SNNjimAoSK35yDT/Rg8tEpxUnNJp
HdBVFR2n9GeG0lOmFPx6FNaR8px2SWx8vNGMKPlsmAlroqrQrH4sTQsYbN3MDliUhuKrFU4vXVqE
10Xl0EmZ1vrH97Zlw0DOlcDrpMvY2dfw0hLGqE0MDz1V8xfkufCMc7iRRdx7W9fun6ba//7nY/pS
9f1yAPzr03h3nk1DMYkEb80hwZe+IRW8A0uD+qEOAL01eVjuWBeazeo18h0kZJGLdD0I5IvOhn+m
Kf/vdlv+bqWnAOcizSrkoFr/7zcTzlpMsxyROZdwICYRzmfh5m9jHJHH4WA6lzrYNAokNZoFFoTC
uS8x1NxjQj5FojhC1ulu4pqEW9lgOe2r+RxEpXfVLUw3y7XGyap2Y0T+Vbr8EdXWXwZn1KcoEQ1s
Hz/c8mE882efO1Ab2wUf/CbVROQ5qPF3Zah+FhVmoDhw74dCIsYr/Y9lA6Y9jAYkA0sM5BFlzOwx
k3JZokIPEA1Ig2hvIkgGyn7zRPzFCeoXf8y4tjf4zob2bSR+wWuRrKiW7mCXfA8dlF9//p5/3d7Q
J2KEJ6iBfZuWxn8/WumGQR5nLKehyL8kMblI1sKMol6o6f/8TL9ZJAkelyJio8xftdcv+V+nV1/g
F+gw0xyapPoJ1GeDBhHNCJTuKWVKAKe1KlfgdCWe//zEvyl5eY9uGOHaoodqv984t3EyNkEsWZ4r
SYIdUqwxNOKUD/031wsMHqgYnQ5MY7/KkdMmcADKmZ18TF2PnaDeNkH4XcgRjkxjQNGlXbarFQnN
hLD8+aX+5kD3bQGNxfMoLtjY/vczGhKFKQhezKFCm09wxrnusy/aLh6MRWKDUj/7oP5bM+tStLw7
0+n4uRETNlpz/vsraqSt3ijF2eVoEjtAx7D2k4OgtosPGBJozMYFpbFH/Xuky/DBjcOT21d6iw1i
RQWKB+N1a2QA6e5dTKG5qPlZOdN5sP5WAv26X+OLlFw6A74XhG7vrrNqHLRMNWvSFGJftJvAZx1E
vw8HhhjENPv552/jt0csW6SQaZn8dabsRxkyqNH06KdvJ/SiQvCsbuXfsTh7OAIZwkeLKbbW3w7Y
X3fkIYM6immxfiEifLfeYfNPakc0JMMtZJrM4tEJ1kiZNMiRz3b3bFc2TsL+MzepBWoCokome8RG
2MemGMZjWPbE/oFEs6HELwtO9T9/MM7vVg0nYPNoczLjtXm3akzzKJe0zzmjLPGFVYWwKzFk+7zp
b9k3kgZCdaxhDPqkg4fB/NQwUIjF0pBew7yRVeynN/MR/vlVid99X1TIfFPsbkPx/kAeEh27XmV3
SFnAD9jlnJ6sSp6KHqAYArfgrh+QLGVMf/aJtsk7SiCTuTQRxywsH9DmYDxWT2BmfoxZOj2NTvKY
xn1/l1RnTFTLuQ3Tu4WV5qaNCFbBEwkbikLzruK6EGXOLZLGCn5UGt0uDZeJSlPCKRuGRupH+q1v
b6uGHQI+1fFw6ofhS2Hkx2Us6pPlZcGr2ybfl1ZBDnbSw1Sl5rZwuKx5AFBuQBr3LTXAnz+w33xe
YeT7PotxQC3tvOs3ITtVs6z89qAT+L6LynZ43TWocyiX9SixuwIisrqfGcq5Pz+z85taK+KqEyDV
cOwwfN/ExrpFu78L2oNviuCY2aPAshXHQN08ENW175ymrrvWupyuC+zzG89bHW/Mu/78On7zCbCX
kugH1mnEL1eGpmqWoQlFe8jVfN+JEmpQjqFITYA9ATp8MWHl3M11dZMJt//L4fq7zSRPTjeXTUxA
L//dWe4ucZLVI08+QGci9i49oCf9mjUJcJMEyKeyYOMny3LKdLJv0jb9y1n8m1Umsmn5Cd/xHSGj
d18/lVI1IMxuyfFeSByMTkQ7ZWEPkDYrUYzZf33HbIV+s5ekprSjCLFr6LGO//cCF+aiHpMF9k+h
y+hr7ZIlODWD/2Bo2uzV0D0VxICSC9NGz5YMbQ7D+LsXpOk5MHF7SExMnrX1pcJ0uBtLmFKTQsuZ
T17yMLrDTe+0+LbrkSTNIAU5EnjWSxhj058RClIn5zdWboLXnhYT6ovmyU2Ltx5J/Sbou+zLYKK9
B6fzEbjhxBShllwBbba9lVEv8F2mnWrK5Fi6xnvLhfiq/RS7g2sqzvQxvE2c9Q8JJ/6SYxsjB8IB
EUBCXWc9C1Lp4mCSwMDy7ET7K76N1ZqcWwvrAXRl97i4MWK4yXtksNG+DD+9OhyvlNH+W+i9jouT
/dD09bvJvepG9Rywg3isJ2ndTl2MU7Ws2HPDIIs+ZLCwrpJkPqejIkJkdl77ygHRCzrnI2Sm6uAF
QKMGVxBtHxWvVDLjqcuS5c649lk2I8roIfrMJii/bRyT3aBtJyDADatXM2fPdrcSMqcl2kOdmz+l
1G3lPJgvoiYbaKQk3w6LBbXNLoiGRKr9lKngm5s2yzc7dx6rsPg0lAr9qSsULotRMZQevjdzjytk
nMg+CEuChstGIfRds2yRQbADG4qlI/wURnTmlMbfKQA5QeH110vdUNWPxduAwevgrD9dHgrSJdws
sShxcQXqjiu7uhvqeiD4zL2+POSEDV7Z0D0UlZpusvWmtoX+597lsTgHrKqJs1cm3GeYYW9oPZJy
vt77381Ukm4LQgsVIPQN2JNE4AFmULfxNKvbRGBLn5K53SVxXiP6sxFlR7CszhhHPhu/ZvfyXyLt
UpbFrihQr+U6We4tzK/3ZHK4ddzeXx5h8jffqyIDorjkx3p1h1dECf7vBhfYRlGr3AVlD2i6z82h
ov0O36sy1LiNeDE5ao4hKNEAjIAkpxh+Ss6W6jrSLUBgvPbQNRP0BTJ+EmG9d+bKebPSuj73+CI9
izLZbhrrw9A4ZJbW7aMuguG2zirrwSGDd4nUcIiN5UG5lvFzkubgfXqyoC4/lpT4tzO+BWBAp05b
JaKSIJ8eKBO6aS4sJM1qfOiRzdug5vs0fmwLAOloUoqTbtp447Q+4fA4ZB5FrbNHGkx6Z2ZIzMvs
0373dXr2bKXP8QKkZPCC6LWYs+LQ1IDth8qNX/2MMKNKDCW1VXjofbO8zoIY+SwBzlJZ8fKKCASn
nhM9lnbXvZafi/VB0afFyYykeHlNcGjZvkD+jsDqk6XXBU770s4d4bJ4feiRexkJf3CbZ7bE936v
vPvLPUpX/GohbsMejeo0UCNl0N9ugnYJSO/LP6Pnx7MdDv51mRY+xzdKoiGu7xCBkMbgDN1BOum2
5L28rD1K5CphcJVC1IAB4DnQqwgjh/wz1gjAo4W3HWlIGTqt/K1twuDg5TyxVmTYY0UldW52l7Mh
ianHktpN5PTSqX8ctB4/J0Z81ON0Bntc3fvQIu5AY8ZXtUsGkNWVw21PwJXwm/R76pfzlSsSSQ/C
bvd1IokV7tG/ZdVQPi3l+DiHxv9UZiEeRN0YhOZW/1GaVymD8tXDSwXdmcZxlelDXLbhpzG9bt3Z
/8z81+xNt0CEtJL8o/QZtK+P+x5VbtEAqNCGZdUL6/7FFwjb3Q4oNWSeq6ZbslfIYp9ZSIrPlRfz
v+dPmVt3DyGmQqhqey9R5asZp/HRC9UtQJxGtM5z2EX1fVial2Ts4heplhwgrfXt8lMhlLqt+pV2
FMPamiqLb4Pe6yMXGRT5fvwUrTfzICAqpwt5LYxAt02GewsKz7BdaC4dMYjMLxGYamBXjce8rZ5f
CgEOqwjsr2ZC69PWWf80mhRiv1AfOgRbT8N645jVWVOH7iZJYGzXWtJ2rqLpeqpcZlTrjxAZsycF
y8mf7M9R2elDGxp4GX700XhVzn7N51x0SYe1oEU4Sa6+9j/4oqejtqaRi08oHmI/YD8OMbbo5R1j
OWKrDZmUYTswppgIgGTB82+kBZBGDgqrhUrme2zG8/3lnk4pZOocTM9CTvZM3PhDZ/r8wZRNeu8X
r1GLOLLUOIy1l7hnG3TxuUHwdQVaCKeb5bvX/qqbjDB2HaO5DM4e/bW8Se+COajP+F+bswCQt+v7
LDpMc0Zikaz2jGj7R1fZOYhIEZxbN2zOIEg4SoMlvb9c7Gogpds0m9jox/Zyd7mRzA2cPMKZ0XfJ
jYjaXZg4BPnF8ZdFDWc/BUactT9qS3/zY4drDn023sA50v0J2F+3Z0cdbevA7JTA4+bYSbKVFV6N
Cs8rbJFjxzbiSgqFlxK6tNd8V3n+Ic9jcKPFajNRP8BpHjqIzNKayFXsBa+Cuk8bsgCC8Li4C8PX
OLvp0/5tIKo2drvvmb4RXMfZwBBHiz9Y+R9sOKNw6wCbznJbGSQpQY5PANRlsm2pIa1S3ITj8ObO
w8MyrVPl5r4IiG9ORyZLsUBJgu88yN9CNyaBXX5zXTTxPXYK9zrWEcsa3Bat7mY3/L4MxlxVgOat
BB/MGBDS2gFUMzZR2oxC8bQnKOEDcLKwQttrNkPZtVMvr+PsP7S+XrZO0ZxyCKbeXDwSFwz3/EoV
0OxhmACTMA4pmsuhx6s/a/eQI56UBSPHYP7BjvOx8ZivzkEniBsQdCDL2eNjo2SVvK2mola287MG
SnLjNy95jlUVpM2HTIAQG3sBcxU0/NaT9GtjUH+9Cr+FTgGPXJWEbhXDYxXFH/x5wapiZufQZ1Qm
Fqw9mozBZqIb19bhfZGNOO6XCZ9sVJ6GvrouPUCPorLulTFf1OLvobo5W7ubeUMYf6vGvqNVAvE8
XEFX2wDo+DbqMS1NqwdGu6dBc3xxTYK4aGEm7DBx7WervXVzqLsoQmo0rt6D3QGq7WUBFA70ekG8
zBjeAT+i+Sw5VPOyIMAuz3okpDg5AzILbAOZkFGVRqGpoTTW7p202EdU3eqv1C50Rp8lQQQ/rEET
xh56P60KD0Moaw+IdnSX6+XR7oGu4Et2SVv1d8K1atBCAB/yGD4ojX9S/VKA31pZ424OGFr4y22Q
aoLrUjBpC8Fz7VTfuI56GZaFnJ1KXtMJ/IkFFTo6OQ1j+SPMSDfqawg/S0VYLJXFVaC7fV7yHWME
e/W197l1GgQGgPzkB3GvLIbRSUQCwTSZrcGgiOYfv0jYgNqzoI80GZEHITaxvtna01jc6jjZg9j8
goojIUCJUN3OJ76zHTWXXQfzSAactgWB4WWkmGS2+Qi8zzoE03TfNdrbKiafJI9M57HmutTo4ATL
sDvEUPs9QGqnvh2/VVwAs2ZWj8Pc3euMILdRpcG2ahtzzificS73ekXgCWyxk+659JhOHKYlac6N
8eqzCtjm0meUTtOcIZVbSEHSc1TBcWhtnEWRiqptbdMzDrNqq8ukO4dj0qEy6BNSIyUt+MuDMK3a
czMkN56ZwgOzmxYmYEdHsbHbLQjK9uyyv0GyPjXuYbRHMpV5wlbMzTnwA1ZPx0jO0vCqNh2N8VpA
51rfRVoS5uUF2TdGAzgKE6POPnv3q0r12Ow7AKl8zva2sMmCk8hekfetso8OM6tWGHbIrXUTsj37
uPyqAWztgiRvwdmMOGPWDyHPGC6giyX0LYaulMpgPtazPKQM20vjTqcyTOjlcM28stgEXoedX115
PuSXMMIa3yAbmaaYJNjA7c+XG+aC+6B3oyP+4Z3pS3XqBrmmH5YFtuyU+X+7OiahgL51Vjzt+/Wn
y0NswW9UFWS7pSvPqm6r84Im9hya5XMoKZZgFBAaxpxuN/q4wet4IVQGX3oE8IiIKKdZqjMvrzoB
Pt8GQ+mdMlLIVWoX5yHpinO+3nOm9LDIdECWPX4MdUy4lgQacLmplwASZOW8VkWC8rmTAWlp/DIr
IpbKy92J0DDadMGxBbB8nvM8PV/uwcU/WspnFzSJfS9gx6lG41puyUzSXfuWNr3Bqbb+eIH+c0iN
G+Fh0vJSdnnYSgtLkbq93syWVGdTvxV1Uv7zcEgaBcwUfK7T0oASh6YO5qqPEQCOI2Gmbf7VYWO6
Y5gRXnujhpmT6Dsvj8x1GvS3rTqEVRcyQ7MnJp5c15yAw6cYPItgYjB7TQmlxGEHt3MnEWyWwtoi
tA9vCzpWt4UhQgqUQrNvrcblJM8RbPQB4LT0xxKCqqTJ1+2KvIPfAbcRAiTcBMnm2guvZytaNlMe
wlRk9mC17FWL3P42jdYE5YGFdbaj7wATQc2lZgdxm6MJ/2cXOdAp+hXXgxMc+M/l7qJE3Z85iatr
XPU8ij4by4ReLbqXR8f1H2A2znZeTKvCmp3dYhOofnncS1fa0OX/s/0xBFtzefhyc/nzl3v2BEcn
i/BEXH7853n+ub3809oic6McLcBJl5dw+b+ay8u93P3n5y5Ago9J8V+vzVxe/OXX/7wSORdvEi7x
Py/pf28ixSuwM0a81e5KSro8a27JYy8Nl+mkGa4rSE3Xl3vFeu9/P17uXR579/8h5Sj2yPJfLo9f
bqakw1P7v38bJL3ctwYc/fo3lzVMoivrr/1AAIsfxmQKRIEgn4Uf/3cDEnAkFLXl277cZU0fr0Vk
5BaE93XtUIunLTzkaGpj8NbtjbYtcYuG0idOUgKcHbLyYEoHmJAJiLRcZ4EmmyF/iuGnyRxyVJIV
Elr637gQNVc2i/Mh79KTV4KeDpLRexhmp98XcWVufSIIVcOQuyxpznQ9lgrRoLqfEFi5+fSjsA2R
CSmp4z7OYbhMFnb3jYLDyNblPqXVwT77qQxw/Op027GQX7Xlgj+yJEfIFqw9fl786A2JgJKQDlD3
m9CoYhun8VtNx/7Kgu+zt5fgc0RMJmiS2rRfY5MU1/GMfSOARkGMxPBSZGzpxg67p/bVAR7sKe0W
/2BH8qkaEBdVS3tka/WwAGZVkZ5xIsfxFb6/g+cAgelgBoWjPW8i1H6ej+cvF+bKmxgCKyKTOmBM
Gx2UHQnd7Vf1NOn2UQmSIBqPVNUoefBq8+BmWOSE3JUl/hOunz80JMZDOrDxCD0CcXpxnS2gAWTG
FMGgsGBjR7OIHgsdsY4KiejlztI7p67Dm9JrPpnxfrSJMMnb6dAlGLBoRkYPga6/6ipLd3nYfm+S
8RneAKGH9oQXuTLnJEuxYuwt4Ox8s6sscRRbfCndrmxH0GPQehNgZEZRGznVZB1H94dfxc4x1S8p
8q0PiUM506j4xkKfcoYRPusaNZJnY5QeGvKsMZaqkag5uy2r7QhTmcsz8Sbfa5GYXc8WeO9IQEm5
JDoCageubVsHhyjpemzBNgTjhHynnnzGvstpazn5nWV1hKvHyw80jvldIIBBiC48lxq41Cz19Ogh
PFNl82YVkK8CqBLMOkaqHexWt4VqjlLDxplzha2rfLV4CWdJ6+OqiTVjwDg0u4UQoH0dZPGxd5sv
7G71lhlOfUgCgCgAYO2Rkq+yGMs3IwEWlQm6rWa8iSC9ZaJYBmwIa/butMAAqdAd4BfqmQ3NfFCM
ibDRY02K9SM6pojKhNoAqcHZ7/wX7eJRyzGkWAUSF3ubjaV1WhDUE2ND7E/pVwT1KkhaMKupg2Ff
e7FHbi+dRFRR6acgIy68WDy1hcjQ3Qz0h/oQZZYow27TyAR1+hR+NE5TXIdfc5DF9218yEio2SzS
vRsTOgy9sdQxBx5uO6g/tMTG2sOTBPCry70v++iA9jXaprn4PMED2/TCTzepot7HZEYGG+Wvo948
cLwkAYxym9VsnNKaIrVL4AYUWNstqyC2kPexhcs+0caq5kPdjA/SLbpdyh+J6HOdRvAHwu4njhri
1OaqZgcZunfAreQmtwWlve8TKVuzMBf2l1UDBjCMYoRPh30dHf1i+VkxSrZq9Qkw8s9xMuJ6dDDR
Ucn7oDWQa5VLs09kVHIa8e9h0sMActJvqYpBAst2R8mNiVlFwW06kVpdeKrFIYacU3bMpOn73aBz
CrewnSSXThGD5SMeqKvr5ZAN5BjF7vRdqXp+ZAVECKNHgm1aM16rPFthNhok7FL6J4vdnIPi+1yy
d0/8tj47mgLMs91XYRH0WuJrOdXOSKzxYkXHWcdnKEnk/URZ+gSm/nssb+vmrs+Y41haEvwUi+xh
AfEM8NkDpCSpzbqSU3s9iyavnVaw232QdGziYCoxowwOPqz5q5pC+bZdb4idSAWtuWoIrocgEgeL
xDCgyfntPzcua+PgRT/jNqWiYgixswmHJa8DtlNwCNr0pq6QqUhFBi7jwIARIM1BiGpyysdzj3D+
zIaSuPWQ+UWZxF2Ngk7RXGelWqtJ9yC75BR1dFZcVaJHsGArw+LdVQEkkLmy9h1JmEM8wu2vvggn
g3DuNYoxeepuX3td+eDPSMkrCUkfUzLpkrpLkLmyWlszYUs+lHVhj1/maoHvF2v+FrGVcQSiPXLc
HY/uwkY1u2Z0kw20aLWxg4GoKA9veZWqva+S/ttU6m+ujbM9p9ipbIjY3Yp6qvz5R+16p9kHMZDP
Pr3Q8Mp0FsCAnnBmKtgHh/ycjL0MTDyOSHdcEafd8lG5CXRTVb0tQwbKnKFGMhFFwSwHYlOE0aMc
a2B2zJ1RXnXzM6CqZlekA6HtIvlEsxG6ahqh3cHwbZmFYGQ/6s5VfgCEA0/BZY0aOTPxsR88lsd7
qMbgCu4pU6d9M9rQwwOf7DySm/Y9Mb/WB8xH0X6svPtoCSOUtUFBS10V5PVOd9MaJ2YjsthN5brH
Cov5Oiogz1qjeUjBU83RpnaH8D6nAkwKq3vsvOabyiMOOqHzW/BiH/M2U4eZ5su+HvVe0jXbUScn
2EERxnVzE+5bkGSpYBdSJ2oz1VN+Dhim7woWbdh+YtlPnb7WKSiwmU79RqJ+vu8jLi6e/uAsCfq5
jMSWZrXE6Aak9/wJS0f5QTNAwpFZEZlZVdWmpuW1rwUCNsIYbsC+LCeSb75PTtJsPMcHih/lDHgK
72tRRO5BTB1rLL2uo9Mt8W4IpoQMo45cxn4+ybHLz31H1DpcuJNVLtglQ/PVkpF3bocsujFRlBAd
R3OmW1yGbSYi5B7d3x2tAPsmL6CGjnH20Ar2sPHs3jsRYV9X1kikyaOtDDHgjFePiVyxY4tjk6Dg
G/eIc6t78OIPuvPKp6ZItgU8/Ac0CtUT2vh8H1Ywfp3xUzfGzbPMsvHWpOoTp1v7PIQjZb2Efh7F
P12dlR/VqNuzDcxrY68/oowrt4NPDJ8Hu/GUFvQY2iDZT2ZyflqqOIcNxLTIbEGwBh/LuU9WESBd
EgDc3lyb+xBPHvYGYCsWrSQZZ9nRddeoa2da7j0+5iuZifJU4NbczPwh0leK/dymn6XRpyIL9WPj
p8kdM9O7wTTlsyrGIy0o0v8IKRvkoDfe2CV7Udo/8+E+Q8R/005faUj0t3mGTWsokFamVXSdlaPY
yNFzYV6Yk+30I2eXjX3DGvU5Y5g1oYA5lIh6mG1Rds4QGVkjJ4YkbF7WLJCjBxMX0kMAZgE8k+1+
Uziv5aw9VHiJsxMqZoMbD59dr74DE1bfSYd2YVwO5iT75TRl1d4ozEr5vOytJvUfdCYPYsZUztD2
qIfpgxRyuJsBh3EFcfS+qWdyxEqurrEkhWRNbvFsO7opWmrYqSK2KsXIS/MSVWV0LBv3azDYHjHB
3q3xVrQgSSb+NHbweCAgFcybrojXYhMfipvSEGNdShqiQTDt8mzxd0U1HQq79k9DShhvUhBjuxAW
tQkSwQU3ngv6CUYcSZ0PNNmlzFGye82q6yhHPiolSfeNgfSUTSb25AOJrcUIDKEJoazqwiLsx+PS
FfEJKc9pgT4Fn7VAVsVKMXX+3qNVtZW13Zy6XMLUjufXtHXk2cOxAFkbKXNqymhPoECxMb1qnpyi
3PU+LeUadcuhWdF8DKoUMHviXSPa41du288knlwZ8G4nViQCQxef9EQCDT6EAjwBsupeRj8cEeuT
9ugM9x5R7rOi6JsITnLZZROgoagWQi6jdgn73RXjrZNb874cYZ2v+8/zwu4XuSu5xUaqz4QFlCcR
Rp+TKda3ndw5aZY+JAazCCln1Em+TbotmUzM19jdsaPtjjZibc+01c00XyOcZuOX9TmCXNkdPKUO
iDBRnPvmFOcry7GH3DRVUb6d8ocMHupd1/obxCfmBU5/nHXWm2OYypAolc1tvLc8822mVrypajae
NNduwiwmBwo5zoEvJj524i2uCfLGGW199qfvcfB/7J3JbuRKtmV/pX6AWSSN7dQ7ei+5qw1NiIi4
ETT2RtLYfv1brpcPSKAGhZrXIAVk3si4ktyddmyfvdeuvA8r+63mMqaEZZrPTjAEh5biZhsLM4d6
LqGJkoCxnOqtrKbuEuvcug/jq8opWomxJVzgiOXXEqzVGik/yjGc3EoJZBEmqXcZiiuYIfuWBLim
gzKBUFp2+hYzwfydi9anKBNe7uBiXvUErlHaro4AADPk3xioEIjIs/v40jmJ3rX+4q8YG8NraN5Y
e53LmVKkts739OC9KqmzMyuK+d46CwXVBneN76S663w23RLcvr8g2+1pQPqj6gdA1Cx8TKh+umZ2
JwyUzK9LnE0XzoPh7gzmUdrya0QmRrUe2NBIXGk+3aCXpY9L7gUAG3ED8WsV1a0WUP8MEJlIwz07
9qUQ0ELwPoNwCA5MDApVLm6f4bT37i7Eu7h1oAFuffCIu16W2VnIbqvzYDlVCMVbeC/wKE00T9MY
WOfArHMb+lSsOR5vOb6RkSVlk03BmezodAwTzNupGv+ksGLZGS3O9lEEcXS5sNZpCrxdNsRqy8Ta
9NJOdhYtm6N1ysH3v1RuuqbYQxBaOs/0mQMwkLvWVTGcCJf5PabBXVN9d06D6hnubrqXLBhQQOe1
J9Qny3eeIk6V7qYsK+km0POToP6NegYv29kF9SO0k7VrCRXubLm/8KIaB1fSOUId3hG/QXv6/mK0
NFuoiV+MqtPyBq1+CyfFeh34xB+zoetJEZjDcU6DH1Wc/DEIbz4XgqIDbk0HzFQQi2IxMjJWarvk
JZVBo+g3dUuPbdh4yaHUNOC1ZZNE/tI3e1c9Oqc9lDvKVNBe5WPHn7J7dnc6i7tIj0yHTRp8Lt1y
KR49RosY29Pkp4qlSPVJMFbzlgCUJg3r10wJFx1FxXjU3ImjzAqaTebRnbj07bUc0ukpjuvTPFv0
YZfC3VU8haJqzCk19LIV7iH5MXcGoCFdQDqjuGMdBxmjUDbSQYIi8eQmP0MKRfxBfIT1iK/PK37U
BvnQyZmyH+jqah3zFhsd78DFGvhVTeBvlLSxayFaysfG19LK2kvNSOFSf9l7GjYcz1GgZj7qQJTr
Id2TsX+t5KPFIbTFevRHZg8dUGea6/6Q5Q3WlRCmZn8yS/9P0NuYNxv41rY7vzpeSV0GbP7A7DAr
2JiQS+qA1kpr7h0BPoEewxtWG+2uUsOjUi5Z/vEcXLg1y3Fuj6rmjAPkUFMSzX4C4zthELiYCqpq
ATAUHnQxcivKdY4pBxMeutZC53gVNyvR9hUUXetnEwNiopeepMfe0SqMCgVwIw7rvXIo26Ycr18r
fKZRES/7oVKK0jJM77najFT3hYGKPKd2/o7mwaV4Pkfpd+NUPBuWNRzjxtjTrrjNC4Qre0L/8eL+
0pbGj6mcfic2WkgJgHtdLWBD1eJYh5quymXww4sy8vYMYTjY4KYqWWiyRG0sa1cJO91y3j8+ujQN
T1D2xPSZ1cCSMx/qa8nzHspc6zUNRz2EMSfM6MRmnErncVuP1bTXgoS8F9tYLpFkmCXw16lxrWu2
uWWdBas8k59Nb6DUovFzScXPo2auclNwLdplPiozj/J49k+Ju7Ms+iIXo6s2foX4ZbuhBgWU2itd
VyKiugT6MWfUEW73P+jhZhQI+hQJSkNNZ8lW5PVP1mReNCcCWcsgWsMUtKVKDbS9Z55KF9j+JPr4
3iAuzRP72p70wskYNFUS1KA1uYQykCfYIXrDedHVT9924Lol7Pt0OVsPhIy77x/3egNhbdApHerE
e9eU21RbFymczG2GjN4wOZb+hzTCAHlRVRGtSRO9sPRGlfHk73gannixJnINLXcTsxFPQ2Udid9R
Te+YFNjMmMRb4jUrglA0XslOnB1cOYdyLJ9DX9fnqqLjs+3a9ur7zJyens48hJfVFOfhU5Gig6Ro
a2lGRxv80FcmKJialcAsI7uDCOxs45DlZ/mZQHsHrrqYJXYK6jqbGkpa2bTX3l9eLTZlD0XKP1p2
UW6cvp65U/OLG9XM9d8z4kdz7muTL/rIE+7ozF5O6Gb82Y+2tc6ymuIvgbwnt04cyq3dML4ltfVL
FhrUo1P903FpjyZVxWuj/kMdtDxjsQOd72b/jO5D6rITyj2I3LvBWG+gMIU7J4h/2Xb1FGffui1C
9myzJ+sk4d+edzWdD97BqqS7pmED8mRd0CCilXHq3IxBlmghGJfK4TkLwx7iwZ50VbyLF1CuxoBY
FBgZwoKaLkJ/oWFQ0pjmH/54mHXrH3NLW2sLONq6DSiZU7JstgT4j+EifrZ+Zu5SU+bHSXkaI7+1
tdOhPzRVRh1Ny6OEOfJWxX8tv61vpgNHLWsCKgAVPDsv4ZPph6CCHJ4bIbcNFRIbSUD3Y5IMD3kx
/tBFm54SPd9U5a+TtlFnam6hTntAU4uF+3DQYcMa4dYkNfNAWiAGzbnzO7aQaJxc8yqP7r72x2Hl
uRPs5iEURzcwfhUEiU0yrTskR86DYQ5Ok+DHc6YA5n/V0N4S07aTsHJ8Cme5Fz6WLhTaZAPEFsYh
y5ZcesekDGoYvlZ9CCicjTJkv93g/DBnIzg1E70EVjqmB9+51ogsgmIJqiduieXClLChUhl2xwe5
aD+EH49Hgn11pBZKB2rWT5NDraIjGoWLhK4j6ejw9P2lGN1/FNoa2l/a0Fam0wP7ouc4UM5ZtuIX
M6X5u2idmxub8irnJthZMr34A9ShJh2sLZLQsKti7j8kzniBu7jgrunBDivSjyysr8vYT6sCESxT
j/WYTl41dlYGpiI72hX8wLwrjomZtIdqcm+i8qfIbnhoLXnDem/NkSGpaCrwefwGZU+jXPBBWQfD
+SjyaMqpAKRRZGIOEG+ZX+3Lvvtp113+qpCEItZlODwG0VBS2sJ0rObDZAL4WqrivWJGmqUWhyFs
9Yog+Db2c65pSoJaTEdnPeQIpnNAwL4Bby61LY+tySnaTzF3w8YlYN7lXAUWUhhWkh0bgAZnLHO7
h5F9W01JcOskOHtjUuZunsMvH+MavVp0QDiUrW2JbvXrotb7xq7FaZoTdxVyF9MZ8lsOFgGhYYTB
SQ2vSQ/aJVwszkFfRWXCLmbOjWyFNAa0PqQ8rw656pAv5zWO79ciLrxdFkIadxo+5Z2yUWhkFV9K
c9qbkxMeC2bpw1CQMvdUh9/JLq5yKCDXJzu+D+7lRnafa7/CbzPLa0hkUGbkJ+zEKiLq9RB7oK8f
FuVwVTYuWQ3tGzZdthHWog660uMuIOK1CcwYSCv3tmbyPgs+K8+lNbeMCvJQ4aB6KinhK+d2OPRe
3l3DJAF9APL4MvK5lGKyji5di+tmigEh4IWT+VVqygm7wgWFHiteHhjZUVsVPK0qk3b2x4M/GLhN
+oYqVrW27QNnx5Vi6jQyG/VcJ9mTsBF9F2fYFEY2nHgxwVzxvtwmSpl7lfcXVPlm3Tat9xJ7LCdk
a7/UFTNKPGI+GuAyYx6wflVU1cFQ7bZD3Tg/AoSWNVEgviXyHduqKcW7Oez18Ecr7bw2wtTPQaZf
qw7/FPdhEGkiKd7dQv6pPW/4U9foey6lBkuLH9Y1uAqny3weDE8cOnvKL4HtREs4qR8cgxUeRDuD
3FXLYy9a1HHa1K4yx1MSJ3W5noZ+k1gN5SfUcMep/dql4V2WC28ik9v5XAu1JiA9Y1ksxVW3nB9x
pt2ngU5l2pzo2EbKe2oeX2azLEjLUiThTCNVIqPpvC24xldyhLDJX8YdF6zGWDzPSky0Zau/paJa
J8j8huZaE0ORM0/PY2gl19Y0S9YN9yrm5ot0459cdM5NQJgB+V5ma9us5NZIeuDYWecemq5NCQGQ
bVvoKaOD7iQyhlp8cDUMBc2lzh4NcrxJ/mW5FghN24iIbcqd3WJy43H/5VuLy0Re60Naj4CN0zbf
LnbukaCSwOrIOr3kJbha3t9pMFSvDq3X+4Z7NHWp1Eibg/k0Tjx+Mj/Hs7qM5B/TvL6U7cPY4gQ0
79GzdippT5Tpkp4JNOZX2zonEPF584kSA0l400VSPwEGbylR511HYqg7BV5sXgan6q7gzg5mU78I
10B+JplzCNqWgUa7a9tn4rLCRLxNc3hH7NfHIYBqSkRgNddJ/IJH+N0ZA8COOf2pjRcXNxve94p6
gXTjixSFDDXvEmY14p9NQHeSdnlmR8sdSw37MrTmXZ9p+0blyyMUTG90X3jnyUu6a2+aF4tnxqbr
axDkj1PEKJBuvSTFeYe3aWSB5RZLjS7Y63ti1OYtlJQvRIStit858tTam8zuuRuea10U54JwARfP
R2tJkhDgtloW6awZPrgvDuMlVk7wQ2S6ZvvDoWgh/zAd+myXYM+hWfY/K4DhW3aZzrG0ui9uBObJ
bjkTwlRsTeLg/kgDhMZPzqvCwykvBvk8TuK1Dpj1HNCY5+8vAQsqkBv9LeP8fiYGcbMEzSgwQo5O
1uEietQ4DXPor3VD3qhzqRiMk5F3LV8SzX3bWEbKD/s+Gob8Af13s3uMMc4zm63PcxEC4LDQZttn
+9lLRiQZKgkMYoEqFMl7mz56D8suPvOqVyQYGwRoJwdLGzOIAOtIb5QU2lHHdvSd3TY2vRvKnufQ
JVliuCv1UQW+ei/7x+0ZukA77A1iQxcnMd9iFpp/a9FwBPruM63k/orCFv7WOBBXtkK3HF7jIdDx
vJ2hRG3qvrzWy5AyP3FFr3NlXky0/gel8UVjUOb3WqUfskHeaQLyYuPc7hxrFtxorbXLEDqUg7qo
vGg3Ja5M9lAhD2HKUJ7b0vsZ0FwTSW94sY3kqZUYbnvqsaLY67i0xfxrWqe4uXMQnNjT08ObjRk6
SRHvqwLwz+DMw20kXTKSO/j0WoTPPE9vFmlDFiU2jX20lWz7+ED6b+d1tvdPT07Bi7d5jTb1/SVz
LZ/6C8e8QGPaJBuDfdBn4TTtySt4w1t5ZX7qFnznUMrgJEbsfX0n/agwhvJCvzXebdft3yRvbsTe
/B0zVRYhH3KlWhL/oLoEUuIYql8zK6I5tcyzzEAfUJPuHm2xADusYUSKjlW9KMXvAKvQW4eEwzTg
0ivqw8M01Tjd59mrT4aO/0zIQfc0zpadqjAqhN96VYXHtFJUJn3LV17bQbOe//q+MU0bIXB2ApWx
1hDu+qjRj9RBmok3d6FjM7UHCgDiQbw1lvnv/+opzjtocfOuLYZ+b9bYwotqKg/zOBMWKJOvuRfp
W6HuoQrr98GOk/soRjwXWXYLR2k8AT6IlIxfUXXmcydCiT0v9G95Fct363sX0U/qOMTVOiT3+SqL
5axD10dOyefXvEZpI2R2agtMGFxzxGn0iUQlYdt8LjErLMIF6kg2c4jaFs0hxM0GWKAPd3nPFdrF
hF097OWLC2j+AXwmX1JUV3cmB1kJNrkzVvPtAFhwx3YXRyUN51e7Lv8iNQRRY5s4GOxRHJjI+Ugw
bKymkgV/PBs8Zph016aelh3Ffqj6ljtfPAb+tarHgfnOsPah5eingZKdFaWQ9vvM7kH3QX/nG/s7
t224WbCHbPtcjvsKG9qqpQvsjO1bb9lqsmCNW+8px1EcwJ0e+vg0JAy8Zdf/5eVEIEyAP89pL3ZV
SVsxnizxzE3XeeZa2RP5cU+lQQW2nigbcD5mlzryJjHaV+a3ZAVoVEauYj4aK+7Y46KXqzshlOnZ
/+iF2b9hseWK65fzjdWOdV3imuIxP7sQ4XDZQM5fraety/cXY7BY9pCBRL/gf2NNtm+bcIiCdDnx
WhVH3HrWnQbIlMqum+picYrLiWeaxbXG88XrYr3o0LA/rN9F19OQGSbv0rCTJ4giH5NHwVPh+jX5
Njk+9W03PlFCcyYBG4dHkDcAShd0g101M6IuBF9ZE1fmrmva7ptocDLzhVNZdHrtqtR+7p3iZxbi
vZwyJT7wSUlMdi964EaSeVZCRcDQXmRXPfnOYDxxYcAEJAc0niVrT1ZiHDvFKw805cNbrH7vDFDb
c3+gAHOyDo+OjxOSXbKfJqvchROZmbZYaL7GB4pwQlPpxFVV+ls7iZtNTXaOtFn7LlHF1yy7fxaO
TblD/+xpWW4J/o/bpaMxV+k7dULBZnLq8QKpguY14QKPS94SquROfamhgc/GsuGcCKLRdob/Dlz+
f6Lp/4VoagvvEQD+3/8D2/4/sODXutXyf61/tjXlfz//E4b67//r/xDB3X+R6vZ8gODug9/9IC3+
mwgeOP8SNrsG0wRHT2JegE74H7Sp968HMYhKuMCEUWX/JxFc/Is/aoGGECGGqdAV/y9EcGHZj/zq
f7AUHB5HOKfDBxU0gOPqP/Kv/wG58PMJoGnRZfsUugPhZvXmBnMcmdmAbmIzAxFmvSXZeKxKbnZs
UayNUKa400ChqGRaem5gVPeOlXdXHO68ce1qly7GYwkGIWNcHPcZtTdI1MC4keyY7LKX2sCpXaQj
o2av1IdoLyHIljw1l68YUM2GnFBztXWFv3ohIpZk9E7o1PJvxGzCNSNr+eLnPSAej0eyFYt7YLPK
07Zln9w6DRmtdL+zGHc3tmzcnZpYKkKGQSAIWWkFuPVzHEQnh8/sfpniMhqsefwkPUd5dzr9SAMF
7e1hy8AsGGWlV3/MM0JzI/3hIIr6yAnUM3LTlABsR116vei3riQAWyvtblRAuTmTvnyrkmJTukVU
lEt56qb6Oi+3OZbOYQianySOKzwMeWQ1NG6UqRucM2+RUdsbu3FkTaKtqxDpR6iw9vqe3DRLOZzD
8jwE+Xzq8GjH/LLeTU1Ns+ISmIXLK9OE2Bru0G48z/ljjAEXNf51Jg2ZmxyNffWtbjfDpgJfsq+W
8d4jUm19+2X0ueEkgN4qtuo7w+nqyKjPWdeH7+Ypu+GurJ6TfvqMx3LclVMxbOeSQuu5xdISRvnI
s7gbGdtCenWmabC4DQ73qh0shBVkQa/k6An5EWzvbASFy+HYbHVtVGvdmuV+Jtt67PwHRJJu1Pe4
DzZOisxkBK1ckXR7CPz/8Dlq9hjunT2eJPMJpDbm0Vq8MlfGFKp3W0zQ3VNgl2B93BiQjhrCFV7T
KYKZgBbMi7MjPx455jzAtjbbQzEhwiVZjqusJJFkZE2/1zlodUO5Equ78bfuzF/KMOf9nDTiZlJN
PQB/suwqPLvUCR8m/lKGDy4YGt3mKGz6QYK0KTYDQbCdAagm0l5Qrb+vEjQGBQ/HFutdUXy1wsyB
nPLFX/QpzlnQcLNWnFwF73vqGkMamkqCuEc/vC+Fb1+CdLIvQrh04BVY6FIne8nZaqe8s45BPAeb
MZuPgYP5JEX985rAu01iZgUrgXF4XYP7tGxxD6iqAPuWxtuEvqsVq5PpOUtYqdG35h+NweTlL3sE
Y/pf5GJQnlLPxBNtYzPwK1/76dJgO3y8pqTwMmbRyIYOhlOEpbzfq62l0GNfx6nqT1Mrf4lY4zlo
FrqvPSJIQVYQCMFNj74bLT5r83m5j8TXmkb5zz6Z0HVpPX78mUQYua12PxnNssHBryP9eLMqYjwb
qsZxU1tw1GYA/Kd0zD9M6bTPYW2/eEl+TGMhLnYSMFKwmSuo+qChD6+7l8C1omjNb7tqjVzvXvjs
fLhwbHhy4ZuyiuVGMeF8gNnBm5s0QRUruSPCKbfsyilA6mMvwoVFo2MmWVibNAeac0FlAoCrg+nw
mECJ9jZjMdlXtv7Nhbb2KGurL8dpOPuB4B5Nel+nN9Z7W01j4aUGkrZiNAwOIf2ghikeWLV03rDw
eK+mSjGTAHewanPdjdNwpCnyE0wTbJ8K22Pmlj8skHG1h4GxCYz6B8M9THR/1zdCXZJSV1cvnKY7
7qkSsK6SZ39ePG5rUq9xLfpwJV1EaKPsnzRG2ZuTm092o6unYPRvC4HRdVsvCQ9wb7g2YOfLoPF/
4fDeNrV7SFT2nozJsg2wtG5J+gxZdpi7R9CO4tTD4Pvdpiv9cIuynuKfJexK7CnbZ8r45Wb1+JLF
Ni2L7s6Roqeb1IN2UrSshtnbnb1W3Kq5/zBnnvzWHxMo/JPi3b+VZmpeO27V8ONR8hLUrCgJF6Km
fQvBfHDi40N/cRr/Z5LG4TtphvjqtNaxzcXISjAe930Gmn7MGEi90uC6Zboh9bLZrvTN6XmRQf2V
uaPz9OAxzKZAwPH6NzxtnR1T6Gj5LM8saP2m7gGqUSJkmDYL7K6WZ5fY0cowl3Rf5s4MgSX/LFLr
JUkn4xTgLRnyIn9t59+sQJ+46AVvmWF8ln5/UsoH1JV78pjbdL3a8kEbdfnVYsfnpF3YGNlUEidI
O/kyzl+LWX3NHn9yKEu565m9D4nLRhaWQreuU53uSeyxSo3D9hYaB+GIf5Jahu9N0rj0MybPaVAo
4qiBfMnmHHFnTu8TMlFUtfynyoxLKWG7TSImGRQOJ6ez5T5tqs8YAgeZlLI+qlwO64H2QQDPD20q
Vtyz28yOPAqtO3yrr31Bk2fVAdj0rDp8CsSwNy2f8HjrM5gPLk7zRukVS2Gs8wsVsz5b30NCzmZD
sbeF9bpKrqMROhdKzeGMwaAdPPttpJf7CJLleUkJmreO53K92jnJOO48CrKP7Mzwjbq2yxI5wQBU
GOFmbOy/9jz/LPvcep8tsrxV+M5K/85g9HOpaOZsZlB/Tt69JUMoaYo3++68NKAR8+CndObxWBvj
p+qOhiVowqOLdf1tprUd6/TfB4k/ZwcZEDCdMx8nWdOyjug4E/seDbootbXJWSptpdOxZCyKdrXY
P+3GdBFdTOtQsKY827lId1nDSS0dMopOVwGF1+gWrSXr1zrNAHbiAt/2Nsy9ssZxBliiPrW2yA41
/g/Wq/PRjAs6tGEEVPH42yvu3xokGnkW6YczpMWUeccbQsZrQHfAOTKM9FiiY7VHn2aE3jHvWl+n
TiUnBxNHO9f1QeUs+ntq3AixL6x4PCKsnepuXRifQh5A5zoW/VrmJbuGtvPOQyWPRJn0OlNoTH5R
/GmWhqnAAFzbjze8KstWJd10T0yUpM5wX1sLd5SmraqyiEAFGu4k9ennMvsqhFmhSc3/tKZLz3lI
v6tkTSjTABLxgh9Od63i+wFmEM3IUyv2vHHE60w5S1J+4ZpgMUGiVo2Ul3l4m65pwXsf/ka1f/Th
7HilBVnqHwHhOx6NdY9LQxvJYVwwJj+sswN0k6fB6xkes/FMHsXax4CrVl3r0oEZNNz3BluePbf+
07dTTHQFprAkPNM5TnXAZY630zA+Rtb2J6d50b4BaiT6HiNw6xN7s+5ZWVk7swFEicW6+hyaLWux
ZAJJZrn5b/IM4uDY1Js6yr+APU03KlFtJBfssX74o3LvhnTGJyd2frqO7IFF7M2g6damlXU3OGqr
SWv/FBDvabj8nDELa6eoTsUw/xWukGcdJ9SIJAuHgp8KGgIxe2ZoDCdtKUz86IGVpSTTWqaf4eQT
sILulGT9MzMrZbP8Fteez37ccVgoS5FT/GyA3yA2j2HO995LG5u8kS/mvqzZGqNcszgfTH3KWU8O
Dw6zQ15vzzbtzaGfIBJ2/OobbbrXjUm8NBufJLMbOODlUKkei5nmM6/5jjzbeM36I5C39tNvFH/D
Rg1Z86ScaiuS8RbaOM1zdbT6rN6bOVXjiNrm0bWPEFasa8P1H9tKT8ttS6Fj7A3TvXTUuyQ9m/eu
OgRDydmplnsOK8tM5XypU1zryTSxK6rWSGHWoZscASci3IYeBGNhMIS3Y83ip8vNnSyqf6qKIzc2
BEspFAvsHdhhpGZTq4Oh57Tz0Htm7BeBIfDPS7jOXbDU6+xxotDS8lG2mXP4Hob4flcKQ/F20Oql
S3vMPHFvP5FFXcdwbs7ASfDiFHjpW1u9ACGiC95KMU3I4kY8Obvwz4+FF9BakZPaMXLsNKm7tFtr
xAJbOXOz/h7KcAdN50zS8RZ7wE4UzueTOZZfWa3xRRhVcSbE0ByGysRNgj/j7I4VK03CAqFPJW/g
kVSCbyj2Pb6xlUdTU9YAeiNI4L60Av+UV8/hlroLwAxzvEVrrce7CGfrSvhv9f0PU3YZfFtqtZRq
jqrY2GI4KO9JCMWz5nEsPVMf6iSsWfLR6dMwbO9IWSyMGDTZznRwGoLBt0+ZqQ36iAOSCPup5F3Z
GE4aSWHvfR1cqpBSDv7mbmOZwzaY4X7U/ddgM2G53ANYupnbzJn++oEKNh38ZoKf+W9oiHwghRpW
vqKAO8sB21WOh07ZiYWYKRBrNk3thuP+EZJnUx0OBzuBAEHjmH2tsUEuq7qR8V4YNm8BaTebIsk+
szxItnH36IF4PAZ46bZd8Z55zfLULbYLryhoD7qBW0P/LjcoFg1eaxEOsRNQx1X1aqnqk+AFLKIh
3CcMjBt74lkPt16enGl6KU1viGptBpikwOA5jCt64sJiFspnOZ6+LuysyUS09c71iQn3IS0C/gvd
OdQoqYWnaN6XHOAeLUJe3Ea+gYOxyOaPMGusa6x9YkJdTCj68bYkeLWyRkpxyxw+06w+Uhl6vP0q
jGSVSB/dxD+6ciCmybbmhDTuwcaYMC8uMS9omn/2lK2thtBLN3m/0BYYeBda50mpjjUflLj2d4WX
4YuZ8lNlO83Batx/rAB9d4rZWdYJil+Vfq+tiUpnDfRZMm45L9Lm+8KdBrRPxXBf5pmoyjhYf2vm
l+2QyWyLq+D37Cpe7iLEz+XgxeTyiZnU4YcD/LLvvTQ8E8ZjsC1ZR4wIxDvAFCawWZqI8hyLVS2p
PCc/0pEPCfZdp6o9aTVKEQDc7XNlM9hZ3iW30vpiOOLo+UwrONCpXXfAq8FO+J0KrLcsgkgWJ3bE
9rrde1FodZRt5hz3muf2Lnaan6yGf2NP19w7ARvTX69wJ4CKpzyriY2DIq6xbx8V3r0vprtlTx6v
4TyeZtVxLdc8hFX3yLMu8WWKhy9urvyBYiDZHeiPwB+wt9uufm7rZ+BTEae4foo5jyIHKQfnFb8X
RKuoFxuxYNZfRkCA2uOz6D6WQCZLPaTbKaReaAGewEpiaiZy8YpLWDZjirAN69VLPIELdSmi1Ie2
mnM35fSo7jJuD8K14cAX+F8GDXfOC/JNCDSS1dl1qm3nbI9+cUiruGNrAvD8EdAOVt28PAJBHH41
OXpiAXg3DaeYmNRhtkAStLAFPzih00aXMn6XsF57U+W7BGvExhJMO3X1iN8uZ6p/ozRXRBaxb0Z9
WBAILRJzi9qt1nomoOcJPNPW4wicWts8x2H25rW4xpTFOTdDm57b57nU86mENbbgQX315lXZCQ23
L3Qv3DtInVXBs57MuyqMh57znk8MXaYXeIc+IWkfYJLbhtIqNoA+m4/HIsli/cdxuUQYNdnKdyzI
0tYeKETOjmUlx4OBN9oqO+u5Dr4eLlvSo/WzQqW2Oh1u66Ukx8txcLCIt7a9c3KWytiT6RvXpe1N
ADIRqXzHACWBtWi2LsRP5CXNx89CG917EywIBtUvbRjpi1Okn3E2lKckll/fJ1aG3zjuKn9rWQ0V
pIvxNjyaCSyvfZE5zxfRiktuLyAwej1EPOTsA48VRvabSDSwN/y/wFM2owj52dpZK/aiUZkO9hMu
A9pJuziJqFqq9G40ZXOkbGAPGtV6XaBxcxFh82vwpuasZonOTzsZggRz5aSEK0Yd0cHQHNI58ifm
vWS05v0YY191Esa5Bu71PreSv97iz89FgV9JGN19YgS053vp9upHxs4v0BnakaAnPpgKtCmnPrlV
9jdzWvPiAttzS9msHCTeQ2ZRnhZOBIZ0h1EKLknYB7heiCeT2epgBcJ7Nw4dDKdTCv6IShE6gZOp
8S8V8SY8B/1LHY58/21uHoay3dM1VEWDDCmIyzP8ZzO2K9xadqSKvFjBuifiPDnOr35gx+UclDt2
n1YXsuhG1cTBujw55ST3RRYz4nf+JsBwzHL3n4Cmomlq5nXb4WiVZvhDGvy2SBoprHBIAQmn23NX
WndzoedY9NxmmGzG5+YrcJaafkXAYi2d7XCJ6jMRafcupdxknfkhBy2+EuMzfrAyUuEeQ4s2c8/2
k1MWFOTAwhH8mHNAyG0jJwvMfQHHgmghfF/w7ogxpXkzMpfdWuoP19H6L/bOZDtu5czWr3JXzVEr
EAAigEFNsk8k22SvCZYkSuj7Hk9fH3h8y/ZxXbtqfpdtWjomLTGJjGb/e397OCfZiJpruelT0VOd
tZA0bZ1q2g8Bz2y5irXW2F6duEHMdAf6UArGMEsiCY1hvNtqUby26eMEQwcpRYFXjkZ/MHRxDzsX
NXJ8jsNU39vjOURDv/HYlyV15ienhX3VqpmrzRfbQhl4Z/MJar/rBuiNPSpWoflDkgyuTACugQrK
aWuEoXGCBUPesJ/DQ5EGZMOHES9+14YHpyIS9aVYDAuUoZxY7NGIgaoh6Hf7ITTyQ9006aEiqH7U
vNUXahcRgaIHrMjX0uI2nin7rp/64XX2OCmzP99Byvs5EBR4ShPTg2uLQjChTcDOGhUQMtM0vFVy
Tg7tmmUlRbg13KB+ipxuY3C4ux3D9K3FheOzXGKBRmd4RB/ZluuEcVwYC+NhxBhIDLwsZ+tUpOPO
YEDgz+aKkLDgFMV1fnRH+SFRzTdJr/Z91jFHA2jhps1r7fwcBkrCUTjc3SDEb0XuHMkS+cMNOTlH
k3fWKwisrOo7pUYOtm2RPSZT+aSWTh85fU3nbLbvOOqE51Ck0cmLIuxHQ9neBBk+sayUKK61VOfB
kB71irjGyJOiBTe0Ig5JczJwGri64HzEXpFIZhFt0f4gcKgw4sJAHGYTJJiVH1yj+O4achMtxMxi
WfrsOLjbDZZkuXbbdxP8l4x0D6VC2VmR565DPR6TUFMCXrf+gMOmJ/rRJsjGaXY1FmpOVswIWK/J
F59TjDSYp/NJ6qHyu9h5Ekgohy4Ivhn1ZOztkmWyN8sNh3v6qUkA40N2nv5Ay/T4YXIQpE1NS3OL
M4kTiHUY7ab3dWvjuCKktG1bozw5fb1XHdsXGBMq6FCvNnHicfJXcAhCTtVT5B6cxJuRjeL9BMPK
pyV29CcASi4vG9ptQ7CpiR64VuwYwhtHK7fvROg5B5Gouxa3HpCg+hFwAhferKQ9Jw/L/dffMx3U
wvfrcMfGpbwVFq+/V77ovrxNbFwjU6122eBOJ47ULK6ldPC1YrANhRVtf3Ys2r4iSeAn8zIe8xky
Tr20/teHkON6WmoAAfUXWCdt4b/tmaNCuB/St7LJPqsSnkHSQqxtFeyPmKuj5WS/ddkve+z9Lddi
V6PTUF8edaB+0lkfx6n+SYiEXRSzGi1/SeN9LMF7lARg0xZtn0pQg46hW1+vH8KUaqIwmuXOKorK
FwZYACSwnm54HpGvD0i+3cZj/rIzvHnwbadMj/hdblKZNP4MN2hfRuOPLvKgxMj0SXMO2nLco1EL
upI52uXZFi7VtMCHsnDgRmia/KSL9FrMVLKruHB2UJs2mBN91MHyMPC8+0ue38A2tI4cda0p5OGd
9ymXrM0E3mMfM+w/GIVHIX0G4GE5dpV+hsn4KxBQOcoBMtvCIINdUvGsnGcjan3TCvHSReI1EHrw
8Y+R0hnmb06ESFnhdBgh6YAkeGgnlyl5tcIkpYlwkxv+LCZqWMMJRNnMD6IuXoS12DtMZYT/ld37
LoZC4s4kv53bL+yLol/pYLfBpRzBPZtJtRzRJ3h4wvAV25x8KZfO3ESpPjksAmcIff2B2ElAJRgM
Q7JEu68ZydKWzQVkG3/W3Y0Zz+LOcPv0Y+WzJwanD0e3hl+ZznNkTPIgDG35ophf5QjJVcQdMUTX
sRljhMfUGFmzMV+8z4r2cFP4oRnYOwtn2wbFahbY14mHj4tyt3bkgfDNq3BvEpOmhZTKuRqdPu6p
gFo/zBgMIDSI6x/P5QqRmdEZQR+qFzsmgTjr59z7dDr8YdHVmKMAcET9neLbEeXC6zdFoUBBCgc3
RPp7EvPOpsphp9YgheEJBfLSPSMLG5u27RTe9KBjrmNbJ7zu0jf44kgWq+DIz1it2AA2Y7yMJYci
HkogFPgYqcni3v6TY4qnrL3XtuYuNuybMbOvKI7brM9qQKTed1dW32Ca8uYtLkPKAVg9Te3DEk7f
GEezFGjszsgN70ZRvbU/YZTTBdXvDQxvbbLaxNdLtXxpRPtEl5JvjMgy83CtXFC+ctpFbAlb0g48
3f1OmGTg69x7SRsQeYb7EvGpPiTs/Wgl6cnx4orttxpP42Js8+kurGvrzHSjh1gqeYlVQUcaBkbz
2HPiXVDI6voYFSjaDJlJfcSUdt6MHdfB2qTKy5nLRzedzK1kkkQjhsy9HRdWsaFeOVrAKY5plKK+
h9dU1mv0Ho8Mvrc7jI1yYQuf46cQ+YnjS2hj3sJHZ43LLrIGRseLRySR6gtfQ4qoqOLat/30mdCV
4xcn8o87bJ9IBkbBdx+Fu2q28nOz2CfatrwjEcydqbrxBKUQK0xon8x17clC9iiRgM4AhoaKJo2T
NqxtCM5IJV5xGkb27aquuSZZ3mceGS0WlYUzcy5HLvlIX+gDW0MlXCo97zZW+p0DcbiDbX3vsmD4
feXCTZgck6hmKI6xCeY4C+YPJhNcMRKCss4c8t7A/ghbrA/3LWkcTkqj7XtVTV3fLG6GwCZDk5to
eL04hlb5B02MTp7wMGlaldU0veEgGw6WC/h0/bIgbGGp1fx0WuORE0KPwhzcC9afr+3u6wMuN2BK
cVLsE8d9qEV0mSQhTBnAPWjsqvZbK3siMMMSG1gciMvI3A12uGetAwu7SO6FIJ1LJtTr37YGkbSN
QGByGs3vcS1QB0LN1AY6+J0Azx94oY+z6h7Oa3pUKW/0tJy/u2O1D2PmaF3RcGleAXDr3/zrV2P2
fYgBC+kWr/dUGu8MMMutKOC8knLItooXtqpaUCMcfCuOM8iz0N9k0R6JjhNoxt+U6yv71bhvuvrq
lSS2uZQuviN6hgCmGaOc6VtvMieqj4Y3qfPvfagAXmBK2xoZx99cSpsbsvWD3B8nvL0HIX1LxMLA
certDI6nPn481w/0UJzXBKeNH+/YmyM0XPYMlvNyswQperyXNnieqFbKK2gimevi1ARhsMs8SJFp
NuNVAyrqZyYxR9s52w465rRYx699GwGrh6Py3RKgx0lTRuuT4lrBJQzVqTbta4sP56hbHRA4TBfU
MqYIepjv+zbDLpocJqEYTlbqaFswoYck5PFu7tJuulgoQhcb+vpsNfYVK3zNRILy7FxNN/wkO4wA
43M4YC9raqLNnEFdp4GgROXe1o6L347JAsFdeecJ8vN6yd5c3kl1T800yYfb0a5O3VsqenleKLHe
FiNGTxUOxd4Wv9qRdoSpjImLkCXB9oyYNwbBU8MVcJO6bUML9bYJYq4sVIEHhF02XlZNPoGYY5bV
rIKrMAcAPTxg40vgY5DefGSdCJAVkTEcJtsuynZlsjLiDDxDxSIhmdLS3YEDQ7zNH8qcLlNDGceG
4MfRIUtzCs1Yb1Hs7K00jEOfO+Is3PZQhC1yQe5+QOxJz8LkEKPn+4GRyKWJXdQEHDd9PN53ISYA
DiZZ038PkuKH4EcMEmyet47Ztzv8G5B3h/pboeQ3A+yn1TmwKCxjI5IfhYmFhfQwbgHXGM/Tmhjk
wt4St1Z8d3j5jOFKm+GZG4/JLrly84aDHQN8YH8sdh6RJjYDPVD6Y716oz2fzP5TmPBUTBmcrQov
DNytgoKwNVOf7TqdNivUCahAnTxrBraQxftTCr/UH51fQRkYTNrCs8Ndctso2GBe+bspg+zdK5BX
2vxMFCX95h1rLwu3CSfI00jhz2GxnF9e1ap90rZ6Q2cS6n1wiSMcwWqZ3O0Qk1puzXLPNxAehEIg
A5u8QVyGtKCpRek8XN72JIiv2uqVhwBzIYJQRBSH+xHGALCRkEcVO11+j4E1PMnuKgasO0ZTbAFg
ccCzgWyjOovwu8WBdR2n/CTrA5WK35AwpdcmnI9ZB5JnCHqkRgGfwSBcyHN/phR4ZEJkBrycY4jS
9NSA1T9jwZoJetrY+5PhIdTtARYA7DrzE/neeXB7nXOVuu0WEGbwMI3jGCPX9RR9MVK7N7lgUyWl
dm0YHlmgkpOLcXTLVfo9789VJj6DZkSbsKbkGHseniRRVse1liRAGGK14pSCTz5bbl2aigJPD3u9
zJdpajiAwFk0mqYlEo1ry7KxjUmbmEcTFDvHVcu2c+hek5b+Ndwu+ylG/2tyeEGzbZvbUiUMy2Gh
7QUDNCLH9jfZPFvaas79iEchnhIynprgroH7Yy9alW9MRK6SeKBKi0fMFYQmcbEzUMbCkLun1DbY
jtI94iM3KAcrN1MZrvH0B5KbGZk3joy7CvsyifW2hkOnJDiusxD+aPmuaVzLVe9tWAV1DeSDM3XE
rQPED+Z8Qgw2w6Y2zX94IzUCYv2LOZWHx36eb2QR0D3S1vU2juSnix6MFxTTb7GHXf+cVbV5mUsC
/7XB/Y5muE1tcEhmm6OmbIcdDGYQ0K8kafpdEdZXbnls0oJAE5C6vWnPuyzu5zN1BuLQtOYe0vOG
fHmxjRdi+wgFOysefujGeVpwxm+R+XdVlZyDe+VaOaIpYyN0x20GL1YQvnXtqfHLVu7VLNJT1xce
ThmqIIOR6aFD+aFttYcp5bULzfEKHc6jMQj7eOr4DEazbR1Ux8Q2zGNgFmcqeastPkvwYZpUedia
Pxn9UjlXaWvXJjmELTk9iBVUMF254TQ+TPQtHpOYVOvyjTziAPa07hC9pndV3oZeC4eisn9kYLXI
KGlxgFcWkmkdPjD/UPLVaaqKMu/CINg4kircu3zJIXOna1NMPSe9CRvS+v8yUpN1qCHU1jYup67M
NFLQObGM6lHlxUOSdZ7P/EYBqZt/l0TOTlahbmkzxPLdM44YKRy0ZMTGm5aAV0KwTmO9CYLOPvXY
8/JsIH/sghCwh3oDlmVb1dW4E0bJoJm5xS4EU9QgpGyqMd+HRvjRyMeiK5aXKj8uPFH2yNF6lNI8
xEkJ+VqzFzm5QOvVowBF4d3gGwNMWjXTfg3eg+B6L7K5J/MK2klMT2GecLl3ZLRiW5ju5uvT0Gqm
8JncOgFOO6KUeyGS516Zby7jo9zGnxxgE3XNMuI995LhQzxg0eCazvOBicxqHy3oXmCyptsR4+Gm
zlR88KS5xp/eIq8Mdn2nD39ge23iUbkTnVYVv2sVxpg+tLYJ5/8FVMdiMjHK57FkfYhSIInDQ11l
94GeWnLvPDau3QSY+2rjUOexnzdjdNdU80dyN/X2Tyvj7TpXxUvVAYERg/ctBmx+iDxYv1E2Y4Mz
Vxkyv2QLV4sCys9mdYMRW+fy5pN32Ff1pWMUH0v2ZY9RGOf5+DVwFN3TFgyyLETnFE4H/n59J06c
oVn7yBbE6wm9Fv3QXSr14mrdncV6ctfr6frrwx+/1VycFB1vO6LTpQ+pPEXkAM6Z5yFA51VY+Ppg
/tev/qf/LEfF2HRcPBcvs3eRi3AblEPhD4nQW0EGiOWiNw9u4z4JroQ0dxIJa8BpNOnoJ0k3+l+/
iv7rV1+//e/+2den/PUr/rtPse2Jy0Ls9DsYwNDx41pukraJ7qGyu/vQXCBalQTfaGlfdgZkyTRa
kn0RNS/2aH+GkKXvCeWM+0ClemPX7qVwI9SRlcICKhqzAJ9lD9hMOxJdnJXwEFU+5fMIgjNj175D
LRyH5IYnj6asWh6mNV9A1mO6H416gz3f3hUkSTY4SplUInM4jGo3dk9unP+dtHB/wMey7RdSr03w
7ZuZgvGzaQ9bS2BKwTLXt7OzV3V3dGyQe9L8HiaATOagDXfFiIpkJqySQIxG7oSI76ZfBvLDZek4
Bwq0hPWtksHDHAYanhAaFUNsox9/yEqZlyAmZ9wxBFUaXYi4Di/PPYkkC83Qwvw44CiSyt3AZ+eA
HBivff5btF7+NJofnTn/QlyNdosIXkJiQojq85H8ROUDwU7INOOrWRppE8w/plVvH4KRm/04lZ/L
nNxydmEbFO0rfmh0aZIl+9nNYBywYnIj2kSmTvex2V/zgPitccVFZO34pl7GRh25pYNmMUWzlTL+
2SJQ0DMSU6bhDTmxIve5MEBMdOM4Q0CLO4K/w7215B9uPz5NgLk2wok58eTwUkpCglubzgM36i04
PYvjA48hOdG7pPdK9zkzzJ4zLzc6sB7dKhdRMzPN7mEC9UBkz/BrT/fboFcjg+HP2uGN260lCiSY
Db8EqnueydSDN9ddc4GNJplVb1g0exjObDS7OE9pMii9Yh9N+eMy908g/VrG63LYNQMN2oY5aQDM
EG3cGbpB68AGTRi3pDFy6ujBnmYV5G+Hlp7nM6gC+FSeJ89u5GWX2SvBCOVf9MOZPAhZ/WroAmgF
eCW8ktfCDHN5sfXyxkWRjIxn7kNCWacqaPyqSvF8TySy1+/fbO4tpZFQJnHHtBwlc6bCxcnfdJo+
OJP1AGD+exS92gEuIFdUAlsCwjKi9LVPOO9I5Kev/yPPubEU35MxIjnDrDh0aAZD1KgTvo2ZZD5a
rKehmjSzG/idIY/55I2nOhqG0wAr3XLEzNBKMlUvL2nssJzdJUXik1rjzx3Q9OeNDrXaGk7g65qm
noXzMB5Xbv8psfZg+Ggi7oK2BjvrjsN2rji+Zem0SeJb1zHfuskptpYXfG8rCLaJOnYZlOIie5/W
DGk8lSc9Bh8WIGKm2En/NBCcFIsgOh3R9O4wMrMtG8szXKS2D97NuhcHbSWI+/H8kVbVzMQfPWpI
jHQfJNDAXBGJp9KpfwHSOTZRmlx7jAwbAeCLarrjmFKVUkRMtvole9UuCBkj47zO9WGvmUgxmnaT
+zxNToJK4wMsoug26Qj+TkUsqJRFdRntm3LyQPrGDRPHxkMSAvKk2ujeJAx1dr4rmaU3xfKdpq/9
XOvrhJQTMnGsMHUc2jl6zNZb1KhLuDwLvgWXyQNzx2THQO3ZzdA5sj4B3rxOHcrK+5GQPsDN1Rd7
mH2zL1eJoXOQ6r2Wlz0slhbUNgB8Sao+TFG3BCfSbcA5g8qB9i4KFXOrKnlLqsoiEkkZAGmK2ocY
zy5GMdrC6kcDsWOqfJuE+IB7xdRhnvYZ4ZUt8A26ABIwWQLPDLOd8WPw4sm3+mn844NXLdhGJLpB
FTe3hTkMR5NJhGthCsrqc5EtiR90UjBGqB4H0zl360Dj6wMYazYAYcD9d4PXKZ3UhtxBtdFO3O+t
YfrMRam3rofVue6XC0emMl13kLTb2TJ8LnIOiiQnRgKpjFpUL5Cd1g9LOSARdkwW+5W5bsr4dan4
3JyUHQd/2V8kWK8lbz4lfBvEVb4GBwAXq3VNo7bxt+e63XaM7VfItJuYR+Pk1RYzT7JqLv6mj6pi
gldhNCMw/9asE+zSBZ8kxvQTu1R0HtxK3AO5jXa6txEDY+MVv2K+BPEDJmPo4AbMTKFT+zC2qmXX
nJgDiKTcVm7R75Djosti/J7R67lJ2BfVxure6xhpF4vZ/KJTB16xM4RbezTZVaz3sWdQLARmLGd0
4/vUrm/Qz7MjjoyCc1l/S/D53HhFeQ2082NqrafQjhYAv+XF0+P0K7fiW+9hpDjlo8mZaS+Q/Jng
VLiTXbq0mdq9ymjeJoszHoYEBX8mMrBEDFE9WcXUi3gf1ug0n3P7pqNymxXiIexsxW1pdHYA2X4H
GjNqUobGJmncZB8MkrthgWHLIouyM6MwQvMOfqWLjY8annI0YwMMy6Wg/Q2LaGMu3pNeLeBe2bjf
THhkVfvQCecKaazfwbxNz63rHty8fkGjYnBFZvsI0OiAM+67kzzYUxw9F42JjB47u5ihPu8MVjZd
J99l1oQXJ8BNCVOrP6xwxLMTYipJy/KpxCNXBfAPI7elZFDV1xHbKNXFw0+3I9/vMu8FkldByIQq
6RRXNffdTQD0sp7Nwk9i+ORDhLFrrquQBIxJKIqfo4p0dQ5dNFg5//Ks7KYIk2NJu9pvWUdnFzTl
ics7QdmRFwr0gXPfu6Z5ZinsjzYOiycyX9xzyTT9ckIaEIzqtHDCBS2/9JcwckjM9OZD42DVnhrG
ilqpG9mXx7kc69shspYH0JQg6WWEBIzcdusq8dhhl8a+3Ba3YZ0yXaVgcj80wmVN782PVi4xxDKp
/6AbfyGOc+6Efvo2Rl11W6RJBX8hVnu3Ql3947cI+ce2s+etxVlltpfxwe2i92gm45W7THj6Sl4T
F9aZ5VFdGdTA4TKjXmMiHhidqNsGhqNZ76Z070xds00D1Z073b5rvaQ3obO+5tBrcI+b9k2dGi9O
D+kOHaDYdxE8IrVukZAwF8wyG1DwarBxSzuMg/uAcRNH1goIS4rJNVv8NnKCuwE/gAVwLo7m9MF9
GhVNJIsD69algfMsvSmjLcLctyN2TMIbHImljZZUEZopWYxPRl64ezcAPv43OceHP5KB/4fw3kMZ
F137H//mrJXFfwoMOuQZJbFBqQkP/qnxuY8CMOxdnJyUbAnxLK28HTrhx7LzHnm5Dj3alJ8CTew2
6DZ7Zc/ALKAvbJaCUApHKczs2RxnOFqS16F1OeDmmQSqHRsn7Cs5ZcCKjoGxsv4ShbKySG5J7Ge7
sGpPaooTf+YIj2MgU6CCaAKnm8YEMIoPn8oEgZAgKKro8LbIKvjICmuEel0nZzjN91WwhLd//eDm
RXvKwv4ZGApzLZtz0oADTsxaQQTsWwjSwrz2GnrSP38Z7T8VEjPosl3LXP9LuxYv5Z+6VMeIQMQi
aSXqRv1ZDaH50TdUcKYWTDdCNwqFY4jfl3fKJvH8UB9JBd5kXXE7Au3KqOAl0Wxdmb+29xqMMp4F
Aiw2mP4YsfuJNy5hnF4/C7iD55S2Ifwl4cOUJmrHa09bl1I/M7NpfczB0aMkhojlIvoGixBP0bTk
ryYUxB2wPIRTO6KrXrXBnTb7szvN9QVL6EMnyenZLeRt5s6cz1rz1bWZn//z18n6U+/u+gJ5lssR
UCpislr/qX+1ACdXRvgCTr0MdlORD3sFvrEa4RmpRM4cJZ1ki+OouwwCK2tEtSDPwHG0+viMPHwX
FB7QBSYUmuz+6SvAljgdgMjQ8fY588btJ02YpM739bTML/kU3wGAmnZBipfRCPIPI0mGJ2O0L3h4
/vn3xp/7j+8lvjm1/ge7MMjovw/fQjjC4zss2N5Vlp2xlyKfHsbSir9FVUsEMixr3kr8IJhe2Qdg
fJAHjdj44dYme1fJIbjJqpOdUGZauAxbmZ8OGyJT4qXxYHvqJkfq5rHatEuJeYWJLWwGnf3Nr1In
utPSglfcJ0DHZdr9HFgilZiLN9UFzcE9Yv6ZfFK54ABK0IG08OqPoMrPuc00rpjEq+iSD0AS8Qun
m/5IRZF7snUvrxlG8A1eJIyYIxj1JTTeUH3UE1GJdNMnNCnSrT0D7/ZM0JYWlu1MnWGq8s4xLzJ6
aFxgBHVouk9sej7WcrgFdRbdVJ6K7rjMsiAEZCmbZKJDpy7ehhZM0sCwK7C7b2U/AxRUWEGlc+1A
Sf9KtVNvTKeznyq0/GNFM5TvcqHeGSZBUphVJaekQb3XU3kPF9z5xdIKZ2kMLkpNBGpjWkS63g2f
k8AGK2I66o6YHYkLIz8RuozZJ9AgowP7dnNYDCIqlDMtVftB7A3jeHvmvUt+d/S6G5mQcrFBbMMc
rd4LrbyNh0kBLxbFIZGTg31s5qPTYcUcEqlxVnUwEzlmREFpfvzzp9D6x5XI0ZqaIsuTAq7mn99h
DHhiwyKTe/IQTE8C67KFtHmrh7dskPCrghRLZKP2iInykpkphRBxGp6w0HPjd0fI4evMMRbyR+6g
89rM7o5aMCcXdCtCnZ1h3xPvkC1JgX511S8dlMSuzbf5jAbZNu7eKmE7dkH0gbEN0wbq6NbOl1vR
8ZmZC1MvZ1b5L77tdZ/6+30MNwWpN2XZ2jKF+aeFxXBoruuljk4LmDEqAOS9nONwq6iQugud/pIX
Mj8VYfFcSg+b/CD6Z2409zRPcsFs2v6htclYDhrUy+yEtwZEtVWstLDJkFmuBtzfYT7gHFyNkMv0
3ST9t7FgqQxhkrzwJqp2HjOxtGnvlBX5snROyNHpIZsC5tMasEkmcyqFnGPL/Gu3MM76Fy+Bqf7x
Rw+RwHY8GtVN1EfzT4XaehAVieA6Og2yGu7nLHRv+wa0Ui7fle66xyVUkV+H8U9t492w4+ptjOF9
aMiaSgsEudyrPrL0vhvMp2xOcTHn0nrOQY1TtJGh+8YTrWrN8ObFHwE2hYdhHH7UkxAnWc/k3Axb
vFqJ3uFIWYlmCXmVubzvIHoRMvOdqATCx+DtfombNyPsaKMJ0sRvjaZ/8rQfwAJ+7lGEdpS2Vae+
Lx+ySoz3sL2mmymcv7krqzbGttdWYM9jR722c+Lcf/Vrsl4C+qHZTkmTx7SLuyv+IesG1sCdrEE9
dWFOPGQ0bntSRRAtbYeW9aW6bxnV7LpZ3n55S1izz23GlX+gsBZ7SL1cK8e8un1FQVzdXC2rc28m
DFHXnMtg5S04jvFLHpm1Xgxqb9Hrivjo9g5pCup9+8W7dKJmVDCKmCUPspPZp0dDdWIbdaG9Hw0M
qcQUwwokWqUr90Y6rYFpCfvLhLXsgP7xqWdPAIimxYkIWLGlTTB4yHLzHsUBauRAT0vl4iRuixAS
Ndf3vQDRuZtcjfnONKh+kWnxIOL+hOUU+17MvTxYELsdOlg3SzQmFzzd7UYZiOZO5AZ7szZpVehS
loJXDlec/zIUPSMi+Nz+cMwK5WuZsXItw4fQVkuLFCYUkpGc/XoCjlUBSWFIuDesUOA6kw/4Nm9N
LFv3Y444apMwdTHmbGquXQ9N1nt7pR1rP80ILvFspozWgT/lGrfFHItncublYxZNQAgVXxkFirP6
4r7iFNtYmnsfDlN1k/czA54qMF7++cpiSu8flxYtta1M1zZt6ur/dESOTANhCMbgkWnqtF1DhLSX
BsEWR7fczIv9OXCJvoIlDXa0b2X7StuFP0bmt6HQK0MG4c5I4EqUnjc9APKLzr3HtpZH3rPjufGp
AVlwGPRonixLvXUFxapA3m+d0gF+Aw/m2NVDuwGg2d15gbH1HLfkgvcwRWn0sI77HjmQkq2gp3Mf
F7h+A4bzrpDJ0R06QJf0PENaRE6ZdJGxC1kpjCPMD4Mz9ruRqPStY+eMzUvTZDJcfmdsjlLtlrc9
bGnc/TyP8crVkllXby0Vt4eI0qvNbBLdpn39LR+lfhjTeG+RNltzeoc88nOjb3/quT3TOL/FaPkg
5Q/ki+FkgLrGRn1YOERQGAUeQLYj9YBwKPaLoguGBXk/DvwpoaRSSOSgny0VUjGeYLnhCsZobob1
RqnaVw7eoaNXIetlQbWcchQbkPwjrdsWTMuZxnTDfiwWPFccvC0/cjzigJ2uT8Tn6S8IPWsPqyff
LDWtKtDBjgvGpBt8mFvTqDhsEPRqMpwxI9GkiypCccDGvpraVicE5mr8Ls5zQvIG5cvNd0OAFzNJ
S8qD3bS+i/GDLGAr9nZIGA+XZBIm+U8vxRjgJZKuhkBepCar+PXE/n/Mz7/A/HAgF9y7/t+Yn+Ov
sgnjv+P7/OVr/sL3cQU4HmF6thaSY+kXxOf/8n2cf1fCs6XQlBsoDa/+r3wf9uG27LvoP/7NEv9u
cZ1WnuOwvDqu/N/gfKT+un3/3alGe4p/OUKZts04ed3x/wbn40lIUEHJYQ6v6a8yqXlSe7Ts+jd+
D38yZEeeL32J8/pGWOFxXgtv3Wjo/Wwxb+evsgrILqFLA0w+UZSbrZW5rhThaTSSCseb3geNx5O4
Vuy2o/mIp/zOHduViGzhd6WPt5lFtePM9WuhqVcow7sk1hAfsoi6GxxqNMBR7NvaTOLNibLfaa39
baKatk2KgLO1Enh0KAfGTRXtLfqCOYuMtAeTUCMmk8D9UqXzUBmU+lKlDVOR962RM79p1iJivnLY
0o6DYBhY52xYl6lUfgIODnfJgkcgPUUipgE6lXdFaX8z18pjVZJHozrlMCfiu51F7D74Rtie/Jy+
ZFzmWPUTem8qupQH6NZxqjQ8joKs6DgC6XNMCjjguCdR9ATu8JFYYrRxPeR9fFM/PXqb5VrgLNYq
5w78+GaoSUA7iXMlxcVft3oh/TTeEPxBuVnO9jjASiQtvaxl0VkFcxDDHnbRsB/ZCqNHg4Iqm45p
ZPJd7GDnzkOaWpZjTOh8XEupo7WeGql+w7/lTO5XibPDyaPOzWXHa/Ug6LdmnIQijo9erdXX5lqC
jYuQqSiRuG1N5U3fcAyHO0RJKiVwczdNGMXdT+oO7hr6teUQ7DomYoIyKtq3ncX56dHGnRXFGz5F
ngd1DHvnZ6oxHBlddU9h2i4gOKTp9Q7o9yZYto1JL5JDRrNKcMOB8VXUWfSPiwGMJ8nd69jZH0RS
aPEojxYhv67/hJKxoa7gjYqlm1lSN17QO65aizQBTeR5SyM5l3VOP4hhMxsA5Ywd3eWuRmGMaDOX
tJoHtJtzmt0PNekUi97zssxR3tE6pjUqO5OlvYzevIfR5e26tTjdHdoz01PMO3SqO2v3tZh/YgGb
ezBME2PavcXExAxtQZMcr3qWUvesze62rezqjIhMF/WY3VYuGxnwOfOQF7C7W4eLn1vOV+KmORif
ILrtRXK2U4aGGdhb3AonFpb8ccRcgCP80sXTMymX7MTxYGu1kPHn0AnOjhf8J3vnsRy7knbXJ0IH
XMJMy/sqFj0nCPKQB94lXAJP/y+w1X9HtKSQNNeEl+5cklUo5Gf2Xvttasnu8kZCrxE8ZDU5fB7l
9dEz1bnvLTJANXYR+B5Wk0v+lhUyLCQ5hHM/MnFHd7AMeDLrALZlw65qrXdcviylnxqvi/ZRVI+r
ohs+jOUYhMU6bWtvmdTA1CNUNJjcPwotxBMwGs+JsgxWFc5GWgCvh2k6JVp8KkuuXQW9f2v003vU
E9oX9fJUMJLdNIFaOtowLlvbvpYpVkp3GAinVd0uCIhVD7hLbTq3eei9WN8Z32yYfWYloVjNLlYS
qxFKlhERN2PqHIt2/qMrdfOKZNgYY9/j/653IQj6neZ4W3DK/nag0V7BfPCWZjSwvUgp8AEpTk+U
TFxG0VdMpt+yUvUjFXh6RZONMM/PDtIVFWDEHqmUIkA4IcKDvAt2CWiKaIjeUs03LqIiGZhoFAi7
4iRF+KeBWrQNSvOF1DFnV87G5aibi9mQHGpeFcjsbYJDvGbwNjmJHmNekp7bM1dvQ69cKZMWq3PB
m2h2d8yItJCluZzUH6rimJY0RfoikzUioJyEpFbf2cqp12Im+0DeOQ0435Ekavw9YUqSQnrU3GOP
YXeTT0QEIXWtDadfg8pixdi7/GszWfxGcmCxXKY9VFCZOi+tbbkrtCabvkZ41ZjpRrWRvJehsceo
iKyuyhrWeg5yVcedpzGgBaqovjrS2DVh8UxiVbABmbtlU1weYbHt7Sj+4AAlL30K7lRzSCFc9aDD
wo8mywddreRpsBFXThOpndqELrotSIzQ1TkBPnE1PA4Uzw/+5InGz5fpyitkBJH4S0uIDuwZvawd
IcWShcWz2SQvOWn0m6aIjzg2CJiLSdzy9SFb53oF6yhcmg4aZ+YxS99Czi7iHtlPXyA8FZ6/MUd2
0SokBRhJFmx3vWJb+655pnkbyYyORtRffl93rOq9nO5OvUcYmi6GizdlRPXjx+6CMCM2xYkXLYXh
xavW1O5iauCxhDohcfU9Qku09J1meMNYPV1s6d77UhS4rvhVjShA/OWyysPePqEtjafnUtNvHr3v
UaXI//GK5ls6zFWZTBEk6169RZWB+ASQtSmt+DBWt6KcsjWRBcZOq4Pm6MARBeuDIXpiqArfuqFH
3JtBkXInTX2YC+UlS8RnB9Zsn3tMvaxWvguq+Zk8qq+skecPr/AJBVt0JfDwYobVtG4FePFGlF+c
Nc4rBqnn0XzK2l4dwUBBiTD9x74gidH05Gs6ZX96C6gnsZ3uimtpN3kTkraVT2wXA6ZcbKXufmPa
QS7rOG9JZOJFrpLL4OvVgRiDdupBOfgocG2sWWFjowEZp2PF6nZATFz0cyhFBnsoog21fLSFvkFw
gMdhnMECuniJfY5yWm5u1SaVyHjRZ2A58h3tSecFjdaofU+Q7G7sWi+2BFK1K90bLR5Y/B72JCDQ
Zq6+Dmlql25qEQqJeWMtKpSOuSMRESQRsbDtntGDeVZy2Dqltg24qnBvcAb2WhZfGP/u6l7u62nO
R+I4MT3XOao4oDp5/421ScvqXfez7mLOb0a9/vSAABtEnVZltWKiCkeDAXeVsyx1bBktTVyJSz1o
yAgn3m8jy5xHxjfVcqpyiIRG8pFqPTcSp5zPpWz2NXXOsvLR6eBgkmBRHSw5E3dLXde3/A3Rayhf
uuhv036MfluSfdtA4HXrp9A1/XvSHv3IIkhCuvm2LCkkzMgI1zJFGDCMWburwLLhON6OjktiVsGI
yFFWtQgoRfB8XTocCgwElXYw8/Js2Ngb5aywwc73CemiWxrR/BzPbLw6eYxldgxCIoZtTOpgNbg0
Xb0y1k7FnJcujelNTSpC6gWLVPJg0IJzaE7mqzSLft1aooXSonWbtuWlYps4qFpz2VZiTzgVdq+6
/2vaBULtXd8U0Rs+aWPr5LHNWG+ixiodsqWCnpB30as1dWWwi23qbBNJ1KYzEaGnRfMn8axwZ1Wi
2plkgg35SM/qLhgtDdi0LwzkxiNJe97DfMkAyBYPqr8PkELW9ZTKFSMfNLNkWa/J7Dv4XGxLVGbO
wTclB3Of3TvLwXZBdbuRYXhWLqW+qYLtUCGa7QyGD2Naoqry3E01FsVNFskKy8GDzuT1lpuSMRvZ
75PRMVydrCfP6p5SUlHR6FTktxioi1n7qB1DGHch/JlVgoJ1TbKKtWz53baOQzYtPk/0LW71RZBT
egTai/8m5tsELIT1LMOsCtO8+s5HjpB2xXIy27k5E6moUW9EP53G3HwXcyZrO8DfSvoUthlBrqwL
vSXp8wAHu8lYekFhr3HCuMhU84PhqWuZF0Rrje4HFPalUcGcmqbkCjJg1RtoK4SEOuYXe0XpouXo
A2P/nhb9J3yAvRYFybIbg7NWFchz7F1dv9SGj6CZkIui23Z49dPB+wqG8idChiHidx/20xiPu6mn
3Xhhs9Ivy88+FntGklsVWkwW/TO16VXT7X0QOMs+aK9KDTsZITdxQf20qXa2KCI6ixRwmL9ybDZw
jbdt7C1rrdlqE25kuBKtM70IxfSnTMwVdlekqL6/MqZpZ1vibkEJWKAQ/RJMALywPUHoeuQb2fH2
0QaYyIOXO0+ctO0ijn96Cm8Wrc1r0Fgb2bHDjqBJzwHjZuthWRjS2YRunKtVJeqX+ZtM4OOe8HfM
YA9tMtxrOzh5uYhXhW08loY8NrPWPTZ8Ir5qTlrLP2aj81CO3oEr+2/HQi0MY/KdybmZsdnEPi0Z
m+NJihf1ZCMhrR7bMnwd5EPok9dQ509teBOE+miGt56m8Fhb9o9j3xoLteL8A2ur2Rk9fYc/HRVf
Fz3ZIImdvdR2upt/Lg31IjWa8+ByxmsjEcH2oxzhA/VGsRm0yFx7yiH/bKjyhWsF6HqCdT6Q7k1U
6/wCOTt+vgR1tHLG+OjG8Z5lFA0xXKexiqGSmthZyn1IIPai1gGTT7bPQMxBZh6fc7tp/2DOjz1P
IDPwX3qcA21hvKumeRtkQw7tRhn1JzmVz1CImvTuBoZ5qbRqMwr1B+PvfvI+WHm+BhEqW2JRiw5Z
WNp8NLa6YPfGZzCRsVNtEcXuqqb8skb91pvm2ZEULOiePQefu+mOj4XynkhVtrZaaL65IfM6nPgJ
29q8fwQ5ghq6ulLQr71S4M2x0AwZ7loU2ZPogXVdK8nhOgWQUHJrnP0lzLEArjVEdIZQF6hvq3RB
cDmvhqTdEHOomfmtCbhSkBsspQ7/qJ2Xa2Bnrvlhtk9hp+bl1LVHDN3+koghAaUB1Wc1vyDNW92Z
B8dgUz8rtcv0HI3A4BA4k3h0B83Cg9ECKvLGJ9iCJ7eJD07abZLWxG0rLkPRzvT3q16PV4mnDX+/
tmu9+lK77Pdow5w4ZvEnTowGXnvhLjQHw/4gCPcEsZM38XuX6g9sO91xjoTCfJwI++5o3VuTEiJL
rHffNz+sjo7A6s6gh9AbqQt/6cnmlGaWv2Bc/jG61kUbvYuw659UPUkjx2KYMzUwD+H03OrNFoX5
kvpuYXvedxUS22gZN98Jn7GI72NYj37uz+Nv4FVAH1S9SfKAR4AzNcvzm1TeLiTYJyxSj33m+N5H
ye8tsyDdvsma90bT744XfertygnyXSK6P0Qsr3XHeszL5ogQ/ksniXAE3yr75skz4QVlV58YPB1L
Awkh2BrzvWfHD2XB0qmOCARo/hoieHC64AOPpu+pD8R5LyE3OLCU67J1nmTmfLcR7LgJcGWf28+w
gr/9VvsK2/FQuLhxAn3F1PqUEMnqDKTm5ZCkcUfNF0sokvcyqT5bj+ItskkVJTQij95E8FQ0BNVb
utzK3t6rOjzbZXWEi6Et1YB2YRK87Me8IYbTCxfG+NcceMm5tf5azESCVMwVMCHjrvHGxvA5T8W6
0fyLopgoKvE2ezu4py3Dqr90qbWusndsLJ+YXwhCTB+7MppdWqcRuAKeo2LbaWqhoZCC8vLIDQPg
iWbAtFBrvyoOmqNuTko6YB5tG6ve6e24TWgsrMRYELL1CBV2n9jGNjTHcye4tEG/i+6m8HkUE7/i
tHATWiJTm2+LOxfMX5TWzBC05qjZHzMmwgRhTDXCcIyNSzwgJo5f4rryAA51LUy66FsS8Vn3NltL
nLM0vCvBdHtBftqxzvqd4ZGYbHfpvebumhPIioLVXI4aOsYseakimeAW9g2SA1EfBsPDWJBuhWbp
SXJszn6N8yjNQ61bm9JwUSxyVY+YSJCebuQY7UvDubT+Q5XUD6kgvwCm1TsZdBs3kTRt022y7YWZ
euCw9PvgM3Sy6k3syFdflQ81Qg0GXwWdqT0i80VkSepestAY6ANGYSI30RFz42A6AYG8X6gKQSGJ
ch9G6TyA5ZhQIcDzuuZtvmf9tDXa4VrMwH6RAwLHxZzSGql6JVIMAeVz4VRHZK6nDl3rSEZA0sBG
G6enJDce7YqFXT2eqwkX7wCnYmGRZr7IE1qiUpB+gqdyLvTqYNqWtIHICHGYLRyWNiapJYxzkEIs
0Uid6rx9iyyYOSS4KfsurOEm3eItyq9aXBwTmxOX7k8H8DEOpNmCz+isNwMFXVnax4ZrxNId9rwB
q3/5pvfJEzIWaW9D7hG9cs+MHi9TPL/sy+YFP+Naxs2H54RnCmAqrYF1iVgVvfMgJGDM+f9V6OMp
YkpRjJh921h7MHGbueW3DLt1Yv1e+ESe7yiceFZIZhmE/YNqk9zl7m+DsK4Ak5ZOIMf88TU1hgeE
etuOg8IosFCDyNPrnzB1gFGYuNTE9CrrgvzKaZ2hhO+s/uY4Lo+bVhH/DCUHiODSVeo0P191V773
Tv/im+1H3mSXlvV2lWXbriR4u7qbVZKziWKm5oyIeMfvzA7/xkm6aPXsM3BnQ7MEfO1b3T1IaYXt
KYlBtpvDXCMuDfxLUcF3I41dg5CgoreCa6i5j8UQwMBsD16CyjpRNSJ8NJWtfJwCQmpGYwEmhoOU
BC9TNVj7imxnxKikeUyakARX0Q1IOCvGkxINOJ9AElpvGKjM0brdOTAGfe0XaExp0B/xFoJSvdK5
UjBliMHd8SGb9tDeH4md43bVT28S4uXCxftI0tFaOMVV15x38nTShWr71Wjl32kzHlT3E9YIcWX/
kvWY96wM9Ew9IiBHpsiwh7kpguRfbvlRBswVOq+AmUtXjwDTX9mOeekQ+BptX97Kpj+XXMuHTNCg
Q/1funHvHWzCi7Q81s9MnanqynE91M7OnZhul0Qvlwn1keV5f7O2YAaGLhMAYr/utEA/Tdw/HYPK
SBTNxrYi/9baOnM7n1tdA5iXba05ARALA/yRKDE7WL7c1cY9HcAC1A8OWDpnFB5G0zwCcZNrQloj
BCFovRy0Ek0UPtERfE2RnW7qJsGq2TMyD4leZttt4iAGeIUcGOVabT8ljn8LjNrcDrZ1w+Zzbchu
WPiW9oKAQPA0hk+TBlIkKHBluaSbtbPhTnUamJfaBkidzp5r4mAy06BuLnyIOGCIXFI1HQNaeTo0
hBNlmGtH99UEdruJC7WXnFvSdt7EzO1saPVIj8e4KkNQPfVdaHpH2G3Srsyul7DLyGwNdYSbDf2U
Z4KqyivJbhBwHggGHqF43DBmby/oOF1/5Uf1Xs7ZPGX2hyXDpxwudjct8Tk8ywrOfBF7u8LlKSTf
W8fKPcdJ0iGTNS6cE7QqKqF5h0NWCN/rkzung410IwKnwjL5jKqcVzC2XGFYaFhwQbIkNcQyyWsy
DvDBh/hH26AcT8nYuTwbuLH9BqkxDocPMVCehjH5ehoI3G0E9LFTXEqIMM1FibqVGgr5gVAYjnon
J5UhfQQP8pP0065CsrnxHX49SYpnlTm3SKq/cLM47l5J86MDKCds489aYr+UEQLoWGiPzXwlY/8F
0OMhPBoNu1xkpYdZ2kNoGjoMNwp9QjizIeXOJF14EIuA4ynvohWdKl6cOfoSU7j1pIzyJSK31r7J
qTq6VXGFy79ODS5ZkNTgQILhfTS878neOl6+czKE0qUWjFT/+6nMftDpY1HGEmX4PIKI0hepKl6q
QYQLTYz7zrSP2Ai/OOLO+jCqpaHT4dpywCbRyDMSVUrwPwYhQ/Zt8qovyLirztPqFYNlLgsE2GnQ
3Omv8Vu0JGK58+iwMqaFHxFRZVjfGexQHh8oM5VmrWOKBLGDA7AucnelR9rWhi3T8hTkvIBzjEOK
pYOtYdVW7hOgnPegQfcAdGCq0j3o7D3RqM9B7DCP04w9RzYpk3V8GTyszCwM8Z3DgB3UN20Vq6su
+8QQvUpLYoOGzMhRMBXvsDn2HjAjMNb3IYm/9SFfhmP9iLXty5TjOQlSaq1C/dGV2KXe8GLFNCWu
u2Y69KwPnD6+/KOVr1ZvR/uAk7dpIanavJIZSWuLloHdhqsRBQxzWbEwPLqLGiWQ4FQEjDwzu7Qv
N9QPcLXuAn88QxCkoOrCkuvVYVq4mBz1E0XyIWbqN3h3diirWg/A+8iY40I+hip7MkHgQ7Km8oge
yi47ijaoYL/oeybMPV1iXHOI5wWElHZZac5hLPFcp46EsVh8I5bcpQoGiIefDDea9Ae45o55rvvs
M6S+X9qBeBjSYavAi4Q65l7d2Ctn+Mmc9F0E7ZuuI01C2rSO8gxe/DJ1ku+x+AlZ/IuCutFuGae7
4ujmxlnznbVpaQvSvcKFGruLNDDIjNMMH0NqZoMVgEahLwxcCZWegKToPWjB0dJ2q09iM7kz6hN1
TMZFN6n54jyHA3pEcguPvm4QOFVVPyQcY8AhYHQyL3YZPcSt++73/nPgZNtJZGQtl3G10AeKEQkR
WstvnmaDb5QtRhlWikm/rZ/DXF0Tt8ehIaOdM2VzOmr5A3tkb6jiRh4wrsCWrSyYF7cFcMVU0WJL
gXzIdppoFeiApX7fwLTFavrfH2rzh//xuf/48D/+2e+/+Of/IG626Wixesrn/GjnEUs07G0INwtZ
Ay4NjLw4+LMJtmBXwIp5uhezSxZ9FTa5/4Z4/X74f/s59WvUDRiLuEOcwmmFvzVGk7NCFgBgZLb8
/gJ1ft/8fui7eIHd6Vn+moOT2Sec/VqGvdk9LKLcXOhBlU0EU+LZ1eZf11aEZK1/34W6jnDz992p
NWC1emoTeDE3ZT9X+eH3jRYH/3qvCbhYA2dnZT4Onqree7jSyYOff81/vpvOP+X342ps54FdsHAr
CciiFvLw67UHCyMPv29+P/f73u8XXC8EDPHvLzfzN7pQKpecF2A8bY9si98vV8WLrfqWjSbcJjZo
MPBsk4NNH1AYpCA+WafWANZ4799vfj+XazVYqu4LydAN3OJ3lukVMNFyhTsoPXkh4zjyLr8m1jcX
4pWx9bVErsUDQZP2LvWRguUM3zJ9NoE1zKrM4SfFWEOXyhuPvidryvpYGchZfV9bjxO3SUuQfplj
HF2mqRHgoymucD/Gg7TBkkidm+vYX1KpqrUrXLWEqvWuREUUMIcg3fKiVOJV70fAlzQBmJrKi4sk
Fn1TP66nktTeECJjlv7VMcpZyrMPfocGylPTHQp9Cm8taI9RGR70sf6SSVTv+iJI6a2xTA/Fpamr
7tLa5EIEyjmyZSgXDOfXpej3ICcCbPwGP8YkPldLeTLLPE82IZtLalLEfaGnNZdyzFdOTpygnZn6
Hn/ngzUYzaUX8myUqEamcsYCk/BJHb54Jl00O+uEoYZFa11607IuYxvy6rfUIdAQgFvVXzdH98U/
6S6kxa/ywj7LOHa2XNi3uFXe3jWsAAoeVJKKjHlNfRiYV5deZf40ZpuDQqV+n1i+gC1sXf6beCpg
WjDyqKY+498IJMXgN5+DQnE2WCWC3WYqEJD+LTuBzlNO5KsyXUx6PV23Ds+KaAB9WTqG5TTNi0vk
uvkFDBHbJXUWUyhXEdbUpcO4DdOb2vQGXh/6c/cME9M9MyPdh3FxN8PaZZRVjycHKZf+FyDLcmLF
tnBqH6w6FssVk7x2hdAf65+fTytcvpSMJvN+o6LdxGl6MRQL4cIfT/H8m7B70tjOUd4YOqyYwPW6
rZqDV8tOgampcslJ5GeXtDffOO/0HWO6JwqQtT4/iWyUUJqwUMnZyfFdUcGVldZw234/988v/36F
wMRopbqSB+Y4xbuisjBkDvmr5XvfnTOdypwA0jApH2cTYmLLS0AUeaIFz0otG019OrX1o3fJ05iH
5zTHBm7Vx0EZTzEK2kVrGy+lBUdR86sPF4Y1Ezqmsshkh6lHZI2vxdb0k2ipFA1nOJUsYHaau6zr
7FCBy28K6ryk3nRRxujZkuA6wmQR671YlijU7dLc9WnbrDLdhGMeNGs/IgfTCahTCcO812GG7T6O
ZmDf7FM0+iefs0pT3sMAHIdhw3irjQbEvHmgvV1YqqQEa8XLEAxYLNN3PEGUqTSeutPcjBzpjCEP
GTi2mrIE4H8gsKMOSUMQn1VdoW0BykVvsep9k11KGj9WCKYzXAOL3q3JrC/SdsHw+89QU4S5uf7R
VeR1u7m/xvYB2wfyhQcTKZisv4LeblEbRHKJUN2DmKNjxKqMCbZZki6Gy/8WEA6JvDPeaGapjkM6
eUuV92+dY93t6T5FXDaRDG+dZmYn+J4g+hQAMdwXVU+caBzPdpKLjtuUGyE56VNNlHavvQYVm1cc
ROx203InxfQZBLyc0l7ePQMNcnIX4oJZ4MlHZLkgVP15JG9dG61TXRvADYXzAL9nX7XJH9u4DT3E
/dhjZ1F67QcJAxuyXMbNCHufWuCnqEp/TwimdtNU5K6qjpWabppHg+xHSCG7KQxSQHsR1Ak3uU6T
joF14GHIxq0S5klPqCgbc9+xCFPg9hZNi1O4LKqloTyeUJoca5ZuWiVZlxUhIFE8nMvw6FLFQSPX
cbDmRJExoDCXVl7/oF3/colgXHTsKvXOYiaZ+I/EdqtdBO5vIQthHOvws48M87UTDFxEc8hdF3RS
h5eE1PVXQ4NF5rDHRYFiy/o7g8gTlaDkKqyABvd9Vy8pELMbkPGqN3s64xCtmBYb5LWT9AI7AO10
usQPShXbTIe5lGws/YgtPGVMEZOPJAl0lYpJRDw2n4kHRzUkEHYRCNoyYhcW4bfXOMXRLQqkajQ/
C9jq5VUxTliYo7fD3lbv6HaLu2yqZxRTX72d/CTdt2ULsenNMVhBet5x37VvOQ9WLhjqFSZyPTp+
9gHq2atIqMr8EVBF0LabT10U3aZmvNw6NuwHlNrLtlVXI1LdunZYPtYBusA0tcRJfCL/njaCjpKn
+1qFhngPhPFTR9PViXNzXzh4QhLQoAUb+oWMULOjh+e1je1wgV5/rxh6RGMFQwX9IYJlqJuRVcF7
jmw4/EGj8DhzdTlh/ZDReq41U3L8BuxnpAtBXWv+mH2xDbVsetKmZM8dKYLdSUZsiT0l1A3ox9TM
Zg7yD21Pv3S7eheRl7IIsuJHaekAwBc8ms+djZGuc04EEp0SfqVnkyYMho47LpOxRkILmbVfiOTX
rik/ulH3t04lHxjL+jvLM64xSykponuWBpAF2VSs4YXd2VnvmAx5l9AF39m0lb5PomoCRtvlO/IA
27UnEBuXWQmEenbAW91fEiJewDT1/L+dg3DMUxeMyUvWXYkb+g5V/1SjPaBQk6t+0IO1DPRtlwQ3
pizehkwops8tNGg7t7c9tTFoVuNLampY5MbcLdTOT8kEGI6DO6wV8BOIQd96iyaz7zDGpan+J6g1
/gSoznZhe4u4ReOYZ4wnAlrqGEbVpi72KX/ZUrZEhY+gx45a+FM0LvI6L7VWLMbMY8y5u0mJQQZd
onnE7ejeecywZg82NJopsNdlHqc7XbjATVpL2+luQ5S9VwOmIDUKTzCzGhIZKGHO5sxUTsL+wvQF
HXuHTkcfZLAmY+frl/QBTNZZNACoVv1UZcjQgQYSisRvn2okv6VlSC53+apwoR//+Zn505Ocu4Do
iSC+CfhaByxkJnM4suaowqKqNp2sX//5IZqTrbSNYTcGA8QUeNJeNBd/Y8jGIo3m/As0hQyRdyQW
r0cRBYc4m4Hiv+9OkoFzngEatQrjpZjcls0h3/L7xu3h9SZF98ZH7U4f8FpEenZsQqQR0fxe7NG6
tLm1H5mn8hIs9no1FceqacpVrEmfdKiJ1r51CPkwXadam91oL1xSlOAOTh9jHhXcturiyM39GBUu
0XSVear4649k1RXHWiNSIxLa6++nUnwgS5QlQDFaYaf7gcSFfa2BumlMfwf1coOauUG9zhuA57Nl
ASyI63c70u41rIokdQQzIHPIbIHpC/wdCXqMqoCjEWu8DXnG0QPCjfcKvgHE10AWSliRYNSVR7Ql
wDS4BXJd519GKDWOrhQ6hnchj4nlYg6j1a5BBqR62hyRO+qrDh/iIo+5fISOEi8OVXy0wjLmd0z+
0LZyPaAiPQ60J8tCsbgAGbDIDMXAxHFZTwEUOjJbqDDsdCg6KnNrWBYAsMlP62Nf6TV0Lh5lgunr
o6kGj9CV8NQmVEddHspjIYioI8djvruELEJ+P+nCxeCSYggek7tQ6a5cewWkGBfsM8h2Zju/P5Dw
GheoTQmZ+4h9tDqGioUBlIlzjRd6L7E1/f7uCeOn4+97bczZ2iUUUc0or0WQxw+y55VmyD9mqE97
n51vZsZyW/buvi11tdHr4RjZ4A/qinoGr9y1zfkFYl29mazgV7UnT1XR4FbWe2c+tj9qhwlYU4sU
RQrl3Gg6nzzQmwn/Ea78plpBRijRCYWaQCkFmoL5ZAgaNiS6axgUUolhFUsdVtsDQOGBWm8EEhZH
zofVNy9JjhBa05tNXiG57KeCq7ZhYO4myd//b4coMLCN/wc7hGXYBg7k/70d4nH2LPwvU4//xz/9
V+qx9w/B/wqYA3UoRw0mhH+ZIqzZ7uA5qEVhl5je7Lr8V+ix+Iepi9kCgWnJNvmuf5skzH/otsc9
XQjHEKZl2/9PLgnrfzZouUIXug3GgH24Yen/4bvuZoObTGJqW16TWzJU3FNcd085tANWVZBU+ube
z4RFqfp+FdmGYAjOKy1nvyVQEV8p2MuNjYbw4tYPgUsIuj/57Ak142CVoVrZURAgXL6MssJ0rvt/
kiRDiDClKIiUFqP4TWhnIIwtBvSwq/DisZt99FN9rcvCeh7BaTNYsLSNMXXY3lF6iTG1tq0ellBQ
PAp5SallS7RFDRO8te7mIVPCItmZZeZvKuVv3CIURx89uGODSTMNY23wiy7ItS7XPlFn+5LcD08p
tZIMI5eWDNF7VvE6Ra2+CYC8kvMByd8m17epskemVIz2egsebzoRYdGXqzo2QDSonoZv8PZ5zF0a
LemzD9FvUWSJPGli2ymPlCdiFZajPzTvmoWLAGLjFg+sv2EmYZMYxc4v4Ho5OEPxLdORRXkJubwv
TWPbEME2A7NIkXIEO9i4ecvK+DT2WvTSZsUuSdgFQImztj5zDpOr6tiVrnGA5/glZ0yhhxR5DxDJ
jQ3x5NcN9QNxcFSy9qbIo/wUqmCHhj88GDb9IeKgElDL1Den3HoWvvCPFoTFNbTKu6UnxW7KUEA5
euZhj16EhMCvfCe/Y5JB9aQ19nUY7Xzf+NTtjFTsJZl6+lF02hEHV3aAQhBfkn5WS/vVc+9E7cbq
xno1xZE4ZVXJgi1aZ10fnIIG6ictKGKxaNjIwpYPU2m8FtWEb0e6L6p026UlAPKODDTvA5LUrMcR
E9SQO50SdJmPnnI9DjXIu7ZcTnEgCFVmbGdiizFleGftbm1qyjevrohyzfF7Bk6AM46QYAWOaDVG
znQc0wkHfysepGultAoxcQUOhJdmeKqgYy8bX2/XWhZNi6yHLDFVA6UTqwEmSqG1CeU3M2B/Li7c
m50mcx7Le5Ub1SfmheSEyaZ40HrMdDaqlyWpRc5rxCpjSEbBFAK3eOlmV9fJSClQ1PoidPqFx8Y+
j1wiBXryovTqSG9z91jPx137SKk9HUacsCi4qK0MtmBNYB1iDQd57VruQ1A1u4oYkr1RsGS0a3mK
0ektrJb4PhCPhMnU3br1yNBQTcuoQXTNsdWmh7rsoa/M5/r0TezPdHBjDiLwbI8O2zozi8eHMgy+
8w5Ln+mCA8d8480nf7GJ5szcJEdIYMQWkwzWJp4NxR754bDT8KUfzeBoaB94dp/qWNbXlJFiwlqc
JyoayMFGXn7S/IZEiNlY6XWNf0hl+ox0ER4aUpsxY3v8Oz62uqsi6+1KZ3PBlHYsHZUcFaBlgr11
9JiJyXTW8+f+p9/6UTVsRFkeAlV125TEszUccnkl0mXpt/XGt4roSZovhXSW7OYUZYmBMT7EI5wg
J8En7N6CEklQVbo3PJh/owY1r0seyjIuczrUfHROOokCeV+RFdB18TLSbWeb1KxnYJyyrnfqiwKO
fipbP9hm8KCXoElYq7Wddra9/2LvPHZb2bIt+yuF149EmB2uUR16UqIob04nIB3phPc+vv6NxZsv
byKBQqH61SGkYyWREdx77TnGRBVY1RgmY5rPvXEGYw57us2Tmk125WMVs8xfhqvUOqtJqutR/92i
GAsx3pOCy9IDctGC8VPz4/Zztp1GGsg6XYuYXnj5PS1wqXczNtoL9UfmLsbltc4ZPW0KmfWUM1Og
KNRQSyWMSKdo2EaW90f5wWtjRTnpucJaxZqj9hTDa318N3uQxUkdMIokncqPlinDnD/WxU+edf0L
m3VmvWqTKN8+6CrptwrVt5Hm64my2C5MkGIZJqubgNHMaOvTZhjQiI68CURs7Tfu/BNUYOJt7dIu
bUTLrmvrt8QmEBMPjbNhH7bxi+K9SckGe27IFEdNLwVjhs08dZzd2sFtZLDcHPXi9+LVJ/oOuo1W
jL9zbIFrk3C6yGe2rDKTNXKZrUV9GhsPY2/oJq2vFgnTmAPfwKC4qAtnaAjO71J6P6qZXTq7YLID
C9rD0DLrHV/6YfKjI9XH7q1SHLozDJIajOPUOPqpd6HjioUbh9XY5MXDMec2PylOV2k3a7U3FYcv
czvFROh9Ni8+5Mo8ftGaASZkedMeQiI/Wkv9QVPBlxdlwUPTHJ1JDY+YvTn/tjFPqPg+jA1j43eA
0MpJ7M1c8k1gUnhoophb3Myl2eRWuOkxdRSpOlsBESr4a39npHRpNpax1qxUhPVIbH3lt9uFBt+N
rp+9wV6oyibFxH5DPwAafS0LfOFosC5d1FbjTrcvdZlA1vMpxO94lyvqd8jbLYzGEyBoB10VYWN4
xSKR2S+ECAOZbeBycOCnMomzmjerczAYdUyFjAJqIhmLT/yi66nzmVgs1KeSFrY3oIW8SniBZTVj
n9Jt/WNZ3TuUIr5MuXbIp3pLU+RCHbP6nl03Oi8JLs3Msrn5dH/oCzJI3x30Mn83wOcf8yF8K+vl
d2EF4XbpeM3kc7y5kuWUgF5r6cBmAk07Ubzx4dHLdKizEFqjErwP8nLttq6z990lfyJxc0wDjT4X
7t8ScILr5xuwGs94QEmxTQotfqe/h0lPcICkSbcIpwCmiylggBF2b+mgnrx4emgLI3ofMJAVNj7Y
KuntZ8xWL9yW6MmIujfckt+RGhiLpml758aoOOkIDtchG5kDM+9yAzGYPal4pLEtazqOfrnnUbcs
4aQ2eKf965c5U3lsxIWiW+/WCU31OZBCR5CI/6VzjDvKJnT21biSW6dzP5novAdV8Bnpy3jUmZoQ
3iUGW4aZS2R3Uc+D27wNiqhkZ4QDAw6SrdB+RBiiKD8sc2ZsCWZhcXan9NTb06PKh+FsDTjuTbGo
OeEhXLCq1eJXs8W0lopzbRD7WtDjYUvEyGYr3Gx+Y0YHC10b/jD1pyQ/ECByGxG6MT25dcXwVovr
zSbSuIj9bRQPXCpGuEbccBqSOHfGFucUj2nO6UaNRs4Xn5wvZjlbHHMTsrkK6Vws9jkmee2xQkiX
EaLiR6WvGY9Wx77DWueIv45gHwJWlHaxuO0Ssdy56O5K8d7ZYsBzkntZZw2I8Uwx5LniyvOR5vHe
S4M4Fj235uS6x3jTI9hjDBCIb88T814rDr5FbHyRePliMfRF4urLFrWmO/PHFIuf6vD5VWL2A3Kh
gEJsf8xzCCGLAdBGBcgZmU32h1gfMMG9hy5wad+U2AMtNIKB+AR1MQsO4hgEqyURh3XQQj/ooCGc
PHyERQhso4ujsBVb4STewuCeXtNz4I7TD+VD7KDxG86t9aS59lcr5sMCBeKMCpH7EXcQDztihibR
GfElGrwsESYReXTGd3vEqZiLXbHksIemRoyLgbgXyUM7Fw8d4yJeRl37Y4mnsRZjYyLuRhKqjOjE
54hzV5EAJjiTie2xEO8jMbJcPJAeQkjWcdFmZCN+oQYhOhpoIysPfyRgNyZJlJI1aslaHJOEJv0P
5v/n4OqfdF39YHMaNMXqNRBHJanVP6NYK1n3dGiUMFla4rRkm/CNTWiVOtgui5aBiy4GTDS/r4M4
Mdl6LCsKV2BT5e9c/+K1vCUSnyajPgbXU/BUjVq7WcS6yR4ryZYbKhRfC7FyKvScnng6E5PRSybe
4hGJp3O1eYrX89pbdn3g/nyM9OpB67CAluIDjeKj5/KKMxPnrhRjKAuw8yQOUdwQCRlaRqvXB/C9
6RQP44ch9lEVEyW1dLywNmIAZEDbQVylaYi1NBvoU15C+uyY7C0baJs645rnADcQ52kq9tO6St6M
eUl3fVffaWJINcSVGok1NRZ/6ohINXT7dm0zu2XHiWXVEt+qKebVURysFgd0LJudr078rLmYWn1x
tkKeMOedk00rPlfCITuqfoiZEYLFWRM91DZkrh3igWV5sqCF5RR360ZfTjqkt913hAyK/QPuWYL2
JEcpfAmMFstxFh4xIKrbaTjN4qBNO2y0OGigQMRQi2QROSHOWk/stdDMmIESd+WJ2XZAcVuK63YS
622K/tZAgzuID5dmjeSRco49BMqPL85cTey5o3h0s8KJKKlK5k28DB/aqOWE6Qt9l4bee2ESxSm7
Ue1BUfqRS7JN2uhEtSO5BKt7WhLfp2rR+6Ak8DCL41dH9tsj/VUi/62MWzjKr8iGvktz9aY154jA
cd35bERrekDMhDetIVgufTd/dIj1Fp1gijiHPbEPh05w8uTOFul4OURQ7Aw3VP6eVHaXEU8K0Bgj
sdkoG6/xyK64iYbhUIjzmJO4fSsWZMKsLI3FjNyzB+SkMHEOdDStM/Enh5N+UQ5G5cC+HXJUzRaq
5UGcyz3yZU0szIzJ9S0VVZSFRq/wSp/AdPdcu/dFn74FVgUo1sFKoXZW4nhmYX/9h0qxP9dooGt0
0KqteOOoLFxyerOyRRkd4o4OxCIdNfikazFLj+KYZkI6n/oU7/SCgJogGvidOKkDqCmCA/N+RldN
84pzakYxWKfaZRjJHovbmmwF52viuw5NvqdWHNiG2LDjqxcb1p0bz0PcW6xxxJ2dB1i0h4btyJZy
rACv9yVWaXPDEfRqvlRTYhyrFhd3Lzw+gHVw1LpvTXzdjZi78x6H94zM2xOrdyx+71lM39fvPxf7
t40GnJ2VfaIsyD4lLN5OvtjCbf69qrr6w6lD1g1y4RT2ovPvxydg64/M6S6m+Mf7ERN5KU5y1jLP
Rl0iCsNfu9PDqlvRzfWb1VDDuj4kxBTZe920X0bxnfuIz2mlBsx5NDwjBaOHcx9QpC+o0nVxpocL
9nTeXl918alrTnQO3ewb8tZYeQO1M0SoNZ21splmHHRl4D+uots+pTBIDZWz0pG3ky+KNj0695Fg
fj3lT6b54yz+K2pDPBGSzMdkAEdACsKa4UKy6EJvwowZnvnrpGGWxD0QRJNxk7jdF2qnA2XPWM1M
d9+Z3n0SGr96Y9MWPS1Ovf7RMQM8cbKL/GpxEeT1CYw7NBGqgShB3mQZnz4TCRq0pfoW932IiwfM
sJ6oIfvBH+uf73r0zr9MJmUUZdd93qMjrkmgcDQidn1fPPs1Z06lmPejmUhW2DHuT63x0k1RtEZZ
DBoUePspzpNbk6X+umvakCBEz127xWCv6LrgyZgDArK28T1OWP3pL2IPwGSE16VzE2ghAu7EG7Yl
lVGXkT+V2OWLziH2dnGo9cjtZdNOFKuM6TCtM8N3aWmhpsNtCWJ5xPCBFc0ebyTRNYy9hNg4mqXj
kfJdXtaHJpu21ZLdpyTfOhJw+M/oTYvCQyzhOC2bLtVL5Hb7kaRgHjWvvkTpsii7b310nW38y4wo
ItWvsTsaxghtvMBUfqiSUQj5PK7rHcqoE9mun6rj5WByzqACtPI22b5IGyauqxSZADY+EkcrVRWf
ehOSs3CeagkIIovapIGlSwMPnJfqP+diOmCOQE1ooUSToCH9cCtUtlutW85oT3hfwJSowzSW7D9i
9e0l0bekvaPkaQrzfpsi8Oqm5j0l4TiSdGy7o8IxsjLqaqfcfm+TiIwkGtmQkaR+7TxM+KcKTqsz
CuQ5ADy6pCpDvaDlpibGStwy6+xTAN5PRpOKLVbKK+mzX2OgPSqJa7KputET7Z7eRyJE6C6b5Dke
qifob5CEzt9hOt2wOHrkGunC6qGIhx/HzOlLNZy3kMQonTPEIQusktUjAya8ttpXLBFTRda0InOq
S/hUcZsPSaMG+raVcCo3NcKY5FWbjuAq6oqNeY2ylm8LydaFhGtC0jVXzpYWxG3ija8cPR58ErEY
7Uj+kpHVYutLQzmxkJ0dyNAOZGldMrU62dqFjO0gYdtEYreUZm16criTBHJ9krmGJHRJ6g4S2WWj
cqdMxqZsE46+xHpt8r0WOd+ZvG9ICswnekIW6aOs7eeRXcBIPjjjZp6RF27JDVvkh4HZ9zl54sgV
MsM+YBUma5xK6DiV+LGmW9+EazdMRxeSWESUe7LKtoSWqTZ/JKSz1yXO3EmwOSPhDIT+xRj4Pjqq
/LusLelyOlsNoWhd4tGLBKUzEtMlyemOBHVAkrqUSHVCthp9DweVErdOWZdx3sZ2PvuZ1bGQWDZO
D3Y3JLVntZ/IbTfkt5UEuROJdCNEAgsvLjVZb826z9S202q0gvYzJP+9z2sK2Div4UjI59QSGw8l
QG4HOxXiHwUh4XZLF4fdxtbWcYlv4NkDvJAoeiOhdI5AnwqJqQfk1VPrJU29k28z/yj56wszaDSe
BsPQ6U+lUrZRqf/SaOBPRDU/Ii8n9R5YUEsoQZOUaQt5tz9tYd0BG81cnv6x9/otdDG9S1Ghn+sS
6QxfSFFtYwsupyA6fnD6R/T86giqFTHjWNtUCG/VKM9I/9iKKzrzBnos/OgcpG3ErjzbAesUWzJA
l3ygQUuGOQXa6x3qE7GkGg5ZpREeT7eOBqqW9RJMX0QufxVIdps4unGjGFBb/NIG8jNvbk4aw1P6
6FjCHFRVD/tBh8mpEfwkMJd7mp3Ktaq46jTAHFNPEEL7vON5ghQ0REFIsghmIMABdMnWFAQhhkVI
BEpoBU9QAipMEAuhoAt0KH46AjNMgjXk8A0aL32QA5AHT+AHUzCICRwCKmIRPMISUCJ3TzncBNnI
eAVP8hIa/JTHOwe+osh+14JbeBEnBBg+4flprWxnKhEX1x6PeOOLXSYAh5Y1O0OQjiA2WWMYzCUt
teWMnEqtQQAyM35cEuItmq+6Y1gz/KR7ip06XEgkhEgDKtIMTX9nX5b+t15ZCk0g2pea+7OyI2MH
zFxuxmF4nk2dEljtcalQw7QuIwldmJQIOCUFUuFgR0TYcCuxECy8L6qDKVQLNsZ24wvpYoG8QP/d
owl4xnxrryipe0s7KtVsMJmBmxZCDHMfA9BQjvZsRBA1prA1yCvohRbepgO8qYTAmYXF6dPhqwHO
6YTSUeA6g3A7oxA8OiiPJ0xPL3SPSxkfvSwgP52wP55QQInwQJWQQY0wQp4vtJBwQ5YQRAqUyBam
iEQUrxQoo0Z4oxDwKBUCyQRFKoRJKrhXOUIpDeBKkXBLcfIm5Pe9Ch1EebwMuyLc9lmM3TJHlDCU
a7Ilryxw8QuhxjyZzESkCPV3X0JVleYLPe/1MfXZhNl+bl30cIHjIkujZVZ5R7B0l2f1Cwa0dmfZ
NCDac8Ymb6w2Wh58VoJhjQJkDYJmoRvdmwJrpYJt1cMr037Uif1PIlQXdNcI5dUK7rXAfSn4L7pj
tw48WC1gGJTMeyGomAMzNrl8UfqDJ00d+PNZ8Y6sh3+ZkGaeIGcUAOvbCgqtFBxNwxhBczdFWjRX
CbCmBF1rBGITMduK03UMYeBtcG6GAG8p5BvJHwPZ07ptngJGOrEAchyrwyzCzIFjP2iB+9TC0rEs
YPQPXccYE7kovJ3LNe4LgGcJiucLlIdK4nG+YnoC7LWQexF/OIXky+dvSN6zK4AfUEbOyR3MX0wB
acLiW+0JP98Ra/3VjB2v2OwDfmrvQA7GEITMf4EuqplhmBtzVx7ucdaQ8MX0PmfnLn9zJk4OI8ES
ffhEdKVsU3J2KYy7rD0FnQ9kMN44XcRsY20aKEfN7/8s/EgG6EdvAoPU4SEduMic115sfVqkSc00
/86NzRT6D6XAlIZJ/5w/3ppQlvSJddt8cB4amyRKmyJoS7cuXCa1tL9a4TThNVnlqV0MwdlDcmro
KkOCGj7oR/Y89N17BfUp/1ZDABz69YYV676z3msYUU4s2GxNJ8o6WVuN+wCWNMwvNWSpb873o+48
+n276YK9swzvJhwqz6QPlWrOxd6GUm0JD6mYu4+1nQtjb3KLXE2sTBro1oybVNPJ/kRfGqrK2OpU
89kSJDaGjfVgZGNY2YlBRwc7O8HQ5rC0Fkxtpp75qW24So+x3mypyOGU3L/YY3+R56vXGOjmyYX/
8k6nJg5uN4DfHQXkXQTpdXr22tMIPALsqwWHAPbXEgjYFBy4ETBYMVuvBBXGNf/gZP0bWRN+3C3v
AOaj6XgrrSMBBGtMXmvbwB5znP2RCIyM8fCh9R8KGOWazH7jzTsnon+EZfFqrO3XuDd3aKFPONrO
ddNbiFe050kAaH98SASI1mjUJkcIJJ1BS09Q05wqkhEFo67gqS24al0A6wrSeoK4VoJetzDYYGfi
h1GXGjo7gdIuBdeOBNye4ldmz+SEDZBu1wTuptzl4twF6heDLSQag7khYbT1KczU/XBPE86hZJdM
Snzk9qj6+xCKvOM1ohnzOYYupy3yiFfo2UxYeEOfL1DoJGwkILWziZ4HUOoetHoAta4FxiYQjD2D
Zw8YAnfw7dx295MA79wUb80y3uZx8SQv/A4yvsyYevCeVg53I9z8AD/fWO57RmCtgavPhK+Hs+eg
/X2Eu0/g79lhc7uq9TdD0Hx9/lMIqj/B7M9c8iuD3PqqFKB/BCJm6XELv340If5zQf9V8GwyfRDU
vMzNuymO7wpMARxff7SIEAxRCES4BNzxd4GXp+DYU2nLRqo/Ne6oXqd9oZ397nMxTXkvrSgKGEZ8
F53zjBVuq2nm0cFlwDnmr4W1ohgOMB0ojAdpHb0UGBBSO33gzPk45ss6nTloJV/hF8lFH/ZaWT87
Ub/hkGoX+9mXqXMO7FhPBb4Fqup+M4Y5LET7+/SzwcrQYGfIuerp/L3tsTaY1fgxdmTaQ0UunHr6
NM/vF45grZKz75BQbZ3yBpSXaw8jRAT1zXvMEcD7xbSM+5LnBAD3m691VYNCRC0ZrfxF5ySNrCz5
8Pw+mZ45X/oJZu+uDs27Nkt/ZRWHcW5yyKLwNsZe4WGxsLBZLFgtGqv6ibFcNNgubKwXFheVgwXD
ER1GzJkpdowMS0aRm6cMXxKn16Cp3Ey4wN5svBo2fg2dYWPlYrKLK5AJsqwDhyl6N9LLVl1Gszl1
C36M3GD8zPulF57aIL0F8XlmuPTUiOJj4USkJFoa4v7ocIBoQrPjBJk9Lk8cIT2ukOCxEHFItw5z
RpEOPhFHxCIKw0h20hf3Ys8m5bY24Re/mDGS8mIJcJME4b1Bd0EkypJY5CVagMbEFaFJUDC0IuwW
iOpkxnlSivwkvChMKMTZn7G8bgcMKW5pQ1HiTOlwp2TiUHGfrGQ82phViMkA35vvtihXctwrBg4W
TJn8F6JlsZvLMqhzMpv3vlZ/WdhbCPjtI2wuAaeo7bLc5Wn7K8f2UubPAAvBynLdt9n7FeCEmXDD
lDhiHJHFdG36SGHeMr2MmGTGfjfglRnb9j1CCeL2xjbHO0PhAgIaRZUqQpoZM41iCs6xyL4SZY1m
spyysNhM2GxiLTykrgud2XGyQS4mJigx+szi6F3BoXFOomUfpKyRuGNsHcLJy1gBKohEh8wNtC1e
nVoEO4V6MkS4M7jGC6dbZ78wV6QDTuxxkGFlr7QbUIqKs2fE3aMzfqhw+RQ4fRqR+9jqnjXvz8zv
B7h/fH9GlXNxMAKVdOyG1sO0xG/t2Dw5xNF9lhGcDjAuxyArYqEEU40WMaDGOOQY6o/8v+nsPOgY
iaI6OkeiKKKqkHNm/sNcGU8E2Gnmi3y08P2jH1H80PJKieIXMzd33VC+umu6nc42DVCrYFLsQyI8
LLZ3o0WcP8sfmvL6rRelUhT/mKJYcnEtlWb10Ec7l9YoChfL4skjUgKjvUlz/8sUXRMh4UcdfxNs
4WYRoVMgaieF44kG01dr6feJTccyDqgWF5SjGIpoDUNuFjvdsjIZMLe4o0YjBzKeeTsQq5Q7XHws
U4GObWpsL7PmnmckLWHU7XGRHdX70DPEnp+HJd5MeKs8/FUq/ghllInVilq/L6atRwfbFTN3UvLu
V+2/cERzoNn7J1DemSY8tHEOFKDefi6B8xhg0RqxaXkFExzkWvwH5kprs82Md4t1U7pnhLfuMXIV
nKZtbE7IgelPVCjzo0x7tV1411q7FMtvXJF7JVi+uAdh2RXxlxIF2IQLTG6ZIW4wRyRhnP5Q+dde
HK/D5pXoVKGUB9/k9khq4mzP0aFjPXEqtL8qZ/6/Dfv/Ev80le3QvvN/jn9emp+wLP7rf/1cw6TH
7//9X//8K/+MfRqG8w/lOL5uOR5pPIuY5v/kPg1T/cPmWqUVwvgrFPqv3Kdy/mE6/J5vWSxSbcvn
a/inHFsZ/8AWgQGLfhzlKkf3/19yn4bvSKnSv9mxdRtNmuPapk1sxcZo/x+5z7Ttl3Ts/fi+CCiH
qNtTUS/tycnIPGGXp3+G7q+yf42sOjgtPueaiqSVN8XfoR61ay9WbHaubPC/HjzBbilOvp2YIJBY
t+5jG3n89aGxUjqBSyoXXJu7li2NvlNXuTtj0s6UTvH2Kg+l28On59wWulLWgIw6HYPm+C5C0p9k
jsMeaOEoOIzcXZsO45ZWeqLt1nATWOp3kmkBPq2s23WW/1p4VAgt9rp2Avfe8TdNCODW13X8kHr5
MegUjKFHZ0RLW0CfNsdisL4IWJ0obdBuQjU6aFtG7vCGByiM2hKbvVYXp+tHxMuLk2NOr9U4hJu6
dC7WUFQYdW0QRB2vbMSyfWjb72AKfuuRhW8882bKI9nmxrnDUao3URg7cFU3Qb8rjNEmo8eDP0wW
7cWfo8TiGRjpm0YmsCHfjQbjL33HbBRLTo6Aka+fXj8Ckn6e0i7lKeM5KEIHCxj5KA43whu8At1m
oR5wVdCNXXD//Ot7IHbiHGhgYJHjhRgm5ZvT+d+YRlbZdhi7eBuW2fNIPPFKU8wzI/0ZzcTKbFL3
hAvZJpVgsgFvNpT1SH6eHZo2c67NKAFtd5RhbdAJHRmDQ6m3ZkAllM0p7pxjGHjtvqCsE9y7w9lp
9w7jrNFtbqD9zI2b1hD1wDjkE909nLtxtPx//9H/xzPx97NTximpo6b/Y6lirxPMOBg+uB6ixAql
d9Gfrg/TpIAJSvtHd0sOAPqxPTEVaPa98NuOXAzXj/5+mLSohXanCVnN9s7ivz9dH67f0H98GhP8
OjXgOcQ4DfIYWuWwjO6z+vTXh8tk3o8CfMeG+aGE616mpjpdP/r7U0N+bXEbdSAOvb4+06U5/fM5
v37694vh+tEy43oy7HZYXS/L68XoLoVP37DQ6tdfvL46xsR+t3IGuK28iK8/ur8f/v41K3L1IzP+
cV6KUygXcrbMYPSWMP/Xau3r72TLGGy8imPYa3t3Kmj+9YHUKF+tXOd53HC+06bMy21GpVuOA6oT
SuycJ98dqtO/fZ6lO2fuHlTbjoxDBcmHYoNZafBGMLeAuS8VCzeWsnnaLSeoMapx5OH66fXB9BNi
bmEFC2d/JEZ+MBjrVzh2D5xIWhtvYnbkmx6C/GlO0SA1DR/WBYMCBGo3zRi8eSUNxiXBCNJT2smz
rOcZ995u5MQvBUbhi2JuHsesuuViu/6CITfB64P1r4+un/ptid2kwc7l8iTM8hdMJE37nDpe3iBk
KGgcU5ShN05OkbKmayHzU1K1EeKXk65p+E7Jye4WNb3HeeMT4I0ilH8Y6oLUYBuVoYSweBgiv6cL
sOauHdnvVdtxHuyqZy+h8uf6JdbybEc5B1oThzwEdLihXX9jiJO8fnd1/GSEpIl3GSMA89zhKzL0
lqgPU4Sazeioqm0/tHfJMn11TO3ZRI00pg63cQieIu904LTBd+wb2ZFslbHDBUZvavOUeXp8CNP+
VVc1QPhorc3C/8wrw6a8OH+gJtFvslOc67djHme7gv4zRsQdoa9y2fQjWemWsVblucWejP7HNC4b
Y0o/QgUsa00M3lBXLKupWjhckZfCNF2sJiVUy4lsMBsBaeGcUV3f38UmZd9l4jHxLHpnFdOUgp+a
YnuOv2hgmx16x82B4uaCDPpCXXc5xLeST+U0N7fD/Nxz5gldvdyg4dlIiOM4d+bZqCcO1VpjPTIM
Xem5C3Wb9OaWIf4OyGM61PZ4syRjjxGlZPg4Re2Nn86vU8OCb060ZuNFxXfKmZmIh39reqhOi2gp
LS9jYtK2CyjyQ+CR2KV/6yVe6nRfJfNFA3Y9hmjTdxQUGoxh5hF7fHSxrMS6cRnYHjEm0h+OLyJb
ojUZbVzMQbpHzgSqbKruNM+wzw1Ufonnl7liW+9bog1r9KpgFkyINuF4IUZnbm1VE1ckjjlxTLzG
uwDtSNP4hsgGPfGJZ3AP56C3URb+P4tlsZenP7Ox6PCf83OfzZesccbnTFnmdgHm6ErL3U50ue10
SoFnRx+Y3poQcAn7UE4kNIJ02X1HzScp3mKiHjjV7qY54i8TcJwz6owzDfIqIL0IwvUyocncpvgE
dwZdFrgVw9244DwkHLuKHKZVM7Zkq/P03cJRr4bR+q53kCaHI+fsfT4QeLXT6WlMGqbuqp8pLPPX
aAaMs4e2eJNDp/EuotdfmUO2cTH4umKrz3ZY882151lvo4dU9qb0maIuhXkso4GAbPydhhHpBIp4
ViT1zz2WaWPmJHrg/fzQTVxAQ8Fgh2A4Y4TR3QxVbRxJI4sREPN16hD/7udvwrDJivCetjUwDavl
m9T1vZsHD0XlntOMn6mjl786v/3wyEgGk38eS25TIkJOzbo5RUl4N1qRdzAztPZyqUYpV2cURYwy
gv62zQ37ZXGZmM0cFpt2qLElql7SOTn2NvGShiN1R+HPzHRKG6hf24wRspJeRa+l4//OzIS3Ez00
NpBL2t3Sbfu8TPbu7HBNGkyRyIpmW5sODbIz/b3PEdR28G0OJwbEmAUwcZoFxKYymxPCI3Wgb2Or
m5tKUx+TQx2UCzfsTC9dnC2kMtSftHHth6J5xsFIdwanyG7YpccGsoTKz8I8FeXAl5sEB+y56Knt
NN9W3qFh+39vpv4TX+h9HIf9utXG+pxYpCbm8Ij85ieZrfelChlK1vqtpQfeVukc+IVWxY5Z3fUG
a8vBIVzc5cDWTa5r55x958rL4hvdqv9Qi4IEjaKAXZk5lCEYGtg9DepLbtbbpnG/Jju4JJpf7zip
O8fBkmzLIXIYNxi3JBXuLNKj675IH0wXxkTP8BkO3bMiOYJTPusoOI+oc28ktxna5XQkf4G80mgX
XipwN43HIQi3fjbuHrWYNY12q2Fq37AhgNdf4pKwq+MQDZvVbNAUku2tFMDAs61P2/7F5DnAnccx
lR1hwiNIsu3qAg0kUarRZSmjK2xPBivvov0aEMDt3EX7XDiminoUjyEscr+oeJNhnTBc/y3yyDn1
VHmcFhVsqmjsD32l32hTiuxOkRlJtfq74OTzyA+Cg8TkUtkMnyutwQVG7kFbMwC0zxnzOmepeDvS
GP9rKWOjkcQsBkDc5sPE4abFXJkmZfNmNkaMkAFCFaMM11V/33g1tnSaMzYQ+/xg54UaNAN4Swd4
cynunTN9AKkpdwHOmFM0WozDbFmfXD+/fnSV61w/HRHIt2RID3/biVib/rusiLdEXMstp/QoNYlZ
FcmWB4bAEnhMZBF1fRhlbfQfn2IysY/hdKJqERcQ7ybEjOYny2qw8CQVjoSxjW/c3vU2VU3kj4F0
capwd7FLQpLRImXZI456mYrsxSr1eQcnM2/rlJVXbVDC2WfRb4RpUnLLw0LD2F8PyTSxAvZYBh0K
nqW8ztuTqygTMtsYJDji1Iv8e3fK5MGwB/rlovi24VT7VMzDZxpq89Yy82PMAe3++suNEa/R4A8H
0iioJsj9O+HCYFoeYh3bvE1ik5eX35zAIr/nbGkBexUEgBFjnR/AIv4lT7p+1MmqnDgejcmWf3Zk
+3N9qGQ9nOOroyiCIVdIuP1/PEmEo7bXz/0swLGRuxfP9kgEpexoVtcPLZxIp0RW5ddPDZxWJ2IO
srIHIYv1tSkfcu+K9LXOwrAf9xlClDsqiG8CBjhPtlW+Blk6HHgXMbjK9PAcDvUZckM9q5Bkm+Xd
a3nJi7s0NMQ/8XcfWem+HilDm9u+3JE1ZgTWJUyk5QEcgJM6hzACYYeTNub61mjYHy1R7zNQGwxt
HwX6r7hg+WQ4vzG2VFs1DxRRxa6NSJaXCCK7ej+PuXMxBgDxgvVCEQEeU1jHGUNwyqI4vCsw966H
nPhASuqaddvY7trG/JzYcrljWz7SEJxXTxr+k1xr3owuCZ8dTyPOVpFbZzfOGald2C9D4KRsgWG5
1PBnpvbx3BlU+rUZDeUkKIgeUfS8VfbAJe0azSWC7L6MDlKOSS97TCL2Da88cg0Rt0wnNgquyhIH
WAw5jQcnms4oVx+mrD1XDuUh+eIfykxq440fq23SO0UcolhQeEcVkWAK7rDsZmTTFoc6l9Ytd60/
UyyDmuNCBwj9N06wHlIDn145TQ95L/GuqT4PY87+X9kcpo50CFW1Wa97FyxRX3KcDHkDqePh68P1
Q1sg3QwlnUJVPPB+Tvv2uXUib4dJ4ceeGRr4YbB3sYAt3blrreUwzeqeWWZ5Q3s5YSCNnUze8qXb
Fv4dn1tw6PNaZn2/rlqdJHdXHtvB059nl2iPnZmc1JTtd20u2S4xmfhRwEuMPALcrKOY8uqBq9zg
/NN3311P3Uf9ZNDRxcHdaNsPCXHAnZdOn40f/tKK2brv5nq4KxQDa7fQzrZuBXu/V99xt2T7UukI
l+Rs2NIn3g9tvCGsWqijr+8QyGcw+gPrOfB/vSu3s4uiYLQwkRkpd6qEiwuRL1lBpumcSV8gsG/t
uVd3iand6H0606WT/+6gnbezD9cWeUlyR4Q7XBNSmx7SOiwOA2/SFPdQhGzMt+5knnRWFNuhoGVs
aUA9mux99hK2JyXPa2ZPySbqwXl7fMWbiNDzpuM7WsEiUMOQ4JqIIs9f5TVfTcwKvuA2s2/RZa11
OZycG7K7KXtVk6EDaePkjVxmsFlS0A9EQCkHYqH+WDOlOfDPFtsacwHv8gjStMbdk7hAfVuPWyOd
0otJriKiEfnWCybOl3N1co32IdWn8bYp3PH2+hFbFBMuNqFk1WmKfcaOGrY3qdj3hOtsnDk2Kpez
FiFjnLPHIUnEBkDkhhS6TrKMbm7ejAiXzsNO0Qt29hPS9wYxVaKO2yAZh61e+x3BVf+kcoKMadpH
/83eeSw5rmXd+V00Fv6ANwNNABCgJ9OwMisniDQseO/x9P8H3lbf7o5QKDRXRDdvuqpiksA5++y9
1reepXCy3+pU88ko+c7MDLH6esYRwuTSW5epG8WTKA23aArEZ7H43XfcX2UZefWQi2eE/AGhFWbq
FM0XMfJAKPWm88gQp8cv58sOrIVlIwejJhul7NIC57iYVZSes/ZrFMMMe5bS7FBmorVZwlUTZe5q
0kW8LCl/RumYDabuhAWJ6mASB9RETXkWVc1PBiQYUVN3h7LrPo1MUo5Wnyz4eGHIJBIqzJzAyg29
jn6rlcJPXxkAkVS4q2Kh/0qbcthqavKC7KY5S5G2xsNLr4+Ftl3a51CjryGE2niWkpzjPZDYyYAF
3BUNE/p83qtixoXQR4vbmdKVYXUIvFz2lLLNr5EintmNfreB1OwLc3oyoIef4pIrsAt6u68g4pO7
N25mlS5EY6SCPWcYvgzDurHQZDtplnccgb8rrcmYVFiTu4LXvCDrDH9HBE69SQiydctRxuEQ9V5m
AuTKRUIqZNZIrpj3VOWw2wzdKW5lmDmpJflJCpWCrrHO5BR5naCnOcDcsXErtO7TMvbPazd12mZ4
I747nayNFvFlI7XbWMeSMZbxeg2Xflh8qSOBxH09bEM0qPtJ+qLEGLdpMZdbEWZcjtR0t+gkNhV9
W+N1QJcgxJMPl2NL8g+aHlG+QSnc9DWnyEgQ9JOk7aMqr7dzMX8mRqYxj+dW0gc0jmqLSK2r5OCW
nnJL2+Fvzc5DWmpPlNew63ACAONCd4/Om4mwbP1pF/JDC73rKHWJa0SAyyhZQMlMpli9DuReawXa
xjKT/xZBA9dI6fO6XFc3zNFbp11xpYyrK1dfy4F6bBRvbOTzoxQTycW1Cw3Vbb/CxTNTB1NXSugX
lRsIp73aIRHSyp7olYrZV92HqGdF0mTDODxq43RICbrdBxTrXUffGg023P9FOy2yJtH0Edw0XojD
6rPvqZktsgeHZ6OTf2W63OGsVw9W0nf7KGOIm6NDMYysAjyZBK+M+yY3Gj/VcWE+mdWsTzMzLTGN
88uwAPsLLfVk5QDcVNmk5oxQ78B+3xvWAVtQcwJSCOLMoPANBk8zh/mF3HsUEsm4pRUFy8oyEHq3
hLZHcRadmfQx5FSx5FgcX3H6rS5bMjuq/E8jksGKTG381JrqOU6rfKPVq99VDzob+ODrApiBtibz
5RSowwlAEg0HRBV9vIBlNvBVLZQ/ThxbnFrlF05Sf4ZFnIi1QDHBiRH/bCn/sQi3WNEXu3EpNuIs
xERh5SQWmtAHlI5GRy8TeFyp8XToewElIdxoBdL/rRHF6dKjzdLVzy5J+jcVyotPzFeD9rb9NtMs
kmxWybOAdwzFsabhw5o9RVSHp7oRZ0zkhckKowa+ljboBquG9mcrPRcrcrPOrWM4RG9zZlEj1qgq
R+xuYMpgYeZiZCMXBvrEPiOeOByxH05ZuYGmhROyJ6Ey1MTBTqy22eYwkCpJpdO1XrBKI7spIWzw
+acT3lrBT4vqXUTmcyzHBHEpz34SDCI+9Vx2B9pmWzQjn3lYVbeZGxFyOYvsms2LPdJfKiF8SYJi
O7Ya11jB/ENKQL4trVn6mlmjcelQ32GkcWEiDgS+hcyO2WjQYsIFG1rYs+k4KFvENsMhalK0QmSH
uUGnyCeyfaZniBVQiKSFjbSkmDcV4FM5humm06RXhRk6VI8WFSzDGo4PNa6D5LnUCwsk86g65tDK
2wjTnpTW5dkMz4jNtANm7cDGHZbtujR7koR49KyRN8CwOs0dgW/beKTYADhiI68V+l0sqw7WxuxE
YwLKuSVshxqYkjIWnae2AFaHaEoYBRnSrtPLb1mjKJIGs/NxbgXnlTmJVV4Kt1RFnoKZ3h2XFgHL
YtI6lodqhy2G8xpyCJx2UDKNEatTVAiF/3ihJYB0iiTNBNMENsIAEXD2yjQ4GAM70VJA7cHoue30
/BjERvOEc9wZCW3axiiqZ/1DUC0CCczyVcySZauFGHiS0LKHWe5OZT4ib4e/sOhI0pi/01HM+0X2
qJVpkLbpu1pPC56HRTkGeQ4tfc6/ujxtbJFIwa01iBn9yILJiVIcY53iIqC9ypS9SQ7lWHrSI5p5
YmK5Sw1YaprI0AmXG3syPtUuyE56roJFSMtzJwLl4DfzqynmYKiFzwG9zVMh8kqN73ERj0cz7Spb
D5R6o5qdvs8Mi0NaKTxjfjYOjwezAb5hCaTkiYqaX7SqIjxuXAU+ISVknZuNH4+GcZJjHUmOtDP7
WLhgTfutab2FvZfP8Jf/xjDWgEEMAXNOrAWjor/lpOWe614sz4kiP1dgnw5J3DHs58y6MVIsJvI8
Phfrw4RlPStQOwycVIspaS61+qsyrP6gamXtcniQj4IBOBDqo0YvKkHUFEvJDu7s6BaZdMVwMr2I
C/BGlAeJG0+L4kMQku2MNw4dUmXshD4xcd9gjNAYWA5LE/uxSe1qsXZh5AmSfZovl6nl/i3L6Usd
6nhLIK15JnvFEXCWnwi1NUkak/CvJ/33OGnqU8JlaLElvwwBQRiZeBbCUjpz5t0tosGhTk9xfS4U
59lOXRPPLcnMUABCuy7a/kKDEPxoGM/0t9WUCG7KRo3GbTZb/clsXAx8bAYcTe2sSt0i1ZpdlbMI
55nQnSxkggkdp6vZcRHhxk4pM499U9Qng9ZhrI2ym1XK66jJh6qpTV9IQhSWcIBsue4YntRWeknn
4bIY4bDPaAe2KZ5v1SrjXQ45vIkHuC6wtIFmplhO4K0xwATczeIJuZMRTycn6GHLQtngpRhYPyzu
60EnBKO5i4le+1ZhfkWzgXd3yM9lh8wX+miPzh5yidYsZ+SQxN1ZyuhENKcxy2ckwU1T56sZW33C
sckbc2VtuGHCiYXKN2tDciM57H/lWnPsBV3ZKQbz5mU2Kmx9aG/EbIwOWtYhfOxJ1io7nutEmV6Z
/WsVWOaRBu5rKLGXZCRHgjWSkOX0xg5LTAmEeKfPGmoTfeTi6Dm9zVrv5xq9XWkBLNvLOW6t2nzq
JtpTo4YBUBCQU84t3g889fgypfauhKSGFiB2Q1Ert3GCA1Zkk2n79q3Qy9/iXHZOMI+ffU9la07J
5vF79Gat+cpivCEy4QJGyr4dpf4WmZhe8XsLjN0uC2bhSSXXVKgXlkCdBjGACcZgebMvO/W1Sg8r
Tv1d1dh3xgYaq6D1f834HtO+/5j7/f01wlReo7ooQGauzd587SVV6zS2b8tNH9CEgVbpLCYppgyf
EDJafcZKgO2YgGz6QoVIspWxahAenyck0jK0Cnc0D8U9MCWarDDnXQn7615VVUiHnZVtYjUGkiOG
T2FvwR5A6u8+5vZ4Xmid0SsETB25Yh8jTRDzz1wxCSkTha3VXBICM/yQ0fF+XDtlYmYZUCAry2l1
adyHcpG7tUIIaZJ0YFnWhyhLwDeBzBRo1ezbWSW4fuLizpliHYK04aSsyU/cLI096PUvbRllzixx
hFE7wBuPsyN0GPrneJxM2hgPmN7MHWIAKNhlSo9DUFlKJ5ETcOGC2OythZ1XXix4Q6F1kxLsXyHu
EhxqbH9B3TJoj9DvcwSBXrX+Jo8Ha/2j2drk+/trgiInXjqXt/+YQwcKVVLKaUSbgnH/+M0fH5VV
Mf3Lp49vGBVG60ZhksTxkCr4QaRfPzL/+dHjG9H6WpWy/Lrg947qXAE1M0HvBIr+F/JxXKGOAFw4
4iuC5g5IrPaPB43da7c0a4YM487F5Lxn6+uHZGgwWFsfHp8uMsVokpSWTVTlcTDTGQ7kIlIH8GKs
zwjCKVcfKj9kGBiAECmkrM501RkaM62g4E2UhnOfSahVJb5Ls4JRZW2a4vNq9+mjX0oN0u4tQ/vV
W0mEpaDCG4C2cP/4KF0/iopM89ouuTy+xCBx2kXGLxg8/b6Mk388dNUAdGDIFHtYO8IPpUyom/u8
hPGTC1BcF73+GkyaZoUOTBztJUKZfz7gjzj2stT4Q5SiGtEGZMePjjDDQWljKUm6FQadNiKdzHhS
r6qZSt5D9fT/BWL/F4EY0lcRKN//WSC2y7K4KOP2XyVi//hD/5CImcZ/qZauKLQIxH/lAlrSf2ki
KjC+bOoWC6r+tz5MXr/F11U6OzwD1finPkzR/8vCcWfyR3T58Tf+v+jD0Ego/64PU+ERGoqliSKi
M02hcOP735/PcRG2/+t/SP8z1mOVRQmUgNrfWnLsQKcOsFg5gTvvMwYEesiExerxbNi10TA9F6Fs
mLVoemoa/+hT9WepO2Gr0cghvzRuNiGg0zG2rjO79d7MWsvvOWsPgkUYs5ofTbnFCIHiwsmwnkuJ
9gvymCl9h8povEy1diSyCKQ31vznsWVPJsOXlDlJDK5aD5RjkiM/rxnP6TV2sKaZR45JdJWUFr94
9o5zv96N04wrQT5OGXBBtEc+m80bdBcOYGYIwXmtggwG3eys2afQyOw8dMx9odK0Y5tkv0wwFrS1
d5CkEcGGWxQhBKrqc/g+Yo3qaWaQLttcYSU7bPPW0TCWXR50wI+wpzMQQOxL9gJU114+dmJLQ7Yw
g3OFd34J8GRp8wpijvGwWUnzJoIxXVMRMrtQItFXYKyiPFfiHVy4DcH1uAWD+vx46HR5Z9Y1GCpx
jXDh1YBx4s29VKKvtwBMCIxnCXMTfGLBJcAwwjP0reSs8e+1TcVpQhqp4dB+x/NIBjqHdUvXyo1R
4VRQrQLuXd+Tiy4m/IKLtE3V+d6M806ktNpkreAZZlYS5Txd1AlwciYvZKukuOyygYiCNbmQQgkJ
g8DsOlH9JRUQOiSKtcdFHsQhHV/V2HA+es2RyKbCVBzUYkSt3iSZF3F0tPHarCLEi0kjZWVCwqDo
wRNmMfMFHdY/xtG6W0zewVX1k+RvbH0XM2MEXwKE5fT8LgbSIR1b9YnWOIMStWMwSnDVVZeDwS4M
5ObMPL1CERy5RyhAgyLewDIgNWBdrBWcxQxOq9VQJLSnFBFHp+gYVUgXo1aTSenr8mMx6dlfD/xq
aHKzlyHOjmnV2hkBXG4VVhcqh99B0LrlFMDwkPGWCdhFwRtW27w2462JgWWj0DSwCwaa13LA3GO0
Iluw3LktxiBIyfUJKvezoTeOHC3dBdCFjRk0PsET99oQgoXcKxTPwvhaG3N4ZqK3E1IQWVj3zK+0
ICOzSI55pbfPc1uR627l4SY2XKWWd0MtJXeSNE9FIH2pEeaoIJCIJCyG4VI30lUgHRipCMPXRVxT
J0Qqol6H6i9OZwiZ1r6ApYtSItlMPSTloZO+zbWmESAliakWnKCnbAWL86ghILEg1ARAjEp62mGi
9aOi0B+DbFgPITgUhyWFuoWSRE1Qgc+6doQT0dH7jQgK1kpvBp7g4LhCsr9HSUlorvytNelr2Xc0
hURy25eG7M65Mt+SwQTeUwapE6nmDms+CUL18lYmxByoBRjwuSqvzGhxuaz5mGVsOSWtW5QkjBVn
w/DDvNpDTK/n0cVH7QUTI2kVKwjV1QU4ZOtW83gbSvTXC+JJlNr8inrc0LMkTpf5tGtI45fMxFAm
sIqhRLfVavwegVr2ti5M4FOmuj2HQnNW8qeJvIcIpImqobEdU3gRdYmjJDJxmv5GGjx5d1pBtBTk
n0LIye/AJXbtuuJCpxn8eFszJ0FYgM05BgSVlh7jyjVcPGIi3QLOiPpkoxXRcoUE86cOxxdainWq
kotYo42rF/R8AYgfak4ikhsUIEr0lU0qoclq+tVkNZ5jQKdyN/5pigj7S1p+d1nF7AyOOivvtO9Z
NV3U/joC1BXgFpMjahnMEfLkGsJSgoojqSQsYrLK/pAQwZ9CVunGEpibpWyuxbL4KDOumfUK8y/E
Vb68WSr60YrO/NzI25rrjRnqWa/aW5zVH8UUX9sswBujY+rQBUSP1dJaqCD6jzyY432VaIx9ZVib
AzPPQTfYquTAiY3QQToFOilaROzKOHXIfQoZKjXVT3GPxvAKdmLay7N41juNG3lSDklunmSDci4n
8FedFVjjmgxLbYAeWImhbzyMBCiC5CD7yDL6qkY4/1SxuKvG+fdcKeibBuU9TCui5ur4bRKlcxT1
mi+9V+KYbuomlN1WxcJDFiE2/JjTvKa3b3GZHII+GIE/Mh0E2wZhvl1elmL409NJWdPtlSB4wjek
klWGeEL+Uy4c7brRMregO8qL1YbGBoX3noOSYZfmu0w6yrE00Itwr1veFJXU79F4ES1m0rhiGO8O
FwGf6FA1P5TcBAck2AzJFmEB7Degg8FNxOZnHMenQYIcIQVT47K23ISmfZFHdtYg6e6q1hzMJhEI
GxK8yQovIeAKulhMl1i5k1gLDpGwbMeiCV1ZNgMvG8TDInR8j/ujSvNhl848yfhP3Gqfak9vIIrV
GxgURmplu8np6yDfQahjvSei+oxhWiUVx6C6IL6bBvILS4/Z8re3ep26I/tGl02Hwlpus1HKFA/A
Fmf9YsEO0oThF1qqDXryu8kOBJQt3cBecIBwQaSaf6NOhKaWzsTSy9IuI8aLPArpgzKCQVPyhqiE
96xhV+OIDjrWkH/nwVCdV4mXLeKzsgw2DkNLjwaD1l0smWS1rGv42M83muaSC4CYtJgfbtWFhPaR
vViFJcdbPOcypUxtoCcdi+20ouvB6RJIj3V8KO6jku2sGuxjH6NmC3TxvQ0w3GCE5giiftfTE8Ay
wLQ6Epc+J8SCdicpfFp0oE1KsLBuHLFuh1i2HCm6IAwXaRuJAfsGS1ci3fucrbTSab9bdD+jTRXT
DlN7w+EY9yVb2aXTlBPI5i+50z7C9tc0BAc5lvzCWNWDXLK9+Rqk2y5CO0BW+oajk1PoDFPpoXCh
e+kavJ3mJ6Mp9snYfC4zaoJ6ulqZ+iyRgyyb5Y9c67sWRYncSUzuCK/XqjdpNmFAcImJtTCj2d9y
NXoVzTqoC8rgL9Tph5hOUdH/6aKWpNkWH18+Io0Ks/IbvuKcfiv9QiY0AxspNN7bIji1ofajGzJh
xIFxj7Mzk2nh1C0DzfyExlimWb8TUwlgkfGK0Q6umgparyaEzmwWaA07w8EojlqjOhSK3oOB605h
BbbZTC3T4VUq8U7Ll0hZUHgRx1yvYI2vxcq8RV+ejCb8CofupicMKNe6Ej7jvvhRlfCqSVzWcZt7
KAAuAKXpa7SNFxpspCg6gegLu5IVvBRgRQuRF+fvQpVel6U/5kWwEcxtOcyuVG+A02KBHpeD1mYv
yKygSofirZNmjFE5S8uUi6/93EAu1XfpmMCvmt6WvOnX4hRC5WQC4jfk7RTJKk9Zk5y4s3zM64sn
049x4NDyrnISsKtSp74FI4xHYSQeQnrLMM76wYA+zVK/p3TwyTX7sNLulIQkF0bms0Y3jBEDti5U
E024aG5Gu3qomIS0pbld0hc5FUAV69qr1JBuMyadGwyEXLSJ5HcZb/+gr3KmAkkgC50aF7MXZ+RP
KeyDeZWMaBWzmGSw0OeSocterJuMSGeFVhkqMOaC3CLrh5rZW/TOUaqDE0SvFArMSx/feXwe1zUe
/57z++Nrf39D5rUnxm39K/5+ePyRvz815MgLpDne/sfX/+Wff/zw44n9x8+kaXJQ5L7w077opLXD
V9OOQIrx14es++0/nufjW7UmbcEyQdRGjMcI86U00sp7/MWPB8miK/T3p4+PUJ7869d6aL8EYTta
EJAa05ufKKP4Nx4/pf77j/71NXUvUqdyTMYu0Koo3/r1YcnB8lAxRq4WiEJqP774+JnHg9bQBpn0
higXHIXRgjTi3//835+i5ZmdvkOLUGfUEfbf3yEfG50Vr1C5St4fQveonqiSCYl1H18zhil1xgwv
XTrFAeHG7dOkpPUaiIS4LMonLEqPD3shvBZd7uY9wq3oKJxa9cxuxVSX80SS3Ijm0R2KUqabnb03
E2f6PT4pL6U9XAAPj85woHKhN3sjM5xIkLfljYpUTuzyGyvxBg4IlfQ+BptGqzN/McmF9hN9b3AK
cmI7vicX6xxgiHrrT1NlPGWv5lWZFvtbIRgPp/98lKiHHYIrGZBVLhDr/s79y1mlB1uCfuuj6ZwY
9jVO/m38iUJZzDdi7ut+Lu3hJPFh9w1tNJ2hIjpgPcvhg1AsAW0TW4urfLWnoHQYm/vKG0sJhA8P
1FrrQD/+Vb2mBwgGEv2r3GV6i+NHeKnthNmcdMp8s/OkV1UlSAwMERkAG90czswRrtnFvC6sFnD4
/a73RAm4GYdZuGv78jmEa/YM2qvJjjxqxyKChrREO1l+Xwp0Y/DCZ4ahJx4lkIqC3d4HuvN67zHZ
hFi149yj72M/J0QPEMEWnzRH1hGLpV006Z51FBxLKmwV2EIlZR3+6ZRd3VFfCTZSX6fnRLwJn9e2
9OgmM5lrHeWQveQfLNDZlQnftnSyl+KlfoocwdZQbdgczcIt4gyKXBuPwKflvRvWZSbRhcEb1nkB
1Z2X96Dx9x3hvSEcR9nD+gpaiiOmW+Vu8qnaxZYQoHf1Um2+OZiGR+vUje78jrJR+EAbfQxhMD29
TY58IT7o2DEQ3ldoJm1M9BwP6SA7V2TfzdZ0r6kz8GWYZutjmbgERl6DH3NHJ9ztturv4NXcMU3w
9Wt80ndgAb7478i11rzpu+wrvkm1H/wIvde9qYhAEzu4Aj+2oTXb6wugbPEA5x8IgII9DC7dvYvX
4i139Cu7Iqw7Qho3k11yGHXjj+D3t3UzrwTFDRuU3flmwqUbkibqYvKXtStNJIPkTLzpbmb7xFUZ
oR1uylt9Tz86wfHE1FXcj/J8CZ/fNXuSXDzrBwMG9AXyVMbgTtvCISmBlAeMbUmRdiUHchZgVOmZ
mUp8C47a+a48P8fDTnDuHRawL6iEBpiGS7wR+Nclp7+9Jm6vudJhsQEFrLXI0xT52e9GIXXCZiuj
m8M829qkA4cj4R4+FZd50x2rCxzPZZveVg3/IWbF8bGFTLxS5Slzp4MQe7vy1tFM+pAW939/lYaG
F+5zfPVwfYpnZKBAKGqwIpCh7XC/LG594+9NLrVf33PG9X7udFuk3QU8Qqf61R45ocjWL9Wnz0Kv
x1m+udi+T8lx8kiz8mTNjs/9qbl0Lx3Sd8SP5mkiVzT+FW+nXe1E3l3dNVuYY8R3x+BpN39dKffU
8S0HnoNCvo7bvH2nfrNFRPNKz4f9uyB0LeGpgLkC7gD/9yScA7Rw9mRz8eBfJrMNU+huOAiJQ4AE
L2Z730l8e7zBdgwIWCJYGlDAzqDHsQ/zg7jXviGtTE66W56w1QdbDDmLvp3qXXyOruQuWYZTnohw
+6BJkjjLG3ZEO/PSj3iT7tGAx3vOOeUTBROvXOkjAR/yJ2+ECfyVUKVsxNOyi6KDBxUahUV+/gAF
Lj/1f4oedeOlEbyeae9WjxwdyaHFq1ZaTv3ZnuNn/Cg9dy8Trg/5J8XiJP2i0qWVVQ8b5jucqSH2
wFGWPdLNpuUoSI4FIvtHg4LcnWoUCJNr2R8QbxfH/BOLFww4XxKpc46susJZq730RpDJW9272Ghd
BJ1AmHdYjOhEQUm5RDQ3He6J/F76jeBQWylf473QdgvMgXHDEsYA3kZqTIqgz6uyCffo5udb9N4/
jf5gXHh1lkMNKzklsPHLdBl2cjaSC9LrvYxjPKjwCHbkkfzr8oQN9dY6yXs6uIXmLzan8XzPXQhr
ebKz5cg9Em/E4lnZtn5/k6BiYF49dvJGeE7o10geCC+oCvx87i/lZuKtH+9MGO1k3TFelC82S7ZA
hGKHzA1ZHMZwV340rMMan/Ia1H74FLPRe9PXTKUqulPl0v5hgXbW955WTfmJZdWethLc7h+F4Dwu
lFPkDVt1vfaq1hEY2PoDAryUBOUKa9Mzjcvs9aNlF/wMn7IXpr2XZ56ieG9e+IXXX/rE0jMFuzja
cr/tEiRku9YbQ3c5Aw+0//p/OO6WL3w/h3DjtbdJdDEgLC591rOL2hD3zbW8lbcwpDMCu4fIEpvc
wbF05nQzEeT6Lfa9bd4X9aJR7PqJxzNIF8SYUB83bemICOJt6COJ4Mstb0N+Z2dgGXlDICcJDvv5
iIvhwnXO9hbsScneIGvfclklP+YfHaOSzFGTPcrjEmq5V2qfDcpjJ+UXxCL5JH0VHgqvdCN9yfd8
b7CcZ9a3Ad5CJh/FHqB2JS+AIBftEu93KhuR5zFv1RhzZfaeCbubM0tzMC/pxjkJ4X/gLHladvEd
w66TtKC4jXPFIG4Qf0Ug0lks/eWcvnLw/urexBs36j1CbsrKphzqD4IPHRZP1gw8WbKjfRmHkSC/
0PbCQ/+p76sdt8F7+Bl8CAdlVx9CT3BpAEDn8Nhi92V7rYlOo9S7yp/hAf3VRAfECYzNY2FyWZyg
M3lN5GS/rgjSbBp0MPIbazjz5rQ3U/J5CZ15s76J4Dz4fRP3db1Max8Zv2BXB5Msi2TD6th6E6EC
TF4/C0o01joG8F7rm4nLnW9ewSeyFnJoQG6ZDZRDS/lB/CcFD48i9MX8CkTloLJ/CamTZq4eHIfO
kRUPQ6rRvximX40vEa3fOEK5I+5C3lo92WkqGhZPek4dw7n7yGOF7cEVfTh1R+FlTTVvvDLfdJYN
vp63fM2VsfsPxPVeYl2rrbHxA49ulht4na07XOXPCjFidrkZn6ZLMF5C/GvIbb9r4bVBfD39KJwm
ZVwVAvF7IkNLSK0M/EHG9LiPa2I4fiVLedYdruV8a36GqFqnbPJXe/lntnoL+13ldmSVB8urim1c
BPVos13RppqMF1qcxG3gf1Hx+vhC8S1j2XIgsqywewyHJq7vMTgFyJY+VJdOAqQektyoMxDHXRJ3
UbfKF2sb+wmFtGTA+JkI1eHUAIjniViZxvIoV2o4kz4MXVYWClVuvAsrT4QzYN/fa6e+LTZraLUm
bsJ7B03JEIjF47lVXe251kkYYuXbk/MYDpvv5TAAegkIpsGxjJ/aJ0ohpZUs3xRubbYr0HRU3F3x
JIeUxs3LUm0huN7VO0kFpC7cR18xKSN+Vxfuc+ONZOWdCEEbcuSGRK2Z57PYdFfs/FlaJYQOAZY0
iZsOY46fNnSgbXzcZMHp5BIsTtl6MasYdzyWGUd/IWGRekce0aCQruMjYk+KnczdKk/7Sb3QUlkQ
xcWe8Bwk5xCUwyn9MN4D1SWNcxo8Xr7hR8Cr+Xg9WPsytpR0o/KcffaEqtzxamcYSy/WoU121Qul
C+1HcdzVKk5FXjg8oLyXG27/Pv2Von3wuJ9xEDF4Yu99VUf0bEcNP5ajn+a9uEFeUi3HMr1OB9QL
0B4tr6v3ObmM4l1Qjyh88sL9wG8jSBuRskjeBP4KVkXv4izvSe705+Y638pxg2BCLJ+HGlOT36cu
TRXx1hKQjF6XZ6BTpO0U/aS0L7PwK5h+m7EDCZLFBbtB/tEBU0rsN2JEbEpwCK6QbJ6RY8U26WCW
l5EM8hbPqHMvFKjLIfcJeci0C41GY9+zC4D29hMX2Vp9CtZXj0sJ/NuLkL4y1NljSDDBIX217ATj
NcNEyfyA6wdXGo5OV9oOIC7zJ+ASU7VVgtcs8QpWg9Ip3ImhG1lQrGYIfzuMXOXX6sfFP4O0P1Ou
vXShnGF/7AiBb53xbt7HCeL0ZmjcZPYsw69BL/S0pMrXKGS0JSBAQwLliNiDeGkuDGnDAewGaxv8
cuhHqLZJTdoa+aEOiVci7voP54SRdfaFXohKrBu5uKLNjE4B8KzR/EYgBxDQx5wfWJtZOBYtlfym
NQh98C/r5be1LgXTMAuuExR5V/uuoudkVxhbXKPSvkqOM1h3ijD2EfyJTjk/hbWXRUfa0YXFufW4
2tSCVrSz+RmPFqZvSG41ZLgBZZzN/5LsqWOYeeMNWL6oBmN44Ps0ZV+u0yvEnRlnasQsmXHJIWId
VD9N49qIXg202LAl2anUr/ED2J71VQnACTnvsCvJmnOXA4wXm7nfilfyORl+HVVQxiNF7FTt6XzP
dxYbILt0gkfFY5tec+kyX423QH4y4aYhL/cia6uD13hrgFBFP4FgU7s7ZPQk5S6eXnnSrDk4uZVq
D/yLheVGwcRat2RPk+AOr2wP7E92d+G+MfcKI2yPsGCb+rWmH44mye1e8i39KwdD0zn8TD+740e1
K+2P6kfZTm/fCyex3xbasZ+KJCzOaRxK48+YhWk+8Sa8GdQ0XKK/aAvgSrhylt3Gp/wpqWyBHjud
WY53n8ILnpOJFC/b+gTOdplIpfmm7DIchW3MOL5WsJlcLKn1zdw1X8Mba2nh1k+Q1xix0zFs/Hbg
aMQ0iSkyVSqPxSU/pXt+Ibt70fAf2K3fEATN8k3X/SsB0EcOm+Ck++JSVFuEmj9941DSxDKRciL2
BEgxNkVRVGOc+pi4KqsNUa+WTN/D3EwL4wWX1ZUXlK4En42kXO1i85gyz71Gbj2e1o1keuHe4l/i
5O7XN5ax8qn3ueFSnl8Ni5U161i8cPNyR+K0Ujb0C1jTEd3AvaV8GreRA49x2klHuGZcZfM93lQ/
kNYi+HQbA9vkfnXPefSi/og36YnbnX8l59Bw7dw+/QHplN/jp/zJOJS+gTnC1k+P5xMOl+SbROej
5bHtlSeK/KraZpegvxTJ78XYt7LHLwX5mb8ud83kXNJCoCxeB6b9TaGgst6Sd87kkAagJ2/lOw0m
4QutZv5tVC6kzw2VDgtkgRXM5X0opiuXVnfhpPrf7J3HjuTckqRfpXH3vKAWi95EUIRMFak3RGVV
FrUmzyH59P0xb8/0TAODwewH+FF/isgIkke5m5ub0WWd7O39+GGovglcEN5jrfx7pX3qHqwEqQuQ
pww5hkAlouXhZBSk9tpvgKMMvWc1AKymol/GJC4YD+JnipSMuss+7Y+hhduGdvROV3bFlaDJ8p6/
HREmgf4yy5CkXRhBU/vuRxPRMx45zZE0Qy0Co7jv7fus+qvtvDc+fIQIzozmOO42Wkg+BugEpKjZ
Pytho27owWpdxocEye0neVem4WbDkO6IZk3joYkP6ocN9mE/uKyvbybQMY64B31PlzVb1rTX16Pw
kSq89HgpPVtppPyOW5ga+wriAlq7ofcgKOLgXgjy0vkJvkDhW/fbiuRFPqfn+K1/kRyYJJ1yJwcs
bHbpI3py+1vvvDWqrzX7X5AREa/n1KlCv8HKkRDCx2i98Dns4XwWv+K/4tZ4F7q5NRze612R3bBC
wOeElYipXOb5zghqf2nFu6TfFvwt+awggEN5+Hhr/yLoa1vgTeRspvK3HSiq7hE9vD03eyO5DI9E
I9OnzXHd7HGSHwFeaYZrDjAugBlH4ljQgeEbef50z5qlf3wVO/XbOEfeE7H5uQrIMKmL+hMYpv6h
f+QhA6kWd8ndIo9IiC76uaCiu1426nxIMsHxXN+IBapPfYmeHaphzNRuDwICgAHSwz6NQDM4yAZ2
fKO6Q8urP1zpw+Knqn6G7Z/NRzxO1uGqrmDNQX4ZCnxxD+j8t3EgzQcs6do3MF9o18QKM3GoO5yr
V3e8n/snRv2KhnI7nQvBrd57PZFA+dVwEMBL3udJu2t5tXNRl3cQuto+qc4lrkNr/eI/EBkPCs72
vzsjPleGtZPti+c8zgMOx8ShdvaAy+ehbQ7PdD+56Z+y8oVy5jMmEP8o/lvfM+t/g414SLAjIo+v
Dk7MPhvahRx/w0dg6R3iEO0nw6cvvjkMT058di3GC/PPXfwBTkcIX4N5EPGSLQFYticl3h950CNy
6y8xTdTxfnwb3/jfhrgdrDcPi70nBEpRi9/bH5NyIPG6Y96PBCuRQComGN8E28/aBoRh7Br3ZBou
zgdS7DiqXETmJn8ur+yofAzwNVkbizllVyf8zcL+kIc5tElUluUrb/ZFcolaAxSe6R458w3Q1aH8
7yuyzd38ptxxDDU+myo0YvxIYoIobLVRFAa1ifTiDl/NXoTzYXsgn1wRro5OTCFsx1lJFs2JCDss
A8Nwg58dsLqy3d7I1dtbRVZj53fzF09LvBFrsa2l23aVbrOPTY+4NP6A3Pyb1IW4GCyXDTIL2ZYc
BEbOJBbn77L144/MvBFi5oB+1ITwSFy/2N3m90qLBK+x0WXHGJHUGq3l/AaowdK6I2ovj0NyXdDB
hELMKf2Gf838pVHE3htI0eMNGBbRkdQetVu4IpFq+uJNlay0RygVqMPkz9CMswLJ+fvBDZQ7HnKG
pzZYIf561HCu8sUMllPX7YirQxaZ8YWTz7G6AHh0oDUEoO4H0X0JLqztQf9JhQgpNDArYgRMKotX
uuB6WB0BwYhmoBp7P8Ga2lW74S+euERUqO8DuZsnKZGEAYMhLIEZkQvcpP3mW1pvCD/AtEpO+fFd
uYGJsmVERXoCUuKyGCAzEvI7Ac75a3IodktERaJZsRqChE9HItfAhOB5nUiS4o9FXo23+h4vo3tG
Rh7U/C0mziL/dkFoCh+4S1G/5p37kX0WCZ5+PleDqssX78S2gt8IuBQnPMrKJeypZ5ukdu/SRN9c
jC9TP+tscJ/pTd5l8zYDi9c4J0kI4mte3DtWxJuVw41dS+fJkFvcjIO4Va9Ukq3l0u3la8ok5PVt
csHhZ/wqkr13Q3SGRUyVPYBnd2WCgzThpho0LYgi2jUH9q6KEKsISNS3dATuhgzwcsLOd1gitXi1
+jf8gCi1UQwlfy0Q4A0AdjbLDwz+rJBxZzSERXEpwJyQigV4ceY8pER8XcDfSXzM/PnQ8Gp6lHhM
fcRbefUxARy13qjOuMfa+2iUvyPsmCXeYLjsBNY+25+1F+Kc15pYmKODcq6sN4Wtn2vGobnuoyU5
IC86o6rJ5Mm2zIMtm9Qa8gsUCWZlTe03YBxMtGwRcSVtC1IF83Ofo728EZiYtIUAVjQHrp5r5Z35
wtCYz+DpjG4HQNptz4b7HY0XPpCdjOfRsqXMz/y26veDheJSAJrI16RcmMzQFqo955gOmeJAYb1h
ead/2vkPD3WSH/w5n7OlKz4PeiQ9h/uPNy90zu2+WsIdwYj4igFznZAoweR5g+NW6DVbPccRD5yF
PHGel6lgVRTmqu+uWxjU4g3qOy6UBsAe8uKWUQSi/GR28p42vb4ijJVDo75z1yVgY1e8AvvzDZcP
so7zW7yz+JUObs1OyclHSq0hbkc100ISGVSTWcKYca9kgzEK6SxYojIa9ldf56IBNDSE4EOeH+/C
DTDqdDRxV8ytnpA5pnt8zzUyROwKTKXYYod7VIZb6VOi/MQNgDv6nYbwEwQtu8pfE9j+6iYHDQxN
hOAkQJWTG2yTFi8Q7Z25wrdArjriDiyin0/mE1Bl4RJM0mqYbjQ5Uh/3SU9aY9czUZFZAYzNyP33
JLK869weN+Nv2HhsDrdlPfFY+Xsq49uAJnv+iHunA4Nh5HaY9EbAVbGI+A0vYThkNOMnnW23zd3q
855Lw32JR8cj4BqxmeH+19bn7bhz/ojrZRJsg9RC2/QxGKaExACSg+6UdCvfqMtwiU8kG+iksBlx
m0wHFxnDq/zkg8WNKoFCxhTyudwO/63DjTe0gXmsO4YHXLggazbNm2Pdsyos88iSr4zzaB0nqgIW
CswUgVUf/huDyJttC4NWWhYD8ogdxbpn54xMweiGDCwLhM/ghQw7d8htmjvuSNhR95joB4w5ujVY
q8cOmuRWP4AGSvTri20p7zXvULWYj4QzVV3P157t8gx4ohSACTfmPB8ew3pWoHIGi/OQj/sScz/n
gfuRTCXiwYOzXhgGXuutG4ASQ0wBfta3KbVRX0HcCXeYq9A6X+S31UfwRnnKXAWvYxg0lyYFHER8
Iu7euaYwJo0X/iClNdG7UK9jfjCUs9jHVdRpEZ9EzT3FbTY75QpLnSKgd6YBXds5pH1cFZe9Xihs
sCzomR2nM5NsfJieKJAm/X5bi/l+fKbNA9SjxbuiI2yBpRNRYnMBs8Ok9o30l1pHXB3r2EoDIsd5
Coc8UL09Dtso7R6fVs9nO/GmRzF+5NDEhmbXlMfKvEJpU/XQtXeDfh15+zVECLBRj5TGPSOAMVZo
QWKFqvXGGHOZgn5sSOLDjW+53Y3B1e7hcBCXx9rBETu6VmnOLgfKXNuDTc44DbA/kDzBcFxpANse
/64KQHAwTmZOut2LOePCvj1h9lJlpD0WRBVHE59cGP16WQfu63yE68adLUrAkLAWeT7WELHg6q3q
tO8fzFcwPJ4GWlBNcdAQVqauXd0c3acdnweGs21ahQwdD4qqtZEGcHVwLQXU3HYgvu/xIyORqmmc
3PPU+fsCecN1r+ErjU3Nz4Icdm27C8Hk/nB/jCvTMqZuZ274pCzP3lf3GHNPJE5MxuzEgyXN2+Sp
SLiIshzIRfvUDmLA/F3SbLkp/MjMPPXVy7pi9IijEvMMKHMvGM8Z83QYJ5EJyklWhs40Vaxg9iI0
O0SLZw0dhF63j9g99x0uzThSyKfMfmcxon79G5Zq9bTNVwVBop3A6NEO8/qT7IFJRoJLDmyStTXy
ufD25nxR5zjolDcVjufPsnPN0Bbbk8aShp0MlK965MwktDAGqHB+yxyrj5kVIZtXaXhDsV/6JhUp
b2+9puQO7OXQu6gwwp7CZhtGwFkYj1D6u2dwNpgcnntGIgxqFAjRo1PGEctgWz90jLrwC/0W+t3D
1jI0XfgBQ911574jqfBxUmfCyLv4lSeq6leYXUigMNqsgIY9RMfa6mCjVTocerokmdfGI2MJ0LpZ
bFD2xNx+BKiH9KKUIStrGkIIlyC57ECb3yR0LhTweG7L4p7Yh3XdY/cnxe/uHPj9uu9hiEmNfBPb
iGgILRKMhv0Gg0Z3uwuRoOMR0DZts0D7ICcp+STd7fKjl96NCQTwMFFZPMGYR7RSsNJgZLq03Mpf
ym8YK2xj5nd3UrzD7D7hoT7wTAlvvHf6qdvBh4O4zaTpCLMcfTWLIOXqKf7A41nPBm3lMWYfZ5Ge
FzQbxDsialvVCygBu6CMGAHHuxN7lQ7kNG4HDWsRryTzFzCCR5kmarsDE5OhYMrC+AeSwnOchm9Y
+2B9BFkO3Xb7OnnhMHIxpVW2Ip50z/yKrX2LOdLj8Kh88b2Ldj+KWOkzlqhWe2TUOMkRBlfck1I8
YXxbLdtd8MoGz0u+tX2sbzeVmRQFdyK93ewdtkiada/A/fwAEeHjHYwJ7W31UHHi3C45TveNzmyk
6L9sG8h2ZiMyqx/ZSSAoI4BOAybTZsIUHO1LZO2H146NHjkjcdJ5K7wHcO8dfzPhqYHExiNLd8zY
7HwmVJo/zdwQZAdWxeZA2/k2qqbjid6S3SoYMDgw0xkvbfRClCVUgc4TFPweGR1ZBq04m+sBIIfH
rdSPMREXG8vPZsRibR/KD+YMS4orYyda0aLkCn62czYjdg6GKFEjtTwyaOw8FaQVe8/5yMvYLodf
EELYoDjvFOvIyye8A3c28XK5r+CsVftGu2cbm7Jr78IzJjb3ExXPcubOFvtw9gGW8S3PkOCM1aLO
5KgPVHAsD9h+KzIwrPxVldCYA2f86mkcdrTk5DPOR+arApfM+triPd6KEKSI2EKQHKK/A4JwXoAO
C2Z/IlFAPLJmwNNK49cTnABKMkRi3L3zm03+AWyUZJ18dTu+YZ4Af8IsQgF4oxmMSBzoR5gWgMkc
zj0IU0xEjr+mormhO2+6BoNp1jRhsnlYm7Zw8qOK1o0zD3P7XulrqkXCsmkDR8AGVzVUv6e+02EJ
IzI02/IOB86cTqHROVkmYJORCx8JQMgmUkULwDYfsxaRag25T7RpEa1Vc0hUtVmhkG9+0t+Zh9XW
olgozCn8yI7q1pabKTS1ZEgfoc5cyFO8dWImU5ygL6HrrCRpqHuhsonPHsBZv7XZLn1x32Z4wGor
IzJI80Xastwn8eDQWIEx0340jUCkz53pkkhtysM/wnzOav3pq+SXjDlkWoPTOUV4ZXKCnLgmSdDt
LyBN7+TWI1w42m12sc2xN6Xinz+PbXsJ48K9//lRXyCg6xnq7ed3FWZyhxnkpt7agmqdRs9qsEfk
QDIe2YQW7tafW/zPf/RkhST58/2YYnw86a271zoW7o9U3o+04L/+MYbIshqOErl0hBvq03+9ILfz
3+5iT4FR1xSBtn96sZQlrnT/4/ufr8TA9Kvq6rj8NJP+CK3/fFmqDYRGpWnzqK7Xs7I1BytFv/gz
shB0PzmskQy+PwZKmxTndvXu1ifcd8WIXN725c8P//WH21/D7OQ3//XDtoiPoicHG4fNe9aBCfnz
yT//5D+a0D+X8/Plzw+ttnvzVCqJs0G3UlKpHXklJ127Pdiff+T27X/72c8vfn6mT/j15nYWGY68
VIhEhbXAHsZBeThA4dp30kRhB+hee1UfdohlOT5Kdr6eDNhICsva6zYsc++CaoMdWKXTRIPSvqB8
rK6QxSx3g7dzkIF6/juUak/mF38lFpqXtqBbPfbGQHYWhZEVThvqW4gYCAgEok7uawwsJgNDJ63d
GukQh0AnAcv1xRnobHLg8Xcqz26Z3J2yyId25EAWqoUKAX3fho3SUl/e9fPWTeiaGJALdz14s/tV
DbfeAhC0elRjVEohGem6mlUyTNwO0zC9pRACSGL29uOiaw8dSgCRYUJ87STqKjPhCQohWWT1+GBi
y2mTEoDPNQjg0LxOtzxHGhbYTwO8yhbUCrmc+NpiMWiJo4pqJEW4vsNwYqJq6JJreZY4DKUEh0I7
2aO5L6hmnnSyoA86jj6OshD2nEuRaD0ZefcHJz4O6IQwyAZtS1qK6blSUK3nEKL30NlTVUh9LScr
VKjKrGU7hB1aRK0Qri9pgt70X8JWwgipNDKMqsleG3VETmuf2ZICbU7+3DhOdtRWOEibn5MLQGjL
IqZMNH2KhofWdxLjIvvV8Mgd6ploU/VsIqkZZR062uZP+gMnqJkCxr+xS430vVtQxU0nbNcchBQj
hCy+PBAgSyusw2xskoElwSN+h6E2AVbZOBaTIJEyZKuE04Ze1drgsFV1+k3fsi5aIY4uECJULzpo
HZhHKLF5klUjFLTuU/nRTFyxohSQAhX3Mo2zhSwaooRTeqpnjNTNDLInOmsfKJb0kWp9eblnXZKJ
A67C/3PfZsmbZpMZwmOejoq+nKdUzH6n1vUZdQAaJbC4Fo7V0O2+hfcaOm+JrMsr7WCykeIy9MK4
1vi5IB0GQ4pCLy0o61lzrPdOR0LdFErUThkSptL1Uf4o9SR5lPX9YNjeG5oLYrUCTxouTlg1ol5o
YCKMhoE5OgcWBuOOYyEp1o2fdmJpoZQdXBUW775TnMdJw1O6zBZUZBM32yYReU7mCNAc50/drhIT
HnrbctP80ymEc0llhKNNPKKIusaVAqs5sxrq45Sp59TB5V7CpM3XpYKpJGney6ePIlOoAq2YJeQa
5+9i/nESRx5kT2MfbR93hij0k4GAFlqhRP9L/MsybNo5CnnFayGJlmdEBUNhat6lb7sL/TTjmb6V
cxlrf9HvpYGmBThjE6XWACFptM6WpeXIowicEeg8qrQOv6an0aZ5dhh61IohR9Dmd3Sxv46EvpAk
IVWy70t7ONEhNe3V2PqjVk0VVY0dxVrJSdAPL7KvP6WNVqyYtGg1yrttptOp62GGrpT6xUmXL7do
M1/P0sBNaXmTtKigIBLNxN+md1AM7SAzxMxVm1ab2oPr0a8yO+MfD/wjMn9Fn3gvyYo30iI0EKej
A7azNq0b4i1Lb9RQx26oagUHixMvPpqD3Z6m4aOmKugDGvXyaKbpIW+tM1Ok+ipj/erWkNfHZn7R
EC9yJtrcbEllTQ7Ahmn/YQ7zAS0hBQGeTf5ka5Bs5zUJDXd4WdRyPhqqcekYGiBH2N9J6u2Xyfi2
JPkNHVcSTICoaBNnmqnvSqTLd16GBQ92KG+9p+EDuq7Zsc8MYsIGIKpfRnJCmrDstoBv1ov52Gg2
vMGUKrIS0ghr+I1Bm46KqOJC/+sJz20ZZbGX7he9xkCBQMYuEWLIWuMRIcnnWEPemc24OOr5i500
6t1mxuwlq3HWqWfZRaY/j4ugqAMVa+gV7Sydz3nx/szLlB0qmf1dUuwgdSN9afyEltNj434q2Sou
XttcsbHGRIWmY7oH1F/lRpFQMXc+u21/Uds2uxRa+lrbgjyPSsZSaldNWdk2XSFDpXDSQKvaV2Yp
SqdKi9bTSHouJHGzZ6GYMihUARPrhsplUK6WHdBS+p3P8SUf0GNLU6SJ15awE+vl8VKS7ZYFZZfO
pAyEtoR9nmLxPOb6cEzo0KHwsEEk9A4nPXYHWdGFplP9HRyN/gDtd0yTOk2gUh4HI8PvzNbfxiqR
QWpacyRFa4eVI46dtXDUmrodWpL0yOnNsFLLV02g6pMMy6PiJBTFDIGyqovqYdPUND5640WfMRHo
2FomU+ihVPXporfVg5Trx9yM9/1mYugVs3FYcTAwszaJxiwVYNDyZoIaIti75+E1kaJjll6NieMj
NlgDdS5QXBSDzmg9PuqzKEktlP40WjQkDTagQjfq5TPtP/e4OF+Qq7lTctsLnLWiC4KAvms7tAFp
ltxpOQhKrtR/6rwJytwKiN/NX0ixAdS5w1NtakDljnvMiNDx4YTWYafTRVm8J4025KTucZzGfhEC
N/qgQ35oxfDibeLWQgFV1GySrTVxfyO9BwjjTlBlbHCqXk+OtgqkWdSOdRxRqvTCAocxUCuoJiOa
3btmBJtzO9aMqk2R6TSwzHNxpetxLuq/NO7vJp7Fr3Z973rh7pMsrsluuH+bjpd19bLrkqK3XMFt
mD4Wc4bMupANIM+95pgA9fOlV2YV3vCfxLIJzJN+fE2VJ2nBRy88ZCXjXPzJFjO+4Z6+U1E7RU7A
da9JIn4ngxNHytHAM7hrKd3q4wwMsDZH1PlQHdQqNOsq89Eqht/aiCC1TrjRuYDgvbu+4y8OhZ8u
4XZZWMafzjAEZrLidKAJys1azBG0FtgCXRcjSy8TDs2Kizuo1DwKhA5JDmn4uJnhrUVq7HESQa8o
dT76zDtKffrgwHmyXb3AQRdFiTaSrNOgjWMLkfryPGvrSLf5hjGpzW32suaIBcoZfVBuUqfB1wKg
NxBGpzHNoP/ZRjG+w2BQX+8xIumuCBMA6y8ELCAEbiqGQJvbe0Mb7UvhUXqdacQpNntZma8xe1Px
5TYoduEvBDsoLyLbtoBcZwuFB6kiL4Whue6TI1lnPJiG0Fm0N8Mu8GCWiHaW/Stt65yTLuzNnIZ0
XWfLmRfAvaX2HgqboUQoAlaTbuzQOqDOqeL/a2uPIGYjFqEkFF2FTEB9rc0hBwHHtlLaLXaryXDC
q6x7HaAthi31ddQdnhDFBb4wke3tSwI6oVKl77QaaLg3a5r3mtuYT6TDFg13dHQdswlxZNPzHoYO
c5Epx8ad4BvkzBnEM6lpGw20YUMH5tvKLccAo87PxYPulpr9WdJkDGipffZmd181hgcDah332+Kx
cQsneeThWqiGwsklJFWqsMZSNzTH3qIfmzBCYWcqp96XDTgIXuefDbFvYFTqd9UjNjyrEg1N2afn
rDs4Hou0RXk0kAYTPKZcW8pJO8aicvdGU9HvxjZZSzotDJde2Xh4NtTSvXYCZLfRm0OTbW0IED5r
zdLOc7zeqarQDjriEAfyaUOuW1QAdb1I1HA2V+iMEMJIqPGc64vHKcNSOJ0orhdbW2TToPe22otx
UbEC0Sphg5ph6eFZ89GWtB+5DlLsLmoIp7IUKecVVioVxj+mhuid0CPXKBdav5fk1bUEfFPEYSG6
ae/Je+nQgp8T1Pu2sxaXwQNO6WTNmaer8d3iFFu/AOWT2Cpf0Neme9DUtIfWpRnWJLTBtadag3lw
6ZQ30IIwnQRVNlIbHLnqQzo2Z/oYv7vFyRC/arARn4fPyW6Pq4IFQTWWMlwbDekpmNueM9SnHhgN
X9LdqrrJ/WgwuMPK/qyuJIaWCl7tqtDIFrgZyDJbYVMP74qCWJ6hC4+YBYvvfoGOThYB5JTB+h/X
8bSZmw4oiOoiubpqfq+bUsFlh0rooPxe+6FD1fYs7AzExqXWOClPTe0c0WKnPDhR1VRjju9ypIpe
O3ckQ8juGb9lkdrwmjfpKXOTxktW+Fvju4jnV2AHi/TJZZezhkPj9B0NFF57iSdsFle9PBYk9yen
7dlbuvQ0UOlXejWOcNBCLwpxK5eW5khZK8xMpbVloao4LYMBcRKp6WkidK5xNZeaQfeJJqsj4n7G
gynFUQCPiCTOrumCoCuSld0d85PtNDdWFL9V9k53JNy2lT86nQVnV8ve54xjFX+4apstLGhCWNqH
5jrsNQTZob0OGtsoGtSI2Camywv6jwYZ8WBc+k9VWhiGYqiamm1LJWd9R4zrJc0pFa6CsjzCszH0
f0r98YJRqlJ3n2mGzYUxJxQp4ZoPLfT/tKP6kaaCtKsqsM81boojRaR6i0PdY925XxKb1d2StlA1
FNw0RqMvgz59xN7qdV0XWsg8AOCpqe7qYXhZ0/qglElyK623QYjfc+5Bok1JJVtgDp/LbZFmhh03
qKdhrugOgUGiNTN8BfeE+tg17S+Gpn72K5IMleGdHdQGdp5lu3BvxdPgVQKpcPmNCilQsUVXiMg8
XJSdorhZWfluy9e2aaw/q3mrs+KxmpEWnuqVMlA+b0VnKkEI3VMxNa8zB1IAGvVXdJ44jB61PHRr
BCf96kUoKBUgizAa0W/5paxUFjRbBmKh90yBwxdoxRsblginHP00YCI0DUX2O2vKP62TdKC63UOv
YRVTw6UUnKroIv7xBlULkAykHjmur78mV5vv1EkJvIqHhG5FE6GSBw8A/65Mf9B6cXCKipxGIiPO
Dr6fNBTaBH6demIQ8KfXtULo0RMOpYsW+XzUNfC9Xmg7QOcX2O1YofzrG1tjokQJzlvGFkB86pBH
Xgmm9PaeHl9KFx1rN+3Md8yRv41KacJ8Gr4Q2IWAlMUoOa749ZUaiHSOmYlCVOSQ27UurTSmQjcg
epC06EMYn02UQDz6thh1lo+Z+gO283u7QOZ7FqnOhk2rgFIs8Z3w2j8ZZcpxrP5asUxgyNOD2kNg
ZqeJPfWXUkEn0jDBCBD9pApMMU4xbao0/Vet0QUVu+EydM2xNxu2V5NULkZseBqG91msWIhaDx7+
ZmjVKWWE5kcNdxFRJUUhYsY+FS/GiXEcHseiT8NUDtP/dwL9l3fn/0XoTUfIF+mz/7PQ2923/LfT
dw9F8n+VevvPP/tPqTfH+KdHCOd4JvZXuHs61j/+TX4P47//Q3Gsf1oWP3d1U8dJkl/UTT+m//4P
U/unYWsouumWp2P7aWLgOaBdxK8M958e76aq/EY1NVWz/1+03jTd+W9eoKYHoOxYruZhuOKY2Fj9
71pvekfQYkxWfxjmed+z31/XETYc8vTIlvU9BNEkozmsN8agq9Jnpbc5M7FJPg0U/kCrkDz1xqcp
6VQ/H/OCBgFyNZTbma49uguzS/UuBzkLh7nVdu5kf5rVHOOjot71SJyF2rIap9iywQ1ImzvPbiPj
PZdVf6ZSv2xSb5T+8Ij2iemr0Jy8yjd0+jm8DAHb7hcaVV89zmqPg0nObw7OXV2t8tL0xave4GMi
MVw6l4OI/WHwSCJzBURPKmaE1NcDhY7xzhX01rfrdbEEDHXOk2MCt05R1VfPonyeFh7by7z8zWqa
bJP9hPj7Tm9nyI2KeRrRsd91U4yX3Iwke+bBEajN34rMPzvDa6ATEAl0OfWiDoOPEduDnaLt1mkp
Tk5B4VHVs3x/7bE1bnQjv+Y9iueD2g++O1CqxpyooqEERy4i4ed8xX8JUSWU140e/ahu9T1kPyPM
TV+Wqa8OtYzcmAqXLnnn1qbDL8HOHq8QtuymUU9CSd4TvO12Q+8997au0+Hy3HRoSIE8XKoUgQj4
fQrCTpGNbVCFrwKlYhKgtiFRyuE/WBot58gztUE9WftcA14n4gAl4ugUnsePeYhwO8Gby6QWfjfo
n0hwkOQY9X5a8gMbKV90Y74bxnFCKZwSPPQBDEur0Gl/+tmLc2nYH6OHwoVh7Bs5Nk+NmvHcKoGG
XC9GIhMi0gr2mr39hbQdJchjKk44hLQ7L+dn1dxsniAD0ljLQdV5HL1HZX7AsGAvTBo9+1dVgVTS
pZj4cZ0G+mg+KfhhndbXOm03l1qqqrlDurc4/W3c2rWy+Kqtjr0JX1+kJKgxF7q3FiveJOiFBz4g
Tzra08qMW+FCSg3I+6I78xMq9ZAPFsqXWXFaXKSMDaGNwSpZGmTuEQD7RQwZten4UKwU+ycLUdz1
VQdvp1hURszheYt+4n2MjMHqnsYKOnyydkcDK7Z89mB/UP8L144MjWDIdDSgv2ag/RceiS0N5X7J
ivd6vW9M1zmXHUxJAOQ7A210qCQOPBDa+AoPKQoMaZjzQn7ZUClyTdwm5Q1Nlnwb1BU9SIVB3ZQq
+ty9zJjHBMVK7/GAWA25COYUS2IfTaPJg0pvojTXm9fOKUInGWiXzjbpooYhsDuaHRqtvyVMBaxT
VKB4SFJanPePOlKRVa+JCHzqseknPQJtgU1LJgkHZFyvJbjTLrUpFPbINsc9PE1j3msZTLQmbozI
gwQrWyZPFZgCyj1STSsdWO1FiftdKlCQK40Z5LDqAWQnCu4N/isrfTiu/qmN1mNvsJFkfXlbsG2/
cCnOHgfBSpn2ZCvDzYWp7WAhg80ZurXxtEBEZUhpRZm+cU3xoI2hVSGx+YH7Iy2cy2wUbxzIWzMW
iAkU+GxGPCMuU/TBM3iG84BYg4YcY2u2j7MDPDPXEBFEhSLD5g9XLfmfJikg5STdczEgPEEOhZWF
yvDmPcUPRgEu1wBHoK9n2moMRB+16YAfvNuQm0vG2fXWwzJrAJY/3D2vvCyYFO1bFIZD4vpbiQQx
Yk/tSmuZaWDh7r4qJITBir/qY1EHUirfhVq8EMK4ZMDiaFSCNqZhQEsThbyu+Xab+tDGNWCvqoA4
Z1/KTNphp+VhROzsaA8Ui/UGDblBQUE+CVHtM3zVUWg4GCFNWS0LqNeL+wZZNEoqcBvEXDW+Nblh
gdlD2TtVYG8vmhPqQnNdYxEKycbtSg+iGo0kaHH6lsyhCx3EsKs/dUOngJ1OyE0uNDBiUPPsEjzT
ybVcPIOpUDeBcqyp5rHHmbAvnW66FhrqZ1UHj1nCTzabNg6nmpy5ySQ182bAyjhLvtFbPkzTtqni
iJ0KxJ06Yj2F9hQF+ffBBbVEnG+BkJ3R9TSb8NNMgvaEFixTQQumbpK7QjXoiMOGAvohQgGOol/s
Rkeyqt5aaFT7Alivh6jb0HuEywDJTEdBrxoAKJASXexSw18AY88JVbuw0sfuQV8gHNWlckj69rFw
zPbeEUp2qcskIimDQq3jBe2tdDNMqjhKfnlxE9oxNXCCHhX7TfqYQrHSRSa2Ko9iXO48AzV8y8lg
GWbun1kxTomix9dlTOeom/S/q55bOBFwE7VOq6WeddBlhro/rQVb08jyrHUYCSRK5JzudMZ+60PF
EzQsVmubBoeKJGY/5/GuwqQXjjwb9UR9ERvfO3OZx0CJed3Ssdc5J3BV1n1j36U26uDGTBoWp1+c
9mKfb283V+I297+EuhkfFkhzuYKmsRUWQrh5WO6dJnvyKP1APbhOS9JHhGbccJa+DB1xczVSbUlU
RQLqshhXKoKiHXUfV2D43ukMAzYJ2gImi4mCENwPaCyz9kH9y4vs0oMwCkrkAZ0NCn4rHpXAJaHO
0LPVIIakMIuRLsjmu6lW1wOGZL9d04S8v8BoMSQwQy3JnDXTOXg8z13l5OrBENnTqLi+bdA1PjuR
aUO0GYHfMRCzfq26+8wxBIowYpC+uBKJ82meg/9g78x2Y0eyLPsrjXpngmY0GskG6sXnQS7JNVzd
qxdCI+d55tfXojILFcjuzkajXyuBCGTeyPCBTprZOWfvtV36jJiQe8xNFamdVT5AHmvENxszLZfp
Nu4mY1drghJjcaAbAFambSXqgfqPZbXcGKy2zOtuGpHQ9iLDYU1h/E4X6KVQnrzxORYuW5kV5u1J
IqMDVY2AdqgcHCQLViVNN44p96DPwMQQZYzYIt/4k1fSSTF2UfyniUwYZDGxom0HOUA1RF9G4W6g
pFsrLu468aeCEt4Ay1uql9LoEWwYhDNELt2/0b2r57a+FILeSEhSWBiuGxY5ziZwg1gYtqEnuy0J
OkiMNKF+m3AywUEtmkyNoKokUo5OuuYH7RhDm7qyaGZ4uJwjBBFpERV3dSPR3s102ye3/XApv3Xp
9/fCjnd1EyNJyx+LFvsQiMTmnIhoOA+of7zOvinYmzP2xgfS6bhESesdajO19sCNIpM6kry+6L5U
JKMEycyKStmvavTX2h+eahdscFJZn0S4zI9JcTONjfnY4SFrgv7p529DGT9P4xTfDktvU405EfJT
gKEoqFJSYOW8C2bfRGS/MFRD1OeaV2pVmV8Ng42+QLlXwGtjDUREVla5dfRLKLNTYbJp2/4TW2Jx
q3zf3BF2g+TfHp0nM5DOMYG4vnbjBMnp3DpHy5f2hai7P3q0va3IUaY23SAeOCsj8szsJ9OebIB/
yc7MiUP7+x8tDX06nfl5mkpSRskUSAIeDure/lCEiOKaoZL7idjrrQUledeFLYNCg8dXEBC7szO+
QjiqDzrOiLsGflzZolaoPprSs1FUS9rNJq2NoNTRrZfJEw3buEf1nBB8OQ+M50d4iAP91o7cm6jH
tZmbGLQQuBn8bitUlvDnhGDOrHT/nKYpnEwLZoFFnvUo1ZUm5p1D5Bxib+NUDsSa5AE5Mo2NXX8e
2ieI2muvappfeoycdZ0Qo+v1W8booNy7EiFCHv1Kg6k+KInJLzOq8MAWFzEFXzy0hXgZaDyocKgY
qlMB+F3xWyd+ipCSrSTs5aGV+3pmaBrUmO46gB+kPGXVfmTXOgovfwYTMO4THXAJwoPdgfrSXCHB
ceGQ17K7peC45kG3y4TDpkdczKZjs1uh5jGV22/jkszqMELjFyu4/G3vPDHET3dDVDvruSVf0s6C
HQMP3ElSAJPwEYcp1IaZhaY61erc8dzAtUbTk8/lDqAEbT6vEvZ6muf4d0SQ26om63RZWPE7RaZB
HjlchLFrN/GANNoc+8/4lZZGduUsgmyXm9lN6hvbetK215xRD8Sbdjmh9EaJb9N5IhikuqvmfG+H
9juH83ZLDxxB5didSBx5bxIGsyw3CGeRvSZysNbaxe/iiaC+oZoahaYjz7z1wOCsRX5JXekk3xlN
FORwPAIwQx8Jw91Lezq6nE1IwIIhHVjul615NkyqyawZYbZW5cE1XNxV+LwieBmj5NFdDP4hUQ3q
d2CrixUQOd5rXWzapj4KOpHM3M1mY+fxox2K327JL4LaTpMb69BewhDm02nOZ/p4fp8++hhBjdp/
dTXFSjQ2j33u15tmaj8D9t15cNx1m4FE7B35260oUJNSw+8ay2nVhGFyiHrndSp7qthRdse2p9Ns
q+BeG6RCeSmIU1q6Gj0NVQQzCPNGcpDg2wXNqpJxd8MUmlG94RwbSEJBYD1UnE3YBiXiQJezbBB9
l0GBTX7u9wwVmOGkgK/DT8cZsNygNke5KMdDrFHj01VsNkKzdftJCMinzc3VekRnXauQ8hYlz3bw
BgwtHflwgeuQ3lkfx9l2qKAG71yPMf8opPvKJvHUz6iOTSvduISNHhitYHnwyrMXlDdaZO3dUKg/
y6hKR6G8VcxADkkR3CGiM45N0158s0OWpCdnoxQi8tZzsjvGKnfVSNHnieKN48FH4jDaY4pAKMrB
IQsWN0V5Np3mKUgigtcjEnUGRQxHmnTMGG1Q2bMyfpGVijKYhwuuB8tFJEN2/Cxjm6s1pxb613Ei
WCSbVELKaZAil7iKRJJ12HNCzIlO65AhJy8Niogbu37XsETPKuwuVoUbI+44Nkgd3gIMx32lsuro
RawPXTW7x24gOo7W0oA1iSO1Cxy1kJzyYG1qo7qE7EdH7kifO1RcfMPB5i/0sRO+u8wCUIMbGLhI
T3kWCi42B6yvPC7fAfEnRxZg+qI8sZuw5xQ2tBHt3Jjokcwzn+zqw60V7Li5ywGbIxWesZ4ZxAAe
ESHti0aTWQHKRFPIKMY3q2A2/8gccQXqT5QlgyV3SchWHnScGpWvrDNTxPtAdmJd1emfAh3qBIfF
qAuUm6j63Iepa/RBmQ6j9NpFMxKiPzZD/GxQ3hEkNXAGFOfsOahPIyj7Cunu1JzThKWcU5gwaRPi
rJc1eWpDu6kUBd4SUTB7GP7yOIf72ohLUqXiettM457C9Rc71zfyoHTlJd4VtO4CCe0Y3vJw+0FH
i2qgTzW6+aEp8JK0JPrSDFaPWc0Q1VEcyWczFPSWX1LGCXt0Xnsh6KDVLThAc/5SMjd4EqNXnwM4
2WPenuPIW9+CLrEtNvZrXPivBDJjfs6R0VopxYTduKwas/qgZbzq4q7eWhrXohm+K5ERl+DCm6CB
jI8REvvWavA7tRwNKf22BaD2Xd/d2U732NbFWTOXPgiOQptYNe2WgPj7ecQkFydI3sMq/hU11DId
RwMsIwlY0QQ5YuG8zo5Z/0nucoWk0S8I2El11+5m4yNsaUs10PAsXsDjnL/PDYC7A3nBnjXfOzky
vx5m3dxTvWqpKQ4CLCougzJwEbhgSE3c5qONKSPkG4iZQ5OFcH4YDWMbpPE7Kb9o901aMROo7Fy3
3jrriKOiv0YbrfSfJhujyhRlLz9VXFx1eCysW5/NbD8H+POIs0sV1/mnlCBZgVddXC7Vc1ub424s
HA9B0XgK5+sgadsYRYfdCyn2NCARaZhnBnGFCM0p6r0CclQu5/4yZvgyV6CQ2wpiZMvjC17KWnpo
5lxbSBl5ZBzgF8WCpA3Y+rdNNcBIzXR/bFoFJKOnvB/ME8lgPQqEgpEeUzrYM8L+XU8AvpFSe+u8
SumFYcxaWpVTDwRrNIPgMGf60WsTwicH5GdBWolDoKqnyXVAbsXZvT/Ba0rDigieJsPdXQI6oHC6
9CTQ7AM/+CCsIjz5MIJVN6VnGcdXAkRvOoYfN3UTdOuWwntLlwSr2kjTxUtCEC5WBMIMl/xSaqRN
eW6i0QVD2iGZKioopaI7+T6c/DCDRaHK8REU9XbgHmliL78JJtLOXWGf/zuqJm+jdvq/TDDo6isa
+v/nCcblLcq//jq8+Me/8Y/hhSZZBpSy0pZkKsn4gunBfw4vxN9McnCEK4CWa8+2xH+NL5y/EQPm
SNdh8uFa0iRf5h/jC2X9zbQ5ppmOCVhYkS/6/zS+IA6nLNIpKPLj57//m02z0kF/zwt5FEda6GW4
8ZegGtIBTaMd4cd32DEXe1rMQteS67WSH+JUv3ZPxpFub7xCDBr8fSr2Mf7P4It4jZ93+R95l90X
ETnT5N7wBf/pzV2h7WV04vFtbPFPb17k5Adqk86aNeI2jTgin9PhNmNXave0ABnRuvpLDP+/b8vY
6K/fuVO+3XMIp6f5u2MKnN11xn7bpah+wCid7XLHXPsvt8T/5psSbvQvv+jyK/zlKifaq3235x0x
unTzFfwuqdeBv0Kp28a//vV7Kcf6X97OFcJVEMSlyUBKyH+6rk1qlHHQV/UhaAf/FGpn7yiLxGoP
0kzuVoQfJ+GWhj3yAi9AkmElMRm4lFShw0mjkMnFIfx0G5MNvOPOZX2cMlQOVQlAqs7AvbpWBzzQ
7HbsVy++0wv048LcTVnDvqk+GaFTl9CEsQYnP+RBYpFulrVks3KFk8rHDzXc+UYF1CoeLkqTkhLN
DaCbsck3unJ3Pf9hikP8NW5SVUimYwURd9iiCBAj8ma28VzqjMy4iPW1qDckzL+gfkvoRo3PFnUA
qUnO44gp8PHSRXJk3hQdkC+aW98xg00A3EyEjTjo+o0DCXee9RZO7EFFPj3bJu3vnFOoSu1To3tn
TX7ZhbbyWtr2KUcVPsj2wyq8W+kjiSH15MvOuktUVq+IX56HqWRS1lwMe3hhvOEwJ+DKzjFd8IbJ
XyLqdcf4bKUbCozZ7repfu+iplyjKgI92mN3drsBJlNcQnxB2BFQZ4cYkHOaP9OExjQrHBhIpBNu
LPAByYfI5RcZyGhbmIqsZBJR2PNSMkCg76J9QQl2LVBjlgPao5r6G6sarqwKRrJx0gXjsLad9YZI
RpFRSOeRGIHZEQ+kilcHOkmMwBSt8Vcyj8+htjY28IyoHp/ZuUMIRiUYATywiTN/WVb2HBD+kTVv
XVMRxu6iiKQXSQIy3KckzrbOUL76VHWGg4Mip1K26BTYZfaFqnJLGy3dLK+TWeOzOdl3U3GvK86B
SaME+qN1VNruxkUj4uqQLHKWK44Jm5le8SZBvqFkczMjqFw7WTpwVCvxnNKzoD61KLQbrppbotrT
5jfp3+OKThiguayAPsggeS9a+uYZ8JvEuPclpwgnjr6bhG+QNT4JykZ7kyBGQYeCFFGm9e8Yfwgh
G82nV7g4hEJnBAeYnLKE/zey4S/OJNQzwCl9ObO5UxrjFihRVPJBKqX99ZzP2E/7AAt8LC/EJB4q
ymXOTHxmNFhXT9QPauY2SYW4KWIvYC6BrsgyCzCe5EG3KdMDKdRuqLh/8BtBUQXWUUywVn1TE61Q
4R6hG2T2FQlT/NAefdKp8t9cz73ntRAZtazxPhdjkPW+NJTJu7cbEQ705CUNG/JXlts3RxVMLmLx
IWIkiqObXoMJ9FkfYLFrlftABDGJ9SnfzjcYIRYzyCFmY+j4dHJc7ptxyp+SbLidJGkgVtq+igrd
T2MQnl2A3FOOB+4bPfmql0wBRqY9ud19pQaSmyk0D32X0eWZz450iNQx6TCVFlV+Ut9H+Sj2xHde
3LJ9NvKlZdVx+X7uPBPQIOsuU5SgfJVLzyiNqmwfxz7jKT/Y2ssTVzgmN8zerMIdDR2kKRPPbKUk
UxByHTpZMncIAIC3M09ngiyoNhAqipaElvg2kdgNFU+qWP5m2Qjjm441XtXAKDWpRg7XuLHrV2cZ
fpOZe63Rb8E4mfAIBuQrGeG07n/5PUyUzh6AoLdQCoIKsy3r51oE4JKRoB6X28ktGB1OSElXwWIs
LaPn1PqF91DtTLdMVnamr3Zh7GLm/0QaLk3J6VdblghoTH750Ge6mbPk//ye2HWJ5k6Y4bWXzl5K
kRT8Q+YvsTPVisQ9buxAfbUNC1U/8YukLov/SJ6v9B+Y9fOP+VHVLL/qFLOo5XmH2dIPtGoYfEfP
7cgf5l5xJUX0WvfDnuTbZ0MC7apxp6A8qH/+/XFud7ZTvHhyeK766bn2Mrwo/p2puZ3NCHheEI/P
HT2zwIkeu7nasqhyMw7qSxZ8zm5Y1pgaUn9kP1dQHQPKc6+2vop4epY2dyNr2dEcreugSMY2syvN
rm8mOJse+G8gl+dY8YvOI5erAQWhehwTpgvP364W2Kkz7ZWRnXxgWp3JpchGfp0OolbIZR2XxX2k
ZYHOnDyPlhhZO4EKSJYX6HH2H1rL46VODXZND9SsrOUXYyrWzjh6Stu7HubI3P6aksPYs34aHl8t
cBdGrIGn2atfl0syVWwxUtHAZ1oHYiYFbNrPP19QGCmCWgqMnxveLtvXqolPuUfarjdvG95zTdR9
v4kwRjpN+4cdGYOuBFUQ84N7/kTuQgNVTzUXtvbX0Ap+k/ixmLbV/keCOrGNdzhfhBf5e9QsgFul
te3q9H0WGtDbsqoRRMF8Qix+hXomdpTBwioaIqhTjIGGIbm6Qz0dirJp1m3pY4hxmms85Uz+vFps
3VrvRWhjBaLrJkJaxYgorwRjgWkfh3vyjW9RhlwYdhurJVYkXXa+sE0vVtxeFSUkna7wkT36zE8I
b6QvTvXCTXKHZ9SMiF1sSfEaY2toaTe0Qb7PanaAMDPLDbm4q8blK7QhZXpol1tjxiZn8MSe3CiH
yt9OoMsY1ujI3LLKYtsqM7KqiMfbRJOP4OxcD09zQCoEfe1WLi58jaSEeJffdYXwoZOwSEMbNqlD
VrygvcPYG1980KRb0+al2FQ/G5skp0zdx7EUbIDjTcJfRUvM0OS3h1L28mWAHIQjYJ9CdTAw452R
xnfnWFfcpfauzzNJvCMNFLQFS2iywnhp/9EOt3JV4B43R/k64AhuCtpjIQ2Nop67Y49CvkAMezfX
4zWcQ0LgO/U2+mAMEpQn635ofPJDYFW5Fl8qzF0uZ6ozWMkJDUOoYRKLL3Tm9N0oEvinGhGh0wfF
KuyA0E0hyNJKlfG6YMiMB0mdGsknoj90pM63MP0PGkDCtdP+u5oAYyat8Wq0NAlDY+JqTP2BGUBB
m5M864E2gZQPBhSK2sNqG0sbaB22uNwYd07MAY6vAvOdXEVwo7N7MFR9I+fqzhp0fka4/CvAsruj
bWtsLRxwpVqPdm8eXE9kO9KCN2UOQmwkVIpjmb8kReNbEbMdHXp3AOpYEqrEbNftKdd7m4Z72z+5
LSgnVxobdge4E6HJbBXV6mSxp9fomrdz88lqN5x1P94QPyy27bhow4fuKUZjvya4662o2ID+/iGi
Klz3k31QEwQ8kJZj9IrHK8J4CGdSWenA8wHRKSzoYFmRByYpCnaxYb4YAbrxqC0PSIXNw1wSxO6Z
JSBkqG4ybut9QREKtVc94ct4sEIn2zi0rk81g2XaZQIJsOfn0BY5/pS9BdVqdG8VneQ8sk41e29c
+ZBY47DcYl6jj/PuuwrQkZFJ5mQbMY+fvcNDRThReYliYrRqemlt67c7t40iQAalyeCleMhTvPO4
oD8aHk04YJ9Rxg2BnuQD4RnG3tkBCJCaJewFdFmceEH0toyOQU/b4+eMan/LMKXnoFWwbpNvGC1L
bmXAiEktPvzPHcVCETl4H11Cy6JCxxtv3PkOI1gYuYyObuiY4U/rFrsjLcIDV4J+kqa7F4opBW/o
Rzej4d+n9meQ8mPTjlzi/vKLnaDUUR13WkP02ljY0XZy/WprRdF70qJjGbOICiRGu+3RfCMpvl9R
3HKycRcxKhPm1VzpetHxsNOLBrS5NJ8jyyAtAbUMwwPIZEs8GV6FtyzrNxy2jjOz4/ssmlgGoDDY
AYQTtvAdTVJOV0P7PdZsxMOYvFMVgRdaVFr0ZjkLZ/C8LCgfZRmwo0/zmtuYuY9V5pQ+aA1M+cuW
kqg0kbqbGq8o8JxbVAog+JY+WeQzV8Aj+1CajHoW2VpSdOHeExVoDYSKCCGqYtdjRFkD1vHChFUx
6+MN5h7cYMl7mNOfJAW9cyQI6lT261GpW40Qu6NgXTuL5KS2ZUsKC5u+cj6zQH7nak6YOHK0LYsY
qrzkd9WKLvKoq6O26e03ZhzDOe1eUt0/OItyTRQO18UPj4ELQht5V3tFgLnpHYETzolvjaD7tmtM
Q3aJNqCY4mfMIeHOkPjmOKPe2gznJDL7dbRQDITsq3PD0aIVO8PE/TaOSYxSvgbFUDYCZD8DgZkm
K/qJdEOlsNMTA6nA8XdWPS7cIvd3mwh7Uyugf6XzIEvQHomRNXvay3o1YMlQzFz6AK1YVTccYqey
gYgDwd2OLpbtP/qXFEXLQ5MUgDSY7GyIVYxjtVZmQUMYU0JPV5eaw7E39txCsovnd2eGSyoMzfy/
V1u0pCi6p5jVpkfv8uK5Q/s2pt6jtqb2yMmKjuWoYa35oYYnthhbBvuGgzDu2ZHn2hs8hjcBFTkt
g7AbprVuaqx7luvuWlM+2VLdGe74rup0YuDB3CINbmNmTUdCgjZ+qoc9oeTvCA08FkWeM9EQCDj4
SCpQsoaI6rA9pFjnijjWG0cFHj461JuM8YE465Eqrmn/LowjunQ4aARmc4bqU04zzGif0j7y0HKN
Qb0bHKZD/bDcaanCuGqT9ItenvfeDSEVYy081I2sluuZGsOMkN90Y4/lhbN+WLnTjp8qLLDzanHI
XVru2qH30NBvIP/U6DHBGzgZGa3BEHCTczGUlzalU+xpgI0+Z76oZJCu5npjhrtyHE14PdafXBCV
I/rktAjQHCN8HeJtEn0wlTgpTjWr0q7eCmVQF6AnS4QiGMwniTxDK0Y2QF859EiyqzkT5DNNR2yP
+dojqG0VxubE+r9wek3roJv8jzkF4brIxXEqymsRGW9lwNyTczb6TbNiO1HrvMcxpTnm4K/0HlqM
b5s7Ir7AFtT1J4GZMF7LlF5BLvK9E1W7OXEqYiPovRfFQ2dTyfotRr1FeBZbDDLNnHnYpErARzJ5
zBWdw2SeDr6/7V1XbXRnIaty3HOdm/ve/vWj5Jy1vYS1ZbdEb8+HaOL+9NsUdD1ZzIDKiy6ad6rs
vrKmfOiz8NHJ/V95DCFIp6hp3TDX9N5ZVB2CLUzb2GShqkH1FC9ILySoS13sfDzj9KMQX2IuYACN
eMCdz+UMYTlwCFCV2c1YW9cmYoisCUKqzQLOJrIE4udGsjv4NKl2D8pWN95sz4ciiC+GTycFIzo+
vdm6L42UTxkgWlEjuXoTAmhFhQICLttlafVs5vRPRhQa/sjcJWl6BRInu9eNYmWmm7SdSsq7tgfZ
TnefacPAIuiXBgPy/r61RmiOmkW8M/UvzSFpJ5hfkRhYM+zq9NnC1hXd41gFfoOqY5XF3bcOdbWJ
905O9k5ecrlkE3BGchjMpLOLpBYQDcURFudKEKTlwzjt/E2aJflBM8Nd031+LicElEt9l9gVKVrV
i6SDQe5XuA5zlrc4XgbDgF+YmKJeL287h8cxnKDPpzHHn0kZp8KUD+nQ/HZy7DQKlyrCy+k2cWqP
BQWbihXpPcKPeRfaatMJaF1D00xoqlnCFpViwnASoFqCeXDsL2OLiB4bCkBcWoJEgUxkceMIwm8P
ec7ifxVpab10sXPTVQOmNZA8e6Xm4lwgHNbMi8jgKY1jb8cPTmBkx0LaV6uymIFyCPKXpT4xnZMJ
B90Y44ZnLubE6vhi3Ux0fi2M9vhYA/tAvmizQVn/Hjb109CUd9KBgoLsEXbWNJ1TMdQ7nAeKx9m7
DNlcMy9Oj2iW79IKVyhTfVCL1bAvM3bXbDLXdR/ScKrOLDgU9sterTsvRegWkOxA1eR5bNh2g0Rv
8qHcJo5JOtxcvRTgdxCSc9YMWdnHmRJe1Azcpcay7Tj+vWcVm2xAjJpBzYAPmd7U4G2KcZ7uxmF4
8WN08FqaqHan8FR6qIcLxyKbkjh51sX4uV8+vCfoFGvQaIRtB/vBJ2+llxnWLvzkq2qBpc4WWEl/
Xev6s8yMP8zp3U2TjClSRXYFMj0hJHABpY0yg7keB0p3VxKpESREXg0IdaEcQA/sWXtFiC2vyT08
kA1RcIprmifYiW032WUIAbAOndKpPms7u4YGXcMG9gAHnYITS7KJ6bRxZfLdj26duwaHNC7LwkMG
rEyDOGiiHaa+Q6233F9tZ0V7FAQTAj1EXgN3Tmpg2Z2aD+0r2nW2/OWhaIzSfItTIwQtHlAa/dG1
GG6whaYMrMe6PhaZME8tYvoV9i6eFZF+5xoRAq7hbmfbHMv9DghiI7jnubnHMx3fT7uraAqmfLLa
UJcUGXlPHrcex5s8F7imwSzcq9IABg0eOXE20izfvNrssSnWKTJcLJnBqza+5VzCe8D9u8K2j264
CL29HS+D656hAiPeMZL7dJrCi8DG8KPV46twyuqGa2TlN4aigPBmhESVl3zmI+v7hFh9nz8X87jN
nNJf9zbiqcrB8VGNnNgSZAxjZ4+k1TIgbZzsxvZC2nM2959r6Ft7mcTGTNmffmbPkTXY6xYp4XYm
l3vl1GiXa00nyCuWBSjAbplj21xeGaH604/EdyRCI5HJxzCMWNen7BpNb3OD35YuChIL8sBDrBM/
Mm4DXp2XI89qZtRSne2tpLM0AWd648VQ3eFJBv8zaBRIQwFVXhmroGYc4At2CdEtZ2sgCLXQd4NB
A7o1j6kHSrbPnoxPQjnPM6K8dZbODug5+1pNYGlLi1BAQ+3sPtxVZXnsVPVW2cepBm8cVpTkje2/
ax99eOzecriCtV9vZ8+Goorjg8Ay98UaLZQA5Nc4eCaJGr0xNG1sYpiyhud94Fu4Rf0GVSCkI8hy
Sm8UufO2qPtPT9JSjgRckiSE3waakvSgaVs8jPrG0pNBi380tq2dcUQEDrVqa59AteYmKIGhuZ14
MkqTFb4JNsjEuZDE1ph2eA3y8GjXhaAzsMy+E+vFT7CnVtWbKyeGNp0Bc6R8K8m6mrrpJQ7cG+YE
1wYKkRzQ7EXEVc2yfhuTCVok9HUd8dXqsXijMfgSjdbTbKinAW961A5gFTGHJxZ2jaCMSxzY2RvS
tEck3H9UzR8kxuJR6kwsIMjYDdwv2igf0hLwXMNm+aNxRnQPD1D8bhfLSxl5Nxn3ArLC4sMyTMH3
Zj2rLf42/cqEeK0ml8uiCFhr2e9komh4FqzkHXC3qsJXnCPF+9l3SJk+1UBE4OUcTF+xi1QwIN1s
IENyDC+9528FZW3KfGiTpU6wttVDoZX3aPntKogoAg1Wl9yvoEY1brKvAVq2NmMWHddAklsJgOc4
8UgCHvax0Jq1i2k6cxA1xMO16PG2O+OrjOFJR9ZdQ38JMI+r1qUe7ykkUaLYh9zP6DVJfUkwM12m
xnkBK/Lb1OBlJPJHIp+I9lH5LeoQIjhDFBF9vFCDg45DJx4cvTikwkXt/VPkpQFdBIUWrjXjXWhE
73UyjbeNzbIfGairs2CBA1H7zRPqstZxCL73ikdwIS5QCDp6UzDGG3wC5VHKstppv/WuQ7Y3s6+h
995z17o3JI+57VV/cHhO/DpUOy6Wt5H3Q9ULXwbjmR3gROFgNNOZTt01hgCmifFET3kpbFvrYPso
0AWPVWpBznKyKwwCfsKYBZKU9ZObABz2Oo4ljnCeehE81BWaSKMfws1UQsfjn1QVLSJUWCnQpGuT
x/XGqJz7Mc6Lm4GJw1Wbx94yf2WDiHZNbeqTPUYvSEKDkyHSZpdM1s4ozPBcMKtbmbV+tmFfHVJ1
T1sg2te+Jt2As4tixFRVpcQekzz0Tl/darc7Fgtaam6CeK/EPnZn45IU1lM4jZ+NgZMCHf505rBX
n5EirbF5eJvcYATjU81348xugswf3CE/hPTJFV2uGboYJEx9/VTbz5kRBUdL2cHBeKnqzSQwxs21
e/JL+lfVck792QsDgxeI5QMKAAiao74N8IJs3C65tQwawBlN1W1qXyrLxY9o58h5SucJ0k/D80y+
ju15u4icazYpxogmP97PQo9iAdr54F9bu8TshE/l59YliIAS30xtQmEXaVAa0vYbjO9UIJlW6LLN
jCRTkbfoM/vbCCZRBUSGcaDfYULrX9Xo4CM0aSgszzn1yrdV87tLvImRoK9cld9dAInJ52W9JozX
cVkQADGFyFu5G/rUe/KWz1gsx60qmTftolKtiuVERB+xiotiU+RgEqApNgXiJizSPB+2AkhY8JIl
u1kYw0bFn4/ExkXGKWx5krH3RiK3cYp8tS1TdzrECSeA2MnClSlggxRWjDZ/0WOlvX/t1KNFY/GE
JJoGHdauRfwVpSQE0R0O10R0eTO78tx0jL7rgZLd+I77YTqJKQLBnUM4c8jzjS2saBMiKS2pN+Q8
gLZH5+dVlE/UXpwcF4vQaH5HRGkCyfOcU++cRKs/5yb0SLoKTGKbEPmGTjve/vy3runFhhtVMNAn
V8HzI/gFCzsi5SgQmWwRbdAPB2URBTtwOl6Xlgsdeyqf7TZJjiJBtHmVBs9s3Gb2KgDMh2ZpKk6T
y2odiBe84WfmlelJ9AZPckibQnqmuCtNi8jKAd8nvYZNGGP28NkfD1Bs7gEFOjQssuiuNdOvVLHL
EF/d0VLAsuHL9De0BDid3t5K1Z8iCcfrjHZ950f3IZ0ZpPrxZ246jEmly9QG1pTqFlGfQd4hH39d
Zq/TgMqqHwiMiZ1LHoLL7jzSr9r41vPgCFYz6Jogql7Q4NGNopgyTiYkvU0o4t8Tn3wRYcZnu6a2
KwMyXxOKVjbtmwIxNX19C/JvVUZE8OiPgQG8LVOe2ZLgDbwuu3yI0z9OUd0Py4ZGTKQF/YkND6pd
CBd0yxgsX4lo+u7annQeWK/oIu576ggMP82fPK/2tP4//TK6GC08wNQyab2FiGozj7lGFMAudQL/
JWgN4xX8jQMhhQoIQ2rfLSyXL4+5/IakXphzwalsnXrFgB4ee9xzQGa0ulFxpHetY79KQDknM0HJ
D1knxKNQ3YmouinzkCFS1jfHqkxusxJ7AQSDjgNJsytAp+2F378ZQ54/LUZLjpbpnr7Wcz6RhTeg
aZWcWNeEg1twd5h/RlBVfHgp/Dz9rZPgZsXkR8RDQHPI9UZQUqUKtyhx81L5z5LyrOyVTQx0+CQU
pBE2PuTw+UQQMn8VdX7LdPzka4I1Byf2TkHuXiaBiqjMxFvadnTwEGdCEgpjePqc5fwEyXbh9ERP
wMaeVJ7cWMn0LRmIbOBhz9hxvGSvkvx3HjLs9CRRgjwS4y4cd72vh7OsPNJLCn+v7ZbTkZT7cQEn
mvPCnNVFysSW1ITY6EzUJhiTy2DRTghk4g6N0ikfHkvAknAM2UI52ODYY9bnOnP14Kht2FUadIZ3
P6AUBPGLWyN39SH/D8rOa7lxLLqi/+J3VCGHVxJMYBZJUdILShE5Z3y9F2SXPaNud5cfpkvTaokk
cHHDOXuvLSjRsg7bY6R25MGNgG+ouC5SAHPrgPOQV2g4P2PjCGpC4tgBNNP5/iNjFXcUKfXlBUqD
//lSFhlgUqViHMtzVV8WaUUM6fSj9A/51ve/LepyVJ6+f0MgXkNXhrk4TicLEmxrtQ1mJfeRejy/
NkzqYKmE7g3sEDG76f6K1608xp3i0WTzlBUnm2TutrKFAmW0zhZPwGQJGWa9n1trCYSWQJh7H3pH
yy+F1wd9zKDNVNZEvWGwpPIbON3P6Dx4grQJ4CMtCes45lW3jXxrxA2kB46YN4xrbWGYOAZzsbWO
ogwHBYjOYvDk4JwGdI9RY0YIYD41MJJUyFQDYVtEf5/Xu0gs6KMpXIjLUaLY2gmdukm1GvpFnj9H
flRTSeieQ5D4mO/bvaj7LchqNUEdADQjtpS9V6r1coi5h0ow3vq8a5b09ckNbgKSoJJ+heEe+mee
cHhJtHZfZHDZoQGThsRZT2bLlITQmixlW8LaYmcdPSRJVgKey269jDAjdEnyRffF3Iy7REqae525
Oz3KL0Mk0KaV65NeomgG9IvmpAJVmUJ9asa2XeCb1xxBFphipEjFWWiEc03spxMWknEQJJGRfVFa
ZJOuxXcrS2yMVstOc3Nur1N6JFvAzsmkcCsm05OuIs/DNBw8pEp2aDvDmPlUDiHlV5ZDF38DPpWs
KUJt6tLi6ANeKUwIlPVEHUnfwCpsIQXrgs5cAm+oDs3IDsqDDKSIMiG4o4U7H2rIqqKtRvVBa8gu
RBGfjgP2GjnfUAAMjr5orSEa15xIHVwMn0NqRncEFSi6Jaf1PXIBKrQfgU+3uUgJ2xi0KROirduF
jsFtGaUMdtRa2CySYttUPq0vMIYL3dVRZQs8/1Gef4y+YixzfE05hiU7zOniQhU8qeEkQ2p9DToX
DIY4KXVnkPXEDqruC2U/iWEJ2nZ6d8aYfYWK9qh1wzuER2RFgbrTDG1L782mMEQxUsIfQGXpjizP
xzGQXhnEGv5NCTNQGZfr2p8cdCdTCBqAVHCOZBI5ElEK4eSMIAgzl7wzqTM2aaLTwE6SRUx3y8EP
p/GotMbeRTG+0oyYohkH8nVZJ+Y2pFy08SvBctrWtTaFUvkODCEdemecbDxLV7aZmFWcQfAs6o07
YpOSlX3o5hiKlVY7ZC4d9tDfV4XqHtBDAaqRQ/FkSC7pDIWSggIQAeALJWjkrPIeJOqQtiZp7QMV
WAJ5BE14wLiJE4kNnOklPUY7WuulUAfXQp34pGUhXhurGOYe6MMbkh3iDY2MDbAPudOiUb6RXA5U
Kk/YXMfK89hxjJknYVQ+QgxghGtB/ui57E17sUkf64ImUt7rABBNk4yljr6wWKKkpnwZPlbTL5WH
0n+kFopoToq8R3egv1SzSb31KSKCOLTMGxMTBXnsvjfkVdlcatXy5EbWIhgymQo38iizRJH4/b+h
P8oHzc3ERR88NbGOrL2jt+5aAq3FQjj54URj0yuSCDy1PdR10B26NFd2jU8fc/r7usBEnsM5ok9l
aPtKqrdlSCplo5uPdWTewEFMMrK3uJ/cq9HUXhCkCJyj9xyOtTaPfdBwKuA/G9KQxFUK+yX8yRK7
IcY1yB2Ab/pMstG6vdOvHJZBWZLd3IJvw1ZI2UqUhr3MvoTCSKRA8UpehWHciaKUnUBrd6sxP3Sd
kq3iIjJOI+8YYuMu9ULHAnz3kGhMx3SAicxyLeazNkUXxft3o9LYRh1uN6miI6jmKCXUVJsEO7C+
Mr+kAC4sysDX0QUY7V5TW7onnWs6iHYUOy2bh9qDh1hm46qoOro1WnQqA2B2ZRc6/aT5ckcm+bal
n9wr8c7NzI68NcctDAI0ooCdHdspFoH6JRVxI9FkqxbgzD5MN6TgRtbVNGt7cY5JNYFV16QJ56MS
26M7nWvpksw75KBM7kwiaVvtipKlAcMbXT8dQwRCLIRgOHan5AfTV6wFKkrw/BhhYGMDGK0Nc9wp
mq7vQzabHJqspakMzVZSO2AxlICPRhbu6Hxtq7Ikxt0lrys3AwD2cUkwXm6QLZMchbYvELFiym8D
iufGQNL2ADRdNUZ2abGvrRudJFKMrrY4sA/xx5aTQ0hjUQ1vlS4VJ2/oITFRFGPaHldKRqoXRyHZ
C8B5teODRxlhZxRoW1JFdPeV3/lzBX8EoFyLYENq9ZlC3J4fM5UQORM1uJiHnpoAH3LcxH6NN2WU
yIccAb5J0aEy9eXQNeouxioE+sAwHRXg26wB6TSLxWHVesJ0LpOPdAURqirKXQjzzyEubz5CZkbW
cNRzmuW9Jil7YWTG9SGLkeYdxevY0yhaZtRqmzKE0FdRFAghAkOIPiK0AA3BKUTUE4e1310MOond
4tDes57+yADjbB40KQbSXu22qsvRQzaOtdrA+fZp2DS5nDgCfi1m/WbXIy/bmEPbzUIzK4iWkw44
hwGAMd5orUdzRfSzK8c6CbWRjt/O6h0o4iW1e3gluQqFeKibJSeT2NEMgLHdgBIv854FkUwWk5Ix
sbzFaegTloZSUkHTeE+yzDHIV8yp+LMujfJgyQK5GxMaLi3MeOVGhBdZLuKqWvccrKksnnl5rjAr
E0pRlXbSEEEBnkaxx76nF+uKO3Y2A4Ox3RlGvez6uCQcVT9+Hxy5krMygVXiF9j1IClQLkBBQP4X
mlT9LOhEcRQN5NuGz0Nyl7HXDOS4cdrqi4nOsCxEGWW44B1GwmV21TgZhRVo0omuUtZxiUBFhY/X
P0E33obho+K5sRONKYxVWd9aer0bQo08xzA8adlAlST2iH0s1GZjBB1nodqDQ+ZlDcmSLf3BfFr8
v//u+492+q47WsjStHKgWJ2Q5ZTohrIu9WrtaYa4RcZmEgxOPLHqFslG6TG6B9M3vr+SU9r8qaVN
FfHatc29WS7Vc1tDi5+Pno1SQccXPUMlap6JF0XufvXsYgNo6ZQ+mS/tu7WTaBf6d0lYwiyisJvY
hF0QcHEuGAjqojubw959VUIsSmdicHD4M99MZZWBJAog8TPp2WuX+Spci+t4lS70d/7imF10fhQZ
vcR5g3DcR/kcVIfx2cDlH5GFM9dOqTUrKV/fjB0mtb0gLoX1I8y3jIRJNvjHBPfnlRah+GZs5AOJ
rcolwlu1VDNSlmbiqrdJgkw/8it+b6vYG/mx9W397D2qJCkXb22+Z0IA1k02TUUrM91K1YLwG0XG
Gb6EY9EQDUU1ERczBTuy5ggn5cRAOvAOgCNSGPmheMvEWbNO4r1pAPx956MjzlsqtwgwS0Qy0Kz7
KDYIS2paka8YrPsDqN68nOdOviqia3Jh162mm0FaiMgVmTvOeEiaTfoYPgovSAkoJWF7WGSrRlso
j+pbLANWAXoxH/3Peq/cLCdkqK6bBO3x2qOZOGu3xQ59G3m04Uv7muDAOvu2eeLDDXP1HaryPe+d
9sm/No/SslTmSG33sB1zcIgXVjUkRNgQZ9ICuUh7IA8gB0KOCmOW3sTMRk0iXEPs2uEMB2Vb2259
GI/EKYQ7Qut9NJQ4EuBvExoezitnvHRr7C/ZkmaPEC7obm0NMq3z2eCku+RROmrXlEhM/dzIayhV
7l51ZIJJGmdCaFzEs3EleFxm4AiEcW3YXj41Dt6AkdpwOBd2ydbcUzjmIHkNN3E/jQCPE8ew9u40
7Npl+lnui2fh3DsxCv1VshkX6vaGcHLh72HKFPegmiOooZr8XrHlfS1tan8H6aOn3D/TwPHZRBGz
xr1gh7gzASfKJssXUrDq1BVKDDz1+sHa4DKla2ZsBlyGyia8mUTAcpLtHYMiM4+q3VyLZXrgHI6W
YMD+6fiP8aSrtrkjFS0WvNs7eRY63qW/QVQ6aKtgY9zK9KQFG4ytrmffpbN8cjfsTSOi9e4TU+2z
3BK0B2+aYgm11aUH2gYl6DNBPU/lFr8r3MClagsPwZQbzU+QKeYvUZP4h/41dsq9ccpXr7Ddqp2y
ysmbI9oY9NU9esEQcjHOaFyyJ2JaqUV7CzVaBt4CYlL9FX7FUEY7cA0zRIgHUTnVa2k7Bfy8MJUp
b/T5JkE9CvAV1W88pcpB4cKg1FynF+uNDJ/iJbsJc1om+Uq91luTOFMiVN+qFxL/aLRaC2GPRbgB
tj+D8jM3n4qNeZH8efcOw9ouV80xuUyOHqS440xcR5e4WwtXakUhnt075SDxqi7l9+opfHVpUy2M
lXYeiaq7A643L5wTxy/8lnW8TnbiRTlbZ588qmrmbkYKyAeuEIf10IEtVb0Jql2v2G7A7p13uuM7
2VF/6pbGi7srt8SprfOvaum78/ANYtbQwLzYGnRPJpJCDjYSME22pk+3bYyHGLboLFgSEBLfqNs/
ico8OoaqrbFpwmlDJiYFZObwZffliXsVvS7Ea7o+H+g4hwEDzKFDWqOQ1zUrr3gWCtYaBo2MHGyW
W0jzbI29Z0Jk04YrP8sf/Vf4M6M4r945sfbAVWGAzmjGEkO9qNbSyUd9TEarDbB9F5TcbAZTSkQw
S9OkfZiZx/wMG9fEyMySFWyFbmVocwTQyOv0ReW4NzWfq6CoywcEkf14Ei4yfceH8IaeW6AUPIsT
EmUX0n5YY7xT1/RMoU28we8mSTUP7dYWF/VOuPQnazceBZqo7Bj21s7T9u5nZ87DHZQYKsB0RK+s
iBJ7tyftapyMZ+/CkvAMfuRD2JFoR52WQz0FgwQ/2txfl4+lgxgoQCk6F4/WAjPD3H/Wv7wtMnGP
5utMfpYo9APLYajSI11LB4uc4xWNXMupPHQKcwTAokK82cK8lIldfoneQnDCF1zu7oO0kY5F8xru
kvvkLGYPjl4Zdt2cUxsyGcJiO97OMWYqGyCfMh+K3UrdVCQcbJJhGX5Z9aMAhNbWOpZMmK28l8k2
YnuazZOloq61m+dkU+VrWkpoKgzG+UbY04JFZT3YCmIZGiDr8eyTYkVqw8Kz627uLwyk2WdlmMFw
f7T2EgAYHMc2sATYIDt9RdrDVToKT9GiXrN1l0/Bp7cPM9v8ENuNzpx6GqQZ2gUgYskKnTCbIPU9
Xddbepz4uoPiButr6Ijfm/dbZL6EzB3SZ+uJPbq0K4SZYcxpAwqv1PmR47of2iHqZvIpUmelO6Jn
mdVvIDn4O1/cly7Tgi2c9YvXnslnHrfkf68AdWEAWhXEPLdv6V2+Dk8JbZQ3Sj++Y27TQ6Iuqmf/
MR8W1TuPHLCyequ8CQ9c3SXYZ9/mghndkQsBvCKo7OAa+WvLOoekeUsbmTZaTVmTu8QzPVPuYuDo
5qLfaNFOmrVrIjQQaTzVa6IMCBWF5aN/YO0nGAa2sLh1RdvYt1+1uIbkIsvUglbpY4VgcN7ehGeg
0LjgwLAlR3MbKPSbFunwEG/jdOuuyZxCNrDz1+qbap0Jy6bF0w9zYnLe3Q3JYxZ5rw+htha6ZXUj
Phn/Yv0dhJ1w8bYYFAeotbSf191Ra3Y6GfXY+HbGV8bYDmaaNjP29OS1c8NyL1wG9hugmB7Lc4dM
/i1Fc7kAzd+fyNtDUoOy1kCZPFOzBQ8mvLmVuU7qdQlglvSgUwIxKbV9cU7DCvlDs41r28SKlDry
A//emOLSyWdcDA99u4XpN2krAZrhmUzgvC2VdGlqDmf2QD+zUwizm64Sq2lX5pWDpNAQRDvLP8uH
2gLnvnbZhr6EyUY6M0Ehf5KDG0XB9KE6BscUTyWpWgvv0tyjYhXReNGYozAO2cbGZOOSv4vGHAi/
96gdiXoohyWnYpQB+trLDkVENteUZYgKKTh4r+aLvGeSiD/Dc/tiULtbtwvlJdsVG99ptvWz+pDH
q4GOMJrSi5L5UCNmeKD8ce0ndr4oAHK91MnKRFGUbDMFwOIxNWwsgP7cdI/eeMk+8pfcx7kx4+gX
mGzNPz0N6vGMvARplaifeMuGJ7yL2LBifYZKDuHgJPjOZ/XSOJYkwziUSa/pKoCQdqHb6d4FYTbu
x69sp1+yp9Ccu2vz6rH9ctJHPKhzpZ73ePP2uQbCEt+THZIlx8PKXWKwnQtpXqJAmcc39nF1+grc
IqM0uu+p6915n5hDMQ+wfDnRFGcwMx/ouLn5XWvPwim54JTpif3lMePUgVT0DbHn+MnCVmCM2Hps
JWamuxXv6FYuFacORyAGgF77wVxXCKapK5I3d9b26OjDR+LU2KO+MfAFp40d9q0YfmwK5ulLUNjl
Z7MDBMMjw/KEqg5B/iO8DcFx1+xb7OQcbZXShs/uxEvSMPbmLscLZrILnpNAe2Tn4L3wzMTbNnMg
PKNqrIFzX/TRyUNy/GY9UDlzAe3UxRrDaNMckn3BB26pq1OnUKHFIOVfRjwR8jy/0P6FUcGExY6K
7G3m2W1ExNGjK9lj9vEsvOT9i5idW5Jwnqg6w2V1l+ygghUSBYTUbM/68tqrxcp8aPIFMIr4DPss
YO8jzqwPbgarasQ2ngPNRp4J++Ta38iDal8swy6BPMyosn8M2ky7YmihOymp9ngqafkti7u45ja6
Dy6Soo71buuz8ZOXFIJNee3feEAzlONL1UnOBOT6S5P504k38S57bc2Zt42v3iHnCGWxVwJtF35S
CHhQ3+jPcBBlw2ouJpzsDsWyN4PVHzrBKX3gbUsn8UU8K1eKGbws7ijOCM94fVoUycjZt5nNzRW2
8Qu1Ow4K8WflbhGQTF32q/fBbJwIDooqMLt3DLtv4Ve5DmnpbfKF+u7uTMyaQE3xOZDhtbce8DJS
18t3HdF6c82uFv4HsQ0ct0Wg5jNUMk+lE5KANGO8NE+UClivmydKH3UxLzG22EAwjuqD8JwsxXdx
WObeDJaxcIqYDxF+csnr15D60nv5xapF9lA9ziHFdhsfBuzCfXe31d0rtyFi3o28E2zDSbC5+TZA
i8bciMvimcSwtOcJ5WJ/IaEX4KyT0DoDzieRj7bUVta5PNc3xJx3cyA806bqy5POsSxaDjv/lV11
+MXsJwEcJejqbaDA580+2xyV5ZJtE/psVvn63px9ZRd/aE+MzofglTSONRGrfWBDkT9I+As/6C0g
urDGR58C5sJQkMLP1BdhJ64LjPILa5gF9hTMsqV1YvvgjRH6LMJN5fhY4E/SZZpsJpEYZzhjI53y
6RALIz9dUc/zDsNNenoqJNryNmUfmrZ4zlkYixeYJ/K8X6oHBg43yT/LW/8T+6v5EMN9/wqv7TuL
gHAhlO85vQ7JiggZ/eyu+o1xYY7ioTA+6LrtlN3ghBiFnyPQDUQLXfhl/TPpVM24UcHVk7kbzv0N
O2L3E+U4x3W0t+EncJ6EnZFKNsXMBzY5Fx+Y5b1Zj91iT3JWeM0O2StydGs31TcFuj4L98G7+DxP
M/cefzKG2ye20IODHlM8BwTV2DJTDpYz+Knz6l7dtefqzvToP4hbjASnYtndObuq+3QnLY3tJjqL
C+MJjNayQFCaLZk8mSy1Z/bWt/alW9ONuec3BGqCPaAjdVq20svhiQO7G8yqXY5OsrCrpUjLj2bf
o+Uwmt7KcyFQlplHiMJSu7uaT0O/tez24L53/T2sIIutNHGVqZwtZ6j618YhovQ/Rd8tmAELIi2k
mfg8PUD9oei2+Ze71OT1SGQSO4BmKYLxX/EPs5W2HQ6wQdnpA0t2CIi7l6vyQXP6FVdA3CkLIsDi
Gx5jfxZRD0ofydTIqAuxUNLcOkzbZ7yEbynbMn/RL8QPUuCiasEEfheYyCfhwixfG/v8tXrCTiFz
8JTOwo28YU+roQe3jboyEEF3Vuw6Aq0Z5/urqNdbHKi5RWS0GNpGySONeB9D04v3DYRUom6k0BBI
wRavrC9G2+D77yNEWNDxC4aKFW0rqSWTvWQdx/Pk2kGIYQq675MQK+Tc1FOIol4JYCO1lC89M3Jw
HNLxC3GXBOy9UCmjEO2aUySGgPhS3o+ft1idBx4G8jklJ0R2M2/obODxHhVkcNVOlXq2S33233/0
Zrlv1FyHxefHTt+ltChVNpRxGReO9Wl9ZpVFopfQAKtCzkURFn3CIskFTirff+jjLTYEb0VzgSIm
AmOikkvC9WLfvCOyLNd+zsYc3SMWRArPKt5TlByUaIfxQ9TCqxCdPCoW4JVMRAMS1ufyQI7WhxyB
JU1DDnO6eXb5vE4A5QwtU2NnBWcuV+D8beHuLrzhkwigvVu75IGrXoN57CnUZaKgPRH/MTeiUWWY
WwJor25keezPBkyo1YjVgsoMjTM3f1Sr+6CiXp2+DsyeLKig+hDC8GrF+aXsq4eayCXmSHUOkeqV
hCBKqMN9yAVlVasinFUdOrxxigZvnQvyQeHgabXuQyqpF8PlcGTIJAvqAyeWUlnLsXt2ae4sutp8
zJsR8rKHGsjtx1s3ykduBxuYTHWpE+UfptD6M6NtbOBO76asCY7l+jj6/LWrlLsq7atNg8uKeSaO
N2R9MGn1604c/EMpYDrBjDGs3KJZkVUUzAN16mJWxt6MrX7bpmwyLVD1SpFQDhJGdWVZ8vtA0XgB
gR/eGuIM25Nc/KP3sdG+1A7ho+Dy1EVTylPMdqERGwcD+yEsfE7Dkjn/j/9F/PyG5yJNTP9/YXNM
xEuGpluATSVe9AfQRe9jmdAus1x3KnyIzAJT0LJeyG6wgeo/S4BKlmpISDZ5H3k53P788r/yXaZX
tyRFNHU6ROoPvovRawQjkmazFqPuy+1V0NkepYOQKoYwCZTcUqfaJeKV/vPrSmCHfvnYkqwQuqTR
3FLl6Y39g2MjVnrey71U0mlJXIjwx67UV4HRnQYdL/wooqZPyj02vL1uoeeknczJNlM2qtU5f3kr
02f8eQcIY5AVlaAq3tGPO0CAqDggDy3XrggWISwEsBDCp5+ZqCKP/tHL6U9OQBiGb0/3rL1pLpnH
Fjvh1hv+MhyItPjlvcgSWlTFVDXZ+vletMCVZCEL6JUX5FelIQv8hBWIh/zVx4vmCqb6lzuh/G4A
ylg8DCwmoq7qP+5ERMduzHOhXOsp5T6jS26GoqGTZKfVjFPwNpffkOqXPAc3nICOw4la9GztkQPg
MokdBSQsEuMpPY0DTCSz11c1fsgl2XOAv+aV5SOJoMt8QJlaJ9zevKEFXkCO4ECEOGwRmPX5zzf1
d/dUVhQDi6w5Ua9+jGuyIXNWJa9am6BqFzp4mBmpeH95eL4H6c+RA5BUNDUR/pZhyP8exD1O56G2
5HLdlhpUYOEMLJQUSYrfNU9MTgnW6NLzmLfgGCy+6MxNH2p7/B9wV7v4rPuMKMBsp27nquaOe7/K
TfXTqidmSf4SF+V+HABo5HqxEiv3JDb+V1Ym5fLPF0v+hZ7FHKTIuiaLlilZkvojd8TS1F7yZIXj
gMXW1DMyaAVkTja0WoaEezqWQbJODGXTQ3sSp7KyuUzL+NGTOgSOEYQRvf/0LPnTjMpbNTEXFA9a
wdh5JzchzufPb/e3c4ei0ribmGOy/v39f8wdSmXphKfxdhlZc7KLEBbS7x8n7BQ5areIlvrk6X/p
tW2oULv0EMBRk5kBUq3/9l5+9/QoTNyiiqIeYeiPIeAhLJEEE5BwpNE9MYpoAAdLDdanJlTIxcrT
eJ7qlha7Rxuj85OPP1+M3z6+0IxlVYTzpjMQ/z0GiVH97zHYIyiyS0mmyNwGiESHm9mEgOCVbFZN
Tx6+rAggyHRzWvkSmtSVJpxMj00OG3v/6U5AlBGx/7wOpc8a9C7gwn0e57B74IgXRG0rFoRX332D
E7HFRknBNGydibJUTxiqP3+w3y6MimXqBquxrJq/zEtoUBlAImE4xBU3lNh1BVcgqrVlD2qGeJto
MwJbjimch5Bf/vzqv1sXGWET8UwEuKf8WBPU3lUbFRz/epg4PQKliQ6DGw9tuCLH7RZqRLmUXf2X
z/y7WUsVISap8H0g2f3AyUV9k7ZD3JVrMMMxwvfyRTezlz9/sr+9xo9PFmi1jE+UAYvIbz8CgFXN
5C+T72/HJA+DxO1jVBq/jEkrhNUi1zwUhbRUAD2LA7OIRboyLe703H9jgtRgoRXNHr/MGVMTzXj0
w3G8i91iG5TtvhXxh5qyZHdDTJeKFGWqUv4LCbFLMpE48SmM5EYYbj4Rv9QYQfR4xkMeuG8TcIzE
8f4vN0eaHuV/z/aKKGqmYjL3WEj2f6wpqpY3igAsaO0hTp/VLOMzNU4WMiKoeZjwmBlVfMPdTcsB
3I0nFHRNcra+uZXaf76H1u/eiWFabFY1WTJ+TjoFmVQm3P9iXaRfgkez3SfUzjJqshr14dyXtbtV
AFb4yn+hO/9PzOKvuxNUkybCOoMAFsX8vkL/mHgtT6rHMoqL9Tj6tiHzTFZc7HmWA8OGp0qP4W/7
oWnE/7jmfD5TMzDOa4r6c3dskcQzDoOJO0w14UegzGYr+5SX4eOfr+hvX0eVRYkbzGyuTp/8H59M
5wynWKWRrU1qN6MrrwQYtkHh/mWvaf667QUp+4/X+bHZEpRYdxGOZGuQFLVgqTaab075OrR4ZAFS
ptJXfIiJpM2qsGfezp/VcGMU4ZWPT62hbdqlANuVMlwCUlhfSEQgLkN2QrPRT3jHZFjwPcgHHQq2
QgVw03jUjFSrx36fi+kKfijxHJqIohe6T2OZiCpc70I4lS3LLsf8UNloReUtx3aZJX6y61Q6dFJr
ZFDFVQTwGQlT2fiOz1zYdBwo8Ux2yCPp5efNe2uKyAsi3+NAjF8MoMgr+bYcT2m1eWSIWLH5LBko
JcA+5pibQDxnG2RI0hUfo2N6/nOX6CLCVeg6Wq+eged/iTDxiGulg21oJjXMEVZ8qWlPhJ6H44lD
c7FyqbDCdiYlRMduE0aIB8zefwzG8eoFxz+PFOk3CxMbSkNjMhBRhmk/d0txPAoKx7RsHQIMpqbS
Xdo4PSudfDFL641qBDk6Q3TGznMn6PZUWT4BtlqH1X+XBZozpOoF8/qTJhULyc9voxC/SDrRH7JS
l7MsllfkClDYKXQ7EL3HstVTbq7bzDElrnpX/CjJBtON6IytjS6V6j9mLa1TASCoYr3FXXfRausw
1s1Fjii5tu5SDVMaIol1KAt/oWIjrFV+IIxJO+kb2+/wcobnRFZ3eEnOct1esMx55Uc4pBtFkT4G
T1oBJT/Ag4lmSim/Nqm0yntajwGX3XXpYgXkrNINKMoRcQWehfn0PmW1i+wKjLWvSx/fP9fquyqr
zqhvCTuHUCEj56tjaOOEbWm0BZtSfK1CMjTID1Ul9UmR0w0+CycO0v3oyydPU49eBBvCL2/CmO1x
u8Dc8f2b30XPpZ+Pu5oAV9n1hIc6rfZqY3yQ8Ek13yzvGXbEU9RaeLfSE9a47IEzKGNqCmn7ywj5
zUIhW9BSKT5pqDKNH5OJm0AtlcsBdTQYsswrB6eGXDrXLeqQSaktg8T6CBCwI8kokbOI3Pao6mmC
ukq3/st7mZbzHxOoIhsquAkLlof184hClaVtuzzJ1uBAkKeT/03OJka1ZGGil2t0qXUQ3kNEz7vX
3qjfpUy8VCXKGt831UXW5nQTTcHbdHX/l0VM+vXUoXBCE3V9Clz8tfJRkror+I1OehSWAepduYlU
lsYL4nJv6/bls5uQh84JIF5XBpwtX+g2TSO6f1nUJjjyz0sE35b1zDQ1/vt5VqxJ9e3cAUJ+at4g
AiQr/H+JAG0eEAamjlkf9sM2jREnKtmmnGga9RQrpbYWsuI4xNGov2vJlmhVRHd+f4L3N+4zV0D+
hLFEVqO5bKGcdcvaHnXhREgUnyWoZYhzsLXUbFy6jT7DshH//w8nCucjBSSDRm1Dln+cDaqoziHr
k88lFM2hli1a7+UrDKpZG5dXEqGvcTMg/VFGYDHZ659H3q87aHVaTSUDJLRhadqPfWbU5ribpBA7
ikm7Cb+STYLslWrdMtCLXScnD6OAeOjPL/qbMcWuHdy1YbAxUkT9xyfOqyxrvLaJ11mE5BMtYR5V
r6PeAP0Ij5qLTjrFI9e/JqFxRkX98eeX/94C/vtpU0WFjy1LqqTr2s+NmRfEearGRbwetVqlt0gu
t6nLSO/EOaXVYxjr5xZzAO1tjZ40cVJSR3WiaNVZL5r3slGuzfRtM4iOQ4WXP+9NKibZ6zA8KM0e
jJ8TZlj0jfJvd+vXaYI3zqGDTbum8fanKe0f+59Co26tNwlvHNO9r+AGJlY4xIQPgvIvp4PfDQyF
op/OZWInpP14KR+psGvWVrSOIrgGBg4PgrETrdkb6LyxjHGirK37n2/MrxtmPh7EdAXI+TTZ/Nx2
qTlgTcGMUALx6638NRukK0gGW8yl2/clj1wiCmXjL+Px122lSqQrQ2LarPPCPx4CraKIUbtGtBaa
xhnidq2q0THQxd2fP570u2uqiZS7FBOyoPyzjMu2qw8CfvfaS7Wz3nKGz3jQKLixVGbPhaDsIlVe
TunqJmwBtWKWLRWcVs2wCRAFAqnS4MCNxl1w/zayfrNd4hpIIvt3UxZ1ToT/Hlq9IPdpGGL7LfEB
ES59UbSeOcDdwdTfNu0zSZOIfEIYUdLfhpo2rbQ/n8dp6jM0IGGsND9emwWktqAcRWtLAy6hYvSj
AgJrgXwS5vWs29Qw3WYYNME1QCJJFZJkwdvjqvOOPib4Wde6I1k8wf4beGtKGAFNHmpFwnvcJxHE
GlYCsu157CmYSXJp44xDFJI36dKt0odYxUTeTwSZb+hYnasY6HGT4BOLJ0fb9ZtlIBQkUXfAi77/
OUA8C3YS0CdM5JRawcF13UtdaU7ZgmQYybGlNuAtfVMp5rCPQXIEb9T1UL71wP0EMrwAcRHBIRWv
AJ6X+XQM+MuAmx7SXy6saU2lGcm01J8DbgxhuPoqE93QCQSjoJfztYU+OEmJGq0AiOJqjZOlkEgw
TX3gzlkoeXX685v47cNF5ADtC5KZfzmNJmrB5sHLCNT6T9LOrDduLM22f6WR76zmPABd9RDzpLBm
yX4hJEvmTB7ykIfDr7+LyqzKtFKwbqMBIxCSLEUEhzN8395rt4jNKj62nhm3vtd+smn7oN7IFRy4
7HsZ1F1qfT9fwbjdrJKEtnzXWzSd0Cb6HcgOxmlZqwNLqFuYB+jBOTet5VzFHZEcoTr1/vTZG/n7
SmWu0Bu0iXyKnxz9n9/IlOrYiEGz7gwJ94JMcoQxDVkuT1kxPjqzlVPK/LmpnfNshC/85//9Aeco
2Ezotq/r7yty3AauymJGszELX+bj3aAvI0bnk8Ha/PsmmSIYIyN9Bsr35vu7dpBZaUwVI4ab0WII
4PwvcpGjzvKustGA8sCYlVrtLlFusOhbrnKA5AuFxsRsoIhnGB7YOeymgCXv3L5L7OChgJljhoQN
DMgDpYHA6fNh+KPRhhgKmx1+8EFZxncbH4SfylB2dgetbw+aEE8cStJizNOofzrqf3icTAvWHdgL
/2+dm5yD5LlUv4iT/ULKLEjkTDx1lE1BQvooa/LkucufbcAvvQauqmdF6taHpEQA8+sLw5vvgPfD
ASeKJq9tWISTvJvngs4E8BTV2Q6TMS4dQP8+4AcIlDXUygTtFyapqpWXMasJlgRXgS+3uv/V8+3b
Am1N9TpEWFeSQu0ky6WUCRLUNOm8Ew8qIJymH5wLJ5jjTs1bf6CYIbgYdEs82W12H1jtTSGqp2DQ
TwJQPRFreJmar43vrOuIcCNslE+UqilBBreTUV9b0JpIypzBw69JRbM99gtrXZnuCY/xtbJAwAiv
ORJYC95C39DhX4WeB/DUfSgTtrlc9jqK00EHa2meYi6HReYksHa+vT333GL9dpRFTUUlrp5T/bNZ
1f7w3HtUWBn/8Pa9X9o3oZxLCgUzW90cSmBLfqYOPU3O1XxDNH2PPiged47RNWxgnl2OdBoYt2lT
PqVR872L5X7S7VuNHDQsQwzYdVPfwOK4nOymZ1lKhHYTf0+fjQDkSBcjSnDHSxxeuwoWWTZzpjwC
pahhuS+Ki8sXjlwqC93jPBZbHj/SIeCDlxK4dRROgiq6biX9LE/7ZBr4aIFh6DbbSAzewbyN+3lU
zL1uSBMAIjutNRbGUF5HQ3jQ07UR1XdVMz7pAq1OmF8F1fjJHsf8YAoyGAznRTPNWuv9et80uKtt
7Nu7KTRewLU9Avu/94x4XQflTSq+dYa1s3bjqzsbyxyEO/GjXnknstCefNXelDVAPV/Q9RNzpWor
BwQUZlhuqPdgqQram7jJ97++Vz8aXalpGS7rfdZjfxMcKGirQxNV1a5PUbR55b7uqO8U/U2TlftJ
ZAe99zZWjEMLleZY8ubQkSx6vbvJW9QRXox1Jv6Se9P3dLAfC19/mWDBpf6dUYxPmdQ/2VN9eHoN
g7YkvRj2dO9nX1sL0qTxZbXDTneu3b5BNHQftUT+6clVxGKrzIf1mEbb0Xc+zRX6YGHNa8+VZ9Nw
Asbqn68thry+lXbNtUV4ytLkajYG+8Rds3UIxNbSG5z1BJHpLyLXX6hTbyC2bcs+PDtmd4M1f5G1
PjJm4NOWXl78+kx+tNnlzbGdsViDsXN7N+oWIQmNScWZJBD0EdzYZpycx9RhuIxib8H+9KSX1JYi
xzm7UXCwh+j+k3fwwb6KM6MHlu+ywfLfLwOFZyfEXFJdqkd1M5+f3g12kQRi3j7agbrR9ey+KtzT
kPnnBD8ZOo8qtR5TOb20XnSllfZjCWRfs3HNesYnd+cH0zEZdmy8LJs56W/deQXfspyoQ6OE7thX
V6+OU9/mkgsoieorAsg/awZ/dLFYxGyZjmGabPfeXSxcGWFF5Ga5ozqwaSLU8PBMFpBXV8KNb9J4
5JvDJ7fzfI7fzbz063XHsuhA22Ywj1B/2biLqR8aPaR4hWP5YULHOOAN99oLYrs+K3x7H53tv77W
u+st0NIste25UBbAx5LkVYrUgNTFDsdInuqhAsDmI2u0rW2s1+dJVKT2tv7RHwNuWneFZf12JvoW
treJ6Oc1Ytzrlf0AqL6gk086CbilfNoKo0vA8Oh7qYlbLLExCH2rpVgLReLoHUXX3L6Rj5FoFrQf
YfOJV7skQNtiXegosCvptJexsSeycF1W6stINrzprQNZoqTzDj4ebEou5lDt2mrc6nVwFI0ipxjo
izaS6yvPWl/fZgB8CGlk28wOTF0UatxbHS61uvuRpu2tkrzLqDwPJQSTIpxunJxOiRkQafSWNJ54
IGzyYVqIZ39PGjN9MjuA+RLqj0TZfM3IyWxAlmmjNS4BaQfDSumE5FgQaTY1frQ3wiWp77CCUUni
xrMPLpogL43qTTGglNaLJ4E0i8oiEYlxeyQ7MYeFWjKPuDVJPhVXIHiBrW2RC+uTCXvgDsYJSqtl
m0YEOaq2h00HKKofUwIiuuy6K1gkWgFh6ODzSRuuZuo+skRYCc45Hrx4C1kIyTgV7AUhDI9hjc46
DaxtSSyQr4krMHp4dLjqJ7+8AnW+sgTrMU8f9rJkKnSgxmX4hRXZQUH2GmAP8hJ564f+0fGbV5VU
V1FDQrZs0VKEaJ5sLO3Vd+kbD2aOb7HMqvt02MMyJA4I3C2NgwcPOFIoMHkDKQ7iXezwt7LwQifU
qgMcYMXOptX28yUxuPVVMHpH3x0xkfIm53EASPoWfevWyuAehvGpT7rHyouGVdmN218Plx/eP4bn
GQwOFrKVeVP9l3vVrWXdji4DkinDVeMyIsf95ShIvEAlZI/uuptIkc4+Wyt+tEih/sHuFTEFWqV3
L+vEIwwVwhx3Le0fQw/OZVZQzy8/GYk+nI4cVph0OCk5A775+ePZiIOA1wflrh+DXdd3eKIgwRe4
dammVMjpgG7GV0FjXiTE4tTG5yuFj0Z8JlXP5RhThX2/cQwIti1E79BRwMOR1yhOO/Tvveae+PYZ
oQCbPn8RRtM1g/86TlC8gkQ86Q2AZJ/iY0cgT9s2lxkh8BRuj2Fh0sFygCWHBNH0kDMXhVFyC8pw
F+XlSxW1110cHeCKH4NRAVMgbUo5DQ6Fkmp+RFBIhIG46LvVWLm3VgcGLmO47Ma5R5hrS7OBVhqP
s9NJH5+sctqVE4E7sbc0Au9cxDpC/hdTZghzFAZ8cr0WnpVc1+Kq8Ss07DamAb2dnuazWUEGw/81
ZCs/de/ZSmWFC7RhBJ+VXjXwliD3shL5Fmo9woW5Yxczblhw9FZGlFCoUemFzyKVrIIUnAJVKFl4
7cpMVUSVAYyjAUI4D5MtkR+kECBQb3PxipEKMKkOm5tkbMTWcJAim0iD1r4VQ19vRjT/nmgj8A4B
Dm0DDgW9R0+5B6ljosybaNENeGxVej9lAvpGMYvE8XwmIS8wYwV/fQ9+NF+6Flv0AL0bl+p8j/7l
Hkx06RRlpkroh/SYzLvCzY9jr28zg7ia/9NLvd+iKQFvuAL5uIs9SIrlnHFPjR1M4rJvtU8+1oer
ZJd9FboU5Ghs537+XHptiqq2Gz5XtpMxaXpRuY6HajOv21Nj/GpExIvhZAc3/MnH/GjVQ5WGkhRL
LfZh71Y9boOsoMwZXgbavhDQiwLLS9uevTg4GoLzy9e/PrAfv6JDJX8ONv1btQE4NeoWOIa7Jm0w
gDW3UGWejHB8qPLmtWUOgeq0/vVLvg0d79dZsz6WWidqZe+9+GeSAqo/CQq7dMjjpU3IoULjiNky
IGhUbxZT695I2ExkwfX5je/f1hkUx2ZkjdCQ7Ozgec9Ee6UxUUnMrvhMi5YVaTJtgxFpg6NVUCdI
HvEK55gheqPQRaC4Pe1d4bnLqZlIARbt0vO533pcaWQNUNs+Kji6K+6VY5LAl6J5SyBzeNPkGONa
mHBFYO2qwrwbgvqS6OpxEVKJRdC8itsYmnCgZSuT/ARqsz2u49l9XkugSQgACQmrluw+yyUc/6+p
D3XCAY7366P64VXLNWvRCqI1jQb156u2H0Ky0uKg2PW1eM3H+wDaSBZOe/B1Z9Net90qxe84fVbI
/OgCggdEIZOCrv23nYFU2hgL0y12EKpf04nTF0zyaczbp2LWYAyNuIL7c/vrD/vR7E/nCcW7Pj+8
ra7/MvLoQZMhSIZ8mDGFVOBqlgE6rXnqbyrnkPrGl7yqb+f1ya9f96MR7y+v+37/nE52ripHLzA2
D1s/5xpLfXnuTeOhqdT5168VfFChJoXYRSTGtpRR4V2pvO19Aj0IZdpZZXo9DKpfJcjWI6qxZpO3
xLiIHw5hbnSfpu2ox3jZfZgZ1A0NTnQYSo/o9J0VveQV9CPXHb6kkXUFq3IoQgCnVo7ITzNeIhcv
liRHPg+drykaybVpIssbiN2TMAbjFHCOM921HUiTKbthbITdC3lqE5d71rTYonGbSNzaJLc9vJlL
XD/ViX3Cdhecswo3Uq2x3zDAXy/YeVEwrljra+UtMRsSSwh159DYRsoh466VpOkRDImUal06/Vc1
2T0hcGx7jNbZIvc6h24EybkHfkmmCVNwC2MiW0YmDOHMGq7sPD7M6+a6sR58VsSD5NogUmEdxcOD
HU3EYLW3adWdiXsQay/TjkPmrHvws4kW/9CmZlw7cXsgY7Y9O01MWhTmVxJ6P5liPrppgjmAmsYD
d+t7UWeeC4nuUlBXF+yuKutBgaNodfvBEc6Rhu9DS0TZJyO9+dHFG6DJwA3h0Sp+fz2xv4zILWSA
cHPvbAK8R3YbmitDLmtIuMmcDmXMLTiZBDs3TIk0LMLzkKTpLkqLm6ajrSlM2r4FqR1m+qMMxSN6
e8Kt1DSjJbIjLF54CR1AdbBZ61xhATYcaBC/vi8+cArYeCzQeZgMN9Qq390XkTbmaCpzmEdhsUE/
hcNdp+I9NMbZLvhU5G+JRYKpTxvhr2daTNheECDMHisq5BFGRC1ot6pjFG7LG1L10G9hdSLRHq7S
CL+dSI/8Xlmb0LWAxwuIl61GAEWuz9HQOrmviYp3v/5Qb/Wld3Miq33HmBdTPuWf+Yr5y4gWuKNf
tKaV7wYzXdcU1UGp+bdtRZRFYw4bIwjFqipAhxemcRvDV2APX2LvjcgGactsm2RsA6BW+rH/yTj0
kRAD0Tato3mV4P2tMBsNziRCxWAr/PjUJfmTltdXcYUx2rExIrdknDRwvKUz3AJ//BIP7YVD62uh
QnaerfTu+00Rl69txomCUo/MrXgdSSvwev5EV/pHQmtQ+9jaj0+Oqf7BCIo2AqkAAjcaO++VGHoa
Ri5lowJ9dkOQUobfrxsZNkL9QPIzGhGO7jBVyb6PD0EPeqBKs+ki0GE39PGLPtbmFxpodLdziEFW
OOdzdjWqN2N8iiZulzF/Jh+yXPdl+wU6KtwTkhUDQY2jdLlbnERpqxSuKrmd3Gwj1HHHT64ZrABU
lpW3y7PAJm23ZC/lW4fKJCHHiqkLz50vuCnxAYAakL6cAoVSM9c0fMWneP0gaytGaxhoa70WKE81
69p3kocSGdLC6mxj0QvWSr7mn7Lgu9czBLtp9xI5+ip0WM2UaoeQbVW73yCWvkZhdBgi2E9R6qwi
q7qa5xPl3RGD+W1eFLa59SCb5tbouheTXh998weVmAbdf/6wpbe3MWv+vlf7QLQ0yOMj1Hq1ipL+
x0WoW+eA2SCy02xLtRBLelMTmRJ4V8Qhs32ECMgQq2B+iXY35TN3dNS/ldX4/ZNr4aNLAUGapSNa
YVP7vqs20kzIZWsVuyGtcrCQ1gK873URyWHLfo7jkwRXytYI8ZzHL3w2WWF8oiz5YNGCQdBHZ+7M
M/r7Ai9x13VdzAu0oOL09bm4dz0QwyqoOTbISXfBWK8nfKSLBNbyZ3fxB6M/pRJ6OpRxWSG+r76X
9Ni7vkjKXdYRIinKdGdXMMw8QPcrq8ZeVWFGOvnOjcM9sCnCGHio3IWiIvc5bv2tWabnsKvNvTXO
EYAqAEJILpfu7FU3hBfQMlcEJt0mPsGhrC22rGpYEzbN77PYf/+km5f/+h++/l4JglejuH335b9u
q4J//zP/zn/+z8+/8a8LktsqWf1of/m/tq/V+al4le//009/mVf/492tntqnn75Yl+hqxqvutRmv
X2WXt2/vInqt5v/5//vD/3p9+yu3o3j9529PL5wCaMTYnr+3v/3xo/3LP39DKeBTovnvv77CHz+e
P8I/f2PRQ03/97/1l194fZLtP3/TAv0fXPYew6BtzVaY/vX3b7v/cG1cX7SuKIKwi+eqKaumjf/5
m239w0Fo5M86KNQRb5errLq3H+n/oCQROIgxfeT982/9+21d/j6n/X7GOBB/fP1fZVdcVknZSj6J
F8wb6r9MfvQ8kH4zxVjsIkxmGOvnyY+4axLYvMSHcZo9DHQe2wYJjEQdynBLIE6Y3hOEk5x8TZ4k
AWTHWDiABEeTTrSVkFY3QtkU1QW5i+ok/G8xLOi9tUplltwlgEw6kf8Y2T7uxjF4GbxvxNMYR5uU
mQ7Z7M7LEvMWZDOZpr51FHpzShiEzl1/FzZ6tqfE0Wzgyd6aiNPwb4mTJofDKPrykETJjDhm7Qbn
ODhkvX9jC39aNq1nEfe5NaPGP0WNh/VXsVEFY72xOvpeBPi1m6ix1hrL46UwvGRfZh6Spdx9iBkv
v1QmkLPcytcijaYz8zIkHBDoobCtq7p0Xz03D5bwT1+xIOXrqXFOSQB32fblXU2q78bLJYvtkGqB
XVna0bZHiojt157QoXNCD0X1JvlFPcmlpTHcZaCYhWVfmHZXPFuBe4QnD3Jowv4Slvre6Nq9b+X1
0itI8KAtk27D0YegofRNhJlh0Tjwi2pwdLkWzoAzkirXZWKnpFoB9lA07azRSY6N8Ihh7k0Yb2Kc
jk1m7ex8P4LGGGpDbgdnF8TkWltJvA4yQVhsPD67Wo7cA6wtmSQktloD4QKKHusAFXpoym92I+9G
M2FeD+2tJN6E7APnBb9vt5QkiBK+Qu2wN0cCyBUUsLHP3H2VXdI9N1EbWf3aoH5ZGDXpI+vUHU0W
rORN5IkHApCNEFgxnFb+GtchFVfb/mFZ5dEK+/ZYas0pHbTgFEJLd+8zVOnbKRgucmbF5ZTHz3Zf
q1Vj6oB0M/PQRpDDnarYlE4y7JLqVePtLbsI1Eo2FNpWT7uvpdezxZsgsdJMgNEfOnvTNI59rZd7
6cEWTy1AHojF0D47ctb+OkulvJeychjHbZPyZRS+GG7S7yx0O8ssInE3I9l91RpJuxSad+WUJH6o
fi5ARI6xAYsNZzkeSNBpLzAHVMcwhJdakQZdaNXe8aLgOJnuehwXflWFD9X4RUQyunLTnYX6HzxD
dSBDR9vWEH0c4T86mjUdR9DiSjPDPXjZq6ZR1oUiaeSUGj/sZsgvYq0j+bWkztmgkFzJkm2FZxMr
Z/SgxQAXzOmO9LVEtxckbK7Abz90rqBQlLmIvT1aoHr1XRvovIAj+BqNc3/Dz6eV2VjxQaLVQ8J4
1k2YhhpYPnJEgMT241fLL2AetUa/BHH+padxxq0NEBCLWRrre5rv9DjsmzK3y4uCMjvZ2W5Pe87d
uMJmMTeWM3Sp9TZGFII5z7plO0pnR0V7M3j5c+kqe5sTu7pM+jzaBmn22OYYhTx1ZgXdLcdvSU6q
o8Q+EsCtb3oGLmNkcTjV+sL0k6MjQ22ByAXbfPnNmFOu+zRCUFlYq8I02cPg9sjN6YcNt83PimOU
qHUXDD5VAf3Vd6O9W2kO0UQiJICnZp1TfOd9+yscAXucZeNcj2rI9gVq5VUVEgoQQT0pWlUn422b
EERvUS+S2lqS6woKAw+FHt8VDNpIT1oCfXOIHnk7I2OlGJfXTUVRbmJRvHLcITtr11EN94uW2d5E
YGbLHuyy435XcTwtc0oS65B2zcbpyAcfs87cy7aalm2O+sVNL6kgkLySE/tg94AoWzI0CxK9e1fz
d6n9xWXbjn8AaqaqInikxKOtwQpvgpqw87Z4FFjpgKU5WJrSpFzo1M/tejpJE6l8XtEG0MYXJ3Kz
FXn0YACiaFPYuLtGF1fowPVjD3zKuqXjIBHuFq+gqfNtVjbTHig/aCtiXpNqPBEV0a+6pPxeDUQn
oUU+Z7gmF63RaitdYd4JO2QpvOVKAY61myqA/Y8QmtQrsem014lC+iYZ4hpant6srP4181AHUcYH
VEcMxT1z7qYdksupIWNcbw3suON4SklKAdlSPNuudqdh2pit4kbkECAZzRRKTT3UQ7eGUU1oQUqo
aGPQqw0AGOUyuoFSf12r0tlMA2Bgy3aytepqazPECnDX4N2MoS43SLqB06Cx/pLRoL0fiZ86dCnx
e9L0BnyjrlhIYUAHkXZx1r2WAA1TOMifJat7r4SijCUIfjy+tK4+GaHk8mFbvphSb7zMjKLiYod5
n6T4ilhl0DiikO/bCQj6ORxjEI61MoOc6Jxaw3oZ1OY2NoFMT2JXJd1eG6NiheN+WtVSgcmKiWAl
sKQ9KNiGrnKms+WKeqXcwlwJeDVJ2DMn+IPYBFp+549+vsS0c6fryLj9SMKWVHBbCJFTqw4N+MI1
NVIdsMOtm8nAWauq/GxXI4Mvgem921wknTgVbmTDbaO9Hpny5EpuE2eo0i993m7dyKJJD1DD1OSK
pkF2RN0WQTncqRAVl4ueak0/D2daYdYzO2dri4E8DQGS3jcwdKS9y4w8Uc+q4qtEB5YlSYLPtLo+
ei17hhoK55B06dpvvGBLV3+r5QA6A6gxizoV7d6Bb5cT3r4cApsLgYDpRWz6F1DAzV1zoyVC28WW
Bas4iVAOkCnCDF9TUxMKKz3t+6YjI4HA1xy3wQksB/zjFMCCLWjvS0HYojacCgcyE6El+y6r0Cj3
DdUHuyy+yIRlQJA5xLltoyjXbvwkjvZESnrEqqGqdrspP3Vy3I51FK1o7uvAu2uPAcgoDm8JKn5O
FeCmfctOIrgtmjyDfPSc/UMUjc6KprSEZ48cs7FFfega/8VsyVtU5j7K4vrw9t23Z7Yc64Nndksa
5eU6l+pmILn+4HdQNOrK67nKNPdAxdokcDAlb4LL7OAK61uaIRhLSwXegKJWwyC201t95+jdeHh7
mPJujgwKUAj3ch056rs2zfQS1gbVQS/ms50jX7ATURFfOnW7kFRkdzAEiadRvvSSYGApmpXHlFjM
bSt9gKq13eJWzDzmgcwBNaAB2tapcK2Ntn1uWYMvoqwicnh+k0PZE0eMCWJZhYl9QCUaI4fP4O7J
O4DwmzCS+iHSmrswa8GFdECZ2ISJA3Hbp7Qao3lLJg6R8E8meQObFArOYUy6+vD2jPbpH8/evnx7
KGyWXKQ77jqjbw5vD/I/z0bT0vZglBsVJsfYH6pDFVxboZ4e6zDM9orxpOx8g2xHcsHL1I3Wc+V8
0bJ+3Ri2uHx7uz2G5W2cRTt3CoEhUhr5/cHqW3h2f37tosJaR6H7MIxTSXnWLw9K0DbehfNtP2By
XzTsZZhbG7VHmImSW6v5j6rhe29PJfFIy0ynY/h2venGg6EMUMxGwZ9ShgaTeH6aE2lPAFlNOsp8
WjPfKjmKHZzR3x/fvmHY1eXkUm0rzeFrVLsV60we3p79+WAFiThQvKsOtl6sXBO41DRBFzU9JQ6W
ssXBmR/evmzG7FUX0J3//FYmQFraQcc6qyzF74fFeTssb8dKms7JId5tY96WDREasdPYB9I1XGB3
hN91iFGPbw9yfib9HzV99EXcg1PMdFsssog9SlWiuh8UVGoWOzB7PEVO478faLL0Bz33qk0WTHeF
JkgajWPtkPfzNZdwf9awhyetA4w+P/jKa9a6K19zfer15UQC/DaWHoY5/MgguP548P98VtpdTkoX
3alBa7+2sVcf3h48EgmNte/WhKIoxr4O1rCoiCxKaz6pm3TnsME7MNhTByFaNteB1wMinn+o5pvd
qgGBt4h+yFiZyN3oclJH9apgQT6PHu48RDTzq709M0afUM63r1UbQfTqo83bSXk7F28nSmVWsXFL
70ZaKah+XDb1oXaDWaHobt+u0nfXr+wBxgt85wSG/fvC9gJ2WSrYm11dTsu3C3lg1EBcTiLYrmFB
4L8dEObxvx6vYIaRzNHiMcB0xET/+ZRvz+w5Iu7P7zFsw6ttYsDMaiVUA7hAt16qnFZnPMAF9Vrj
ymBHjDqzWDlI/BfCCtBPTPZXGUVL3yQkom3TzTgCNS8J8EmJbSLrEOhL4LevOmfFl5KCaA+yMssY
YP0oWNCzTpjHA2vVjG128efDEDQGQoXkKJ1xEdh5t3anIFs01Q7X0LA0E+daxdjmu+Ci1uqzGYWX
DcEuSy1more7Q5QayUIz3b0t7euqrW7QYjFjghe00WF5GYt3o8g2UwAEVl2kZfnd8Ix7PTJgymlw
BEl7eyj0+zQGxpj74jFS5SOsMnztQNf41fTcxHhRKnuYRehOVaeEbRSnJOqBQOoIwF1Fqrlk54k7
laFdyk3nIXbSJyeDPdztMLuy9PHUbSpMcYwaYCpWDys3j+9qY/RW80JVtwGP6lkCjVJnfo30dt/5
Hs0Wy1waI7jwwr9NrUJfUog4+s8adYL1WBS7sfP76zkctB99dZC2fZE33wfzyp9A++YkHMekT9ZF
doqd4ZkNSbFMNO2sdVEG6ApmLt6oVej7NZUI4KNu6EXUHAgX9ZubNHK+lPnl6Gcv4UhYhhhpdTV5
9CQ7FivaqA9LvcuoBg7+cvDUzknFtU8c+bzVQ1O9RB1FmGLVXmYe7bp4AIlrE0se9gVpKXXHqk9d
6MM9Qn9A/ZF7MbLIaOfsJ5aQsCIbeuYAOD0h7nwAwoYFcVxPWVf5WUIrHqLzgK8+e5KOupUumR0c
hCmucaD0ALFwF9GVzw4EqVzXeQulf7TWopm+ZyZ7apWS3JD28spG9JK6Lu68PCDjLE/uu8FaDcq8
G8OwAiIFQbVwXpsGEm9n1YDxEPqOsgMYDU672kz2cGyJveaG/yETYksD+oArIaFyDc6pTvO1JIOk
6mJ7adQJ0kEHdJ/Q5XUhNHDIO4gK0IDb5Hkys2tgUNYSOelFDjkQeUB58sKBxi529mI8ZgS1ZArC
gLKH72VnnOOiuZsa7yYzAsisXYi4CclJNTl73cqqhaj9y5wGV6nn536WGrAm3TYuYruqAESNvGjG
3kVADbZERa5DaH+bAUXUaqSFRaWkWxQVc5uXTCuN0xD1l3Q4WDiS8LEz1ES9RhE7kqDutWwiHrDm
e0urCC6TQT5OY3jwHOAkoZSPxKeGi15me0A4cln4foe8IkJsNGQK9nWdbMtJ+9qUWbAi85upYN+x
6fEq6W1C32VzW6sn3ewY/LRujS0AptnEcIDEHxlT3l520gcSDeY1QwwVz/FNWp4c3dK4lT75cX7d
54SXFqvUhJJrNarh5T1UV5TlmkL1xMfJceW30W50gMdKux2WTa8jr1TGskvLH3ntkFLrikeC2cgS
xYVeGfCaxgAUFw19wRJrMZFYtMjzIF92IvAwoter3oaXkyXXY0ZkcFeQuxgpRI8DNSIK/FjnwEx4
hJamfQ231oxOsV4iJO/19BJl6LgMGgv0m3dNsGK+rJSpVh5dKTsH1UC76Acri2htdapGjn/pmdHc
sr8fJXGJrTudDDs5VQHyXhijPxDR1mTBUJBorKfBafTt1OhfyySF/DzZxw4p/hIKH2qymKhm68XO
Gw9KOjB3n/D3LBPLwSaMz/IvHPCmAybPBXocE8xFvQhS/jaCJA35aHmXJOOlLKnGQnchN7u1jQML
2HtmDUjpIYXAsTzJqGer5vWnqtOvg3R6xjhRXtAPKZZ4Vdxzmztf9MBJGJwJpUhIrG1aelGZIkgA
xhlVBmsRhj6SYGwIbEPIZyBcb5V6COwKh+AKRzxKKtYnhjXQYJxNJ2p+UPZADT6IlWVngtDw8KZm
DDqUQf0jzokXs0CUAkB8jamiAJT94adkfWrlyddz/KZ2fpXEKltlavaSF/qpbbovuDFfmGIIR0rV
pmAd6CbtY6f8V6Z0Beljjg937INR6Ps0fckcd4Rp1fUnt2duTFmTdba1NKVPXHe7SSViwZwpjRtJ
umstmx1R+HTJdUUso7ToAOm88oNLQ3UJRghGGVa1yLT13mQYpIteT9qz1zVQ0UcfABTCN7NJrpvM
Kc5u2auFW6Cx7DpogLwSmaOXORvrZesLsdLs3lope910YBSGpWHb35oBo7ijun5bFc5On14bn1u+
IPEzqIDqWkgtlj5vjb4c7Ezq58tedgei6b9Wel0uCQYIapgWqi+/WJMcr0InBExYkL1uDZG+nhKM
9rb1xe4mEOC1xwc2Z7m5kW+U6V7LVHg02LJ0Vzs7WmI9uCP/OQ6cC41d2Mq1CzKH7Nsym4hxJ1uc
YikDWtSpy1BZy64hMyAhTMkEBzxGyr5ACPqSTCTepf14si30XNoIPTw+ZEXeoP/IjwmjxFJzEZwa
OVrRqYoeINUXrbSPFLyXEaJh2zGuIy79HMRW7m0cr/+eWdlt1V3I0ndIwZKoW7sYRnlnsmcKUOcV
ExU4urOl326TUEsuR7UdjEk/UCYDCqEHsKwxUq+Sxr1KEvMyLsYOT/JDRn17Iee9xdsD6k3ojWW4
M0pxi/D+tl8BPYR/1ZpUvCgOiS6q1tSCk23akI5G/KjIox+knYpj2Nv61gtNlJ4dCZ51P4BmyC+Y
5pZZ3AXnBGALanjcU+o5aY+hWQPoZ0m08ATc+NCy7hrICp4ASA2i7omIsmpBLwJQW66+TsbwzLoJ
51f+DaApGVY5bF3iNSzFuqVJrqyc9yO9/mWI7T2VypNWQDkpPAK8Q/vJIUsXVItw2SjjjmN7RUTs
a2d711X9/9g7r+VIsW1dPxEdTMwEbpP0Rr5UXbohVKbxHibm6c8HVd3q7lgrduxzveuCIlFKIpXJ
ZIzxu0JBCyBewky+Vob1dWbisa06EgZHi1az51PnutrNiBXsixLV30gCm897wjKcFjnhylTvGjYf
Atn0ZlFIDpNwN4xMn0BYE7+p852NBrHD0S6Q5UBGY1Lv53kZJQ35ayOMctc7LeblnUlOSI7Pvt1f
prEgEUda90jOapIayXooc0KN2ris7rss3espudB0A93GURkVSpOSSQB5KdVz7L+dqN3H9nuhFJl+
+re6IprM433Mq8jY95IogEr33oeq2CUETZNkydQJozZ9wK96GZj3YiLQ726YGVp4DUSVzCFWU5t6
PxJme+4mNASbKqy68/pYr8OOURNd12vWyo75xzJHyOOkP6+PPzZxFbFcYEDta4VDEJWoDpGAtVwy
+N9Oy0/QdH5BvPZsLp+3KE6IluUXFWPxCCYy7il4+A3LoY+NGobZR4CS+DgX4eo72qDFymp61IK3
ZM6/uIwyyGb3+rOLGQW/uMcdpytK4Rcwo/0kJjrIKdOQiUAYDmf8YIYzhu8DPWZ8nUVYHNbjuvyS
GBbWCrkczohJByY5FILzZONmF5bNeazbHsANZGR96Ejim7US4jPDMgS6y5ADAU1eHSvKmbCOkxNw
V4tb8TxsMcGiCV82TG7+vsk6Pd7Oxiw2kEzp35dOHkehJ9FlVGpx9mIPRrO3x2A4r5u6Ksh8USkv
S2rHYGmckbUMjLbYrHsfx0p9eCAfFNjMIVSIOHF1DoNJnT0pPIxMlscfB4uG3Co7E0c9GXhr527X
pLI6ajbN0TxWEXd3WDbbxk56CA1dd86WSVFduPD16yRh1JbYxq4H3SIAtDpKzWnPVT2353XPWh6u
e8szasPtjtgeWdu2s5pNFz24ppOc7a4nt9PsE/esG4KXKBvLp2Azzrk0jHO17KmkDk9EZ/oKeck5
SAc8j234KXunSe/XYwk+ZOd1D2kX0SDYDQD99D9w78Vc3cZ/3NUiccYSWJzS+uv6YD1sdUV3SnnH
Or3Qz+um+WvvXw8peNtdWqEMWM9PK0eTjywMN16w3pfmz816eOq64DSWjz0J8NBjZJQeqiy5E1bE
w2w52fWMU4oEHzqJ8FFJcXrTLM5y2awP142syZmoSY2quBPnGW+TU/z8/X87ieWPJLHmy4nV4jzW
r0x8EOKAkhnHLXsXuC9W3dx7aqr8PqpCeq5NWeuf85BmZXZqMlgiMuwSlGH2hBW3vhh9oQMxm8oi
ydET1PSMtDXFNLsNuqswbAJ23eQ9HbOv1EB+ZkIpnIycnLYy/mHbxaey41OSTgWyalGT76djBzCR
8jWn/LmI1r1Q5tNLaICHKm7znWBQsTch+3d0NN1Y2IdU8eMayHF/6NuRfvMwB5hyGE14YejbcOTU
xOJTKdQPOGNMwZXbbsIEc/WJbGqQUj65yjmHHaEHjtKfNQ0qTi2b+Cdl8Bct4x+cg78IIf9HGoFq
IcXiT/zfSSOX96J9b/9BG/n5LX/SRqzf8HDEAAqp0+J6tUg8flFHhG78hhUWsufFqxcmP6SNP6kj
+m/68s+BpInAzV5cwn5RR0z5G8IGF98PKIWQmy3xv6KO6Kuh2D+pI4tqH9UuChRcE/5NBgWecTOK
D3kRAclTKO0wWez1q9MNLMgsSKEey0MxVQcx9bW6xMtU3GrHkhylZd3vHTcSlKz4+so4O63HsKsH
QVi+qpZbyMdDWBm+6hr7uH6xCN7iwKpOwzKRFstEet0zl72m782Tqo8fhz++th7LaKNxWP7ru4ji
ZgEy00uDRdvsRxRz+9gKd3ZNpLgWf1F5KfaZB6cSS/WZhuqc6kAFpmzwf2wjflbfxgUJUSqe8XaP
drOsq2Pj6Znu5/pLEY4jSlptO0RadMmMGKcsKf9QXV8fHKEi69rk+Hv3DcE8uQ07ctm0AQsZyNln
2hxrM5kjV6nO3/tUhdv170hbuNc6VzsIWP4/b6H8PgCHfz4cAVfmls6gnUeizIhMgmJNFsfcEwFH
7SLwYKwkDJD1LrpuMpuutACw31hWh40t4m+wEM9PjISgnGWjzdyLyQtkF3CmOma85hI63zYgchk9
2J+nsZ7LvJzQurduOI9u3+rDo7fc3OtlQv+xWY91JaACsN6xSGoi74CdyCwvzwlTTFlmoAa+JMZ5
Z2nAxnB5KXnXu+i60cGIRYnz4giaheNYFe7mLtMwAY2eRy8ez+Vox+dZ38eiGWksGUMzZZiGiNl7
EDcbo64EYTGQf8YZyahlq/TgAuGsFUCcm3swk/I43oea8s4A4PjFi0Ttih4TKrOEUaG3eLWk+kwI
RuSLPHY2xezBQ6mM5Y7iYRK2wEeDgJRQ1eIrlqDXZIE5glL92hh9rh91V/nrIWTx7t7tI7L1MoLT
wiTIGcyyCeI/98rJVieRPYE/fHYmcDnJVRXPEfPZGoHVyVwyPYl0ioL4WDh8Mr2kJxK5bJnQZeRj
LWXoUHnoehA8b9eCNHKTZtcZ3h8ehHPqKhC0fF5uvD+fXeUodDfrM632x9h+IVcyRgZ3VAkCeMTb
jxaDrj0KUn0nlPFNa82JjygZgJhukK25FGY1lJNzn8/TtqpgoeTVEgwYNAT6LX8OGNlcSzAjQXeW
v4ydimqvVxXh2/947cWCYYY0AIcuaDSSXOhFugV8AlArzuveem3a+cDoe90FGKQCKogBd/x8gQSs
WPveqDoiDQdceQ42RkcpPrRovevIIzqmHumqJr3YYY4x+JlGEF6koPHIntSjoK9e5JhMfMQceXYa
9SnTyIxPey9CpUHSXBofm3Lcj0YAab4bdMxNQElkdmj1Wp6MBV6aF1BKagrHZSMsDd8lr3z5kBv+
MBIJ5mKvwQkEzS5YdBdxEjXbWtnD0QHaahZMEEE9yWwFKwUUm+Zc5aNgih2+5381D0ZDtLQ2hl8x
q4QBobx5l3USgJxwOWzWabVsuBuaau1Dl40HsQCS5rJZi/h1bz3mDkLtUpl8W69+d0GX6jplNaCz
hzslSVGMKpKRA/iNfCYoXmtTgEwJYhLdhpjFn6eUZuOxJvJ3XYPWQw7mNxtLg3Whsnex9BprwwHK
gNHdJrWSfPYLbBGPTm1v7bng7Vw/Cz93rQXPhlF+9BYcUaTlm1fE5i41cRpMvYdpCg1mzDMzKNgl
BLHCqkdtTwB5Eir0tKwQxgI1p6HYMo978ERl0MIuf1lSo+AvX4Z4DjeTHX6SxuOMqWZcgmp0DBy3
etYwqflrzYNbdRktib36su65EZ11AHK/cRrov7qotEMaDo8a3IshIkTVqqpbXCIDqeLeQlNPUAsl
Adb2TZlu9TkOt0yMapJdmytQDFzHIMaSSafVW/dMJJG+o3XHvEfyY5W8HdhcNHRdrM3rw8Dov9d6
2e+iCM83VKxE3cYRy55j/phSU2B+m2eXgZCJS7XHc7I8EwYESSJZasZ1d904y8Gfe0abQCdi2cR8
xfZHej6UvzEonkWhGzLLPuFDn19mPcsvuFzll36Q1a7UMAnNO3vYyaILN8VE3zvWfYIGHlQBngFO
5EGUnGvAS8bdZ11nhYU1L/dWmj8Vbb+tO5M+yXUfgeIJmMRfOC9pusykLU8OyAnaDu4F6zEYM8bW
ywgRzgfWecaW0wGPz5NT6OPZrnFigjhQR4fAq4BiBucUy+yGDRJ5PMM4n3vEzFgJkH8dWOQgtlju
BaYd7txUnFyCaSm0w0PNs0gzNdQFn7hNPe5SDz3PWAV7yaxc99f3J29w0Fr31k1EIXQwnZGm1s9J
BcDyrH8ap2Ultu66WIXHvrYiunIGCmfm4FnNdbBuCpfwQbMqXnsrLc/xUvZkSwGzboplz63y5LR4
ojqBTv7Jzy94kmUBklb2oxmHe1Tdw9UgMMmPEDKnhkFyQiOeknIg1ddR7wYIWYNTxKbK1Oc4xK4T
4+6DOSDyGjSY6/pEDroFDDk5+FR54sAsQ9+2k3OOA6IJx+E1syMUHhILr5SU6zRrd3a/cgEVjrIQ
4CB04tzL+oI157Gx68+5ki9pMJK7prXzYWGd2lm1a5mHD1yMjBriW4fHKO7UuCoDFByyKgYsjL3X
XMTXbpinozQXh0jzD9gZdyXOMac+MHajIhYR6uX82nhhBxyn9uYMPctp6lepyA2Ls1enG/M7kLPc
nMghjTOoR0lkbvLZuWtT/arHpSKqOnpzSnCuOfF2JvXTTs0pgrUiPybOrKCYkI5GxXjMalDqzCGc
lNypLfT45T7wXpUtrjBVbZ+60kiBxXfiOKad8VBH8lMOAsVvJm2rug9iJmx2t9x9PG4taE82RTDq
PtpPuadc7dHLKUwmFj+s0cpfYsNLt1U8zHvCfMRryz3JVfofTHDnjZdp3zrdlHuVkYbZJHITzEh/
5oDqb5TfheJ/KMsvgpHshgFDeAgrwJ9CwXSeKTK8cZY7LIt3ZdmhDWy56ER4GatTkCwx3CEAS6zn
b2Nr/j5Ng8AJNo/8ytj0I+lv0shC5nlvtV1GF8MGt5zigTWtLaE+OvdGaxYna5j483rBu4tg1OoY
xztOkjLyi7Ot+QAGnTylcU60MlqGPWYqJ9OdoBzbercbSQSXtouhbHIbJUArJONqr9lkhUJm/mTU
dUto5Zz5bQHK0bnJibvqvrCU4ZeFNPcZ0VDR7MSHOCq+KDCtOE645SVIHp1GMBay0fxHera1NPXm
9p219yL9dbAX/oN8GgBqkG645Avm5DPaBBZGnrlpb9JQRGybAM4Obpy3HgplAaWL8a4g+9nt9mL2
vmTucNM8zlS99OFjKmHuyA6GvU6qShM1Blhq9MkCZEChqB9n4MtNHJcPncngp0wBFa2Bp+NqAN83
bt8wHHkbIJ/5U7Ozq2hc6H6fYDxU22rG/sHOKEnbiukuDHNzMOdjaajHKYygGk6gtI1BeKPtfW/D
hoXQgjJhlU56kCrQD5o+ym05HMdA3quk9LiKe/inORaAGnh85wAuVovdQe+lfiDsQzZh/QApc9pG
0AjCoQQFDgnRVs/AHN81rTpUgheuty4z/mQXeuXncCy+hhEOdfPAGAaUxdv0vDEbw4m+lg65TI7q
v+CXln0VnXxXNckltMvw9frfG4+RrnSYsXQFdInQdraM76KpIo0VhjzR6WPOpE3SM01Lu6bGJNlb
3DZosewqCPbrEz4265M+HmL2x3eu9Lj14L++/P95LI+bm6dVGLxBj8HxeRMuXY253HHFuFDZ1sfr
Jl6+8vFwMNM/vyypGfdwrMm8LppzOlOhrHud1KtTqDP3AebWcnqG9fC6yZdnfTz149i6J2VL9fZf
v/zxYzBs/vXLpudUUXZ//CBds8MT5hnkZnBWH0/82y/4+DkqDZZy0ZLEZq2ntn6J6DZ1CLLuBOjn
7eaq/pws97h4KeP7oIVL32Dmk63d9npw3Xw85+NYOS3d/cfjfz3HUQRmFjCeMqx6//a0f/08aIZU
mP/63mg5pY9jRV8lM1q15Zn/8cx6z4T25pLt+rcft4Q37VOsTCoLsd+uHJwHAR68R0tbM6Rl/PGx
QW/962FNVuRmCCDcoimg1lLVMkb5+PrPx//5a0Qt/vop6/PxQwSfXCw1mDYH1OScndQ3sdLBB9ZW
OAP7G+7X3dlyaCpGckRHOONneyFUrXsfm3ghDn481CHRZyymx49D616hLdEBLXnR6T+/Yf3+/3SM
KyZm8vrXsz+eg6T4saownNc1U5yjXLFpih9I3addX2nuT7+j/xth/g+6NwNPPERp/32EidIvisP3
4u9DzF/f9GuI6Rq/If1F90mdsvhmL+PIP/Vv+m/Y4wqweqBQppmS+eafQ0z3N5wAUUpKhPoYni+K
7V9DTEv8Jj3I62g4EbOhL7b/V0PM5Zf8Xf5mML1ElYnhDMpMy6Iq+qf8rR61sauzVly0QDx3TV3e
glnZ59IkFnHwvo60cQtyQUwQuBTWqvF839RTdPFmcbc+6kXpnvPMe5yyxsKxJf8dM8zhsj6yxwwU
S0T5XlThNyvXfxRG+1hqGhElRWP6s0C4BQAdn40B16wpQlmSShs/5hI0IafknuxcHM26qBcTii+k
IMiLI9VT27ThPbpq81OQzCR9jnoLl9UdESrm9/ytH9pOG59IDY33Ui6jHppCGrY+Dy5dMh7tyGjv
LaOTd9zscyQZjwykFCppQjtjuyXZfh6id9nVx3xUAyaaSt9Ooyie65RibQpcYxfDaDx1URBsPMe0
Hhn6xD7kvgcVGNpzntjvJqbxjyOo5CW2NU66/ibLcHh2cmvhC2QwS3Kiw2tjegt1nRDWPgaHwPUO
Mpts9pYBAczA4ydjRIArpk6YS1gdw9r1rm4/MsGMMP8KlDbjBpbRO5LQcedOjBSQPxDsKJLo6lrq
vrJsvym66YRMRN2V/bivrLD4QV/qXHtmPM/ujBTMMMqDUqmzadNVABhItNKskrFKSYNnjHGVnXyW
ehQcFnafz8S0uC/KzIeChylkNx1R7bnXAW1iEZm239vK3Zc8/S4h2FYLm4fY+KOYQXN8L7FsvNXN
1ufVnXQ3lA9y5m2J7PDRHfT0ljvqaYYI/GQP3WGSRndn1eG4g1zgEr1t249eJg7KTpJb1Glv2TQD
1HdefUEWyG2ofg3x47lAJGOQrVdPQ+2RakQHs5lU6mK44SBTGh3jpFBiHF1C192ExsSadPHQ0p35
g4K45hTcQifzvhfV/5hSuuhJ/wYaGK7FdUZOIw5ukI9AIv55wbktcs6gmZvLIB1tp4JSMvdTV5M7
0gZlxa0lHPJkm/Fzh13EqYjbL1aQQAmzkoE0nzz4HwyRDGEsv/GfZ0TCB17Xtk06n8dK8M8z0uLM
rDRoDhcvjIZTlubJnn6CgVo1PPVpbp10hS13W7ep7/byLRe6hiWgfWmU2NSeuUTy1NIParHrstx9
qDNsT+I8CN8GC1ZSEWxyKx++OLxvGyjM4Yv3rcLGnw7Dmy6qT7A7sl1rY4kUsAS/6V3S2pirKA28
g+8oy+gmM7mtS2/adz3fGMoKib/HfBIpDFrbyoZE42god+1+vnem5KZ6DCOmyTnVCp1MUd2LzJKX
SCF70xnd+wn+nXeWfgKazL9qara3OsFIB6lFt8aak5ew7wgdiZwLkcguuTCq26WpILRWyFuqifAm
hU4aTBUsvLyou+GW/2xM2tvghRNcVXMHGe41NRLrWjLmQd9joaoKDlGAiMxOEG16ntp2DE9edPDP
tPCtZETrGg5PI4PyY7TQKMMks4jfHk9Cw4ZHDX/kgdkd6qT/JBrJxR0v3ikmQbfkUt1Nhc5l7GCr
GYbJVSZLs55/yfMu3MVDgVQq87ptl4t3DLtpEIuZHO2+/+zIsdnCmk5PsAW3Ve5lJw3pAbQc5iPg
JFstb+fdNOcXaxFEu3Aejkhn1WPh9DsEbidOqTzie8doI51glxCWaUMFupLLZOyAcAhU6OueUQE8
bqG+O95QIsNCVNLBSBMitHZY7U2+rjkQiZPygqnx0XVaRNapS7SUnZ6EzQek7xo8xgWNGfTEpQOX
Byvqawhus+bbWjpsq54fmizXSGNrR5yg+HaMxFSEcklNyb7DX4F+ePLKS215MGhaI/AnzPczr/J2
HUabGyuyrIsxTy+8pvvZCZ4tSSmeWLG6tULeZYsuI+tHcbcS3PoFxcMi6thFHUx1z4r3RtDEB2G8
qnqyYRxD89SnwIGGwDCs6aCNlV53iXT9WLqmh8rJeYxkgliG/gYlKKTKOvCQbNvxfSM8jeb9U23z
GcDZMNm4ZvBOgm98CHHLbCoRMXuK0e0Ez1qvga9HTo1aiiyB3EufbEYydNZbGJPewRtVtS1MOLx9
70ITs+pdWbUvbSfGJ9dJNo7GHQDp5XSbmO4U1licNAvbb1Rxz+YorPu531diNk+tCZKBBROuJbzO
NA5ecFt+LW28TDWzOJDCEu/qpCyvEz65ArofwAFkQLf1p7S4q5JG2wYE1+6CIn7FuMT04b5yOURY
MybJNO6ciGzJdlKY+jSMYmFQ7SIcfxnKxwjWDGoBt2KW5xJHjCw+8lvuUvXY2M9hkzVH5CCaX2aP
1CTtrqBv3uILH6IeHvEgZBoFR/Qrst7maJnhQwI4uelqnTEI7gpjjNVqbWVvnmYpPmusPPXcvEU6
flQq0tBq2c2rKrxPbQ92Iqo5P4wFmTPD8ncoG/uiJ9q4TUs85bIZQ+ngxVl6dOJFbPHQ6TT2mhgd
aIQM4kaTDA9Pdgi+DWTxOnTaiOl4lGn2Yaisb1WcWXfmt5zMd2qGfNuDxUIQ/GPAqZWFMfDtlkz1
NpY7b7kYiyB4iGQDgS+Bs6mG+NBjGbiucVVqcTFYFBmtY16rUXWXqYuP2dLL5MIGiR6aNyy8kqOW
+6QPxIdG795IGGNm5sIQmiHybBJlHNIpIZRysk3oplxkEKLOkyHnXYVEeBMMyGrzJzswnX2vY/s1
j/ZdNxSkRC9XZE4DGE1Reec4wDItBVXT0hqpBhOsuaweVcPI3JqbazVVEyJYTEi4cUiQp+5HbmBv
lvc9OFoPr8moEN4IsAk99B5ceGt+FTIztAhb3CizR6i/rTk3Zn25eZb4y8QTlELyQ9Mn3OsvVjW1
lwwguCzj6NR5qIidxeGwhrTiC+m9BJkpj0VFxnw2O9e63NZ1bGydZJGShYVxC6YEcssc/cKxU0Zr
uTvr+LwO9n7qnT+GgeuPjJp5C21WJ7Pe/CFZjY/p6NY7C+aRj9Mt/M6BZ1CVBLCnbAbYoWv7TEG+
41JcPOICxfy4LL/oAVnxjdk/MpNC8M9ictdktgGHYCattyIEg+7hlBEUc+p0eyPaziN/qWMUODAF
Lu5SHbJZq8OdyrNzm+EWOFhTeenwnt5LExuluZ/wIzaRNcxO+IDY/oa9FAVZJturShj/p7S9lXFf
RCNDrdZAsKwz9ap7izxo6Px+kU8ljPXqbtCj+ob9DW5C4fDOyNAAquAiVN0SjRZa04VY8KtkTdu7
5O7iw5QOvq6mYQ9VqN3mbsQNwmLgVZsOr03jYrQ0JsZOA0FdS2ocY4KRYNIE2KiMne36aEjxb7Oc
Kj5wq0Gnzy32GTn30Z5n/VijZjygC9qoHBE7nzGgJMVaLnDtTnojeAxbn7SnA+h58DknDdYHFMwR
P+v3MEsGBokGMxjbfc+cKtthzdjvmom2RLUdrzu0Pk3NWxV43a5cFth4WWr7MKnQF9l4NnApYVsx
/W7mc3Q13EDtrUrshxbviXDh8kpQn2PUwOKPoqeuc39g7lVeUkNDWEAj33tUTRklLXVL810kBBW5
jrirTPHC6STHIo1J2dC7ByXtk4n+lLmzzFG+1p8QSctDbHX4N41Bdxjqdt6q5W2PByO+m4fxNR36
astSpMfDLsxt766D0lFO9T2z2z9i3ayOUYSRNp9VC5DtcYyiO9Wm3Axm8S3EYdVOXRyWI2OncZFx
EW45UUz7lz/uxIwxcwrtiVuXJSdxVzT6g86yi466Zag8auhno8w52V7+xSES/bLEb6CsKZ4QG3IH
HHtyCvO+pu7EQs32xqdYN9qdSFgszAyXvFSD8uyGDQPA0PzUOgZkVUwrPKRA+YhYV2GktI+g+F7W
TV/o38sk4elaRANGTOEl6nAkUPkl6T2bu79j+KhRT31XN76G6TvrMK/kOGKUjUQWjUcn7fL6s4Fs
Ymd+KvDTjW3Dh5ZjnarF3aWe534bUw1u9QKpxtSY1i6I8vEYzczZEtcI0WB39xlSr301gI44FZ5e
BuN7P58ktlNAU0EgoY3iisVTUwj1IZzm2IH3MRrdxkP8/WX9VOaAhA9qiK6pbt97VV09RHWY++2I
vt9AhRXRIflJ15T7stGN/eBReVfWVO0rp/5s0N3hRQiVkeoaXBbM1VeFtN45M06vq4YtvqT2tpdY
xyRqMvwxm6L9bA5nZ1n6Ozz4d2Ff1ZvCSE+44Ura0GpL4lbAfcssL2VhzlunqLoD7k3LJ30+elr+
NdC99g4kscc99K5xT5Oe1jszpTRvlXwytRhNuZZdQs37NvYGRJEm/mHF5VdaXOsytrWDfRp9g3Ld
XVLhvDs2SbZFdiTBJcz0bZgTP5swawhJeuUmx6XMcYkRODILGfRiU5jgebXd48KIfRRi2ys0+q+C
SFQtBIU0JwOKajUz/yuGGRQMHaETB6j5I8uF4kFtZbtRTGqKHKANYIVRR1DRLQeLhcHLDy25rFf7
zWVluxsK8WQyiNCES9BRUIR7vXRPGZaxr3YZjz5+NvjLNo55P45vq13rY9lJ9wiWMh/K0bjzQPbs
XDsKDQrsJPJ6HzeUH9wrzPM3R4z6XaZCMoM9ImULUCjT6OcTcv0Fcgy/1DniOrC1Z1ItD31fZ9dw
GpyryR8LN5nSwAEadV6YFPi4o208tFjK8K7E57pKxTZffMHC5mTNYgAHx6nDaAGW7Sh/7OvkNYhL
6RsKdUYil6vAkzNDBhYAL6+/BmlrXu0eCXtrOReRJtNdd1RF4d6yIUN+AUZ01Bv8kzA9vpUYaODU
7LwH44wpTGDkh37uaBINW79hS6z2aU1tHVoPHaAPHIom2tk1l7eZx9YrVe5zhuu/YzSnsejuqAEW
qSCc8ri9n0hR3kd2Oj3oDHIEvNUzaKnpR0WCErSo6P+zm5031QVAK93m3nixa8u+CVLzflZzhRE4
aLTDG7QvfY+0JtlrDcODjtp9l+tmfHCmFvuNVPMHnF5xbGMDUtgseYBBJPRdkxjzrgencp1SP8qC
pjYxhu+pwZU0KApGg9pqtCPtaSB6+DI0rVoM2MpbXC2Dr9nLqBUY3hBijZ9KI05aOakLfido0dy0
ZJ2S0SUmKOey7tWCSCMVg5ZbnUSnXGkQiMr6SoXmHk0h7uNYT56YTxb3dp/TobEQ+CGKfHAmUWyd
sX83gyR94FpJH/BcwRikp3nEa3PvhEZ1X6dDcA2MDqNLJUZqURwtL5T6WEy43OwaN8GoWJ+Dc5MJ
SENG17qU6Mm3WSaIXLUif2IAKo7g/mJndFqI6wJx3DmxwEXwBVf3fEn65coqpLe1Fpp3b9NGKKce
fasxtJchJXw5LPvFYzLAn7XGHp3BVOaVwa6u4ule5HOzC7Ez99Vc5xfU4n5ojumTVpYTtOMUyZJH
NGDhiYsbGfn9sAy9tNG8UyQ14AApw0Pch/ELcJyNRoBz0WI9emGVnq9TGX6H0hk7z3rtOM8RaVyU
8oU8RZPd+A0ymQO38QQ7wdSPDVNd9DKjU2lYG6dky1i3fitn0qxjG8ewSqryAO/FeOjd4BnFmr4n
Ni05ZlGv4cJSaidyNE/ri07MdF+GXgGyadxMtxG39bPSCYHhdP44UAs/VFU2b9YhZGXI9DIzytha
gfE9AN3fUCdnxzpQ9zOqHb0YHui+MIKGWi0SjD/iwZ2ol51kyzCQMrjVb1H9aXaa+fpTPq3JJwxm
Br/GSROnPn0vas+61reuw2U5Kq/xwLLkWHrHcM/gxtvkyaGh9AKXxb2qtIPGn7xTb3vhTeG6y5Qw
vToGgvTUTQMkNejlQrczqOB5SSIeYcCUvFOt274UFBTHBo7AsW3mO+lgYx1lwXDLZ5SollHHdxAl
Wlgd5nAzdUhzYKqAzTOeSqDFrT+r4CnvGUamltUcMxZ07rb6eIhm8aPIverSDhm6zZg2KcN54QCl
bFskHrG/Y0fCtgHpHO6lc1k3Vml0h3kYnm1lOBc14Cmj8rE/rgWIqzXnOWzybduO4oxyjV8+i1Np
2CHoOxA63gysFwaTmERscV/4UXnFE2ymy1Bops+K+h6abUn1AEvT4A619zqQYPwoWoYeG0uZ7kmD
tX/Uk9Hh063ivWXa9TFI7lCFt69eVn9qKv2GNYb3qchvhkRHbWN2dJcXQtxsLd7r0NyP3DIMdGms
oHXaug/wQRPqXfexd7x56zlzevWQ4GEOal7qprrH/a68IGz53awE17c33KCJZn6wEOptaz7jJPYS
oHtfG8myzekb+/z3zmWg07Y0t6CvRxfhBKkJvPx2ASNLWb7H7fyjjNxm77WfNcJUZinhNZjxLQh1
0gVcyp2ckBU/SSRM/lKT/oTo7ThD9glbb8ebTKDJqE4VtMtrqanHrojimx0Wv0exNlB5eu/20uLl
mZ8tpfRYKGRmcQ6ikOwaiS8Vd/lzgRnAwEwhoVe3aoN5U8CHNg9RsFmMs3ugmj0LTbvPWMY3lNLh
xYptVBi2UR/o4wxyVzM6wEzb9VTKnxIsRBOBzluWpv4S2ljSttA5mdCU+m59/yndpm2gzZ4vreqz
prri4BozrVCmkr2QDXWz+TrlFGFTnt0ppqBXz3Hp7kPjOmfAC9MUW2iZWvM2Fe5e9IN10LzCoqlg
kIkMk5mJaPEFtHQ/5V55HyEHTQ2wW8nMhkpwRDnLha411SFoZLfN5fTHYMj61rIytT1RV4JJ50GF
Wohfw2Cfc1RgODQkR2ZJWDgMLIRNTyJFYbr/j7Iz3Y0bSbftExEgGZzib86jlBos2/pD2OVycCaD
M/n0ZzF9gFslH5Rx0YAgu7utVCYZ/Ia911510E02pGQGzAgwD/Yhg8oqFq/eQDszEkK2IXibzILO
12sV2Kh5oj1tAtnUdc6kLk3qQzzx4jCndaYELBAiYLBQE2NVNOLTFsC8Og69+BKgIX6oHe+5yNOa
eZ56cyPX5aOVsAUNpnttibPaacIfaQJsYhkWVWbO0jVe/MiuHldhwZgL0z7pHGmC4IWRBU0Gk+Gf
fmHpi5Ep46VjueOVk/w1TOlC/YW1x3OFgXw796T8IvpdJXltryevSE75mxcxDVe8SzhfKK0cr/wh
6vg0TTa8MUF3URiGj8AObpcVITQmmW+ZgpoHVCEJJRapGRqHrYfDb001s89GYi59j7GN5zDfYf7e
bXO9uKUhPG4N7z0dGgEekHNnsP3iqSeIQ1VohqzAgZmO8trsc9RFyygosRxgwJowp/Jb1PbDu2zd
15KTYy5YRCXhVUx98WTOatMF2PXQVEjaTKv6GtgDRkxZDNsis0Am9opiyn5tKyyMymnj89g1mkHP
7J24Tr+MjLNipqD3yb3guvYdrR9EGz83Ho22nIFxtrS5sgTzGMWhfOtl8FCnaBoQK3GA1oNx7soG
NPrSmnaCM9xPqLaCZB4QkiJuHNh/KfU5iYlW8k1YPIEzMvGGV74iRBbRLkrLk+wp/Di+mHF50Uuh
UD4L4nFoYxQqLNFFL80EV2AgE3Hrkvd79pcvbuxfM1O1yCEpWiJ7fAIIYOzkElVvc+m0VjD3TI3a
fKesBkQHDS8qxxjfuo1EnC1vCksT7Ke084tcvhSe8eaVJGTBDVVrSw7mA0L3HdpofWghnqRWGm0a
8TMwWoH+vH8XC5jToDzaRNqft0NrwwdplH9mTHrDVlucxrTS8OPwWU2VghbtvZuG0vuyBCno6TF8
akCL8Pz/XupWvqScXOxLtL9xqCgP6ew0a6Y22as367XR4hmHybOMjyQRgOxNoa7wQmsfukg0t3+l
SyoNVZF1suEkbZw6H/dj2g1bOSJYDSAS563V8BwnDNOpJ73BBZa/zmaObyHIj61B/GY7dux/Q1as
aVW6nyiBDj0m1+3Q9+F2hl1+Tbqa+Ywd42gZcFIDU3ttAop+2BTbREL5GFw/uLVJ/l5Xwy7CwvOq
nR8NFFgQEb55mxN9kUOc7bQd5zu4j+UaNZh1EXP7yXOLcIcVjWEHgswzFttPZsDlLMXMRrMDuqfG
+UumPfie7hcyZj0eqUPFupagMGuA1JNPFCgAHfc5y8CT2VS4n4udsM2NhxH9eWZLe5mlc1MYMNjI
muNn2Gw/w3SmHWTqdgn6cWdylH4pKvtZJcxu0qLCBzPwYOEjMvZxFTe33ukpUdwLd4d1TWKj24Qh
sKyooKqd46BbZZ1N3AuAxlEhXJW9qXZzGlS7ZJwmXAPRF6OFpOX3GlthlqUwfoRx6hez7v2UlC0V
plfEwQ49VfW16rLgLEOspvf/lmcme1FzzRizuHgG8uqS5eO6muknnG41BGJ67HKatKQr99qdbmEX
9UdlRPa1zyIeJ9Nw4z6M99zqi/mWZFaoVJ/C6BtO4XZtW6FzDBcwBj3RwliR1dVxycKSklq+KyKg
GmGTfHbLH1OkEnZtJUNwdHecETo6qy7SPPvz8TwOdIwEaT/RvjGEZQVIMALsnnx2roXX7rKBeIBV
l+B2cHzTxwudX6bJSlnZTBxcc0JBouvmcchzcTGtn4D9fq2104QKX6bda9jG9UswfDY9++Z1KNEb
jpHNFAd/9RBdNnU8B6uoJot29EiUY5hzM6b5x9AV7bMSWwb4cuM6Grz8oqfvreTnyEG1qbX4Vtjm
q6fwZbumTHeb0VG4DSVU/0lNCs2RAE0JPT+LzH2cqMfE7V4cG2YYzQdcxBAiA5e55xk/4JOh0zSg
ATJJxOHp0pMbzbWlt+W9bHaWcSDXGUt1w+0TmdaZ/ibmbYOkXoKLD4q82fsDuXT9k58mLRKAhFfS
5z8s01LsHtbLKsWz5mFnFeSrYbJ6b1E2rlm+A91JCPPI4571gUHSQVFByKchibPqHf2ezS1D6eJg
xq1cufIGfTFzctoi/OjX+3dKGZe0GeSx9cbO3IiMOD/0HV8GFXwaFFMCF1Lb2tORYrXPl/t39y/G
DEWut41DQbLpgyryCCNT9EMLAfULaVj0UIUDmRX9hEBl+TvcctHD0PTtvnV4TrBtTdaYy6ztUPoV
oDAq8If7FyyBatehx/n1d+E8kezYsiHxnTF5MFWQPFD6z0el8ls6ghv/f39//84yS4+aABNs4O/M
2GCc0lUBBmWvvEDPpkMr9d88yDlitY/9hbIXNmYBgh9Z/Y5/f4G3dNlBMBDe6FD0zFhS8ySl825P
S8S7lWqUsBDZDUS0DnlZG3vW9RZ+ntya6N23RkACF2TZ4SVlNHnp42pDBtyz50H6mZw4OdicCGHL
vI9Z/I1Q9QjT/UDhnD3EBRMyEXrvA53XCh7rJ1JZfhZD/CaG6EDnf2Ke3LKUmGieNaOcdhL7WgA+
MWrnbGGf35CnA4a3Pfllznp6+FEUXz2v/2ax/OtUbZH7s7etep1k/ucMPWxcgySolXeRE8Niejuq
No8E46hQzw171NTFB6Uk2ruZydnKoovz0b+WHjoNAyZYBF6wTM1vxUInjd4767vPvohOyjmVwwhg
VJtsbXosN7BuHwgJD9ZOj4iv6DJjZScwXyThCKuxPzhOOT46tWUylP46Wxn5pEG+mq0cSUXgP2Ue
aGOnqh/cud/RtnYkGtYmszUnzFlHS+MYhtWS6sYkOnK7p5CR+Dpow56utHswDmM2Rp+FW/noVqgP
EopGAwP7GjT2xY/4B9EwfC2wSptTAbbT0FseGmtGx+4qaPg3zWzpCptDSrDIqii/w7ccVokrSiC4
RbsxFlyYv+V1uBtk0OPKn26j/J6OMl+pErvCVBI+Q46YtUaFydhmx9aKejj3s43doSBnn0eTI37M
Q/iJOm9e2b37Iisf1nP8Y7RWnr/cF+Tm4XKLMPxV/l9zrJ1VmaXZPoIBllXpQ5mHT+yOyc1tgcCZ
6ah3Xh2ebeFzFyiaMyeY1shvpq3W7mvAmkj6sIodWA9rP3L/lumPtIOAPTZqGeiJYsXsGNpM6R1y
JaaNCIu9VxHjOg2gAMyuxRqbvwy9btZGp892MpFSWUDuGjLnJbJjSNleY26rpGcEiukL9tBnso2h
eA+Ecxr6b9c3D5TtOzsF+ji06ZETnmF8tMNuxidQEJuRz/rZrl0iOGd3F4QskgSMalh+bBSUXzH/
xTXRq2pLn/nDGsWtq5k+OmGxEUXUbk23RXgV/+07Fh8knCCWlcHOHxNwco3atGRn8pCs97ZbPDYM
eIQ3YkWJchC7qfnOUvIr72tcPYoRjGHkcVERsEo537Kg74wtW2ueMSVjlKpxEDwMVPUGn0+IJALc
eMFqIG2OUdsc6DkB6iiXJUzF0D7t7dVcDAfsRsR+Tsmt8ZaeNHWBCGjMfEzQeODY5ZAijq9fPJuy
uel3ReK0W1I72Rs6zQa3UYkXF2HSYqAYFCTgBN9BNfKoUL6GKh+n28X8mWL5xe+6zrVnbdDUbWPk
TdskqNaWkT6VQeKsMa/Ma8TtWz9mrTN1hsNBWLArK5hvEa8JQ2zGhmPNyHsX8NAgze8QT1axpSnt
QW+xEMZiYlQ/pqQU67xiaD979/zVT6UkFypnllJbkBZYuL90FujYepeXzl/ADdmuTN9QNn1LOdGw
K2jMeQhqsqb2dkNovuuJkQ8TDNxL4q0byFv2X/POandzsQvtYDz4fnsFSxSuQ49BnDPl68IiLnqp
N53BbbFN9fAJKeLNYEj3ffVeI3lZD20U8PY0L9MQw0iAfgwaTZ2Ar8uNtxi6mvRIY/c5SdLvFlDM
lcthXJD+JOMh2puBfJ3GsxbhV5uTaIP4eNwFo/NsMq6PAobLTkDnG6dfQOhGhMDZf1Wleuu46xLi
P1YJTPetU87vucz/9vsG6wFo9T44qqr+mnud2syCjFxmfWUNk5nhEMMIrKkd5rRdb/Q3q8kj2vgw
vpp8FnmYYFN02JtXSXlhXvoDdcC7AjJ99NrgZz/Lv0NoWVuNh3CoA/MPwVEfs4lsMh58wX+IiCAA
mgipf4vTdJmLIMkqgNBpivY7+Fx5WD7QjBJ7OSixt0VUMJYAPFGAdsdXObAnvKY0+pvOZzIPuB10
D3fYXlEd/UPse/slkft3esRvyjnwBDBabA+Rrw+j4N8vzgnnyI/YJZySJhDHehl/eTKGRB5BFU1i
5vmZvEoBL5mJVrbug8jfgZbKsdluwE2062EGFNiQ9tJ2KFHt6fkPLxB18Qdpn+97Pi9PojS0fxEM
/pHs1Eel1zVShfg4GxB/ZU01UUQ7+FbAFHnhRIcOI+g1No7mEoADwxDz4p/yX37TGPMZ+qZp8Tla
BHp8jH+xnK4xFNLDE2oalhQzdh4ctzhj3kuPojNbPswqQkxSZtkf5I0fws64fALI3HwypO/A4F0y
Rv4ZbaWV9GFHm95JLCtpkGo85+JgCx8mIymB31h5IAwbvww2//3W28tn/29VZWC5nJ9cuabnkFfy
759sBWVSFlnusoKK9SOyr1M7GBsZNtahVTFpEDnHVjO+FnPws/RnAKzODfYf1V4OcRKoF5ytLN1M
smf+VoyCHXxHWlXdX123/JZ7FPFoHf4kTxXksXx82cIMzID8X4dL5qM8Fde000oqY5w5NfMVYz4N
y5imZOmwSSEy3sDRsCkg2DLYOLPQ69CeswsCXHK/dT/tUCUmg11eVMrO3WhbRNfNdEjt+qlqq/bc
mdW2q9Hv+eA82RsjIp9/5Dig9kOTsHBgNbHKEVxcKsDBEZSPNaNowKhNYu9ZTV8pvK3X//6kfr86
A9ejIQtMAiRZMn74oMrC0SbvtHfqmBuD4iBhyBR6q/vuSyMWr1/NANjyk881lp3df//s36W3/Gzf
ciU9iWsjCf73RZKF9oD6vfFOlulti3lsdog0u23lhxt/GZv+90/7EKu83AyuT56963pScmx9+Gle
C5AKtaR3im3j76GsPqHxXt2n+6mV/8S6+/d//zz7Q7bO/QdKR+DwQ1qMZeHDW5vqXDP5wOSYhqG/
jTHiURLvLbDtq7Jbhh3LiiAuGfsr47mqSL0NbUzUYRkwBFzWo7r2naNQ1fNdNIrnFpq3oKsayPoj
J3mXcmDN5Js8qgZYisEk9w+/we8HaOC5HF+8YYQE8Vv8+wMq4j6chsxzoGmRrcLMotgnTX2zukCd
Rl8CNrGML4JFmCd5uQiqusV9x4xtkSMOAQqRqtg3IYlomUOa9lx6V+LV3+y4Uq9z8Sl04VT/90v+
Py5nCfrGsnjbed5/fM+lPYBTq1z7xKiBAb/LtsMNyCpHAXi0wtLaFIvRgVG4ys0/JJTeM+0+nHlc
ySCpGECTjvjxeegzvOVn5/aJnOl8DWl6WlkByp2+Ts+WYJtPFtF0tYBDrpykZde1aGprfOcrNH5/
im3+GEq7XH0YZBZAkOl6IHo+PJ17My5EBNnslHma82pRD82L5ufG9Rft5+oTXTk3HPWh4RvlH+5s
//dbW+LSgVzkkCjHLvzDtb/sugLIq+apMs2vzAQrlCNi+uIG+1xkz4AqxYNwc0ag4bLCMRNMyZli
SRJ5735sH8LMsL7Xln+Yu9J97MGH0efHVl1t6hk1g/KAg8YsLh9Hx7rNESVGFTonJTvrnGIWhSxH
DDoZQvuW3EN4aqzcKjS1DwpqvmDOssIw4u5yDXGkmTwJ0CGTm8TJn3vR4sKXxZmlxLL4cye7WoWc
YAenQjVrTSpae5GN9KuhTIexzbPMKt4TUz3bc9DsEsmicLAIVofcwYWyiX34jCqxvf0w6mqlKuNi
iX56HwdxMBJUSUaePtcGhRtF7aXp8XSjx2TZ2dBRJZ0JGjPog0vhZy+tSsHyRhbdGWTw/75v/o8H
NqnXtKzE1Nk0EPfD7B+1UhHTPU5G6J7U4ATnOXX3KA3AUDbBU9+a50Ahw0gJcugSi0amcdtVkRSv
5M8BRp5rlsssqpRGV2x32V5aA3MCtIwsS6r62Gn3E6QOY4VDwf7DC3d/v+OlSVIaSWZSBoLEyX+f
USrrka1QA57uMlEXjclsTD87pdzvoGffA2MCk+D613SeQ6xPGTvporu10gHTXfE4RUJDEBiLPJQP
l5BYe6bPAvVgPa5ZdopjCs+BnJw3xbZq27Pl2zshSOS2YtfQsNay5BeRDMjrLSMnoyRjk+8hUz8B
g7jdK6uWvv+S33BMcTDK0d4CgWKGzG757OTiaTTYhYAXJxC2PG/GLGZTyJF50Ezw6mGSO+M9EOAf
3DyG0bpsy2aqe8E7/JiHY76qcYMdyhadl2sPX//7qrB+t+uADHNxx3GgchPbH25jUzfRDEvBPWXB
QTLseWh8KAbI2fAXyUysFAxtBnGsBMEHESChfYuYLEQRqazUvk7/cLpbvz1SPULQuG2wEHG2gUD7
94et44bFZT3NJz7e4eg3SCp8fzuWZv0QO0wS2ifiwMq1X6F7HM1qF80o1QufxVsclQ0Rqlb0h0r3
91Ofl4SrCc822chUUh9eUjDbaLIZHp7sKCaIZoD7yrwiHNg3pJHFeMZGXud75nRl3j8dPfKjc7O3
z8LyxfoPH9dv9f7yWtAaW6ZYilf3w5mf486pmtAkNUVZ+AJxJ5D1pPcxa8DV0PGhhbaN9JW956b1
DGvjd7w2Y6geVZoBHNP5jb1+yP+nczaEVuCwQKJ4nsf5/Q8v9Penk0dBsTQlmJtoEO5wuX8cN5mI
4tGr/OFk1LZc4Z0kBkyZF9Sxkj4tDQ4MYMlxR/P/GIbyYMi9Lrm1ZZxHFyN+FjOU5cF3P0Wqro81
tDhA7EF+yabhGu1GhL7PlR5zAsnsh1a21QsnRH5mY4nhaKi2NjbhS5k2EK2ctN7OpfwaFmQszMg/
y0mEO8Nsc3RWVSE3UYEg3E0chouLsDrSRB/3gYuy0Gv2AqW+0/ju0dViXNVT7gPOAkJRYRY6u1CL
iQNtdw6hA/uuyRYVmV8cGBYI5EGEWMxlEW+6ZJ4euacJp5yHE7PREHmjEaxLxy3O8P0JH1q+VO3U
7vqpdPb3BqRkoYf6VbSXGbck7pDCe5wnJAj9Noc9/smaKOeTVBEjVn3Fn87mPs62htNaRxycP2sT
PUgv5mDN7OWqIpf0o66Tj/dDNGFoeAZC9jLp7qtZzngjjO2A0uoSW8ZzY7cYcUa0FL6jrqr6zMI/
wXMg5cmrp8O9k47D+udYoGBPZM+7wZNgXczKerCymGdcHh4axx3/UHP8fvG7Fp0+fmPpAib82OzG
BQ4Z1FwAdVNBt1av7zV0NWwDPMA7Q7NAGKb//7vftbjt8cGzpPDFx3qzVabd9mNUn4I0bXdGSVJE
18tzYhTZMek9ULaB2JOjx5QGVRa8esZ+i17B7bzgDyG39ocGhzhQSi17ydml9zZ/u6cKrB+WroGj
a6SD2g+KCzcRj2CXgS2y3z32DefoReHVcLpps/g1Zp8r0S19+Zakxi6qB1ZlYEriuPhOIcLgGLBY
hdBxNHJqJ8kqf46eBOu/TYkym1gESLwpKRzjaP/ppA+s334dznjhAXh1WU/Roy7Ppn8cEU7GptJB
tH2KRk0k5cKovcMR8yZhrn3/M5bF/6XXpgXQl2oiT3rhqyUtTujV/dsgRPJEAkme7SZhvI1jOp/u
X2KqeCTuI4UnePf7X7lGyfCQ0QW0YgJt7DFlodBC5kUIxxJEkyyaYqB47KZjrWeWKYknTrG7UFWj
CuDt/35rokwxFINnnOPilEQByfZe8zOXk3GKyxl0frOAk/MGFHg+gk4RYY9sKRPQZdz0kBjE/dxZ
ehly7RAY5pyPQQEgi28nzEIsJE7F8uX+nWxiGkq4vHxdskdCbo6nwm0xy9TJSxs6uKVDrQ70okSc
e87eDkxkNmP0omGe2ZxiKOb0a96C7tbEmrCymvd+9CnKlbv3NXY2dgnoxQ0POksdvd6dmb/sV+gF
sdypbk1YSXLsJtYyVebomxF/s1qCdESuH2YnogCv43EnsGnBgCnVIQ8JiIFpebRZbjwnpEG9Eiu3
adCybMcwZVVA6jcBLU4NXSuN4cvwx4mMi4tPJCOz53BXOdbuXp5NQ3VzEqJ8KpUGO9I0o0OLUez+
KtmBXwt278cOlsSaYDf3pU3teCMB1O9oX9jMIxHaeJnRXgxRdpcE8RPNRYXkfmGE1y2zJshItzDU
5muiTLlXaIdrR4YveP7XqeYeMg0teC41FVkZJF6h9nOuBNtnjzpBMFumKLC8wSNHZ7Hr8NgySKNg
dWXURAtlbbFEfGKXx6114BpUq7GIEK8Ko9hHIORWqqGdlq4qd03zF97ZQysG63VwUhIjtTLwgDKS
n0o3v6ByWdRORFOlKM8UPop9i8iVwNgEamBL/yQ1mZRp6L0iGLO3CeoaYgjwQ6Zdid0yNtj/qDdm
RI9YrRhDWc4hyCLraOfOQdHso1Gf4eKFNRj+ASzxKi209aXI3Tdy6L4EjUJY2kX4SnHFk7RU74ze
J2dAWVj5VHn0TCz+VYSrr+7tzwhnqZ1J/NwOtRMfiAUc+KFJV483Xuaq9bDH/5pQmimyw6B+LjUq
dYxkz3dj6rTIckctX230XSxhmGW6lH6XYuweS2vu1oWRFNtgQF7VZ/FnlLB63wdcRnd3Mcix9ub0
bJiM2CPPOvpmqtnby8bK9kOEvm8ywS8WCVk0NncdwCuf63UG/ocy5nVAI74CRR4hTuKPme6uGHks
TlvTQzfCdMHvBkQtkRhvcU3VL0gx2OVxkBwabV6kaxQH0eN7TjLMiyOGP3CmU4QLG845egF+/Fy/
THbmb0zX3CZGitnLA+iZ8OQlqIeVZ3l0oNy9QGZQ66rWED1jJ1uLmQ1rkS36I6y3m4X0amI5RUCQ
HRxVSkRDann0TgqxrYkEso4uDEuiowO3li6cG6IgJXlXi5T4DGAIm54F1tWzG4Y5PvXTEPDA99lQ
k6OOQg9nwXnYk59WpUhF0fZVYNPiRZmC4SRDWHmRxROdCkjsZsy2DCDlWvuJ2AWl44PSLNUx6Buq
TE/pV+radRkUzhMVE5YV2VyLljweKYwET8Qzxp0cbFXHGdM0c7bpW8lAxRmHM79/dPIKex2bwXhL
3GK6oaCKuALmVT/4euc6UXAzVGM9VtxMgCfJzUSMeYrxwS8D3OHUExaTBPiJFUuyzvxSViMzuWJ4
TW0Z8qScpk1bqUcExMFLmv7Fg4ENayMCIoToeugktbKxbSLmdQBoXt0+7BFC3eRoNa+M5a2dqQkh
Sgm8Oo0A0nJCrAmlwlrSfssmEvNgy6q1qtJuUyNLOkN9fW7M0eUt/RZ16ijxyQCyRAQ3IX7fxay1
V14GbNOt+/xTnn7qGiKOcFudY9Tkhx6eKFvG5Gy4POJq6YZ4QCp0jb5DWUmM8PhskIddGeg/rFI+
lq3p70ZS0PZkZj05BaO+Fr79sawKByIsnrQOhTk5ACRSqyn/xCOfgwqNKu+2yaBPkoGBhtC219TE
EgsS0Z4Zy+C9IiliVOVw36YmFSoiJ2jOFR7ceNXJvaEr7mbTfZCJ+JkqbzOJiH2szRYgdEd3G6Oa
KhT7boSz5XnKKZcJFPYK5z3U5EVDQ7B3beBSN2fpI6p7PoakgkgI6YEN8IDzy9irDKMAbrH5gZUk
gzZzJtQPN/Euwra8xRWT78NZ45WQFgRo82p3pnigbUGrBp/mcagFTn5krWiTbLENmNnvx7belL4d
XBDQddsS0t0O6Za553099G027UqdjkdXaDznyz/NUjheWwutBekOWGV/fBk4hbY+R2jAGfSibQWj
TXVkiHAqucJ90RyVud8Ut3kqi/1AKDXpSh6Gkz7F4hN2wVqHBMLxTiZb13fxUk7NYhmBiUgEMtvX
MflmyjcvfXDizv/qwdto4Fnj1yqdVTIO/QsqNeJOmRiXacyaJXK/5T7BYsiIoqM02q0ODeeaF85E
yGR9o6X8QabUIYAce7TMjUMpRWM0/kDOgfswb558n9woEFLuwen8hyxVDzYzboB/09fJIRc5U9nF
bkx5sGvi1maB1FZhTySHe7D2lGjbLp69Q4N5YsHRx8zi6DoiiPbexJihbfqIrtk75qm2NqV2Xu5r
ma4V6dEzao/XXbyLJQG07b1LW+izs4itR4VuJ0svZeLURzvtWCeHCqN13zoI88hsEfwUK68Gcq3K
fawi0ld77zwH2Q/dJvIhRBYkGPDswUnf9ChIoiEvggzQuTvFVghK8FxMsnpAX4ak2KmMI5tnIC9m
Lbcpb0cMpIFREASBKXkuZRBdXewTFpEpF117m2AW7qYOh293Z3kbozHSeUQMbnPRQRusXAlBRrbt
+r4MaSthrDrikrS2rM2ItHU7xsyISgbRW/b5aFrNgbgGmH9Bbj1VTEeS7i/T3WnECE4dymOMpmQV
hRWkS5hte6fAeu9VWN+HxcKIQxSfcC1Y1EXfkRaPh6oVNxStxWZK6goRQBeeaPLQyWONXls6qC/g
aKt9bLvf4lCIqzs3i1EpOdpm9gUeqLNjH2qtohzzgo/XJzaLFsq69yKzag3T1ziFOYEiXkkHSoTD
SyEa89w5asMSdVq3k1MwLG4OFrZfm9L8mdneaz7Z5jmb0asMJJ1mceay3u777eSL6AE5yW6YsTcD
KPEvVtdiPBn6+MT80dpiyshOjAVzGmb35hnxG8d4fRoYHj3OPIwF8lZQkxEHSJs+dLMrHxmdeDEC
ypiNIAJL1n5EIL8z/auevKc74ISE7/F2r0MRTUOJF9GFep8wxhJJt6HbegvTuNgY9QzujrQ39oFc
nLOzAa7eHRF5NBslgv7JkMPRxNd8bTujQQkP3LByvZQMOf8xMZ16b+QZppkZ4R3MAoQqTfzd79P5
OA4djlWZP9dWygMtN15M5VT7RDSS4x5A3ewOmMHj8ChHXT0XBEMJi5A8npzqEFb8LHJsP/eiedH5
+OZZQ/jMtAg9VJXajz0ma8ZDAGampEHMlwZArFO6FrxNWPP6+Qz3e360O8ADdT4Y75PIHnEiddDY
f4Lz5betzW/0w8amtttLXLMd1ZCUqza1jnVaUN84XBvZYqrCAdZUOI96rxkuAn/owdPBd+gANs6x
s27Zks3hBHy/1CSVu1Jg3IDu9EsE3AAnQDzKOhVz0crTE5zZPPmkCWCJZFU8ocYuiQcP4JxG3VMg
cv/bwA0mZ2xBXdYUJ4U48rny0NxwmhCtG2A/HgGRElWyPDNotcY8OiXOF08b1INFgyS5aqDFt0jW
Tk2l4yMpUzel53LnOHP4xYtQ24zeagBHf1M9IGk3acSDP/NUrpF+T3Fk30LhPEp3xAMyiOwy4aWW
cSZfA4HHEXnftdPOuRqm+sltquap71FE9tXsEBqNZn25bkmUImmzhuHSdCh/O1+Mz+NQWw9JJ+Qb
Tx+5dSf08Bh9dlMFkKBHH7upCTTbyGE6zgZ9Hh32mwMW+2zkJgZL0y6IX/c/j3XhsqPjtA0Tc11J
1KFFnaunBSlT1Yjjp3R0ADSJ8SVvgRYMaX/wMozdjA2Dlyz4Gs4uABRLvgzgV35xRbitiVGeYx7r
y7qgs7E9cbVhXixD1ogF4JbGqbZJkdYrBmdororxmJuQUIOaxHunv8fl9tuyox4AuQvgIkvnvcwG
6AZZ6Vx41EzwIWwESFXxk1GG3LJVsddNnZNsao/TERR5iZvLFbsEkd5VlGKHmCc95yybjq3fXmwy
4k8jS5bArW/8c4h/kwkJM4F9+1Yi1RjN1tjX09Tuy9B8KdgBnCcG0vfx1txEfxU9O1yJ83WVd2Fy
wWLN0Wx7r6zgX4dieqgNXF0OFdxUNAmOR8CoRhPVh7LG62kRLW7C6F5YRk3ivsUxHhzdQFIOF1cT
Vv3msdJ9sy8I0URBEZw5SPo9/uqA4FxUnXHXfLPbToAk62e2CSh3Vr1azrBiMj6ZyJcXXmrrTeYm
C+wHlmXj18zFgjLt8izzKG1hq4ZkCDuqKui3iuZhaNv0ZLXhKW+z8hzo9LtqtUH27oijw2ELVgr2
YXdEUot+dotsK1q1qVzHjKAeYOLsCrepn0RCIQlD+PsUyYlSG11WEJOfFuZ4P232Ll4MOhlASnvu
VStOeewyMCvd7kQ5HF/c/FyFs7qOOhp2mAAk4aKxgQQczInHktWNeA8LVFRr5hbYzcbh2Pm1d4jD
8UEhuDyMtv3Tryf3mpvBZQrwRRBKKQ56SoZDhCxzA03y3UFxvPXoKGia+iUF3bEOfv02BBwNtuCx
3g3D8x0ERW1ETkcllySRX5gJpObWA5muq15H9dVwu1eNanHdtHW+rQIvpGGPu22vrOzKCDkcyvEy
uOMpoIc4VSDAOpR1BNXDGesqrz77if1oDUHzTH/O5bkYZPP4oQ/yU5BK5xFf7rkkXRnRraNuzO83
xK/qra+UuWl9ZJWTEelLratundX60aq66XO3Q1O+qkxVPzYI0ZcoTb+fmwe/c8+qj/jkwUPsQrd8
H2r+h3froTvMxWbsiscUq9DGUqgvNa6KVRq0b7oTrz02ZGxGE7ATZ+0nIZgwGERrTv7vuRHhQcts
fR34mUc5uG9GKd+pVVbaCbI9tlrKXIYa+6wuMNBkyVU3+ereZdYFWZ3LoDSrPHEs/oe9M9txW8mi
7BexwHl4lUjNqZwnvxCZdppDBBmcp6/vRVV1V3UBjUa/Ny6uYMt2pqQkI06cs/fanrFrDUavi8Pe
pa9dy2CQ19pMKXh7+RxbPwYwLuzhNaGjC9GKtTLf/fgLiuJ3MuGZsb0xjlJT4o80OPZPpuVH2CyN
MG67ZIez7ZDgjhGL1Ub2ADsmDVICCPM/dk8h59EY2LhG7WziDkcQgmncauaLsGiJGUbv/lm2bvlL
W6zkTqUlpx3feAmku2kT99ManOHeJOCm0T15zuviKWk4eNmWDfclnh7H2dZQYGki6oTrb9us8o9Z
Z57bPpmjdrScr8EgM1GbnaMrSuues+iFS1657XRE2mSGWobH+FbBKVZXI2N6kaE65i0FCNqAMHpD
iaakS/aL7v1NDfpRuDIxevfIAsaZe7VFsZp6nF/VyLITtNZHy7W+SZO5O1rLMOGs0ojG0+eIZSLb
Zd14NmdGoINRX/8JglwFZMCfpjCPdQuDA12JKbclKW903uOZa3Po0RkTQUfCFc3KIn8O3NVe2SIc
RO2792sSctC/VVtLiwkMz8i19OL8DtfYuEnipQS9g0VoWaYfzwXOt+h5QEdwIr+6AqoWT+2fKic+
EZYI1vNh+db2cHlw/ATX0ezHkzua43ay0iG84bugCsBOmpDtJ2ZXnUaTZu1NNMmgWJxcmpcb4QB0
cZJpb3sNXViOdT4BFHtI2dyjkuMUW5A7oOctMZZvukFEhHeQZ9+Jr55ojTtK+XrTuBZ7F3XTMVXd
49gF1tFqPbaUWb81Tenkrc/pzXwxCiMJLaccdsk4fI520+3GDnq/EC69T49898AfOeiBtt9O3YjQ
JgUTftvx+w6ShAJX33Daqi18YVyT2FCB2k2yGD/c1jxmNq5nT79iotUdYO4lGX0sEeDFsGoAN50e
kHh65FQwKdWbaOpN6xizyPa+254XXX9ciD+4jmvQeN9oOLbHkXuHg6i/HnZkF383I9QEnwCBTVsD
2fAdmO96MOYnAMTJdvFJa1+HiTrePI5RI3J6VRM0qFvHCnsQzPsS/dOCscqI61/8GeYXs4+6LDMu
7UhA+Ti5R23GAE4v/SE4qfstxBaXblFFdwqnyzEXehu2RuWHpts+V9Jsn2ST28fChistteKhubqj
Yz86Irk0vvqt+9KPqsEmkxhxAo0Kv9/R8TVearaqY8nUQzXqQTqw3MYMN1/MhoDB/IikeX7KJHgL
MfurfiO7y59k7Ttnt5dGyPLx4LkzuICxTrYmebqbJZ3dC5XoMN/TQw6tBoZHDu30Ec0qQ7oaPL/j
ji13o5jvLVxuGIehPOODtB41n8XWNlv/EAOZIZMURyNnZYdRxHrl1lBhsPr2e+CnALqcMmEQ3tpb
xZaLD3tMo2IyvZ0wevY1DTq6HmTu5zj/8VPcWRo49GtuTvKqN8VXHJS/eoemySxf2sI0X81hwW2K
/hGsRwXOf/jDmT8NMU0VzCyW9J7dKrRdk/hhQCU7C9f2hrY2TIXEfmocJ1pYOJ8Vi9Gc+ieHommX
TvZ3Vc/ZG3qDD9+oIjC/zY9DvzMRr37pW5e+19M7YjAOBpqyi9kzPvBptxyccvkZM5VibZBMrogD
fYvjT05ELwUdoyeVCCvMUnHf9VJnkpGRyZOmGEzHTBwo6C9jSTtdy+P5uamI2wu6mRCgou6JPR6d
lUCfoR9I2kc8Xm8mJdCdVRG6kul7owSMe5pT0TMNqt+E07dhLZr601+tCPFYTfd1rfTH0Sg/8NNV
D7Nq/5Y9NDJzzOVejJr3vszmSqhbNDIq8H6IcbF3ZG4Ph7YPiIaytPaaTA89FCS192Qckv6IKJgW
2xYCCWuVu4IKnK4Wlwb1NPFPCw3A2TwtWGTw8yCTPaLkpNFF7MkmNcvnMZ/eY6VNuxSE7oXkorO1
tkbceRiotjnMFaqZr+jo5qvJUhZq00RXt59fRZ/YD8PMF97YvLS6Hql2ZccQuq+H5xTL5sEddG6O
9bdzFffPOiFKrtTvyQHbK08Zr0k6Rp6pF58kH3l7CaZi1yije/Xq4kjhHw4ubvdNFONV5nqEUAMq
UvsyqvlzBHrylgbYwP3Aj4aCEM1OXIoFGVlQOEevgz7FKd53u7NKe+DDfG8cIGKzjqSJPp3B1/Vu
tH/iv5+fh2EzbPC/8x/7dYTWcg+36uxczQf/Rb67f+gGm9WmJWHXwuAPyYWxUdhRQWRhtrWx6EQB
qzB0gPkA3ri5jP59Nj6jY69gFTchqtm9HUbRNbp+XnGWbb6Iwt3GmymaInPnnOpj9pA9DG/+h/UX
7A1VL9mouJJXqCoHMNaAp7qLeofRRySKnf89Ma466Ed5nh/GB/Ol/WwQreMzwRNFZmOzpXEdtyFO
MK3b9eOeXj7uVZQgOEj0azoX5MVX6UvaVzuywWvcUgwq+8onjc4u4OvnvY0VvyHLjciToz+WV2x3
6kq+2OeoiokblYjsUlrfgkJgQzmrgQYlBjop1UWKYfxSFTCAftLU3Yzk7qEf9bclKXftOMh3fpGj
TFIJNWYm3+kkb50GCYJw0hpvuW2/W4NLxyyn3MzLs4Xho+RFPL83EWEIcFh3D6Sp4sg8PQjAVfHz
g/eIr7KuRjd02pn4ofWhtisewH3+87demtNHrHD93AKpPKhtp3hNpbr99vYr0XJp9EVxMRinnZh8
XbT0UtC53d2C526Zc/8VQXf7bcN05LA4Q5iviWSq8CB5pEnNo8G8bDdJ/+n2JwthSNvMaegQr+FT
cW5dPAaEu9sf3tLL6jXHbH0F42hq//F8VXo04fDg3GLM/pll9r/yzf793O1XYG3WZZ89W+JaNtbv
2Zbs1/GyZkfcXvAtJs9mprtNjAobTl+d4jZR+7mTTXvWK7PfE/zFWyIS4/Y121ts4UiWw389l9cA
nIxGNkQDyNelJBytuWUjtmnWhWxoEKHWZIZbhmKLrZPEgGWPjtFk6TFTHEIMqm+ZWP9+uD2XeI2k
pafOt2jf2wPzWHqnWSB4nNwJ3I2GRMLSWfUHhxA46iB1Iv+aiEfG+//UDv5/sv//hexP+OcqVPk/
k/3PP8zWfov5P8n+//pH/5Psb/wDSxJJthCz8Xngo/gX198P/uF4poegH82GzbQCTfm/uP5W8A/D
NgPkgDq6DtPQkXL+O5wUnzASTiQ8hqtjHfl/4frftM3/ocRGHagbrunTBUQuaJj/LRNEeZY2PolH
dHfpJq1ZZozqiXZ0J3iPVXwXo890cJ2cpGe/FJUkcskv04M+PWaaPOXaOB1LEMboe/N4p3ucSEBu
sax3BAG5QFI4vhXkyFWMMuTkh6nIn4XWsZBPhQx1MDMy1okjDGi7jvX4gxczM/rl6z9+JA//fDv/
6b8ybX3V8/3v75NPioRY3XRNRH/mf+nzp9aZmfb77hGkukHN1+2mTBSH28IHe7A5ZfQ6Nx3g1TBY
18bE4LlE+ZzUmabTP5YHYMFvJYQ94J145RqGrIsArwYjmHIojij4e6CcxqvbobY0evVcavo35Zn9
cHuQBXeqG0x6FAfYAkFoTCajQm1Nw6rqNaEHs6lLhupuXsR41qQ6Ulv0B+iRNU17cFw6LhAOnQwk
p8z+ElaF6VIwmOL1vvxb5BOw4pzY4G6x07eHW5riLJRHG/Px308HHnPApUhIe++ssA3M5WBl5nK6
PbB+JSQWBcxi16TZ28MtadaK48cJKiTNj1WrZZAttVOx9akOlWf+DHiNcZnDD7wFfSdz/aH0DCLx
mvid9nxmZYBnJXGxOVVakuzhuV3JCCSObep9BzNR7TBylstvwyajpFOPUkziRMqCvyN/78mVw7/E
PFgoqsgRcDZuAp+l04PTvx9uz2nYlxnhe4eqQMefWe3DtP6tlssPAi10rglIb04kEy5mTp+Co3oE
/KXAdCLm5Cgg68VQVk/12rm+/WoG3HVq34VWD7vO6Ket6zDMSFZFlawPVcI87F8hqcEMtIjbIRw1
ykU/y5i8AcGhLVJ/MV/DoV8nfCIG2PfZMh51BvjRAo2zINb7Ergebd10QH65PlQuKi4rUdl50Jzs
DBOHuPuqf7s9dXtI6Nych2IBUONYZEykqJNk32un20Pl/zVUsabNBCRb278qISmCQe47XFR4mlaT
9+Kc0gpzGZIhKpHEQcDEzMKiwBxqC6xgc5Hk2tB5NH/57qcOWCyaUrDBt1RUUFsktmM6WOvzN6Wx
9VOM5MeusoF1ZaaiPb3lVJKfmuF8CxlOsFxumfEaKLyCt8DNaaaVOW3CBb14sbjHNu9SRoaJu7MC
oHs5ta90ZL+l9CfQ7oSxGPkgTLF6nbJNtQ9qDUM898aBmonDOv7OghMc35qwezArUzfvNbz2Utdo
sSNEAlkwj0fykXu7N3ZL7M/g90ixJWeqOd1yPCedc59Rm+VWTerxtgdXAeJfvIn0/9Q7/9473lLY
l1Ub1zj9FKU1gZ2cl/Zdirowh74aFkNqMO+tUZDVJNTmELkCxBQ0Cygps9Csurcm675cDt4nZp7T
4hvwUdCX9N5w7kdk+IBPnpMKuqNjhZzCV3Zz+VoXix9WFa6HFo4Axx4mZQWGxQQBsyurT4gN1s6k
ziIHtN3HSdpQMEDDSfiIuIoDDLEGKx4+6DdohgVKYLkch+S3msGF1OuDDJ66UZ+PwlmIHZGq3d4W
SjbM+kCVHMW1U++XqXhsvd4LC51RhG33SVSUL42EBNWmDvIIqJRIzytK8mly6AoM2s6q5L3WEnWr
0Ggeg+T1JgmcRHl2O/E3SAAKzqRZiViLMI7/5EpfZ5X5zjfzS4uaf6fJ4CP1aCgZBoKRRL5ZalRH
CGSc70Cy+r4HBN5JY/C1KFvAFX11Lez8vrKGU1prJrM18TImFVNk67U05WmZCYgmZ5rgE1gChR//
zN4z+Se/4DvVEVHSt8t8lmC4Gc3tXb/4VcJVwcycILAP4PU0pTdCIAJLgmn8Q3MXXqU5RLln4/+f
+wImNIfVPjXVCbKSSd9ll7QmuFStObBOPHnWW7ua0weptbtA0dPggngiioS/6znnxWSywouJqlJP
o9U5AnO2PAYNrdFU6NhFIdwsde9cjZSJRMHcOy919G6SjrQXjo5wDllFAdwjxEBU7W7LYDG3zWwe
aq/pjshch3NpPRH7N6Gp1u+K1Pq090GOe4hG69qWuNo+OvikzUHYTPUxMErnznWISi2YVqCDr0L6
gvUG2MLOmjvvalhaGsEG6UL4R8vWbBrYBDpoJZOIYn9aS3Jh1nt9JjyIyUcGVuYRTGK/0RM9DgN6
wRWsLUsXx5oE2h0ZzNEtVQuSdXlozfLQzPT9qvmQF4yIjCC+lzE+WJXV76aREoYdcGa2IELA6SHo
dWi+PRDGDK8tBl+TVkWFlndRJofliOXrkJOak1rjHPk6Ci9ElsYB9cLd1IyrelE0oVND5xq8rVW1
UwSogPVokXuUtwpACccIGdQQ1np7Nyyc3BUzJC9DAomZR3t02/XPc4jreN7MasHxI0PN/R3HSAFZ
WTijmETuITPZGMinNghe5oPH+LaHMRMhMmyRBbBueT5DzLr8zCBlxYSAcDOvRMGaZM34YXTN+tmt
5B2iMhJWUF02vt1EjaXt1qVst8ZVTIj7X8uebyfesTJS7bnjKuDhPDs0zcMC4jtU4pQuA4wUkdwt
kMRGzyi4z/tHXedQovWMo/rhl9Mxc5PWwoYiPJLHuSwNW2ih3hn0YwJAxQmY3ww+mOr48VdZbkVZ
53KYLCkKdUSS9dwK5Bu6+S7VvZM+oSEZ72H/fNYrwqNdij5i9MIJe4fn/4P8jW5Le72JkHAhzZ39
hfaA9wFuLSHveVzVE67xMOMdeCjScW8zKE2zwt9X1fhSj/na7Lb/ylV3OmftRfg6DjQqMpQnPbJQ
usDwaOaw9cC25gR3h+1fTXT2uS+TTd7Fe+RTxjHpragEw7VZMlt9KQ6+UEMwPWRuDg5cIexxREyr
XDKaKjRK4D6uTk0C+csLaraQF9sszINbrWdsWPgmH0yW14AqWpoM0G8JXd62ejL+mvU7G/jqm6+K
o78Cz1E7hDS0uE4d8GX4Qc4e2YdGIGGfVVvSV8oPQtgB55HA49rqrpMYakoNGDfEMMUgzJqjwEvd
L2/DpGvjLclBmTjBzLaFnrGSt9R8wU4s9pR/q3eNhGCHB61qijsvh07Wf6imQO7i41ejds/bP/zQ
n5U1PNK4SAlTLR6A/m6kLOhzmEzCh8DGLma84umnziPgQNLznWbwLSSVfC/kw9IgSPclE+Yaop6b
2I/eYt4vjLAOCOgMGvrk84KwuWeUdgCQC/oKboqM/RhIM8192g0/E33ROoEPP/lu2BO/oKHK913R
EAzSoFpPA3Sp/S+aENRS4mOWdDa9/MvtWoBitnUcaBB1vORQuMi/k6J9MBS9SnNMHMa+/bjRaYHu
Y+0INaLeqMzMKBwArHiyF6HZqPdu/kPTEx186V6BNjZ7THZQ0Pr61TQnRPTeR1nFz8rE0gJ37Rsz
EUkvCwTKYHqjr7H3JhsA8xwTtKqho+3TrVBc2c2R7iyDYauEAg+72WpJEYXFuGxGGAIb1PwZt1O3
w3WZRyPIb5JquutQJQiQU3dX+rKE3oBmBmEDGfMVwPD2bC3yra6rK0Fk9BRhgAD5WpjiZRe7ZGQ4
lWZ5NlBzp4H/o/qvsTVf2W/2VgDixXX6vxVIGBRzXK8Z5q12WZojNedfr5fjLiloVY0F0zLwXgEh
UWipFsrsp5ZyTFmIuMpseTLM7Ilw3HjjwlYMU+f3Un5W0J3DLKYMGkzCiShMYdU8pTkx61J/RQFP
nqVfHnVT4hOo8veaHAvlQoNyEZ8cy3yAbgQSLe2KhmgRbJMopUDH8bM1ljP7fvUYi6vhHOtEEHlU
Wd+jIZ6YN5HoRqDVvnIyMjv8GX+G+2CC+qIRXrMO1xZNGuonfRkBvyTHKS/rw4J9mz6nxsEJ6eKe
mfFE307RGjeQ6HkgIro0Q0DHPGiWyBpj36pDzF3Qe5MhcoegJrk+56PWKSQTH+GNVNhExvHYGA+j
oB5veM9OY+GdLD3oK0g7XOXQBjL/LPWwjZOuI+176E9TRda9m6V7rw1wF3LkxvsUkt2M2DFtPzyV
3COXMWMVb+qCIqZJedNTYcOaZy3sdJCEgQx+2VZl3pG9vCxkWxcK0q+U9+VUv5nECNBY0qZtkzis
5LQG2DF/SFiZrTVSuYyDPV34DSR/Ax2fvaKztac01psdo2Uf9myDDNVjTtk09ouo14+UtdD1MwJ5
6E8F2KK8Eu0Vw3oUJ3iylEYIzCSpifu2oddKV23qG6wUmfmVlMMUWQYxIwurFwO2c605r9K17khw
+h0n46OXV97WlawStoS+j/Y4NzwnJML607E1rpwUFnEA6zsxJnUqqXf1hm7kUh56WTLSTrbYSHG4
wGpFg5xsoP4PVxbHJaFyBBpKq7u7QpOmFJwrxud/+zn7ZGLC0NU03oKGHsjcnvp0/A1vt2L+dggs
GxseFgzk/8k26vIMvs64FiWGbdOqlr+xKF+w8f1WMc6WniOikioJVX/ska5t4QGSR8jyZxrW2SMB
3lB/R9nOL5pGzaGbOKZbmAdEdxUkATJ6UL+dVR8q3PmB/CuLDgDYynblRiGxJVnZ3bvTyhNbTXA9
5g5UIqvMDjtoE/tpmOXZ0TIz2Av6ABYXme+GptWEjJ4S3itqtbEckcElE/uuS7v9ME1IEoPmUXOT
19LKCJUAodoK8VSV1Q8Ytx+Ts4iNJybSURXMv4YJA0KbQw4rx1+y95+zBvuIJq5mPvAakDZsLBXE
W3i2HhW8PlpsYZNHVEqsfch2QY/PwYHsEHqd9TNfmLIpZwFrffGht2NUiTbY0ryeQt2nyCMWIN1B
CXfPqvvM5Fjim5xPuP3MiNu45KhLDZ1cXIEvtoxnj6IoQc3oTlugn/2mhCpZpWjwYFptZ92CvFV3
KWjxlFEwh0umSjlXyVhudSpsJ6hAPLl+HqoJiMOyVC86ff6dWyCsM3KEgMwBtjJeruv/xVEGGSPj
CaQqgnOx65xPOohcrlOGnBMA1jqWnkltSPX0AyQQ+6uGkMuv/Y3PHltJtP2TElQM3A6UBf2mk8DF
4Llx+68fpKhQdVzQwPFheG69sRiQO2bcbnVRMW9oJ5YAy92Ap/1lL0JSi0uYWqo6waWt+RLBX4Ij
n6tsV6XyB1HmmawTENaWiZYXUSiYFLUpB5SBrrO4G7PQj9T2b7nyGBHHr6SVzgz//ZeSInJrNXG1
SVX8qNVsZNiWCFq0Mf33OH8W/w8IG3TOT8EQbLHMn+JZUW6MpbvVcz+hCm1j4ocJErKlHWy6g24O
atvSeGRz/J0ZWRwqAHOIxRlQtsLkLM8+kUyo+2OXzw2FFjebIhWhjeMtGpKZvlvNibwCJDDVrrNb
eguIQG5BGHDSZB8jqq+sQt8EbvUdmLxhgGpP8XpHJkMLSLDKzwjLLRwGKe0Tkw0pf6sS+00OBmi5
oL5Uo/YbUC57bPcrS0kirrwDeNg7DIdbMd+xhgy99uzAA0K+UbzMyX3lwoEqOixpQ8BfGw9mH1+b
KaZhN+5i4Vu/gFrBglzEPP6ltEi1+snJe6wFDmpPBhsoXtdgJAFytNUsziHnBjzCbPEBUuW/Ekl6
am3o7T4bJbse0naXn12TWBKFm3W3xKx0iJ7JxRT4ZtRsQE75S101XMtgZvYWJwcpYnEqQMPV8Ox7
nPRtwNAZQsZGqmE6BMbyatXTMxnU951v62Hqpj+Vbe9d1aLBnJ0nh9BNsvMeSYKwnJ5AOPu+1V1s
cQUKUvDQkzzbnnjuLO6Wgao/LcynosGG5amoLOIgjGEfQwXYNsu2WHPMTEk0BKcbrc9oVZHRQfRg
lnY/RjNyatHx0FnFsVc9ATPdvb7ea5b6qREPwvzstgsJ987Q/Ya4hbLAMEHTmu5D14MjHoLupSnN
19h41lxcSUQb/G27+c5PfKLmtd7ecvVMocQ1x0Bu+g2z+uAtXrIdDLkxGu1rwhW98Vpt4s6wvinY
iNSpIGC2yUftZse5J56qgXmKGiZ7aPsQSNNfcxBXTwl6ZUbylVrBA8yXMFPVPTaOv5pWPKv1PWtj
9+oqDGE9C7mPjt/w0C0in2KJRkfEZ6JOBLLdmcHGmND/DXb3x7Bh2fEpXgkBmHCJHEFpHwVl6rZE
YLtrYMLuPDTVW87BO1llIxYXGmf09zmByMkhyXYhPnIGGClzfzlBz7fqEYqCMUdm1g109TsNAnDw
nHFWsGqdXTp/Iyd4OUhKDli7BocOUJjETvfHqQGbiyJ4l+hCv0/Kajtgg0NmDTCvi+utj0puMomb
kJTMvkAJPhXgVMkAgba/GJ+KaCBivUW9FxXjRg/2a2YKuul6e45d5CmrX38Nav9ddGgRh15EYBlK
OpKczSGqY0nJcqpXnTPddbSRKeyYAjYcvA0TYqv95jtUNNpAUOZUoZwT8AcBoXzLaoK3yGW0yQYE
BAZHCXLKcLxltb0LFvHe4mIMtfapJiEOdHsqnyf9xELkRrKFObF2nw61Ur9UV7wGjVI78jD/2NS6
Ww28aHqHep9PumwybAPDdPHT5k+XJljR8N/itSfLt7aEdxdT5FNrLV8TuTTHGFHj1V64EGp/foB9
vOA9SwhXMPO7Cv9C1yRFaM7sIaygReffpymRiKLH8eZhDd+rys0iaSUjknljPqAiLKbumi0dvTTD
2qQALEK/0w/6aOP4QdlryL9Wqoow6Ep7K2calfDMBe/bomnbDbzNKaeept0cYLffjurF1Ps4XGzp
7gwYJ5sC1Q/s1pgTyPQyMqAOFbI95kRLFDP/iFjj/E1d8u+qkbCpMi7hOBJNOeXBFBa+8wxMHdV3
QlxPnjOmLuczVTLL19zbe0IDv7Ni+lPRljnhYj15lXyQpZFvyMUg4SrWceq67hjFufcN1TNqPT9+
Q0xz9ZL+e6L3cyaVegbDabW7adQ2QYt8LzYHZEOxRbxm0yK9pEZyTfKu6cR/5SB8N4M59VsOjsul
9YuffHZkhKVXbUyfE4Edo83XKvnYaoZ9BxuM8iUTOzSwcs9bOXSTrJ7Ghpt7QsCZDfV41bX0LS4J
OvCr6avLa+SpJWJ6P6mqkCi/IvRQ21uart+niNPnaW1W2v0WiZTVrbBYMx03sqGKs/LBIRnCus9q
r9yXJnZMx8Cw0ns15X6K6BvRHzxte36a1b0GB3Cb61X/mJV6pDfmkW2iDh39mJa2g6r9b5No44Uf
3p+xzvFOqIVhRqAxs9Munj5kZw8FBzORfSso8T2tXu761nkdTUuRRHYtoQ3YHJx3BGLpOuOEgpQ1
EMyMmvy0rU7T0HCH3te+7E4xsQUUnC4CZDqilo/zttXrP14/PyV4hKo5vesW90Nn9xB2/yE0stjq
kZ+oxxk06KYOQ8pPjWL4kXn+K8fl+ATMYVgYUCK4BKWZEWTLkX7SxXhKgH9Gc1YsG/IOn2yVPNA6
GvcshRtH6/znctDinbP4Lwi/UuR4alzR+j+ZKA8dZyQUKmzxo1BvY4aiR3FLoo7+KoXl79dpYZiN
q0lPDz4yV70YXdndx9Mq+O3Y/qw5+UiwncPLtR+XcYa3naUDQzBQlXGWvVdMCXbJ/J4s4twlNFGX
yvvsDeupzdMwxfRJbTcT29g71h0VRO9TGyYlYblZWT/mlj5yBirWfQK4tg9WZRgvXkcfU+LG31Y+
mQ5p3J48IfBTmXO69Yz0bhrng+MkPja+tt7ixBeR9GIf/vdyUMLZVR1o+UaOSEYX7sn66pw0Gx5e
Htfkb3WcOZFIXqo7wVjiiawvss9pgbvraTIVU7gklb0FQedvi7T9IcTxMU+RPqkhx7So23eNQTd0
8JffBcpI0fvpwYoV6PL6wx4JFwEak/eFC+lcOKyJbYqTzn1wRuR31HdLaBq5yyDPIOhXUJWnqJ58
MuQT5aDanDeFDpJfGUVEuODBwJFDv05ciQP9zeEq3edZsvPc4ItQS4vpjDJpJRLCnmT50Wt+JExz
hMS4DsnV7LgHbe/qxA9NYdkXvS6fhOCAJwCjrLfevR/0vxKcHkM7A9TX/Pe6GL5UumbzMe0OMeLg
2lFiZ/FpDTC2mHtUNHc6faBfru4Fx+aobuO9n7rw0TuExGgejxUS1g3xGxt+eNOL5/wS6XLNClvu
GL/1J8Ox8f+mGxPX+c4LiOizdMc9JNgkt1bb7rQpGY/dgmlBVuq5x95V9eMBx4m9obGIArliESho
z+T92rdHzkrsRApDL2Zc706lCD/RP6n3dLD513B8G51Yxwy8wbXQcQh2nR3mDcFq6eiy0481jgx1
KYwRQVamoBFjywvNbHwacbIexQsU3yXKa7JxRqs4x1wku05PodEZmvk4EzLmzsGrkHZLaEtDZqie
QuKZ1d7EPHdi5/tN2bCEHVGFW9OzHkWN8iuj3bzJDCqQCqEVorDiSWgjxb0T1MBU+4axPp6+Rok/
iV0a27LTnjrinPhc1pRTIWGhQOyn3nE4mD4uhQ0zJgOcXC4EzhfsBkG2QKVnG53cfjvYnneyPfN3
OVKoT5OviDA2k3fR3Tf935ja/HExy+DaaktUWnHHy8bVIuAV92bP5UZ66/QM64wkkJi2HLza9r7X
je9inmWUCQ009IAMOu8vJATT5pNdit4LfWFdYgwb67cGYpGRSHNPtuB9KcW+Mb2LHHAm9MGPSL9G
T2AP4m6qbHwnSaVHnoJVMFID9gZJQbOJEJmVluI/L7y9kTpRaouA9JwcfKfdyrOvG7v+PV9AEDc9
JTKhQrKxPgNHlX+I/Dg5RUSwn7rLU49UWKvfe4tRr2HPAD8aeV4KIwSwSlKk43Eoiim9x3nDJ+Vz
AwC3Q0Gz1RYwxoPy6Uhn2kbiH1Exy083AWlwJuKhcY9x6Eu+vTmHmj8YZljlC0HrLW34mSAFknwv
DjgHgjAK1LHkkRJwwOmRvTqcE+0oq344G/ig+t4Rl376aMq2PerURjD4s2hyU/0iCpVsi4K+XqVg
IFe2353HAXdKPXr8pAhvp2Vsn8ZieXRHMYfQX76pNjSoSl8oKvNtN65TodKFlZ8BNJDlGJqTvcfF
yeY3G8WjtdY3LsJ5vW2yiHRk7+rSLo9nNrx8wBc4xYtHj4EQd2LPCSFhtvY7R90VeY0BlzaGXI95
PTQw+WwD3zx5LSA9m0kw377dVaV8IkTrYRnEcN9rNCls2OrcYMs348o7z5H5z+LpR854bGYkX6e8
Cwqc9mme04tetWHlON533iIC6H1cw7pKro7ds/ctgJsSy4hyYe10WkV37BobZm3dvesCiFgMbmlR
3zUZ39NkrWh1H4pk58DD6NWDmdI68TLNipCAE84TVwem7gyNTbra5RTD4ufOJTfvM8hJIVSFClv4
aHmXX+RkiGdPP0FDlJfbg6blxcXxYk4WgxmmFddCi4aDIrZlKonHB6MeM/Qs70+N4jBPnl7G5MhX
ZxLbtwAjhp1Xkf2sPGa36WIRF12zajJXRDXAJAL8xLmbnI+kK88BvtkwT5P7klS994LkgKZj+F66
mLKSzkFHsk46DeZV5uCar6I7EZHSMCI8BT4F1xz4pGLQwOcrq/Lcu1ApsvrF6mcvaiscn3Tqij44
aS1NL98xCVVxre04qG5Lft7/YO+8litFtnX9RHTgzYkT5wKmYVr5KXNDSFUS3nuefn+gWkvVWt2r
49zvUAQCJjYhk8wxfuOAPjFsxYiH61iesDZrwK5iVYDKRb6NsSSaLKVfl3QD6cS9D9lE3pI4Zt+2
3VqxyB7oyBjYyLHl60LC5i8Y6aBURIhUkM7gUiAFZrgCy1109gXzNhZTotZTJ9BNhi0tNirBL4yL
XWRB+w1KRrWch3iXxeO61eWdVXvleZmIRrTGtGbdaUq4U/GTJeiPfUkx0MwSk0Oc3oqqx5kTCbI6
24oeUZwymNHEpnduxVq5HrC1OWIUu4+x7AACjtZ95gGnNo1pN2mKdVRShgJZVsESLefO8j7X6TsN
DRmQ0XfNLJM3EniC0Z8OTZRc/FLTjkjN+egNyFj2ismriSDTOsWqgNwOJG5vtHA77aPHnMTmmMRY
sXXycRhomPKi3AmXCGsCNLlShO+nsnfDmo87wrNUsqkLtok0kHkrvGt/oOcNGQVQMyrMCJM0piNN
ytFvY+POSqcfEGhbWb0UCt1aODliVvT2qLdI0TQ4WSI8biJ6ikF0mu5hq8FRm4mQuIFb6AI5Aipo
LkyUDyUOfxqlaG5KEYuiwqjUtRaOOK6lWGkH2KRvJ96mXNbektQCaJNGRDGBn4mCcawroCiZb+wQ
RXnOwpDoUmOd2nTy7yISj1GWzjwkWsbkoZTq/gz4S45y7Ab9KzIhjOgyc8fYn68MDT9pWLj3PtZ9
xRwszBFyMOTBqfGCK2Qees1owU46EmphxS6tD+Vy0Dco61y3JMgI3421sK1L4IEZOkx8xc5VD7Uj
aOuDP8kbnIE9xEW6YFUFxFCKplLp1K0SxZS3wmgkG7kduFKV6Fs67kgDkqymewBXKQQ/f+uH3rSx
wlB1xayVVsKIB4l5r0ikhkTMwPIEmrY3g+OJq1sR+hNZ+pImMqNtYkCwHW4Z8nu7JiIbI1kAHNCb
dAqvqm5nM6MoqndEW3BWilDmHmRt3+cWoXjSEYyRW/q3Ihp1QWJBN7zJ64yR0hDsA+B8W5SDiXDj
QkMWlEGvDt4PnvWkIz2SRLj/SUnzrMcmlj0a/Yc2FK7w82mQqaLdnVLCZqKpr3MV4Hqn94ZjFtON
OtThWlE8UJh5h+iBBm88nawDzpaeO4e8B8he27BRf1ojY/vEylyIE9I2U/GkNJNxjxbSJZaiZMMA
ftzDaBtph5ioIpJXaAtVoBxFhOkGj4SpNNSr2AfCskwWNAbQBMg+OF2RhA7AGFVKlBKFAqW0Z8RB
wifM6bAGjKdAh2VNCeVFL8kL8dPy+zKph9LfNIL5wKWT8l0A4biKEfqUahRqQJUvq3zC0WVn9W40
Q9tCFeBQYsAiTxAKq2gzCMSjLEevc5YpRPchqGF9MAFTCAAk0kTGYQojvrHt9kS428/JJWm4X3NG
n6GEdG9UbbNBj276XGUh0PqpPfm/WOp/wFIr8JuQnP17LPVD8xr8jqP+tcMvHDUg6D9EELxENWcN
dEVF8fQXkhr9gj9EnQGXJomAo0UVgbxfSGpV/kOUZF03dRF8swVm+gtJbfwBvlpk8EMiECFAoNn/
7//+GP6P/57/whTX35b/hDHWzG8SsCL2AQpi2qh0IomP+Oo3fd2cgXqQk0k+6dIMhEAON8FMBIT/
b7O60WYM40Cd7D9nv2+gJltgeQZZ5jqeUgfF/2tIqlCwsa/fZkbrpHqPVWKO01cLjx+EbbiFsH4d
GBI+Xq15rCDN7lVPNRHUmD6GXAivM1SyEIkbsVkdYuC6Fa6pwpwO0AcfQBPD/m1kMHqb+nbfB9Fz
IExPJK0MKBR96BbqDMPoB4JVLTY4hqU6lirVW4zy8MbGnQqYT6+BWZhv1UytLL9aZgUpN6e7ZVZN
p6Q7mBMCR7jck5AE8/RrB0jJ/yqK3w6z7PVbKS1bLStF3dzSvZW2bYSm19qYPGAwcal3T8ssSKAE
XYngfmmdllXLZGmx0E0o9n+1Tu3pMACK4ViJSkj1c1YVOjJjy57LT8vuX4vLuq/TZMuOy/J/zP73
sy8H+jquHxbabgyrYdcgWLEXzbBAaYa5bp4sc18/1LH4a93XdoSUE2C0f97l6+dll2URxlvgiGEi
Mmj50/GXXyVN5+O9/PLbET/XLhtoPjF6e5kNDQKsiIstC9+u6et8y7G+nWpZhCxX24KskmX49/0U
g0rpL8uBZzLyLrDcgtMNuDhbppidwXVREX0j9stsMnNf9LTcJ36FRtG86nPDbP7ha5PPYyxbf240
//y1+NvPcR1wtlaN+eIts8tW3w63LP79z8spfrtKn1yaHVhhTpQyyUo7mvlB8Xyxy5YoFRJvsXoB
/fZG6gCezMv5TEBaNlo2Xxb5tEX7/nZZu6z4OtJEco/P6HzkZJ4sc197ZikeYJ/HXFaaQjun4aC8
0t26Ugr4A42EJC1B0n/PQuCs9qkkl/vl92FmJxYaGcwedBewXiilXQsGuRfw6CWQmWqatpOwFyTq
2tb7DMidMYL9NRqQEYzg8JPMuAgz9NL956w0k8I0SpPQWt79a3ZZG6B2g3JlsF2Wlsmy47Ld1+Jv
h1xWLj8vG37tt6zz5Lhz8giDm3KB7EO6eCP4gmarVx3Q0Vf2InqLxCsNRpRJ82IuLds8YRRHo54v
Tbs+r5BSBJ9yyA6O2jJ0gcgyEAjydDebxFU8zqqe5X2uJfMQuwJ8aKEBtte1Y5XW4y6YSWzmfN/L
3NdkWZfBcKA3P8HMnMtjqpQ5hVNGNOyV8qhGJYFeQ9LdoEJWEybpsAcHM2BiIJUbUm735EGAKZgz
JtnrvHtL127q0GudogJDhLUlATJsgFfLYlohGtNwFwQCcP2epV8juW/I3ZlS7sRd1BKVBnBYyIBn
jKpE3hMgVBOW/U5qL5rSvRKhlzZp7ZeHMGsLaCoVXFKr4QshorMwSNOdl5iOXrSiWyLmtGe8Xe81
wfg1V6Nb4xrkIpS5jTbxBVzDXg/B1MBqS+Y+Z12YITqg8+zXyrATr0C6T5thrkHLJIAU8jn3ta5C
4nkDEenczRVpmcQBQG4cnneWkYyo0s6MFMG/KmfNGr3SC2C5PVVgTGsJaGKNw5zYrQh9XctW13++
iAz5ofbNk6+XbFlXJoSZjQ5Zh8QQD0KeJ5hbUwuKEZ6EVlnkTr+Wl7mSEQ0ns1CFxnR5JRjdsI8L
Y37CClk8pFkZXS/LgclPQwm3Me7lzslUA4k2VPBLlDgzQkBmL0ASntRh/znblK7VImsQTBNKKhXW
D5VZoudP5t2HpmMGmYVSlIRq4jwp253awx7V2wjJxqo297WCBldoEh7MGwXx2AHhD4DuGyGGd7EG
HlQQFBro0aDWdoMDz3gHK0QJdvXd8GIGW6jHJhwMBu6XxBU+ID77yqpMHVEmo+vEPwkVxddhty38
pxa06LCqRHdsn9Y/lOJcdjajOmiSYIs78v5rYNFr0lsaWEVYPXg5EoP1xWvS0HgAt94rNGgOHVWO
Ag4I3DQgl0vPIFJYi8FrCmE+BNWzN4dDa7qJj6HuKsJpLX8KRnCM7zJKr3BIimBPBlzzd/iWi3Ci
yTfETmd2m1590FV0h3eKgu7Oo/GuF7tRe9BQBiQGLrlVdMr1S6Bsy+ToBWtzVoZFXe+YBadK3BWi
S+q5btZ556i4ikz21DarQkFpcGXISEHQ4IAETcKThIqktUN/UpkcAbcdVFWISvXtE8AmCbhmfPSK
Kwx5wNmC9RdaMmS3GWqs7SOuvLhsXhfNT73bVnvzYKCBR9qw22rhPkLCBmx/sgsEzTFNciZocu79
+NYgN43/nnj2u71uunUKatFVXnufqFy+FRkmIT8Mt7ze4eyYQ5+2nHrOqpA2vg+VywRS+Bq7YXQm
a2tLXLv5kBNHfKouJoQW0VU+yLZL9NeupBOyS0KCLsVaD9azAbm1xfSvu0SHwVr3V364kh6aU7hC
ccbHu80jambHzW7Ud4OyLYIdsQKtem8Q700Ofn4yUT4OQelv9Oloym/RRJeaZhIY0HQUrZucWIi+
NattMO0rA670IQr33US9wCMLYYQo/sAPT61P+KVMh8KayzuaoB9sYeKhSSN8AP0GQkgbhhyHzSi+
QHpUAcXpqB22MAftgzqraj/RTgiGVSmTKN9LH3l1k8U7MP6KOBcY5SSUAHuaPW+nbLglcRQBxJ4D
ah9XQA7WvOTtAe0MhJ/zbINFslBCXgALfEIEKbOwPwfofhAbwF4r8VjcagJIe1RzSCK4Kpbhu7Rx
vQr878YAIoaOQ0XX4Wj0MIOqVYHJAgIuR7Lq9np4GR7ALEUIRkAquGnkXR8IZJLQS9iM0WbYcpu+
jlhq4rbNrp8Qe7Sl9+hFR5iZZHJfb3G67uXbPj0a+ka8l4WVKjyL2Sk0rsInjXTztNW7vYR1oeqk
zxaW9FQFf5tK1wVcQzG8hS5kTzD8qbVVtBPDwvGDlQQlqrXJWCYpmn0HGRYM+kFEduM98xKWoTiB
g3BDebZ6a9Jt7INfku5b86pBBityMUIgZa//BGFjPZiNo62VM2I9gCoNvs1w7hj9e+tC3fTPwDV1
Yzv7QmcbBE0ZFuVPRJhmpH5hK/pKJCkMtE7YgtG1wEa50pmX2ThZZ+WQbkGh17OiAN9xJHbsxgfN
aANEGOA5JYSAwBeRGHlg4KQg3XdonzTlqWxdI1ljlXMr//SUdVyhRMDwwsaFB1jzuSq2XJNXb830
KCu2rtiW4z8Uj7UG7gPk9SE5iO3aEze5fJdhOw8YkqZY6o+kcXVxE7y14Rmh1rbdCa8Jj6tsRDh5
2xr9Kzi5MuoLTviQPaanch9cqffoFEy3QUgAxpbLF0W5IhMDQsrWQQfCSYxWXblVkpM0HBE1xboV
bYS0eBjzTWmuDYFI+A05JZS/05sQ7pjqCjivYHKTuM219UgqHizrxTgkqju46rq6AxxWYKdwMx1i
FTzJenhEi80ctyKCafGaeGlKXYaD+SQqe31ahxkSbJZbk/NCRRN50GAVk5KnF0ztOxbCvSYgFHuv
AkEab3oGpfWrJR6RjjSw2Z3RAjxkkDs2gkQ+uVQMgfK7+za4R3TONDUbfVA08lvklfVt1t750Uc/
Ps+Cg4wncT15TAHBdc1J9q9Q+HJEFsSN0jliskXCgPQK6eLYO+qD29GyhPg1rcLytS+OknCo4y0l
hO8uQubAz0PQ0CZymwj8gEWwATwlIF1/mq9c5VXwFKoHjh4fGNAQAVc6Gwm84B4L+C0pr9omlzE1
a+BrCfFbxtmr2WUOQcY3ybDzbVBtUT++F8HeOvpedgQ72oBdrVY/ZinMx2Jc6dfxutqpN0q8mTbR
KkMkA+Fs5cVzmwjqs2OsedOMNTQ78WdBc3Dx7yNE3++M8yzZZJMOpTIEj7iQep47U0Yf1GvzZ+Gi
aH16rx5b3InOUWOjqlyhYY7nKm8sC8JacBpbu61X0Bvd1KFM7cCBl7PRbn/Y75CZftQbfQWk1Zav
lXPmytcjjQIdgAeguNSY7DF6RBRLwqnnUbvtPAdYJ+RxKB7evV7Y/A8gN6FBgsR7h6voCrIKgdJr
LOM6+SEJN2a0bWoHEWd4xpoBCNQJVqhgG/mqmcWi1ruENy5wCfPmL/W2uCLlB91s1iO+ZbgEoNXD
YK7ajOtwD/7AIXEha04Foys7Q4s2HHKYb5ZdOpMbyeuWbMMjxLlV/+KBcT2Oa7ingFTOwg/xIpGg
J03yigHrOt3nN5qb3ogP/j4+4UyHEWmqI/B37ho7f8i3EVe1DW/MZ2Dq/CY9prjm5s70RpLKB8lu
Q4UI8h3cTR+iF902mDGUbbQKb4BW4i9lUOyPwFx5z1ghPkj34Oe6O/lSn7NVtumutSPose46PmDb
CbPK3rTAyig0B3OWY33urqudt30Rcns6TsfyjOx46fiuwKIVrE9Ub5AxaHdNx4Fs2T3YI4D/m4kO
wpjdsQVYQZuRzlHbBM/NDhpS/QqPbu/tX+rX4ZieByycbXNL7+Mo77NjgL/apqYcY0dYJyvLBhlp
k2JwAIKuslV+Sjawdpzoutmh81bcx+fiXngKb/GefY3uCazfG7b4UV5AfO80u1jpwNye/UfAftrK
ugelpUNIi1ZMU2wlVxi4vzWPtGS8OpQwjAqUf+gg+ghZzW14fz3dYmEZOIAicepG4vGo3RcrY+U5
2da6zpxwYzwjRCdAWDmR55yeWwcHZfRyZgFjR4OC9ywgI+mYfFyeU+5qC9Bgo6NOw+twie6bY/8R
n81tdyxfE3o9RL6exI+n9BzejmvvI3jOfqauSEnQxmgH7dCeLHTb8Ce+y+7aE3Ltm/ZFfAhvUJ0G
yc1rRaUK7XvxPUOrwBEHZ3zAj3Kw76239qWRebLxobxJXfNVfaiexzMNIQ2k+lo9Rz+QRD1HgCXv
4kN8kB90p7sub9SHeC06FOpWPjF1MJ3lBG9F7ND6bFBFxczE1o6GC0NhHzzNL50rPKJsSvPWMqZF
hf4F1dH2FMKDna8kvZHc7IpP4r58513NH2C77KZDtKkfpoNPG9M85vE6n4ll8fvy3jePEdBEbJdt
3JTz1XCAZKfCU0FARd8jEwq4oxDJ2jjU5/C9Ae/xyG9UJlDvunQwGaNQNNDN+WBRTFCO+Ga8TW/R
neABA3I8zOO7zezuPm41cLcm1UR4E0+0y7qjbYYdKk7UlmvS9u6wG3gg43n4WT1DJYJ3tZmJLvc9
XfIfvm6ja30RrnCf20Ci44tEAg0Egnjplad4i/D7LtxBEM9Qt9xMa2UvnABm5eHauE3fR7p2GMpb
P+PRAfKVynwySew+mgZMik1wM96KW+NqOrbjTXyqDnQpNKxVEMh+zh1r3bne9Xt401PUZB5JvU+r
nq7yProKb6bHYWkAl1ZiRhLwIULm7CF/921KnzvX3lp2LO1m1jewsTgy3voTKvTqpdkhXInpo22+
Nlfl3npL8T/ClvLWih3zlbnqOXjSjt0V3AiuesKlz6lvu8YBR8Nz7+6MR/GhuorRqp626c3cP3iR
3soXLhFXiVBble/deJwe+SB2bxOPEeJENjfGNGx0EfoTwKTVuAbXAAhlP67fOpceHmPNW+WM866N
FYGDSt+6uqIt5TP5MqWnftzWD8kVTV5y1Z8o19gVnXItHEDFS1fyHo6VTRfIkV6QiYIff7TW5o6K
rxasxGNxlbkDzQ1WFlfiVjznLgrm2r3/WG2wuiJeZQc0YxfffQtW6Exsh4Bv2nCjHzsb6V8nuuK6
h3It0Uii8LVhNPZY8sV5M35Oz2jQaz+lZ+0Kuc5VtLHO2WNx0HfNIagd63bm6xnrNkI8le8g3UHi
MLy0D4Or0DxXO5yFVsJBujO35ZYeKkfeXmPZcUufon8357v3990h305u+97RTrgoTTulI7nRJroL
b+Ib7ZBt+tsNAlTSIxhCausgrOSHjpp5Q531LsQWeYDquxLCyVuLl/F1fC2uq/v4Nj03x4xW0Phh
XQX3xp10hTHVtPP2+jY9mzc4bKyi5zcAcLfDoaM6K+78pw9AvUj1OvpFfk2uBcAmhd3jzTKrPTrC
k5ggLGLHdKEwEbGfzAB3XqpL7R1N1Llu5b2+j9Ecswjv7hgv3KDyfKabyVsrP1iSnWxop/N+N9z7
e3UHQw1aDbrFk/EujuCV/BsITzzFCT7ZfXMPQcHfo9AJsCS7z2+tRy7iDUVPKK0w01F+IJDa0bHS
wYoxNmJ8tITdhDkQmfdIPC2Tz3UwT0g568QKCDqhkvMrEiXNIapl3Wc0ypTaTd5HN4xCCEKpczh5
mSyRqK/FZc4feyj9MJvABBKKWq7HBMfWor49M63vELwbdgGo9xK9vJ1SkHVtamMnoWOZAbCtwR8R
zJEmyCBJN+MVQncEoUO2kjLi8kOhdyUjzl1R9K9kYvIQwxApWCYMXXRR0Hd+qef7ag7lLXM1PGZ3
UmacElkACFpE9aVkzitUNcncZTZusBqYAmjWelLnuwzmtBwi1hmZuKMi2wtNjghJlt1iNg/i4xPk
FpFPGpXyupolNkKdiANJc6iLfYAOQyDhnDLibN9gVjDJIpBFetTFgNADLllzp5z0epycxkKnGzRf
MVEtMgJihMUMRDS4QB4+QcOUn2VFocEthSsCtW7lAzdDViFdQ/WvbC1/HDrDcNp4TB3NmnMpYMKJ
bc+z7aAT0gihx6ZLSHcJ9C5x3WXOWJJ1fVkeUs9HPF4h/L1Mxjl/J1dEx7/WFdBQ3CrwkYMZMSwC
Vlftmznz3M2TZXGZiAWBK1BjBgMF4qDLpBCEUl4vszr6Ok0L4mSJy37GauUJ/Ipchkz7QBdc/KkK
WzTIiw9zZBhF/19zGuoln+uWH74tLtstu8XIWSIonI0vEgYzEMjeY7F+FwfTIbdKAxC3VFWR7wye
SQepkeW9VZ2TpuC+BoKU+xHjhn0pKcMMAT+naDe16AHKrUJLpBIVL+YszgBn9HMOWtJhymAJRNNw
nYt6JiEeQpQRTUk0TiSlvUJhV9p0gl7uJ3nWrSOqToxUv2Ae0u4+l5Yf8OBErcZHZue3lct+n8vL
LFRRCydL6M7EXDUafHmWRgM7Tfy41jA2pdc3zy+rl0lGrpJUCZOvxa9fQeASce2S7bLZ1/rPoyht
BSHp6ye9z27M1mgwNzEUB4cOyelGUTuF0OERI6nHmCgDTP1Bxe1r5qJ6GGEBn+7ktSUNz6BTqm1u
qbuv35Y5v2ArADhc97KDope1uF5+WiY42fHQQGqiZlQAiVs2WnYiet2A21nSiPP5BrjrKFAsh/pa
+7m87LDsuhw0QtqQ0vr3Vf52EcvKr92/9vk8/NfpPw88aMgfVlV3922X5Yi9UeFBWBHT/jrM13bf
r+y35b+8sq9TlwABt7IVkXmey2055Ofs97v7vNFlT++rjH870+fsssHnDVot40wd+7XPx7Ec8G/L
ZDmzUYf/eni/levXfX67meVc/3EFX6eYXqZGfSBN9/xNnnDRKPy27tviX21C+J+41qJ3uPy8TKQl
afW1+TL3tc1yWPw1GYF9bfP181+t+36a5RDfDvu5jaFMtw35tk07fynNJQHrRwC/yzraN/OHvJ2/
t8uv3xbhgJBcpH3OPjc0lyzqsvnn7LL9LPKINF67/atDLFssk6/DfJ7l62r+dr9vF/a3h1m2+zrT
cryvdcDdg0+f+v/FHv0D9kgWNRW4zt9jj06vdf36A4Dhe9PUv4OQfu35C4SkW39YsLglnIONP6s5
GsofmogHJ1AiRVZltvgdgwRqyTBMUEgzcEnhp19qjqr0h6yYliUapoKXONCh/x8M0ncfUBNrUDxN
FQ2Khwle6pupsaWMuhAXQuGKVX/O4eB64G6NoMDT1QRRGZqI2f9WSH+hrPhXZ5RF7NAhkSPcpHw7
Y5KpmToNUuH25CAJZE5m8YD5ba8iz9F7QfsJnfsT6Op3kNWMoPqTiiM3yIkshW6IrKomYpq/G536
jeBNVREXrgTIJ8kJPRrjpZjiV72cLv/9zv7iVHiky6qocUKRs/35VJ2BIUteTYWLStFHnMQf0NQ/
QmUNI/Xtv59pvuhvN8WZcHeWGHGgw/ytDAFZYoYCvtf1BFxYLJP4cR3oiRMjPP8P5ffdpVzlDTGB
wammYc2QN+kbRI20LzZ8AXelxIwPO0W8mCVJIlM/DIAnQeKKjG/NnVQ1s04S9KHOOCt+uYa9cvrv
d/3NjP7zSmRcpXmas2Dqt/I1utQUGqsvXAv+oIh+sQ6zb/SHiySMlwG7O2hj717o/1MJ/NVznc1y
dQyAUbhCPvVPr5AgabmClx+vkBDvIrHZyTAAory/xTjpFk1+UsQ+DqHTJTJLYnUYtFYqMYER0lmo
VmQOTf0+0uP7/14aS8F/fwkw+gbGbhgq/ujfXgK9yls5QQrCbVSCan6iubrB2TB1IKBrNj9b8dSC
87CbCGMdUW+cJk9uxphwF5yWO1Mb4WiDGdT9f5BO/cvHhEwtzZMhijQvfy6uqY3QOcnTwhXookOm
kvNV1XarcYTY2qvUCKNxDLl5LvAhsP+hTIBm/kfFAGPz73PPv/9ma2xibtYJbYIhjaZc9WIUkdyO
Z62bOVCEtpJoURTR4Pa6/haS5aq85h/elr98WX67gm9PpY/TgAEWVzAFeArJxnBB6fEVxQDsumkS
/vv9orz7n6VtmdQM3ktQlLJsfHs5c3wSzTQvUigcxcYojYOexx89Zuv2KHbSRi3TLYwvbFof2saD
2BsIiGmZ/S2CQW5jIYTUiuPBZJ8xGQ+Wx7ujwEIZemtT1OKl8AlYxx2QCTiuSnubk/Kdh8c0cFaI
JpZUK3bdDWT0N4A4j5jetjAS8K7mOPP2rT7CvFccGel9vN/vQOE58CMnpzaPfoZEiM4LGsdspDVo
GyjtOZvAFeHqybuiYQYIjnyuUDBJblVV381yT4EUuAk2kyTCOlSRrOxkQL0FnYpkUjkiQYUxbElS
z4c6kQ+7HIS6nUHNxxzlujGGHl0fVB/ga5E7DeC4Yd8MUXtTR9OlKcmP1z/jNnqdYTgx4QA0yTah
GjewErs1A4OPVEs+cjn6mN8n2eIVljLuIcSLVat/mHNTPJcMFGHZCWRoHz3SaYP8A3yOB5cg+NCD
cAvV9VTXxIp67ksadLcfuvukaddIbq0gYV+WxqPRh0NQNaUtVDBAhjF9lTinWlFAMi1eb8Hs7cfx
VgpNHjbiWwI3Z2J0JpNqazuIhh7OBnbfWGSvJOIjqcFjyZEHHFNE0z0asLn4PY2sZhyv5ZxsaeNT
knn6AdhsY1XBR2P4J7RS0N8bU2KYgXhATOCHFTQ4vHCrQk/To03iBQl17BTfB0w8bc3sL0HPdwL3
V/SRaRcLa18GOMTmqKNhjhfbnjndDIrJCztdLLO7tSyCkql2COKO/a3aWt/ENSFnmEivFtYM5NkI
v4Y/y244qLBy5lNgm3ob9POLFrZA+MVLOJYvqPuge5O8KpN40OaSovNzHgr9bMTiRejBSanCR5zH
r1KUvnYw22xlQOBs7G3Ch2bu32BHDtGmkhCgR9oWxvmq9LUGFa32Zub52ZZCkGkE4g/QyEvXSX7s
UM200bg7YNRQrjy6FxNX5GRBsymLUHDqMoLyj1QbX8cr3e/ekavo4QTxsCrdGrdlfM7fU2ktXWtw
9FF11vfUq+Ny9UbM/Q1Sdzt/d6MSNmb4KsP3nUrSyLDWIS8frcbAOE1CrUclSZsEhEl5lfv544xn
8llooVFMXupGEs8GcJ65VWfvFK+7KBUU6rqCYIsN24MUZtVRHbi2NoFL24JjpsHSvaqAPeThuoAV
GdCF6Gp5HUvN/0DIgFHcbDNZCcmTIvs3RkPuyTPmDM/clAC/++j14WIl1JXcpbnFc7u/ICBOzlag
LS69EgGMadz4OOGRzwheG0x+bOCzVE4r3o7jXT3RJ1yarW7+1ActChFzsA/9HGcYAN1EzXiR5gfl
5L74w0O/A/dfcQJo0xrtLVG84MOAm0UKj6YPcYu1UcQPRhW/CqWKcXvzAtKpG6kDHa+L5MevplDg
kiQOWx1RLYC1dIEH4JV2XwrKdtnAard+Cc+GWNTFnG+0EbisAS1aW0FjG0EXBCb5DoEjU861WQog
GA7D2ByLyQaeb1eGqm6majiI0FZXseWdxJaysRDv3vaiq1ndeqgMeYVE1rDpE9ptwfLDjVYNJwaf
aLQO8gXhMmqXnhcciMR+gzeBVlDThypIMa8j44rMGiTrBrUj9EVW3mnSfO2I6gF27qbZrVHeIJLX
A9CsEaQK+r2ilLiA0IpCMeQzmUOiRe0qnAPA99QtTEB0YTMKwMzkpj6VI9AxsIAplC71Luiw6xIG
zBKTInoY/I50eqYifZRQcIk0G21Tr5KAstL78bJ4ii8v5NJ5ATv4MX8OxDT50HwdjAhFQxPX4DZr
j434E0feuyjIiI1JN71nHcYWAyn4jitPB73z+YjG5hED6+2Qokw/v/xt2ucrE31wAX58yAuFXPqr
JEFDxM6QsN4Yb0ZEoxyN1zoYunydj+17i5zSWsv1uxIVo13vRTsEzTOExMlBJcSV0RyHy6f41UPZ
UiJ+TQatTI+NJSDPU0pvOuIVK2+C4SBZcQN4TwazFZXySux55xVf2BKWDnmAbedosrDG+ZtKWSCs
W8AltivF3xs9F68J1EMVMfDOx6K3jSaUxfICWRaABJMEL1Ssx1UpmSBFMsxnswzhlaZE7cQAPwEo
xqn0/JQVSIKZHd12c3wvzeYsE062R76ZqEa962IKnaykkDpoz0WCXFlrDsVG0ThZR2NeRkpJFe7W
WlyigTE/uzyhDqGI8ZGpl7pqr4aB16VJK2OlWPJrHIzmKhZJQYLsR+oS6dkg4bEbhvTKjmdZxQ8X
1WNXVX2QAnOfSJWHH1akMUiyAFaOGNBZMV5zRTLh3IO2FtaDjC+CXkGqupkTp/RlvTbACfN9ENMB
63Qnz7ipSM1vEaW+ZANVAK2tOwTjbuS5Ldf08yRqIQJmVFGfhKuRkQZemiANOXBgYek6KCAPGpic
820rau0yGOZ7MlBtFVN8MHpDXE0ZtH5lKkRi/xY4j545ngp4L3M4lgwPNmqR7hloYmqs+rKDCNGm
adujb8rAAf3svtEL8rleMys3pXjS811cTaOeu5N/rA1ZoobTMWipy6sM4bRjm4VQHe/kxuzushIp
eDmvT/Jk/hjT/kYyzP4t8k2og2Sf/VF/8dctPuN1I/T3ERyfrlMKl8E3Xs99+GTWnXhIrQgdFoy0
4jDxQMFEGMd025KEyMkvEQO1QGs7jewjCp7gXYhiz4/QIkk6lRFWueBhQ+ky6yPrY2g5uFo9hHxK
VyJIh2Eqd2NZ8REE9ySWUwkWCyvcZsC5tE7B8paVIK70EPvAUR4xxdZ3VYAMYw0+rdcxw3lZxuS4
Adp9hlVfiyJc7ZEqT4fKSZRjFs7esZp8reGbupJyVC50fGc0wXSLoEBJpcuA+QTpOhzNixSO+a6J
i1UZE8L20/ZalDo2NkiYyrV/UNPyUKqwklod5S29GTsAk2ie4cvyU+j1c4ugKhzNZhMqobUdivSg
WWpJpYhvLXw0tfRi9n5qY7PF53vgi0oaBFEUD7mmINfXqdeZK4lunmb8aAY+H2LbS5umj3GKzK8q
RTp6hgo+RKhwgYlWokl/qxvUJ1VAdnz0ackFP6aj5TMwwW2Oqq9T/0dLdbsUXPEAGtpQOKFVakAY
C611wphPQAcY3O7BXDsReatoXGtWhXYGPPKtMaKghFv2yq9Q/W4bZNJ6HbRTFYmaGwzVpjfG8khq
bZ+PfssXadi0Y91tTYv0fN+hvJcDEMtQ6JCaGPq5MSIC23XPdUhNQwMUBbgO1LtiJqvMDOOthc62
YZKXMwxMQ9E+Wddi7JR1jyI8ORRAxxoQCIT1Kr4wqybwQJ8VIJEEAYiKT89PEry3rkbVDA1HGoj5
7Pr/sHcey3Er3ZZ+lY47xw0gASSQgzth+Sp60U8QlCG893j6/rJ04m8dntNS9LwnFRQlkSgUMnPv
tZfpul3n1vHGldGH3XhH1mC2O590hU2OZUWWeSeh3QdT6ByWBr/JEJyA7UztAiaMRCQJ5uLQtP3Q
3vfk7EWcCrvJCNfhJKIrhRuiHYSPWVDn23lov2Y17j1zmEfrXKRvZUaivJ291LJgdi8GEt8wI6s7
dOLaJ9Tv5ANAeLyle5PbIB6u5Nw+IuQvcTrH3zxC47f2Aqi4DKrgcPt7fwopEAvNiOttPOl5CBZd
UqI4HHZDr04u7cOFr6ynQqRwLGbKdIMy2Y1t9u8qe9cH5k90iZTfEGJ/TP2TlDw+rHXnwnSeB1cc
51LANNJFQeqhCbEW41QatfZIoM6S2hONEbA5pmyCcaR257I1jbTZx8yVtc9ZN3PC0s0kA4FrhFDf
TkqiKfbUDlMRrtTmAxoNlH6wPM73ZLH9h7Iob9mTnks/vD6Xup322/VFN6H6S56ET/GWht09bN1S
/Ohm3ndj1u+qQt6dvJeBeCo06YLYSII/zWFHZGJxERuvLnsHmyARYAEBJIvtMoB290rwptMm+YDF
DckMD+BNmAU3+F+ioMeBmb6N/EzGhltBadcUFBq5m66tGj8JfBT8prmM/I1DY7rF0m2VONA2Bqfn
51NdYCHFtkGoQBDlLNwWf2GrxgyfjzHRzVavsZZe34XIx8kNj77HoE2+LqX55CYNJEc7fRcO939c
yAjI6dMMMjSPNZ8Y6kFYZXQkO1Fwc8vsFgHH9eK5X3JfXiuQw8rBtQ2/+QGzpJJc9AsO5id0euQU
YkRVJkQzzn39xdVtyDilD5WJ2zDK/2xr+e2ClUZ5sofi0vCcnGG4P22CuHidnWsXk+nKc3HSxj9D
77yhT2tq6ztraOfMnyVVV+CPyz6HAPtirk2dyE3y8sKBqttS2ak30e0NB2oZXnM/n9CQiI+LRkHa
wuzbrwKorTmftb7s3oe6Ulra7pBuYYDeIWzzRo6QMaVP+yLjGYqn9L7EmdoTVAIRJR/u7VyNsC8t
vHbHe3ucTzFSD7f3uPFU9jRo2zyOPwylCCLqh/u0pu4hDeUY5uWVLOEtue1ADoJ4On8GxAcGGwRR
+6jX16D31aLUvYXuj81ofnbk/N7nuIZVTQwZETtbpDSQQs5dsp0t+8kzrk2XUkuagNUL69AaCCg+
X4Roy7XSrW0h8ytdTHGfKMR1s4rjzKl3H71ENeiyYAoJcSlr1gQJQ3e1UVx63nzKMP4RwBCztRyN
mf+ZFvwL/aM1/uGGw9exfHTgEpI1DEWIZ6Swo1sFpGdDNyl7/60i0+uigodtLRS7sxe/27pFx9ov
NYPnM/x2vnhLnzmVw/MqcoCKhEPKisVHJ2FYl/xPI83BeVV/AHnW/S4UT1x0LtJYXgc5WIo1nfzc
upusGCKMPV3ZCSem4WIFl6+58496w+iL6gWNaEpU8NqbLDzz7YaHlNtj1DQ6PrGJFBoUwfR6hPhc
2DXOh5z/dchO17hvBn7sF0LQXqbOfNLnsoB22S3Fj2ZgTeumfigp2Xss6z2vVJeEZXECYLbbBSQi
1PiQUWIoHJQXskpAZc3Qjjd5uLPgPp5XLRYFFn1t9r3qOpdsFdoIjLeJwT4vNNImjkXfvpGlUF/o
jbZ6LuLhe1MP93or0Z9qtPR7fLbfpyx6T6xv5KqvwpY42Swr2GaMm9kWV7i3zDhY8bY1BDG0rJ5w
mu5d7yHto281xrMFqEojRcipfggIf10t+p4Mwd20TC/6bUpDY8psilUnr11M+fHI47PXwCUaLbpJ
ZK5F8ihYHTjTstM4Djk7OSfXeTZgd3DMgg7b5SBAPoK++6k2WiRC2X2tyu0yTmsVsfwnCvWLMML9
oYafqAcYiUVUatOKY2ICeg3FyywT7ahL36EBHxRVH7MDqkFkl0G0vHFg1LOzKBI9/WifX+JGg1MY
6SAXqM0YTuIckWMvr6eJR7CtGTAxsNjIcbr18EZGpAjOFT1k7lxhoOjDDBl58MKYBrxTebuqeMAt
nENImqasjz76njAXrNCxywb1yLPmJ+KB+fw7sjs8r8R2ADuRru6teSrFlO9aQyIGB5ybzvBZsouV
jaOyH1yRDMIbZ1dX3JyE1HX9Fgnz+Ap4uKmbcZP1AbRji8Ivt/IXzKSIGmc9dIHDR9jQ2cc0VFi2
4eQpv7tLRy9U4/RIH7gNp3Xo+s+2FHu/W3jEz8uv9R7sAOLFudUOoPRNdkZAQ/IxlPRs80SgtuCB
1u095/1Qhx8yZOMm64qodNoiiddSM/b3GUr7Ge85hCa6PrAcSN+IbypdUbugsOdOK9RQWTaxMxQQ
Zboux59cn48MXFBV8T5ylBkOwVoXhXs5oheFXcVuIPFcJfkF8lkVAk5FfCC48uIQvwg2UpC7PMKF
Ja72tKcG8V9jCTIYkSgNVbxRHdz3Of7SSuSfyWG0IxgdaWasLRpk0y7vIkk1WXT4kAQtnt787Jrt
dUgeuxBVA3w3+HZu9r1oBuv63HsWi9zECdbjWcst6rz8senmyzGBeDQHvbHKOsyIGLi+e1ZOxXAd
2nidTvnHGaXBEtfHgzBG4Sap/U3fR+UGHTviaCuAJs+HHaUiXHrcgmKX1li5gigy3B8xkfnuRRiN
KQ3J5QEaEJhsP3A650fmBidlRPCZBsSqCjS6sbl3qcqAnaiRMV+9LZPc2+qtZNZ9b6WYIUVW8exM
8qOfHABE7LFLUITYjj6S6jafOUKSBURpKV9a/LIgfAFDEjNGQo97DiEBTpiNC5q807lnLmye6vPZ
lkrK6M6TP2pMry80WI28m/2UsCpodimkU/wWYAcSPYjFImbCTahwc6EgEdhVIUvO35sBniSJwobf
X53XcmsIetRquTlXc+c3Suk1o+h22Jtp8kBmsRDiQ7fRAEvH2A2hiO9Cq74nbuSrYsCI/cOVNZuv
gUu5XTEEIMrmzSOTfW1HdgDkYP3EBKRDdT3WhO6G2Uo/9VN6X6dEmxvYzxCqU+zaYn41cOe+qDyt
ZbrDZw3TJSwBTnZGH9qRmnzsr1rOUrbSRuzjIj8mvLUjtsamX9EUNDPSKu/ZcIpqS3u+c0NNhVJz
v6pV/lLVRCZUxOw1vC20rzMi821eIBmqv1UZlseRe4Mb1cEwq9cl9D20pfS6OBJctk5I/nfqGZg1
JcPanbPTSBrB1WQO/ZfZzB/zFHF27k77NAOvMxTudtN9pSJj4wHfrWLTwMl9rnB/L43mqV22y+Qe
MbXz18SZ1JeWnSU3QemcsMdY95Pot+ZQX2M6gdggw66W9Ct/K9ErEkHVk7xcZ1ggW5QNST/dtKTZ
XwqC86IB/bPpM5kjo3rYh8n40PS48eYxcd+U27RH7wWM03XgP7pOunVzFKVtZbx1pdIYKcksS+Wr
TWWmz3mdOruxxx3PCkacL93ithj90MKt07yXNdY4hZi6Y97KDksEXtzFrQ8JETihmLzj+SWw+Kp/
LYvBOvIsQN8/v7ild+ySmfLfVAZAR2F722Gu7giWkMfzi8Q/7+iycsYwLA9tWPHjM2QEscSlbiAM
DCegdWSN4AcReLGM2GkIf+lACNntghQzL1ma7bbNsm+taQiiZM3XomKgkCWxtckjONtnjuxPomwa
vKK3Vhth1+5x8qNfX87fSyoqj6hOv8YlQXcZRkbcTQfV7Ogcz199+qMd4QpPWMYxLuviRBYapFSS
oeC6J2jL//NSjcioMZZKNkONNTDO+uQ4JFpgHcA0N4Z+bxtpyeqvxxrxEruAHV+mof0l1ymII7r7
yZ4mJM3xZd6RbH1+6aPUPjatXlcA/pv/8xdJwC/KUhANy7Ct4/kFuF/8/KpPU9xmFv033qixSVMg
k6zj+pYUTIZ7lXnfppZ5X9ZJuE0LoMEokLgBF95lKuJHWzb1pdN1sPeMON+T14LEybfvtaNvPpnV
F1M2l/z1dC0tkm3sNEsOKhvwZYyLeCV9rLVRltt3Z6vPODKrjUyieKNUUaw7y223DhUBm86sEFr2
fscDpf8I0F7fjvyO85+mUUsXTUjuoyp8vB25nHCcq/vFzqv72XE8oHFwivP3PNqwTmEX6xg3U2qW
dwvCpTqZyeSJXx2zzG5ilLQFQkwgoAF0H84xPtf6Pre9QYL4+Uu3iL5bUyg20mttWgAL+aL+atCf
wi/fM4l5G0LnxR8XTLfHALGYQEtkwg6dVFqfyHgJT7l7MWnbiEG/nL+ahugLwBkC3ooT3GvN6RjK
7CNh0L5JGRsez986v5ip+uuPUIUTYomqbMOmlx0EcwYBJnl0ozcu8C4deMpF2VWc+M71fKe6YGDa
xIs/z984jqABY0TzZRa7cmy+YHuMbrbEjsCxSU5iFcMalccO5u+ud5LLGqsHHr9g4xsFnlvTcOnO
Ft8RBNuznmCmTtde36RkFgKH2w3pZTFbzTqqdX3abObOCo+NXuJt3BhAdyg3x9i0Dk58l2vXxiGV
uK3lerfJ9EZTBni6pL3a2U6dWMQYBggzBDR0k55yl03iOvKTDaNEsSeSs/JSfxvY7Yl/i6iC4B3i
PflR0nTdbZL7N73Ol0wziwCuZSpBwQ2TIqL4Vtf87nnn9OjeB6fpj5jF9+xrKTXG+UtcoBCG+CEq
jlKnNAaxg6WQSZSW/ur8EjjNX1/FbkWkp/I5OfvD7FXzDssXuO+aCj+fWfD6q/P33PBxDIPlAHqs
OOcm4PEoRgTWVoS9iMDvNsJwUXNY7dtscVtjjyN6Hm6rKH7JIlILbUxOowoDCSvsHkXq8cmjy5hn
k0AYOwN4GMPLIPaPose0QcKdv6yUC0gnw4NDy1NkSUpShfk18B3coE5tYu6jcnpTdfW0uN1zOlEx
WrO9H6lL6XxFcpwFJXw4249uMjKfi3WcrBHdmAUYRmsY4B7OmykacIKh/V5TlHdN1u/QTFSbD1xk
8OfFOnscffcQzUJuLA8amZWufenhe5KSVKG89iVx86+t9L/SmOAI7JGw1odf8b94nx3ygbz2vggJ
KCgXsur7aRsaEeGZzs4U4466zGdJTDgyLCm1XjJT3PZ+RWEkUIpE4xqQZVUN4TZmQ26Sib2NLDbL
9q4zaPxpgz1oZr82Cz+kWaIPf+KYG0lxiSOgRsvNn8MqLJlp+A9k0H21ve6rXVjgXndxiiQmC6ng
iBAXK9K+XkYjvVzs41JrbwTBvFeSVkX6EM3s3InLvIxf2IWuUjNqDgZircyrq53osRupq3xFBByu
OYQv5xjqbuwhaMGHOeCWMl4xi0OUibJHR/+MaXO5SBBwRlEfiRimnyiPY/TrojRP+m1EuhHIkofB
w9sPQiIVdXae1wUK7WBS7vOgubPM4dB7tE9nRC9R4YeGgqZzQ2WCsPhYcXYiOOKQheGGOz41CtsP
rM5x5gaG6AIaSHvl0uhASwcWSGoAEq+5TetxY8v0PVbmF5tiEeyQntnPUWZ7BUYV4ALuGUKCStAD
C2Vx9i5q37jYO7U6/p5v42iK2d84V8qkK4DWRCiuIHTpE7+oXZbQ6VutTirdfTHTq1SWjjFcmouJ
GYlX5V+p9ALamExbAoNPaKhJMVDrtW4PR8FNS9UNQBFbF7nuDM63MgRmdHzcKsdDKGhnKXk0LNxe
T4lkyuzSXPYB/XaF0fMwf0ibh6BPqAlNbx+XLtIp0J4ykda2rTGuFO8k7xgrY9TQQbZd2K4p+XUC
iHFJeONPgvD/lWFpaULXP24KHFLLI9wJ/uNnXl4owpn4lmzf5NZTD52oSWlZ9SXFk39leadl3IcK
u4mp99e//0DEv/xuy5SCX0qiI6TYTyHdrTO4OVB/tq/0xDsP6L/4RVb05AIzGMK9LsV8L2GLzJP1
5HvYz47jUXdhjEXvSSqfacWx+oXXMvfdVZOpw+QA+fz+KuU/SGHKtEzPVRgR4vfH0PDvtLSiwQLd
kSmPjc9VRh0Not+24wXbMM2kNqlGQp+uKtkrkkHhVUEZq8eUQCVYLTGfYo5YBEaGvy3piOEavNu6
l/Mz2J9eWbyTj/eeARXyTGwdQVFGYNwbDl8Ut7dnCmJo6r5dw4Fd7VzXL8nseWiZaQrPPA3ahA8G
wXLtobcUA428SDPCGjhww2U6pfoqfTsSuLgwipua7Arn1z0JPdkqd4f7OY9+xMV486pkdq8bNnCe
d9mM91nToiKenoUGGWNZH9yC+jZ6R/GF24w9f8mmaP/7e23Z/yDHcrNdSxD04Hn4Pn4mrFZEjRs+
0Mc+lqmrc+bQeTHrEJpv0uidzGk1KypHCb7AgUiLOV8nmRTX1uBs5WSWHAcgyr5HVrmRVe2p6OJx
3+JvnOnzeh7Bc5Y88/JjFIKfNGq4dwIGwJVVXi6tyreDuXwQcoipBKyUrazn7RlsJk+ZsgYjojx6
D1s0xpUFXh3z0emBYhEDkiUje39Dj2LCUSGKiKpLAIjaidhXHugbMANGzGBuHKGbpLsdIwZTqUXa
YF5muBnSETPTfs/JICBCB9+umZ2nCbw3fOqpCvXfRxkv53lrb/zIiC3bgjkYRMhukqL7hi+Khuvz
XFAp4Lo9xrvILN57AdyY2yapAh0jLzPfFOGAsa3t6dEI6QdjYT5S6IFXgfg4QHOpaPADwdrCof9G
RNfdn7H2yiivHYzlo8r4getwBnYZWusycF+tgXIvIEmyS1IaLBNeWRu2EFkILijacUc8jbyok7ra
Mi5BDEweUfUu7GQ+jtCmVmnmPrn8JROCY1iOX50R1xpZbAOnv7Ir71BpkoCMGTU0Su4J634jfZJN
l0utD2EZ/SAd7L5Py+FmlqiMrd6EDNBPT3bgQtbAESkdu+ZIovXjHx7XfzlRsCaVlokSwFWu1gD8
ylgNezgmjtGme1u/ZX0aECtDLHmlvhvdqUDuLiOcm2DkYCxX6uGdHpiVmknnaBpV3WV/4O/+k/Gt
bMUhgRUfq4i99dMldbMcZUVM2j5zw9cqT24pnw8a+s7w3ycD/RBoxlk54sIE9Sr3s/fArJ9t3/3D
vfmXzd1W8K0FEgkHSuTnldzH/RDIooz3XTRh5tGzqjDfSNoKZ0f4zDDFvzW0asPifpMN85cQyjl2
7LRimj8GnwLX6KVY54H/YPbxg3CieQMShjVANf2BiavsfxyCjsmeA0NeWZbtfObhUmA7jMHHaI9d
KvlvTNFhVqzNoU1WfkA0luKPF0smvY3Lx3YqzFMkgvHomeQtC/4jAPXlnMbjpo99MruX2FsJjUbF
yGl924nX4KwEHLYQ88pePV20jCQ35pjTPBalcVENqj2M6fSYz0mJKwSsWJE3IRCHg+ODq54UvZAw
70XzxUizZnPGxEMj5vRplr3AixGkD7sA7G2M7Llyu3Sf1UW/qfo42rIsVh3MykeZC9J2FFZJ83KF
bzkumswtDHTAoVPJY9KwbOy6KlaCHI1trIznpmrxdIC+yxNskqULWRfjC405nqmiBZiar4yHiAGu
yRkRieh2kGzImLZjEwI3KrTzeZ3bxkGZ7m3Rhx9uSbqutPd4rjaYK/kA2iWxpbVsopVc6staVdV9
NpO3JVN2q3zupn0TYwAxxuXP6uP/S6P+II2yFAT7X/a59Xv3/r9+cAx28/V7/uN//uuy7OM2fi/Y
eX5++/D9f/7rr//1lyzK9//bt6QA97X/Ekb9x5tZYc3sUEf6Qlkc5dTD/9FF2fZ/m8IXGDP7qO2V
UKiL/tJFCX4gIDIzMSYWeDQr6/9FF2WZmqj/S1Vr6VWM8spyPddyPPezmieem7EvsSA/FO5AOkyE
U53fzA/1Qg7XTCStFNLYoFBWu7mZVu6Uj1uR+dWqHjAfJMUqSsV29ggDUDK99AkK3xX11dT17l0T
5I/4p5OlMXL2Ob4BS7JD2d4xjwgqzvtiwrjOQrjuEOjBcj9K0bxmUPkh62LgGFdGve4bMnCbZ/+m
BW7ceRRaFy3eNVX5ksl42RYJ5His7AFayZ2fXI4LI/AuFzWCBS5EKVUY66U1Bbnfc6wXeJ6phouo
8/c6c5hsOs1DU7eY4RBgiIVfp2BF+NWFY4ldqL3WaubHVmH0eOsN5qEPq31GIbDxYNWTVzCDmGAx
FBVMv3N+QFPN6KFnyDVMHZls1dPJ8jmgsQdV/njTzO2exGNsMZRtbOIBv3Y5EVP+GlkNBC/PCFcO
5NOVXwqb3YhpJoCPXI2WDYEH4rZiML7NLSKqCoL9LpBuYnUhQZpCuv/Ed97m1LX/VGj+8wFBcSAc
l6eEZ45y8+8ndzL7DTPoijrEVg8mzrur80vmQ6fFiLQC58Azacn6G7PnohxILezqf93MX1bX7c+n
8leR2ycRCM+qg5G4aTs0375nfe6CBO3/FKZpdTjP7eKqeLWtlcP2aPS3ocgfDVX8iJ3sT3fgU+2i
fy3KRciGlu8qXSv8/Q4sUOjQocns0BoxUVb4BfJg64iZKGk2XSea3WwkmoJIJG7VYGlotGOxC8bu
yNuQB2Lznn5/H4Tuv/++aB3PUZ5pSRasb5q6N/hF/5OYoh3zos0O59ooKQxn1YJRXMxjt5vO5IYe
yEmSLAhsnJ7GIlu2RpZipku1PFEMAQOrHwM85pWUOIbDr9idf5QMmKrbgg4oSL78/qI/Nyzn2+g6
lkTO5zuIzD7VWyErgAFVwkWrhlOznTFd82f42YYHxiQtunwXh8uR1h6QBTsd1mEcmPLCUWZJAtv3
Ws4Fxn8daQ5GeSfJL4riGjKbjQecIFUFLoBI1Sqrk69dSfGciTY9DkGN7Zoxf8Xr9RoDDm6EiL9P
xtRtAxeraTcS9wSKdBtC5R/+8I71g/HpY1IMYUFSbFM5lvPpHU9pCF0TovCh6MYD9CminCl04Ow9
Rv4iLm3lY8eA6xajheRIvDyepYYVMEqFZF4x7NtWNuSiYciJXSMFzGxccmZs6gwIFmJSDwORqaQe
XfcBYYGyYhNQVV/hZBpAM7PICevr9OgypdgWbv9el9OybwyIH6VZbOrAW8WhQ8Z98Kf18kn6ygft
Ah+h1oMhx+vnGjGzIE8iO0oOXaMeStWP3PLlpgmyr0Yf9Lv6o4BvB/JubCbiTtakzzUbnArbkGyS
tsGCS546clsxlWPo+oeP5N+ujeuj2qcHcZxzLf7LymlqldldI5NDPaMFTnFFzcqX0odFWrfyoTII
Glqw6TkfB2IwXXiFRG2HEqurDC47qJJBWAvSQvHWetFXZ5lh8obyjseyXfdDDU+7w20QpOzDdUz/
ohAPi5px7z7hs3hbh1azRyFgbkqwjLWf5bdtMjhrA/1ZZcGsJmn8LXYC+QdJqfXPLcxFh2xRtKOg
9KSp//6Xt0303gieXSWHRQakyWY0O+2iVsgl6xXznTu0XWun6HZjZ6OO4w/L3EBCqaP7JHfyfRH3
yR/AIuvTueIgMDUdQkIAGSk9zM9wmoMdDwRiFR+iQGnjueXGBP3fNXlxKDLPOUQ4te9pv09C+XDL
veY69gh9anPrT1eil+Evy/R8JSApPA5Ano77uf9KSMM1oG7Hhy7GINH53kaTcYBg129jAJ2VYB9K
5yjEgAWrLRi/ZRmhRs2rCZAkwzew8x4zXxAg1S9y6wp3U0rxh2u0PwOA+m65NnM/Ajv0bqLv5i8f
IPToFqnDxFbSutcKxcuxwWfaUfitwSB6s2uiI8385IGiwRb/6g0L46xRmNdujD+Vcr6nCZ7hfvU9
dVXyBaraCiU8DBQ/vxVGFkJ/xRgRc5Vi4y85BlbCeOz7CAugWbRXaASGtd/gbuVVf7z7+qz6dPct
RWvHyeAJaX5ekQMtZVy7XXwwHWgeNWZjTMLgQPp+uO5aIkFsGLWFIOKxs2rKigyDsMCeydVraQiF
h7U8TOw0Mf6wZtxP1YZ+LASnLM4FiNAF06u/3/IhlEO5BF58GBO18zocOdukTDjr5wfXHJPVlOAT
GqfLvR/Ylr6BmPTxukUUDWEhpwgNOdi8wl23U2AcsFVal5XtHRwxW4wsWlhxGKgzXL4xh1wLyiX2
vgjXLnxD7mNC6x/syQQOXRLjHZ0xaUxDS65w931KnWrjLFa/AvbBUUDg++nmd31dRtu5jBlNlHDr
a4G8QTGxhPjbfQ+GHKvZHuGpSMlBHPgc6X1rt+re/SW5mhjiFtmm7KJsr6Cd9SqE/Jwu+AyWQKGB
9gALuJC732/H3r9sAi4Ps1b1Ko5x+QkxplwNxsUzjD3BJJpFH3N659HFsvDGs96Vt3Y+3AVKBqAL
Q7GtCcAFlAQAI0hGE23FjhRiMJB0cg+eY6/dCBxn9s31PJTVoSmLHyVT0S1R5c9Bpto969lfAdK7
a0GZeTGqMT74HUSyIA0UPMnqphoa57UKHrxg3dI5XZYuTONmUS+kLEjSO0V8wVgiOMyDXR6X1qHs
wKErM7BZDsiPDqvpNKYQBPrxY2w9nPNGbEhDyrk1OTyEQhCJLVjL71FLGBZI06rx6Rds/FERBYT7
LkWMFBtRtwqDhnTXGqNlv8QUWZIeMWbqzQ3J/izK+YYrxl2ygdxolMkRrwkikV31B5m39em8ZBH4
Js+/SedGrSo/f0DIjruyBR89GHHXI9psb9KgMMm8A8KfrXmXuPi2M8K7QHdFITMVDzLD19LzIb25
FtCqJ4ihLDMYDk4LwonN++8fofPu/Pf9g1gjlqeHHJ7Xz00Bwz4eIqMlWu+ME47DFyzJwk1pcrYz
qLgYWWZEkc/bMSgXqE7UP2FdvqHdh2NK7ACmUOHeWTxyCRYasD9cHXjBp93NN/E3wfXEZS6iPo9E
Zr91W2dKeMoa4exiko5X4J5vWeKl20Bz/6sJSqvhdPOpyGMGgwmOsom4+HnoRYQJ//6C7J8d/acb
ZtsmdigurRSX9qkqzWCfiqEWmDbamVi7dou74UTZZfmHYiiMF/5q20VxcRnGcbTLqx8qE9W7Xb5i
UWeSXWg333oICIYR5ftx0YLg8gflTH8KvLFYx4HMtlFs3wb5Mm3GqPa3LtviKhtYFQPZf6uBAMIe
x8AhgvTP8Py28WJaKlb1gY/yKpna72VVJlcywYsCg65bcEXWeTgER487uY1CFGGLGmzSKOKvTRJF
l5NLaHdaNsNGJXoQrqBWJd4tmiQoBeBr+4GY09bxv0HwF9g9Orj5Ofak9nURnvqMH5Wost26DvKp
xAzvlVz8A2nEIzncDnZoQY6pdRKMK7tcpl00tB983PB2CSXditn/bjcVxvhw8rCyJ+fUJ3S+iJZh
T8TWSpDMfioZhK69yEkehP/KzY6u7GK8D0wn2HqEdKwZUaUrSQPNIedbl7Lq3E3AnPwpINOvb4kx
xdx8He9kiJe+qJoTBypysnG5sycS4j0gCXeZGVONkYsBI8hFOBNvZ5XZq2cZ0ynOetxEYwg1tE0k
pgzOa04UIbVejC7XW1epIa+WiQCI3EcRXXP6Eo4hObH6DBP4KIh2ZRPIl0UQ1yp2TTTMhy4XH/OS
ivs+S969ZR7BgTBY91sSLidIIT3o1g7tg7N+YRO8zlFCX1mJe2jHLrjOFh85cUFCXjKNfJKkSOA6
IIizzsn3geJIiqMaNxOU7pUDd+K2EnmN5rDYB8KxdnQ3YtcJVvVS9MZhcXBTtY3AXEel9xQySl3P
VXHdjhMJ7NJOVrU5Iehx5Su0ZBwqwoKolFghUhz9b5GTMW3BMwAVo/ZuJ6PkIk+m5oG2OYdkmHr8
zxmjWKOEOTPwLEdFiQFzM34fvQGJtCE1C7BCR1/M4botqxvAiyvHbcN17LUne0rzvZrHRwc5+wVF
VbiWuBcMtdVBWrEs3KbJUsBv8+SoFlhobOW6ab2dcJorM8kissIVc70kRctXwClGn0YGuqQvrvJp
L2PnTtgD1vsFw4O0J6JzKXuc46eYpMkAlfCU17dLr3+F9C69rDTvzNo6RQNtYycgy+miuymCbaL6
Ba1tjiKLkSMDQxgbXiQOZVbl+CVZm9BYQN4ahpu+14tN4+Fy6AXQicBcngOrQDXXBimZOCq+zbLO
RVDB8WX7TyWppHcNgjc8kTNrG5TmcKWs2WLsxIKMxKMw0LwLnUXqtGcrwInZQoQb9gS7dlvKdpcG
YXCpPWgkljzbzK7pa6cvQzHLK2qgKsnxYzdcQhYm5wYSZXhl5t8Gc5QXi8Noa0pVeIVnpdjErbqx
Mg9JaYkusvUsSjC65G1qw0MborBGJ4DpZTXtajsKr8X8TeJtPte1dZVChYKvUcJ6duBNGwkEcrMo
GVr1VriLl+HBySGLl0lyOUy2szENjnJlRvuuJcaykOblYE1XgRwhLBWReWdM/drSb7xEcrazBh+5
LPTVJ7/q0k2QLI+pJS6pH419lBfNjS+4uJQEz+eoW55IhFZIJJR1tfg12ZqalSJid5ePi/3EEDXC
3iIaToNNl8tpGEfwcFlW26p1i0tpQz3y4tR5LkQo17ad4IQvMAEpjdZ8rQOnIwJE3rZqcXa07twn
H3zCcto9/J12Y1lCJ17638rRJvkndAxuBvkLgD73TWipL9JwgDrmRJwsN3mrso6gWZYrpeQ1ep0N
hQatf728OA1bDxT6dQbdbN8EP/IB1ICu8TueOe22htR/QAU63MRLwy3M1d0AtZanD8922mw6nCLc
92qy1sXs6ECRvetFD/k4NTdmWXZrJ7YL+nFbJ0lcecENH2V2sMbmq6cmXFdMC1fdnn1oMAb7Gpjk
Beeji9ztWrL+4ugqL7JTFqOozOo7N2INlo2Nlk65E3s9E/8madsjogTEqf3Obsb3osQxeiT1I00q
scYgsN5WTn2M0wT+jDtfn3/q1DLsNGM/IBRhbDYmhIOtY705U8NeNboFWnLcxucGXUBhVlcLCUU2
I/J1h37fEOSJV0KRxccDbQ4T1gTWSGBHdFqSpLmrZxjqPnTLxQqsXYf/0f/m6ryWG1eWbftFiIA3
ryRBT4ry5gXRanWj4F0V3NffAfaJu3fsh6VYktiURAJVWZlzjtkWLgiBGE9MEbQutivEXHPlPtWw
Px4E7XBP+WrNlCI/DjMmSwxMOiyASt/HMVAaUKch5j3KbzeI1rmbn7DZrpVD0xV1drBWZTNdhqp9
zT1yKTKr/8jVL1nQvOHEgv/Dz66jIPA+bXmDk0JfD4VDwmKbt1vWCxyR6I+pKtOHqnXOpeum50EU
LeXaQNatRcJylQl2NTbBpqisZ1yxmW2ctGAKSclqyYupwqEs/HPX70vkaWihMNtwxR5yYX7MgWec
hafjGxVHlKVAqQtKQHwzxEEQGskxUsl9UGan2n8JBKeHYELBrXUGBhG2W2bZzipNCTThCEqSQt0j
bChUe4LTipWP8KRI4BYop9raGx0O2SFDHxHM/ms2Bj+eEuUlsMVxLmhyqbRWaN0hdmfRhFKoa3ca
nmE9A0HSp47LOUatKzceH3K7DHbBgJGy/9tJPb1ls/aU2wAPMZlr4ZSJZpMDSa+9PkPX7BCmNM7p
Gt3Ewc4Zf3rMcJbhqdgCTIKErgNLJmD6zU+Gr0F7HwuiLRGpIK8BtO5HznO2DDxYxw/cBf4qCagM
cRK9wlduiQguPW/fkci9xjJvnM0i9P3kOVG0GbnlOjbdBBxaXCxjnXlnDfXOzeQvPVlgu94bMJ8H
nLjzipMfbad2iyek2U5+6dKFZkDSuW/xMFchHFmHnln06KFlywpki67UsNmMEYPbMd4qWV8tTzGm
oXbatoaNgdV5pqTemIk7ABHQsE8VPp7mWdGGyb9JDyjVdx233rqnGTN11mfs1ZzZoxzdbvbS0hpZ
6Zr6UIONqJRt4DAQfL3qJRQpxypzRupYgLWIss3MTq3OkLuYvV2WzDUZYjh42qkMyHtREYLOxNlb
pp6sPdTWI4EAPYFo9fvQk6bd0N3Y1DlbcxKbL8P8YSpZhFmsko1tVZiVM3tJySlkODTTTz1YSxCV
+2PY9Vs6MOp1xi6CsZLCKaSciLAZTFkV5r7+mQhr22Qdfq2226UJIhM6rEjkRAWQaSTmCaHsPGgf
tkQkg+WTsz1R3I2/w8S2t/Px4JfII0VGIrwqwcujCX4VHOAoK7yQx0H219AaiPrbcK2T5xbdamKT
owEjLn1Jyy514T7bct01jOjbNDiWgXtqmaEnS/5FOmoPWRkGc+2h0CMuyisS/NkNL7tCrzQW0Q3C
CRh0kldSmQ/k2Rg4gej8k8wjHqx4N+Lom/C6jRyclPDO+dIMCmrzV6LqBcuSr2VWnVst/22W0ymI
z5NrQ82fkAAZOph6KrcrIGLJdt3qwDK+Mz9/cr3iuXbbvdvXr5J+A8ggmhwN8KWVTdZ2hmesLPR9
ELPwBbRlSDnkdhma9HcmzU0xlPQm1KsgtWBFL9HYWFHG0UQLDm6Gwuerq4rysfCDvWApIH5jETst
3UC9x/He1uIZGbLAwuW0F0aA3BIN4vxpbr8ojtiyeyzbrghe3URn6zTK3Z2C3i201jsU3S+jaY39
jlJlYa3ev3F/yP3Tfx8W8ivsuWVbu//vEMHA8Z1f98e5d/zr/YHBnfx6f8z98wnr4rIKne6f/Xug
AZRxG4z6+d+n//WjlqceMj+eiaonC8dABqYgve/qpuCtWJI5//PMpsQFFf73006duaERTxDE8mf8
55H//uW/H/ZfzxIHIDRmorgrs09ITV9eD1gnKLPiFA318rvcn+h/fr/71/7raf7zmP954f73pfn3
PMvTxqp8DTqaUVN8iR2O67bUi4PTdf0DU+F9n6IOGLzxV5CrPbWqWlgLNupqgtW01lO7qaezP+sV
0CJWtG3a2fk6NvrhZvkU+GkxfBQCqleW/Oqz8pK3tEG72kHdL7etjVqlleJtkKPLpa78UJcA2hJ8
PSFYgndsrMHFw4Pe6EN06CSmQ4sJMT5UzDFlVhOXZPU3EHktpZVWHNpIHPGoleeK2TtK8rPrF8XN
QgqKwTIsLY5gHEBE6IsIlr2p/+1EED+l+nc7wA8zs8SHbEVCWRTY49Y/gC2nIBnnXwDDH7NRhPHQ
rw2d0EOXSJKGbh/YAVbTNB8vOTr4Q25gWW4H/ZTia2mnZQ4RVYRejWdJuEmd5Pq+6mdv3Uw5Rylf
In/xiKiz3ZeIa+WiTyOOx7QKEcOKna/dlKkawBrk+FjQ14caeltg7WNH057isOXEto4rO1o3mucx
7eJF6yKN6aaaqFTzW64/J7S6N+3s/fZ7nPiSaESrg/jmDgeXS2XlmT85NRv6aHYjMWwNp25CIgBi
Rm5k8U2tBd9Rg7NfqhahaELd0wOhKrRrMTbBg+aDZx8u9DV+gWbZIefZxJlPAgyaSEg/cCk9+Zpa
kX8WiCmTllfPCqbP2ghuDtOkXZsigJOFtu0HaDqUim0YqTShR5s91lZUrbw48PZjNN3snAXVzmOk
VhUazPY6lE5+KKOBOZb1bvY4nNyeQqQh/IDflna6lXbnlhP1gw8mJW6unh4lZ3uyoCVw1YNf8Ztd
VJCUGXfZZpwnWA5eQNQh3Vc0ZcRPTfprZhYTrHQt2c9FRWJkwyRn8Wxk+bQy6D3gkfV3JRmwszu1
B1/R8hBMMqeg3Hhl6q4KxR44aQo8l65BQVrqRVdzsQ1O5B/kZhVhwI4J2TaSH/zp5Za41J9oSsUO
dpuxN6TrXwXR9kbPb4zOZN6YHsmJk6pv/GndpWCaUDJXvmqpTkPD+9PlCFy0CEOGmSgDbb6j9iCW
UH+GZY1DDpIZr0zTHIxkPJUBF5bfxOmzN/7Yeqcf+EfADkbSfWEnhFPlfvV9M5xa7zudn9t5JtVj
9mngW91lIpupT1qiH0iUsc35l2NTSZbJ8JCX0QshfT9MkezWm9fCmw6Zox0jIfklizza956POdyG
h47HjoFu5CCRn4M6ZLP7GFXJpW8l/oLPi+gaNQ+IZkmg1dWKSTP5l0YVipaJgO54bMQtbAeQRSfT
rowwnb99ndYZGQNWgYihNbNyq+feu9ktgRI5jSTGdC9dlz0u44FJDSO7tptsraR7yTA1Oc63bomI
rql2a2d0LaJA5kvEQg0zDCEaTjMZJnFPNEpHZKFZ4FvQa2PfNM5XiWdi69sxETQOMmAvQTNiDoUK
rVp+GJk4Sc8Yd8qaf+CWAtubns162CH1jrBYjqN7BBfTYSoz/nIBDuthzKkhUvvN8IZtRJ2PK9XG
h4DidxtYJpGI87SPcOpjzKNfg8Oc3A1ihCBT4tTGrF+aOVTDb2qMUcbJqcrt4+zmBFfJAJcb55fY
bJ+CkugzFoy33LGKbZa8BTpOCJOMk06PsNSnxqXyxl0/m0fQG3RR7f7gTMmLBvdozUwx3nhNpDHP
sYtd++OgenQrnyLUodFSpiZxOYVF4E3Rv6S0LawGAIHmP/pS50KL7BHskB0mTx3kwW0O2p1CO38s
suIyOaYeMiyAx/UjLcsMOynPRdy8BxAvV2mMGkANxUs969EuLVJ/ow30wINIuuE44zn2tJxEzJl6
Bi9fa9NMMGRIOHKD5KurbijW4oumXxM9favrjumENfyKkE2szBz5/qQQLvpz/JZm9h8T6/+2W1pP
84wysmTj73LTe7Kk2BLyoI9DEzrEPZw77gDRat9dyvoweB9aW3Jgac3q0kvYK47z5hnqqDdfk643
awtuI4vfdEBBftNxXe6geh/nxfpEGd7AXmR2JqJW7bTSfxPxmJwavfh0KfTIeTS3pkK620W0y4bR
fcGAsjciQm067tBsxsrkauT9JZW9FoCW17hhr04FL1fHy+zmMudAH/0SttBXUNr6vcorEkedL0UD
d0tyM6MPb0dT9KM3ZHLCXfvHHXmsAi03VxwSk4gg2DolDm+gL+wnXJkicGCtmGixEeTV+0VgWi5m
JIAw20F1RNHhAY4a0oAjKEqU+Y1f085LMlz/Ef4ZgAOwFhv5hIq4ZHfNXzq11VwN1TyrJ0fVBPJW
3x7y1DROrViOeB1QC1nJF8BIM6mcGUSQ2ukxGfX6LrGp+NmqjnoXjGCRJs6DqEeJnUIlr/f5HkLq
X7CqB4Qq3o5ShGV5YLI9dy2HCGkrsh9JkVs6VIMdFdugYuMELnMaUxC9cY8QnYhiIk1ZOBfz8qbM
EOKRTfMa0chcY5WGrpiMN9OeXhDH0hS2iBYmAOVis3wPZL9qDUwuL7aOWkcsST9W+9YNZOgUtrPK
erHpl5tUD6I85CdOUUogFOxI+m1Yt/x4n6Wi4IVNy7UyNGqaySTPyYidsHDogNCsaBf5ecmY7tzE
f8oktzdz6/lhasKvoyf0lKrFMWtA5fLGZ0gz5Q998bwR+hqZRX0kNSN5j7P4XdkSNmfaURwZzUkb
GaOX9SGaHWqgNt85UTA/5DBqG1fzTtxEP04V+8xFsMNOpT6uGsu8akMhwihuWBp68yM2gC1iSCns
PacdGnVd/VV0+JrNqr4mgZNeGw+0XBr3K6r5Ydt5enmAcEvI417WfXrccHBzN36he6fATC9QdgKS
kKanMdqhntPCrm13btr2HGcEm8SXmeDFAitXT7w8BgmXlcZISAb9prVUvc5r+60Jhqep6t4awTi7
Ee67qkdzq80Pyo6Qa5vyogtKEuCFFyR8JzA0N61reQUGDzCveHC5/dcM3K+psyAznSba+Eu/s+ve
I4UlsJq8jT3axpqVRN80nMe4RoxxLcc5dDpEa55REp8bn6uRIKvURG2uBcin7fRpNm6yLRbJJoqn
Rgbxyp4WygK/jqq9/ay1Z/SBdtiPPSVXQB6u4zbXSK/FxSmGJ2X09D4r+pFM3g2szzJ4vpv4y8Xe
SuuWpjRkvpjkroUZcv+iIl2saREHmV7FYCnHDVhoWs0WW1uvscmMSsUawdVdCqhpwE0g56rcKJu4
c1ZhLd27wgurOdCP9w9erI3I7yidUjn8++BGOFoEOR9ouPDbesuHjqgt/LTWvis1Iq2U+kDpBxui
9MzjAGIL2EltbOTQJafBfZWJYE6g5fMn6twws5S3NxZHdD22KNCs6hxpeotFjA+aTnDR/f/YrlyO
DrZPxhFfI38XM1V6zMy0PUrh0cpc/i+SA0NUY4jlrjKcg90RWBTTljoO97/wP59bqvA205JJFBee
pU64HmGX1dKi80PukLvkhpXJEjhkDXKJ0/HjdxxZUUhLaErr6HD/mQCgOr73/398QvetK6Jgnxbu
cKRlDb8rgKe9VbP2DFpgOHafDJrbo1i+f3/QOKJ4G00NZcFCokHlD90V+QYEj9JZuzXnj9jDY58v
FnK/FCRM2nQj2h5HoUZY2coip71sUhs4MxcjuDZJvCtlBVdAX9Nb5ENGIthxvt7D0Aob2f5qBtiQ
1FFyCKAl72gH7f99czm/80YyKBy/Z98iEDt1surY3FPkZcFfwrD7cVzOn/cPKVsFPgJQLOYSrHWP
2CrSdIPa95rilg1lLcmY6uhb9nHVHsflQ6Z1SGYYl8t9m86bO/Ygmai2B803PzM8YQcwhnu03M7R
y+Jf0L+00Cq5fqUsQCNmkhAZPtDP3hgYTvdqaACA5JFPR0P+3zfv/5cvn7Z+zSRFBgI1NkNPoU1s
4ktvDdzbW5fXjHJAHBlLB8cU5CKr18q1Jlpp8pM9jhDR4ndJ1K3rI6Lpc4fC00QuAMNF6/W/ccWX
5354zP1TFulvdm4zzYx6urz628y5doVk9WaO1rthGm9OD94D+/46KNwnMIXbaR4FrXN1oCb+U8XU
zV+xoz4aSNyo+nhqpywfPG14RIH51uHhQK7zOrpUIF7/S+8DfrbRyI3WfMMz/oX48nFsgdgGNZAt
NEuHwi9PWExYkwZa5qZpFSdLImCnNCNoGQ9IX1AysipVx8qbzpmYOdQtX/rPh45+FEMHJQ4lTML7
1/E5Nzst5cy+fO9/Hprky8V3f8r7t3UlvbAd4SH+/+f9989A37N7Ll+8fz53jr/VG/tSZQVTobIo
93jswM+UxMY6w8XOUbs0QfIBHzjBUjeti3rSwEhz8XlFQFR7q2987VSkkX9qlYbsNNcvY0RqL3PB
R63zH6LWXSGyIPO+sSTAEt6QAude0kdPtrVMwhxtG2cBZ9gl1NXiW5hbSLeGm0otXnvP3HKG/lf1
lXyoyX4vxwFScXsxWDzOrne0hwTsXiY2U9CnT1ZRpVT0FDdllaVHHKV4sYvx6ghuq3bp3cV5yRyj
lt8NMs9dheSzMYs9jQRzr1XNC8d+j5qu2TkOKbiO1LcmGmVgd+Ucusp4NtKGxG4VU3QTZuz51BgT
2/XOcq9WG+xHAAO3cc6JXtIlYermoXWEt3HAipJePO4FRxZKRRTXApH5jk4kZ31p/PW8kXvUnjZd
xiQptdKPeqxo0dhz6LHnT8O7bvj90VsQ7kkut6br/u5y/+K53aNs8psr4x8YNPpJF9omjs81W/nr
kJk7PeucQ+pba9Avm2HqdtLx+wPH2dei9YkXrhjUGcX0g6XorTGteNssg4Cu8q7cHa9JINAbwElY
FWDrfSm+0274YLXnT6wOtmVylhDixSaa1XMWRp/GdGyc10XGfSZxWfZVMzBzmdUOydcf7Ydz1nAG
4/diuMRMI0L1NngnXnCcgLCxJ7yeMsfQFHt/62qIdt18iUqyQJm0HZljFgFm866Ntk42P9scVgrH
NHZG8W659m8PUyW3LrMP5mpTuGihJdPYEVDv2iIfBS1VnawVQyT8dfUOB+qNVi9VLodzS4SDZu5V
p84lOYlbR4OAQ9IcIMPkBvPly7PEbYj7G+4rsCAcKAdbLKnfcYtorKF1nW0cTQ81ezlphk3mnqBm
P8BVadGhdFvTwTLrmQRzGgyBy1b8aNA+6C5op7LpECapy1iMn3ZGuSqs4ZZV3mPr0quQzpM+9O8i
7z9KIS4eBKWUnr2T1gGYhuILuy585r5eWRq3hT1U56osf/HuY3G240c3F7+pteY1HJYDXMEzCz0s
Z/cHTOZZucOf0bD/KEbyLNAg/RC0dQ6wvkTdQPS1S6CmXGMPOHvF9F10/t8aoXmNkCBoW52707hZ
3Q8amO/ecL/MF6mw/aEoJt2oqX5POhCYURCOAGnVi5xhHY/pFXPbZzYvrQCTmUXXv02Bies4gZcL
K4RbVNKhsAj5bcQn12USpjq8Awru6xTrb9J3xSZFJ0wfXt82y/OgF2kp6kE0T2N2gmxKcB6uh45p
Iq0TkiyjjsTMaFhkgMRhujre6BKCYItfIDfns+VZDOn5xbNOrze6DUm6kfWunEtG/c1JKPkpc71k
9P+e+ORFKLZVQHg0+3qI7O0I9LqtVxISpBitZoe5mTZoQ48CDblRDsFmMMarhbuPeFDeMpXtelBA
LrwExlDVgwAwNE4P9WIbspvXliavC69eTvSuvGXNMh1y5SNx0AXWPmZStNbs34OODAdw3GbyDbEx
Y0Xtq6sXv0ufBgz2DZ3XsWZ8ouAxlRqtX5w8rFZcgKlBAcsfttdaf89duuiED+nQPSpL+xUF/hOv
8EQlwt7e3yYS1KeiDrXJ3SgBxELJB5VFxyoGZmzS+RrMsCqGNxpMlqf/RfxcqoAJgZc9VdX03Mv5
vR5qyjEjP/ZJcW5zBiAab0/voH80aGAZyW+EIVluPZKzBJVHBt+4CbrFhSzWYiCfJCF1XnP6dV0m
3Q7sMSrXDinJrxgt3Sroo68ZJmBo8HuQVTsI7eZEUDv1GUEN80plfdOaOM0OPiU7qn9LOb7b9HXA
yLqcMv7UChla60bMrjxnp8nuTSTuK1MLmmiKDnKSD39k1bBnGv6jDvlYNZ8RsRBrTllXvdAuqTH/
9pPgDbRj6DMpRBAXRtIBFxCVbxrUPyiD9e9YpLQCwa1rGIK2vQ/mu6OxT6IGx1O7+2CYBNUn9es9
VgVsXn2Prg03OLaO6WCa/U8E4BM1z3xrXR3ekCiILMM45o/lX522KJtr/xi3ETclaoIpbeDaiZe5
+60l2I5U1nK1SHky+oiLCEH/Ni+ei9bAONYgaqtErrAyUAIX/a8p9hIiONv3GBIHmDw9eIjppq6Y
JX8bDAX2uJ+SELhlcRCsJQBT/BBhQrHRcLptZo3XM40g0EGhy/ezaZ2rmT6rDm170wv9Giwyer2O
jrHvXP3RtZ+b6dnqM5R6FfIKAzWeE8mUOYUb8lei+1naS8pzf0cUNadmBjkFlUwLCXLZzSpu9hYH
sRAONTnIFjy8qEa+XuE6X+u6bjB+7v6CCtjnAbKnJCtYX02z3nhoGVdzi7SqVIU8JtK3t1hzm7Vj
BC+Rn9fPGPJpodggwSk3IW0pRQNaZsmpdKbHhnneObCld4bvbm7xlgiEYk51NgrSiWPDvARm/h2D
xTpH+CgOIzOxIfCas1o++FUiw9Hg7cW755KkShEC9vJUjbTI9XouT4nFATHLls4SakkyiVWwXWyY
U14Ye/pnD26Keu7+wVczxWwB69kJdpnjTceks9AE0daP3YHoI8UmagA3RI7Q0R9jK7nePxgTyj0t
QGluzzefwT0hBMPiSkT0uTJkcI7yCK2IO+IsTAux71H9mg2U/ZHNEPS7ald2NU7rUXX6M7Vq/+wd
aqHPz74DXC3XHfPkqsoEw8r0qy+G9kUaY7HFFUGVmKbmzk+55GLpaKTPvMaq8m73T9wY2KmxzPAr
0q972xlsbgMkBbaJojvruvkqZsG+Cm58V+tgTAPJywP80D6LvvzT2VDyLbN1z0SFvAqjTfYuE7o1
MbAzwGPEP15kXQOP8HV0p1roZtgicjrBa9sb7HAeTLkzTY57UHTdFfEoNqWlxnC9kDxbz2B4rpjy
Tzo9FxlcR383WPX0zLMsCUR7YpyZdKeNsbF7o0KGB1oIsgDPuYuSxDjHE1tcZ2aIGU3yxbOMkC7m
JBwZxHyYJ6Xvox5zeYDFSFBO5KmRntRI2Fzr7tOgeYKjKmgEGlux+Cwx0THEmLXL2Dpq4wtqd1eh
vEMeIzfcZnCCZbTXxnTmIm0mBKOhbNiZko5/bOnxFjZguatdGvFQLgEwdPBbhx71BeIBTJT2MUoQ
VHYW0N0ZbGFu36qedBAaf1RQWod76c3XOXvcDb1qIdLr8CuGmZPfYCn8eWygoQ1wDDzrdMB+cInH
xruIdMx3s2wf6tkGH1KU29FrP7Ne+wnsgUhf7lMVL/KWCgBEV/BCoNfh6Bplp7zEfEwRWKz8kRVm
Vt9gzK9zXz4DUsyYeRLgUnWxv1kohlbFtlliaklgdjhtnIR+AeA37+2/WTS0e0k3D4kTCLY0Oi3/
zUtaTOoNawhXzbtAJMZYU7RDfoJn8FJPyfTgD6R49Kz/FlimcRKgA6qnqtNWowH5a7QyFF4TMUIJ
ZYrN7GyTJCzVdmWbGwRQa20qYW5KZW96P/7O0w5BrTXRGpiq+ZImv/PSCQ4c9mmgul3HIjXVO7tE
hplEWIo117lkZcOJGNz/Ng5ogrXZkcZrh1YrhQ618LudSGdG5r7jkklvMh4+mojyQyi1L2MObPOQ
noO0K8K+sE/3TBa2bYjIlEyuIas92XEx1YwUe2vkZJ0WOnbIIt6azRAdLZfgZFDm8skyzH1q/4CT
FNTgKK5HRqunKBU35fTaIWImLQGhrpnp41MSBqS0EZ6nv4D7874IC3qEyzWuh4DWYCsunL9Jgqcu
2TCm0T8IVbcHcIWH1LEZ9vTzY27kN9EU7r4Mupiaw0jOpQMgLRs98KD6qz7Wn9xC+kEAzyYUrA0O
nhETUUEnzzSrN5MpFPlG8rtM0+GonOQJVfHiNhnPU2pfXJX4nIKpL7oSUldGgpRLdNfEzGN0ac66
cc1zyZ5sGyYk8/zV9C1kito5dzr2AbvmRGUq7m+myBFWStJ3vTGhl1ffgFmtx0Zh/vEgv/qlfVAz
Upr4sax7G/+4c/LhDzmIlplKOO85ighgRz4Okx5Dd2l/G7OhbcvMp4fORCJMxnoDh+z7bo2/v2IF
QOEwSx4ExqSowxY6v9bOXieSbVX73qnjpd2UbdVtKpsSMTfgO2ZUVijMcX+iEKEPTJPCB1nYBc5j
ryYqpsVCcTf76YN0Ti4X+DpyRrXyHGfeOyj6r7X9dH9UK1sUmgGeVjAFiL1LapBedCigRBPwpkcJ
h2mECKa/8wY32GHDoCpI/athLQj5xl41dpleYJCtVOMiHMl8gwy+aLrcKc0Oq5mQzfZuzdRj7Tue
ihfO+szMZrFn9nLKjIxiEzdNlX2LIdb3hkszuJuNMHOS79JGxIqkRfzz2hswj4aBAW5ZIGGKFOVl
cgdpyHInQlYHcEULSgADOCZNZHqaTZZO/mWBJF0LZKOkJhE3GTHg9EvMc7H3mdOMW3PCfEltnjK3
6n4dN9EhJ2Fggy7qSKKGsepwwCoXzWySv9jNyI8mY2jpmeztur8pi4or7/jnImL6TQRZ2AWRWt0f
6WUcaO9LauY0pE/Z0WfaRy+xhMQsmCEhX+O0u1Dyh0D7a/V9sC4aYqr6mQlNhoG6xRqCzmo9IzHS
GvOH9XSxsGU3o6YXZw5Q3YhERZTVpBshkEIMgHKTtD8njgVXmvUo09trJaio9Rqbrsk6L5gfI2fk
XgCEP9i8SabzRMxaNPFb+Z32MuZ4yut0+pSKs5hbM/XREt5su9ZDMaUURhoqs67bLK8Mw8h0xfvO
SGLUEqL/xjUNzp2HuNAqSBxQhvi+7ydz4x3yuDxM6a03nd/AHFHUEh6xvrfvWgtNEA8dqSXHsv8Q
M++dUWkaTs0SOzQilIS3D/D2g21Y5c6tx+KUBqkBMGXadkqO20JwyPVNynlgY9qrK+R4HAxy03T9
Ondud2kh/F4qZu4FM9ODl5UQlqmB3XxobrnFoplM9qeKB/tGyhRjT7PF8JeHmmX2t0wuE555w6yN
7IFhTPelcj+7uM1P9w+Abb8E5MTjpNUOUXvJWYuVHq3pzPUbg0PIqZy9dzHAnUU2Yl6mUU/20YwT
nHX0iWF7v5th3kCzcbesJc7JUtEJMQr10Nhtao74+8ZvvsgoMwmoMR6F4hKVkxYOLpvkclHpC9ZB
KPtD8xgmpnJ5/WivHZ0JZ5odHWebJih/5XkMDgx7gt1y5p9G6a0QOOkH6e+9Jg92NPndFVoEBneN
vskHvT1MGY6nu+zWUARkGiZ0BMW7R2HQr8iOCYflpGa2Zhx2DGBkxeiPGzE+VHrykfYoQTMPNwP1
46OT1VdvjLGUzZsWd09XeKhN24RradCuFZUMEgeKptzNnm3plMhw/uCwg1NvIcA2OK2vPLRD/G71
tCZDJmwG903WPtDognIpRt1Tds1bS2W8bkZI8feFiPZKBVzBCkgGYTuOcs3hZv+ey+U0qjzO/kny
IBvufo+5BLN7ittmBbmYw61VHgqPqT+dtT70iodCB1kyRFOz16FEUCmiF4HWtGMKTL0XsBqrrn83
NAzXEWWZDReGUp+RMch+mbdHXC+obXs21fvr5Lof2oA2zTbwzJs4hu6/cD2PZOVQbelD/DpTCG4o
XdnrYaAYQJYShuhbwSWAMMX4M01i3HBPbrTKxo2lEEv4Q0TROtLIxFVHR4F7NdEd7IllSs+ABcs0
WGoy5D5Swium19MjEmVm6h2gtgN2r8Wx9cT3Yv6XXf5dlFxNCGkRexvakuyG7dzvn2NDvk1cVniU
IKn83yWotwy9Uzzf4CdfDALbWLGyifURnn7ZXLNgYn/0D4khPnDRdxsI3Mxjp5KyhAdV0ttNMMfx
a7XBmt7aHx0DO90yAJItS350LeaJNdkdLrSup7UHDmadoPx0YkQm6AM68uICXgGsLkbxxDn+Sroq
vRQDwdyyXvUwixFFoNlnJe8mDnwZD7dbSj4MIrQqzfQ76KbLvaWOjYSwAU7xyCQqWnDpRCine/aW
PiVL+ww4a6FcZMWt9tQlYZEBmP4tDfJcRMRfU4Ofm0ubWf8MeLQTG4f2OUg73sd/a6IajpqRDdtg
SL9zhlbrxsIskxubxOytU54ioHCGYJ2P3O3+RAqNK64NU6hVQd/2ve9Fg1ukire5R4pRgedQH8hJ
qiz1J6Ghs29GR7/5lf5nHJ/joDK/aFSgeC7n+ZzYbroHXwxNGrP6RqNBVel6foTbdkgcU12ssT8U
PYc/gt3NS0+NU+QzOutqinaBu7CtIwgpJfJNtP1czjXIg1Xj5QueGo5W2zXMd8tvB1rksc+5H5cr
pDXUbxlMryb4M5gC16ECBxK1oGcxvQMgtw/0vjnkKIOxHn1mAIbpytEbFimqxHsU40iCAEGwrGW5
ZnFLccfZsf81qwmIMz5n187el/WQ+wTVgReCEP4WXvRSZc1jOdsfchI/ee7uxVCyqqWOWtHVWCOa
6XlLveeG8toa6BBaydLZzyl37eUmakZ+UFfR2JudxQpZ1A9xDfYaxc8qqyk78N2ScDjRfNNZkYO8
TTa5t79v2BFnW908YZqDJB87ZOIw8FDpqT+Zrf9d6/4hswPcgeZBGAn2LFn/hqLPNcvFpSvnZfSZ
k9vFGj9zGRTTipC9lTv9P/bOZDduZevS71JzXrAJdkBVDTKT2SvV2bKtCWFbNvsugk2QT18fdW79
/7EPcA3UuCaGLNhSZpKM2LH3Wt/CzLLUbL7ByK0tGKSw+eXfPMzUm2QJj+uza+dQ+StejjaCD7pn
uZNmTrANAYfAT1mq1nJCO/FedLiVg+Y+bnkYTBIEpKLV7Sbi1qDD27y/cjni0s69+R5i7fMwCoNx
PPY3qoh2CW/26g2eFzYCx8e+2ZPUMaZ4rbR/6wpu/3cQ1fvjkuThBoPEnYF2mt4i1zfBhDAMeb51
W5alGHE8ho0Xb/02z4PejNLZYSxhdcBfu6sAfzRWuJ0JiCJDik9B+IQfJGb8MxNLTRCruJkzUitK
V0C1I1IhJEMyhk1KQXkK5juxssrff9f6bxULHHikTZO0MHPW407rm/bWdniShuwOR9TapWfTSWtC
owKnR0NFO6Q2mJZ4LLbtwE0R4GkqPcnFq9jDhqr8ZsO7k0WAfWzlZOVZfSx9OopxsgrsPN72EhJ+
NxPat+ZxpevZvjKWu6Jxv7stJ5WYfL4NoSMbPyUFojRIdqHyeRnDmPAZDnfc/ZuSxJHtuzV3hbVy
A62dQkKT4yLZdIqjeFVSIvhBuPOBHzHcwZBhTM5zt7Ktkbd57OJybVcQKGxwFFi3TW6ONQZxOWDR
MKKlw31W4Nqou9eGKxeBvPyoMNZYmfGYKQBKGWmNnEAGjoyQt2IYtQery3ijSj2LaXjp11NWKf1L
PzozDgq26cBkXJ5ODzne7l25ZN8mm4deCu8whAsntoKytsPFgQFJHhMk/mgsFyQlBM9F7/fjX+FP
zUh0tvHzfe3GS0ejwULBrpvj2NczdSOXTDvOc9C1+c2fxY+y+gbGTH9mDGrO/hUXHUL8Ek0vTuaT
U2TzubMkmPBYhDvXz9stsobiPqf3sC1JS4i42qCL4I4mVhM8M87Z1lNq7/gRe4zCyINw31k8QRDH
y2gK9cdimNNdKAtEOLNixG/22Zbm4bRD0hOZkxXfGQsrlu3PHwIHTRQPP26NkdFKR8j0qNSDxWu8
5D5CttmV0OOnbi/ne0XHa0G3FOTxS1hb8tRiy0GH4xFkgmtwaeFpwIywsoz0OCuU+94Z2GMTCiDM
Dc2WKNxlr7v+AewRppa5KJ8sB+VNw/KNkWZE1GcP+Z3iBA8FttrVhlk/aE6LTwsCzgE9yV9In/9P
J/wDndDxIGn9zfz/Dzrhp0x9b2qaLX+nE/77f/1fOqH3r8D0bBcgkhvwKJsQrKYfqv9f/8MI7X8F
v5IL/4tOKPx/mYzkRUD7fwWWOryMf9MJhf0vCG0rW8ATMBlCXuH//p+/ILbVb3//O+/tN0SrCKCi
+i7bm3D4cdiMfiOv2UDHi8FNPSwljTwSK6vvRf+EMUbSFNfzPmCfuLn1aq9cnFMNfANtzhxlEHQO
g5j+QISxfoXw/PVyfBtOh2AmFXjvlKW/QXjI77BbuyW/HepCgMM8bfe5/X0kvgC0P8ituN26ENvR
rLT3KPPKP2DZfwXS/PvXs2WY0GKdgHnpr0CaMPfgLtu+YAgZf2kwLTy7Oj56QHIuk4kQkqZztRvb
ntVpzA5/u3Ue/sJD/HIpfmWZvf9ybhXuFZeRKdam32g4Mp3AQBeWuBTV5BJfORcHD1JrNVOP5jKz
Pxg5Y7eK6beP9yXP3zzkUAVpUJdcwXd0VCYJXqMfU01q+RNx7FeG0F8vDhYe91tgAkj/neA0dcU4
m4YUlzJmrcxV94XwLqJLO+ZulSKoeVApShCR7AwXLRWJLIdySMpdMdrPZWPMJyQi3aSD/X/+0N4B
b/+N2nh/XTwNEEFdj1YKwLFfr5huSg6pOhO47WNBlnqsd6pH4FjH4U+zKJKPwswZXZAUli9iomIc
oTd0FUlIOIEOxVHlAiSCGvde2c2Xee79vWHGzO78JL83rXOIRlPoQT5z5sTl6MN49yBNoP/Tb14q
vceh+cIYxD+GhThmCyM54JXNKzqtj0ZuiyejaB94yArc+PXO7HPr0TNXu7DdnodwfhyS+KeqhXyM
18lMhk7nlOaktHj2J9Ouw+t//rSsX6mG66flmTxWHrAZ3wOF/BuYhEoiHsokFpesacx9Eitmxq7V
7wo+RpqgdBQX1IjbDJvshnCc700MoOr/9YVYFiuPxZPOA/Xbg5bkjkk29CworxBkDiZWcDN2npZB
H1q7fwZ6cXDbWV1EzOSir+h/GPrDf/4wfmWS/fVZAAwUruubIHjc33hfWd9Kg2xPcRkJRECpInyG
CFgRTiDVHkSW77lGf1refmXV/Pt3eqSocB1WRt5vd6s55sLv7ZIzDJHJWjbuzlD2M3LlhybGh5SH
5nJBPn2ze5QNxeLfmbBRZEdhKSET/uf3b/9zvfFMx/Yt9OyCC/E7LXJlasFbsJxLU/TXppgccIn9
XVAy0svL8MkM5u+ub1DR15TRZTaNeyZCd5ZulpNaajiSaWvdDT3xuGp23fMUzGW0cvsds3ZPzZyj
FZZFDPypuVZSzeBWWbytsdryuA1/oLfZ/1y5Yd2xj5nr4ins3+/s2LbsOPYKcZnE3NDNa+N7KRMH
dW1aHfTqT0KJcW0NEq9BVIpTqdwhisk7d5qWYLllwd5GOiTihXqPIN9BWkmx2bQp1IfJuYyubdxK
hUHARKQE5QBk9lDMyDgSn+O9kxAVh+HHbVUG6EbJPyy/vzKi/rpvhMBbGK63Kx37X1e5ogw9bFEt
9w2d6qM2iGVhFD9tpnpoLt34eUh08yfq06/gsL9+50pmI9iGMsT+/fnQtO0a+ArOJXND/VQRxPxA
R5/WNnEqoSvRpFRBekhLJ7i8/xHYW+G9EZ1b/WFTtn7de9johQDc5YfAJHkt/3hSW7zAZde1BvaN
AoKDZT5jwy8PvpcU21Rn+mBPublvgwDLW2I4d+h02QmVdI6BzXw+RL2QJDJ5rq1R/mHTdn9dUdfX
5gdUYxR9PNLC+Z3d2xaLgMnvh2eCr/C80NGwXPzWxYjy1Uvopo0DQYi8tjsTve3FwmjYgpG/X/cV
OjF2ZHe+uUlGx7hMLgIlT2dHd0ycvRV2KHERIMiG27iuXZyIEzRTqrK/0s21zX/MZ5fx0BxftDW4
V01YzF3IoJy4bK87zj1HSy3iRzxpq9ctpPvqnnvZJnuVB+YBR425YXYoj0VaZYeq0HtoZ1VEeVRg
mc7sXY4ZFONxeCSM0HyYjhkhCpc/LEPWPxB1bEXs4Ty4mLuQvv1OQKsDbGa6YqBDkxBPket9NBdi
BUkoMfDwVPeOjic27cHc5ciJNguvnW6fh78oGNOKoU6BCH0V9sMgqqMsoPtkNt18rpy5AGBB8uca
oZb1U76n7HoFt3laVrJgqvHapq3GJ5J7zhmq56OesGiDV8s2wmgYDWgCIQrbP9OLzg+TN93wK5LH
k6Bwx22izikj+K0MY0R6hLUh2ddwr/KqRnYpwqw9v/9d56WzUyGiO1MSGw1XIgBzRG/PWdr0RNri
GE2t01yy1AEgiaXwPOljPEzzrZ5oYpZDdbGnZA098og7y31uoam49J12tsscHFk3skevdwyAOjRv
svpT2RbjaUnrpyZwn1jX0uNaFslyhMmmo7lM1XNqE0WBesiOws7Q29bz4nukLmukmXjoWUPvydpq
UHwtaeSZ7XSi/j90eaquiBYB8riJj+UBo5k/q/AKBABPC6g/rp6tz4I42G23lGLr65aypzLqs6Mw
hHb2Z3/V2WXJAK9u1F8Vm/BzWb7mdf7ZcY/lYmWRNfTlzh8zTQbm1ODwMj81Y5KcBguLfT+UUYvr
A4YsA/7GIplN+WW9075pYGcbnfO+AbW6EW0mTu54g+br3akwP5C0Nl5qCd+xD/3niR7chmETJrC+
P4RL7J3nZf6Y4yC96tw52q6JPrDyftQa0zY2bcLafdUgfsiyvbCGHNRYnzyMI916EiGOTqnSVwJg
7kVQ00vOxifkgUxNHAr5fnjyihHnKISiTeLGzIbzEmdXg8q36PzH1IrlNkDKIapKHnDT9acs6GjS
1uVPetbJkzHGP2MT/OnkFigMUuZAuu8pZmEt39XJS9HiJGlYazLMq7c+pgdpA+b7PLXkNuT1XZdP
iAjoliOh9odtAUUuskCy7ZJ5lh+GcYhC2QJCwHUcqPkpQHvtNqm+GS7o1SrDk9ai4/S4reHWFHLb
+4YVBe3N7pY6Mkvm1txrzq6RzOINi2sDdplQWxt7V1nAneiSof3rDpc14XxVzJ0a8pXVxT9DWtGX
ZmnewoQ9OCTg6mEKmhsrmb1r0yXESIObzVXmfIaWZu2U+mbwaHyMnS85fLewyOzrMlFZOJykDy32
QVjc4x1BlHtwH92zAnOR0FF8INN7l89ISpYc3FTokTMUrGY3KffKSNfBODGsVbJcVIloQ+R5uveW
PHlE+fcVkJ06ShUCy0vIKKF5yYIR3kYhugfeIDaoXPqn2I6/ihD2TF81P1E6T3fJYK2iQidgXEn8
lpBkhyQud1idnZWVzS8ifgZ3yV0xDP5bf3XpUz01Nupa+AZQ2XxH3qu62C1eVZ1RzDoorn6GSPWw
+6uviBa6e0H6bzUs3xKznggan1XkFk4DRUV+zsxTWXb+J9XI18wCttm42MQQdSJ+JTN9DsLiLk5w
+k6+c3ah/28BylTbfqVULB0NgGIob4OQ88E0uFpmRWIrsC1zWzPCBHFgvEiOwwd3wi3KiBTHUdh8
rygpNgWd2AoP30NbJOo0BsWaMRffkZiIwWapn00NJ8sLndNoLK+pu0YQdbO/sQy/PHXAmuNufJWr
1rZSh7BW4E2ajUQxnyN4HizvmgXWcVbxXR5qBRd6X8cBbk9mZVvhwtBVU6MiucquiAq0PtQ+XUo/
+TAAa0BpTtCzyPWVwU780gnxIzH1jK5lLjhG80pG3DWPZYsOCW9T+DKERXNzYlYkuASguFI8aWzW
9THzxZpftWysuPukqdA2yLHkUQ6DvlZj+CGdu4znbTw4CMLvjRRjsKDhzdhTgzd15w/JFcEy1bVA
tOgneIGbsHgdk44wAvJOLejNYIewbarOOI3owru447+DYqN1G9CavJPEKu7fD2c1J+M9alQ+Minx
/lhB1hwkorXtBKmJevF5wdq20Vp0p5DV6bGImQPXOrJWcuJcLA81WpNI2vW4ryps9UTjfKA55l+S
KoAdVISv+E+ap4o0mG3e57ispwlvp40faBTWuG9zzRCDxclZCnYIW/1YZmA6JP9ijIhxDxmchjaT
2w1R3RywK9JST8UcNV6huUnsx8RQ4F2JM8S8FKc8uoUb+V4vorYuP/iGLq+Ous6jNI5h0w07Uo2S
+YLch9Niqx9UQHqWgB1C/rZ7bSErh7THN7FBdnnPSOegh5ZjfCHZ8yXzFgDHsCABnmmCvM/a9J17
eyqYtPr4Crop/Nyp+fNYZvKoKzEc7LD7YnSU2clMrFRsVV5kJgWN186Mj8US0xxbDxeBmNQbSLaE
BRK6TEE2Gf1uukbIcH6S755i63Gda5f6j73XQYZQEHbDvkUbMQTXcezlI3X4wq8Lkwgqwb5sZXop
leiQvwK+NNx96+v6jNRUnJw5cs3F2XtNamCfxMC3hzG7ul690zRrTpcOdLbQGMHmQafXRbs1tCB+
stf6Oso8j3pwZlxHsp1T5pcbJejfWF0grwyQiO/U7SUbCYyUyzidWYfh/eDM9md/HUpP5MH1u9IK
vXvZdN12bHKczSLtTzPJAhd7LG/hIN9wv8yvUNEpwFai5Yymkua4KPLhpmLQlzF+yUiO4S3vHBp9
S7vCM7A0QSYJdoiePDZ/O9/3mokGI8C1Ti4CsGiVRmfXTFGgbLkzQrTyuVPF+8rJ8OKWNBw2Xbci
5tffmHfpgBoT53XhfikTC69MHCLz4ObaLXbuXhkOkHpWSfsKoc2pegH5YSYWNK0DcCBecafZwTEj
KUazEtqtLI09O6MVocj84ffBz7QZp5MiG2Ssvbe2zTnuIsCr47zfWaH5rWAyz5GkSneTMT6MVe/u
Q6m5/+1w30oH5ohcrqYz3mpv4KAi+i82sKNeX4yZ+7uy2h/CtV6dEDCYY2Pxj3V+sHTG3sFMuJ1S
RHHV5wGK23EsMpZppFXK8p4wv5AcFbjerqvTV8+7rM0w8kjTg4/EmFPKTwbNyA7t6husyU+uKk6E
4O29TIe7tgFqKWp3v2AnQnmnnlEuBpEim3w7ta8gbopDpa2F+dgI8Er3pzJM4r0UNaOUodrGKXDO
TsbbMVd30NOx/dd7MmT6ffBhnFbbp3ZesFmgaOeyTf386urC22cpyCy3Q0vq9uRMjs1Xs5q/DlZ+
HGbruxuNVkfiuFk+j/OU7NogF1vRimMlX4whwwdchKvYQDnost7sEs6fKiTmdasj9JJBpOZiINSj
xA5RfDCpqjetdm/zCM9rwqBCYQzlxWkJXKlzyHOyW7bTvBIMkvpxBJmQ+fMQWc5KtTOsHQk9hTkz
qFty1KxZEWGfvXYAXndF7iEDmxIJaKyj+vV2jRqYpppC7ciOujU5SpB+3BO3G/BR9M9DS45g2dnj
aReGWYxlJrS2ykKPKaYSCfdY7sdFI7+bqXtH5qD4WaLUhXyQ9eo42wWbbEzGIHCrqDVSbucEv/nS
ws628h6TOLBPK0M+waGvIYOQWhZLWB4yzfaW+664GU7xBdvGa5WCeBOehoY0GCRc1/cGgKAhNvst
sWDJjpPajhoxIEUiQxstYKd32Q9OvEdRp30kRVzvRnAXbAwP1KJvYvHABwIuyGHD7ag7p50w/McA
Rc/BVgRsS7fb10v3VNZIJp267ghaT/dU6FihihNAQvR3mlXOB4htdD9mlyOG0xQHls1PMkbGHtJK
Ah1CWZkQbNkk9rOZslpUFfTsxW8uIq/g/DnFM6eK8zKpJvLbuse4gjgicWbWMQ8ML+y5XCFNY9Ni
+j341SEu3khl/zFpTFYprOe9mgHTa/9DFndzVHQpG0EeR1UF1BCp99XEhbbHk2puRib+W874j1Vb
3LJgemopglk/eiR6Rvh9JMiGkTltesY+CeivjRcY33UHJHR0nzH0gvKb4o+TdN6ctmpQmtE4B8+4
kx3WIpwRKCyi2AKIuzQNlWPD9qN6fGHW8M2pH5Yy1fjnDHdXwJgziDZC9rwrXKfZVSNGtKb5Bkkd
s3edqGNhvxXjpKKwGSHZgu31DQiOc62uSIqhClhf0AIyiO7La0IhuGqMj7WP51q4rc9Kq9NPy6Hv
1A3IIeKfKWQUK9SjjXAoMmLcUryQkxvzLhRAx81Inu2KbVnGfSFaeas8RLeB/1ijakVC5lYbE1eT
631xpWVuXKwQ9/NIPBsESCd3yfpdJQuTz2fMrRvw+SM4HDEJSYvjuKBZFYlKnGG5NywV37LXRocK
iYMm0RSRqhFSKQc2u8vApBX6QY9mV7iQKhG2kArfIayqkyfh4cJocfMjUk7hviTeNZfsrkSlHApQ
Po5F9HPHKFdaR7uGs+ONX6X7ubT7NyMsKE/687qF2XqGRqXEBexGueWU4xyaxbpmcgBJZBLBQDQx
Rtv06FfJC2afnwSUf9SDRpw1hRyHXQBEQXkjgTKK7QolS+g9GP3c7p2y2C60p4++x3ifgLOnKWt3
kPvGKy3QaRUSWRFniyWyQxVSkHUyconlYvcpsAwQrutYVoF1fEYOEIpXOp7mWcYOaDI7iHfpOJRH
C9ERLSxt7gcDwEs5wxzuOsA//gSsVTfdD0js1p3nNdeRZfiM2qABN+fvzRFrsm02EGRBst/4Ofnt
/atS1xgVE2BoM56M//6+6rEEG2jGWHWajBMVgS7W6pl9/+v7HxxKWpOPmR23dTAVDszvN1qNWN6A
hdxaxylMqtkRfUA8nfr1e/L9e3OfvqU1NpsGpCWUMeOYQJk6+x3U4fc/3P/6ygOTvNXJTPhyEnx0
Ju+zKB2oNJ6m6VSqKTyliXFl5sNf/am7FuQAbFxydkOLOUGX2RFwtfYVfF4L3EMZ5Rrogs19zmcC
anxMOYNRxIDKzVdOxdBRrAVVGfGGhccltPCJV+2bqnMMGBAqwOqMj8EEN5Xzj9+IYt/CumhCoEpF
alqXWbF/m55/5i2NtdoP7gorNZDQutM+Bfe4KxkesnDCtPU94811CeYWqUKcTn/MZZsp3OE5z5P7
AXv/QRBqwY+9pymDXmRl/4RWWG42TGkL8lnscKU0fFCd83VGQ4f5Mv85LKvlUXQ8QGuPMXWo/rt0
hzKwgk7NoA2ItS9PSizpU2CNV2Vj9kVUU1hAfydRHzT48zsHw/x1XSmneXbYuRPKWuLmLkYyuTRE
ANu4BafBBjMLgKkwuOh26K+B6sg/G+p7tWTLrU3K5sAmpQ+Zw8MT55nx5A7WUdgTHPe0s0/K1O6l
rJa3GefKM9OLO9/u02sQdMZRtuCI9RyH996wqV0lH83CD4+S0gJCluU/o/CQiIKsEVN2UV2UW90r
F1pFmZREy1VzdSyKOWTF7vXBxwK+mVse0bRLzmZmocVucjQwgWCFXqGlKs0OOAKaB5NWGb7CZovj
X10hUSNsnD5Va7Y74w28D4RWel1372Z5cW0gdKrO9+6mlgjNwOYl1wmif/bN6eB1D7Wp/CiNAwuE
8lNRBl004c3+NCpiaVpE20277wNN043U2l0L8nln2PgaeFq+AIstj1UJvYgAGmPrwwU8Nv7H3O9Z
3ie93PG7ygLPldTsAyBV5XOZn0pgZxc3bb5LfE/3Ajn1cRkDCLczu6vt6tdw9F8W2wa9I63qwltP
D21lj5HWyRmi9ZlCtThIIsw4oQjvsqLnfA63yOySu2l+sBfH52mcECyXAExD0qy3mbLIOZ5ZspUr
56eW8r5Phg7sf/PJbipCduGVHX2/MK4gEZ/DudiHwAf2AVTVbd+X1RVuqLNNIAL3Okw+yTb+CqYj
O8MLe5onIa8ILj5apWtdLG2jU6RHd24X4yMJ1A36G+fEcRurTQcZ9/3waTddcupH745OUfIwqCTd
VDWE0cJJUH3SP7xDfGrelQKEGTnvDTxIEe6VMpcZfR3ffP83cATHuwD0JtWbADyQCjN9nrAV7jNm
wDSsKAEw31OZ1FX/OOKPPLEV4g3TZUN0YyPcaxNrJ6pAfWzCSsCEGjWTAGeY6I7UycEPPlitIc9Q
1W/OAiWzIdlk1WX3x2nyPoSxEx47STKq35CiSFv00E6IUAlbopmSY/Tp7ck8tVC7RBmDWHABhnAf
P6WL9dnUn/NVq+eU4ECEU2DZMUeuQdrwGMDGNTBZ75ya0pMFC2G2FUkJ54WnkVfLIofFMsljKrsg
O065V2yrJn3Dp8mmOu9sNIiM8zGxZC5kQkRfg7zHuoF/UOPZ3HRF+t3xUitaDGM+5xkMgtQLjzgk
7DP6KO9kJi8tlpvz+x88R0+gjL4LI2AlDYg8sE1aLUtAj36Y6Nm/f9XotYff5raKavoGm7xPmovJ
oX8XOrHmgfVm6nKXT6UMaGmmSzOt4tkt1Rg8cKhAI0B84lDIrEfyPDQGfjSsY9MI3zLRJHuMdc4B
g/5J4Fy9mmfDZGnGe6P3YWqdKif1kWaWxCBKDiH27D3PE1CKBBBEjnuf9dX6MKEaPoxW+zhJJKKa
5TrSrr7PSFw4ZkgSYwxC0kFuSrJqzXGS9Us5ENiMIT+njqLGc3oFwflH1Ql98oW6GAueVo9SfedV
7qmAAEcyYPPTlYVBSlV4pAsHDGEQ87EIDlnLkW/2nOkAk7MkECf82C5+9pj58SZwkx+D6LwzrCnY
ga6RRyNZ3huOZBuzlMmd5QEqBznRbnMjp8pa4X9VEztHTrFJCXehY+WEUxrP57TTgmNVeUejqYjM
HveiSStiYxbhizMa9gUe07OW5toBgdKfeFFIdCm7Rp8wJwvv8WiRhFzK15Gz5CnPaKxbsJt99KYM
zdBuwqsatNttFmUS+4BgGPO/CRWk6BC10Aab7fnMsXMj5nx5cKyTMWl1oMt/SDzx1DLS2rrL0EXG
gLAEqT/xWmE05KagDeKR6WIwx3BbsQOTcDJXkrLlLzQ2DedLZtnmwSjlXS9kdSpB6zO8jQ9pWx4Y
KRCbULVeZOvvtOYMTmu09DzKUPqLPt4XGpXdm0mTiNh4Wrjd2vLRoK3T9qtf2Okt1Y9LOovjUpgP
VtL2B5QzijFxcMsq4ZwaO413gwExoJmAoUNsANmWR60tk4hmyIgzrdrhQW8uozfw3gIEkn7NftN6
PzpRDXs/LMAKhCEHn3xbGs0nj41hn5BzFuDlid34SxXCde6scAJzMCabqlhcnKykMy+tziLt7/TM
uZofxjClsDuEvg2ZA3G8t9rVeYezOJyOTRoiaPeeEjGWu96O36Rn/HATp4xGnOQbCr/XDD3Pxggp
rkXJKK3zOQdlqX82u1bsWSAwFlfPph0kUeLFX6bKW3b5GGCKlXQJJoWuoWDZP8iaOU1f+cfSdIiK
dF5INvoSSmfats6MhNQjI22eYZQ3YcaqwGk1zbBTkGUFzzfe9UYHXbXWZbRwblcK1Jw/5y996jDx
KORTLofvi+65FX9OGdUCIlnYqFN7iesWbhti25ymSDZEi/l5kRkt/Kzr+PEJy1BA9Eo4ZtGKmvOT
qrhwgPf09D1s1xYHE+ndJIptLrvqYDQJZXqGidI8MBFmx4OHvu+s+WrRotgjI/vo6hofmypfXE+2
u4zKCtQLRTP6Z9BBlUfyRek9LoYADzkiYAdReW6yOgL53USh7UggEWrazTFKWA8lMnPhn26O70XK
roy8WbgHmtO0PKxLB7HuwPCVNX7u3pCI8XgE6s2McWDqHpRbn6ftzh6sfWHRBJo4j4c+BfhC9sTJ
DPbdtHw0quYRzv8hNMyeiKLJPGMA6qJWzPoB90q+FpI0vyTbw2r0oKvNIE5LJGAW4Xsc4S9Tg8WN
Q9hM6X12wpyalJSXLcoauF4TMAPD68TZzSR3ULd88aFyfcyz1MWePN4PY5g82orIE3cqPpTbgMGq
hLt0nUrWhNho84NtME+eTIr4SszjBULOwfaTZj9UJ4SW7VV1hzp0P9ZB8BV/L2Sy2T92Re/ftxA7
oL2k+yWTOXhYDhaVzfHJUiUxHOOFYE/9XDEy3JR1/2FJjPiSijq4iiGlvhK7yQljOA0iPLQ+hRKS
9pyWk8M5GGjfULU292IXNcpjnD9DaWduwP03WOS4TjpSogAV2Z6NUSTP7pL9GAyHVk6z1HdVA9Vp
CKbDbDtdhPnue72MK4JbqaNjBF+RbNmbpHXMFztZ4m2fORu7LtSxBfgzoKVn4K4fagquM/E9FyHC
T8067Ijt5NXRzSd4BUTO+VNypCr9bje8m2bENAQjm5HRsgBSyv0a+nKPMcyzHsykNQ+1X2GjbilX
CKveW2NUgvLe18QoolwQW7BbOPZpNW1jHOGMgpkSvYMR3KR+a/zhu+jM4tDH1p3beMHVycZjgZrk
BEyt3TZY+8u0cQ62BaHYcdmhmSEFO5VC1B9SQstq/juMtAC47YB8fDIDRc9qsA7oYr4xj4ZRl3eP
AWvxwQlKMCFeR3iBwhBe13g3sGPcqtLAy0W6XyTpXmZuy4RLi0fsTwfP4SRaESBLJ37nZqxuAAwr
2PUV1Zbo7CgJu56i1zoMWfg0SNc8xwmogkQHXoQwdau66q52pwRTRYEjrEsikn6rTVMPjCWZh1sp
HvcwYdON09mHMmx/iUeuXIo4orQ1PDRdnExWzi2xTNaOhm7h9uVpGbnb8ZETmEIXkhqajuBO5eoY
d0Z6diIYi7BJ2Zl0l760uKn61a2Cuy7eQkpl01+I2ur8cWar8ZwTETLW3sYfhnEWeVS4eO0lTPNL
4ffEocnP0q/qw7jOBgX+KOhC+U+YAN2mnZxv2i3M4xAsZ1ECFdddsiZWzocu6cqrLAQqRS18WMdp
cjKMwniOu0NQuCCoSPujHV3dk7Mkt/UP34BVrltxbUC975CogDAALF54rn1sm33NVbo3akpVR7J5
o57ZrmmJBm49pmdQvtMpjGYma73COJV6+M7AsVIWKkyIptGjr7DQmnUcr5UXH50mGE45CZG+wbEo
sRmJG+iU4PqunRw/zfZZxeEz8UUEqSQ8BzSMHxBRfTBRpW2azL6VkzCAg1HB5XYXY9mwIu+zrSui
rKhVroL5OgSKL5yyA3bX0NzH0v3ZYZzGm4Nk0MqOVQZ+TqbZum3g/W/D6cwGehvL/gBBIb93FaY9
w1JXW0pJ7kyChHZor6Mn78Yu7vdOM1/E2JS3brE4fy6WT+cAm1mPlpxoDg3Gd8Tk7Cfw7BdzJp5z
7D76M49KYJQfW3No92k80S831YVsb3t1CrPbj+5yG/jk0NP0Z5xBctuqEShAGCy7eE05wRt/Qhdz
TGyCrcLO5oRrWFsaEpLRA2fXXELo9wUxYmGC7GpVzW8I3b6aswQbjw8WrqU/P0yuSdGJTysKhu6K
aqGPaqAshleryOEUtgVZg7DB7+ttqER1k601H8bZa4F2+3rX5z1HUCeIz8X4km9h9tj3fvN/2DuP
5saRNA3/l71jA94c9kJPipIoX+IFUVKV4IGES5hfv0+iera7azZmYu97aLXEIkGYNJ95DczdMdTb
nTeCIImlt+p7RGFNm7L7NNLJEZKeiV/Ixwio4FMRmDcZikBEQ2l4CmHp4um4xWzpLeH2IeqBpJGY
m00aBTfDGLw4c/ph9PGBuLBn603/+mN5Tf79H5bXtFyv2RGsESFwhGdtQTNaKX/ihVKdEGBC2Xf5
dXlx+VF7CGTDRhnWfVMqub7wiIF3c0LyFaHS2UDTcvn7zxc9JWFas3ehdql+Xd7ZhoyzGE+aTeF5
5N8Dq8UqzJqJ7j1HK8r5JsQifJ/paCFRr+Oc4uV0ll/1oiyOcA/YQBBO/PNHLScl+fk/L3oTcWji
pp/INNanmss7zY7+2AxTvbOdCn0ps1USjjWA+H+8QVcSq50p/HWrFE2XszWiGYXT5dflR6wu1uvl
Gd+0lLDexZXIHPmhbvvA9M/Rbz94Sj6VtupTnaFO7qi/ggzsnutSClV/LS8NvlXt2sh+sosU4xkn
Qt0ny+BpUmFFMxKZ4X1lTclB4sVAKT/67s7Oj+XjmXpIwkY00SifW9uieoJp11oLgDwsKLv/p/A8
T+Lnf/3H9x+oRaKw0zWIm/2VjGPqOE4vt+oXReafKDy335sp/17++F8+9AeDx3P+U7fB3IKat3Xd
+iuDxwvg4uh4RTh4f/uGCXC1hDcQ/9d/WMF/AvAygKuavuXCwQU3+geBx/Kg/XgWAHzHsz2IHtb/
icDzd2iww/frrq/rPgjZIDDd31kjpQ72qIiz+SDmftj0ch5IbdvT5OmwZhGIqEZU5VD8dajgo/ks
RwRn8oxtw6+pY0zuD8w7zwhqIXPupf8OQ/wbOladHCGoguxymYQJv/ENujyIO0h000Fr+xM0AHtl
SaNcO91wP4GDR826gaLu7e1C7o0CcTjhWu2/g4b/Bh9WJ+EHPA3bhjJlmL+TejrAY7J24hE8LJAc
XU6AwQUeFZPgpkA9FtTTCrZGwvufHyl6FlsHk7yV9qZnnCJBM/Rd46mCNosYlQ21PgHQq+fXvLva
mgjZPzhnLWbn+8tA/F8IQYr487u3rW7g1628u/GH4wH/xlHo+8lP5OR1UME9tGn6N+nlYmta1iEP
IxpiI2mMXyQ3UFf1TaRjuqzXK+nO74nOVXZafhlG+JnLvZ4ziTMUZRdQpGzSpn3IHGj11lC8SEN/
Hs24OSXYsq5l+M5NsihvdzdeyddgVfuAVvlwEBJi6lhn+0gn6it6E8+ymuJdQn9pNR8Mr7HBLOEB
qVvptJqqFC+HPCPJFY8Q0EzMtI0MVB11kJga2ORpJH5whJCppRRnr/0SsAXoo1AvIGGGqmgiUQ+B
N73GzAa8tFMe7V48RZF20cZIIGLNe/ICXr/Jtk733sdz0TywCeEXHfpISdGU8US16qj0bDxZ4NWA
kk43YwLlEBC5WIVuLNwy0Nfj3Q1dVAIxERSU4eYeJL9GOpGJxlm3NkK9RhbdkHKR+er0PFrX31r5
twh2xCGOocPmoQ3R2Yy+oNKlx6FAhr0Hi7ynlHqldPOt8meAKWqAhyZFjDwpdQoYcNODVFzBBXDv
MlzAxCdAgWxjpT4gbI1+NCkpH8fF06bJWoNP2qAdSuUPwWwXaWtaNK+o59Y4oWqHMKC3a1fW2UtN
FbWJS+3GwUqDKb8iyiQjxWsyDPBpa694wFixf2/beMIDeNojLqsrvbo1BGfYJx0mIq0wf6Jg4jOU
Qo6LftAUDqAT1UUo2WgNujpokEvNdICn/1yDml753vDWuukVgdQ7obhg4NoauPIWIqTrsECuxwI1
W8eo21J+JEynXIy4EFJCzMkmuhkkUBCY3qvRSt9IAK7LvxQGj0kOw2507Kep5pkHIE36ORfAPGYT
3AA2fzGhZIQtyKocWphfql6Bg4kWZdvaDQFRlKR/Nr1QPwNNXXPvPMG0BuP85QnweGn+Aidz5WoO
Spk9aY7r0wirmmSXAZ6nowFSr7tHvmZaNcivrhtsxGnJoXVvMBCRylgNBoUU3M4t7Eh1SvUlzfgK
zUzapJvlCqLEi0jQJsjXxIAQBGhmk9itgAJeMvXcZ3TUcGc42M1wttIBQ7siX2sGJeWIR1fRMESv
cW8IlqVGa7PHgXwEdPeoxd6xHIZ+E7rNrrR6kP2WuLQII2w9z98ETniLsxd32AelA+5421Nk4yF6
YM1mGx+aqEBioanyjTPM6CBNAyVys1yPVEPmJIDkM/L+aNtPc02hwxE76gqk5tp0L+f8NXUM52SS
sZkGLiY1CekuKqqXpnHXrBw/ox7lJQEp/pgOwyv4qpaGpYPBCNVBS6/ENsWGGWUMRm8SlANZQPHS
FQM2IZhpb8HTHxpkjDd1G/BIAUdzv7hzlQ63v0UGaofNM2Z1aPXiiIxsG2JqKx6zF1OZXBa/OiBD
1ULzPtJe6TF/9g7Ra27756aGvt4Ya6/Ld07Qv/ZKHcRPEUJeno3oGR9VkF8nnF42mk8kl4LqNAVM
ISbJkJApQ+YjEnYR/zIgROmG/dGQfAGWmMytz9zpJ4EADpq9m/ReekMHgpLt186Y2ssT6TsW5oES
ODJSP+ErPYKOQqwB2XyfwhK2QRBIkoNvYG+ZK8OiMpyxbpAdqxtHjwewWAWN+5JnVJnp10LB9zqX
cdxxU8ByofTXbMbqZR5A5NAYnofsClxFbJcvIkphRo8np8fmpmaw73M9eW39+t5K2V6WYcLeQDVi
iB5ns00wS2JqSCTdjOB7OsSIkkTfliEyg/dc53r01VaIWNFbRgsn2tEARooneSSHRjVDlMgkNdlu
MLIvkALIObRsHn1Kg9IwM6a4kd87DopAEuB5G6HwNapIwXIRzQUFWAX3YSYRFTFHegeo7qi9QqN/
1RnmZ2TptIaTuFirsY/RNQsB7UmugRvq69R35g5PksF+a3MDaOgYHpeBGaq0NYmyLywCdTq9VD2x
lN7ReP7oklCASW02NWTgZRRZAcuKHc3frTiDY+ZvPZzPMOjgcdZqgLcZqg/2XJwnZHzQ8IizlYst
G6KiDNiGsY2vSEHxsbqasJjoc2a7RrrvJY+OCoqzLtQSXTUYChSusdKn8oQ24YKLZcEscEGI6s8y
9oI1HUpEl5I2POEA5BcsxTMlYD3gnmqdOpCE4lEmr6765qkSIAKy+8Iqr4JtdSXRL1RCLFLnqTiF
Bn8DnRRlPUch1WE3FGrjCGS963KQ+VHEvpOiY2ZgSWLYJfILMJDtkPdIUb+03NvQp0js9ZnY1ksp
zcRLhK3PpdaLuL1yKiLtRvhms+zYhs1i1wfxTzglO/rqA2ojCRojhbXDT/pFcvV0z4rrEgdoI+N+
1NkmeSZ05k3W+xL5aiVd7KE/ZY1vXc2mkmYWE77NvjLRvwvbuxQOCoBVd54wzUwNVheIP1/l+GxW
FXD3OrxiJ8Oa6AkVOp9lBY2OrZZt0N0XEaqXvWAhM+fiCOl9HRO10EQIny09+o772GG5EE0AB0Pr
KNfYhWadQLpuMG5ej7ifr/+YFtzTxDT3HquNErliP11CECPBxLGm5hGwjomWYdH5uJ1Qp9566T0W
dHvXtJCSYppHQ/2E+PNr4OI2boPksO8szD8TAavI1mm3eaNDdB/UB9pPm1aB35uGgaTkWCtqJ6GT
3TYoftfaD5ISyexkqmBPnu1z37wRNqCu3h7fohy1E6GWVSNmi80Ed6epxDWAmbWqLT5o3iF0jl1H
PLOecS/aXs8WSpsi44B28BA7L4ivLIdTSMdTPGKTtkxZE0xilDo1TotKADviYLY3/Yh8rNVcm4W0
IxVZE4g5axRsfwZ2Bte9H0FYgw2QoQp11/pMZ4Ry7biNbO21GvIvz2drdQLGT5VoSCYHX+QbO0cE
8Qa2yXEqzW8dwgYTxHndix7auEWkVofUQMcXTzYbZFeXPwtsXHbWxEWWVXSIYQG3Jquy5njuhgrG
rqOnFhTczyxmAZUTsNg0i+4rVy9XZsGAKdvis+37RzgxBGkJ09zyuK+p84aOji+t+c7s31u1sKep
cZP4lbeGVj7t++E1g6K0quVXmDN1ZpsOqDXi5OKzJsVmd98R6KHNHn/56vsLiYIxPXhXH4BxusWF
Luw1TcuL0D7yMaGvDZilSpd9tEKoNNYPHko5tptd8x7Bv7JiH9IaKh1pjGZ3BQGs6G08p721bgP4
igzGagugEi0SQsSsUrp5rD7SrjattikqlIbn+nsxR1smJeKSTPwlnqvG4rKEQRSZc8RT1stinBo+
yCFikGURT1s2VyPVH0Kr42OZQdyTNVczCrfqUfZ9C3C/YIeDrAxJwn8WRXIZy/aawlVzzb30Rsyu
XyxMeKKZMIMKYMsmoHocbfa5xL6e25m4+bKHw6hE9BuqGo7VB9YDAbUu/9IF414F3HmbvdPbZNOW
hJCuHp6SPvlKjOyK6RnrpVs8gD5AQbxdV/bJmJoL1jK7qp/Y/3wybQypBO7EoDpViDqr5Z+y9yGq
0ahjPyLa8EGTeQYVdxbYppGHuHWuGTjzrU1jP6eRWqbca5nkVw+i28qFD2ip3N1YUwZ/puT/DBie
NbJzb7rJuS6744xVOAlcf4fhx6kmBCehSCA2ORfbzq9JS1SDOsQPAhQcuBjNeRE+mxGXrK59HOJz
EIFBV3EDYBHiz5ZJVaVfPCHSEPY9x87AMHFBhtoC4L6cqXwQBNTnBgkleJhg8BPnu1n+7EFaYyLg
3pS5ecn2AKl+LmMfAZ1kn4RJgDoT78hxYSZWXi802LJvn4q6ufVoioGxnAlakm8qXqDM8Zz7JN0y
IR62XHTw1b3xh/k20cAROaP8qLprVrNhLo95jh+Q70FeO43mHX4gl8jwD5qdY27O2lP35dVsOVc6
YuDChLdvk6DaifZTD1cG3VwW6/RLpUjgrdWC9jTMrHbLOFb7cG3bB33itCBmbLADvMjBPw/Gw6SP
oMfR4qBD1v8k1LzartvvWmntCif/6iwArlIiG9WoPHcA1YpXY0y7tD0l2vgIOcM+Dt1Z6EVyK0R2
owkehF3R8XRn7aBp9TvomJdO97/HQXDn5dUFrXCiBgPYE87wPyABy33KyN3dZ/C9iEmeE7opLEqD
3NsoXDPtdZWlJJWpg8eFPrExHYTR5wBVLA8DSSzm3QB27xJUqhqA0ZKuVwjQrpXG4ZJ0IljnFnFA
mEdAaIjkNXPCb141nXsUWOGwEFqYbvjiskGuArg55F9skjMAdNSLErrA1hqtjGkvkObuRdBv9BD1
TtT7gkMcWfdlHnzJ0JtWGUJ0aeYA1PoATNXtQ8msQRBjN0qcvjHiPLNZnyOfSKzFb96MBsyum5nJ
7oD5wLVm4s5M32ksoSPGOPc8SW8t9RB5xsoDlZgnJiM1WsXD7TxBXRnQFPaxlPFXOr48ynLFqzap
D4s1gNx1yiyKwsOlpCeob2Xh4zSvuXduIjDS+p8fgsDzpJcjRW3IVQa86irBq5FisI6QrV14+Dgk
ZYxmm3yBmCtOy0mEJsHKoVGfXV7sQzNmpsJ2NRVjOJfJfS0jd6fjH3WSBGInz+m6VWRB9s1m8Ler
xTF5+aEbJmK3fnz486Vfb/EX62n8psrT8k8YFvBB3UzIgJWDQz3+9TDLW/58858HW9yeF1us5bXl
z+W3P1/DxPgfp7S8+Od7/nzjb6/9dlQstqlUqXbBr3NHN5IjSiddAJn4ci0HWk6v9VDW6zoURpfv
Wn6EaCHG6VRRNdQgkC4Hz7rALv56U4IfgDbGI8ot08nQoXpbrpa1axjOAKEbCyZ2g5vXyZJD2N4g
PVSelr8jeOC98OsdTK/yFIBa2A/5uK+7EvfM+Np3XrfjXg6nsI/EGvf4kS5y7p56z8YbxPU798R5
IzOjXlx+1HUOEC5KNcT0LO1EFSwii8vmbduOSgE+9U/Lbyyn3ikRNKfGDlMCo7106M3vqglHE60R
5immIHMKJ/lgoh2LOSUZZtvUnxmhrwhJOI4RCn3t2JN9ecXWRUIcoi9ImwERHOYtF6iTihRo5a5C
tzxUAfD62Jr3bknHNrFFiX2f/ZJrbvCjn7bpZJ2aBkmbKPXbdYTfl2GKYuu4EODsNLmVFan8MXDw
rPB1XNohsNC8DlUMoglMYld2h3ZUCygyLjVUIXHLZK7SwsOMu5gVy1U6z2kmH4SsYH+25Z3mwyMt
mwDzQKAOyUukRxjvdVBRwj5lQfOLTWvMNFh9bTdp8W3mDuekRUctx82iDbOLsLDnNnyjX3dyJqXB
W8jMoM73zuxjRB/dI+z7YPXRZcbCBXpof5h786nHhQZAWRKx0QERgkr805zsT7/0kLCrNY+6U/Ej
aLF2a+vuE7wNTocQHmukuTVH7PGeuDgpnDYBnwdy2jmKJ9IVl4UXx6+N6G3/SJvgtoSzLWHjQtcb
xs3Q/8iNST62oIa2FiqWZHf0CmNO2WVAACo4VKGRH0dnQEgzxTAP4ev7sQCfzQDyqJl5UJ8SFH2F
kR2KNNh3Lk4eqJDhqFN55cZsYlhgrkvQgi4KSEN/BS4qQaSpx8u4xbhzQCevy4AIFNM3M0aZpZSW
oE+AtanfYisdWDg/RTY132K6k4VmHDwo1JuhRlFeCULancf3Re8A5oItvh43QdAhxCqt6ShxGG/F
sNKp3q5gF1wNGz6YRhV3CJ7MhDI0RA5kDaRB3XY4i87yMdnz9ZVR1gdhITFQuCSZIux+cAbkK0YY
7DNL3DgZvFLpko0k4UwpI/axs94Dmz1lge5vorjpOI10WyTZEXPr7jkNzOoOLZ2z7FCFEkT4WfWd
ehymKra/lXrnHAO4H5bsQsSBBcAU5PqFebXZGvcZkRiGLujphzAow4waImyQE9q8W8qp4OYj4ybW
ff9OUrtmAOFZ0sAUq+sExIM8OKDOvKGyd06LA28Pj893chh1kX0PyWdXtlrHuEdNtbOGVyzQL5QR
XtzQ3/cWi4Ub15fKDW4Boj+HISWRxg+JV5P7VhumZ63VP0hcKam42FkAxTMwtwNI1V9EO1LLMgbI
OAJcRiJ93Mnqj3xID8YARn2eYLdQQr3zOsQhswHedNcMDjjEI5nKB6Whj3hObyXSQBrAALbaO/fO
jtN+10T0SQzlWhKJvd+GZ3waWGeScVWO2kNbYKXWA6xp24hhG1K0Me7KERfVzqVcFbnDvCoByNIh
l4em9t7gU+X3Jn55qjpXor2GdGj9swiUyAGR0Wxi5VdSRSjmcRsGSb1K57HZINZwaSzRHOre2k1m
/NyJAtWTEVZ+r2qPgXE/SHk7pUN/wjptbyVoFlD4ZqLm4cpJ/aOPkM8c4pjYDxjv9AjFtohVztQW
jrHTwv3S9XOZp/GtOYAdRTgd94zsMuB2xtpp9NCW4+bmwZK28wSTDcMsV+7COLzoXUCxKcrzbTe5
r47tvIxKiJfspWolcEo0ps3hdZqCC5HcJpCuCyDIQTHW389J+z2c8UtNnzGE2bPUPSf4CMmZ2l8V
vnk099aeY751kMvi2jl0SrBEVqprjZCGBsiWgCSromwTWfWTKEC70QoKp0OXVDuap3Q4yBHh951j
qJKmkM+270KA9S74bLdoQowo848PAFw/LVtuk7C6mwp6Bv20gp+e16jc1wZybgbK3X6+H2piFbv/
TOOR2kRdYfhZBOe+dj5sVcvQqDBSWqdTom26bEuXDI1381ZU4rlzjSvWG/f0tnCL7o6hLD4COoSO
GtJ4ju3O0tfic4fpk9aGmwH/j0YW505U7JbveKiAIdUuiWjufdu6jevsedJYNoKqulUgdWl+xCZh
sFk3h1I3XofIfPDcehehwOpY0URZy6nR8yYsh41xN7ao7EC390R/sCWuRdzzoqlQcjO/4fd1MfLo
DF7z3nSpHzgehfa5AheJLH+SFw9omZybiFgNTdYhXUdpBp7YQCwRA0qYZ0oYPPceLXIudDv7Sz5D
wojHLST9V023bgrqEbgovKpHow6VeMOhZmXDh5TF+zb1v6GwvSZjRwW0ke+h735i9PLcwppApXwc
vZecx9GPGHQwh4Z53vrGixPGH04LqRHgapg7dLzggxq5d4xwDxfQ3QOj3xgZ7pEu8o3U4Fe2bex8
SuA9PF5tvI6TVMhJhGdhkmRxhPxd9J16yuP0OEU5OaOOSSsVT/jH4OBltEel41Er6FCwLHV7JCdI
VW9mrZw3Azd+ylnZEu+h9Yvv5Rzhl33xKerkbXN00vqqpZgtWbGGEgxVsbQCBOZDW5oNA+3bKb+1
NGcPVHrEBVvDA6lJdeQN6uxxdKaf1MTeCFU2tRCfTXLjYzi5Ltmu1tQPjlNlZPABb8aiOIz5SF0U
HNJcozthgKwExvGA2/LVG5yYDHs49A3wixKToXVueBd7KnUQgBB9KlGcQw9NPN3GrYPyGoKtYCe3
WDPcdKnvbUsQUiN70uS2MyC+8FqP9U8xYo7UKdVcI3I3urGtC825GSf9kIqS1aDsVJdJbODlfLRZ
/eG27PqlzSDUsdZgT4Wlei4MBBqocvvxtIkr7zy2w1csRbEvcRlAZydcASImjXKi90FjrA0zICwQ
L/hx4AOpyWgDhBxPhB4GMMZrwMDd+qh56QvAZmrVhQmH2ya9iHFw0EZSqqLJX+3B8m5cg8pxqj1S
4X7AAN1aK70aB+zxJjdBX9nTcDJS43EiSFKVF2RsYQLLkHQw9tbV1EON0sDojpm9Z/X7NIzw1YmA
23VCvvcl7D7qS+OqGftrRQM1HnmkyaWq5nf0m0AHl+zpYpJne0BdRGPHtm0QztWbNBkjQ1q89QGF
08xynR16PcnKpdzG5nprThZjfujfpzje9UpnyKtqBHcBPqzLRHvBaol7ktcvmpxu3SR+wYVn45ne
iDI2zJRu6OE7OPvBhUs+mff44MI7BIVKCy/Z0i1DFGqWXwHWe6uNQ68LIkn8XDvBZSj8F2CIuCB8
2DPxNbGeC1d+NYG5X2dF8gBScj+ENqw08S77e6NbO77xUc90XvlvAhdBvL7uB+V8OOxcRz7pdN9X
vhh2Roc1H3hB2pRIaBYOhBjLXumQItTHkCiFVfjr3xJk0W3C+wYgKrsczecCqhLrN1/hcnh1tKQi
ExcGcMvvjcQr4I+PmrFgNQIsot4S0LsaIdjwdZUTHNQhANiuwOivJ6/fThyOSF79aULusZKXeb6o
40Y1ukP8X7055Dv62PdWSDywEnJWo1W+zhh3JNmzX20acK6C2llQZjuDDUnE7kbwuwVnZPld/Rv/
oWy0woVkbwmII+o9BKkGKiJNSsFC/xgOTaWtLCte/i9o75JVAMfZNxqDUYsQFGqoX2uo13o79bua
jnjFbtIyQD8FWHO1gwFjItDCAQ0qdrLTv9SJld0EvZMjpMnwACOI2pzcdXwC7zDc0deyCCjhlEyc
vQARr96hvg/B2lOM0Zw6V6cFGD8X4dVKgoP6ctH0QAS5ABrXVgb5prsfcU5Rh1Pnpb5WU5cDq3i5
do5RO/uIbEt9Ovb1+4ZOtlFQMeGtzQAh7o/LU7fwH5cKrXRjjkRz1M3qmWQCcUJc+gAC2ZBs5A6P
7VXBay0dsMnD5Y7f1Xsq+v26+6GTttgV1Qze2ma/3p5E+l5PwjWaZasMZgYsaoxMCdo72vjeTr0U
8c9VizgHbxFdspl7MhQdPzsj/1SH0lEpKQzOhqL71DQfQ1Ve1CHVe4LqLp/v1TvUOZXVz/juHycV
8aI64ahyjuqr+IrbAQ5fSfKctsbydepw6JhAvcYvGPXwdHpEn3uIIdP26dYtlfzkN72iieWXCGWb
FBabaD51Fl09TKtWEJkwUjTpdERW8uURbFvMqnRAT2DWXLGPI3x+k3y6LA180QFPdvxnbWS4FsgX
zHHxHMGTutELoMp0zM0BezM3RQmgoxatlwxFP+5u0zAc98ARvkTQHsaRbvaMAwv+U4j+oYxzgPQO
PCQ919H3lIIem435QLbwoVweaLh79wsMwq4ZqBJmpyrf9qopYtfPtsLZm4XXbtDZrEjk2/JYzocY
4vjRinBxk+VzOPugdTqDvGnAv73Ngc7KB/Ufuk7wlxVMTEHBIC9fFmMCuTO8lg4WmwgMxPhLD2W1
S7xPDStnFDamtw5nCDo1lKj1hMo3hrJbx6LUbzXeizWn71bp+QhWAS4mYRhidghxnZzuKYuIh2aH
Irtr0m2yJvYMW5LG6UfkbZzjpDasRqneRzWtb+UlBK9Lf17K3b5NNV2rYLJqm6Yozqi/0KtSHRgK
dqjVwAswE+swaXZyCJoqXlNjZXhTFJ6K6dL18PvSvLqNcgJbuEtYWnYgKBDZ+rTxudlWEdmjOXD+
5c/Kr2jWWvk7+IktIG8iJpr7R1gMB72ggWQmerbWwy3SIW+lMMozdByE9UWyaix7Nxs0Wjq/r9Z2
rz8JLHM2NNOuYdXThKxLHxJJzZwLkwO6/v5qaU4SO6OvQO2gjCl0m+D6Vh1UmjnEryHI2YZRrcYb
e9pbblXuzFHe6AItINHoN43yCZuGBJKCamY6JsaZqoSfI6LBaS7Iqwqo2EoXaCkyrxP8fAFIU8s2
VBt6MMC95dVTFBKkLgPd9+Jx05cu8gqBs7XHsN8VZDITynz7EtLcpixES4RF37lXQ15oqAdCJUx3
Tn12J8c6ThpPtYf8PiAcQT/EP6B7Ndx6REu0VZx73TsFlfY6h+Nn4sMOTYIUmQW6oCgbgr3JIBmN
JtQOmCrlUSe+dsoa0wF4bOloVXc/SAVVXumBY2SyAnNTcLCyvE3nBHG8yL8pEsbFoLuv+egDNB8o
nPa5s5MBccucYG9XTftk4pNe6qwdFPZWIMKeLYXMGFij0wTpIcDnCsmwL536uSgpNceDp8HNxLbP
NmFUyWOOSNAmeXPCykfiOnhyx2belUZcouX3ScSpEOmTuQfTcNO1M/o95jfdoDkRDzlWe3RXphHf
wX4oLxacavrdoKIBBW4R7Dv1YX1BWfuM89qXn98GAaFRnTf2eoLAtsyFsGdsa8X4AtalXwuXNcDI
EGGQJBGG3p0DA7kF6oRjDHoLp6CVqyB9v9qpqqG4oKQQU6LvkntrOPVXd7BuDeJ9D4HvbTcQHikq
CxCyY0HZJg5iHXdhQiPbHWh1KTJWnpx6QOWqXbQ0DRq0ElX4ccVahOavQjWov3S7ujiz8wjlZU+z
h8YNE7gX5l3XW6/Yxd+mpYa7enVFig8iQr1lO9jpqUvPZ+izXejREaj6ErGHXRZeRh0pjcbHbnkG
F1daRGXqS4YQxYXQeMtFdW1z5ymLwQEplBdbB9EjzbK5K6kOMYEhTdMh8/NdWOg/Vf9sAebMknWY
L71xLHAT1IoxGwrp05Kj2XG28ZMzuQdVJJXnjkiBA2n1b+o0u5oG8haCsYAOwLumSNstTW2zT1EI
Hjzm87iNOwQkILiQLs9Bf247MlB9fIuj9h1jPzJMCZIHDlqDSRoYGUAoz8ZMjQiW+LoZ0d7vYwvK
Xww3GfHbeRdEyQ8AYtjMpUaJrF+whwnLROiVJ1czHAbIInjd5cG50PydcMyzncnHmdY3pUMGiCu5
iEQ9JARx4AsVzRaHoXbrV9aTaIP6RJMNZ7d+xMUSpEcF9fwYuPa9VTnX1DU/Rd9+6Ck9ZGsmBiiR
CUokjwAd4xWWdYbn/Woz1kV8ikOzAVSHdBiYnm4dZWhTSnxOV8uI6RuyB7v3dzBzDgXNuSZqX7Mx
2KcOd67x6Gl73VeZ+s+/wFND+70UX9rwkFTH0u5vslzhYlXLL0/c29k0TrqCdbYKZpHF3qZLcM2M
BURs2FmARqLyqjp2CMqDwKF5s4Xj+aWagq4vXltzeMoMwPsq35ATo5dCcLJOhPvAuHksGw3OD6oc
S+8MhbeVqIJvzTB/G0YWIKTQuPogZhHGEHIj8/TfaA4vngx/at4ryLfhGi6JCV49vgXu/O9q0I3J
RAMDC+tIgKHAs1Y1Ren8+n6KEGrpPOFPxgNuKSPaMHZS/MAW7ELac5NKja67gkfpHQvfyMausEp1
wmiomuqiKSQj2vcUbQPvuPzlhKMa7vmVe1Kf4sjdm3Hn3k4WGY6O2m3ek79J2pGBauDVfX0iAX2c
I+7bvwZE/y62vFy4umzEgg2uPVCK5n9xhwDGVRUixbSWNO2Qs3CMs3EbIJ540Nia8XW9zcRXhc/p
xjQcZ1X7BqQsQ2EuqpQJQSYHKoBwpQJ/NymYTwwSYEtn6Ysg5HvdqgBsDj78WtnG+eiqcPeWXZQC
G8IO2o3M2dbMuHiSTchEAIIcasmXCptiNU4zBUUeLZ7HL6y9AjiUJaUgNKMuRFnvQ0P0ola4wjVJ
iRAX9/U6QX75Rvysk/m+0dDM/dc3zfq7Mvqv0cKFmpaLtSbN3d9umu/5mSc1C1/hxAIAh83XTI/S
UyHR0ssdm6cOBbH1AqZc4BF0XY6VTTlObS0kLGevClzWIO0FH+u7CA2qBRwzD4Re88zigS5CRRqX
32Rdy51DBhuNo/iBMil0cPaYyrZepEkfdyZFUuCGaEAyJGseOjmyqcbHptpFMUVpNQP/9eV7/0xB
sBwWDVgYPkjGf6IgoBGSmUGC2JWut+YuyTda6EdrD70UarkR/S2JuL0C0+tmSk3QT24WkJ5m8SiT
QoHAFZo8nMJ7R8xnq/a2LH6H2WWpK+SxFUAsl4BhrKeHEaRBpTaVyC6uk8+dKYPgucwLvtCg3NIj
8KO32k1YDPSIAryFVODqwIYmiEy/cqFDmEc7a/CqE0JEIKnSEYRHPh48HQe+eVpwSOlg1+i1iqPr
I8Xuqr3Njo1g76B4XKEtDjFWirWR0waCdovHsYFeWgP6M7vqIdijaHrJgCbMXovas9pdaVcJAnJE
oZZA2UyDDThuCmD2sQaJtfnXT8TUvb87D6gh6VkmpBULYoaFdttvtBAHyrHIp6E5pAgNbtDWr/ad
n45ofoDZKYc7d3atVdd5bKV1f3LdGptnGX+xJ4seYLPZRS9w9+l5KpwV5qM3cVDcoj7hIhTLhzQk
sLG7pLhA/+rXotQaR4S9Vq2s061mmN/1Yf7hJdEV7NluaJNnM8i//IyFo9CeKHywoTZ40CtUWda4
Os5y3m1q99e5EMgE1iHPw32vFY7TDqkNaTJO8F7Nt5i5vShzdmUAONwH3rjt5u5Gqzt9hxHKxm9K
56Y0BucGfc1VBqns0NAmiTn0WRbjKQwkCrJ48h1D1IuSor5vqdVhGZ3jm0yAoFy4ddDkYGeRAKfc
mONgyNIGeaO6Kgy+V7sUO1nwFDJsgbNZHQh0x/qhVvwGr+cF0+M2+ReKjcgCsTY5NjN0QVIt/24S
yFmN9qDL6Ata7EpLUZ832x9LQBkV4vLf7J3JjuRI2l3fRXu2OBsJSFq4O32OeY4NEZkRwXme7el1
jNUC/l+AIGivTXVWVVekp7vT7BvuPdfV2GC2+KE3q89CCbda4TzLsL2qvjiqk3eRtie/Cl84KT9V
a0oXbW0XNRuK8/598p33EKA0ECokvbjicH+2B8aQ10ZSccEsnWiNAUvK6oPv0jMV/9YGerpHw/hr
j/NDUwBE12OXJhENPb5pRp/+9wIJm8DX46pU7eOvKhr+aKb6WaSWb31Y5CWWCKcoZtpN0vEyviky
ZmOnD1WgZXSiSVNeW1c8ZxoKXqXqUhVnR260EoPkW0TlVy+PT14EhFP/R982qL6jBEoBN32gj2yb
Y4KGlPiVZ2y+jHo46+2YtVOmMz0sebmQQFUwJVQtza6fBwM9f9NhgletMJVs0CGMJDHXevDC6n1N
zBSS31zvm9ekMd/XBzxua8Iqy/khTkcUAHWEAaYx76Hwhmf8aQRwMngAorVLvPbNi6Z7x9I4bOh7
gNGkB4ee3NNaSrmC8s/waYsMoT/OTfVYJ9X9onwTRB5tetpjv+PyJ/po2iV2+KwxPIfaamxbC47K
2nb3GoOT0WAUICnvYW2ycdT4D9P5FANTH6IvJv2atn5t4/hiGPC2TXZGKjeidlH4p72VXFreZFsS
ShyV5TtJvkHjYWTLJhbXbMZfhqwyLgPyNEcDhzRlyX1qTicSkUGFmD6DHlHABZJjuMeQxshiyB5J
ruc+IUbrYMv43qG3PGmZm+/qkEBHz5uu0yL/ONliPmWSWXI2XrUYL5jExNKLFw/+DDsYfK2iZ+KU
oPfU42LXiloFQJLPlvSJDQukM0EsW2NAhw6/CmPFMOQHtycDfHaHAmgILn3T6ulUbRZ3vRL2INIs
j6JzglUYhHnZBiKa8knA8YnDM6qys5XVzT4Dmi9l4u7aWbcIgpc3JlPzQzxqCFlKcm9VqIH05U1c
2lmABeZeGwzC1O1abgvyc6RNKJ+VvtcLRBG612g/Od0vbCs6EI0ZA2hs64wkzToL0f37V6wNwWIX
Z83UH6Thmnvka8dat8xd7FrPrl/Js9+/Tk3iMl9CioINF2rj+sueZdBApFIVZzN6xUa7mKK9IHmY
j00otUsiUnFu5e/6N536J+uvcNSxBG1BgUHPTwPucQcBoHcjEa8fbVv4l3CQ6cErrbek8bPrHM1k
ixKl7RuFw2pqIcm2q24G+p9jNcnbSIj0mKe5gXOEVL2ErKdLDsRwW41JvWWM6JAUZd4jonMO66tc
X4UlOv4YVvdbhWhYwqpsET8krFQ8gE8QlTgyQPkDBhgPZrTEJzfP2e802TUPU3/rJPx2epVcSl3v
j3XO4NxgeRhYBjreDoXgxSteG+C+pKxEp0y07qVWRUhoVOjp5m4+YDZ7sAGQHCfHOwiDkUpG3cmi
ZX71iTaRybKbTfPbmtIsSAezvdhN317m2PjbIE7fF3M1XOKaFHkUMtG+ciGUzqMB3alkmcOU8DKZ
ttimANzUWfwURt5rlgAf90MdOUuI6ahwtwMMVmbpAPSXB6cnfKLjcYl9497UaC2YmKAf1Lr0OD9F
pTTOXnKWvIBBRuC50tA4IHIaDx0Ez2hY+gPYW7rkppHd2VFJGUNobUbJEmWbLsY96PD+jMA+PaVV
iPYY5wIzQiPrz7SFGSaTs8dJzcWTit36MyKkvMcJW8bWFER8QvS8TVCI70zlUaEZS4jAZBnXGedV
AZx1OFGqqkeZBfmh7SLG6iI+rhYuACNMgLPxNyJSTOnqruupVSpvBvLq7zx2X+xCvqzVRTEukFNn
+zCZrPOivnsfI9SOHus+lNz5p7dwTEH4gdnLq3EqBu3QfZnykKJC7ZbPc3KIMVQtTrUnUejPEkWX
VZ5dmrm7FRTSrOtaHkZMa5Or3aKP2q+vchVMqxGRDIv7Od4hajwbsXFrEAbLQ9pt5eCz/uqe1zqp
Xbg+pqg4xClyK6h5LcAvujPGNAYD761Tygd1fa4acswvqPpbzn7+FCqw/lGGTH+LLvuEqsVVhuyc
Mr19lk3xqfSwSn0OrOTXw9jEKhEYCJaABBNkCGt1nZpPEQQ5hLGAJPhJ9YQ0p8qvQL5xZWFCtADm
buuGTOscKEE8b4aB36dH+pw1iM40QH6rKHk1yUi4L5vPVds/xnTuItmLHClqkU0HY5ieZZ9AlS+y
bJNY8U1L/sIeJsPq2VoFwnOLjaBVSJIRnX0gVGwmQspfiwicDeY5/GQW/W0zSw8mYnE2epyvKbR2
nnkT3Edz2+o+OQ2SXaV5T3eLN8Sdnh2Uu0We/Mom51llBTVoz9nMxMF18Q60y+fooVDp9SYwl+a+
EfaxXFyMJs5xbaCFUhsPnbhDLXE3gYPfjx0qrh5MZr5O05QfEFwulKH7NUm5iECnkSq1Gaoz0RM7
mVtPuRpo1spdA+7A3+gN5Ih4oGixro6JbopOf+xwvvC/ycSschFlCKtl3qZ6k+2bkCka8SxWaGUs
ZHBRReHPGE/UxeobIWOLWSRlJJwEcrnVUnUdtswh/YkY8zfh9wdIau9Y004R+xV8xdm009MJJxEv
ujsRREFFPFM9gXwhcxnDgDVIiUW3+Ow0bd/l2tv6G5CCgqCH88EqZzgyTvesTDs25wOnbfOmas91
fhAS2dc3TgQMniyUpn3KWF1jkqH2Jfc7SFPa+lirwOpqNbHq4jFfrNtG628SgQqajPJs1xG0rEcJ
olr2t8TvUmDCbAqS9NYxXebjvDR9cJ4nByJ2NL/pBnpoU/B29BMfT+QkJjoE/o8G0+ctwbTfDLfQ
80/KBFZU6hNyf7zRBznsJv61V1bURFmRQt3ipdns6dYWUeNH+CK+8cboW4tuKsVwhJOiW+FvrckM
3WR2qLDvEGQDJQIL5v1U8lrDJYVxEwuI1WN1l7Nv5fTB6gJwLNGiP0bJe6iqVC7swF3Ep5yaz2O1
+B96UfwaJmYB9dz2RvzgesVx7OufLMxOhhqAAKknCJqlS7a03yOTU0u9xpn6txbk26S+7HmJKvCh
pPsoZBWeZVsDKTSRi7m2TqNxnDQeHR8k2E7TJtjBFubGobEPToxa15rT33Ui4qF0gGLVbQWDwJ3N
0n39x1q8kAZvPHmZ9+XN/i0zqEDVSyCIA30k0gGtFe+AcvtV0Wfp2Dgkh4yYb0kwFq3XP2dZxAc9
VemnP2dfXhT/lLHbMI2ucVIPJcjxEOSbsV9iOnlE4hyHHb4JMJgziDfMWoe6Gmhw1JSig120HRux
V6YV1Y+rlsRZaK+pyfhNMvLf0c8s1UKroPz1qfWVZBDQNOXwWPujOubWjmIQwFUPLGX0n1fj1OrA
MNSXqlm0l9JEmoSdeh3ArXNrU1XNosOU0k+4bwAqoCuNsPxS+BVqzmxPZba1eFAzBpHHYTaw2Wfk
Saiv4urP0fE5bkLUX4YAS7N2HeCcoaZCKDu1LqHmqrIfDc3G+/zg+reD7A9FBQLfQHtySjoDMZbr
scVJ8nOyxOD6k5fBdvkwnEtqRyfDNmHjE7W0T12XfgzhPyZd7XaU7mNfl+GWlEV2PP3I1Nv6u6hT
NqMHnfpWMb8RntOv4SdzwaUxyrDnfR0jadUTF2i3tTN7PsXVEauTd0zioB9gp51zo9saJY1+MdHt
rS/BTjlxp7D5sGMdfzoPN7EWd91ccrtyIqUFzWJj49oXDGj1juIgm2xYt8u9sRgIMHBdDKSYnKxa
F5sKbBHQZ+O8GkQBk9nOQGvU77B6auXduuBcm1xzxLdniSsoOfbsTN/bovqwem0fVfK2m3hQV9dt
KNhXQoEa9tDB/PnZ1zpQQjYGtWQu7VOqT/gW3e8KG8Qe5uAVEj1bcsEgv1506IzhH1jMzB50E6dv
eFwxHeDrlhvTfs0jRyfZdcRYoiY+wJLx/HVeeWU2fRY+3oOZI7Rdpt8qgyfqiIyHDvxwnt+nCSoh
YFJMD3hsVs/y6jyJZQObUjz7dvOxrtyWhbvO65cPoryvqS4fxoJwA6TwDMb8TKkUyl3jpx/r2God
OUfx8EeE8m5Gtz1V4plQslc7LwORuc9TON60IHo81b8OjCpQjeHZUlyHMNKqoFAuL7VuJgzlqs7/
tZ/UdHgNkxYRqlBljHySCsE5wUMd991686V1e98NbI/ZZu6VA3F9ujJr2dtNd/FKE+lS9kJgHcdk
St7NgIYu7De5Ku+anuN5feQKtZFZlxpqUTSMf4RrVEzA9eaQL685fCk0sf6zld4njv5dDjyXmhbv
R5eT0y+gHajJsSfQuuo+sg91JXtZ9EdLK6TKvMv/rKSNdtogiXKVJ2qQ2jXUnKd107t+hkgt2NWn
DJ1blvlt3Z4GwW6iE88smrhZVI1U6ZxMg4ddDv31aZ6LdKOW8Zqu/Yz2+N6H0wPjMBYOWZTu4mPi
8njUDDDWb4PWJmAo1XOxzhA0FiysfPiBzCcPiy4eVc2MaDPbrZuLdYHVO1+h1z+tXiKojNFGQ9QI
mqrbzWSUMUiUr/GsIWkgpqekHmb2yGu1GRqqvPstq0Z+fMYIqskhWujwRv8ZYvZUBetQdZbXSH0h
64HeWdXSgwVPgR70pLXlve8pby8Hr5Fz+HbUTEmkoXhA7U0hNB8tdeN5SD6xcuf3qh6zqhkEVUp6
BHMwh8NiLUEZrPD5qiclje23ibrTmxn4rBYv40VIEjqiTGcv2WncYhCbqHaMcLgsdvSrdn1JjD5F
Nrf1mB7Wn+Wora6s2aRC3Hym8f8tNSzRsybOHp/8djUWF+oc59RnbAdUKjmsMyDw1vfrvHmODASn
7CTU1gX9mbvVqfY2Iai0FO9hM/Vyr1aYSM3YeXl8LEV7j735vaO5lY3/gvWBxQWzDBT15k2Wx+/r
M9QYxrQXc4thRVRBBN/Z63GYKEaNssS5MxTZ3IvuVyOtpwz4ys0rtO+cIQUuJjIma8alnnoyvTH/
ZHCkS/rg9aQYWGgbyxxkFEpzaqo343VdccgCKEENojh+GX6chSyK2ebuCcUtvpzPkpYayiWPRceS
tyHKzhLlZ1JM94lP0pMeGev+2xb7BrTydvVPah6XqllzcxZdeV0UTKAQ5LHW88HGD1DZ9A3qywod
EOGJmk6psoUdWbJbun6/ugpVPZcoFIJVYH9VDsRVNuLA74K6zciYINEA+RRuTe1oQWB3cQUFZRIy
Nk751qoHi7XP2YHRaEbsy3RtmfY2ZueJqBkLLvIqGEBiz86UZI3JivrdZ9uSiKcatUQOFCiR+4kX
5qjeMk66d91f9qqdSZS31u6K+1hQHavltzr10noIUPuTBdBE1maa8281g5wGasjVwc398RrB0oHk
wNPgZViDdbw+qk6vGf0O+ERl6Jwm10u26x8hHmfG3qXcNFXsogt/WjcYpfpuzl74vHItMmzW3JGo
f+ElVzABMoh928wxP/2FdinnuUoq5uleJB9njcVZA72Ifw9bgDakNvGrRh3pIpGOp8XGbU4L0Wwi
o3lccreh46X5G/hY/Bp/7EBkmoaRmK/FWqzghLovSw8fbfyr3lH1u8VWS0emHB2dqbI/OKQK2wSj
KeuN42TXkgmydMp8v475dRpTY1e2xfeQJzeqcpIZJRq17T5PE1zFJd8d1iqvusEYJsQjWhjTRPbc
WzNgwBUMOlxVSDimDZKU0L/1zOiULz1NETRl+Cc3+FguYTvvGYsHvFwaPZbp/9jiqWzmQdA6e8xy
DQhLrcuYtJrlAgcvyLBU0O0CM1TkC8ZErHeUw6Fo+x+dhYcGxmQLDj9ti1+kowx3Q0G6pc88hQ7M
VoZbpx93aMlSPCCZRI0x/nXT9KC+7uuZmKUJv92Q7td9iKvj+s8FKyVKsLXM1GMPKb/z16uwQAzF
lWiueOt5ZXhmp0nYkUYkETPwFVngJc6ePup2RRWQHEfWwsKUt3IwSxXUkOvzE1sCAwdj3k2RF1bQ
yuiqai9bsA+tI3k7T8RbEECPik+8LE1XI+N+WYcJ6xyDdLcIJZD5tMIx2nxBbQvj3lJ+oDHjGPV8
Al9bS5zjvHqwYr45ksvGBd+8756lzdWdZTizCm/ArvG72ACQMg3raeM4TzEbcGie8jj3fAfKkotd
90djX2XHQWFeClGRB0n2GWvKL2/6WV3qYZMhL/F5z4GjBh5NqlMn1xinrueNXAUSX5c/mc1WCQN6
OqKNkPU2H3mIqpAxZMw5ZIUN1zUhSk5xjo2BPVq5U9t3XTB9HNUqeKpfe45kNVkpoP7ybTw2dEZQ
tFnl8O1fG+iefC3LGl7Haba3Jp9PluUJkWWcRiHrEo2t7TRYu3maY9pzxLcTDYZws5+srk4LsZBX
rDMbWyiprxrUoy77WJLiyyQqCyUR+IVJ6px1SLZMgThDw6QDINiuEXJNuXtJQn1BUmc/FErxkU/j
bdOakn1Ncmt7aLBaMPe7QomnSNjTS4enkuFsMHK1RNChCQ5i+tYwJd3pPgxsJbnoXY/O04muLkXK
tvE5j0P5Iyhs0ebgeilFWULook7SZfFeNLgxnBYKUCv4eXPqEJBSIuzKXMJvkBHELlq6JaI97UIO
JTvP32fHWlUMnTF+pX23JQBMbkX7aZksZAGvM8ngJlc7sZW8k7gsQBqHH6rZGuGcerAOUPioG6qS
txW8kmTNDaG/T+reJDPNY3A/XCBUYSNXLXzKdkgYPOZkgP6thrf1CF3PszL9TMiA2lg1Wkr7LfeT
Q5gwH1gBqXPb3gh2r3va/E8tdgKjqB/i5mf0hq+6Ya/upXxmuUnJlqCq284CA6bKUrCVOImDZkWF
UIzXG2h+zF8/VXdXRv7RS8CuI9SxSpchT3Ro5NUkHBY8QMe8Bv3y3q79i6aFh8LI/qxQjkLjhCvU
aBoPwaZVoo8o9J79ngostKjAPI5zNf0SQAFWTcck4/PkJe8oDhnuzZt1zFmz6tniJzwQ9JEcVzDU
qvSamo0VcQ+swgG1/MtcRLRelP0geaIyCodwYzfZzwoWclxuFL8iPiu23obU/km7/EUBjNS1qVfA
6P2q/faq7gYR5fe6rkPtd1i6+k161EFQd8iTZyqRDEw5lWZo7FFbdmx2Y/XwtX31jEXztC6ADcUX
Z0CzsX3/HhbgXYjcL8CUwVEboXnvwyfVPs0z5T1EWfSpym42CkWwojoslMRvsIsbN/PNrSy1n3U4
bLrKTgwK1wT1woYEIavD5250KOHLlggtmgMURBE6GfZzmIqG/Yj4bbt+SVmMjltndLdFZ1RqEf84
xKhn1bvPlxtdDwvIoofI2xGfilYJ98Jxrf3W3q3SIPqHgfTYaeZu4uAZEfi/WoSPCLMtAE1IdJMD
gRZQtd03w+RIRm36J1aS2thoA78zWZFSh1it9+jR056TsX7rDa/Zsd7Z+m5/i9YMIbxCiakubVZI
JPx+xJglH0opPRbElzPEksBPCdXonomQLP4RsvaKNLauUYfB/HZsyMqD8507M45ChZNQnY2ajibc
gGUHj8GaBbZEWracfy2UfVZJQQiVO6Wjd7cM+k1cSaQCFv2Z7TRnaJ0co6X4Ug9EWiBNM/HVqCp6
FcBlHZWWkMlHc5e2NBSF+oPGqgLohzvt6LZFGYSzByXE6B5Wflcmua4Tb49untTixYTdx7o1cJGG
dxXRne4YavtywThtsrLa1lCHDdN9VtNxWYnvUmu/FNFK9YwsPl7wtBybvLlXTJEqca6SoQdDZGrG
2WZ76j+BLX3HRYgPk5Oc445z5b6Q+vPKPiTzk+JZIyBW0wOiUPlQFY0OkgjBdBYy3e7CEPNrnbIY
MydH3Eka0falYs6P8TRBBphYO/UWLjJTyRbjo6fEPBVhGyxQEMHQall5+ZpDjmYtsEooVeO5PrlS
0fVUD7bOnphRnC2ql9wu/lpqfqreZa+WN0XtnUXNuk66f4upwSaDRFcvgHfzpRf2t5nMD+rjsRw3
28esNznuWQa4fA/5NDSGTOxsGpL+Bj5Tu3nEwseFzhpP/WuTEm3GpbFpVGWl3ua1Ilbj9LW/ngUP
/UorUv/vBTocanFK5rUD7MEr4DzOLos6KNQNjucI9D41yJwikqhToGya8m0y2bY0UqDph+kaCJVo
P0grQfXQEi9fw6nhnZCq1PbU+B7W5Z0741dTKk85oLhuG+9xvUlGVD7gjnRKefb7aU0lwlf0g5zc
fSGLsx1GMNs4ooabrBw+1Fmz3v1OKG8thEcBOlEbqDAotgE5zsaMkt8QDsbG0ZOLUcM2TMr6va+e
Fst5XglSquh1LfmZl/4FB57CD5IeL6Porb/Vu/ij1qzv+sHeZ3YFD73mA1VVxXrZaB5u0GXZI4n0
QlWqqumFedsBS9jY43giWPuETeoOif4r2WfzBnf9czk9xgWbZCwRz41pWiwSU46u7HOtb7XS1rZF
uEk656Vqm+mfaZxhMAxwHJyNZmT9o4L8/0Tj/xvR2HCU4PO//o//9n8iGicdpOE2+U9E43/+o38T
jT3/X+gefFuYruMqaPH00/X//b9ovvMvRJUm02zBP/w3ydjW/+UahsLQojU1dUv95v+LZOz+S9dt
pe8yDN0j1N3+fyEZm6apo9/8D8JW3RfCNGzdwZhgIUD833VhLSp35KNRfOaYBn4YPeCq6A8rJZvo
if68ZBhanSw8rH+3/kUlQLW6nsLryerTaHw7itSy/sWrFo7F9Zc6eQ9M++VtRr4NNBq5SfrcPaZe
9dnrLEzJSGiv1Pwk2RU/8M22UVK2N3qDBHD0p/1S+DMbRcxPSZFew5mY3tncje5g3IVFA6vGjZqr
ju2tbCcyY3xsR4sBzoR1Jlm1yO9qKS/DoLYxmeufQo0Q8QZay46RY9PFOGddg4fUp78EEZPdZVng
TuLctL5802f4f8A4Ufleq4z/uAz/dDXhLyR/XqXPtD0Z9m7HDA4uF4qTBNKe6S3lDt2wu7EGOCUm
C8hNGNYEsGkwlhgXWsf4NLboyZSUY+vxvJoaxZFF/QlPsN9Dp4K4Fc0HIiXv5ij+glQHIK6FGTHX
+o9lPvudsexT6GoIlhZaKe6yjelY2kZ6A65ZKGYB3MqjrEeyAEg9AEjYBp657IfqUlvkB6cRYutU
PGYcJifGVbsEx0LQW+I+J0/Nq5dTbyAJVGvvKGtw0TDcNcxhZJwc0HbHd1GeBEmgC5Ini6W6NCUx
mO4yhTdT6HaQ04CKpY24F5owcPP1eOqyDoEtJ3dicAGMGa9YSN4PpgbPskw5YunkAeen56J6TI1B
fiEYnZvpZyaT98TuqGJZwsRnaXN83brDPZw/ORNxyV6jk6vW2cyXhxgtXYxDwq/mQAoGz16bEk3d
t+MmIUPqFGv5Wc4Pi1fGSJjzdVPx7Bdtew577WSP3k3R1tqJt+YiGlRPkWP9QAHA4Br2BuGLfLya
gwF+5GU6XJKkg8w6f7o2J5xVQOna+4NAPJeN6TG0wYCwTUcsEJXLaaqWJCCR4EGS5oBOHXSCpyGa
IPB1azYWdsFc7zdF32t3OgAxl8Tok6OPHwxwlp2lu9429/DnkeIVTAS0TR3qFZvUXEx61WFs5vhc
duV3kj8spDWq8epyh0aYyliD50h85W4ynTPrYryIEBR3o/Kbm8a2t6z20Y1Siw8NkX7Pc+ZhbjwV
oBEea2bkg2d/58B4PuPu1DXOhUL8bC/cicaYXW1DmhuB7lCWHwYZ07swSexjDBxk31WPUU38EaHP
R9+CttxogP1MWkyT+WyKPm/PopKoIlgM3sSnFzPX7nVEB35csbZazD1MjctIHtmGeM/biuF737SY
spZOO0wgSslGltG9Nbt70yE728aRUozArvoST2hDA37oi/RYCyANTbXsY5gMQekCH57aaF/n+HAG
EuVNyz+xfs5uTNgexLJUgb1NEmu6LZaXvtPkwalbWj/vaKJYfkLp7cMGSG913fsQsD26aWjAcgo4
GfY9C4JhUxT+eKlN54/u41yUVX2ADNNtrwnT7G2iKDGeo/unKHlJpm4AxEcYUVR0DyFogB4CeBTF
5OFI5DN6OQK2HrT8EBY4vwvnfhmlvBu77h3R61tqM8josPcGsmsqtAvevuJn1E71p00B8ehuvpe5
F5AXtAQRAecAr/WvyCDztQEFzaTODlXMY1/8xgC4Br/+DrMlvDUBam2mMTYJWXXiTUvy3rZeZLwz
dTqHcGEx2bR4YDsCzAdMYbZNNEdfY/IiX+im15IjGwuxt3MDz797ZwFxRZiNdjfDsGIXWrWvfP8n
aez3oUGrapZJDKCzvjMWK9nGs2x2sanXB2tqyTq2013J0cbY2T3F6QB5aFm+sA9YW1HLYzgKtOWK
i6gTSWVF1mUaI4ubaL5WCSuOppxI+MqKs9niTs4T854BZGuFx1To1aHuma0yHNubdbTcAjjp5auY
7Z4tENQANmffE6V3RV456t/hGk9KWRI1CKfz72ZM/qall17CMSY1RivHfby8iT7zgnbx0p3jzfwC
7oXtyK82odcwWnJjWPX64Pp0Nppm5jAEIMk006ffZa6qwMjsm6ljXp30BN9iW9+OpdSCcm6bE1fL
g24/NVVFfIWCOuTvSLSzpynxnQ1bas7oKSIBWp9+er8YwRuOj6DaPIZ7M/2w5V86aWrAi/TPpL1O
XobfKzzrrG9m+BntXMjdEBpnw40QSpLVx3zIpzNi/OXXvEv9OP4tnLeoiCKV8X2suo5TpbhdCCc7
kKppIKTSX63uYbBIfXdJXAIljcKYWF+58f8YnkTqitcUXf14WBLrSa8KAqTjmIO5yY59PYu9WtGD
u+h4/EjciarmU1tIUrZyk47Yh9ijj3WGvAqra+zOL24s36FmgY9Mkh2ybkTaKUwDzyQjSe8/mIJ5
W+lGpJEYYiKTLd3T6u+FxbYaQyhLXIMIZyNGe7iQbUHsLnMWYaYXR4X2ssMhTETv8Lpbcke/yLTA
b5rbZIFfBxYluZn8PCBc8gTqzrqvjKk4RSUfq2hMtHwYAQnCweJFHhhjivHMTD1FxsPWnfRi98Ac
F6wLKIyo08MDd+2d08TkObbsiohsOetmftIGiw1X5NfXWrQNrJru2LTQtLIhd/ei0l8HfXy3Ep0r
pCsD3cr1DbIEGrzM+hsvJAS1zq3WsQJgSnHAIosHzuU8r0txEoP26Hrj/cTXaOt0F70lWMlOOu0v
SCLLnrRnX0/vImuMbmRHR9PvSKntz36SLEGcIA7pFvme1Ty8NrpmRN8paJeye1dLPfr0NmRdyWUm
HHhDrQ6yoEdkw/av3XBsAm5lJtPBFAhFV57RJzgbvTLOZZ9PCKOIVB7d+tTO3WcoGXu1i0jOrWP8
JD11RiixYmgNMmoRsbyqYOJ3HlHFEaplp2ANBkKMYF/bMO4NtbxFTP4yM/TbS5HBGTf18LadShmg
GMYWImR2zYDescIM+238rhnWO6+S6DxfclYbWvTaOe0SCP9gR8I6DCNFZFuVsPP1mKWck555vKCm
64wmnEqe9FyJMbitdyzeOMFIGrWLEGxllnAL1pHGqDSjIp3M7AHRwtmBqkLmib/PCoNWFQhkS77N
oeyDoTOcI2xL40h3cZv6iXnR5xCxvWN/t55fHd0OM6VDxYJ+iu8nwyA4c2gKGTSTYwYlpYBDR9t+
4vLmm2H1u8aM+sDzvZLS7GiNenzx0fIyXmsoYDTzRy2O0QW4n3ZvI4VqWTqX2XRqonkXlWTUY31Z
9nVG3A5CCXavkaP67S5IeD/BudA7q6MzF4jr9e7Oqu3P2eS7ktjtRfpFCsvT+Sy9vCd7ohufex3a
tzlwPa5/24wlHvWUp7FvdG4QJoVobc3T4jinnodjN6QDaihM0gTGs4sQibxOCg9COKe3rZmnH4RL
CJU9VY8NMmZcVTm2j7F5LaLuPLvkTTlND7TS7tKLruNT7inYHSfuGOujcn3Q9Ikk91LEeyeTFqgg
SWPQpBe3FPcGPcY2ZKEfWHzkmK4dPCZJyJewegUhjecxTO6sQr7VGkjjCqHPxcBqaTKz6KqjN5lT
QCANiWRpdujCgWq4CtOrNLM/c0oiXB6jOQbwUuxyUqtso3evFCJ3fjx2geEXRMOytbUG1m/J0MBO
MeVd11yjGZMuUtuDrRyfrgAZwPD5TeawuLIivyw+9sxWr55QW4WBEVs9qrry0huVe51QzQZd1h5s
wQ+HtGN65uNsAklOfCx24mOpcO/rWWyBb2fYX5nEe00cozPOTNQX6CcxQUgriXmlNy0aulsd6nDu
IUF0IsnXrOsCGX3G9bKcW3RpIR0MjcM7udPpoTO5Vs1+PHA0/mUKaT/kRnFpC58QUVmdcM0gIa1L
92w7RJHBXRQktEbjX0eQW25wsW+JMNmkix0+aen4nftdQzAF5mLix8eo7V9jKImHJP7uNKDKQ9PO
VylTlOgw75YzeQvgOIcP3ynGO1oZnWnzjWgmROoagpEElCq+NFZv8n3kU/taUovlaFb+RoGejjd8
5mqFbgwHv5F3dS94pmOGmSYQi32O93MnffzkAV8l5yT0ibxS7FDIwBKiloco4APH+RV5f00Xg+Ok
mVB8XE7GZuxeohqFt4N0yOAhjUEx7syF7xGIJ4HQtITis0nRdB8b4eERJDPN9rpHTUf24s++/VWk
DoakCnmlVn6bKYmkI7bmlq07FS4sNFnwJNMD407JbucFVGKU3LW9mT/3LkwftpOAywytPVvziF7E
DE8g9Z0Akje1Mu8LaMlc7KQOZEHmRnXIiOHVl+4OJ8nTkMRckUkdHXR9vIbZbB27gmt1qeCsIMG2
ara2uonVCkrYPjF76tnO3ubEJVJYdSWQhJLHkRTESGcSFnfLgzmiEiz1/LUQrb13ae5n23T3jNaJ
kxPjaR5rskpsZz4MRTQFrgugDdxcQPLddNJyk9xN4y++85zntPgFD7aPW8CZxjjemTTbVJmZthlS
szuN4fjsZ4Z7aVGP7+KMO362xC6iLriW5kQxVjQ4DZHunsYqAj3T/dSu5oIl6gMnF0/JwJudWlpO
EIqhw5BnAuCXdXPTpPF2ntrXVkRJwEaTABXbtfaGPho3HkauXtdR18Ct6zFJzCRZBj5DSKCab62L
nltqLE413XzC8kvtOIrzAuId86Cg1tEosYTWAXxvECMY4w+j/JdujuwTo1aLKBfIvwnFHC2MHrAN
0eJdjtNgBxTYOQxm9mgvNvAdstympPuf7J3XdtzIlqZfZV4AveDNLdMnJVKiSixJN1gqSQXvPZ5+
vtipEng4Ot1z7vsmGAFPJAKI2Ps3xYEYRL9zwwV8+4xYgp51V4/QP4RZFOKTinClli18+ZQSh1N+
NKvkx2pyOKxmmR5bdP45/4uR71fTdFIiDv2bCN4DgjL0Nr0IUDpra/sBuJbB6+gMXJZEJIO3xhvo
Dh7/QhlBRqsb/U+SC6Py/wxHPICdpn3UlBxf5mBT4g+7xRiwOTXNa6NjNs57yoOpoNoYQVtXqUlR
o7I6IBrrux3CqNr7pq1SDFNi4ypF4zTGtVKFNHl5wyIBsruDdmdea1XE+QTypW/jB5do8sm0Y+g2
efDODXHtk7N16hKkqK2mu45QKX5dhN7DJ3Vy3MxnMHqso5Da75rdBAuh1LqLpy5QLzAb7byvlQ4Z
URqyeDZnkEBj+0NvDUSOPPK5KOszcFIXKzULJeOcYf4RXryljNxZqyUINaRJdAFlYV6LaDBvN8lK
S3tnmEa2swcUT91+AD0aYEN2HeJ3PfaGd15v4nKtwarBq/AgRJBKMUqkFhCfu9VafibZomcAAHy7
DZO9O9mgWdu+vwqtxOoi/IF0MtnaMEYGcC3UIS213zx3TED5meww0M8tsmkYVY5XlEV/FnOfBaAt
fi0c+aLwlJC0Y677TmszlIDJsjOMpBaoYltWMlo/lzYOkminX3vX+Fnk2thiKpT8Mbsq3OYZT5HS
qhaBaBD5yEoP0HPMGW3orTBy6PYMsutrE5Cn9fVIQZ/d5AIvH8UoLavPC5/nK0L/zdVjjM4DDVze
brWGX6jE6dIvkc1STS2DkBcMxPNtFSFMC3e6ZvTEi+F+HqJouupgPU9NjNiFpUzuVSHL/SpDJwry
EBk/f3V2VV+qEbCSrRYNbbQmBp7nrIeRVnw20reTMq3M4AQon2DMFTVlP4mpOwmrqO6vW5ErSlDm
LvOxmsv3spzzp1fsusl+TxAuYfJfV23ornWpx0TxJsRwFqM+RRUZKgd91rSOB3ISyszxV1Gqk3Z2
T1JHFr6z1BGMJkLsUR2wUVcxAKNgDK3arbYMuzLHNTZsqz8qh+cutaEYYuC6j8CL9R6Kc5bONKks
dbL3mLcf4/45mPDUSgK08GLD/oIzKrSGbCIuQnLMbIjOeql1mTLtbTh2F7/F6k4LlxnLgB7JXi1b
Qc823W7EQN33qveo2J5GfXSO8No+NFbw5wIt+hAWRy1J41PVgEpdxpmpdNO/jXsbYLDrfk+1D3Zg
NodZibe7jv+8AMCwUjsHVIi9B4oUwbFYcFKc85NPPy5GonSpmT/kmg0ECIbjeSpHONdMGs6pHZp7
qIiaWaQHjJKfI3/GRqInipoXx35A1r0r0HGy2/xDVSPqHBX93wzphsvgMCrVsucksxtQVrwv9dOY
L5D1HB5BV4XLyQxgHRCOx8D3hse04rC+5ldEKau31gwUrmgATKRt6d4BRwEoD7ZwsL73mLvkPYI2
uRtkXLn2GcNgIq+L69G1SkSi53APosOC5+F+1fLnrvAgSbeudhfkTLhMv74jka8BxvMuXZA6GO9i
SZ3lrYslQXvJ0vE5KMe3Y1st16ZiegZ027rLu2YAcYxIrGZ9bEAeAbwCEjBpfwKcI2NarSdgE8wy
S0wMUdkmhwbaxcHJ+jMJ2x7iGQIwGKK2fyZOPlyJ3RPb0MyLZxifsf5Ascw1vUNVzsh3T89pD/GK
SBbiWNMpC9ZhF8BwYtqZv58jVGO7EoElj+8bOrfzwTOGT6PjM9xrCED17lcSNvlf7jh8Lj2SeoYX
/9WvXoLPrBYgD8WPoUUDhOyp/Isb/qeZpweEptGTAzXtWdUpGs3vYzF+SCaAvyPcrih8tyLWv58H
4p6BAWkSD/WcsARMEahtWDsw0rd93uAYKw1pFRwIvz+W0znUZyTwxlA/WXDyT4FNdriNcFfO5+iH
hfHyncWAnNyCiq6N79cGABcWF7ChB2Z2eg2LAQbZYqc49HXBR2YIyNXNTDF7xghJ94VYwZdpVlKk
zgwnmAgjqRA+JXECg7kEaJ7VHagnn2wICNWxLU2IFS2BKuKr6H3F94Xxrn2Caod9gj+9ZQj+ebX8
HnT9ArtiGAmENnugs9Nby8pSvI/RhGvf0rV4uhwbjGsxwA5yPtt4fZ3L4akqAGGBkQByWNjwZvsv
oTaQaHf0nLk9j1lHlpf3GQOfSsPTp/wc8cMwD3f2VRTbx7QH9Y882bHz00tbNhAalxUHxEYloXA3
WBeuNHR8hDY82GuGE7+lc92pVEbuDWj2+QsU9cK7WFZeH3MlGOkhOPFko/qL6oXlYUtLaCsmFmNd
9cb/GvmV/iZEGo7pufNYm8DunRSNd9TwLourRWgafVkAgF3D2kHgBV3JKIl3SZwb741Q/+SieERg
G2uaCC3Hqb7UvhHd8249lBVeDgv/bNu7mMQwtYvd2tjDT4X2h16s0wOtWcz2j5jEClOT75rGX3To
MaUCzHDH12vf6ZZ79HPtmwMTEyKN/nc7wTBYZ+O5Sqb1GJtQuxgb/UGCHYONbCRSEGbDwbMD91iE
s75bRuLPAa9hxtPhXUCgGyxlUT/O2l1eLlcEGj9OWW++088dQlNAa3dh3TiXCo4E0EL3a9lVH8sZ
xWOvh6/UgB+O/ObcgGXZlZkz7pMFRMfKi93MI/QII8wgIz6nycQbfIjHIzSKN6blPPDCQk4qYXJj
WgPnJjTJ5PIhzp8dHM52AEyezRV/aA19ySZAV7czkvV5GhHJ7EPICsvqXFrTfagWixCteaytdjmj
+/vGToLnrE5a6HC2eTJi/OA0CKCgHd6OGfDqluGnDYAZNM1fkdatpzSEhpOPpO8dKHaxpRHGmk9e
wPe/itsDaoUjdLjobZK03UEP/hwgnwFEzQ36zPQch8DzFu+qTxaTkRqNTW/xPkw2uOdFP9lor96l
5GOY8IGcjKPqa5WPoG3RbzTiDLH38WtSTWDOWuOpm1fEBWAVF03Y7ooqmt6M+vDYFfkPgoE2kKh4
wQFitJUZREgct4MjfEnVMlkhRaI15bVQXhdplD8T10yPMUDFqxRNw+B04KXro3h95yANATPCfpjA
FelB+1QU3XSK8G9s0MIb2+HkVowZpAixE7nVlrAHMxYbSXjsQmNfzwcfzYOkNkmtDNp4v6B/fPJJ
TPjGehkSPTokxCRJ09nhnvQn4tuk/CIbyjwYQgSPw+xtgQ7YJQjqx3jmMx7AMzOAbbTzVan4ITqO
pqCdzEo+qeH1WptYojF+5SMJfXqBG+0CzUabsbrI8mbN0ZRBRaX2/fcN4XvocaQnEzwhw9496lYR
XPEmZmAN8Lt3kmttDkQKC4QVAlJZF89nIOR2qP3nvTMhDIV7hanrCJzoeXFvwdq5X5EqvbejiYgI
06toSWpcT1zUCBuY9GDEyM24ZgdtP2LY6apCalJMac6USqqIhVTX6jjGenaPs2N+P2cWuv+p8aMe
ELlDxqEDXsQAbjGSAbBW9z3CqPbaa1D5nAo3cWky1avvXGSvIDkR/1A/mRcmP38tb1ynk522b5rZ
a/a+GWi7tU3By3se1mxhAm+Lyd8uUaey55LYeVTerdyONJre48ejnSzbLc5p6ByKhWHgVliwXK6d
qRBtUpU1C8rWocl8Icvi4j7uI2xzy+ShjOvPmXomcQrCyDtL2rdaOaGQui3r3Q5lfSQNloWZn7v2
0RHzJRKqPN2G2kxq5KP7y1A+Tyk677w5rWsxRvSE7E5T+AZbGctIYagpwrra6FrGYb8PrILYjLKZ
CWrmE1KTwkln886YqnrfoXdzb47aKS2JU4N4wvmZeN5V605l2AEDDFpieQDyUIlH6p2wHpk5u4cJ
hKADz5ga6kvhJTDQzch7QMzKvPaJ/6NaiJLyWb94pOYHK2YYzhCuTHh2xM/eizqPactM2EA5n5Ow
A8YufvBD7Xk7w10QLvzl/S61AIm4sxExhS1jHHy4r8VhTbS/7ZEHB+TVT+P34FcNYRKIih7PqNPH
/nFOhofMCnuMWACQuEOD3YRbn/dLvOKQPQF7OUNmxXWS7gU+n97mWMxnIuK48kNETlZdczGn6UAn
733S10Q++okkPkPyukKOQmR9Gsu470kBEaAsZu20OoDCI1S5c/r7GQIvmbeorsbTgJPc0CW8u+rw
KQwCiIvqp5+KIqJvif9N12H6ElrTe/R5SOd4A2N12M6WY/dc7GiffSi4k0yEMKhDyab61ImRjXo0
9MRh3Bp46y71cbRRH/gr1kLVVZp22fYnK+gvvZrkjWyxDy2QdNNq86K01FwwiJuEL8fADKRbyQzF
JJ78kaCwNfyFatlTChfsaKpZqOf4WBdlEdBEaeP0QMwTJfbGGhGkQD8yudSEFQSCM4tlklQr9Xy2
ndWeyR7s5dLj5tPi5i3+TepNkRMc3llmD7ODn3DMzJQ0ijzP+Z7kbHCMOEmlL9Ylds9yyGVIeJSk
KoWeoSehzk2qSqkYUpjdzIVu7XG08Jqx1/fagOcb+DQMu/xTNy48ZpB50XFePWPFoRZX5Vm9XNQy
hEqaO48sxF7+Y9sbsJGS+5Bq3afVNpTnIShpdXviNyVgnKuHPui17xBYmzLr1jflEselwfcQrsQe
LAhjy8L/K1yqj7kKjwAgjk6uCqWoVrgk3xEBHg+espkKSR/u7Bg6NVxfwgPqsqSrSFOKVa2YhnjY
jwExd7nyedGao2WZb4LOeYjsHHQJv27qKd8IZ0GdwTpmCZPAcRoumG9mVxfeDANh8uH18okvmAZc
sshPNbJtWn5EG/SDhVjFOciGB6M0mD5EKEAyp9nPxFrwcmzxG9bfMYIgGMmby8xRPG5HfAeSBhsG
yyV83RgxfVC7mhV31YTkUhPXvKuC4smvzU9p7352c/+hqY0AyRrE5JG2trnbzps8XddTncLnQnHl
6tTVfefVn50BoZrG0Z80RQMsPFA5SwzGoCuga0IPgIBSHPIaf4A4JONKZHG0fGyLEvvjsNxbTfi2
yplOmuBtE3N4SKcc9aqc96z9dpgKvJGy6hvh+O5pJFY5AoZv53h5ykP93DMe86MGOudSXjwECPZw
uMN9m7v4AQ/v/BTxE+89IPT5UNsZyn9uAmWWkXGCmNDBX+yDZTIxZpDKQKWfUPStvtEjkRGBUY2g
MShWU0dIq0sR0fQ74A9kC8p71HeQPbJKXC6b4a9Kf4dDhf0N/0IEGRaV4qkYo44wjvxJf45s7TEg
cHFIjSy7uFP/txEwrm/i8f3cdBYaZ1pwlM5I0Hk4o61A8q3VkcP3T/IWCVozXXdSzebIvDQL4i05
77WlNx6NfNWOASbE2JN6+kUAjP+L9fyfsJ4Wuo3/Hdbz4cf0f97+mJNv1b+gPW+7/UR7GrqlYJqu
Y/Hruq6to8b3E/Bp6CBBHYtJke7bCg7Kqp+wT8tTO+m2x15e4PsmGn3/wD6N/7LMwHB9ywiI8Bq2
/5/APv3glUClHgS6jZoRdjgO0BPHVqjQF6qeyLvn6xSV6ZuOLkAYlBi8VQ/rKcvnN6nvkvAONL29
MuWjQ7tBZ0GpNnaaBtw4Tpi84ST/zS5ijQ/km0qNpruYaKYUlhpOh6ZvH7Dk/FIYZnO1asKfQdl0
DOdUtfThih2kOoQliSe1UIrMw8pMU+L20ivkq0WQ/V1TDNNRvqZSGF3HNEWqNYail6SAtMJHF4Gq
n4X3qybLhsKKwIci8xwCUrnKSKGcjOJaGXh33Um1X228mwsCL72a52C6TqFGDVtTagEuT3G4rOdE
jVNksGKpQeRWOIMdowPr3AuMVgZbUsgIbAJKiLpUh7dIX13r0JkZ+sAjbeQrOMqQy9VGBpdjVT0h
xwDHeLT45Mkn5Vb1UP++ZPMTIDVmB1a3NNfGrn8W0kyTtDwYDNpazR+me7C1/d3aeeN+cbR0vveY
6uZKj9MJUaKqx+89Su0CPXFXaGId2o59PDxi/RIdlw4AKCNE2MvKDWZIMJyZxz9Ixp6MsNXPhl/8
McRIx9dx+0Dg3yG13xz0Oo3excQeEc1aUTO5t1WNlB2wRcP4GoK39SzFdJvs8Whl5OSIyKKsOCFL
ZTF7z5lyRSm/lfw2qdt8zNceIMjb0rSfbyM9lNqOsE78tn9nV5O7BynKm3EaUlxayHKhrur+6MGI
Hlw1ZeF5Zt6iasGv2rbMqidoi1tbttma236yDNIdse0mH5meD/V52+5/OMzr1XLYyIxRppHqbX12
365MxbZzOnJxW3s733++rK0Zq2cl8RnZV4qi1X/emlfLEFJeT5oTHCvv+OpUt1vw6ja9as5lOiH1
CGRFdibHUp9avNNz1V0S1b+kKH81M/G43Nqyui1Thqayj6y5bbTtaSfraek9HA9NDN9+d9hXy7bT
k1UCMv5qtTS3bbarKXtCW1jjgjhQ1y4rfrfddjwCv8GxzYI326Jt123Z9r9ty7LOfGxdbLVv/67p
epA8ygg8K3NMraKosTXEJA+7InJYGjDY11XTZ8aqLdFjOhjG0XSbTj+QYzJ2RBojZFs5xna0V005
FnKdahagNgzobEx31cmXMLXPPexM2eZ3+8my286yjVzI7Qhbe9v71TLcHM1LBoTlQpxx5A35xT4w
FMRQ1mWInQQ5jB9pJzj1ksRRq15UnYUBe44HKFO7V6vq4VxYWCKpl3oi08OlnJDtShjiduqdP6o1
rXwSXmwUyaayDh5Fcd02lebgYua1ZM5DqqY8kgj01SxNCiKLvKFBVwzHdekwF2GFbCc1R+ZHW1t2
3prbYSaVY5RmrDsYUwCO3Um2FEvXl3lTB3tRzOJW0jnbir5DlTRbIBOoGbekZrfid8t6pUeJKOBm
LLs5w0rt5h87q14QGfO5tkcQ8ZKyJeQ3EFzy/aNBbOb1xrf9ZOnNKLdf/SPpsPgs2VAphhHISVFH
yE1grEWwjI+bFImpXoqqKSuMTFMIiOpPvZ3Hi67F3VUKE/QNsILU9A9OEH2a1a2yOlTO6g4f2Ehv
psPsdyjDGgS/vYmXkzPw+pOc6VbIsrgCzl3OxsFWwZotg481gHEqSSpKxjRTeU+ppQB/MW2vsVPB
ixYxOOdqzD2cemajSCeRNwtHsz1G9vrUhpA6l7TSQHrz1Mjve0skhysPjCwc5NkhQVBcCQvmUcL+
GOjw9nbxxSRnhWCaukVyY0LbP9tG6Z3CVbevwRDYV6lhbPCztriI7mZDlYBVJ8S9E1NkU8JYkgjX
JfMdV0QmbD3d+0yTz+bc7ZHlWKcP3Cg4PljDEeQmbuQ4rbViDZ0Sgi2g9WWxjvUqibk77CyCa14M
2iHxNSIzvod1B8oY/qxNSA8Ta7Bl9LaZ//bbQlkva6QoV9LaYKZzvKCqmbmutLf1LzaSg0g7x0v3
aBLJuJ1nZWSI6Cbz1lWzPvhAdo+z1iM+AH6A1L4KfUmBRizpiMk6G8XZRXnuYspUXzaS+b6qdUAf
GXCptuy0bYOqG2ukLatvNQmsqR1bt4ECsep4gauIkRSrBFCkejO3rlWQ5rfrFzdCHKMCYf5qG9n6
/2OZbHI7i+wSJtP3KIhaQNv/XI7Utmsf54m0KjQsyKv8A3K3tn/3VVNuRqadnPV9rz5IW4G6BW/u
X8si9QUJ1RfF6MOj1c4uD6z6tFTyNds2lBpepXzXtn221bfDJqjzEQj454Sy0OtUWOrVaWWbf7vM
ZSC/s3LriEZOdWfCYr9K0RPz4jdV7RdVaWPp8HOj16s70KW8f/7t+hdHer3pi/at+uLYwIDodRqw
KTn0/7NeNl2Tqrp0xvcX5/h99fdn2i46W4w/EJJJjy+uQKrbJi8OIWtet2Xhi91v619cjpWf7I4p
GBkn80WR/2oWFVkOhAPJmbHFtnzbAe5ueKhXBCd+7RTavQn7DsUUsIVUZc2Q+8atVoHquBbJaWGo
epViXnCXXFWRoQmPJKeqykJZnfc1s+FtS6nFeWzslxw79XRb7Q5qsizrXxzOLIvuak61chhXVVl/
O5O003b9Y60DctDDEBiHbXepvTjmdklydFnNz/2kwdc8GsS/D2NrPktf2XqENG1Ed5X8teoX7pjW
4AJVL5St9KL2oG+pKK0aAE1jy3Q4lhHQpMY6W+GXPaTNckCee26Av4SB0SPhSvheCm1cIR5LFSVs
B6dnyaP9aAeyYHOg5rO56hO2Gp7NamC2NYsZNZwrDNXytKgQe+fHXxjsEEFYYIr73fBjGezvIR/y
vGpOM04se8f4EBVVe62G8RPAnuKeRKBx7MEBxYsdHGRunXGYKrgPeqs4AMD6OZGXOfw2pV+TNiaX
xmdGG0ow4gO+B1nEABeWGvFYPuZu76EThQ2Tpg+nyXY/5vwvjjPfg3BC+5whKg+M0Rb5wXfxbtOc
fdpmj9vcVUIRMostZnJ+jYuHazCNxvV/A3ZgRvrlfwrYGZ5PeOu/IWdj7fq1/Pov0brbPr+idfZ/
6SamGLYOO94iALdF6wz41o6BFL9lo8lP8O5XtM4mjqfrga6bru84NryiX9E62/4vy7WdwIO87TjE
/4z/JFpnWgYX8C8kbcfVXYPwvGU5RAVtSN//Eq6r1yozQ/Adjy5ziNAgfYihTXkumxXjOORk15IJ
eppb9wWeYId8TL74nd8D6HYNiEExcNr4fgArdYT8lGIwh5YEEJa6dz6bfv9k122680Ykqxd8QY7i
RtQHhLEbDyJM9b6YHFgJqNUR7vL1P7Kl/2td80PlpSshJpQTstb6jAT9t9IsT65d9I95tujvY4iQ
EHR5sWRo/oYDwSYXvFFuz+AebGTXAKhY2TsMKJ41p/jTwl7tVP1N4pvEbHtqfYVJHiB9xG22InQ+
I/YU5qeI3ZQiGMSUJPoEARd7U2/5PuOVfsfd2/mtHZ3XEUVtm3DjEizXaPw6r3r2vuirwxAwrenI
Ur/xTO8eOiWJQYS4GW8v0R7iLNYtQfK9Gfz7csyrY+AgeDruUXLBjNOvTtUMMhKG26Gwu2zHFvPJ
rENEjjL3qsco8ccBuQPbsCEC8p/b8zC8SUGCRYqpqkGejurCx0skO5gOZJrUXN7hsVHms/PYlMXe
rDNn39sRIrJWcLM5X1v9XT9WGNlrZb9bcVbDfeYD4Ij2oBkOBhN2/slou/nQmDkaU7A9YWdER+iB
kBpqeKWIzh2ttPscpMp+erWqA6/wqxlU05u6iY8Gb9nUADpe5BgCJS7AjIg7kCf4tANh/mLk45O7
2vbRTDFmKG3SSCQmAfivzKgqf3lspri9T/wcpL2m3c2Fb++BtMZ9YJ+XkWNgOfTs1dirFl4R7OPc
/AqMAU1JB2Z8ihlTjujJXs8rpFedRv2w84NmNSjJrdDgkAgEAKDYZbNvnBIP8rCrvy1WqIVRCoQk
876UWMvtUHdF727pYZo9xE0E2NWqvxY9LFKNXA+8pPShMVpFzFvd42y9sUz3isIeoIyWCJVP0nSX
m38Helxf4mL4pCdAF9sZlIbvWIe5SpO91ZoQadzovnfPXfUt03oGLsrcxMV69mRbzvJG14lBJbH5
PqhwpYjbsXyK4+cQYUlinx2c64Qkl9bHiB4Wxh1ML8jf8106J084V+tunB4a+5vTnMq4H/Z6++iB
GDxGCJFAZdzFBf3bM/aQYeD5IL8S4yV3WcATAj8g9IrQTJE4+Lbj7rvXbO9r0Ybf4RnoqH0ZGnQ6
2BegKbplZua7OD+8cn5r6Vhi9ukEsLIZhrs5mXjUR5jSI+KXO4UcPhpOfzcGNSHOptovjBIijBZa
A3yEkX5qYLtevNpa3yHBAFoUacZ2RITALvxDm4D9D+OqPaxlMeyH/Myvhv/w7EEVadoOdwMoqZB3
Kg8+PQL8vIF3oed8544jU9abxn02AUiHy2T4/LY9RCdcWnYLmr4zz2wbna3QRdpMr8z7LJm+gnPH
qRaXc2dI0rvV7XAx1S1iHkkBeHKspgvc+091ED/old/uY58U+wgTAJ/eWt/bOWpvPvbpQWWj5Q+b
Zum76KhjH3OqA4jgQzgdAy0gU5p/iiqDJ6ycrVMzhI8NlmY4KA9tt1wQibZyG4C9PvZHnJW++lbx
hGboV6dMHsvCch41ryVEHRJ1ICP7Ph2Wt/HHJDnkubHsjRSc5QzrBkjaqZk6NPbdxD+Z2Lj2yxCe
Wxupw3oGTQ/gN28fY/RxCIoBuyiHkZErwHeGqiR22msCiPqaB8REgEfkpyDS77dFsoVSSyc1c9vn
tk7t+KINTbdFExAIYepr4zVTSC+pAQJ/hyTNdwtVkDS2jJPk5QUVg8wImXGViZcCI6figGzy3z1Q
oRXWR4cdbxc8IkhC7CIj1NDN6GEO/hQ9dmt3wchgxNScmFwT229WXtQolXkmTj2e9hADt9NX5BYT
pqwQdxnI++CLMyCy/2R9uroFzaqkSiVDsKV5OhXY25YZ/YyUZQy3SJtXksR8RieAMuDIeROma/tk
JcRXC9DSkbn+Ufl4dGQVco0OBr9dkp8Xe0B10YKzoYraiUxAWPFl6ApYnK2RXVFM4LnKrrHjvkOm
Dt/e4j0knR6OF0l9yER+7wcX9AEJVbV1hCdVZh56Q/1yjtEc2z76gDt8qe9kGQIM/JpAsC5T/7EA
zHv10RrJuuUcIQjrmoSF59n/ircD3dlq7vPJwZJvcQ6aD4Ml9bpHR6EYboNihQLSvQciE+vFtrSy
OguSwTO/BaOLyxa2cpEbrehqxA7qooxtpZB84ACI72dq0Oh5PbZR1R8ajPzOWBvhp+bqd96MLv+U
Fd5dbVe8cSONX2hLo5Hpya72e8+ZP9h6MSL7cY1d7E4TN0bvwNDfwFSDXe2NX3RDr45F716SqSmO
em6ci3LEJX5C9LCwAe6MYQZdX54ASx/mXW9jKydwrm2IL7VXy8xoaEFkmWg2TH2hHyQrV3Qpirg1
kq9yl9oE4YIiaX68gkYJyuPVMr6M7RHS89OoaBdSrKhVoF0AGDFdK5TvwSbCTQCQXNuTO9enIkBG
UAXUJIUohRUmDtBy81OZzbk8DqsKaUa2hZKpbv5tLqj5LdEQ6mV4wiMnif9iFvpNm2N/2TXq8Z7V
fM1X6c2tWWRjWZxlzYxaMR5PasuicYHArzLX85as+rmFrGs1+2iPXZzuOlBT25HGciz2roliiRzN
Un1OarfD3E6hrkBqL04j7aEYPvoTfkivtpPD3C5nO9W2jSyrwAfaqE9HpyL1vrxa+W+bsuLVMW+X
ejudrL8tkHv24t94UZWt4J9hLjzP2fwmb7Xqdju3Q7/Y/Lf/ye/X/3bT3120V9gIofoDyhpoRTdW
F9/PdhrfI6Q/Q4bXjVPYri2O1qwIoeYg06GqRaTkgypVlbZTfKST0OVj54OHcPAxwkHn6ue+0g7/
bbWrGeJBujd3pYGmjgEnYm/NitTjKRwoHmSg+WRXaUuBA/N4boHuzgbCtfgyIexfd5gk2c19CRXi
aNtrfVejN7wn1EZgfcR/Q0luHiX6uAhgjXBzCwuzfvQKvE9V+LtSqXpfPXLSnBOdKMXWloWaevKl
9moXZKD789gzLFIQASkkzCw1M0PwyE4ZBwTFDH9eHaTCY2TZSXUMyfSDIuP0hSyV6oulcP0/lSpU
IYmJBbNwjHybz64h6TJAWUOq5Zd+rIHxpH6gHebM/JiM8dfIdJkHqd4ohaSbUgbDZOSD9GAu+V8l
XmNwrnn3rfN9ZteQKYLhjAgusdMZ8OcY7Gq/7vdxFR1Q6gGA0H+HIVNctkyV1MJuD1zdu7iEfNcp
AEtB3l/+jzBzP4SK9lPKC0GWyW3g3etd2G+7PlN9MfFlqkgH/nMXa/QTcM1SkEdA384+VPZRQqdj
pPRpBCRDbE4F8GUTWwWasXb/VM+Gc9DbHKEwJMT5GGlzc1p877KE1tPcpieGBFg4IJJVpNhwSpbJ
HJpyRZqB8GyOntlerjLI+ofWygDRqUuQ6wrdZL705uNqERTTbev9bcNfP600y2H4llpLcof6Ckiq
SqWX5SySmBpVVuuWnZL2LWdFUqCusiW3kALWD0YB9Wlx+nJ6O+i4Dm1JP0nk8Cz8XcdFcft9f5cz
lBub+NaPfFwYjwftHlUklFIbD8d5pEAQPxxDFHH4ltbcMvll5LGO9NHCWWofq/yR/DeyTgpEE352
le2XvD3Q6vmVjV81ZTtZ9t8fqi/HmbHHW+ly8qzJxUizEDza1pbabeFK1hHSO9qXcviI6PVZXx2w
vPQyOS1zTXqyVLE8oqvdqtK/5eIY+f3TATM50XbJUY2e+cw4UQuGP2yFIUhV34i1UFsP0k0Im1Sk
Dxb7C6lztKXjMUPCJo71g2x+q4bqriW70BkYU9xSUepJldpWyNMrzWWFa7QoZWYjgYfwzztJ/icp
+tHgky9VOF6MfqR6u/p6nR+d9C3uAPlxpN5Vy3p0Z6yid41CvLj2X75ciN1eEWfQL3KzA9XlpLbd
+22ZVxGTLSNHu9s2llNuzW1fqW0/47ZiO96rfZMSK0g4yvLPy4tz8OKWtIvK2knP445n/b20bxe/
1hB1UV7T93Is+U3ld5MiWL9GmgaAUm48UocLXYnfIB4GhjLypPy+KnvfXlUzOoM4IeR7hGSBWatC
3iXSlJos25qyzFWj4P9oO9l4Cr9NRlteblev3iWgbHlstz4T+uoxvj3MsjQwy2EFzPRPv5PabSup
vm7LTrejvtjq9Qle76UZqAX0Ln71erqT14x8RqQm+/5u2baJrDVlFCjVrZDfY2tKTfb7t0etJWWw
7SIbvjrV75a9OuqrM0XqhQ/co1W4aumzPZEEa2xgVqm+vhWrb+HBKUnqbaHUtmXrDe+vvjlNj2g2
JmjqGPK6lYNvm75YI1V4R+MdwFFeyerdBUgONuzWUV60b1XpVy+WSlu2l372c8/A282wr4ZsNQjp
MThuvqE95Zq6/Q6BdwRgov7olHVw6huCb8H0MZtLa6d3g/6R18mseJXee+LCFaKKQ/OxzrqL3aDd
tcLq+Fza5dltLO2jaYTBu9Gsmr0Zjh+ytEadr52Dg55m8SWBGqy7zlM5p3BVLHQ5gV/Xb9YlKfde
1KcXZHrfQJok3EicBJIYVD1/LJrT5BGtG1Hh0+Qd9/ofvr1O1nK5G9SkSmmQIL7JTZPPq3xYtwKj
IQYSW/sFTOR3m79aJp9uWXY7gxzn1Ta3M0wgsdwOqRISRjKkU4UvfXdrIzzJJIbQueIbq/6r2pIG
uy387fpXu7t4ee4910M/vlcvNdm98L0yfZQt8V+AzzE372XFIl3w99UkyqOdk1ffjKTFjqtCJKVD
mTSfenT9Elvp88TfMKMbtJofuoK8ZHvnpPyEFJB9TLr2TMDOu07ohOGh4MA+6e3nrk7eGa37xscA
ziohCfpp/cXXrIPZFQ6IfucJMue3WrkAJLyeDwlD//NkQBbvVnJttnIpXMu12w9wCfYaREcUVYcO
Y4gC3m3aE9ckznjqteG+/eJGsQNjiZFhg9I9p3gX5ToqHxNSa/mCrXWyQvackBrHKL47B4jw7Qwn
uzf4zp75xH/KXHPdJ5Wn/O7CZ3cYPkfxrO2ivDD3DuSDmTgbUb6RKBiB8LvGVxH4ELeLwHPpGPOM
B2q4PIxxRJTCtQD7ohx4DLEPqkOCFktNDRYDrLlpPUUd5px2F+aH0q6+a0bwaGuY5a6I4Lu19neh
zQsK9mZyAOuKPqXznLs2KCICc01dee/GOP2KCFt0RuSUdG8JyTX8c3Cb9z5CWH4KwiR3/y97Z7Yj
qZKl3SeixDzcOjg+xTxH3KDICcMAYx6fvheeVV2lln7p7/uWjlx5Is+JzHAHw2zvb6/FuzoWWWj+
sALV3w1Lv4b0jWNHOrHXJu6+KNWvxa9PjjaCjxfzHHNIHvZLrh6aSg/uOff99AKhnXWMgkevYoR/
m2MwJuYZCwgqoUfyrVN1TJOWVodLDz9RJQi+YuObF3uObVTOO4GqRrnHgnQQNCUGeGe9jacqZ/tJ
EyHwIQ4Ytaijydup0dcgAlO2MOw2siB17TRlPUNP8C/O0tgRZomobbrXYE2syPPSgMno4FkSfQpz
vcsepTN8COLCOV3qlwqgHsRa44XZxwA2W2AjgQrkZTCSW7W2Kh5Sl4I2EKBtkOSiWmfdq9GAYD/Z
Bz9ovpfSqaJ6zU3mQ21Q427Z3XhGNx1cTX0O/h1gvCVk9AUNVa5RKDe813Ixvjl9cqoETxmrbjzO
SZvw484UnRVlpgHHdWmMP5Bj+3jLqzNqVPemsabY8qAPbqs/mGJWPepNjGiEhRqoyaLLaof0IGxj
OPVTX++sE91Fba/V2Sdz33OcU2BthvZY3tt9CkjBpVcRGC1T792vDfS+Lwz3xQY9tQJx9WpD/Fgs
/YesZ/Xcjrk8K6ciO1sZEZeccdejFt3RbwEnMl2CNfOfp8K48SbWzsSuISykN3OruuPk8Fyp6LAN
ZpUeluF36mXqAbH3L9JPx6zzMe60Fc253r1bWgEgcHo2B/3H6irzlpUip4IAWYDH0Gc+LwNTQiz/
bdN8FNKx91nQeiFQNA6H8uRsk1v5IL7XnkHRwCrOQQXfoE3sjyo2KwY/c7f7cidaCXL5SCdvwSFm
3riT+UUuPUBlwJB2AEahe1rqn6pxxKPUy3ZX12qO066l2CS0cLTa9sYj58244vRpei4XCTXiZVOE
B5r300iEG49amd+7JKkz12r3XmXUoaV7L0tq4wTqzGpfJTN4q8XEr86KYepcs1KHPrf1Eou6bMK6
Dn6VlNrKeTrUBPxvCqEevYY4dp+CffBOORCn3Cjeg4yn4bjz8U3AGGq1Z3/zDgXtsTKpeyoH/7mV
P5o+NJg2u+PxR8AIuETjnVI+x/3SPFd6a/5kGrYeq/eJ0ShYk0KPpwKhT8EbqRnFZZLQRlr+OHSJ
b6YzvgdTqcXFsuxnUN1E6oaH0ikvE7nLPap5oKl1KY6+DbjDaLhrB9uy+Es7b6NT6ecmeYdAHIGt
2jOu+maz39mZgTdBzTAvPr4NiiDJo5lk+6pNZOwPfRdNa31B9UuRXNd4EyoDK0h2BOg039mzlmCn
73hCLDyXypTJWxoAyw37GZhm7R+7st3j5pjpBUCrpPYPo4WnGR0XddpVnfq2JYc4DerU2JwIXdMe
aGhyl6eVgdUOABpTkG68NNN0m9Tkun2azHFN0yYL6vaYDcyASqYJtpWfO3CY6GdT2I3BPbG6eDZN
2dnuIz/4rHt6pmZLKyjVU1QV/c90HVcIyI/jZIFuqEb8uS3UaTuHZMGcrHJEemut5quj11jclxx9
pWbhY/jGsaTdFebK5SKK20nTIPuUcjzRlNtVm1YENsahaFgsWRpAQYxJOI5lBkyqu/ipB2aBev87
6+PFDcoUcQMXqlpsOFosVqahIUbw8icq81FfVtlB5x2LciuQBysXX9Ko7oCnw07pppxvWa07xktu
TW18WHt5CVqWN7TjPzgxH7qGYm2Q3dIUN0NHulAecp5GWpLemq5Zh0Pj3yW6loVWu4rdMBp0q9z5
0ckccWAunh+rWo9k+oLL2ajpBc/cjhddey0M3t10I0sGCRO8Vvaud5O/L76ThK6+tgIrnEEDMGo8
HLPlbYQkHo5AuIo8I5PlPs6LdaAxl28yTopH6ITM5SaYuMUbP9h3y9a9mYcvutvcoAnfqAIcfExQ
vTul8Zovon9MkxbqeWUefDGdhoJ3CIx43AazvBg6sAAt2bf1zTR3wVOapdOptXdVBibUdFXGbgDD
XllVURJMR6kv55yOcgGmRKZQll0c1/2Eiown1Nksgz6cCvbjo5PvlZlVQNDKeZ9kBkvfmj0PKKd3
S+mym0ZcultUsJDz7lKQai6btKZ5TYwHby3uMJMRr/iygjUPF2uktAUwyBKgGHV33go/jkMvSuJc
y5btstW2piXGudHUQ9SptvaxoEU+pBYuWrPQWqB83SdwJhSW1vrCjOkDE1m8DVA7wUGAZufZdVAm
KIrJdz4BmkAnqi+ThlKtmCHHWXNZHLNxevM7cTQ81Zx62c6hixOVh9wpYZaSzr4YToG7RESo2TBn
AmWI9iAGGBLsm+ogjSyjXp8gQm6aT6Fhqk/1O09L5rtkauIgp/mEnjLH4/xNpY1YtCN+1WoFbeUl
e/q1vBOZEYtT5QGRqTKQjKUe1dYzKQmMU5mjRXPPA7VwW6DmMEmbej3zVKITPDTcghnupLL7GElf
AKOpP31nxDrqGTu986MgEH/KJf8kaQLIjrrETav6J2gZQSyc0TnOqf9DlPmLUyY5uEqp73oPCk1X
AKBMDeRm3nvJ+Yd2NFNSbVG7ewNPWencetqXl4rmkA2Ugxftok3rdANm40tfiBx3FfuWtGcrxmpa
qVw8ZWN38aoV8m6CWzUHG5gtLMqN2RTRYnh0fSfkcRiGi/LBtCzJwMPw5i/+n7ZxjbAuXSsMRpRI
YrkdiQHkLUZ31ydQ3jrhJFbiC/lQnzLtITBdrGkuz2LfBK3tDTWHU8gnwEJPZhc4NxwuODOUI9Xl
88xHdSz8yo61DzWZbNSroLqYSLdV6TPd7djPGauD559Y0V/LFX8pZaqL3j7ksx7ERTn9XAf7D1IE
KM5EgMAZYCWxb3uAphGzZMQ1xyBuZBW5G4qkcgIw+EmCIWU0EcYAu2PbndHvXLNhOijZtJEuNHdH
vj1DE7+tQCx+Vjc9DPN8Jjko2VUVh7VbGPFNyEE3wcQmPNcP2jyMO6tHiy1L+xGWNaEXGqHiCNzv
EyDxXeek7V2PQiiaRasx2W3EEEZjV9T1Xc8B2vB1hZ9iju1+O5ogJpOL/1WWJg1CK4ea7PoNV7//
KgATLewA5qR+kt5yqAyb4XSmqwdrrinGdjIq3OmmgImb0paMpGu+wZr45a0pGmiH8GDmJUVcO1aJ
mV0eODZ8NBXEpIHMQaEjT9DyyUOnzuPTWJtjoNrDPJAkCDwoDMt0NtfhlVl576zkw6Bb2w7dRS+o
ym8mFm+8jAIQpGqIGwspi8FwxgtZcnc3AgAcuAonExEHrovnefB/Or4zfVR+8N60RQvBqfiVSc2N
EkZBAGdB57O4vgr7rsVN+Va03jseeUBu0tj3qYtJQZmRUJbCPN2Bbp7JJSVNejSUfKt7u3zuQDJE
oK7DeSXsJDPs2xIjQAcaOiF+u9d9qujKWN9d0TInOBex8PksXUdy5VRdlLbgv5N5ELHLfqBd4Gf4
BNPCitqdIaJRs+4mC69UA3TpUC9ootUcetq4EakK45B6wXJ0cSgPBfS01oW7m9lsdMAoTmGKACXy
WklYNn00ed7EkDXpwxQ8cuGkcMxgXs0ThFWM3YogNa6cBA5mymAHA9t4xhlL3Q3Cy/cT1U/0TPLc
TstxymtcSD2E1KWn+Fz4N7mOwDkbeue95LgkgYSHFam00GlbVMxE2NYRyJSv9+XRyhx0d7TF5hbM
nStRPIBjweNbtve9hIdVcPhgJStgczre4sSiLBKOiQvD7utEYFms7s61OSWPfncoM1bNslyOSycf
SxcTogjmEzd1tZcJg/my9+5VUiaxP1salmTivHU7PsoSFFVCeEt4W6q1JZ2Gz0ZiMui54bgCYzAx
aCeUY5zhcYk4WYo3XcKJNXlooQrXDoEn6I74Ijm31dM8dW9+9iTsHroa6OwhJWKfA5ZQ0j3xabRp
5+4SGWpByodn+2uUM2vfAwvhhvbAo1Q6YlwRvIm6E3v63o+GmboHEmXq4AG5cwxAM0OL98FYDUbh
TSz3MmEzY7SmGeE3WDzxp+C9xKW5wN7P8t/Z5P6gf3/Y/oon6Q5fDlUuKLzFaztPVMOW/uj06QFm
dYmXV7XRNHyYCVxyj/k9+BeONQCl6p3Ln6bR8nOCFhGWuf9kcgTBwSfr2E5LdkcYZZ2Vj7R2xphz
BTy3TtwNlbfunHmEvDasZPDagcfA8Lqaw0dppOZdxbt336/tnT5nW0egAs3iMLoKO0PFQWs9S3/r
wbpeGhn9VoNY7oemauMOVn+UNTOTy5aR7r1BFhff6Hf/ly3+/8kWW5a+uZr+39nil99K/e6637//
M138z//rX+Yn4x+u43n6plmytqAwEeJ/yZ/0f1gGLADX9A3PItlr/He62HL/4QINdn1cT7ahGw6Y
gH+xAOx/BD4QqQBGgPO/V0Dp5v+AAdiQmQLXADFMxBgywBZk/k8YgLe0liYmR50olYBw2sbArmGu
ybaA1mAc2OJHlWVS/111fyITUBVht33x+jvXF63csmfXtNL13+ctvPLv377+xvVrRNUQbg5FAmQH
i+vWaruO+usIUP5Jk/n7S99iJ1ME/QHVJnUqTnTXDL23ddyuv7q+AAGj8zIMcom1xrqXWyf4P+gA
U1IF6/761SvmJrdRxYWGRTO9crQ2Bo05nMWkcQqF9W7OaU7pKn/jTNDsmpLom8Oerl8vnArYRRPv
oTHOcrzCmt7NpjIAvKtLthoNz8dmiTLCDBIgaMwJ55vRP44Fc/1KXnIi7eb91O4tW/8sF1fcLSYD
D9QxccWtyZENdB2WAxT5ui7u0eE8TCjeqY8ivMFqhbFQa6NsaMkppyh7xpS5XxrlOsq6o0OrMEvn
7NL3QCWnIYmwYn3UrXVZ5lTGNkiJHce5Ww9500Wzhse56A6Z3WM9PgDMwl1IX0GMIi4dUJ3TzINn
qmOztN8xybx0CNKZnwfCljGEVyqGkIyyfFw66F6dxxbE1monptrn4wSMJetZuBr+h1oBAdftvHcS
aUWLHtwsI8gjo/S1o07HHW5bVwP1DAysdZziiZns+/4gK3191cTT1MtPnt44wlcsuxQumwR2bm5h
GIbOOUVeYKOaXhtOOMhOB2+6MVPnufQM+6hnHA9xBubJYG9uETbBpEwLo+gi0w/wDwqfwcB6Ptq2
8UdT7HtUZgbnpqgfLDbYj0QqHerx+6XQSDlTi0lp8Md0FjiILJCRlYF1GLr2kxdAZhA4OLSF8mhW
BJe0h8w5txkbMGv+NKGih3nFKWfeBJ84eH9M23dxl1syJx8qaXrovOxeLH/9yhIzI4tNWWLLAK7P
XVGV0WLOD7qq1Q68FA/mbLJgENk/0347z1MpQNzJZZPI+qQyZR6Wsj10A3PZPelmAwkpIykBtZvp
iVknYlvoguOpgceqUh4gnRXPpLQxTvn5MR2JrfRue9bHLIandVrdKaxbd77JNB9722Ng5ifHHyPl
jyP8ROfZzMYfOIokAdHqse91FW4hSm0wuX8MPa5bkxA4DhUjJy0B5TG0KGGGXtY94WsbImLIYTVT
FMMGG4Fx4kbsj8olXMz0s0HkGkYBuOeLluYvrW6pfaYZF309Nrb9C05QE5ZoOI4uNE2jp4zW2bR0
5owshW9VP7g62KkMU4YeyIVXnLKZwecGUx1ypLXQKJi9COIiFNchvdjF4cq5QheyS3KFwwF9ydBv
O55+YHyimkmBg4SFOyG4svCuaekhW4NjgfuR/Wp7cPWC805RP1ZAgEAKfCBwJAhjW+Z+2f5ijars
cNik9atIOzpqL5tuA9RJHRsxm7+IgOOX2wWACQ3BoS5hesGKNwiq93twvP7o+gT56zZRkW3aHEnz
7r3gMjt61tiFtC1YoYj/akq/JBCH9x0lpzq4JWTLxwOSaKQjEzjqQKcTTGQQdJSTZ3kIWjaP3mT8
AiqUlu1Hng5OaNQWXj8FMtbm1hAAyhqh7t3tD6ma8rCOk3YQHkq2RAezhB3ZmluHEwm2MIc1lQrc
kM0P85j1d0tBW2Rs2/TUBc/JHKRvneckvEHZfFwNhRthCvVhcbFVLZxXTY1ySoaBfJR4aVsQzUEe
RNOo/zRz/q3UU2IDIf7kNJzzLEpa1AZlMUaJeFrSRCMmzcpJxQm1ppdFfbFPOzQ89oY4bZKMor77
Zs0690FGtWZO04LRZE4yKVPUfjoQ8Va4ZdDbgtubGoa+0LAvCbWvrJmSizB3I1DBnTMt7n6c/N+M
dtgYaxaywAhewvo0LGP+VbjqVCc8qfy2/HDsP1oJn8rQHGbZi+yUVFkaVvUfv1LmOU9GQrPGcEyn
4mUuE9wDWtseVD4WkSyEizG5DKXqoi7X4M4brJvDLwT32K9W6w2p0hjNuaFt1UBFtSEAWzqTkTdZ
pmoAoWmxnDzvSfoibLUEs6NhwHLdxDMmU9kntaB/Ko1yvFnlj7XGIZhb7GzZkAMW/BrH5stqEWDQ
2KD0MljLJgWB6CzVD0CZ3zNCGBC84aDN9+VYD4jqgjM0wO5iBfeY2CuqYXlx8szks6306UQxiaeM
ME5JKQ6OY9qh3SsvLKy1OGrFkhxaCAAobuhxp2v5cJUt6w6GDN1M9qjku5NgeD0SfXsOGLszuCXp
z3L8EfJxmeUYdm8trMZYYw9CZ4gG4IRsbg4oHyQOmpvOCY4MbhOHbEIsL+090W/GqXPx0pQ8i1Zz
Qm+plzQrFIvGlP9x0lHty4mmKb0kj5bYYJ6699Guj5itb+sB7bu/MNe/Fu++bjth3QxRYXvb/kX9
UYGrhQEHvb0SjR8pHippt9wv+frSul0f565cbkYsIGwbGirilv2UGtleaivAILGCne7uMrdOY8dq
3lqYkodFd+80GY9UqA5ap99TccHuSApib1XcE3jmMuau3CdNc46B09DirMx4276cKw6JblpepEF1
TjnP3DkfnL9Bbdf1fGhz8Zcgf8XI52wk8k76e898qh2fKZK8oTo5sX0YHXq6grO5bEyGRWCTMs2h
n6vtxRLmFzJIGem+f8sQiLd3chb1NS8eKbNw5Ynga9zCcDiEKL051oEazsxaZzf+LiudF32EOET2
61P3R7mf7CDSfEEfp9ZLc5/66vvKsB+u4epcI37al+WTDjgcMhH2Y+mmp6x2jjR+d6tXwQgNfiUL
jCrHSMA4I/jCxeEzgTarIyX7H6z5HaMczX3aA3u/kg9czbZCdwoE3SqbZ1ZQQF5u6Hfb6LzCYgkH
Co4kTrpH6IJRUm6JTtjjDm0E0I96JGF8/g0+mmps4qZjgGCjhU75RlEsx5HKR+ZZ0WSxtc6tJ1c6
aaS5HHPbjdqkiyQ9Kf7MTlf6mTE1cJcad97Bdab7TO8izyL9fo1a6Uq9WNJwQ9Z/eKqQtphBHA9z
J890TZ14msX91R6w2IAijKVH7sjg17Fq6r84DRvaBCRJ/0l1/XqysudFvKWIIiJ9oIBy/eu4FL65
TsTJC8osLsgh0lCaIwHs+Sxb0sAu6FFFczYsNYM9YWAWhEDqF8q9/LT0g914mLXbNcidU7mBqrao
4jW6lNZC7PSlzPcGHNrG0TAWlK44NaQpG6+h1tHgRy0S3HZ9NjaRnsEuFQnVzCsaQ5C/OZfgYLrk
Va5sljsbzh43iW75T/jY2uMksNGhQ4p7oIqCUNjUFUk0LNSAcuoaR2kMe3r5Iu5b98PHwnbuFGYV
EdgjMs90PVe67u49v/wqATIf1oKhkW0g2WMf1ZdcUqn6asbnUvq/J2jfodCrOyUN7VCZdD4b63VO
QZs3+UvWaGY41tYIQYzIgSXd7yDT1t3qUB4BLswA50K+M5tq9ubcTkZavK3BwARzaodpGXywDxRx
YMobmvRQrio9Lszx95gnGgNV5yTNqaDr4k8/FxdjwIBS6wDsTeuU9tZytrdDhL0hz106dAWCOXxO
DMXwbTxUuUwTchk5NloipbMH02tmwNWcP2pQqg/4kfaOrzdQrZj9SBCfE/gZawxyDDiVwVO7of/r
7WVKfxaev5zWZC1js1FvlmXgH2HgLDiIHKqiZlWw7wX4xMbpDhYHN3sSjHoV9Sc7CmixDIp5nh31
m3ekqfV1127l5nRWrw2LbexaEMyX8YIZ8HmcGBCpBm+8aD7ENAIEUFbIWRTaucv6b3YPb0VTZdxW
3cVBHYwQ2I7LPNYnsZxNN9j0sHUTDcKxQbs5h4yJ0mPnwHlVFE12V/WLllfU6qv3jA7OvmAt/3tT
21P5aDYmrfs5IDS2XYVmC7HOZcDlMBf0tOGxGzF9AE82XO417IFSp1GTDsVNQQriIF0tYFkx6UHS
XKa8JBV2PN6ipN98RUvmH1t6KuUAmYCT1W2WTNl5ob9bAJ3t+Xaelb5US+rGvewZ5S1X99Qzzqcp
qZ8TV5ZgIL03XHUMCnorC96WYXYaLGarPDfQ03Fg0lXCCtgPizylCWfmqgvemgwF1b8dH4vQFTO3
Xb4P3E8vM79EzqQVwpYbyTyea1nDnobhpWDY0pmY28pqBrTAgjrnVmdLzVAPnfvppsmL8STsr1Ix
L2dW5Rg1/p9yGLTz9YX4FTuwxLEepxKApdjOrnZa/fOlqIe3sermGE7eP7/UuEzhWmKkPbq9JK7X
7hSUViYumVZmk75fLeORB2n31zFi5XxJ65tvx0LWHGQkyWeNzh/R4z66cpGulKJiFT7hBbc6ThtD
vaTuKYpmDgutGeP+PWMx+ovQyZrS+furfHJDzMis1jyHgN44XYtiVccbsJFvrFloETmPAby9vYfP
w7HSbh4ClYqDTvf/uDZu5DVBcB633/v3y/VrhaR9k2pzvQ+2/6SpyuTsSvmE+9eL56XKz1b2aNrl
JnVNlp82xZXwyhmSjJuqXeUGdw1cr4NwdZ7MgZdEfWPSzW4hNNit7+9tmMVX7hOABGyWlchDI9N/
18c6sT7rgVpBCTGB4ctWcDHDN+co9k/o1JU8lWxPSUOw25VNv56vL6jR1qOCmWB126SfX7GN/W/l
kbY+kj90T9fH2r+/zPRw7XAPkePRz/r2sg71i+rBNuQ+Wt0ls7+TLk9jIzGny8rYElNULL4rSzED
b9VpXfPpotyRGBfIBrWv5+La/YoRiZxSTQuhhMesATpPF8yYlijth+sLo/I/9KF6dnqvC5GavDaB
NfDgTPYZ/O0llxCOW2xPDDhvoDrzPLMpPXSyOHhas94Krjz8L6libN2wb3QG63aFfMsXK/2c1RP6
MDVsxi4Fn0J4RvZtjwMRrALVZrImj0K13nNdszXQUReKmltdJc5DEmSsq6L41bfaIQlG/5zVTLMR
i6CBNssFkyil855dBJRF64IBE/2HzcFgJt1zac2vVS9Pfh6gH+nkuKv4p5bWe1dLc2ebySaBzKoL
/QjerDQPJ9khNvf1+QQc9Hc/FC+QqYIjvKuFyWjvICaOZwzuzk8rOGdgkN9JWRpEc6ozRYH3xSyt
p7ZwIXBgkopM4IXnyacF46XzXZ01v/SAWn629SWq3iYo1MjxMlXIlnvTux31nqH6EglP6U9U1esf
xNasC4aIorSfOIEA36jKKWZ6OLIFKyLx+JrBXU6+aW2UyGqGcZ+mGzqLrFLcTkTZON0SPlPNMScZ
cDPho7lJbfnkTN/LLPIv06atgKVlL2frZXPU+O+0AYM7nopoN3vHeBEO3S2MESdSDhychVpu+mLt
YvQtzsFbuuBGVLm9kx1j2G1pRUFaeodRYBCoHWZi6nw5eNafVqiVNoucDivbEQ4gvrYvuuSlQiKC
3I4NhvTs+bbpumVvQbJjAnn6UWgZs5mqexeVb5NU2x64wB2RMqdeRNWSfeD2ENbYUZ6XLCcQqXdQ
ygdjo69M0FhY/vPRXc9+O/RxpcmX65fYCy3nh6sW6vpyVUXJyWLSCgQVsU1qTONWv+23F62iZd45
3HxBF1sLKQUcWyyD2/yltNPXfFu525HERErf5zpmc033ohN54FQ//f2SeYV61ab72jM4H/8PUpQP
u7/qsell2xOnEQ9dVqEF38BSV+LUX66WEuwVSn1G7mt2bK6vef1rhv/6ssHIloTLV9dHvKO0D/FM
UEE4Xzc9SccPff0VKRUkoMp4u550Ko41XikA1M1QcGYuFNcwfhmNT6M5K0/l6AbkQuvgYqbwwrFB
kuOnrJIYJuWWRaEST/nwxhn9rtYzgMWPR1FkOHDDKBiagvVDe5g3R/y42eJX6gWAH9zf4zIbF2Qu
F9+XDBtfsW7TgMD+SaC7F5v3nu8+7JBkvsBlYGbdo3qc4X7aWYmRR3XV3MuGP2tsbFJqjfOQmmmy
HxO3C51lSm65WlGXLhVLJKEPQSQNmqqP2pKYbY1V6lAxCkzsswp9iuyUj6YoqLelJn0YLO9Bjna+
H/I0KhoTMZL0nvJU/qGolR/4vHNyp7WAXF2sGGiWenzNJc4dBln3WODzHW0NjeaqwGaoLTm5BmXu
/c5Y4la+AnD9PSyIp/RtBHFKxTfn+PshnXEr5VR6OvRrLcphk+Iiy+NI7p1HNLPhyY5PKTcAnGO3
JA8uR/jCyQwYf4aRb5is5T6ORZp57IhWMi9ex9BUb2VDjPvVnmi7gmKOhtX7ofLg1AfFTdmQll65
V9tgfXcm7yxzGm9zft/QDecHMBzmE0WDijiqKfKiCtTZ3OQu//ewrWHrehkWIz94w/o8GyQt2bzK
vcyoXncWFo/Gqm/MvKS0qUljy+ZGJb5tXfezG4s3xzVslnIXAyTtDJIsASJXaqWFJn/POjXdKWhu
ZvoBBLHKr2wKHHzzCTNTRRGtdOyNTrss+JR2Ta89U+h/3jcJ/Zfa+CB8CWaQbayavnVO16i5yFCW
a/aRsit66mp+7K6RVM/7koIz28GsSJ85CEjrtl/Kiaq4eO7WGjc4Y3ucS5xQ1ah9zPTWY088dr24
nbcPulns5sZjLLqi3Wm75k8PvGTs9W8qIN5YlN4rrZ83B5LXXhBYOHg9yTiPUkiAMJGNX33XpOiA
BwYTeWQYkvOcd+qEYR5VYtwWciPYa3kSDnrst/M7Sk3vpBnLCwLPmDGGIKq3wF01YhkZnYg4KuZ0
plAp5ht1TAA9BL6wsUPcJ9OkIUAOPNnreEGZgbh1KcV1nU7bpKxbxBgTCZciecyT2wHO1G41WwOB
lxfrCeSLxUVFCrCfQsDE5LyTj6Fu9ER/afWUgRVEpvVbC/pflinuTFXVYaohy5ImcXSCUWlyWggJ
UzXE6cb2YEfhhAKW41E8dhcEedONUVpmSE5575Wbzq5dG94snUUlOfta+wWn8Q8IHbqEuyJVt9qi
OzdlKt6V/MlJVVC8I+jJFOuwEjvR0ZdFqn7AqW7t1oCqla3Fc9nVL53NBeKtzzD5fc5LVmSntroM
2Vc19Nxpk5uEq/shjWmiPGDFfbdJhPKU7GDhnmuGTvS6WuJxoiRgC0Px6LKMCA+NREbuO8TYW/Oj
knKMZG69Alj7kVmKCfUJoAMaoDdVUio30F1j9hMXMolV3M/kMHKqiQqoHB36pl3iNOGeQ0TzkhAn
PibeeFNW+UtuDyRe5Koid2TzUwZ+LCSeBDNT34ATdmPt4DcTLexKOieh0Tx5FEYIyu66nqi2qwrG
znhgYQ8Is/oIFWlERqM96XrSPwvbfK+W4FPl9UzVTTBVw5IOsvyO1OufVCKMXCZ69/4Gq/Eh8ReG
4mkk2EHJFJRQ5xOf8gr2Ht0izl1BT2Fv5tppmKgbBwvpGGhhGVhdlPSTgfGUBxuh1Ez70aF52Tjb
tQFSRG5kAW827L3f2iQSxwP7j5/c7BBjyD/ZakbFpJscrklFeiZ+6ctocKc18rXhfLZz2xoOEdi2
XZcab14BdIgz82n16xvCGSfg61sBL6/Qgbc3ebD2h4mAjVruO4Co5H3cULcEXq72duV0xxuRPze1
9cds1yOdNf7+3vQ5eb0HvCUYTmVT3IqXnLwpEHEEsHSAGpe3AbIIBZa6uU2QB3da8aXnOZuVrH+n
ieCQHzfvJcVBZAXapUE+trO38ItFcKMoMAMLIrk84EmCloCr1n3tZEhgbVOLuOvbVrgoHxXkHWXR
GWyqGGvizx5qJGaQ2r1F8cKMMzdUR40IPzfBc7SlDGDEg1Nzi/Cc6FxKvYrn5c4xUzxwM2fQBU+a
nTPP4rt+NKlk2HMs5yoknFJ4X1Q3fzIR0cZMeu7mCVNgoL8wdkI7qCDesW0SU+tntvQXSLr6ibUm
Wufy5Or0iAIv3fu/vIOhGNPCAO3tNLmVjJD5lQSTha7fF6b8psPWxFmPjpzqPW5GTT63Ve7uHEK/
48IlRhYqCFH3WFG/LgpthmJ2WuUDAbz5xfYqZtBbstnNPJNnowMpINdgW8a4IgWLKnHF2Fl2We+H
K32jc9oiQfSS9r/YO7PmtpU0Tf+VjroeVGBLLB1Tc0ESJEWKsizLi84NQt6w7zt+/TyZPMd0ud0T
1XNdN4gECEAiASQyv3dDYMy4Ume43szFkdHvpyYXki9N5G4zGpcEgHPKy1f7Sypy68GsxxdtgJ7d
isq+wzoMp2HXCaAkOJuYiLZAzJ6DZ0v3nT7G3TYwBbflPJ77CHRhps84GCOV13gdAq/wP1eUqNwV
KDidoOW7ZIuEuoPJGKXDarTR9B76Ebv8UI5xbwtXDoNT6fj7y7bbqrYaPWy5qIy2TYm/krLRKJWw
72qroYR9VBGaLRAOQVdK/sebrbpa9f+0fxua4N9F/r5Wh6t9fmpeTyfFgpUsJjgmj4cyFfGs4Q38
I6RL8kO1UMfeVhP1T6hogNvH11Pf1lXrunGZpD2jsdJVh+mEKSmy5lso0jWrSP1pw4lxRFlJaS4i
871OKPvBjfQSDlL/haLYchz6mpyVyquOJaProE6dL86SHcfxYwJx6IQRNmq+uHpwXbxlmvIFw63l
j1hS82LXvSfuSBw1E1kBkyVgl8lnNPRrs2wwtGw8Jjj9AGtbTlWUTYxa/BQjAesAa0u19ZoooZqd
TupwgfYiHO27qjj/+rk6n1tSsUbkwd2Qy7+mWmrhmCl2m7d1XzpLxA6eMzXv4Nv22791Pddt/Xf7
/G6brfXendsRzYvZspAG1BOlRqn6snZqNZb3affjU9VS29SnalUt1Aluq7879nenKoZqYtzGtWgl
OCJjt1TaQ8S3pQYo13+70VLpELfPKwk2JLeD1Lr62GmY/Qze3WTh8dQO3NLg1TTDyl3+bKqP1EIk
O0pkGlH0nO52dtW6bbMILfw3C+3bv8JCM01Pksb+exbaw7fP7WuX/bPF5fWgP0lovoBpZtu2sH0c
8v6JhGbouF+SXutY7p8stB8kNFum2FimpzuW7+A6af1kcan/TywtDdP9hXRG+I3QBYw44mws2Kf2
L5aWuTVoQCDxeF+Odj8zyCOX8qIoXSqh5cbw+v/cpvxXfaXtvZ3rd6eGQ0o6cVRBJt0BX6R7tVOl
HFHUkaPN5Hx0E3upi7uWTOBQhgPnMibYNadD4/H+pdj7HE8f6G3Nu5LXZTDKkGFA9xfUouBb8Ih4
tw6nkkTi4mSTTpzWDSlhr9RWCC0mxVYkzG6dYTzoMRHV1rgeJr9+Dj2oXDL6uCUDuScLuScTGarZ
8ChqpoWtDEyeZHRySIZyno4f0KTd5TJc2Zd2U70MXK4JwDStlkp7qOG9U0HIaUMNACrSd1HxwaUm
NskAZ1tGOQ9AcQrcETp29Rl5z4UMfqY+ZtwN0NiWwfpqIDErJmp+/B2oTma2Rw7GbJ8kaV9GSmcV
4dKhR8y0LgOn+2Rl2IqXEGhquU0N0gi6vStDqtOMAWFflx/MNDp2jhjubG38DvWNhOGpfJdRXYba
R+x1KAOwsSKMPaYStUzG5kKB050yGZldWZNHYYcYbeOoUcETGoaRU/mAhSflf1K3Sxm/XS5fQ+bb
+9EjmNuWEd0rWd3kyH2goOdvK6j+OCg/l6R695Gvb21izi5Los/EhOePbdzEB2psqwwFb0kHH0kJ
X51K7G27PnRu8XatvReMOom6JMgGP45GZuWMMG9U8DhhAXOmXTwSyS0ZTU4E1JcxaZZgmrkPkMX9
AXwKtjwRaZ47H+g8qz3+b0y5dWLPYbglJDBV23TA0tKF8VQaD2Tv3MMIgGJvr+CbtY+fDvwG8uQo
ZOIZ5r+ODnHVZR2bsLV5edR9uDP0L9U4lrtUvGpu3O2hPdS7xKH63WbNvTfmxc7mgdwYknODvIqr
V9Vv6sKHJ+elGrd03ATAJ2+IYnR4exM5aFF9oOJIHitoJtyYKogcJoIVSoLBrCk7j+O0r3Ptzims
AKUSnt4NxZ9VPM2LAaU+rlDrxjburURRQic61U2LeSPRDNxtVQR0SSZU4ehpoDP1LqIVnVWuHQ0n
Hbb8q/HOaNzPeVt8jmFhVHZDsc6G+dLn33RdGrEIQj3R8DhiIQ3Ffi3BDDeYYYtgNBfEZ+KuW9av
iC1D6rJv7ZFJuoZ2ZSY/9K2BpMqM8j8yyJi6MX9e8/Elnpv2KHBD3JAj9+rVBPZ2vb3RLOu9R5oT
MmWulWY2Ikj7s+Z/no36nexfYYzYPhfNxmq3vPjNNB/7gSTb0BzJBrf1Q4m45NwzF3Wy4onuMVj9
KGUKH1UBlaGt5jgI0gC1N1NgD9azWdbPbVaG4LSQ5STv9bpwNcxc7Y9JsQyIL8zHtHXeZj34Y8qc
eys6coAN6v8nxySdWEse3WzE1drH/cHRz2Q3EIsY2ae54plw0znbtSX+m+VwSa3suS9wTuLpsrV1
TwdgCeNJq7CchT5VQH8+NwSCrclHISk4a9+tG/BQyaHJzzn+srvkFEEQhdcyIbNIp+WeMeeB7/J1
jUb7YhXzA46v3BpmcxwacPB+pogdMUmOOvfoyhGrm71ftBpSpltbsG3FJXK9z4QOTvctui4vg7sW
di6pid5ThSntPsqBwKYGTsqwJhthvdGZH2/Qu6PTybwl0ETII4a06C2CuPJNCKam41img5kyvnyx
/ZHMUDQ7kbZQlSPfO+0XsY1trGMLj5Biyq0IEL7VkoyINuHQzS5VAdv+ow7nbTdc2iVA32TtSCCs
dzV8sm1ciEfm/YOBijppjXBrToiYukwUD1abPBlYiDf4oW5Rqwv0HdrnwfaSDY465ta0iS0hVzfZ
meOQMMz1H8twF45adMqrtaUQihMsIAMyRFhqSFkJyB2oxKEsNte431lIgrdLGu7lozUz27+nbLYE
WfrVLHAaAhhvVzNGY12SSF5p35pp/ESHxFa4NpAT7qu4+lpX0xteBvctlWXItHS6sZ2/9fW8D6Lq
3k8X+InT98TEVq4s2m8xAeCbnqKla/bfl3AZTh20q7Tv6iNKvl1lROseC9PvmAXMW83zdr3n2veJ
qHFVM4LMxR6l1xJmwFILBL9kRsTqfV/BxJmniM2UoXDqejRnTCQKjQR3wxf8urmAh6Y5DxDyiy04
UHWJbePzNJvQF4B3wGjv4nEp78cQxkWEMYKZfzB62ziVkIwPPRyJbZosj8hA3jc6WH2Y+jw7iF/F
is/sEhKQ7iDtkGX4nqkAknoeZOzxMjEHVT+7QVh88xNAuqzRGDuYBja89tkntzUovfmln1Cvha31
Gjbh1iY3YBu5w3eMZl0MnZP7qndW3E+Tt0vxwaN+QTrro2uvzdbV8yjIFue7yGeXkjKGkqMpKZCI
inrhPnFKPGkzOr1JTx8TeJwbZDP32dRo9+MQn/UaBnRTxP7RJk5yg4qWndEcNc1yxgh8qhllwGgF
1MKaBvZwTiWbqXwzEDqdVCNuFZBHawPuzugHvo2SeHLqT0Ujku2Ylt/90dhij9YceoZ025XSwcbv
o+MI5rXrinE6o9jf6q3bbOx2JMfGbD3YkWicO1TuXoNYx6Fjw9P0nESwV5IMbqZIArQ9/tbKxkfG
kR0imjjZ+SW249AHx6BLpmPvza8kh0PUrTp3P1rTt+hE1oB77IABdtWqvZhpmsCScoczYwVn0+d2
zcvep7psWFjxzna1zbPms4Fe5671+mOoOdm9phfnqvPeLJA0tivR3rsB4r3raMZuKJiJ2T7BY1HR
H1HUkkCm99tOFpvGDN8Cz653+pKixbKwreX3S7H/a74NAx2GZYG4uQmOJvRlywZzivihkXjK2GAI
jSdreujdorr0MVmhRomU39G5gbDLhvZdfHMXK0NnD3LUH/Up+VpyJZvVxGWUuv6dC1WKao7fE7gT
LqhTkc17AlqS0EweIw1OcgNuMK28WevIDdI0w/6cv+tPq73FO6PZ6zq8WGil+Q45HzqJWX+rdRZM
pSYGuHEMUorT+KnEa/deaLW0XWbAYDvDhXuAMUh+12C3HjToxCmujV8Bab6uqf65a913YYwHQ23P
MiR4+KOJVy9QHIY2JZ9w4f0eCLG8xz8jPTplMV/a0Hr216neVUArW2RzIhy/2pgXaX0MnjCslCHB
apEZxwfeYRNxNtW5tIYvZh+JNz6Z2JTulXfLc1F49VuRbpNQ3HmNQdxyidlI5HsXaEPVLjV4ka9R
Pe4sD7HeasEv6dx576Q69aPObcHJEu2cE5wUo6QFtdWng3ApoS0TTN12ZUwfrdr4rGHmXrXtA7bP
iCItuzrquQ3nnPeaHlZ7fFAQUYd98pBWSOhXom/BjmLj5GgFiENt8PBWzYBGnpGN5cT4AeIARaec
1DAOopFo5uab7mfNuZNWv6oFye6NJXTjztRmho0uM+/ZJa99ioWFocL0UVsK7TBly70tBvEQuzzY
IumPS7oMdxOvTRyec8kPHzWcVtOHucgsourlsN31tQ0zx/poVuQGa1F4WQCHdyml+D3VKNQuS3jk
RXHfdm5/zolNPnbh+nZJx/A4Z6G7mXT3NLu9tckQm5z60X3Kx7rEnAD78pAKzofCsx5TbCFm2IpB
ZkYxwnHkF0hqxkW3zkM9p5cm9C4FHclgVPddteqPM1VJy1ji+8FyXjBWB3Sxw/CYzdVz063euaib
d8Kvd6teukBqT53urY+rviZBA5Vkj242DHwf5/bEdBz4vaG7nzy4UoOjvSOoCztAZhb7ckxQ3OvG
x94Ed8VJoB2L6WEC/XlTTvdRiL3J6jE4rWTW2k+BazK27pdtXpZ/SSJGHKHujqfagxGLRCGMKJq3
GYUWuVWHhofvw3SU7icnZw6nk56X1NVv67hJJLhky/mDCeIyFksTlGX0PdUxBNgqrqJaVEW0yJwq
8xw11mvSW8PWUZU0RSXw/ULqBX5QC3y4UhE+7oEji1vXYDVbem/iBwHJmqqX+kAtEqvZaSP+DoM9
x+OZjlwcRZpt3bnA4Vvh9IUdQgRVTYKQPSIKITjIAimmI1AAfywmWYpVq4umvW1s0e6HLtTRilLS
/QX71+nYmYC4hxsd4PoH2ibFhwzileK8qbNBocB0VDVvG307wZ5FR14gPVd1aTjIWAtvSdWEfbfe
RQYolAxXvhq1geX97PHWSJ34EmuIDJD+MvFA6Nt35FfB+iKkEUdcfwgLfi5onhA/DWyscH1mxq8z
32iiuj9hwIWTr7SyU0wPtdCkdaFzn+F8YwbZyoiR+uQe3jClVFkRV625sFYDCQwu5Hh/K4dVxS9W
rVrxkO3Z/TTQgweWNF93hFefKgJ9q+OCqCgKff14o9BmZU5ynlpXPEbGJ7h9aNZ2jigMK06Iatlt
NhyFi3u/JIx0cqFaedtDbzPnF0gJEljY9X0RnxT/Tt18qpV4Mm9gnMtlCx0jQ4dEdThirANO/IPn
4vs1Ni4u4rpEfuNe3mqDL+b6OBF7HqeGc4gyyptqIaCEnmpZdJzIEJ30qDyoTSv8hx1ZLMyBy/e4
ZpHOo+LIPOn2aPzIdyvtug1ma/gKubUHsOvf/hcTQGX1pxZLDP6Z+QXiMhkc5CsXc5X7qNbVQq2u
GviKaEsfC7aCaTiertxd63DPJC7cK1c8jSlDEIcFFliyXqs41uoLqe8yPw2VNIxHn8A1Uem/ihZD
h0BSJB5iKj2waVZYyJrbnaBG5S02PxDDQvNJ2JORb4aFXMe0guiXy0XGgwKPKjU2CAMQS8qFSndS
rUWl5N7W1UZdbcRrYQr8hTnyj+McPdPx35Lr/WCiElLN29FrZxUQ/L7N9cx3a2zuu2vThmBBLz4w
NpEb05H89wL1zvanPRE0NLjSs1AtteM48x6merNgj8MtYaYD6KAjmU+sEcfDTSRbvtV+aobeBZ9m
rc0otQH7Q1+d1hpKh1Ymu7TCb8JiOHs9QsjWL6vkYh18h14FQ3WJv/04vWV12g7PZaSl8rdVPyu0
bSStclUtph+t3+2Cn504jiU9upDPImUmmE6VEeqBFrXO0aXgyTTbLt5UMZ3njGMT9TOpgFViWFd5
wKpms5gAdKmz9+fHahF44yszWNU5/ZSBQBkXQLKRsQrVW01dTWW6/1NTxR94LTPpJB4PAB10kldA
qfJL+4g0dovanCBuZ/SCWtM/8uqrT7d/X60mcg/VUgsgYKxoBqwDpd5B6ehGJXq4rYfToh+8QTtc
v47sPFWrpP+cRzM5UiZudyZErut3Vx9CrJ03NTUopPwLM7yF2p/k9/IAxe1RNWfJLqem3W9z2fkW
5PKeUtlSq3PUMgMtyDA59flrPBnj3c2e3+KtT98kFSWToT2YaAd/uQnlqhMNEmjhwgnqb3tjsh9/
ur9Vk/gqZwMp2IOuyX61FWeH3DDOP+2n7my9Nx4MoSG5vD0map/b32gM5NVlUePwIv8uIT48T0i6
kiDBG+z6D6pDOkfG+szSXNLTp3WXKvPMVDK+E9lXxbL1y6r6gAgLd/tvX4B/BZEBSzHAQv57ROYd
bJr4P3avWdX/Eyrz54F/oTLO323ksLyNfeUMIJX3f1oDKFQGzMUiRsx2TUfq/8uq7eN//M0Wf/dt
W/eQ/5uG67oW0Mmf1gC2+XfbE2RBU1CkXCddA/7P//4y/2f0rXqscoSuZffL+n+UQ/FYkf7e/eNv
BnkjSP+vO959/cffBB2eIUydWDT8AcgyU8FkX16fkjKS+/8vX+/KPgwb7Zxi4ryr47CmfkHlfjBh
Ic5dRgIu/brWdZ88IcdSS3hK5+7TWmiP6PpQzjX6sgX4R0IGi90cZbnsCF8QbSi0xGh6jBDOucm6
C3m3h60HKUsPN4uFK45m5/meYCeGC6mHmA9mw+BjDFkxmneGT9baHSJGvRTZy4d4Lg9N4z0a3ONQ
+VZxZ7VwZBnfQWP1Xyg5vGO0j2hofZjs+QsUH6h7NlrVYjnb5XLywvnoZ+W9yHBjKmL3kvkLRrtm
9oRHz2crXaMtNPcak6IGll0m8PLAc9MN6iHGz04gnErzIDdncW+MpBtQoYNLWG5GrfxODvVBt2fi
d/ZlPQZrN2BrBKPEzLu7cSaJKKy+TzE7JznEk9623w+TjfVI9oE6P0Uui+8smEdlU/eWOXvFxLlx
0EmaX1Y4REs/NQiOzCcs1k6eI971ExJXq8YwLx38nddqf/RifK6b8rXfjWNf7Dr0H0batlvTgs2I
P3qg4fKEE0W/0yd4JwZl0gHDMtICGIg7F83FpsGY8XoZL8AbuM5OxQWj1yDP+BU6DXm6UY6P1Pcx
SIOoTW5UfMz0Oyetn/pyPnorQlpjyBCaihmDo5CJh5m8wmWi7L0kSKK87Cv1rYz5uoiGd6iS9g7n
2GNt1WCEluDDQlqEaZFYF40RU1VNewhhG8H3mD+3BWUaKSdp8jzBG+ApT55q54s+O5epzifGLP5u
qSGzL6j/UiS6gf/Zy5KzVreYqw3hs5jXx5hrDQesOkwYwAmYTJRO8GpEQm9gy4SbpbEgQ8vj9wBg
3jFu+0tWm/W5dkeigewuiPPhaKwiwykGppPoEKZxMTdjl3Erp8ZHEnusnWN1WOd52T3MpHRvtLIK
8raLy/wouviB+QLuoW4Iw2ksP1Gp+ATksGBV+8F2s491VufbbISGbLrGB9QeX5bxovvlxUTg5GUU
YlELyAK+i1MEvN2+eldNzhP2S3dVTLF5qUH1QfvQaAxbKwoppHVwGPFri5KdkYgnRtDQVKujQLRH
lRxzGr1fGTtl536ejK3VW9nltuicxEZyzFcsvMindp2VPNDT8sn3uo6KVRB6/bcBlibBDyVORzJe
bWmK9zXO0745OthIRdgF2C+N5UOZjCFzly4pcDWSmnK03ub9aDPe07AX062vuElimrOQ4dzGFKn7
ct9KmSTv8PU0Sa2Jat22aQ2i/QKeGXNNtRgQvlxbnWzJzjjAOJbsQPYY7JRhUJMXEcPon9qaHEYW
Awzz62c/nY5MnY1dS5gA00okIr2Bf0J0XcOksrcIRUyXnWVW/cac8Rei4golrBS9v7U7SgO4aH5x
8f6j+9DBkjpK4OR9YDpVxjgkhP4xTitG9b5MWan9qgc1YWyjWuTaPS5LZlzTW9QmtUhb8yGZE3d/
2z+RB6kjF94lu1WGc2gyeBl3DDlUWeENuuahZeZFxrHcBmmZMZzcRS3KiEpZhDPXjy23vbC75yg4
/CWdm3E98nqmXp1PnWpM0ie49C3EXu5uMVbvukGEMPMT+xkv0zMK6nrK0les7dzc7OhuPOtlqt6H
q+TUNUSfNZXbPBodCtSpn+0zGpjD0GB2OY3V87Qs7WUwYxM+f/mgygVDLzOp4MXfpd2WsKiNGUfr
K2WKJ2S7vrlmgMNavcfIlypykz6sRWhDvx6fi0SjMD9imBa6q7Yz19w7tS4wlBlV7zsZY+5a+j3A
0xD0aY1xX4JdSdyfh/XTbFBSZ/YQohD71MLGHYSGv6+HC7vWrogO0v6hwpg9M3VI+GuHiaiBEXVp
dUdU059t1Dmbnko5wWKj9z7xQ6BONzv2aBAZhHvFHcFHL3AXv5Xx0D05lBAfzdHdWt4YuJiLP6/l
kJzWqnwcwplS3dxXH505C4olfirSONxrndPiVu2kQefqn9C+rlg5NyDnPi/czqAW8ZUSW8sg+G3L
3bWfCh+6NdnvTJ0X/CNKUJowgnfsYoWAEIDgqqiI7mwqcAfHDLHP4ClSc+a47ZryqNY98hut0b9D
eK0X1P+ZParFmoRvxpHB9E8xHz0ucmvgAQMCZpBgaCshieuOxl2eUgWT2RgK2SQuHfavlGCquoda
hDLIGOScm/G2vtS6eaiH5RDPlbni6oPqWi3waPOYVatagypmzdhgOzKLQk3F1aT8l+n5bdVd6w9a
ScyympmrCsN1ur7ACEgYKxBtiv8LRiWE1cuqgy2N7xPTmrdFn1ioWYyOeviS4MjH7EIthIH5y/aW
HuNZ4qMjp1+qOCMYFZj2WN6pQtIqq0k3kaNaxS6k2IYRrriF5+C/NEux8rWpiixqHXB5DNKs/mJH
K5NcB52aNETijmTmnIdlDmd1cTGxW72rRrxaJm/jp1juqet6jU1QBTyBJ+WhcXyyqLjqcbru+IVB
8uSU43aVb9UR1VIf5Ev2TSx6FagQCKUGV4tfskHUtrUZILvUM3J8WU25BQ6p4orado0eClsn2hdO
815de1tlLqkmBHSMFDGm/xSWKJtw56rv9ORzJ6twoR7auywqq436CW81U2znEMSUYcyTy894K2VF
aWccxCxRIcoPt4Uqad1WVUttW52Xpkr7Ow9aEBPyHwVU1coKWDMZsawoSf8qbd3KQbdt6s5zMXXX
ebAOI2AU3yj33mQlVvmqtqUWqgp6rXqp9Unyy3OS61R19Xrtrs/oLeeC6QBdW7YQ6PTXhXNVhet3
1xDuJiN4dziqa3PNKJmV69a1LdL6i5uaWNXJi3W7ROqy/bLNLX0M+ahpb29Pqwr+uuZlqadZfWJq
cRg0sf7BUFmS8gnGRJlfQK13qfS4T0a3gOtEt3SrZ6pHSfkEqJZ6jFTLiIyD25lYXskaZ4f1cDaU
W+ESSKkKm7YUdKvPrjvIYmcV9aivmPzvfJ3+UJeWZu6P1i/btLbB04Gx+8b2PCqfCTMHlO44lEPV
bs9+sh5ucjfVKv0Y5bLf/qEuoSpU3q7otYau1usEn/4O7o16BNUjeU0uiiKcZhErUWEHBj+2KoLl
2s8++FOTXh9JS/pMTGuKtbgsDzid9ExEvhCoh9O5hnLIHrpGRF2mZBmqC33N2VFPq1pcY2naBr5E
NmTMQGQZyodvSHyTat7WO8/RSGtBFn3Nc7teYen0VmNKetJVyFsx9vhk9ykGon91z0LWkNSqaqmF
6rfVtrASm7Bs8F36IUvOlahOiZOvTc7/UvoRYGvW2XuV1KHyNiA+E3J4Tfr4KcWjMCMiEdUeZJIV
xVE11WGMw/D4nf7K/4jIwSBUwNE+jzUmFp/DPisORNQBBBh8JdW6LX63rdQ0hpi3fTACoNr3u1PM
zFWCYo2/q9Pk6jgsU85CwPH+6bDfHfvLNuxknB0lWm5H+b+qT5EzvLqTmAK1Vs39Fnvfeme0/Vdj
kq+j0kCcbcsilFqoAtZt25RK8MDUNUxCcRqfp/xcaENxsJy1zgnR4LBoSWiqQ9TBvzuN+uCnYzA0
CkRq3Zfyy8et9dGI0auova6nu+47qvqZx69hWGMGlsObVC1U0ez66bhK71RuFEz16Ca6ifurNnQd
c7UYewbqZ0swDkg9jqNBMdeRVfUkRnYti+0q4NOQtfdZ1eKxw6LX6WWJfn13Yzc3Eoa48q8jKvst
JkBBKJ8ALMqxVpUmCLLQGdbQj9oiCcv7RQIFdDLU0X8s1Kqnel61MZWAwyyhB6UIuC5Ut/2TQsAD
ubAlhDGBZRQS1OD/5rmRC1dCHmoVIiU4SFq+x2sEnoqESGyJn4wSNhkZrarvojbdKNyRBFxGkJde
YTCKqa4I6ZjXZIEnwRrFj48kgHMl9Ss2vS4BnkFCPbFCfVR9FoVdh8yVom0n4aGBG1F2oCLXX4QE
qvAvoCOWC9XCsnhnJx36Wtn1KqtI1WoByaFJrUd4cBgdSvONbDK5BfGIp0wq1ycbFdiCWzqmhnpF
NgA3hSq4FyZ5FVEUfrrGD6vytLK3vLZ0EZEWt5kUuqa0JnBQ/lSdIFLxsTOE9qaQOfMSSqBOfXG1
cCSMh3x/INydQUWhUD5dDtEqhf01Egb0JCCoatITGCHOIw6WMhMcEmV7uWjRYyOqea9uHFXLFypX
SjVxBgF+tMP7RkKTqnavK7xSNVVtv5RwZjmkx5tKRLWupf3bRl3Co0MLUEpgAJltPxaFBFRXkNXb
JhUUjKVetO0lFFtLUHYGnVVnu2ln1KpaRBLY7UF4CWPwAnUivDoZj6umo1BhG4jDkkBxrzDjcAQ+
jsGRlQBCLZQyIgZttiTsrIMvwfyRYLRWAUt74NNX3Y8EET2FXqt1oTDtWMLbWm29muDdpUK+1c2n
FolCxgswcop9DTiFxM0FCPpaNsldI5F2NOzzSddtkPbbOpEWKE1rD6M58Pk07adTpVB7o4lxeFRb
kyThnxPll1ISAEJ/GU9RyEKt/pdtaYvbMZSBYrofJYWgkWSCQdIKOjNgXEOhCL6BL4kHq6Qg9HAR
RklKSCQ9IZZEBajL2B9L8kItaQyLJDS0ktpgFE+LpDrYcB5yuA+1JEGksCFWSYuA7BrBDnReTEmZ
mOBOkB6hPw6STpFH+H94F4bbKapYCBdgURsDBkYqqRiTJGXATt7msDR8SdfwJHEjkxSODi5HKkkd
yAXJWILnMUnCB35sRJXDAckkGaSRtJAafgiE+PA44U2mVZPYJ5E+71ZHu8BPJNS9S5uj48bRVpuI
L/Pnzrqzu/wBhTBhOn5XHsj/zaCpOeTsDMPRjzCfixohHiJ3vU8TwKVIXz5OkKq3kyS+YOpkwYKE
DAOuZNzB33pDZas542nXnFVrgEUDdDnuBaEeSLXVIBejnUyb410kCThQLkl1GtpxWwqcYMrIFVuN
nAvSuOzkISemaWNIQk8BbUgSfHRJ9cG5LzqWsH/W0X1DdzY9W0Pi7RcTO3TDxXbFlrShSBKIMskk
An+nDELyuJA0oxa+EWYiw70pKUhjPUBGss10W0uCEuTIiyUpS64kL8XUZgDsckVqqrXnXNKcPNAi
/DDFmwIGFJLKMyyRKaDUehgkScqWdKlQEqcsGFQ2TKoKiFgSqzxJsWrgWglJugol/cqGhzVLQlYj
qVnYxiMkkHStFN5WJQlcQ2nk25bK+gK3y4HjVcH1qhXpS9K/Fv+4zglKXXhhpSSI+daEY4elUwnO
06dG0sgsSSgLJbWslCQz7Lw2raSdwdoxd4WkonmSlJbBThv7CJqaD2lbEtdmSWGD0IbqGVKbK+lt
lY6aGTnpeg9gOOCyKk0BJCGultS4Ao7cClduzMmt7OFRyII0InzdiMg/YZyH1huiXQfjDi5/dbEk
CW+QdDws+7VNLil6syTrOZK2Z0oCXy+pfAmcvl6S+zJJ88uYYG48XrWDpAC2kgw4S1qgCT8wsfqe
MDbSmgW0Q6vKzR1RIoHVdD5RFxAMS5iGIYxDX1IPMbODNgYZMYOVSMxVhScHRMV/o3f/CnpnWrr1
/3T1fvg2vn79J9zuz0P+xO0MA8mUxcQJ+wbXxjMbBO4v3M4EQvsLqDORT3mWA1oHpwQZLPbefwJ1
luAj4bAVg2/TE8b/DKgTtvsLUOdIJNAxTd9CSmCi5uLzn4C6mDfrWLa1dYlxIUjHlqJHi2wpYpqG
wmLAeEWbEN8U2NLHiI7WdNtnsbhvZVIUPgjvwwq9yijILHO08FD2ZhugXq81qd9ncr7tmd7CFyZg
TzPmVyMeURNNXTAMCG8nGxRHJ7121FZmZ0a5r2b3fYuRReCnDCJ8o3wMu0ocDKqqWdRdRoQeZiUo
Src1nfWapIzY11Nnxfigpf07a5gbCP32s2cxbW8G/EKMVo+2+jTK99J4p/eaTjKRqPaQEbsPfdQ+
487/oc316qPlE9pWzg++F3Zkwkwk1o3TvNURdZw8u3kTY0u6WQQZJCIiSY8AgiAky2SbTK5xDk37
lOtAplReNy7lNcrGg3cmwg9fuzR/iycmvm1Fu2Ps9XGQMi5jPfsiP1ZhVL9UVQfpermsTBF30wgQ
YZbTyWMIvUkIPAhmnbfi9CJCyLvcEh1kRJj402o8+dE4bdQRZH5GG/SA1C09SCwwQfBojnl9uB0y
sH526HRTTJjD7FGsSU14S9EFFuyE5GAUOWTcxubHrr/zcj+1lT5sY7j2zDPLPZnY4d63vzrQa7ed
BzQaW86ZTMzwgXAjxzivSyfeTHpfBGX2xm4IGSP4gXR0f/rudtPLLApMAcMoiPDogIE94UiO6xvM
akiCvPhkHabDDNDeC9ymNoJ31daVoUKiIoVvwvUVyBWhFY4buJKQwpcFZu+Np3EgECVxI5n8oJPi
sJKzMGrGY91OoE5Lm+KU4F+cfCF20M2sII98IhQZbz1GoNKXPBtJa+G3qdZUe0biVOcGnhhVUe+J
1+E58JbhADKOAMM18/yxbrBJJlfv3n3nmVjwRV2F2mj4LtoxvDRG9Rl4IjvgWYaZbopsJ/di+Jm1
/jGyO58C8mTz84TnVferu3pCV6VF9mYcR+vB6rDYLaL2bDG2rdbJ+sj4kaEOgZytyNTAKnd965wy
p9yWoXQaBXwmTzN67zskAfmNxW3b6zUWozoF+bk7xJ1ZEO4+j5eWq0i4OM6KCc6eo5bNuGVa+VG3
8jtnEvom7Frvkf/66DkoiqIpF8Ei8dI8Kz9WSdrdexU5HJ31bOXx8NIM5TtsRt7rwGy7aszFETPR
DkuD8zxO2IoRRna3xBgITEmIEbIxrR8csNgNgTraq2YlF2PqJpJr/C6oDfoQDztjQ9PuMtvSH9oE
KUy4akgUkuKjKV+ohUmWUo30bOO6qTjkYWw9eIV3jysHAAHdVYnGizi0CA71i54bl173hm8N4bH3
rh7er7Ce9lT5yQ4n7O/c6fwGixlXO13rqws+QvqBRPQXU9QhjNdkRlZHUK3oCGAEjLQYDjg28885
fxP6WcdYMwnvktrOL1aOxGsg4XIbtQSviF7D/bLr8FMaKyI6nJjXdIunrTbOGAgawjjghBXu0mKK
tm4Yfuh7O30eCt7PjedsoTMxXCkcDyNRCE9RB7hskdto8UuYKIiSUXrZpMV9jPLmusjT9FKKEPcG
m8eNS65JnMCY+v6Nb83fKMyJd1kE4EqwahBJN8yhnCGV9fWp0Z0/UBCQionDL30/mhU7ZJJh+NoO
KwqJ4LCw5GKIO/T7t3XVKmF65Qg1madfP18Iouf3Yl19flu97qk2uq10AlAf/dRUH82oifbdbDyq
U6hd1PZfzjhA0jhZmfnee1WA4iAraP+XvfPIbl3bsmxXsgOIAW+qMPRGlJcqGNK9uvDeo/UxAf38
eu9FxMjMelYokqIDCOKcs/dac1nzTMU+XNo531fXruN6e722Pmi9+HlOsjYh13+baC7+1cVcH/Tz
nJ+H//yD6jFsHnqRzmSk3Qyz5d9v+89PIKyfa33A99utr/KXq9+fdn2X76sKWab83JGvLhvzz5f+
+WD/fKe/3P7Hdq7PGWu/cEYD4cbP6/48rqn7hwk6LRKIf+/H9WnfG/iz6T9PWa/98+HrnX/ZuvU1
/ttP9v3Mv7z8ugtw6pFn+/MJS/xJLPPh8tSywJ5eX3+9UPWqQQz5jz2//mu9c71WWuq+TLV6yynw
LdB6+fsJ348a1aWP0i/e04QYgzYHH0tm8TkucskpAkC6ZsgioBrLG6Di4mBMFMfiMm1Qz+Umh8t6
78+/WhSDW92HUro8+uf+9Zq2PHl9hZ//fr9KE9S81l9ecUEbxSV1r7FiyTmIXrxIVKOeuHp7vSpU
FDa+b0+RwFGfR9C2f+7M/aTfJ2Bo16es/1if54cTYRLicPWTyOI8IOjUIDOrkAiRnDn1hyRCmNax
SpBtImdFvLhcqxdlotIpGJPbNHbl7IDo50Kjedz+/ETL9VRQyhe5leUDdYEjvDRgPQnfGXPgfG82
ltM0/ZfRfHEmV+08n95ToURCRLINlOTlYloLoMuFTrHuv73587j1aXwb8JJ7REMGDaZxLI9j0xh7
dcm8EMfPPLRqcEBL38eaccKoyvDmZ/pDgdkL0zJrrLWhsPYXVlX+erOipK2StLubhq3CFOdgpp2O
dFjQgZ0jDCBaDAFbEAyH9aJZrplFghUjAyK/U5fM3Knrv8no4nJtvVmijdr2ZrEXRj08rhfEJVtO
MDGaF71EbCMjcH4kwLWwmbqZ34H1a+/NmBUbyLzx3SldTQnrRRcJf0qJWnxZlEVhWz4Vfn3U7+qh
iQC/zbIzCWOFZJoMvtQXdulI/YQi4V5VLYNKvaChN1iQJ/3MZLNV4tqtZEk5GEajHAjmrhf+kOiu
DTEkIhkzaPCLel+9SXCUako9DGd8VfF4T7YziR3kmsqekqgkslatj4FI9/ei4mnTLIFewaWEyddQ
h5K5MZqStRcVL+XE9dqg41jF3LZbG1WjTPrrApH0VmB4FnQyI5YgH9Zrlo5UljUBwYZAstfvgCOb
EBAaCLgOU2ovK5Qeklx/GFpoz1V6v7bD1vY7cW+Ut/1U2dGPG7brZ5gWO0liaLRV1t7nejudc6YG
TPPWbhfg84WL7JvZjhL2DI1SWQqdNL9+Gl3rtWAKiW1XMvUyCDk03J8+lzZR4kYaOOE5xZYILQr/
xnKxHoDrtX/cNwFZhZ4eUA9ezoaWASRXCDbfyMuVfrm2A/9ym1JYBMcqhCscLSeXVdzyvTnLzl77
hesmWyV4qWwe/G/3y7p56wGXzRM/ze/vYenxmv5eDQ1xv5pd1g1er/1crPe1CSWVwVReV9/Ctwtm
+TkLay3aXJKX1jvp2GGyb5vKXTd6PYTWaz8X6z5YbzKaMF2N1d3az1t9K0HFyLhe/Nyc6AsMSypH
Pol3bTRos7M29r6vKnj+7N7UVEKf6TCttpUVxP1D4/65iR9xkyFz265WltWy8nMxrcFUS48hkM0K
1CWI40EZqVcP8lcrTqQ2KD62neUiDJvSG32+L+JcfRKD8m3Q4NONEpUUGFo56/5bO67rtfW+n5st
+PgGxuBirda3nUZGNTQvW5hJrZ8wZh71TpeBNcSlG68tjUCTmu3EmLdun8pPWiskcpjFRSHXsAiE
diWnrkyINb+sejzIggqiFb+uKF9NH5I60iD9EAH/t8HOElcXiulxVOJTEMWPw9BGSyhK6km1Su7j
sgFdYgazswD6AQ/qSPGxRX3/FATR7fMe/+rctO5QBcGxM0a7DibyeJcDAbN5QoJQ+ri2+L+/6UUA
8HMwGHhaDupDPkICrWlguuOyNlLTj1EqlINV59rRWC4EFoNC1SbO6tBo11ENouEhLaFoQMJGMGnu
IjHc9GH33JWWsCGzJXCrVCEtt18gsLKknej6jNs5HOJjq+Ydvf7yViUw2NXZEPidkwNFNlvhTlXX
ubVIuKCAJQ9rdpF7zYx4JxSjnVQ2eyWWOxYEABcAQLCZi2RQJSsZrexyW1ra0BbiTNeiG7O4u3qQ
0GblWCbTZnGZa4/LLNqQCXolIOlZoZuXy/0lzVDhGI11Z8Y1AtO6fhz0rcKyFwDn8urg+pa1mm+6
6/vgz1VAq52y3HADA/Yi7WJHatFh6XoB9E1E6LaM7mt3M5QWt3Qrnb7bnOt963/nOCRDvGkfw44x
dJ6DJ99P/U3cBsWxUT9nVYCND0fwCHSWDNGl6UmzI6p6fFSNDKw+h9yZtrEtJjMCj2UH4C1qcI3L
J0JjrzV1AU+cDTS9f8KGFw2r/hXK4eSZQ+v5ARXf3iRBbYRsu7ab14vvVjimIdSQDeji3pkb8QEj
ZbSj+/ZvG9N6bfXWADumT6t2+t7or4Y5AmANQxKZ0AuQpJgCm1kfwK+XiPYPo687OPkwJnrRd/sW
uD4m9uF728IS8ZyILs2GY8juWy76jNZpT5HFTTtOM9P8Ukz1cyC0M4ttUFizIbF79OS5DXU8TQki
Z8WIpnPc5qarlMS2tqgg1r2TTct5V41kApGFwqLXg4LgR0vwrUD4uXOVGgjNRAtdDLfr/fLy41qv
/VysD9NXltF6549CIYmIasKQf/y5//tx60NEWU88Tdf//OW+LB72EbEPdDV+JWLWeUWaVu5QtAG0
Y1VwGy1+yLNkPluzlNxPNHJ28XAf1xZoD5mkbNz7lNCEaaP4SkM4GhF5k/UZDNnzXAKCo79put3Y
63Y5g1KeQd7jVSnBQubbzJQ8ShaqV4eAZeucin6l9AQ41+MRv1/9yx9Bhgyl9Q77nkR1NLG231cw
15tuwFFPTVIQk/Ew9LNwD6nilxRvRxwU780it2yDwb/SQ6rPdI2Il0mi6cOoo9NMDu6TTO1rR4mp
20i91r8nwnH9Pwk/WMZhkB+w9/oPldQ96eM8fqghwNUo8w3gtWVzyRu0QkvJ5QP8yn0OVP0UpEWw
KP01chjAxa7/bAi4G7vko7GSdNPNOuTywMif6nC+rK/KXuNQjzT1bEVQNDTqwgg2ebvWFN7CWM0e
BnLTDppKLHU2lR1RtMzrCxGW6mjNb5UE8yHPtY6mmjU/D2W4XzcCDwCB3U2knMqmku5Y/Sz0peVM
oxOV3kxAzX2x9m8EQ0jHbgyRfS2bMlNTmC09ec0WnaoxttJWSrvwVfMpOC6fqptCUl9iXT4OBiwc
dEaQIta9E9DriNA03vXBJJ1yZQq+X3Iy1F0/avIzYOt2V0wFTtamHd4y2irrM8GcI5xtFOXQAL18
AI/0vt4vphH4jsAfr/KUKedZbwdHXd5KAlBopmL1RGWw2DdjnW0kQQ8+NPolyxesVhxORLXo+34Q
u8come/XFxxKuB+9ZraXcCr1S1GQg7VutWbmT7II+KgC8OM1XZccJC0GeLzsErE5WqE8vM+EbOPB
VfydLBoaIa3paX3VGaq/sx5ina/71/WwW5+oVuIvqtHyvSpO0TGExu+uHz+XmF7KRvEcwS6VIJtv
pqpU95CcrFscUGDFZkL3uFMPahzKL6M5VxsWysEB3O54C0it+H4Ejui9pgvxqxCpRDpOdXUoOSHd
GkGT+A1mxa9oVOksRdNrF+WWR3N9ZqpGdVQq9J2lcKCt7wQTaDOqafjGbEv24kAxD5LlN3dTa1La
XF6HriGgTqF/S9EUeoKhZcwf8vCOGLcIRyaPCLLCDcTef2sso/SSMhuOLAykK2XijPhptqceG4fE
8PadwES+bl9moDez6irCKfl+DR3rSNZq5vtcGbS/Sik+5QV16DSc++9HdOQs9zNyabPRFALR1PZE
Jrt40fyGhsLyLiPnACs2P9LCHF10ucqp0cPyYjSEV68f1Op3OtKn0/oAsSTJzGhJTSIm0zozRMA0
XjaHLOIynozPvtMzxnSjOSdmO3MIgqoekBb9Sv/1gQqyp0d1UM6KOhTnlPdyk3qQPqlrfn+eiliH
ThDCC0ha/xRFbedWipp+onRf30maS4UklqK9lH0tnjo/FF1/TuWPXn1ZH9BM4+TUYqVeWonMFbXJ
dOJEWvFSdHw9fU+ZGt/Kb1o6lCKHVrw3grBkbJuRks95fz+bwHh7Sa9+N4DPUr1TPyolE5w04jUq
js9jzmf0eiK5n4U2uP9+NSt8KM1Ce/aFVFggr8nRkAT1wsEEACo0/Q+TL2t9aKKArs26qLoHDNvv
isRPd0pRaPeFTkNjfUiOjySnOPuhGkPslkmFsFxShyNJKXhE+7J6EdPqbn0ov57HDrjZM6UVMGP8
JA7VbIZXwiJUZj5586mE9MuXLVZY1No6eoibNE3yjsmTsJ11JX4wAkrSORqi3xlHpWj1wnssgPEG
ai80AaCLUQVLa45elPHzUmf1su4eXTafe7GOntWmrTZjMEoHOcrr69gIIpSlcpkZvayPnDtftbte
km6j31u7YVoY3H19HLuqexgM0D/rw6Yg9QrVmt6FuGzcntjvM/708DR2Ij0y3whf5y45r9tildar
2HfKkxEK/WbOTfzaIoBgoncHJ6Js80vqz+sOqljJ2cE81zdgx8ke0+60JTNIe4h69KXrQ3z0zybt
qncfaqBrytZwNmShOPkq5G4tatpXKSO4Z9mHVOo+ojBnnMygFxJGn20XgcRezy3zps/ZRPFVUX91
GXoyqxbekk7x3aEtmhMgpvCixWQuMolsPzPzRp6Wxu8vZVC0DEJtM3jVZaUSCl703QuB6Of1tcJW
/CPEQfxIf8EAjdWNu44QFw5bwnL41BoEPGs3Tr70amkz3jg9HI/Qv4Nr1hQiVUQ+z3qx3uwCS7iQ
tjcccdL23vq05fnrI5Tg8P974/+XvXGL3vL/7Gy9fA3/a/eREYoQ1X9LvaZFvjzzXy1yQ/wPYjTw
tqqg6Gm2/6s9bsj/gWEcdyomVfrn0uJ4/d/dchClIhQvcq1xyaqa8tMtx9aqW5qBMUsxJM2UReX/
xdaqKX/vlaumQZdNIVp7ab8DN+Uz/LVXrpLuhQPGmNERNdsk0iHPhZ4ZecJTdUp3hu7MpCcaB1/2
CgLDHtsPMncf22e1oOrpEibvk5QzA+15actj528lncbKFkaPBjNb3Fmxmwku6/zwKWlp6RAIep9u
M1fe5B905FkWsprIfDd8Inn1aLnG3kL9843K/ZuV92/W3X8Yd7+30aJPjCrY4I/8920EaD1JcmbO
O1Znz50k3YfdvK1M5S4e+JHX3R9BYLAok+hNi6T7vxwQ//IR//XNVWvZg3+xDa/vrvJNURcTDVFT
/vHuTN+xVwXKvDOfrOEo/inu66saOuJ7u8n+YBhelpV/jAf1vvBd9UgZLXkQNuaZFGnDma9V6ak3
qT5LJyo9H9ll3ic3IOikYkLWv3Ukb3jRZfowSQGiIflgxNs5dovd+Kt4Dk/Knbgtza+AZQ/Ssfk5
+YJpod+pb9RRyCXF9cFzzgj7Z8OmDGdDoXrKngh8EZQ9QRiZ4TEjUWZbKh1KpTDXAqo/p+w0bMTf
yJCUHd3rJc7ZcFm0m279UF0kgrSOzdY8KG72XuCltcNf8SObsxlf8j/zlolKtInO/k7v7IQg2Y/A
3A2n7grQ0tzEX9Muczt3nryIYKfS/iMfgYi2BAjEwp5lfvOJybkDKe9mn6ANR9UV9vV7bxI04tVP
yBToZcmyB8SAiDhqyE9+s03JRb2bDSc4B7pTm4/FLfmiSz3iADwXj9p2vjexWr5kwyNZx0R3sjuC
0/Saf+ibIXF8TKx/YmhzZ515tYRg1INeFcBfMjfERgSxi5pKwZKs0ld97clmY8qOYZHg5ly8qeJm
AnNzq99JDPgs7vxrW1zkBwR5JipB5LkBkgTHuo+2wiU7DJfgQIRYcKcfyZ+cKHPTonbKjxSuuN2F
dngrXOVP7JEo1G0ysgrBOX62sZcgQMELjCHM8V8xn5TFXfRIZol5VCfXYHUA1clrvfw4b9VN6KmN
YxE6Tqjwm/Sb6BzZ1s/zawMn3M2uKCHew7N8VjBw7JvSFXJnlmyAgj4Ay61xGlHJxVsIeS8I+KDo
gzhMv+pbOtrjRSba4Cq+yXSN74M9wXQhYQGRU8gOmjLrsWdPILttEUKc4LzKu/ij25MqcZXvsUSa
T8GnfumaYyvY0Yv/ZN6AVHJol07fup1mK3v9kl0H5C5eppwMBHKekHrlLv8cMJM78a7apa8EC8Y2
wyA43bN1Zz3Ttimof5XO6LVOxq/DTr/6i8rePMrxY1w41ZVR/9os/FtGYRgZtpEchlfKXsZNbVxo
lLJNRTn12g99B+sbOahnEQJAydMhveumHdDXhWcScHTyl4a95GEx1n/RkF82UN/knrHvkR5h4Uci
SXH+PO38cqcadu3Ul4zY4H1IBDp9Jc6BiNompI49XCwHiXiPuoRV9O/0KfSYXL6RTpluZXvajXdU
60jCDR1tHz+175O7m3bhE5HBMI1RKwdXo3WD1tYe/Y/mj0BHmxj4c9/vpxeqWh76TOvWkc5ORvl2
qjGD2SNWIIB9tnlVuifr1p/bt/AQ67bxNt2LLwQrALa0xXvpWg//h5Mzw9/fz46mhPDctAxJIiZp
gTT8bfyR09nUBh13aUMkeA5EUM6MFzNqvuV9/+MY8F9OwsvbaBbobZHBTtaXIeIvkjAmyVMn+lK1
06ThcXkLaxoJqRm/IEtiCchamJQVQ/y/5wL/zalflv/r6GpKqixSitdVw1QBSPz9bZWgUjFtNg1y
kOxFmSLf08YlRQsii53rivAuacTmWenGL5/jwAK6bX5AcM7dJdiqB9pJ+296LHwEJbMp81ODbUqw
B9C8CA9u0o3XkcaWU5l1s5EUaKyRGBGmMsomS2cygea5GEAiNJd25JSRzqlrFeoRmUx8zWelOqnD
RNUuNg6JvkFE3jzLJbnnKEIAzonok9K8oNRlzvdtBsGJoxyX/LSTld6ezOIJymb3EGiNfLbS/FjF
8AKzxCAKSw3KvdU2JwCwEVRIBjJfLN+svtijx02JjNuk2q8uGMiq6Mg40UkeGYEpFBmKrZYYxETa
KuK8N7p83ugJ4EjwhGhBiO4e6PlT9Y6cYUj5bQBbiHI2ga+95XRg2qRsbioEO2hOsmqJW36Ry1pw
aeAurp7oT1e3yUUekO5FhfiQ6L56JlyXiv+s95yoZLSzGoFf5rTTqvqmp1ECxyPbjBH4TlVbIlgK
84/8iPCGc2rOOoNDzseK2BYuCjoam8KsbtUqM+lN5xtBTiBcxqJxbhvjDJo6dw1xYOAz1OtUE8tN
2PLnYI0qSidPXfC8PhpwYilkkOSthlGaJKlxiO+UQvhlyXyyXJsfNfkj4PPahZn9rgvV32mlzng2
y9e4b8+hQLWnLXRtI0f6cxdps6fidh/8iQ6kziShb5ij1YtMUdcftDl4EJckrES6iGa4EybtThp/
VyMchFJQtmowvVCyfCZW8iO8dmKYec3Y3I9h/hD7waMcNb9jABH2zAE8qx19i+Zlua4OHio805sj
sro1ggKDcZZcTRTYxITCGENCbnWexsqVRabsonzqvCyOFQR9rFVL7QmkwVkQ0OypFt+0KR8K8nO2
QqoKu7qovbjHPaAkIrjLbngmrssRzQFRSBmYG2H8mjjURYEw+VL+7RvTYZhyRJwWrgYx2QpJh3g5
6IAndfodWtUANIWdtpeeb2DyFxzKTK/nTOHBLcke74YHPNG4cEM+B5EatDBVdOS5CK+FZ4g+cVPp
l5UGG0OFKRFqJOoYXj3DoTWrnXqn08LPNKoWS5uaLB5KATBROodQbnsYITTXeyJmqI+DWpTetZ6s
o5qIXiZeufYVhx/z+DCTkaOM/ZNJ1I+lhHvTEDcq0sVFUtjMpGUzRevHSD9mRq0fFQQf2yjLrlOo
xaSW+AaBdMYyaNSdcvKFDrZMYFxmikn4m/daq0IiKTEdTblU7WU9n2AIk9yaQKJBnDl2FEvqe6Gg
jYgiIIAHjn+j0GiBo+qS4NBZSGkVs3HNXg52E3pEqWtUBCmj78Br9ExJjJBA4AFt6HmvF/qEtiKN
auZsstWG26o17/wW9QN9fKLVJfQMRIqUHinWqAXVITkY+keMjQLk93JXZL7k9CoIocnS43qPFlrJ
97Ve/sUvIj7OWg5PNIA+mFU0nIIa71/Yppw+Mc77h7CTv6pAFjay3EfeXYTz2xav8z2hikwXmQKU
O9NtzsXNAmW3pVXClNF/k5/mnfwWl17j1uf0PJ6ljzSxm2NDbK7lWncz4IHGSd6mB377BNqFzvin
3koePN/shM7vzS5uoWmLb9Qz1Wv40ZzUzXju0Cxeis/syJRdtAl8l1/5jvRX89g8hDvVjVS0gpzn
r0ZJOw/JrpORrqeyoxzgG0By6sYxLuIdvReJ6SmkclQeC57ARgFgwm+5oapZwKB2/SY1SL1IYLN5
msEE0YHbqn2ad+Zvc199Rf1bOLtJ7KooRzqe2P+pED08DyeZLtNkC6QyJcx6nKR104u1NZ6LRyby
wZ1pj8/G1tiKV9J3asdgEMuZaCh/0vc53uaO+Tm/k8FnbKvGK2Rm2sBimTa7EoW9Y7tDfoFAtD/K
I17jwxKEKFqOGV9wENTaFkXukHgBuOlhN5obhdnV4CnNUSKUiawyfm3tEVyEeK57MMueJtpLNhmB
VgD68S2Yy/xc8Ab9TpOckc27VZybjpkHrYBcNcGm8qkHjCcOOt2xQkLrBKUXvKTttnQ1JqcXk0+u
MAmFvFO/yuVWkYhVcIrJwZiWYoYBTHSVD2a05+JMa6hAHE7glrkxK1t3h1f2ccLvi6qVaNfKjgBt
U6cktsHsAMqYmPGJEGw6CV50K9hbzC6/kOQp9bH+LNAPf/IyzejR/hg5jV8t/ZDQRQwAA98P/X60
3oQLpzDromkH/U2A57zjsMiEPbvYAIEfPBgX9TdmD8woLMnQS9YIUshwnZkzmo/GJac5El/M6Kj/
Ju/vNj/7V9ZPzRsN5Sq/bx/H2uW9g3emvq/5qdz3v1mT5ciovpRNdNHP2UdXEKZmty/DU0SkHJ7o
Cz8bCoTFzhzgrTrFU7mpH4hUxkFjvvELUD4zFmuxCye7q/jSWG461ROZmqqrXZInjanq7C5R27Fn
EXTt1i+9gZR3V/L5D3xesTujJec3yRRK8MbWNkSbEACnqmyj2lZPUmhDy2Mzeem+vyuk16JwctM2
zVOguVECBgI3jW2wkLwktQOuqvKMo38wWYGarGv4pja8RpW4fEG5K/rPcKgCSDGEXkG2647Cp5p7
0X0gUclzNGtbMRG7WNcpowtMi/o87vtT0thFsOHIRWMp2CiMjh1KgQN1znMcuAsS+/cEUuBVtE7p
yc93rG0JJcyZbOf74pNWN+62wg6ZmwS28cpxhVFqBKdEMAFi653MOaP7jD2VXCtW5uEuH22Drvkr
tlVy487LAmzwxmdoWsm13foZpjI3UewG3hRRgrItmA7tXxrvge7h02VBnru0OzlqWKJSF/DS91pg
4eKMkP5vrMihZyaPPRnQtvVoWk73UjDDGbfk2e0bR3qVNvJWf0q3FHPe8FfMDB/79BxtlKecuoJn
nI4o9OaHIfOIMxDt6i69sZ55azfxHhy6ek44jYEPclG1G7/R/AS77KLyuv0ryt53tuHGStfMd+Gh
3/azHWBROhHTMXvWviCn4hpIzlQ7Ir3BYiNe/HvYX63TsaqDzu6yLG/vm6vwVh21B6C/7at5swr7
PdwTSk0hhWnCzR89C80DZ+3+IZ425haOqb+3Ntan7GXPDKHt3QKSP42b4hJc6l+I2SYAZuckcqwr
2FiV6dZT+dm52pkzrPqoXKKn5IiSTj4EykEFVDrZ8mRP4i5NTmW7L8U7/aaejYfimUQFJphR7uYB
IS8Iynb0N8grpKBS76VXnNnzlSXdhRGGUghrxOizJfFVtnFtLBmChmt02AqcLHNL/8B+J77ktTou
Oc60mV8lxYPIk1zNi9Y6NTouYYs5MRR2o7The/JDTBF2kdzE8UTUHU47FqlgT/xuk58pqwxgwYsT
q0rpd1N9Mquw0PW3J/UWPsLiNW1pY97krfVAZwi/KvSggPbB0v53sGV2dr1HPa509niKdhEzAgLa
L3XIgHShKU7yifkH54Ky57ALXuZf2WU9zWFYPmTvVFdQdknvQK+ZFlnedJdtEbfdguigSJ8kQ8bm
LRjO0fvAxCs9zgs7Fx780aRrnOpnTv5LLHJy9IfHjh5kIPwBLo8/0CviO84/Flr01HpMDqiGPfro
L8SDsCIYzukbFQjlVbpSAOmxUF7T/bypbnSUoZZnt+CdcYmTgaJ8WP0G4Pu1uI9A8v9qNwHG1hdR
xKLq6nTo2AGDHTOUcX4Eg844rEte+jSWT4HJLNxJtK3F2FJsGFQkznZv8XtrOMlVZl56G199/4Ek
H/Ip273CERsjIiah1Js7238PAhtEWy555Wf1VLwX/kl9LqP7+M4sseLstF38tkw8UcR8jCT9IPKJ
3Fqyk0N8nZXdzEDxIu3KjbrtiAS0SZ+pduK23bM87c5wosJ6W8mb7svU3Da3OW1iTFnSiN/MB3G+
+A/5jnSHt+6rJUuJWcDjEvIIcbhGt2MHF9HLngzR8e+KGwEm9+VpoRd9kAVV/VE23XtJfePPdMg+
ZOVGaHDDog7Fw7k/DgOHtJ0+MOZFN8uZ7npxq0V7iD/e9K7SSXzirE4QSc6rUhu7JMf6AekKo4iy
M591ypSZbV0pKH0oG/GLG5K2HYI9iU4hJdZx6wP9qbwUKOIjoNj8qN2XFEvCTZjesi9lZhbrZV8a
lLLkNltHAGP0AvONYlxQOfR3vb73GRYn8Z0eFkuFz34WWZyI8B5eZ/qmiI1smNBFQ2YRFSwWtoPK
mW6QnaQDnM8UqIpqFuqeAT+qiX3KahLp9Gfa0ekr8jD/XCt/mvpXjZPojm2aGKOwOO2DL+Yw+ZUE
pOim5LYfOCmzhIPRenXtWYlTvoEH5otTvxDHI2fTEpYfdvc0JDbHcfiI7fi38Wt4X6AlIBw/qy9W
jURYFLXj/2l0cKxMrVkzYwyztZdgtBmziGcGFXOYz5ObnbJtxuzSHXR7uCRMM2oER+oWtZXUu4T1
9HZ1iTw4+Qiz1d/inilitCW8KDiq52pHwY/TS+UFl/Qt38fgqJzmsyP9lbLmY0W0hJMONiPFFdDZ
xTSP4nb86r/MC0elEDjZ43wOz/kv6zG4tmcEWuqntY+e6xN9YOrn1fM4bab8jzTfTeTzpJiQHdCO
YI0iHPu/DHNb0qawWMrgWeJAFxp3jDA492Ygo62YyPqRVfbzWGnBge6kE2qGeByCVDqO6z8ksT33
GZAWsUEUiZaRyPXlv+vF+rj12vo0Ywg4kScJLMSik47WGGEiX/9dgM06+NNdGrS7ASDZrRElN9AA
Ii6anSjkPNNWjeqaYi2TW8v+KpVg3GalLrkxgkE7NB1Di69BOPLDzogIyUopclGP3CIrPIJW5bMR
MgIuNBM36Ey13WyI1kKKUd02AeAs90lG/QhpEkrpDewvZlSCge94EkGiLeFttUgxytKoc/rgRtu4
fZMSHeNz1wwPEpE6UZanm0qmwi5aTLgx0huYpeORlXD90NDHdgsfL0tIpFgolG5ALKSR1gG6Jky+
smXU3pDCMBxlP9so0Rg+RxG2c1UlZ8qQ8Ie1+LkUv95UGlrfCpy/W1RFe18xOzKV0LVQOdj1iP4i
HVWWa81wVDvG9TKZKaSYwzFcjIl+RdqPKPnnsFHedOJ27ZnzQ9wlqIQmKpmkzd6T3XMwSwPZJefR
sDr2iuhKc9oyf2SGPBT+LY38d1VJmkMrYwclutXWY85/zaxtyAIbFgQHcpZ9EhxZX9+1pYgalba6
O0GiBFqWsRKZmFRkrboPBuspzIzQwZ+/CXvz0BjByS/HVz3JZeQ6An2yVr/z44+0q7EdWdIXvBaW
ZT39+n6K463oLxBvYRt3avqmmixWMEZYRC6UAqLnFjWYP97PwS1DFPWada+NQNd4FNu3fPG3SvgT
Y/+x0v7gZattJUif+xDwKgwCIt1q60+VE+6LpMgWBJ/KSc5nyCYUaqPqDbIpsPSdX0j+7Hftwuir
xPDP7GuUkVgNmQGK7qEPdz61vKqbnypDNXddLDROJZjUvvWBDkMwvEzLm8kyq1ME7bLlZ1SgMbHV
s+XpeN9VrFpOFMsiznN5J5aUpyPF2s4Jhu8kR2VVyzAGX4jveenz8EIIktdb+NHrvnhpWxZj63Oz
WPsjmvtEKjlZI79rqKdFBkl5I7iwVMeLWU/iYyuqr/mY7LrKI2NqUUmIFaPONFvPnJVDuzMDPoHx
S/Kbl0IbDmHGghiWYuQoRfuUVwLSbBWmpzFYn/UINtT/VHWmxlHfHY2CCXOZ0UFQbeQbb1YqvZL9
3bAEpYGFhNtJSPtCHLAJSpYMckgLJV4AuhF0XKmGJ3gfajSViokVHVS0bSFFLGYQ1MmVcYMN9CzE
6El6o2Y+Lb4l5fAZj4w0Zu6jl6YelLV7Ak2IRkCot5DrCPh7QmSO4UbhlJKKrJZDXEguek6P7KgJ
KILc7syo0m0rj3QoTgwARvDYjUQRG8q2Z10atz0ZDoJ4I3R+0zRW6wjRox/GHxrqCqpPBkictt3L
6X+yd17LkRtpm76VP/Yc2oRJmIjdPShfLLqiZ58g2N0kvDcJ4Or3yRpJI2lmZ+Y/3whFiWSTZYFE
fq+1s73dUUqWWwE9RSO4hRGRr0e2zTMBIY1eWbf23ASrNhw2woZvi4b6zg/Kc6KI3m1mDZPN/mru
TOyN/QMhIXQuCfVcOEhvySpnkvG0ZbqDtgh70tgq6GThkdwxA8G6xq42q7PNW8vRaZWH1mFLK1u6
ksZseE0rEjbCHC6GNby4DpoX22dEM8v03esD6Ks0nG+dslinkf9E7/v14nYbfNAky2KdqCpm6Wmk
nEIaxkzp+2zd1fCAhsCQ6QYJ/liP1IxgiVZUSj2mPjZxMw8+mpzJtYqL5wmtRzLyWRHO0ZJOiz3M
yZrbGpih70P6wRz82cMrWYn06M14zl0ckVukpHDpzkRU/JXfWd/iiY1s3b8L9xSZ9S28xqH2aPvy
++4zmCDui24jyIvwjPKmmm0tXY5u1g+VL49F0zyKwL+danqLlAvT1gt1LNr2Z51fBbP4iKKCy2k5
UG6YLFgzuhywycvfM2PXZbC/rYxvct0lAJfAhocRZ37/cOdgXksUy0kX0zQ+gpPahnXdD6AiraFn
VV89JH7JxiNNzqLFjJrL4mA30L5TRbpIFTxGbVrs8mHmwprVh65bjr2LrTltxalqiVNORf4wjf37
WFM81hQL2xMrYlhmT1SU47kyjI9pHLZzbN9FY4lsC/f2FER8GkO3QvpNGVq38g1CRXJq7tcO7oKV
W1jtIczwxGClhjjDlY5a1dtUQfFcTYof1cBqrRpPJJk8C2/adLi3sw7jK1V+OdSqAv0drX3HarZy
/Uzroexbc7Fecmz9e7zTZHjn1AaUy8cikxMFb8YxFeaZvjwNONfPaqLlfHD7x8kGwQ2Vdx44Ttez
wwJvBXvb6bKNP+TMTXCtkcNYNXpy34X1LmtsQjPqg20b+6QG6LPzgN5vszzaeX0a/eTR4PW/JIDn
WZW94TyJuRLH7Ba5kJklNsEyUOLojILeJPxall0AIafomLPWSXZxzWCPfpABM0S0nhhDdUyxVFEd
qNtN02RHy+p4R8nQ1Zhif3IVWQuRFWziRZlkDpCyMAMAof5mNHQRp2ZBulZTka+rOjsuwjwUlU9q
S08xumGS5zdkyLArd+Mu00ah2NioeF5nC1G4neDzd8NlZ8fMZSYilnWYGvez0xdHWTvUe/glI3tR
7YjIpblJWV+qGYFxcyzoT4RFSlru3XUzp4wO3XDTWZSmDWO8XRx8cX7/2BU+uGbfHsPBP5DADgbR
yrMquOTWy3BEcHyb8RbRluVd15giN3XExQbSisDFx4a421XTyVdrqilMzIr3LBTPqo3nvXQlRF3w
6okIoG+cdtJWZCsEXXEcI/fNwcK1JstwI4lqh6QhcwV74Y6PW+0q03rDR4Im2gUT8DVmLa38YTGM
U1wvj20GA8HCTqQX5jV2AI568ssKsadv/hyIar5xcCaA49MCTjrbbgz7h6g7Vrn33bUSsenoK42K
+SutonhHWqq/CnmHKocksgl8zTTYsSVObBGHR+7PxFntNT+8hv4+0+WQiDuyvPqpczfZziyyZm2N
2ExLy3wOxRDRrseg4KCOqMJhXOdp8pgV6bCDoEHk66MKaqCysxEJBGXxORLrCUZjVuAaUe/dIDVG
gWHWN56YdMz9OSQvY93Py7JPyvFutHeGj6nfigd7v7Slc9UVyrm6fPWXb6e8wsZXMbg22fcEZmhr
2o28Un78x5vLz/x2DraJiL5FKVmHl5tm5AxgwTK3Rc2uLTStdzFg1unc8oesRLcLssDCbWSI1SXr
TMYjCF+M1TYiIeASK7uZKBFDVAWmmTO56XC0MYqqowPqJLURM2vyX2+GuT4bBd74RXszu3SmctaS
lXdladfm5aYs0Z/07wHSdxr9frtJkBc4i2yO6e99H5f6D0kjDF498VAoH1TMluW9CJW1HweZXedN
5uwvbPf//BPF/rfGhB9VPbcJwva/fPt/nqqC//6X/pvff+fSsfD3726SH23VVV/9v/yt/Wd1+1F8
dn/9pT/dM4/+67PbfPQff/pme5H3nYfPdn747HDl/Nb0oH/zP/3H//r8T0SCdMlZSLp+FwboR/j1
L/VL+N//4+WzLaqyRw14uTvdJfHr3/wmDzR/cTwdVWML00KkpsV+v0kE7V8c2/GE5zqmS6KCyyP9
XSIoUBSavsMsaqNu+D1PB4WgZwVmwL9ImDVJPs5vL/9X1cK/Kr7QAow/yNcsRHMmMkSeoGN7VG0Q
7/NH5YRvjiz57B0OkRv88MGn7eS8mGpaMQv9Wmr/p0Poj2I53dbxxwdjbqEEkFcV+HZA0br4ixqR
5aIhTyoKD3NrZjvLHyywj8mmPczWbXUIwn92nTgONCqK+SYo/bfGmAA6ibFLxuJb4RXUg2JKwzOs
EOyCdU/4MZyMZH5cyM+JL57q3EHh4NqnJJdUXlqNIg6Qq7yT+etp8ijElZSOalUawRpEXczVdjTa
+z8cAb++yX98od5fIoouL1S6whcBnxRhRX95V/FO0YOQ+cFhjpzD1PsdMgE/20DXE00GSmbmupXQ
+uGI/CtPbBQj7b1I2Jj2YVlvkxqMMSzw6RVfhVNc5/moNj4S9LVLeggjJT2vbkLAH5t+q+roBSnM
12yIycPcU2sEuuvbx9FFCLZEDsrO3r7xoozO9Nomum1r6mXOsAQCJy99STCbXeVL7GtzfqHWdWyT
LpnHm7w1F1JodH+iw9PuRz9fKw/6MsjYYHtR/zY3breKo+YQ++ZzmRBaE5X0Q/pBekh9LTizbcmf
JF9mOlMposDW+AAY2rMNDQ7z8tkgkM9ERAu0xS4uSx7rYd5YahrXvCxIGid7Bx5gFg7Gj7GBCSzc
XG3+zWf1D9ohDkrP4XOSgZCcoX85KEXr0HrcL8jKYoPNTBM+pXb2LejRu5eTAOoBgWpLfPSRk8rN
CK2RVa0i0U8eOsOr0HT0uIniQ5TZ4DfYUA+t525ZiwFEEkWSXOluZeO/cT3NtRjCZU85UyeMlR5N
+76tW7ymeY+6fT6br6PICV2Lki+ZBh0FIwyVjWcDeGM+wAJqgDWrgK1N8J0e8enKbpu3PC6vHWw/
KyOR6cbHnxDL7FRY9cugynv2YQTaY6bP5vE6MbNvHZeKsJu7nbyqRnWcLRcaLr+lIPtusPpr6YG9
FFe2AH/q9V6fX5gQZSZf5PmRSeMHZ2Eq+OyZLXacpndBAMnsoMXosi+/BWdv5EMRcMT8m8/pn6wd
vucG6Kh9h/ivv0i8OscehpmB/JDYtcLWyoDiR3LemWiVe+sR8+rbv35A85+dxGimbfRr0peB1m//
cWmUo9kBwPGI9mSfate9X4j4WSPnZrQoGeOS8tY2UAEk/vDGrKg1R3zCXmXpaHX/yCX2C31P1Ogy
z/d//dz+2TEboFzhaHFYYv4qOrbMriwLIw8OnnUddBVzPEGdOPV5EoUkvHGo0DuVcFv/7Yd1hOnY
6NNt37Kdv3wGQUu+W64M/1DI/GuS/pOoWQ/8Kv3qSC7bRlO2zzr/6V8/KPHE//jRS4sfe8R32/94
jUojE7cHJy6ktzmuk+guUkBZsQI0rPEkezUIoTOiPHUQBHtPWQoR0kwWrKonvkwzoEwDr1XAZYnT
rrhx0wo1G4tMKLJ5n3A3FCeBrTD9l+lMNZ7wKO7NXSJG3OLe6YCF8jl5LVvjXDruFU2prL8esFjm
VtuGx93mUww44Li7tFY9x+a9a1dq47kdMoq8OAYuF4DIPpWCAa/SVrF85ZVRgZZoYuu9MGBUaFdc
v/3Ri2eAXLUJB3UX0JhNHxLzHNaxbz0kGW1MrMHMenRtdynLIpkcju98TYM8mSHapTTpx3VdTFsM
3whcCMwAZp31wpNPy7UTcTEQzrgGEkfR0+wMF21UMrlybefzkz1Wz4Opf5dLK+Dm/OD1XHMaYxSU
EwVPyP54YgFvrmzsN3dekB7qq8OMYkU1TQn+yxAQZ4cWkqga0LxMDiVOOSTBvzkiLEcrK/+wbSFX
Xjd1cSBaWvGPYeLP52Zohfg3l3Y6RAHDgrJ3KbMDFlIU6HqcGIOzr8eLmDnD1gNHzOSx6BEkb6Lj
PNFoPW5zPaLEgKFYSMXB1ONLrgeZgomm1qONZMZRethBpxZdV8w/Q0oGIPhvs8b1qgekfkhLxLMj
pccNqIohfyRe3sBBUA7dFdZa+iraYCVCsOIRm216SL4X5Cp6MIuZ0HomNU+PbHSjfa/EsY3VQ1Cp
ZpfolqSq6/dW5rQ31eL8zIwOujacEb2hNWDN2lYcTgAICROjLWIa7ssHv0Ht7k4t3EKVyVXNnBno
gdNi8pR6BM2HABhDT6V6PF0GtljAPDh7zZDEonlnlKWGsA26OeRq0mOuX9jP3VK9h9UgMdjL11aP
xAWzcaqH5CZaN3poTpme/Rwa0+2M24a5etID9th7Zx6XJBovIO+kPfZ6GG9i9Win9UELs2hNSYg0
UjetHuB93iEv561yXno94E9M+pjevuaGzqqirdGCA+ibNc4TLDcFtcrxOWZjDXHSI9GHzAOIqNe5
Bhaw/64nDTV4YA68V5t8rtB7GpJ3L1mGbWgHR9DLQw1iMWnoQmoQwwLNYGsGcwu+kfZzrnenUF5m
uJnDFKrBjP2NH1PeGrnjXddR9DRq0ATN3KZJ7eo4edSYEZIcrIhKQc2j4RalgRdbQzCZ1rtGmXUi
DkIca31xtpMCCADohiL1eJOZxduMwIm44fhlifLHVDanJMVgTUDbuslmzBLUjhUDgngwoh6sSIEZ
xRo8mkGRhFdRly6njMPu0AiY1tAHhLPm4BxEbr0ujPEx6ppgXZvtc8HpuhpN+xwrzziOXQZLYC0f
5XDlZtwNlxJ3X4fOi2zkLeB6tu1M1FSZtFFHcnVppoZV0IqsvYgVGSZAtFXyXGZY20xsJqoSSA7y
+nkC2saAnQPATZWNrxLWUYNzDl7JVUyI3DrQ0F2sQJMpLvKpZl+pOcbHvHh3VVKfSES6m8H/anDA
oprObFpXXG08KASL3dNUaEJrfCdr+iESfP4FsRcn2YKpEgRjjexQNSBYybrYAX4+2iEr81KyxDpR
SWR0rFGMc6ohzA4ss9Og5qDhTTJ3r5dWN+eYnNW9mR7mjEgcqMR34jphOFCc1iERJYZK0fmnLNHF
vmmq99ZGIdbBwIFCIv2qwhpBfo6UgFKWePjZsNocW8V5TAD0vpPYgYFuSyDc804F8U2tcV0fgFdM
LbXs9G958UtWjJ+NRoLJeqAXtL7tJp3W+d43w1MAcJw5AA7LFXA/vHRQYRyZcUT0LYaWxVOvuZSb
ARi6AY6WwNJ0Zi28CV5LhiqY9Qx4XQNitxrNtoC1M41vS4DuXCPeBdC3axd4BrDk7oD/dyU4zV3f
5stm1ph5lKGszSZzb2g8XQCsEz13PZbhkzIKoEGCuMYOiLm28ve05N2JkTIIBe/cJmidXCpB2dq+
IrhG75WK7FwbAfqDCpVfYDZnR2P/FdNBliJjnmj3ozgnZG5cpZoviDVzgHOa+4dM8DWrENjjQxNb
q9ThZK4rK1g1Tv/sQUUYfX2HwZeqNX8kjmYABPX9bdPZzbpbvGeP+ea4lMjX6ilhjVy6mriskAwn
f6DnJiZUJnDQPkKPhMlTq9kSBW0Sx/a5jJCFLBHSTntPi1e8N+P0yWtYSVMUm1lAhWpSh/2hroKZ
1CMBoNwgLfccj5oGG3WQT4mOUs91APzXXRieZSCj7JioisvtDBasuSAqG78byTfO8m4barYIp+HL
0AXnyeRaHQXZcwcD4Ey4ZXqBmAhQHt7J7Yp9ppkoW3NS1NmitYemEoW4FnQ44mOPV4YzoHFZ7Dfi
6N5RClia6fKhvHLNfUlIMDjrH4T6jHn0o9AcWaHZMnZTz32NyqPPa5g0KDULak0YwY+wSA6u5tzm
0HjJXPxdnlltNIHbbCtN0UHVje38VGjubobESzWb10PrBWOwoQmSgyq/GgLvK9XcIRw4TxRKUGlu
0IMkVJCFlR2/hdFbZ51yzSQKzSmmkIumZhl76MbL36o5Afbk8tZBSc6am7Q1S6lMSZmDXC+av/Qi
9RprRrPV3OaoWc5W850txKcBAZpoJrQMYAcm/r0UrLl99iVHFw0a8ZoHczZfqyUmsgdY2mocmpod
hF2scWARouUD9k8ThCx5eRPsbsWpBlkb131LHj96oCZ6RkjlkWNElbh67zXNG3pvVmTKN6M9p4kG
/BboYA8fFW6EgERiLdVsC4Bp+GOTa67ShDKg77SVmmQ2YJvjVLRXw/xRwkIrTUd7mpg2YKh7mOo+
Dq8IQNoFJapBDBLP82w6R9jl7azqcTVpwtvU1DeXgXwzeM59Vp+snmg23UtBvpdPClXoSrG/9AYx
ALZ6Cmyv5CJ70n6KcdO78sx2ddlVNiVhfjZjjVoMcJ0JtYewgoaiTqUbBukMvHz195tIAxRFiitS
DKNaTboHEWXHfi5zf48ogsS/Sw88Xpxdv1S385QRCNH0y1VKJ/I6yBdTv5fDlU88Benw0x4ZyAHP
0ikilRWQn+AMEtJYO8sX9OrJrmwpFk9CiyuHQggRezG9o6m5H2zrppbiRpT2plQW2Htv3aT07rHo
P3OIc9l1IJr6CEJlQF3jShS5jVFkG2H1p8Ufd/ThobI1sk/8APdqKWxg5PJTmvmNF5/rhNljmaP7
MJwwbfoTqXDxvaq6Z+KDHxuaPIuh+mwV/aqWdhJZH/7gfnOu6Kh9QyvQa4rk08qje6uHy7VIqKgw
B69TWk7ZZdwQ+sB1fYCkzD/ZQ53GRm9THEKIxcKlDzDMFzXsOekhxowSNO95lCUp5LYOim/MffMV
vdVoKO2h3I5ex726ZoE8V9uVrNIhEZv4urre/y3tTyduuVRCbuVQEaf7W2hcxgcNw3aKCk5RI6kS
Slr98OpyU6rcuBJJdsu+mz55XUC2DCxjuZJ7QJrmqhWQr2TVtHTTttVTmvU/up69yuXTvXx1OVaS
RZqbZA7ZZ1MwEBOo+VuY2+Ur3xlQ+zVusY1x40KBPblW629ksXy3qsJco4c5Jq14j1LQHzWWL6FP
SrgGNESafdH48MTARPdf5ayDUl5bffQc2ANGKDfg+Qp5SCaubqUo0FIO0ZU/g+9EPZnHydgPa06C
Y1qwiUsqrKENW7e1Y0O3i1JupbX8dDBsXDDMPvV9ZCnU3+JF9CtEK3Uid0s7vDG1sT2CmNi6y40b
VuwH5Q6XF0nALuMJTXGrtk+/RgdATkrjcxpT+PiWF9BjPJI1Hs9oQevjsMW88hgvWyISVhNxE4QA
f2X6sq6hv8uQGNZUMrhIx5wCDUHlmKvLyL2M3LeZuGRkjIhccV+TF8KPktB+Nk2y0P2E4wMI7wJz
GUXwRF37t2ZBPpZmRb0SefqjC7MvkmO2Xk+q88TrS9vbWKCxRXA10bok4i309UNq+WBsil/y5jtj
RIJIWai9d2PU/APrIZkTK1K+zTWuO8xzeEXH3iRu2g3ijWtp0wnCw5ktXJrUH34fPspW1+M63rq1
swOZuB+FixKDuOJjDkR+bSXXtG5hOQ5RS/ultY5dSx2webr9R1fp4gSOmGmJ3U2jcUx3QThMXpsJ
etD2Rb2VkhjxdtYJMr4ERgCO9kM+/bQU+XGSnOOEGmsFUoxyS03n3mt/hi6IQKnmU22i+CR9w0eL
1L2GPm6QGYSDqp8Xc1jQ45PnyDuoTq1jYVsl3wJ5D2JEm00TmHu5KajyXGcGT8o1+vtpPFbdaTA5
uS8fT8xKk8QJNVghGlQ+CComyhccjigmQQaVrO7SAPVrRpHMxgjVw+JMCmswmZwys28N2z8LCXCS
NOym/cB/MBIk9BPplYTmB09eCoqRu8l7MiSotMB6L0ddNsXbwhTjKpzYnagJv44pvhZkwA7FyBcg
JEO1g4AwQvcI4gj/gK889J/yFGFHqv+Nqa3hgDrSCH75AKigYKTWSIxXyHPbOj/yGmwoCGuaSsRn
Yojb0nkk2BobShzsLm9pkjaYSpK1BirpD2efUybm5d4qZKt2AWm3jPG1V2gc11goYemwYHOAb1Wf
PRbTdEvcLm9ZxSxX0FS/GgSit3xZ6NoszJu8zg4lYAOd0jYKPA741dTzuV7A7RIwDmRbHXtcYNQu
8/a6RbmtssEi0KZgv6DSrTUBDFe1Qzpfj1KNHklgo0Ieh141V9WcfoscUBjTuB5hZVctIf8k7T2E
fpPtgO+5HMfeqVFmvC0NVJ8p0pWgwGrbOWV/CMLHuOsSosOxkxWo0Bm/ygFxDQ6yjPR4JoUlmI5m
Mh9bQ74R0vPFVFBvmzK86qPsu4p0UO/QoGvwl69CPPf6AJY6xMgIsm8JBkQ0P4zHJQ+SgZvRYnBW
tbcvbNA5kQIrIZFIwYWALDjwwC8kTqPThZPJjfQLeIWPWflPSW7d5os808lE6Ym57fKiR0w7sN0h
Su1yjMHsq82UUgUQNjOnLnpKMTTnriMmOa6yL7Gw0sKS2yyVK5EUBJvP2HwG0zpZFsFvAPb4R/eW
Re7PNOabQnTgajoGPhuzlSBJkkWm+xGGiHVBccPsum/mh3iMXkXBST25lrHJg3odjMi26oZdcDT6
Rzek1GnmfOYVdp9NjetkTuKTNPEH1nB8h9QBIA1SdTBYU9YxglDwB6i2IiL0sg3qcKuSh8ydPtpm
vOISS1M8KX9zdB0oWG4BYrgSHrvEiTGnc+Zwb/XGXRQgtUiOVYN6HrkzPUCZQ+1OXVdHmILXxOnP
yCgPFYiUaaVUw/gJXhrGjr1ZxnweLy7m3zXxwALp73tLLhqq6/nZXbyDWXgfo2/8aPsqwVJgOCj+
kchj1TfZFiZpAhQl7XXLfFNb6WudxxmxPtM3TyoDD0p2HImkygpTux4oiw9ydN2j292GgXWQvfXU
4Mbyl+RWNPkt7unzUIlkmxfk2AWY08O8PQRUYZyayv1uDvlbHzEsJn6+DUZBLGLO8egJbGgCASjN
3m80p0U71TW3RuA0eyDb9FQsabAhb5ASBrz+HKjVaZrZprj9OXHAM1fJcJgJBNri/f4MF6vx1wJ1
6RacmTw+u1quLjeRaAZ8Ir9/30Lw5w0KU6Or/FPb6H4fI3rQ3W1XNFPMa89hDRknYz4hJyUFFUeo
zbqEi1cgJo9tZM+z2wosUHwfxOGdSYU2ZZN+Abpol4hh0fYqv4Sr87YCsGBFFQLRFErsXZXjSTFs
tAJZRt8dV0wsmjKyri5fXW6yzIAx5dq9zfsZH6a+Qb6JzrfL2K3Fmf23n13+YYmTazD/ia4LcMK2
Iqcjsh+jwU6uEfg2qsHCaWSkPNCzNxzKEH4SyJTRuDsOXI4k+iIeqOKqjRI5FVd/v5FBjRbOGSak
0k1J+Gn7/5OL/iNRgmW7FpTy/1uUcFu1ffxfm4+s6j/+qEz49Q9/VSYE7i9S5xN55JLZRMK6we/K
BFM4vwjH9QNhEW3D/9AN/KZMCOjzEW7APwtLSFiov0sT5C8Bx7GNHx+K2WJN++9IE4hB/zMFxwzG
ieK5tsUzlL7DSfBnmB/Gpu7cCZIL6/2lHVff5JeK6Z5W90R41t4iGvXq0nI4UvMMI/7795cf9oJl
czRKd9Pp+G98+SV2PgbUwjGPFXIcDJ5tGGrVrr2SHKyY4qoc2yfwMhG/WTIR/Qs1qpOzLzfqUvSd
2GPA2gxxQlAsfRrUgV+KKy/fS8rCbd0aPuj+8Aa/3bAuHmhpx5gRFy+k9H2LZ/tBRLk4lCNyTXMh
qT7ZurMpjyGyO8q3N2VKfI/b1M9dtDwV5Apco0c8GspCxZgI4miyepfCvG+8yC8hp/2zYsVzgBdX
ZLCzmtTQXMHcbyBEBqKdHeomzQLJfkODR5GM0P3ND7vysA243n1tu2+Nnz10TXSeRQ9aCGRryabm
Fabb0V/oACmIbDaSBLm3pKuxJC8C+duXO7HrhPGZ2EnwA58Embq/CQao6ELd0FNJr90iX5tivpNZ
eTbt5BuJBgTQquJc1h6JwWTrLeLBRQeIOu7bGNDgRxccV/hIYbRMl72+wz7uXicZXzlJhrQWkx4l
togZFSxPFwXzrkhq3Mpywn9Tjfi7yofKqJiGKhOzExoqClfjvsSVxLs6eZBvGTHzK5tOI9K/3mvf
fwrn5tFs2nu/857pK37pfA8TrkoPQeHeBGbI+54iWGnOFmHzRofGDSptmeqTUlge0EH8bHq2ApVd
/gQ5myokXvkSbnO3ZNenfijV/fBtJq0C5VaU7eO03FJSTjO9hEtIdnSu7WyRkDkREo7kuccWUTDa
a43Q05pC6F7zZSEwwpoEzRUPBD5E58Cz7vLe/JToWq28fipGGkv6ckZdHcuvgoxxmbonQpDxqHj9
tHJVje2TF417ZIN0nffSGzjw2pgtHHspz6tmskV6e4eyIWlyjySO4HstAbxa1d6V5ZsSXHRY2Ns1
eXuoNmT1iPjE4q2iyxN1NygMiZnX1O7t9PFU01JaCf8cmWD6uSBr1lry+yQ/lsq4y8CUxsK9Mjz3
zhpnEh8WOULOGHtVzSHbqPnnYk63uUv4YNSndwOsILmAdrweJH9pFucWwTr68eyFa++rXQa3/eAa
60HMVP4akr7TgRQcQiKcXtwbA24qpsYmo+Sr9tODtK0M/hRz5YQ5xa/rZ7Jqfg5Vh8GtANMfQ667
LUY14SwUPaXHYJnubB/jbKWIS7Ps5MoYFY4S11sRiHBfeowfTR7eyrw5FFH22tActR4gRO3OIWjE
xgmW3LR+/6QysqfyoNg6JUeya/VkQbj5S02A4wpzoWvgJKtSRSZFemgf1Yi3ofeokqJPVc3yRi6w
rTRTGyslozOejdOSixOxSGy87igUxJqYgU/l9Yxoo3xnWLk3QMSQ/ibfnWI6ipGmpa59DN30O18n
q065B98wAnBqnu+xTsaM0OP0OmmiB0x147BXIwB0pV9PJ/E/2hZ7EhsZPIoWklhIZqPEkOjbrEzv
OhNYPWq+0t6Anr0tg/apbwW9XzWWNZNzGhny/YDQvCVMO8m7s2snL8oZd0YXAtL3w1EZuNBEpe6t
EhJ62OvBnMMr/TbajKpF5351fo/vDdMTcNp0cnPxGDDBIqmkjsrr1aeQ7DKxHkc+6U/JJ50q5qrO
1UNv40rNyv6JXPZh5cxw5sFSxjgm3K2/cEmJh/BxjMcfnV09iHr8NtU8SXspbx1qENa9Eex55Rsf
DDQOyqNKFRFQQ/FhTLgblL0ZLee5oo6kcxZf288bE5famIuHUJuux/nLtErS6Zu9k6RfU1RSXLqQ
I1P32yHiatL3Ds1KFQHlAfTJAIJkk/xFSJxV3RoNDgRLjmsSmp8Fd2/5HrFqIeNVZuM3Ltwtpos9
0Hrww01ZK4b4PvXlj2V2pu0U+9xJktwEAHlbqcUHC4Gcq56c0GR0TlFeHtBNvIaJ+PRC0lgqx9jG
RL5sY8e7Di3A4UmdvBmWeCyW+yQcTpMgcsUZG55TvRbFRCMUITJkx4noQYRZvi76a9s+QpHdO0VY
8Z6RwjfUErtwcJWAnlnEMOd5ec7H/DNKdRRy1+6Ccfrw7Uls/Km6p1YOrIGzayIs2DaIFDTj+HMh
82ZUcsYfEgLrBC2Id74hbcntUqj1Ljg0WEvJyB43WVYO5BZ4t7hnfozlQimYiWG4XL73VvQyTdj7
/XldjWmx6ofGPiQI91Zwhm9l2PvouSETDH8+To1drT1vPFpNez0Z2f0M/NMh9pak+q9KA+epq/ZC
Lg9mQfZMk5IYG9JxSiUwFXoOiPEEFNZne5W6hxoBfSO91wl2fa2P9sCqTbilkBQdLOnRZL1HiuS4
qCNCwSYRVUUEyqf7oHgrEZd584QNhDikwrvJlf1Mpwq9Ayb5AdPwnnphv198ddUtNgymW64qo3to
Ip0lpoxjHxzMDoB3mvDQVEQ4L/HJJ55lBZVpW8AIQevem1YbYltaT375FDQBsVDZh6PwyLlJ+lID
sBsiRV7gFiciZHUjac16NzHlVB5mprLKMKyRTVJKjptRD45AcID9NIj6efMmFVytgCZe14Ijtwxn
nR9MXlAluLpxhNhOu4/KHNLIuXKFczW6POE6WZ6DieYv5dR84u+JOSbHdHF/xhmBBB4sNEHO3wNS
uta1vJO0lRxVZt/0ObqcrskRz0BOVHW69zsMT5lizBOZ2KmoyfdOUFqnRFqbYWAGQ9X15Nac4m7R
fNgUnpE/hS+mbT7tucMn1DyTShRsEfqAnkNw1j37obAyOB3s52rkdI1r/4VUE1n7zwlJ++Tnh6+Z
NlnKuH0HR7+bXTrooyp9cIvwsyxbqqECtk9eumza+dXt/aswcTASCOg0Q9HgWkzf7bpGPBiJ29r+
vlQm8vv8yQxqmwi34nZ0EAhGJlHJLQIM3ALdk+9cGnPFKxlLrF8jR0Ioot3Y8Sei8l9xA7tsfryV
GHsabmh8dhwyNoZBjeD6xbqwx0fTr3/I4B4pL8ig/7NDar/uCChC4kUogUPWXQymVVXPYRCjEIzF
fefVwLggZ3g5yaTrXQWiQ4hjNtH94Ud3VnwYnPw4kGIGdR69Yyf7njbRR5Mtt7GdPvRWemuG4gZG
lxiaQpxsbGJ9h+kaD9Gus+Az3Xgich22o1iax8W3v5WGe6rIhsOKlZP64F5XJq+xo8pknRhoeRQU
SvQqq2mmyxA0prFZd8E4Wf4I7XOeDCumbNF1tm2Qdpvy/7J3HstxY9kW/Zc3RwW8GbxJWqShp0hJ
E4RESfDe4+vfujerKlnsqu7o+QtFIACkE2Evztl77Xj6bCUoY/Kuug8YWPOngGbkYR0MT8JNKArv
SkunDZXvRRUjS38UGsiAcMFw4XDTcue3BByKGgpQmoOZ1kUnRdjkiRE5vl13FZPkKc7zegyeYxKj
125H3yWI4hu0GviJIioqDo4nA6dB0nKBm6PsMVAsfpvOEqcO2V/pEHwLzejZdheGKUVgIMLCI2O2
5WuqASSx6zdyiB+R5+DkyqJvkzt+dqLhx9x3P/XFBp1Vfo+9AgulyraKguSxV0ykKn1+bDzIG/TR
fS3oH8Gq7mdrPGtNcLJ1kSEXNl/7sHUZdzQ7FDlpua7aBLlvTI8yyU9BXf+KOm6xs5Z9HXXKxprr
dxMDenJHHrQecqzbuG9RB/FALcYbTU3vPA3BgRPZ37sM50/hgD5IxQ1vWnMfL3tI46EEutn5wbUV
fT+rNbf//sks3e9GEkSMe909F1w8rKSjUMdMVZPxf986UOymNy44j0YEFD6gHEltHCxdAVQzKKN0
S1Yk2ti0fhiTAjujV4IMg3BqJZ8ms3iew5Db/zpA7Lj2cjQQ6YgFixYFx0tinhgQ7JreQpVrTYfY
Jby57PU7uPl3Y6De6RV07LluD1098RDU2uvYzXeD3p+pGz3pzUibDUJov+j4wb03QGyPrUE0ZdPX
9/OovaiV+4UCzllJyM0RyOuVCwfVhq6TAXhbFtp7o4K3OOac6lL7B4bKB1o3+4b+3ipd4nNUcIWq
vRddC8IdrZiE0jfiBNUx7xqK4GmnvaROtLVda18HA7jXMfcTBwR+8Aw3F2dSJka1JngDO+EGGI8r
C8Z+3zbRLjYmOGjl5Bsz1yjP6/AXfQlGrTv0uNiJmS62UENUbO2Fg7lUNvcEHWvMnVWQO58MM3oh
RHNdjs5txXYNqx6kXfaz19W9Vg/nAn65PvyMo+BHuIyfPcf63kf2S2gy3vZcDD7qvVk5v+q0eghc
iPhOTNcxqnBbMUKKPHxSmvWW6MVB06ZzE99NGvfLMCj3bukNqwyMsdH7tc5gAdVXsepJNt3GdoGX
uaye27o6dgmSyLTgodZTUUkQ+vItr3mIXKJJ4Ykv+hI1dyZtTChS3OYJCzt3cfqIox+B0xz9TFxz
14fPFvc93d6+9SPBKJMZOxTPTCTTOJDkJJVlBjmbdIhnsDzHW7mYU5yOKo71idpkLqTz6zCYl0uw
lwxd8sK7KK5pJxToKLyq+iE/l02hvqqaOtx4MsZKrizFzxcBTFjLboAMiN+X64Dn9fuEEPh5PfTV
5f8kg6+GQVOQzs0ZRCr49rJrKicjZ1rfFISHFohokX6MNgXcmvYPGWLtVomFucqLKSlEeK2GsVK3
XhuREmOb2D+7tH0aREKXnbp3I4EYdDNlMWaM04MFxwJHHC0NZ+4oUcbd5hoxVYi/y7LacCNTmzpR
i5FzFdFsFOytP6KcrEgPfCqOlO/J8vIskICMS8SsmJRKWGxSZV9r6BaLbEyJgxJFnqxV4Pq8m5Xv
xqaM1CsWQU+X2SUbtnZhx778valtp3UAy65LX5dJP8otd9lKMeCQ0srmjdzWcqukHff8lrLyu+0v
PyH3hHzf5XCQy3KC4RNAcB/5NWrVbuwf5Y6PnY7a1CXQSvTY5Uo5aaaRp0/kDhuZaiX/k/rQsH2I
QNIZbVPumK36e4doyG0xeMgvMQtnWLaKaexyL0BGWFECKSDEGNGuWMpl0+nz47ustcR29gt91jCs
2a0qz0B+uLS9jVCsIBwixznw7oc/zjoZZBNNR+Ei33nZezES3FUxoCmSygG8C+WxxxMsEi0202OW
pfFl406U+7AxXM8aFzgn0p0PJ9Rl49WoguK9qywtvtJCW7aJG31V+lylUs35ICe6mx7RFxfc4/44
gEp1uM+xBO/k/2UIaqACi7qrVGtY1m3OiT5CFJT/e/kV8pNy7h/XeX210JWK0o08EoYko5ZQBtR/
OFv0yXZ8k1bz9fARb7DrhTeYDIsrgKzyCEbjPfozxMMFqkFB5IQfyJSkf/xdkACHAHsoKgUjXMnf
lj8p/7dLcgNwFv+QUdrgKeWRJE5NeSTJxeu60jG34oqEPAEckFOPu8jJ7p2QVLHV9fC7nq3vDtHL
rHzTQhnU90QdRGxsuartImuvvHRtsbvs1aKGUq+HqIT/PMPlnyc/ItfJxVAchSoyxLZL2UxOvJOv
mfJgl++4fv7jISiX5V6Tc5fPyOXL7IfX5eKHdZfDtqptUEfyJfK3KR3juyJACQ257mtI2dfqYGPn
Fn8IJjyAnHoLGUzfJSjaXAs9gtzjsJGdre2A6+0eHIh1QemedaT7i4qrZUwfCtfwR9Q61mBWR2qN
D0UOTAfokObpABrLVG18g/y6qlZ6XwE5cJQTAssgRGgNeCq5TKgRnehKDXEllA6sHj3Q1m4xRFRB
a16R7//72cIVCmNXf0qzajlk9jPggug0ikkQj9wF5HKg28T+yNlebxofAc1+NKYx3HmWHZ7kC2HI
jcJ2+52dc4X+EPl1XbzGe03GxCaW8V6XWfnSu2Cxj2/9+Lr8qFwZT07pm42eTGdrapadXPnx7Zdv
lhFm737k8tPvVsiPXb/6+lUf1n1YRDX0tQjgqeyN1tp+ePH6nZef08V96frNcg77c7ir4u6TXHq3
cT68791/9fo1HSWw1ajzLCXfLX8+4eDSyKKMiqxm0NhTt3o3O8UifTKfPb8PoKf/2X7RpqY6yolc
J+dkc0YutlO660n526u9iKn2KuIvax2MgJzMciVOOUqOUwjXTt5GInGP5T9D5OZ1GZGAvaZQxSBU
XvcLOYwRE8RF3AekidvDPYekUHuQnRkrH7nfd+JiRkOfB+6WhxokilzWloSaBvYi6rSckO5YJ8fp
0tNBii1ukamIw03dLc/LdIRIoIzUrWzohOJ+pOLtKOPC9jHrMEQxA/pMqcgnlctqQaieXCQO8WtO
72CrORCJdHHSyjlGEvsRvwqVyhjpl0pIQsijDdKrAmYrZO1wU9QLAYFq3RIv88fch3VNozo8hY45
NQ06WJ1GsqecSFjRZV2iTvs0B9a5mABAecNgeuY+qhlLiv2JXr4+yjlNaDev62KZymkhFoRLA9Cl
aRn9YkAWmE6PWbmH5bLd6C9BWQZb2V6T3baYzgiWK7Gbr923uYLWydO10OsyrqvFRM7JPf1hnSHG
jzz7vIFw4bZy6cBd5uWOHgpqah1ESrk75S6+duRseSu6LMvx5cLQq+hqXzbjYrWMuM+JPt2c0xHh
mizCc+P65xBXEMrEHqW1DdLuukflSlTq1GYZq/aKyhZYogbmAld5JcH9YYp9GwxGQR6kWCYaOdnV
efbJakm8zoauHE+AXrrDbH8JVOSlntAzXid/t44KjK/ErbaPNKM9zgopm3LSFZQBWgeKxHUdSuHu
mIRUlz01gA8s4ANL/N0IvepADdLaju3w2dJEQrrcT4jC2UVytucSEugYkLS25Vi/7gm5Y657J2o0
HlKdeSYGQwzs/5w44uJ0XZRnJtL2EsMB0lZxgskd9He7CotWcRxLvfJDyl1yp1S2tzOr3N7LM+2y
i+SZ5yYDEqF5pCUSOTXnMBX12Zl9QinB/CR6QtI4F42DpRA1wyiUZkJavQV0Eraj2HahUPVm4C+Q
1Ivly6wXOsMauwoePrEJVTG5bO8/FzVz4NkRV4I8W+BOuds2dXFYc4GUZ4w3E1IIqJUT6nIukQp2
sEvqZ5VrLJCg3WltsPfXurgyRIqmE/MMSD5SSV+dCpCtRUShWb66iCtFQKgbas4K9hPHUi3ErqWY
XBflnFwHnIjGAwMIeaRFYjMo4jukXuD/eQ/PcwW14dsPoXGLW1Lw3rr3CgnNsC20Dv8srfC/jd/i
+G8+8ruoQrPM32DUaJZumIZzjYMC8PCbbtqmZv7BdPhTUaHrv+nUWhkGUn0xSWRDh0FPvov+9380
9zdP9Szk14bqaLzy3ykqPhAYBHiBtAqGXDpwAmrArsjreBeUgawjWxLEQqQCJGSszxmjRjAqIE81
GLep8prRJFlVY3HSut785C5op8hIm4/cjr39oC0vXDO0TRZwEJsxfEPuM/COVXgxaa2cVBAqwODQ
Qw1eG6wJ2sy3FeCwsadpjI8vfBxxNZ2h7j3H4MDVLvYds1OOc4oFQQ0w9yu2tu48ENeOHtAU00Iy
mAeS5cKx9Wdtsr+6XkSlEugC/dOKqpg70rYRJdS5GB2f7NMCfVi73C8TrRmVk3JTRoxJUrd/qMMB
K5TagTwdgbp3tItuuj6kC29/qgsKiV77VFPWMm1ETovSIVNPre3Uh/4CW40ILVS2CICryShPmslj
GscSNOI4CLcBz9mbwEHfGpmjedcO41vbVCtlrsx9k1T9Pq9GmqgKVU5rfnULs7kdQ+dBN5vqbuga
bAjUoMD15Q+zhdQZCYIFQt0DMdfF1uOIqcasne6VLtGvuuoHRKUesRUGHWDVzFBk9QCQQMbTVm59
3etnRGNt4U9wnJJh7G8tM7zJifU7JE4NJ9k2afBNv8pyTCnEKERtUrsv9eUxt6aZBnAbPpHGTlCh
Pa2BMlVkSIYaXiBufsiYf438jSce29+SzrNv6eJGm2BK6GmoXecj8n6uEVisqy4iKoym0D2t8Pg/
WIAFGeWdAVgeyLbtIjTyVIhmpK/99UDOFxocWH3tp6JO1qka9HTze2sbTbQ3A2sIDsguO+A86yjP
kq9UzWnIoPB1MzM5UiVq7waPigwKEcG2KvdjOmgPTjFZm3YZjHu0xrYX0iSuHCwZbnh0quEhTtWB
2O1kxu8N8Ekj/GTstVtEFNWhQubtKR11vnmiXl07e5eexUqrnZjOZLWcB2/UOMu2qtK2t2Xe7qNZ
mbZ21sdru8veHJpsFGLaVwiCe48csyHrrceoAoK4jF/1HFDm0HKoYuFc9/Sm7xKNgrHpdmujxxWH
bUl/bjJQ8oWBjwpJp/f07iL3N0gTXSi+/rrFTdURFyFhvQZyYH7AIVQuZnFyXoonp8aLEyF0PXbR
vMUQZRAnRR5qYL0WIf2R7Dyl1XBKZuV+ooPeqYqySeNq2tQzhYiqb96sHgWhkw2Fb2h5cybnXict
7CbW4mSXuJgmeVylGlvDAdXCmTQmeqbHZBrxHxMSo/ToB7SkPPRR6x7j6XtYmCkR6sNrSwXcT7L4
vo6g9KqxE20WN39pQPWP4RR/0qtSO7GVirOiG3u3D51jhp+MHJ/p3nIDKsyTvm/qIj7aFVD0tEC3
78RwWxen+jKqLSSWimxnnEt70z231UKiE0q8be2hmxjc6kustu69Da8Ky39OHp3xo7DRbRHWg9Ng
3MwG4uh80GoAvkn5Mofj2aTta+Wqs+1MpdsYdIl6d6p2UULWNtEy0RoLvXeahV9qVPF6R/hnszwy
j4muHbgP3WY8TABTAXZjdNTvdHh/sbPWhtLeNdWAiCbxPjtW/1bSE0gjIzhX5qe8LeMny0RA27Xq
OmsTus2QHSlSPZLP7K4XjQQXLK0esupQ9XOPOjEQTSw2zblQkcckmXI7RHiA0mSxYGNon+xiuetN
jOtqm06beRKdpzYedx4JwX4cCxdn5OQczfNJXRrKkTEU/qqCHJyl5m0fbpxmHknXBc/fDZzSy1DN
pxqdm1GJxyy72uCk7w8mnLYAEOwaTcVEcqHiHmHdAZLXEIgvgGqesEP52Brn4zyHN8Ng0acrqx8d
KvxVo4Pw6nlCWQdu+lZEbesTxa0fsd9nXafecFxhYsbUoS/pmScs6rcqsYdcTPRqKW5GUmZ2s6YR
pRSGeLmW9G6aH4woN+8DooghFVs8ZCFOYPhd7W0ig2/kxCnAZ9eMFWf+MhA5ABCLHNeUZ3U3ZhbM
G5S+Xw09Dndq30Bcq2zwOQwU+4KU3tlCcxeQGIDjbPIT1fCg+IXpkRrCetRDInwWgsxm1NpemIbn
aOTuqLvVfWe3bz00Af/fXwYukst35AVVJVrVRuNpaFAsdd0TiZPvRhB6OARBODjKY5I1CKwiIiH1
AuAnLCGgCtZyWDyzeUhr9zhPAFobh5yppV9HihMfOFnaLSau+TRh0sIrwOkF3vEF/SQRhNzeAedN
P5ZQtZ7iHKM0F4t+OmOPJoOjPrq0evdKg4Ikr3jaUdD455HR3dZu9XnyzBRX6YR2yOJIJsYK1w+y
57MXZsjbnH10p6Kg2lJcXLPLtXMZ088p25a4OV1TtqZR/LQDoz9FYQ+iSKelW1bBADhaJ1UQGdI6
LM41uI5d2eBOMqOA759ieiqqvimCtacH36fcCP1cNZEpQHnuIQr7Bu0qRv76TT1w7SdrOl5bhjWf
K35+ZXWKvp05sc5GpXnrDgbwKuk7QdfPzH2nOHicMTrvOiPlAYfgnFM9qy9DHn0dqvi7rYRokYZw
jXY3POWoHKkiaNvemq1T64wED9rLrvAIQnFMS4dSX4zHpl3WSQWAYOEEPtkeCRHhYAy7OOjGVax1
5s1YGMShzJTJc29mXGaBP45Ddm83JWgipoz0aiKW2oY9Ct3Ib70qvekwRGyakozcMhzTsxumP0pH
s/f1/BgrXrQzHUtBhYMSRU/UHjqd/WwAQscYetYKd1/WVX7uFye8lxMf0Oevf3/U2uKg/OtBC0KN
0CRAkDpFCucDLmTEr6Qg/Awe22AixWcIvVNgV95p6fTWV039pWpyX1GW6XGgc7h4841p7TRFL9cG
VNtvamDslSJLt4gpGAXrU7uJ9VInllGfzvmYohJaHpW5pajU2co+bdwHhf7PF7do6e97avRY5U4B
GlKN9yYk9bhu863lQqiprMZbe24zbMDSTjd1ybXMcChQLvGUnfUQb3puj8Ge/8Z3Ox61U2ely3Zq
sSi0xs0wPRTYrM6TyJODSURyZmeqjxbWCQbR7DS7UV+wF2wWZ9H80Vg6WF6hfbbGbceZc5/QrwHo
TWKxQypTHffK7t9veFM8T3zY8KZ4ttFs1OAO8ru/Xi2KJW2pIoTOI22UbjslqDnxOYe7z2a/BPcF
j9F71cQuDYFuN9IrppdKfTvuz5WlmdSTIXnn5W0RISKuuwwKfJzaKB+rFzVQLTysoQLabfBusfSv
uK+Am3A1i7gbFfZtlJ00RgaHoEQGi7qzE1Qxxy/1jGcCa6hO2Wykz5pKZl3qfmkK+Gn4vyJAl0Fx
pkcJI1dtn7qQJt+ikv7FKPmgmG1wedL+Ryqe5n3gG3FJBQJoEpGo646nmx830ggBoVnM0YKGrHHH
TFL9LtYe2kXtj01EOAK/+dnW6Q7Yw9RTi1wmHleSYV2Dcj7kA5c6xbMK0Et9x9h3GtczXfaNbdIH
rhwikorU0zZdQtZO6C3ITJCKwMRBoFMU9sFF7HlMu/jGqZNXapKmTw52lA9nrEYl4q9IOyDkQAcD
5LSzc2/vtc53lD+Wz1VxeXY8rEsTJJXKALPvtvF5GPINIjvsYGqy0Dmr8Jq5ORRtN5lvKZ0yaIih
0lLo2inqLCDapXmsu8I952pJXTgY+8NM2WflprdJGEefFc2y/CJ+HZS+Oce9SeZqGt1gGwhhQETm
s0qQG1lxC+loQt7EQIILyTEMY0yXcc7zlZ7Sdh3Gca9PO1NRsd22mrLGtYL+sbY+2yOn5cizznYa
C+CCrkDIl20IxF+Q+QvCqcoD7jQyLzxb8RUGTfeaORKi7DXNRumy/GZsQJ5HcGfbEgESQN/HmK6h
0gUOetbavl3KwAHOBKTHs+LPvdFy2aB9bJTpd32aum/IdddxRwhVbQWunzMmHBmK31Nf/AFHZZ5y
XDsz5HagFGDZ+4YQQnEHMqPintJyfS5Vwhkq5S4bNfeuqZVm50ZZuSV5bymy9tYkurRWAY+WCFhK
p9SOWSiM/jEBTY4Cos4+gEEKX4w0R/gxx/MDgYjHxsYfBtXvNe/g+4FbPqRZg0RqUiDzmwpRPHrc
boehaHed4iJldZ17mMe5nid3NaGUpd5FO93ypnXRcuUJ832sD8aphe+Q19AkRhP7XZqNPx1cThvY
WKK70RAwAW/gGW11FCOsqN2w3FVoeHFAsejSIHTy5M0o8xKOE6M4Tikee8H9DK5Xc8yw2c1MPzNa
QlM3dk8GZqtdNI8BKjc4kfMUqjdsXPc/oNG4mH281HkGQXjw6RCbiYLNhydSt0D72aZD/WjZ7Jop
B1FUWb1zbKmoENzlPi42l37cx+YdhJEnPaKrotdttc3Gqd7PQU0SUEIalsXT3WRYzclIkN/Gwb2S
Fw+mnhTPFtmzSMUfVB0GSmzAUo+A+H7ywC+gU7ABCQ9qsae4+ox53CLMgvu2vM4aTUfGXdaOhyiY
2RMhdDF4kj8Gd3hUM4PYjbDYlezm2yGFXI3OrtkFFFDW3DNdKBJlBQLYnfaMcNUN1RkR5qllu3aE
PkWKaeAHWoVgNLIXLuABEqXR2RHJ6p6UxXVvAxCOfp/jI6vsuuCHw+LO6o2TMhOYWnveghE37L84
tBeTJF2ebTRA2yzE/w3EjQpw9TAUnUVBpiRDd6lrP4353UyZkuc8eLI98W51UW6mwM0OntkiMIw9
fVUHXN0gxz8MWq7eBJ664PM0zkkAq2MEVHjHSPG1BeyzjpCBn+2acf4QmcIhg73Q6523vAzhCfUA
qUmID0+OodBDLf3CM8aTJoYzYUJIRQY5blMNEzFuDJkeMZ+vO2oI+xaVLmo/7lwwRw5GygPdpC3C
QaPUO5Ce+4LBHlydPLjV69IDMoboKFKTbu9GBNB0nVJA+Empa4zKSzyUwxbvnbpvZvyUjt3zmMGg
oyx161Toz7jlSb0qB4KcA+LKgjKxtr0dbWKg2qslH+lE914I1BsVGoouAXmua4hTFe6EzMN3HYXJ
a5RglaoRsm4yYDIQ0zUXfJPHM2wbnIfEnh/YDhurTd9GK9OeShtFs4VQ8RhXRXsnpNNO2SXI9ur8
TTPvuOMG35SynTdBxxkJNjk74HLCyuUFp8DM09vYjQG69tmnTLO+U7DRbmqx1NXeyQuXx7rOjGNG
MfM5KzpC1jTT3NkxQVqKfteqrXEfRIazps2EyrJFRBLgzmUXeukjypAJpQiP32b6K2jG73bt2g/J
i45N8xi147Kb/A5Y10Os/Ig7cle6pnFPUYZQMXQKYz8PlrvREMp+Mpcs31NFrLdKkiF4HIXqy7Nf
lDa3N1HHvTINDZssRHVjRNx/pzYnAWzJ4+ds1jFITUVCKm7xqaLft+/VQj1W6vNgAOAuSyP+4g65
Xzc33RKW5yUkT7Arux+akbinGUDWzukQQwFG3YVahE8WAvHDGJL/oAz2LjSVgstrNb+kAYcdg6Mo
6pbP9YS5lHYmLAALs8vMVfyMyi31zeJLNRHCZ9qO4+uJdaaDVd47gJlwukzZfWU2T33nhrvMq0Et
WV52g9QE2y49a3KlJsZkSkvSVp+8FrEOdJ0x1Lp3PXKD8KVytGCZBeMYfc41p8Y2NDj3iVVRc2h+
UKfQb6OwAgUeY99Ch7vAns3sPV008t9jmQzjPvsFY6NHRisHpVi0s2tGn5KgU7ZV6GdJ1/j1LIIx
Wis/2dXMMJDnpxXC1cDPFZeA5CYkYgzw2CPJyDkS863atWBsiygmNKMJ7ieLwimtneyA4ZrQcdMI
jmaaN2womrIOgbb0fWMgGBPOga4en8Iyy250d572xjAf85x4cDlsnq1vcI6aAw/vT0swp+t59kSo
46zfxoSIe/O+6pO3LBmznZq56lmvgRsoyDdHJwCwQxhSaCN7V8Z6uR2HNKRLXpMXb5oMZlUEs4tm
fHEK/Ndt+8XRFt1Xc+KsPY1BQoo0cZ3GznirJfXXhWLxFj+Wuhrc8ZEegsdG8+45WZpjovbjbVZN
xLQUhHTW4bKFzjW/mnNxFzYRkVRVzTXNTJvHtLF3AKQ0ry0+u9TON4So4lWO+ta3Gbtf7pT/31n6
D50lg+dpnjv/ubP0OmO7LML3raXfP/NHa0mYcuGHQ/5W+S5HdHd+J4kTr85LDv0dSgqXvtMfdl3r
N1Uz8Pbyj7otz/R/NpdM9TfP8xyM564B1JQM9f/GrvuBSQvs2lLxEXswlE1+x/jQWuI4bdPGq8db
o/4M2oaa44rrCImVlnkPR+PdlvmbcrTx12q09S+/Jl5/V4aqQ4MIoZFfC27mXxMNkZcSyCMW9Acq
a3R+rNeSXMYbY1/SaVqZn+mR/Az38cHcATRryrW7js7jC0GPG+fAsV6uUUsvCnmm2/L07/+rNPro
3/3lKZj+hMt+06HXojm11A/cXEjJWoY+TLtxWmhsUt8hpR0eEinQtQrZj0MYcStDtUul59lpl+mg
5DOd65465EXkIeeSEOtDODXmJtKhHNUmbgC9j9OTnNCfS3aBqX6tq2ICzDUCiNaWcZ0nFZlxYl0R
MBTQbJKv68Rj4BwTy4dof9hRJ68u0hnZu3elbLdYBsJHNRjU75QUV5uzFFLIRTC894WLMlBKKGwL
4Sw2DOKU0ADAqP5j0otQLaCE3LzwEcl+upxwddb2MAz866pGiys0Fw6mPjaSt9GE6kgqjHqnYqTR
9xUcU/pMq1jocCxn1P0Ct/I7OYctRR1Xhc5iUn6LMtKpGP5RUkFAKBvqUsoh++tyzhMteLnYNuey
0/SDbLTnBqlKFyWClCPUQpOgYdrd8Pg4Me5F3iFFHU5hIsG/Lpdm5tExCl6hnftdrZLRoKXdMW+g
jC2WeqPGXbCTqzpJRAO8DD7cZWwgxEAheDl3IM/QFktylZxcF7U6wVUlxB01zHL551pC04Lpd1rW
V22S24Rnp82pQAnpivwr5dxFxCJnVRdPOcyMp+tfqKcK2jC57HRjA8rF6H9UkQJ4sG6bI70KDtLr
HyvnNDOj9KlR3BSyC0X9Q8wS48zGXLIc3KlGGOhYL/I1gtjCg3hyH/QWapoC70qqKi5aNHSOAOaA
iF0WDSETm/dXOZKck0eHTi3WHxlQ8LD1u0KNPc7YzuOYv+hfLko02MHAUDChrNxW5H6TkXfsPCgm
ptWh0o1qgKxGP43HEXg9YSXFTMz0gl1m8uLpGGtwRUf4UWlZLL4jfksetkNMif8yt/QPuRV03P3B
FVyO1yoBh7mS/88WVvuuDZob+b8p/xTHyUVLoNKuqrkAUwiosMXyh5mDJnC5VOQlR45clJNJvHBd
/PCWzCQXsGlnZUNJozmqKNRwKqVUma2icehSwIHxOHTlq4uY+7CIQw+3l9fGGxM9zqYVEm4oR7q2
lR+xNUTBVdZ/vn69nBMKXL9HMS+XmoigGaz6CdU6ttfYoqSZxUTOyXVzNXH5LprYXKdDBHJfvHGB
oLayELVvLy+/e2en/lQGJT9gciKZTciK5NxkJlXzWc7OodR9i9flcu1a+FNhQLVSLybXyYn8NKVE
hGfX5evLiptrq6xwCfETWx7mxu/b2zZHLIyK/thHWDHIFVR59Bu5ToWAF9nZee35Izq8Uf5pTsjx
If9eOdGNARhQqJ4ur5qof0hgmMVV7/J6hOwobozXEtrB1gZfEJDsZokvubxXvksulxqivuuinJPr
Ll/37jMFCvj9TIou4WnO3lCV3ZQI7efffc11nT4a7rLWm+6H09I0NwCeRuIwdUcKyVrmfJNL8NUQ
SorjNYvwmMl1o4YkUM5dJx/X5RPyPNsyYro26ilXFCR68j3FEv2axR//t5+VH7u+QkIYn7suy7mP
PyX+h9d1YW9GqsdmmCnEA0/6VXI120pwpYGE05mqzFcK9TMlS2ubCBmonIxCPlgLkGmmEApFOwDM
HtoxXFcltpklboaV2s3tZjSbngsFE5ecHiPJm50h9GDXiSp0W9dFOVcgTGyFMHEWv6MKFVnRJtM6
Ebe5YuxozeBBoIIbEjd7VepLj8Z1Uc5d1om7XpPWE9crIa3EIqwS7MrGKsZWo4Ja61j6Fz/hqX2n
e+bBzXoYUk33lc0xHBRNPUOezvaxzSN1wZ1WzQeu6cOTiQUqTY/yl6TM/eIIqEnk22D6dlbu5OGr
stg8TYN0EaAIVdy42+odYGGJdxxyUrwus5EQ68lJgytgFdkhQb1zuZvGOaCf+ya3jWUoBTiJgkpR
CyRMbBG5lWxxv0udFnrdkuzDFn11Plq/6OfWpx4F5Dy53+o2gg5FkKCXtrMPKq/HKXk04a2ChTu0
Qio7ieGJ52ASWQ9V8BiXQ72T68ThYOhm5jd0wbgbwl2lKH7G8QbnqgbUhcfpwda8l46xLn3n9BiP
5NpphGFQJthbYXRA+6QfNQVWk5zgrL9DppX6QzejOy7d24oae6SjncmDYZfMWCTG6jEWWEE0Ks3G
whrd4I58SJAMYeaZkF4JI4WcSLvD1SlxeSGGV5Dy4P8vBhnpAokBfEOJQOAQR7RddEe5dSLYgWq7
NJsmMs9jMHprR5TOu6U98HwZ3mHk1FYYtRgvi+qq3Tt39gJP9eKOAQfyq53UHIwdl0A5QVxeHS3B
45GLhTFo+8V290Vp/gBDeV9kBr0HVxmOcq6mH7XC4U/jvWTUm/MXCC8je+bdMuih+ojJU6xOvai9
vOZy6RisJttfV8l3XL4j7weGZK1NnnobYg9EOFOhsmSSZUKwKWd7MyEqFkjnxjF7ZL3qKHTP8q1V
yt8h3yTnJnHnknPXF+T7Lh9ZpvhHlujtVq5z6tpDDETlqgJV6oqJuhSEKMhlDnZtpQGb3jBm65Cd
8LKjmLxckX4scEBylXwxCoHYyrlSIeJ5QG2MZRdLn+OqxMIE7qHorXt6geaOI4Vbuh4dQBuN+9EO
U+jacl3X/AzdsNnqFYNyucrKNYWoTg9WtHjH9YXr4niH0g4xmpZtpVOUTL8NB4AGL2YP7OM224cJ
beqT5m0tdzu+Fj8xt9wQFoHnmfjEjf2c3fLY8ahsQb9Fq82QP1KkiqY9RlxmoCXV9lFE6zbE+uHY
vBVPSckmCY/z8NLr3wT1M0r3mbtN9W2UvpjJnZbsc0gpyqlM7pxkj6YvmfeOdqJ+sVICzu9zkdzW
0xn9AEGXhNDlwalTDijIbeshBEPpbcL4kOYwnMp1M+0CHLA7wj3O7tokppzK3dsClXGb/6Iu33T7
Plo7ytcGRiRO2afOOViEeKrz3dys8vRVJ3QXwdIm+kSwY/1dI2EAQZD+3EMWISVRW5PwSA9fx9C/
w9JiGntH3WFoJiEb8g/949q8ozCbfGqS+1b9nt1gOfs/9s5jyXFsybZfhDJoMSUAaobWE1iohFYH
Gl//FpBlFVVl9762nvcgaQgyyQiSEMfd9157czaOEEs3ydW4IcDccWN3PmpHw03epjO+w1/TVntv
oIv4pSfdGJyJSMF9c3bglQ/ql3KL3uCQvmANeqo98Kx7+uzRtbZHRr8pNvENtiNpY94s/dONfIB3
eiEp/iOmsGyvoEm0lZ/qUL/h8B5ImDLPGing3VZhhc30VNoE3geJBteor7d07Ak69dNb6Sr8nr6i
p+pXea7PI5W/K3yoFcyUKLMfWzR4V+pD86J73+1+Ph26twCkzibeQfJy+YNZhxzLm6M27i0SvTEW
+XJIyAWXLA+1CJkDuW/WL3jT4+huCH1ohwI6fr0PtkxlUEXtcmJhHMs17+fM01tX/tLLWwa60ysz
JAlcrubhDIDJ4QhyPYDD8KW5o7VJaA4gYiVYgcQsxa8Qf8jiTZzO1q3D2yoOplvcm+OR4HhSBA+k
LUvAhuZ9Ge7myecMObNzPHbbOThHe+cWQcgl3I5vLXThL/reC7HGS4m/IG8SadR9lnpI3ls60I4/
BAT7Ifi4I8WoeNcqxFHbV+D2iXpLy7Yqr+CpfFa0QGffj7iSLv/iYjN9WF8WqdVkMBqnFPu8fApY
CiNlu1acTfpUT+7JIBtzI52UbeWVz8ZXxHWwIXeWPekckJLgWa897eHAzci68iSQCYmLqV3f92/T
g1OdVX0vn1l73WZvyjczUzoT8odTuNmxf2d6ltRnBfP/jjFG6uExDA8ZaxTTjUaXeN+Fq4oO6bnY
taCAAEw8mR/9bX5jv9SH8UK/sho2VXHm8Jf6gx14w31vboim7b5CV3w7HD6KX0ADKL1R2WblVtd3
/IW8fIZyYXSVi3YEto9HefSdfD8wpvxmqvcufWY30HBdirQH9SX8Sh9IS4AdRXiXuWnd4Cp9rp/L
k3yL2SPcRj6+umpjXpV7xovzS3bQr56mO+Ne2ms3yXdRE3Lmaox1PPkXYnLzOG5LVAgbTjTisd31
t+peP8kHFBviSY28/p3qOD2QPb/RfelFhhizDTw8AV73gHuec6HiUhUkEzwgr2Ygj/mOUzYFxG3/
lh8E83iHtwj+aiOfQ49z6rOuHDE63ZeBx1svfTh2BGNS/Q4bdaNu7X1x67wCMHpCSOrN+/Qt3xm4
cpgFXoOoRTTNeHWXeeGR/BXEO7obbMozh1uypUlHXhlNMvZDvOsbZUPrC7/ZhiNfTXbzVRK5NoGm
u/H2M9hDiD8G+2I/c6BmqWvftHv5MHDmEVvd2cycATWXHHrVq+/5TA/tidkLKrrSLdhTwz0d/7D3
MtlLOKxvnJdaZqK9KcmN0aDG40DdFEzrrqx9ACqZ/XAHI63bhX7q1rvkdbiU4pHaK5HckFd0tsYz
oN+SfY/8pLPtwdc7B9v8aD7p/M07Ikz3Y+peW5CBT3W1JUGXa4qrc1V3Q9qRpNwk/vd0nZ6dd/0m
fQwv4S76IN7UuBozcMo/lz+7qGn4rJdIjdNG3mftnubRUdYtsUNIeaXYLGzapcIJSlxu0DcqrxsG
aKeNyeBWtV/MxGZtjZ6cQAEILp2n0QEjgJunrFvhUpCsW8wiW9Swy8MDKiF5wZueUr1JdvHyf7K1
uvnvz9YI/kDVAJfEasmAK5GD4zhvTrb1C2qLRUEVOd2x++smEWhLJA0S6rq1PkCUzRtxAyZ9JBu1
5iD0YzjPaJxSlXxvzFcDI/95lfuvm6NM77ExKoBbRA3qfhOx4BxquCuh3Y/HCHAW9GQYs5x36UEg
aOVnJPLj0dIyb0rTac8ckuW0XOQNpj5aResWoD/u/PlZYN/aoTY/mb2eeVUmmK8tBiR5uVnNmuvW
z32K0w+7XHQ3gdx7JCYjjZr4gilPqHTrQqm8KVGkXUCOmCnLR9vKWIOYhXJIIhxev21kq4kpNa7q
SVK2w2pa+utm9Sn93Kdi7CMxSb5ee5/jai5bKhNR2Zxyf+7UTfSyViwif/X9mCpkKsSb+7Ud3C4t
wXXLXLrBcaoiuwVPr5jKfSZrwRZME+fZsWfYVHGZCLqqPjEsIphI43zcPY0Mxw4DglvJGNHo/GW7
lG0IWBNJZRyMMRDbeAlGyGc6MVorOKujmcgilZVn18ceEzLUxcuP8oB6xmap5MC7t8JGPkb5iPEw
mpWHStg1gVL4PpgDjEdHGTX0aTYggOUbFrrxnE+V7fcZo0V3tZPpqQboG5y5Z68whuWbgxb4583P
fX0vTwc1OK+OMmW1c+uLvH3S6wcZ3bxF1QNOydz3SyNubdEtUxDX6HvOeos9S2+WLtLv5vFPM1lV
+zfDsDixSiWJ9eWoHYupPVH7En9g1h9keDgcIzhyIKVoz31jK1Ru3MikUxTy0PmNIGpkbauuX/B6
8/OjDSCZUSKF4WIUXL/e1fYpTYzvXKV2AMEvPrZpsmnvrPau3zdLD9moBHeGoeLhHGVJUreBK80Q
wDdrh3X1uf3+mUiz3F+HE/83jPsfhnHkbGpMYf77MA58Svn3SdyfT/hzEmfLf6A/xHqiypah/CPT
18b+pSxEXYfsEUSPDNX+Iucqf9DUBtGJIBIHFk/7axSn2X9ojsVwV9dUE7kkYZP/i1Bf/V96V91y
WPGidLUUjakeEYD/nI4Fg8Q0vjCMAz5DjxjJ6TogaGrTkwGBBdb40AhPSuwPu1fuKoeImWyRT7PH
v9SOXWwNsH40MsPAR1t5gB5HMcrjjoaeL7X7m6zMQewMY3AkYWTeM/jxDEfcVooJP43MhI0yEH03
L4GEWl5T4UTOYU6uyhbc5pQBDTXk1zRF32MVZFw0D0UJrXuO9rmyAHIb+iRNp/7e0f+rylL9Dx8J
nhbH4FNhgGIuX8vfB4ZOx8xHGehvzWTa7kM11uCcS0zI42lH85A0ddTQUQOEfZw1CtBojwvgTVJM
w0sqCGQT77StnNTt4D7OCVB2hl7ku7PuSfFa2MSfLPrAlwmvwuFve95/GHYqfH3/nCDqzHUJe9bx
JjKnNXXtX+abIFKzyuzi+hCEwUteQ/yqtPw2H015k7f08KdZuS4ovAFucIFA90VQ2EA+j/1cJtKw
QxuhbcYQwNYwEGRmleRDDNO+Q1VjIsqlwiJ0tll0EvVHXwHl1VQQOaWNSjAEPdUY2UnLCi7nwHgV
db6NlRornCS+c4OMAhKtTnUWZ35VjqepZ92qzpcUHy4lvv2CRv3RqlrwWLFykGfyHXqTEJgkPpn2
TUhnZ9Mg89/iIX+cz1kfzHupVw+5RM0OVct0GTUxsOLE6IzMK6PF2f4hormmR9h/TkCZa1t3c57H
CPfalhSx9PcFQ04S+Mz2C1lm6C6NTzsJpkOYhQ2FVL4nrfO5HqgXlabuNiUKe1N6quoW/KYqfbZd
KhH80xrXEQ5JQigXnIeDriagnA87+VwT78uiCj8Hns7DpJsPBco8GglE/LW8iFSGNVck/VbPi88w
QEipDv3OSgpQYpPynk4PXMp18tL0dzs6KPDyONu3N7Fhn3S50llUE2uS5s0pze1tmCWv82z6TpBF
m1JAN2v0idyDvLnU+qxt5Qh3pTGrO6so3ud0sulx0MOc59rrevGCxpzvcogrt+4omOqS7rFue2Da
Trkzz6DuCirzJaEhpht2rQZd7SqqpwXKGVh0B1bsHlspOjFiFhw0s/msYO5hHZdb7Ucg2iUFYqZL
qG+juHgn12LkJQcLMH9fbGEI3YLRgzNcTa95/yj6ifDMuniqJv1NtM0HcZk+QscXyx6RGbXFV5PE
t2qEeVKJ42uREmYUd/0zIOzX2XBR+0yb1iKVcZZmP7Q7z9CDUzWj/hpl/cWKY38ssVugBXfLRN0R
A0SciZDoJynhzqoUUnLnLqV+QKBcE6+Abm5LXtcmbfslYRADVXuOSoH9IqECojGcik9LvdWcnhCy
/LFRgswP5fEdUbJfd90x1RJ/BnhX2ggISrI1Rmo8msZIUScLyreVMVDsDmRgwoQqsXPJ+rOdWg8L
1UiX5nNSAZqIxiTHbITVioBZt4OU3cflXWI276XavEZoBenXbw2OpE0RdW+tjc+V+rq0ACwW9r5R
lI5MuEBhfUO0lxNwYjUf0BwDMc8+Gtv+xejoTZDgVOjau9RESwOZE7q19ANG5ybujZeE71NJous0
iE9pTUNN1I8jJAOwDTeWYXwGBm+g0N/JJxL02TC7FsGdnVSXxMGSJYeAYCTjLtMFRjYWTST2gqQM
wF/Oeb/LQ+W74Mjb2NG4IKKzxy6dtuDlKYdNfPEGqU+I5kq6aGNA+QT8prHKO6vNtkqa8hotOWa9
yTK9yrTrEpZ72UnIGvvbybJv4jG9RZx4RSLcvkINjPiclr+BWxKLIadrB+RTc4VzQNuYIdxZyKeH
JugOCVNJaHAfqpGfpSK6h5UuKBXGR7J/EU4HBsGwg3zz+/em7ewFZrmFUcZCN3nPUstbju+pIWJG
cCiJPD4EWeBj2vMVuoKzHr6SsjFt5n78znIA3GD2+JC0ym+Vm6BSbpcHEsd6SYeZBpnzobb0ZQCj
NwM+hjgAsmzbb/aonUP7FKQHq1kEnHX/Mh8mGTp2rbB2r4Jdmc2jj7XEjeqOXCjorBu5MpEBBw06
UcJ348iot4hBH4LBIIQk7g7EOOuLQYgGlRJuFX24hlBxKFrlWSN5NRGEelrWlWmVz6EjTinZGpBU
kw2Mw9oz32WriDGL0FiNYeaBd/aLLmTKQC6qBRQe0xb48661HhrRVxsDiATFUnIYHJuYVi5vLvTX
gOvXk0aOaZYpCw5BHbbY6a9R1T0F0XhjWszlw8J6UghYSdKG7tUCGO+0L40uZ9nSNSnYEEFMTyTv
6frx0OTUd5XunAvH5hpoo62NtDeVLh+T1cJLkFxGzpxxCpEG5Nllv5mWjJ90pg06979Grbs1lzyY
MP8w5ZFsDkFSS2yapK9Qx4UxSZyl1ldbdTKuQzjNdK7zA+rVh1Eqh00oT5xfuPZM5PYaqfKZ18wB
NTpYVtrbG0szXtMRoFkSqO8V7UMRdRctwN5TaGXBlEneoeGKkbBecgvyhKrS0O3FBMt8winoTPql
UuEHTzZ5sKMn2dZLbiMA76gZvLekit+JHEbxa2jvBguRhEpGSGq7CXRQjTCDCj8V1pVuq9DfO3bF
ql3izHmDsoaj2Kk4swzpHuqeuNEXiKKMYJzaGhNGpbXXdB1JaskdDI1FLJ/aJvyabRmbdz9veA8M
bdjhMTYL11IQGsslsyknI0+m/I5l+suZUiLrh46YT4znFOcAj56vp9UC3zYe2jAOz4iviSKDYJtb
NzI+UsYNw9cca7TGVeQek/pIcV7sdAlGKuNut7Osh8HkChraR7Xtr4jU0qPqaJaGxkCRv5bzVjC3
75lpzjuDXeKyNbLkMgTd82zrFudiskxJdx1a/R56sWe1afu6fHRtQEjO8n0MBjFIdfeF7pzEpEh+
GayFgVnQDNet51DJ7wG+kvTXElFUKi+WUKutRfOu1bMv0hRpvLPaxr0PXd6pT04m3cA8fNO5ILqz
rm2GoMA0i1u8z5gqkBn7ZDPyHLTsKjLrQzeZd5I6XCNmoEGePrD8PErd+AAn1kBQ13FqYgZJr7fh
WRuUw4/ru+Py6OoTZEbIDofl12oMg9TUubcT85spMvv8aD1VVnzb8w5p2/hDqu/t4Mqc6mvsLPzh
+uBFpNgHGfYxYRNL4DjZTdd/zD0CsTDtmh1NEjyHmm9Wg+UamArafLIOmAA1F4goYGmaYZzqlSVP
rqgesWG+woik/TTQmpN0bC9IozeqweClGPAqw+g40iqoXcD/yV4yWfk4AtOHqWNjmWMfOEx7Kp3h
BiOl6ktlQk+3UBuvUrWjIqLYJ33CQ9uL1liHitwStJioVDCprn3ai+1pYKw4MbHfEWf4SIoUawUp
zrxIt8kQhBBdzA1fY0eDOJXvlW7plBQYqZJdV2KWc5ThwLqkY6bkfMehCPxilkPXTvjg02GIz5MK
xBWf20CPCxtwHogrUgnku6Jg5qOE8W2dA51MHUmi563XnLC6xq1gGWfNYQSm60kEXaMH0jw89oo3
qtAKwXPwJQ7yAYvziQw5jOa9REhAqHvEVuQXK6fXGsGcEDNuNlxrpy5TpR1sfrwZdY4ecqblkwVR
tm9JIYZ/NMVY/Rqo6atCpV9kKvLawFy21h/XB5TJPAlziHfrg4OUkslcFDUAyr+eoN1kAn1iswxF
f15i3ZrIYtpavXRTd2jMykF2YODKXNu1XRTO5kHqloZIH6OwixZlg6SGE2tldpj1Rl3+oPWF1h+r
Ub0pkmTJzYQpNK79oHUT3gP1RVDRabRfx2UMXtCQdQtjgBuSqBKJhMohFwQ4axZQcjJz9YMlGGBS
wIVHLh/3FprGLpmCB91gPLK+/PIy69b6K8IVC7a+drYoiGxdGT28aRi4pbTO99PSzcNYwvdVD+e4
CUkItAa/zkOMuIlSHBxBBHXgoF/KIpuGurNUTJpR7TCO7O1Yn0/sMtG1kJToerQjZUuzCLdY3RR+
VsG9D5UmuYqCMMOVpgqvCh3G8cF8j4oKfVzQqndWGJLKkXSLyYqQURbSPZiUyfB0k040cV3GLXr8
GIZbqnihjs5jQm+yxLhodKejTV5O0qUMaOZF8QDaO03oYUZwiPryjfVIedBhuZ7jSDy1uTSySiz8
OlNxwOf1RSZ+B2MSiwebGLtonpytpFTGNoVE4DXGGJ6H3sDdoHzOYk4Pec4qtREBapFt1mTVgVxR
VLlSpd9FSnJ0pg47tAGhwGw4PxQVlwqyFFkFRkb2NnNBshONCV/Vi1O9nGd1u9f8OhS3ua6Lk6oI
y0fAca8r6ngZZoopFPO40roCzyOtjgjw7bUyxtTqhYHUMNAPTR8kt+0SyIwbComfVXz07XlOJQfy
EhewBtfVqVBYiQEobx7xk7ebSEIyq1gSJ4qoz14svEVlQDIFmdSMhuI+fBjm4pdWc/4eFkP7KNqD
MwQaU+zhFbbLuLMGa76wi5AgT34uxXgY7k21Z41p2aeB1u+pB+FqJHdTW9E8yYhbCWEGN+RBX+tm
f0N6vLNLu/DDKNvpUJX6RzZa0SkN+tQfzab2wNEnV23QxoQ1DvomQCrsdap5nOZ6epBM0D1pwfjJ
yNQ7MqPth1BqigO5XoTFqqCb68a8GYlIQhlSkarWJ6xYC2AEZ7yS6rmXUbcMuD4ivAh0Q1v1MbZM
woBBR8fdeEFlyHzHCa6GRMn2ttY2p3AcHjMrg+DgeME8Wze2VxRdciegC5zjzNzjClkyVqa7ifD6
TSIM5ThU+ktskmIq52m/ZTJiH6IRfRUyBtX/HcRavwSsRjwuYtqhMRLnkPW4HXNRXVVEFG/0PNQP
JgPJ2NBusKTLewmQLiXSMsJpVHMzPCgNjYdZNy9mCbIEYy5Ri5la7sYeOxOhKdsoD77aPq3uFMIo
kqK3dnhNyRxRDD4wZX7tBd6suN1JowyJhCRDrZfLk8GeKxqTabP2SMbSkRQe7WANY7O1ouI5mJX0
zio6TwlEg/CPElTOmQpb7BD9TKA1/OxTSFdmSTtJia5Grn1F4CYuXZPQ+0lx8OUQA1rrqQFdhDpe
MSrDaxsVU5UUSbiqTm1vT34nKpAeXfedZG103Y2wxHPtCeQN9eksdtUwiVvBnhvVYX5UwtKbu1k7
KFGzrfoIrMI0szhasLSziN80hFBkSIS+1KZHAYrmNpmqq0DLe5xtLYbDLHcjJu4gCk74fnl3Wo5s
fH6acctjZ86LXZxkR7qltF5aa6ShAGmb/rs+pN1p4SqKWyPOCRWZsacGtj7uzKmpXbvTql00FiTb
SNM16+kE+EJhHwJpN6edcy2Tz8K1OpP80JqugnRWjyLTScTLVWcXL2giwxw4y4hi2skyXp/OLB7R
Ub20vSJfxHMtpPihGzsvpcuBl6zdqFhxM6xDJHMxQJ3DTEcpp/i1ykDTYnXeilKwyB5SL9caMlWN
IPea0f4K83zazUNXn0bwy5Yxb0l0MTx6pdsqtGmtmfrj5JCg2xs95REdOEAKzr6SO4SHbXEW6aNQ
k4vVQ5IK2yE4TnDy2+qUlzDg5qw5YVyXb+lZIlhm59wwTECFSziHc7SWm3Urjs9VzSVZqiWkAWLZ
HMWZEjjg6hhJR+BX+2HCb5Y4FYwkmV6SJEZGE5m0jIiYpiCnqaRjFtW/CokQ30aWVDK0F6S77DDQ
TLGVYz4uNcZTyyZIH+Yoep0d8/pg4wELrtUsQ2NhTy3rD461rmXUvMRx6w4FfJsnuZ8Z1oQDD5mJ
BYCDCsN217vWm6lhlt3R6mB4ybBJj1Wivi21/3MzLev4IDMCk3NDBubIzbqlkvpFHdgOf/7cTlns
yUmWe+lCfdTJrzyuWwV1OCt89HZHcww16p0CiRz/pYtD2y1Hpu9iWbjUJrpMNTEdXMkC+fRyX7Au
XX4eNrn2+2GTvnGaB1SaOtbfnru+wHrz84R//SjLCbOiQSSqK0Jq0J+n1Bbr2bCQ53+/oGIv46X1
P/7exGKBeTYKc+/n2X/7T+udtmT2LodT5v77HawP/+vvA7VVUQJHwl0fiGoG9K06Wu7PL/jXM/7T
q/z8F2XkyI1b5EzLapETYbhhZpgRvxCju5NMA7BlyYj4R0inrrK7RNzFoSUDVTSZTS43VhB3R5qn
II7Xn+3lzrGBm58GWN2raaJ4M3Oy5s0enx+D23s02w+mAwwV6XJ55Lj6dGj5+EY5lUhgJYUZ7bIr
tKGgwA8E0am2mt07y4A0wJItaXk0nTLynt2RwQItACbxCe6asZgPoh++orwkMTNyzTC4dGp1LHIL
jU1PskE0kVOcWmBu2YtwXrNON/pHzIZoRdLqPo6XuXyFArT2Qs25KZXw3SxTFCI96eeJ+Ut0XtOD
sRo7tJZdjL/YjIFihy8gS/EmGDbha9qH2UgwfQEaIFeS3ju06KS2hm4yV3upHj/TPNfofYyjF0md
zvzb5re300UrpV+IBLEdKvfFoD+SJ/0Q1VPld6p9s04QiiBegkOGT20wSKqhMjLV6lno3/ZIJ9ew
++tc7vdqfsBvTrdJYMvEe/qtF5IbaePJilJ03OFOVcI3dXnPhHpXjeaqin2yjCRggRjx2wavZf2X
dAQsdogy8aDfS2lxAjTgEkm7SWtrUxj6tWp0TzHNsIhmelY/9ZNxZ5RNuikRBbX4dxtblz38Cddq
Pd7byvyYlv24V3SC1chpPbei2VcSINDF7pQG6RFXMpgeZ7qrQrO/6oNfVjmxLKoXVhzpN1PQNEhF
tQsWs8yLiePhk9B0xteC2TYpRoNCNeBkj6Nmo/XDSmyfBIstt0pt0DL0IZya8KUlidBFUYqhWKrv
2vpxSqfhFzlaJI44qa29TdKwrcfgoHTBVQ3a3emdSwvMbtNqy/L8SrYTsp4dGU+1c2+NXjJdakMn
u6S/YGTYm/FEyMNbP6C8KAfpc3DqMwy7dFeG+lNFUJOaPI8BKTxh0IE6q5ITXpzcd4YhYfUa45Am
QNw2q49ysY86jeP3nEh2WoKjeiL7dTvUJtI+PHYbyMAkxhOnhp4TFQ4jL7erGELkWkmwbmWQA4Js
KLVtxAglC/lwKWRMCMFenX8JaRjdWSXIvgHHi1wowtvr5mkTACHiAwQ1Sf9pohakUkdh57jTnQNp
xa1m+8vqsmvdQsmnjgFs9Bpvfhnckk9FyFGBBJaW4oOtmZNvGcFjXFo74GRPFGUHagn0ZD3fnS6T
1Rvqxk2s8YYrQio50ucTmpLvEuVllN7jcP9lD3JNsDe2qBQpmDajD0Op+tbIGnqsZvRIpEEdR0fV
VaEczZZZbxJZR9RI/159LjMMh2VuLVnVMRMJ5D8beawrwChluk8rVBHMn0YdslQ116fB4nOD1vUy
OfKhG0nCMuiaznwEFZAnbyzeMi5yW3U51iqIK0i+oOFcLf+CBNhLxtJ1UYH4acv1VTLEAzs8ZxqT
iAFHwJhIQauJkpZdndFlEDMXx7KIWQiNQBpk0hPjRU4WkbySZ6UXD6DT2hnUo1DDq5xRAVczUFnk
RRHZQvQRWnl5AlWVhVy5s6GgUfza0O45NWUaYRzUwIGMAvcl0WuMbwdf2OmLoD3ia7kwXE3U9yCG
Cqw/2XXazLSbpJd8tBhQDRxXC5Q7MN/U0gn4e/kglaRn/mXkV1QrTLWI49Ont8ZwPgX9EL4N5c3e
hWJU/QDBYDKP3y1zSJGmdzF2A2sobDcww8dlIM20q94QMgBRwcx2YqghgeXIAa10VSoB6Q0ClvRK
Oo8by8gTF3/5QbNhHBR5rpO3tLz9FoKjTTJmLTSDTp61y+qAilmnHoS/yS8kr6kx5JtWkga/J3lJ
raNml6hT6NcyvgLIWBngyVDVmfnpv3qbarg2APpL1+PSsCcaFIdHhxCwDD1cnGhNAZ9FjvSpRsk5
zcpPsfTT1T5JmH6I8nSxnRDFixNsKk2Kd5a5BzRRHQJ1+qw5ggRtZ0lRnvqY1k07xa/B+AtiSwXN
UANPA3cU5KW2xNun7HQyrVPZ/JXSMthWFaMDOjJuSxhgZMzFnspJuDnFDII1u8TbEuUpWkymaV1s
EMLG1DhJP7VMzXwjm+kILtRCJxxuZ0KeUs6hlWQ8WqlCDjdHg6qo11Lej36n6O9t06GG6hZQVcPf
lJV86BK5REA7rpM0R7BZgKCwx9bjaOfTN+3YZQWR1OtXoT8wWCOayRE5J6qJHSKQBQkm0p3NYbnJ
qxaKLGLJktybHXSi1COLMpO+BWYn+gZMdjpDQkeahxwDY/2UZtdZ6cxw9FDqCVSfUAcvXVePG/If
/bS7kuWi9iu4qoXWXRyZ7FUCEIRbzywO1Cz8Tdn7P1XO/6zKWXiC/x9VTkqEZJn/M9NaXyGEfypz
HP0PXVPY86COOYgmnL955GWN5GrTtAxLlRHoLKqYP03ymrU8YiHLWazaumViJ/+TwKxpfwBzNgzb
RAK0PPd/pcwBC/UvKQd3aFC+EOjwZyiY+f8l5RB9ahcjjJujFFvASGmFDxNLYyt1wCpHT4MgnHac
JdYTI5mE0n1qKxrRYrQfoxSIMqP1ExcOThNwjghpQjdYM6yRE10/OIEkoU9FSanrR4BOQmNNd4iG
Ij6xCKhkI3W1PtDdQbQfY43JYm4YXeW4tTH4efqk7B3oKVvdBFs4a7lzZLrQe0nEokYtTetYmcZT
Ra/RFQ1BC0DWTGRyo3Vct35uJN0dVQR6pIN5MAuk/fqQSkeTunR5Uj2UFkTpsNniZHlyGAccqwl/
1HoTNhVp9YLSOjW4Nqw/spTN3AxpkPvzn9cH1pt4eca69fMCU8EyDiqar5D2R0D1r4X64mLlRGEk
Z/lpvZGVDljjjKDQSFDETKp6dIDLHH9vtaWXE5HmMibsacda7WFB6yTznJ2YhTGjdhzptqtja1sG
Z92eFRRUJq1KjVjXnxuAJCB+wcmhwgzIGcVhZHi9s3QbDLU6xWZ8ZjAM4/YqNw3ChBv01wWYHHph
+Y062J9mxWqkZ3zhm3L2ks0Uh1Fcvdm4wjfOZN0GQyI8OTJtjBJQuBrG45zCLM+2pdfOBgeq9dm2
r6XUVZwR08KSxGaDkiJWxvL0sVYvYasqF4x2wIzSlqkxkGF5m4hkL0dTepDQZFtqE+JC6ZToLE2/
tEIpLr1DVcNfcxkATXeWfhKJ1uFR7fykVT/CYcZZNpqLfFJGjyHxoyLawNMABl0qYSzQGRSRcdbf
T3SrR6CgZ3PsHF8YDe0hyYguai/YO9s52w6Z0+Ds1vZNVeRXeuSITZSLfqcNIWsFJe3RoIhh2um1
tBt1dDi2HCFkz4czkcz6WTOhedKDO5Epa5zlLDZ3lj0/rY851cCnhzkkD9Se6w3/wUxMHDRC2im8
9ctkT9pFWf5qaDJPvbSk/sVkJyyPzcuNGefXk2pYXiTP2H8StCN622ymtJjPYuBtDWbM52FkBEZK
n9aMnX2euFIPwBp2xtRdzE5wzDdLKZqw/N42ZvOP+wbxKiJgSW04u1ka5SdJdeT9BORNLQgvoMhp
jw2/HN3rsrne+XNTRBZZsTRFOQGilF3MeIrOb07a6fRjzUvlYmkNWkQMMpJZ0qL8WtzORvgIqZXZ
8KSrOK0WYYs4GiMHS62ZNxmaVU0GtYtpWQL90F9pqTMeO2OuWDzBqFDrGImHSQ8Ny/9NirbmuDSS
/d7O31YX4kCo8r50qADWvLrfQVrrZmURaqGk5V4Oqmx2PzMbsbq+mPLV1ZmfvQO1E57tMCEu6Nsd
SYXms8C916TZuF/vcgTllEKagy80ZGGcEgj7k4ABxHQ5mU5TtchlmPuiXvzwDGhwFKrEKWRm8pmO
fe9HS1pKstyAqP5za71vtPtdkmbGDpAgaSwBPb5ZMfd5Szpc1Tuzr1cN9pHAedeEAygthFe7/klz
Hr4rsVD8359kR48em63kEo4i6KVRcBKatIcoRry4McNcV1DUOAWL1pEdmwVyhEWzLTOY1WS6WSvh
4sdF3Mq1eTCD7do4g4glk2So5XsNWbgMXSMu6l3WAWTNJXPa9kkLTm3ibEyG4lYtyb0N+NDjfhnN
S0PjEi09EB8lF8y3sU+areZ4A415Yqw0ZlHNHDA3OTd9HW0N6nDcnc4hRhjaFcZeWuQLy1jNXDN5
1s3VKbzGhK1bQw3rxI6lclNKcrRb7avrDrCmca1bkBLuWrmrtsEiFl+j+GCLcLlaA/qCbrl4ZUgs
nCBB2Aosy4sTomwlkZJnC4YDbAl1Sdj+P/bOZLlxJOvS79LrRhkccMCBRW84UxwkaozQBiZFhDDP
M56+PzAyS1WqIfvft6UljaQYEgkCPtx7znfMkSwe4wdIHX1ttZ7cmFN9uVZGy742d+xZx/q7Vf/y
59wVWngj5JEZXaGWhsWVmrkqht0WmMvAsT9CJ6pgkfHKJJck1CGg/f3q2Cbyz/PyeuFF7RpKYbFz
eiPcYe3YVOO+JEmYvldPjYjhcO1QsFppk3wxkvseJcX+y2e/Pux+R95N/mmsA+f3Yaghfxo6Msnr
QbneXAPirME+Jsb43me0sKfINsmoMTPofaDUc8gO9AFDvG7YGaHl3dTxfILGFqV/4NGgsanweiVW
yUDr3JvpPCgz37ED29S0vkEvV8feynET0WZYtHCA160biZUnkImGtmxvZhsqGp2baKZj6NT7Biuk
jM0qQO+CB71hgGjTAoB91NMgHVRLimK3KsuJAz7fQBtkAMsz4pCURXYTPk3q1Pugo2E9JwehPEUI
FHq7xGYuKKqC9j+7EnuuyX3eXJ+rp/ai+1WzuQ5v1xtzHvY+H7JdLbAXa9QqfDW7jX3m1rbYXa9+
X5+199e71xvHtVya+mrWXTTHyEcBWeiCOOzB6ykjc9MIVBEGYNjrGJRODOkBodpZ5oIzNbpbUnfg
9VI4vP7dqxX6+l6+PJw8YrMyO90gLGdBiPmDEPK9Fxc4RrsSUurkJC+1Rf3/Wuq+3tRaIld1yhHJ
dV8eIa+VW6OxPlLWX4S+Q9M1pAYEtBjAtT5qnh3rBCtzZgYSa6XRcS1dr83fMZ1ylos5TYh1cu6G
915JK91aRB3taaMnr7mM0Wr669AB9VMrg4G5NONDSzluew1MvBIHcJegPLzelXNx/fqTzx+LdFe3
rQk97c+fXV96fUHkyWKvuldzNo6TcWjteo+xbn7kzAclmj0enw9/3zPteG/2DO2lDQD7+lwe+9hA
rsexsOycMIIy3xJ1aWFUmQD8QkIivwOyQaemo9W6+64gO9dX6QhyI/sVwuj/7dMvCzKghOui86OE
/Ekc+E1jCOfC8fXu9cefr/l3z6kaMm+u+Wjg59/1eZNmqtrBvFx9PvXl319/cIUcXO+1Q6ktNY3i
yfXSK4o07G+vd8sKHxO6VVyiRk5BY2BAb6lrl7R7dsSWMCz+fQr9fHi9100SbfP1x9fH12n282Fq
lljgpvGmGSo4eUIf1uYMszBmhAWiXlSv18f9fB0RHoHHe7ZxfWIdMK+QNeA0rbPryn7ZmwXBCPPN
oEhLH5mRl4kdouoReM09Q6HhBBHYgfFvuxsPMWu9C6GTbkcE3G25kyPIB7uYEUfXu4M7J3glc1H/
64/+4VVA33t9DU63+P2qbI1YrdhPitFnfXUd1fOkdb13vYEFAWv7ereIbQLcrnfZtSABud6d5gtF
BHae7q53R3POLPz8LQa17mWhhi45+HMGaF6yF6DOT14M3d75l//jM5+/0guJ3Lr+xutzQ204+1Yt
r09/eVVA+O74+ye/717/+u83cn3p9XFYKl51ffz7L37+Kj3KSpxgdpMdlBoZIHpS9q5/+8u7+P22
P3/8+dv/H57L0wPpM3rVbdgI7eEmkooeL0Nizg0bo31d4KjWe4pkGRKQiTw6vL/lWUZwW5seJ2k3
Zc9R6HSr3C2e48LsWMxO1iardLkVnrqr46H4xlb4gyX6W6OCcj0FRkQoAJjM3ODlIpf+MkUrswzr
4GmwQHa2Uezd2HjQZdAi8vMsSmQ19eQkdJsZxflo5iEzjUOs58SMsrC77pG0hn7VlvqLnUMKaATO
wk4d/IwKexBWC3Knsd3OH1PiuBn7tt4kGhOfrTZNP8brkvUpwUhRxbXQYOOvs2DZ4QDbFlnzC8F0
OMvOvWWgd9+hfFCxtL85UYPFu4iAqKhuKTG9j4N4hUaLlmzT5XSwjZLy2GRraA1am+7VlO/iOiZ5
jOOW1PKQ503L0Bd+D5wmOwfBz358T1xvG5GXhMpD6zZ+Frw0tHNQqgZ7WbIhzfLhxjex9jXFrSj8
hq+qBDLgtz9tSNQFqVVbw6MiQdz9xq/YubVV86Ip+6elrSp7LmCkI3Mr/3SB2vs+HryNGW+sCnli
XaTaUib2OkjMd9p3F5fSxHOXvtMQJ8GgFLdjS+Q2MSHEb6ODIZ6oJPkNqYCJU3hUZDj0GTsO2SIB
s18n19FXMnPrfR4jIdUT6e8jE/Ilu+ztUFExTG2N3gHxowgEcEc6zZs+wQYdYF4jgI8OMY0n3Jht
syrYPq4z0W01GduLISX/ibr1JiyCbInZ6i3iTL+JmKmXmKQmrBfh4zSIJ4+4KlYk2mmyWYCmrFYz
yxbbofFueh1yWECvfNf74sHBV7s1k3wfpKW8D6XzgCXwTLA8u3c/JpRK+ORSor8vh341GRqJP3WB
8tybCTzuFmYoyIi0PWZh5P3UuvrI/yV8nzhdohvPATMxwNVSQDIIGCZD1lY44FdRjnPHkqgwJv3W
DSts634DDkxFR70bx1vIxdSltQT9jFwMNeerEDh5JULyriQyKk/qtexpPjgIRTaDoRqE9f2dEUkC
amR5UzfN+zX60dHVsO+LF006DKu0fRKzIC9GovpGlMOaqLFOzpTPBpKgxPEeRwey3s1t2an7jMSb
EX53IrxtZsXfShMqcG3dSxKJvhV1/lIwRC3HDgCNU7Y6QDG0LMbUdyddP4V4YpZqoNEijbziVbTK
E1oL9HXPeYYmji5mH4uLnbf13Zh9EJvzkI81XYyZbDAEjH2P6ljq0IOrIsf1NkgKWNrPiVp6Fnqb
JIDtUOBqwNQNeMS3m22cYJ0fYxCKWVf/RGtprTzpPliqrHeAh6IaTLuEX4EgrF4gkMICpSWzfNjj
crNuJqpaLPMApmiz2rPzjjUKJITB7S8WudFCDiYIFQanPO3QwyV4wVu6Jmnt3qQYKZACQTjxRLMG
7/JKEjBzABapOqCmjsUBI0jJIrSh7mMUWUWry3sBLQSBzSZJwEp2Qa8/FErzbpImJtHZctdNKQ+x
rsqLNiBQjkQfbxTa+75x8eQzRsE7SdGBENpWyIFddFOfs6i/I0LExl+w7XPnsW9xUrl21iBw03+G
tnGwRrAnRh++TX2ylE6gL+fsyQWeFY94ku7kGdWzWVl0WvQ5XqfjQBvPXZd8FCEKS8etSGzoaARr
nL7FG2UKPlNHo0KK+LvrDTt0ro8iQPFCN+pnm9P/zicM45EcEOxJE5W27UC3dVcOLhkkxMfaBMlU
58k9eJ0MXaQt1zCVk3VThPnGHVHhRiSHBWKaqSBvrd+/Dk65dKf+qfGTG+pX+HtqZAJh94RkM16k
Btq7OjiQ53WbGXAusk2D5G0ZKoSNHTrpkj5ersjCGebotEJf9aL7cES2i3GNU5RTHVHrnH4hYWOU
MqczNkh2D04QbxJ/xuS4Df1DSeCqSGm9xgQqFGZGhjrroxXqgPeiXzukWq2jtiPIrAU5UVbI2dh6
ko4HSCJx21Ni6s7adP1wUYSyBAspfo4Z2rso/CZlif8rl0Tc1t17W9M70d2C6yIOCNEQNVIEOlOv
nUJB6hWx2lGHKnK8j3Yrz34dzp1CLECYmxf0Du2G/omb2jEOreC7tE4TgPOhcChf9ySyS6/9Ls34
Jmc3vKl669Datn0WWXCq9DzDQSm7DZKcM/VmZxOlzcAWbYZ1UR4mi6C40NLcMQuXa7eRm0iF5tqI
phckJMWijBqbDpyREU42touefu4i7AFzhbPHkBq7GQxv0kAtEPGN1HXyjI1wYM1o/DLyO9+iDCXz
sV8NcmQofCYx6lC/FUEEA1x7a9yQsE+vrZZi6uI929Uz1jIEcj5QnU6cZCCyrVXcppm4c6aqWWVu
VG46Mt4mtwGJ0PgCmyCDcUD3sO3Mp6YMAJMEzMsUEO6lZj4pjwGSoDT9UvhZu62yyKTMo4GGQRCe
YhXB5e4v2yZFqJBjrhyiYWEErr6dmvournigULUP7XQM9fRuyKERRnxlqcKg6JPi6kn0bAQnHjRi
2vZ5XkCmqJKNFxHdlsS3rPyIBlDqqYirQ5sFd4qYmkPeyfdZSiGKCmFsGBJTga5/ICVgCCJnbbdp
vPCEniGF9H6IYHhsJ46jRp8O9TnGBuaxWYdB7jRRRPu2M+6FBcTIj85k0iwMzQRgjRRsXdSRv8KA
tgLQ/Z7kfb6xyooUo6hbUPzFSWM5b17UEY5nsAQ03fpWH6HkDwWmA1NtI9g8vpX7v9hzUMWXfuu+
VFp27xZ+txAyHCkJF3d6eNNjNu4hYiDvClk+ES4IU8rcFG1/zy6XiZqrrhIYyaTlUPYMuNilryNd
GR/Z7D3gx4uPfSjWPTqBVINubEv3FMzbkCm9t9h1rmKoE8KJp9NoFhdBRuZBoydPa/9QRwDIRFUA
fgCstsCfWcBXqKg1O2I9+WhIJr+gDV/mB0riaK9iVreKnSIJjbRKaWUTyRDj71jmsbOh2pTd+aGr
bkdcGk3uvjIclQuTxfyG/ifM2XYQ566K4UToN7g46nUo/IGZNqMFm4R0YPq1GtGn5gZiGDkOd8oE
36ZjoV1RAw+XbVjQBacyuZM26cai3RmQw/wszQ9jHX+gcwxpBM/ZHW32I4/kT5INyENQiLzRHVM1
JqPtth/6ddw/ZiwJt0Ze2HPm4b7oSbbLwXPuTIYGBkRXv/TNcAzi0ridHKhnktpu0rvgs9jrWl1M
r9Vj7rPqcyyDir0XwpS8o0BJzBquOp1gva4JyViR1b4XVbQ17Sqhk13QIR/wTJhy2RihTcoFkhop
3ls7LTZTwqgcGlgwLBIOImQZLLSCj7A+kYe6SZlfWUZ6Oyst7k37QblCPHqVWPWEkW5cR82pMyur
LL9DkXVWbWM8S4PFvavMCyb7F1TsKwp4F+HYWC/KjHAAAVNsqF0PXSHZDYbWYURD9qtzxMcAXbnw
QJNFRbtLhkPXxojilU4xebhHdKpjlOjTlYKf0gaoUVLjrqHRuWz04YeVOeMKRh/ikJanNI/EQ72a
nh017ws8Y41eFAEIwh/0YvUroX4hNkniC1Whs4ShL4bgK23Rh2Qjs03fJI9jWg2EH6Y/zUyBpsDr
xH7MqVci1PRFXhqU7X4ZQdpsiKwZSH9tb0Ki4vMKv3yl6A7GCNx2wkN3GClolokbrdnlIPFuow29
xVNi85eT3IIdVSMf681bHTUEq654jaoxwuotAman9rVl7CflkgT1ILa/V03UMuA5KAhxcYmqfbOH
5hE58EWWVNXLiRoDpqClN6HDJs3cHIe3MUv5dIb70qV4h3QFjb8o7UU7YU2LAuJhRNuvKaQd1OzD
psVESZ8CUOqQeFNp86ckJ82Kbr1iqzqMYTUEzPzQheG7hf4dmx5Kast4Jpn9o8IFjUHP2th+90uO
0zmN5y8QJADfGds2CUArrcZN7+ZPDi6mxZi6L/EE/Vp1v9p0eDICf4+Ea8uy/s2LAxzrLovlzLXv
9To7BdrwGEfewk605qaxWkiK1rjKpo0Vg1i3cEst8kGGq84cTmSx3eSeh9ZYvRkTet2i9931VKDz
D3GkPyNarrHP5eLY6iRV2HY5HBp5ngGaK3uKoVFO6ZMeA+WaomzBV2auxmS8Ze9CJcjScAGuG0Zh
l3KN3rTPE0bGM7sUAzPCop44ZMWIfzCDfDgGzQ/6th9Bi6egnig8+kjXLUTRjBI/S5pnmyI1t6Lz
Sy4Mogkal1HbI4KD+RlroNYxifrOKqKzvvAbWguuBYpNK59tX+82oKF8556rp7dggsseod4IETFN
wp/6FEwLlVrfEa/U44R8Lq7Vyg3fVWVR9OOcrBUayoF29SLscPlnU7jSBMXEuso/gAxAzwxGdMLj
u8gag8StaO958xvQCS8VQQVLHglxqX1r/QE1Pq5Z1ggvZmM+VNg6UMRfHBHeuhHfUhr5lFJTRJWE
npUN8xMb+bI1cSmEwZOvsG8Xubsx/di5CcZmBhIE7JAD/841cjLh04B1X5CxAkhaYmFdMqHCBr9h
zag2CmM5oHwyCZ/AHsnqvR0yDojHFCn1ZtXnVoOsl95NAO91oY95uwixNB1jKgyhRQp8ovo3s6y/
O622TBGD0SPDYZ700TO4gsAQ3/0UAVID72lBNhc+aCKHOlEDwZo5uDRKBvtkmIowUCy5SN28BXIK
FMz6geoT7n8YzlgviKkCC7SUbfsUjpZ3qvo5lZ152DDe81ZWSNe6dqOxjedefz8WaiMaXV93cfzh
VvSntVK/8VTmb2oz8NeBIsfKNXsEaCOW4LQRVBJHRTZQnm9a637Itae2/3ADqt62eOqtsgUF4bzO
qiRlM8uZXcqaD/JYwm6RPhGKJEYA5fP3qyQKlzS/9oCszlahl8sp98UxGyEZtaxUywjkoYFodMgB
3Qtkbwhx1TJ16rtAoylYxpLhIbpzA4KRW/1d+F4Fetkqsf4x8vGeA9OBJ0fPXLAcrVz9NO9R8XV6
C+EREWvbfKRBH17atsKirItNpBkGMlmL5bddmosC63ujE0PWJyvCfYq1mNwnTGUfTZp/zJoSKw1v
uywXC3YqHt9xXYbPAZrJlQEVPQ4TVufaN0zY2IgxBp5U+EMm6Z2VTtYeYRMCT9ad2FJGYqrMk15r
T5ib6RLb4CI6T1+I55Q03oGtAIPxlK1EE/zQOniWJSH37O5R8RaPTJons5guyuf0TNfm/D0B/3CX
fWfyGcEgLLsSfObkc7bogb4gJ9RY+0HB2sy9N3vxPY9mFwnyF9PeF5EdITFWDwEF6IUjT7GFxIA0
8pvQD+6ox+HQ7WOABbRPkVmUdf9oj9Fj2E33wxBe/HDch01xbup0U1VnKza+53wEjxRNVf4oIJ34
vXYHDZnTSzsOs9Y6m9Rm3phOBJtz4bKg9cWtGftvhmc+4cARqEUJ9onKjyhQFZaF8qYjSGtjaU+O
O+4KSz91rSsWVTjL0Tw+rlXauIChB/JtmZ4kX3ypB/LBmXOz5RDtxHeaCmjqoOY1GHGjjgTQlDOm
khnEXlJpmwkKpV69Tkq9omekhCBOukg/yGx6Ndv2Pcve+5rkuYwGR6p7T7SRLqVWLlM7+zB4s8lU
fPgIXxMrf8w6ZPhULDF2ZOrd5Xze1nH7PWOBvZhChqSoHOOF2eRvSVTBKFQEg9MikgmFgmFPlswq
MYoHy4rIPNVflKgfekXcGpI7Ih29izNg60XH8RE78cX1n3uwx0atHYMm2rd68qPQ6SpVs8VVazdI
RtQS8A74Wti2OItxeBmifNHCu2IKvxO79yv1z2ZdIWUqCiTJjXOCnr/I2+DWEwgWNBMLjfVhCciw
vpyLVYZ57jpAhPTQqCKx0kZ3jqDzxmteTFljPvtWQf/fp8140SDAJgoHZBLeT+H2qlL7/4K+vxD0
sSuT5OD9Z0HfyxuRYahU8uwfYVt//LM/Y2+E/TdXmJZNv45YGUuSovNn7I0h/6ZM2zSgXJE384ea
T7qo+QzpgNH6E6b1p5pPWn+zpDVHFwtDSaJLxP+EsyX+OYVGOtQEHOEKqdtCt9FifNHy4eUvW6yF
9iXWLQSsVTzu68YHb6D32O9wxqamRdGLJVeDoW9L0vwBPVS++a1uKLDeupVLYnmrn7Qk/viHI/lv
sFFfkFfXd4fMEKyY7kqbA/QFeeVbg0xU0MiLTXW5nHJ5Slg0LYj4tvZhIi659O4tkWOAz6N2NVKc
XCpbiF3rEyioUidcxz60Lg/CZ+BY0dGbKELoo0JSJmAttV64odKNuACHkZl773/x9ueD95kd+8fb
N3VddxybNE/rS8RPRfQJFW0hL5M7FN8rBPJnBArlMmY/gT2AcEtS0dw75ozW7L+Pvt7ckdZySG0V
HHGLhEeDel3ZONlZIZhxNPJinEY8uSR3hbmGETX10k1olNW+64gmRuN28HzBIJ1GK7PQ1ZF6+OUv
PtN8yP/5MynWPUJ3XMflHPz6mQwz9CkMJeaFEz2DpKArmj/K3zAO7luDYFYVCOsYc37gmHKcnZeX
2g0IlfE4SEjeNN6fHLA8B5WaOCtLAdLj0QjDdkk8rLy3Z5SEnwl06n7zFwC1qy71X946146c03yF
Mr+cTVmReS0RbsZFFM5St0nmHcW2x5YJeRmei4I4d8imkprhGDPnJcNrQbab028s4urAzlCRgNUY
bgd/GjZmm5NDGMMZAKK1LPkIBy0yTvPyAZd6jeeBPF5oXiaJTD0GUOnWK6UIEYnC2IW3qhAFVixi
bckC32Sc55SsB0zjhrsu2T4uY4LQN6VNxVHryWxU5i3FGUB3kizKyZuCS+HhT/GIDW41V+zL0T+H
ge2erjcxxfPOhqZrY4atYv00DjgPETk1G+YW9tGoVHosrK8uJrQF2+6XTsvbU4Qid81QMWxrEqPx
rItow+q7u73e62P82xHENR0CwD3R6vlZL719LsDDl1Rze4RpvR0D05a474ZYUO+VzWKMKpjJtV6t
aBP8HDHm79Ow/obAr19MgyMvdNioUNTVbw36fwbm/btT1WbFbtmGJXRTfgmtcnoHS6gKjItmtMdO
YV5JMBdsPaC4kDXJiVDGGQOHs6eL8gSWBD9KSoJt7kP2nQxPnCgAbFtXW4q4AuzWikuvrfy5Tmm6
47SaKveEPtd9+Ysr7J/DlOdRQxm48Vwb6j3v3P0yatgaPa3BqsArETrOwB3c+7F9a6o4xYYLTI1N
N01hjyhYiiMZddv6JtTih9p904kWOFCV+HDmklfvSLzluG80dBFrs8xwBwTtHwuD/3iUr9jBL1cV
GnDTUTbRsbrzdYzuXDfDejaISwqI4U4f66Uzxq9hnxyDNm+XDhRiytUOCizUPVMWH4UfPYWx0/wF
Y9CckZD/8kZcXdFM491YX2Xp2H4apia+pTbrHspYyGP1AvSJOGMSOwNda5/T7juRR/IhnOKTb8wu
PSB4t9dDiSxlE5Irc66yRqIoa5f+EhCVsS8gwBA/JCyUedqRL6dfBFm26wii3Bthd9/FknjvckRr
hLnd9+hbVogEjpqWjYRwJd8AtGjL//kpYpq6ZEmBT8D8l5EMRVTulgSIX+qBLU/bR4fe0Wevu8nW
MbLu5+KmnZPhrpU4U70heUVNdxJjZ6/BRpJpHVG1H6ny7wNlHAxW5yDgtWE7uZm2KqmuL/77G/4S
X389pxWLC+YM/sPa8AXnKYpIDzWzMy5V3bB7AyywZZDeTqr9UWBQunUsdvwQGJHmIelb0yXMD2kV
QbkwsRDE1p2A20sSE4VCp3OOAqbzynLyV6mD0mYC7hlCzXiPXOIWeoaGlawz9458sRvfQQRuoovN
2ZFl/IVdW5s3gWvLVUqBYFPpJrt3odIj1Lr0qBdc3H5+UMZwH+uGc2zizl0jmBQ7bVB4OudWF4ER
pdPNIabObTRQhNQz4y6rfetDi4DvhIW4wIm5MTFP3uSReBCubz6lgwar0SAq3CLzwMzS4eTZpnaT
BtUaGohzNCqz2/z34y7nseLLNUEFVXEYpGW6DCj8/MfbPQvW+v/8L/G/owTzJJQtcXHdWYSspu5+
DKb8MKmqQhxpD/eaC4M/ZH1xHMepXQT9iGV5xEyppdUu1en0trW8mRyB+kw7I3tDgo3mfhnpfrdH
i7ny8VUdCv+pJefbMx13U5RtQWECd5TXsDbMRvngZ+QF4P+6jTW4fuj6l0lmHCazNU5OXugoIrz+
ZMRyM8HwKpw8ecAuYKKpJuwwaKGLMQ8uesqwa3Cd7p72ePsXZ6hgsf0vR8qUWGp0yfGyviYcaoPR
drYnxWUoshdZ0mZ02uBbnHAi1qWQOE0JDff6qkSnlKY0hWnOtvDmYzkUB5LNyZIoxlNmqnH1379D
++sq0iYWUzpsHHRBaiQZXP/8HaaNb0R6PNaXvjDzQ9TH9Z1rkREJbhR5o3Nk93mESpUtNMLHV8JO
si06WGuBN1ZbXk/fwoy7nTVWFk54tpiVQ1ZD2Hb6cfTc02TkgOk9/IUSdPxGNoT1YnLEcNYGs1ts
R8qUft+bL8DQGBN7NN0TZKtdrJo3LUv6vfAAqbLhTBOrXOeS+t6QFNuxnOaIZsDQEtUclghOftNG
o9LR8ErRJOHtxbUZIuYWCrkDOceER/tuscHOO6x6hEymEOM5jt+ieGyPIR22hKGZtUc+qwOe4xR2
eOeY1aJDP7jBtFeBdUEgVftkqdMNxr0Z4kiE9Zf81fjryn/2QEkwVrrOBWUyqhm4rb7yiScHXEIZ
jv4FvlR+TnGHbKSWYDzFrYBI4mhZ5c/QG5qNmhBNN1F445pZ8NhMGt0dix5LoN6docIsP7YSc6Sa
sC/N2FuW3nsFTgXmINHJG8snDjCy35Pav5ZSvPXo9voZzNMGykp8p4vvTVOK+9gbnprO1k9tfhe5
8a3eaT6o+UbfBlH1I0TcQFFzrjhZVnDfd4b9kDYa7E/QQUZkkMxNGacLh43DJb1AM9aeqBNuyFQU
rFUjSrYEva2YcSJUIfQ5h+SeVm2ymgJWSZ3t7mxIu5GDKLkIELDYzpht9QqlQDpI0rky1eNhiYfj
73tGexlSCRBhMGEre95RhPVaj4f41iLcLs1jmoBapbYK6mHhQ/vDnpqt6cALMh+Me5QM3mVcmjYi
IrsnoaKMXkSPBDUCWj9gIVlPMcyhaho50/BcbQPAv0mpwls/cFzqnkUHyLZWwMb02Z4V1ejzPDZj
LWyzGHMINfyxXAwses9l8m2shICP0yBIqolzsQfjBjPSCD5Z4LwgJMllPUBK0XCBD+8vBf2h8+jM
XhPPtdfmkP6A1zrusirgc1ryTG35qMFyv02WaetXt9QvkTPERJl1Zg/kWNnZIsUiQbONgqPV/YoM
8u50CKAkOMC8c+hWVTChUKi1F9lz9vD1or5L1U8Rad62CqBiTX25tODXnqPONe+6Jnqtzektc7IA
/35iX0bcMswZglws+05WHnbnYLoLwUFIMn4xrnBCRFLbaKiWdiXGgA3Igp8yMYz9oBDZVx34RKAU
e7gu04GvLaQFRxQEbOCdaZkAi2sMP9owraMC97YeJ8UhGe07dHPTDsdBcyJ2tMq9rZsFRydvyVsi
U9Kt6uiUiJG+um3WmwCSwdkbw/qcVO5qSttq74DrOhjuuKacMTfomW9hx8Aorfv05BX1CdaEvtCl
M1wU8o5Z0bakgtxvbNr+t05ilAukR8WGjgWiSguBherTimJ2a1MSZhfmT3ulixhD70eecIENCbBt
Qdnf5T17LLlyvx7ojHv+qrWkTfOVms6iZAXOgAwFSTPtQwPAY9tXYCV5qrrFp17fymQiCN00OKyB
nhyqBIVajiAIiB8qPbTFz5J/ddTw6VIa0JyXQePzd9OuqOlnxpPU75Km0e/Gaezvor2FBp7uCQep
jgqU4ym6QoBStHKC0D8XIHOaXFrHNLDfWmq2awv4d4jl/VYkHR6aHCMRXSCYFc5E50zBdDUq9weA
qGXSma+D52jbLoIWtxoa+vaKM389zBwcc/IZa0FlqCYazu58QweWZoJDUYi9nTp4RMltiWP/OeJN
vpuavtlrhndHMXWplZN8zLP6VFWefwptUyxat+rmNtRzWsbGA3ysGZU0nUN9q6g9LDqTKrLGafse
TtPP0dPUNp8QbIjG7Y4TJVQWY8FSYNk4FNZTULAXiqcgXqZSLKQ7qbvrWsaPwtsaYuLZU9XZD7xg
5xept/VjRFeUMljfdaVcMhDQraq7/KZXMy4GRW6bD68lrqwEDciDjCVMRRuYtzl9s2hDbdJSIYdo
y3iF+C9/7OUtIamguJF/Mk4Fq7aIdrVhYSwJag8lGrIP+C7Lxrb5Z91Q7YJO+xU0wty3pLub0JUX
tdvKJyGMJ43O4XpwCN0ZQ2LhFgSrVJi4/n6X3TuPt4OBUvN3Zuts8PoMczWuORLXnziRe8uoPJF1
M5tIMmfS18h/UJBfH+O8xNNZO0BUwRiCivrjJhi0E1QxtRk0Dus1vPnzpnJv9LCw9r+zgoFG1Wvl
GD89MLw3aNbQCCqvmf2veOvmG+WjvPfQh2nQ4nalCEGAgYaCV9JtDTgska+NwFW7t99PB+ExsMHF
FrN3B8BUe5OaXgPliK6sLQmIScq0vkmlRzYAK9lwGHA8XcN6rzfBbG66RvOC/f2Bg4uUrQSBv+fW
49rIddrXWfLkk51Y4V3cOh3NYjdLk3U0h/OCHmUCCgJ3ZXYiPIAEpntcdWQ+TeODETBQpwZuXq2/
ydrB2nezGeIaIn29+fJw6qNsNWlk8ypkAute0m3u6uzZ0PqMxQEegOsNSlP8In9/CDdX7jro1teU
4y/RzszKJLQiiMBgMEc9R/gjUPxAmFHZbTWIh2jWD2sNU7JKlLbtGexXRjAuqsBwVy3A4C3Aykch
qYN2fovGIx5RFmHC1ZzmgHhHWysSswr7BNmB0DfdstnTdoK0J3DdTTmDTv3SQ2ZmE+VZ9voq6ful
00f5OXEfG2ioG5rB8Vozkrce5eXUX5GvtGTbLrZXXg9m1vbA0xdkGQUAPeuRUBPII9miL1MOFPWK
m77SPzRXe6Ojswo1xeUZsMPF5riHaryuGn831LFc+R0SIJY4RyceiXLLg71TMvcnUiAdzt4yDQ4M
ATK0nGo0EcBF0aB0R8Ifr3v1ZCkS7QFHXkwAJiC4ygdGlwo06rB+D5SGdtns8SFWCT1IOOfnXJN2
mb72rg9F9vpUNNM1r6+73rs+9/na3//2P/748zdYc8Jw02koWL78zfQaZf75Z4pSR0U2Dod/+N3x
9TVG2SVb+mA3wKRwMH3+8mJeFXlB+avCaT6trz/IGZ4mooobvpH/y9159batpXv/qwzmnga52IEz
B3itbhV3p9wQduKw985P//5IOTuJJ7PPntHFEY4CGC4KJS6t8pR/Gcj1pitMf/nx/6a3Mv0Yupkg
5gfi5kL70wusJqOkWwYBKyS10CzuJRIkK62+BoGDpqCKJs/QDnNhOxjqGqP21fRlEKLAwUpWZ3pQ
seH3ELP6ppolChjVzgYGYOkh6SW4oa0M6RzfuYaMQ0NOepaJL17gGxtf9vSrBJ9bAGA60I5EtwFd
V959a1ms5OnP05eaPAh7JDwvRJ5pMztRMWee/sIpqF/1AV2/AFz59LzpV9OX6cdYTzRYoIiBjheZ
fq9H1tt3WSSP2LsAxYPxQtN/IJKPOInpPMRZb62R1oPOLlUbvKqHK73g8HRAeQlUACSkqDHEDj66
rXOvxzhOTqwox9Vhfk/fJrFUwqjORgOm6RfTl9aQM4y1Rm+mNCMIq3O6lD9IlEdO6Ug0nX438ZNN
XWPq/ngOtpZvf/7xu+n/Tc+efvfjMmj7Rgu7tNhjWkwr5vVEmJvIbkgTW4j8ht2DW7X+kg4pQOKJ
AfvjSzIxhX78PNFi/+WP0x9++MBOP7oTMejP/wvhAIAGJcznXk2tA+RuF8NfSO23b4eJz/TjtQFz
VCudIwcRanZ54ayxqv/+5n887ceLQiWPr378OH337nlTN+zH73668ekv7/4LSlfSYlD3tprdFJRP
KzCK45vualNFvG66TuYMZXU/kRidGJj9ehqZLGwSaFqyeVnGpr6ePrMfn+j045GHHk9Oycfvp1//
eOr03fRB+2kDEPr4pKZRsH5OzHhAQctfN7Ig7m8HO1uUdTrPScQnynMB/mNYHOmOgwjKjxPp8ci9
NAqyIyXHy7BDuUJPEqxJR0r7RBufvhQl8nRHsvv0s6O70ACRyMXbwkD4eNDJML5zKj0dOQHkf13q
Eg7tdVTYdBQDfNmChDjyu6bPpSDwXYo8fQDz3mycMYIR4wc8VI8RTs3TAL4b/ul3P31EIOkgtB1H
/ce3R9aqX9efrdr9Yko+XSzdBzeagrgeaguBgNxMUGhytp0jAVIf9O4uxU8aRTAyLtlaWlJpLX0E
hVaGM8JMxh6mFrbhwgT+uMjgTq0au07QsSLZDMRQ7GlB7JGzyD/oN5LhqDsruXUU3d0gLbFxZdcc
ATxwkTzlZVBK7ZCn8oPeNv5GVIcawtbWjrXb3CrEmkLLi7/0wcQcNDOMFhpbMGceXaIyL2DN5sbe
r72HoQD3ZEbaQ9BimGHk1kvKZnVZRwEenW3jLSSfsx7V4c95kSiHtEYuHWKFs0FNaxs5GaUxQ/5s
wylfNoDY15WlfNJDZLP6FlytgCKVunCvwiFfFnXSzhzZ6ZZJS0Ivaf2zP3SfE6lJt35ABUqWSZ7o
MAliA9tYFmVIhh+aAo2qtNuAnvky0ABetrFkY3xXuje4Q3rmvEy04jZw+ydIsqDEE/Nr4sT9Ui5r
GzfGFjtBQDh54vp30P3zVdYEj02sVQuaw9Fc6TN3rvaptQDVpj8LOLQzFYTrqsRZF4x1fO2mVKt8
/EuWuZ/u7UD+oPeazhHr4GYbdy5Y6eIAEaCewbr9gtc6siIZoulREmCLV9+wIeVbbTDwMfajQxAY
zSYywluMueKHunFVGNnaSyd6+amIcDLQwU1Lprm0JQScLWwDaqPB52YYQXuWu4B9x1EY5MjaqNQM
+Dy+DCYAETvTtz42MYnTAbgWwbc4pU4JoNKYgbnEGTJ3o8urmD7QLq6t5MkKycXUh64srOfI9VEr
EbVY4yYerUzQXVVX70KDMo6ulPmNKKEi6KWyikrF3uWpdWlVEtI4EgDVPG2umx6Wlql0/R1C22sd
vUfJ1OtbqH+UUNR+1NCzwq1boYBoAsF5inGbxP3hMGiOu0kCmphB4iozGC91dVvBZ5zXjWbho5Q9
uY2pbLTU3+SNEy1rBEMuZR20dQFrD3+EXt92rfQZrHGo3fYIsOwiL0a4Lvaara+8SOiZzdCX0Dld
3f5SG7CzdYxc36iGvrJvMFcahCWxXWQHsJmER6lVfo0hmCB1rjzRvyGCJUNfKvh7sLrTQ5czsfoW
1864SLZIdt97mSp28fNAy/mpwv8kQwXaTxxA89pnFSzUjds5OAL3/Z4WXnzQTdC7xCrNpkg7PETT
8qnoCv1e5OE+EkWwK0FCJwU1Krf2jH0vxfA0W/pINgjIgeb6gyVFi1YOukUSh2DIy/SpVa1sQ366
ARQhrxDf2KE2R//CbzYZfRMjTYptowC4EiLg3THAmI5oaIn1w2OAHNsDKs1YeiBuoi5dwy1vLdgZ
RWqwveoRpWK6okpkEiJFAuWgvlsVviZjboyJLcEmdAPJlXcW9OEVNi71JRoR7tb2EXfS1ZHPAS4w
REhYBXqyBfb1oWtEtNNKTJsaUQ9z3LTkOZr7aC87mroljkI8PRZgyHJ11qLFBrSwnqFs9xEeKlI8
gyUhlFN9BEiOankTOXukgl/7KvkIyHHJU5IlKonMbkjc27yr6zugB/eiENQT+BEFb1QHNaIyevEv
djQohySzDrUXlpvelD6NegaHCgnyyx6Zkkw1fGR3h3hH2/WLkNMHLOgeKhfej5tB6tKHfRBnH1Op
OBh60a1kh16r3X2SK+Tqkd3tF4FdOPOx/aiorzIGMopdPCsfhZMMewmd+qLYZGatPPj9Z99UoTE0
2udW1Ma6Dpq7Sg++6WFQrFFavh5lLrIoxqOXXPYBC3jcxMy+2MT9neXnwEs7A+6PkQz3bUOFUUWS
MlGNckR7XyIGIz0q2HGa5k5g6/4AbBOjzL7Y6TkoZjoPgD6xZwVz3Mjb3pU3qVcsG73/gFtOucjc
sjroTRJgZJ3bC9u8l1ut2LlJRaHf6+Zd0GBa65AB9pLprgLqUShLuJeJj3iRHEl7vZ5rVZ3dw1Kg
pKVm114NC8DylXoXDy9p2xe36Lfc1qK9J5QzIKZkqy5q+49qGe5VNYLvFnj3SDp5K8ULMHQqiwwn
gtZ7lFSnuTWh0vmDDfxnMOrbpv/iC614kUoDLfkcOHkVMmmpRiZ0Y9HGM82unxWN21IDCrPbHp+v
mRUhdl+PjT4WRLGuh9umQhFk+o2jusVW7ZJXIJ/R2tBGbfHUWMkdRuugT9dDSQwlBt/DW4EFgyfE
ys94HS1osr0bdKAC9ZZ1Ac2I0nAYPPYo9hcw6XGZjoPrCkIW0zqm42Gj9NJ2yTWU3egKqk6xYE7M
ShiIgFtZ0UaGtkDVfzX06tCnCvDB3n+W5MLcIP7Pth1Ti0aCnvVNUEnoVdjLqOoo3feAHmr8yomh
bkxYn1eqnOqbzpLMhYxWDkevhtQwZGFL074lfd0ikRZchTJ64ZoDmLCMXBjPvruS4eDeoK/2rHp9
ui+bRL4s6VNfVbcSErRbI4c6wEa/ou1CKq+ZqxyGHvXumDOMqqgwNk1qtI+UVpi+UgW4GunJVHW1
K8uALOcH7TPFeXkVoaIBQba191pgAx4axKXdhd2haG/d7BMvOWxaRgHQ+PARZwQN5iWOYCGMAzr3
6sgTo2SKnqI5yxLzsUpDwgtURhFRA1SKH9cHN0LIC728AcFcUS4Lo6c0J9PbzRwvwXcawy4iVXiF
0WPTakSwlFht7O3mvd8axANwGPREAC7TwiUWCNddQfUzMHgTgYT8rG9F61ZF1JGyMMUVxF9k45nm
nXKQzXrFQKpx3H7CAU1ZGLr76hZ05lL6TLddBzAf0uvOtG86tzHmIoGx5TKVm1E3AK0mLAobWHVQ
Aa6VQYWfSa7cVmZ5PSh6CY+2e/LJmqkgD/6DY9R718WTOtd7nK9HSXZHW6uB/dXPu2glNyxXnBay
RWCWBymsinnXqwtIv+YHWftGVBetbYENXqLjOdHV2SvNnDu9hhaLbCeFZNv4wOmVLUIA67iJitss
Mh+9IR6ePdeAdREMsBDUnJixCa0tbHR0cwQCZ7YJMUbSW3tTurioqPKTnCcvJhwb2y/bK8dXhkuY
hhJlNqfewU+0d6jIXiuGSVwPemThR7W/LkMyjYJYekcqXtuheSuVY+TlROvaqcNVqFi3Q54U62os
l0CWpsumZOkyijDVbjtj7rlgecsOByQvbgFABJDXnTAwPtlu9Nny4NDokZHvWqWZt8h+b+UK5m4Y
tvK6CnPg3656YyWxdaMn7cqBTk4v1N/SElxTyqauog2fcqS7txgtQhlpoaDXlOFSVaEw4sKqhzhx
F4CZQT3eqNa5VBItG2G0oVnF/+5o2EUE++gLdJBZxW5isXlaB7vqMYP0fFkhSQQUGHEJ1ANuss7u
0f6SP3VxlM0jhQMFkYEk6ZodoULFO8jUNSoeX3Ndue76ZYYXxSqITWebh8h3D/m1UCi2KHmyCQfE
oqq4nPuxbt7kQfopU8KtX2fSSlZEeSkNGN4FdN9WZcvbIawKwERUzcZT4rugl5oN1tfhvJOsbwQ8
6lYqkErGu2bYdBgRGZxt1+CfNgXK06sas1VKuN2zUdKA0aTaf9Tl8DrWyquucwibjHJY+gWqPSEK
Elaq6ix6ZMSqyDjgmDPKEn/Ws958TUrnWUs/+arc3RnYwES1+ikFWnpt2tmHxA6Vq0po8UJkZU+8
2WI+F+iIfCn1Ng3x3EGPsJx5iRLvjZwMmIMFuGUTH8BiXXnjNWMdKLuYGbmtPDQRnuySE9NpG6yr
ysPU0ZKtu5D9N+prHUlMbPiCHuwc4MJ4JWeNWClaZy1A236jNn7neZAylNTk4ythyWRGvx5ceAKt
syc8Kq9QhF6N8sMH2QdtUHQ3Tbgz3fhTrrXKDYRZnCXzPIPxnA7XHZ/EZaZi6oRO/qWjYgWqVOrK
6aubvrLqTahjcqvdG3mk7ZWq0iHRKOleeM1thLA7xq/+HvJsP8tATS0jhcKyjd+daVkImo3wTNeP
xEKTPCwNIPtRLylpcugF3SCINKnXZPNiDMZDqTu8NCr9mxr3sQleEnug/WXZPLR9+UWx0GKgQb2D
47eWrXLY1AhszxiFnhbwgHACosXTHAcmOw/dONvgBf4NGOLKU3L+b6jR7adZc9kJ2tU+hmcApLZ5
Hb3mLs6GwHBkgqM0vEI/iHJjrNxh3/jkWdKOLk16cLvPUgZQ06IIeQMgOpi7Oef99CUE7LrP4/5D
G6LqReQX74ZYX8cWFBX6+RBsApBIkVXNPK2P16Q3DyValVX4sSyw+ihtWLeOkaFaB25k0bbkIFPb
CXWqqwD3nH3g5E9vpYEIhRM3lLYpv+zCHc9DTQa46aBn+P6Rj0AvFAiHctisQ9v6GjTOms2g3qK6
cpuHobJ1AxzRkNHe9irUPUfWpb1mtwPi4qjQKB1s67Z/Jb8u11Kvv6DBHUEvS7x168GjISfaRtjC
0eCzNlboYTNiyV/TIWvBBiFIImt6ua0hddOtyBACTEM6YhIqMFIN5VOgYx5oNbpJGnWhlBo89Gt7
htkd9CsbDw1KwGKTV/yIXIgGjqCXrzArhtOHNuSiTODcY27VrsiIC8jHYIcp20TbJJUDzAiHGyOK
pfkItKkLGjiJn2MoYHeAkTA76MxF2dRrGhHqBz2FGEd81KftriIb2xCHf2DOlNtSvauoatyGoX2Q
Mqo0kK/iZe3J3U2PY1RVefjjqqB7XFfTbnVb2lJfwI02SPZRpS4TN1bXhgw5nJQQafDMJkRwMBcS
VF6vRCDVuN2VxPPAupDAiBFr1PwPI0FsrxeJM9PdalJz9BeRZ9orr5fDGTjMdiVhnITmgBltuVgP
j3Vm9nm/NkoDtFshnEtM3dpZVJVfM79x9l3m3gi3ufZ8x37qKgWIcgIPm3O3gl1rIcZBtigDDERy
EbG8GNeYNdxCdaGaETg5vV7Q9c0PqKPnqypU8Snrs3ghqQEi5z28PMy3tD54TVt6rG6ZdKvQ0eud
HYf2WqdRhki/8k0qZegoSO4PdZFft21bzg3fvxqYpbOusOp1gksXnWma254TKQcpRrIn9XYZLS+A
kNA56Q91OGwjs+INwZVBfUby2uu2NB6zTNobOLotNVOp4H7JyGsq/b4KbCzOYrfem250LeUFrLcx
IXFzmMzI0n0Y8Aozm1B8bRsTI3Bb4A9Zi8eWLdFGuvKhKSoav415yEuRf7bjZon2zRchbJd8XNzn
uuSvkeuRVygyQ39X6/i2NohIUOhbOhLW2Whol0TmGfKQUXID/FLdOMgmodXtLQjGSowpjWBhUnuY
gdYJ5mApx5ShrRFOMswSA+7WbPaiywFF4VFtQsdeF9h1Ucuicd4WCYJLck+2PgYlgYJ1GIT5ekn7
kk57Vqxz+JHwlgA7Zmr7oOqIKzu0+WkYwIHuArgYWBg5HT5HwrHmmqiRQKoV+Fu4mMxK2JT07+Rn
mwhKxx1ob4TZR6iHEpKmIrhTVJoh2cLSCpTQR0qCZZG8yOgYsV5dOHGu+6LpYXNlB3cu28UB+aVv
cS9mukpKbiHnPCs9O170DYDLsk7Y94dInhWkejP6KNKyifwrNyjDmZm0wc7qr6XeS8gbMXs10CNZ
WeWjFCQIFqCauaEFr4JmQruxctBVtVJ69mWsweqvesK0sBYIWPkKDSdtyYpOAEqyUDEWqRzpWiQd
ratCW7iBXG/l0MJFBnRTdONWnbdBzVXdIPkKZd70slXa5PdhZFqAwLEs1Y01OO+Yhq+G6MtYX5PL
u8Amoi5GlzLEkqVZIUWQvBPnQ58VyBUJC9eXKCuv1faG08jfSaX5cSrBwDrVZjr00nX4SU0jhR4u
gKB0VrHcBvSzRlOteemG9QqNf7/QUc7yW+0maZqvemxgqum0izKQQepHrT4zO/1eLzEhyaG7btAi
IDpI7dvGVvpNmBXkrLD5qZJCfwvkWzX3HzGzEvOSkulM1QsyyQyabNVQRWlHCIfnyJ8rJQjmlhvK
wG6rGN8nrLyEh0i9qGUY79qyGwof7S4aKMYAEVtC32MtzJTyn0lkjZB8dCeU6NFq/Du7w5bMxUl2
oTUEIIYMtU+2Uw1RAv3QlWa9zWgiyActdforPVNfayAWOyXGE0IJKvReQE9A/GO62UY7CzDlw5CT
E84nUpkPvtmRJyswlq0xwGjAOJaZvvfCBuG10LluE3lpman+3GZ7MXjWTo1H8+8A9okeDF9DCd2W
WK6ZT8WAAanvO8Tc6esEhnc66yXJjPLDJbUqNEJ1y1nJ3OTCY8FfYyU/18Wj3nXtt0FNZz0ZE+A4
rVk3ygsBl39dDYK6X9FFezivNw0+u7sojdRlkAJPDVnNM6rNs7iti33aWjvdVZI76rZipvjGqGTt
PVZB7q9oN4Me8HVrB+Dok5Zl2AG6cCRqfFcXReSIy6CMqkWflyAerI7WR2HsDMeAxxuDSQrSrdPU
Mp1tHBRM2/UeeloSQHXBh0CTnQVYniC1pdbrUlZ2Q5RpewdYdAdTRevv+8jLNrpXuEvKSvpsKj0G
bo6QdXUjwo4qvdSjnV4F6FbJ4S7AT75x6L9YYD63bphdl/4IXrSluVBpeqIj5l619l1mBuZ2+hLh
TLzyyvguMh0V5Kb26pGjAhwGPXfZSslzHxyIktNdEhrdhxDnVGj8aJV50BuS0H7INBtOZ9RuXdxc
DBTaWdUhxbguosQVetU1SLjyWmTWykYOkj1+IVuUXRGSXJh29C23G3lhZgMHWZnt1TDG6Lcqq00/
YIHlpV51pYP5V0Jpl0d19Oh3QXhbvIgyXyV+Gj5yOo/saBQmihybXhHcyyDrF7GC5h0w0H5vK8UM
24lyhXoSTu9lMaym2oKC1VORS2j/ZT4OrSAMPfofslX4a/nrJGGaN+z2oSrdJ9UoaFrr8x59k30f
I06eYo6US0V+BQHus5/X1kKJkRxILaSfW4sqr98hsE9Qa2pJt4bjQA3LE+osxEOYgo2/7gMMonRP
cdbgQoAL9TG1pdiyZs3IcyYZMeaSk9/LpdqtWsVbVtCP7xKzX6kVWL3UUg5Y0XyuhhFB02TlXYJ5
X9K2KbDTOthmqW5tgoRCoeKn1TaXvFWKOue1l6RPDEGGTR4heK8qN6rH7Sd0KGeA2+NlbuHRUifo
d6pExCswusXVaCfndSmQPUPs+kh6kdrGWCVWNixNnPGWmf9UuXG39hzY5VWCuxHYjL2T4KDuRrhb
RhaCT05Xx4cifLERRfMtEaNoBzNZBb4C48fdZ2HVLhKhBktdCdiNEE+a6x0kDqlV1I96Q3E4rD6E
aYRuWCk9qBl0auStkV7TUG3LUUdBr2q4LbomucF5JKEpv2g8sgtKPv2N4TnBdYdEGB7iHws5K9GB
GnKgefIolTI0YGSTal8nGRrhOvmDsC4VjET3kI70vWGHX/BRjzap1UvXNPvvbRTIZ5TrigNqMJaM
pRDFoHvOHBvBgdhEwmrhoIeGakAtrRv7jrp3eC9J36K+SrFoQZNeG1OdNgt3HZWRfSRHIHFcn9kW
+N7OCNXrAAG3a1sx40NUPh5/EA3zAkj2TPIB7BnIym4lFcAq1tDawtc0Bpnk7MEXLZNEcZudWunV
ZVP3GZr7g7meCBeiHc3BSjJKWkXpysLEC81ma5c3HKnCldJd2wcfRn1wS1bkm5SGVenVxiLq0MMx
M6WgEiXWU6bILYD6DaS1WVZ8vhDGt5ZeAbA1zJXwh3pmYhdPjk7xDsmoG90l43Sd28JTOsjYpGWO
1S+jFhOX0Ek7dDMAOPFhzYhplDnoUHNvDPnzEGPE29VAOHJXMZZaEX5yx/3ENB2Mhirp1i0Rl0NM
sFuDY5TQcTLNddPnC5Lq2yhR2z19A2mVt+hB5WPbMSs59lscrG0NGbJkjFgTwmIgMRjd1BwOFLus
Swn+xWVSoerXlOlWlgyKT5zDObJkAtW3ReCU21xHfRJNyRaFLPhm3BOYxKpZWTUFObfDCyclLcvb
LxQww3Wv9d7SaWM81LLChLEPnF8VlbrLWmWbyUNwTZ6ckQqgZW55Or2IJEshi2L3XFS68kBBv6HS
TY11rZtt/6AFWnDrsmWhsQWoxezv2xJ5EoR1LHBlyqzJxvAMyShnEDuKCxCNAokWSdpbc6dAbiOD
QtMrnnjA7QKcdLCPNQG9BoELdrDs1VBDbSMRFx+SNkMYVZuHkm98VuEompg2oVhRsTHV1lYZN8/Y
lJHW5nOTkP4qsh4rUtAd2AT7xVqkJvW7eNuA5oNF66FtCTHoEgS1vaOJdZW6eXDTUM+YIWsNSKIK
0OsHbkFP0zhk6ELPBxKuXWGIDzg2ISdSPfFhPfoIotKvKNBeUGvQBUZH3omkwdLTxGOjpi+ayNuD
Y61EbJfkzyRAmWMTfxjx3eBBSO4K5B7r7JMwpUUb+/exaJOFVBvVzZDGGy0PZqmOJ/nUmUPcvwXv
0FrrSun59ITvcuAI5SC0YGv2DzUSClCZI5sNErWa1MNByDHaT7qF4WyA8pJI1bVEprSLtBcJOO7K
rd05TYmcYxMpKzqY7qyPDG9bpTI7hxI6T7FXLSwP9kiiVLSJRysOlJ+phiAeCHJBc+clWl+rJKYE
W7Xbum/amwcXsNJW17BZDp4InXJc34qAA7mQF7UxmmCptEokQ92IJH4EKt1tba3D2oVOUVcikVa3
Yb4vAKwgVzq8mKOpiCzUeDt9h2wSRnmh8uTmBer4ajpcuRpfpu+6Ads/LJ+oJUXl3pQobI+G3pUO
TqBQnH4mBLAxy3dBTtfpXQt9iE4yH3PSeMASAwSyUhNxXBldooceF5lZbkJjL1xsqLrE6/YF7fuJ
XpbQXr0fgi8Asa5zzTE+leQrmAN/GgXe79TIz7Zmm0N+b7PLzJDMrRqOpAKfYmCZDhh8VO2tGnwG
lqjf48q50nob1xAZac8YBbQSJ9kUxZOw+pb68UePyH9F+4GqLuh1DmWUOYhtr2iZEX/FPhIg3UdN
jtnmPNQGbUsliYyD5wkf0bnIWDitn+8HrXUvQUqDLm8Rv8X8IFtZXvPg2YHYSR47JWWo55o3EoDV
uwRN8U2p9Bx7apZxIRsjXqXaNpr2FCvdHfA8e+4G6ZfAH2JkiKU5akbKlT7oe82xsJGuYO/aWo0w
WU9iaDWIsWnS1nbiXVa74bzNoPHimmeisVFD17Ax2tLVRxfe+xVhkjGv6HJTPeV0qNDLO0JkC3Hw
s15d+qMaeiJZGe3AqEL6C92LDB7dAny3tSxjqid+q0qzHv0+YWYPdWTlC9dil0hkB+I53alZkPTV
LMR3+LLsKJgXCNHS1akcaOkh6kgxDrV1mOq3vm9E4FP1TbAHA+k8qmVOM57dfmYbIFJ8M6I2mvTP
QMNzpP2vXEky9pSyCPsRsfVLWTxakfmK/dq65dxcxXRe4rrMQb1bPqxLarqDjj5S0qfofdJfbIEg
JB6F57xZq62MhXP8AtElXTWpf+1RkL2EWVKuy9JYlEa7CuvA/NKuMThbtENbI65WXFseDiGFLkXz
tqb+ibAEoqVho2KkZCOoxPlznTfVPsC7BzP0jzEltUvoRCb7S4ZdWWZWy9YhyzMBTfQ2BmBrO6rg
vRgmlpUuWqu1GUf7Lqm/dIFCXdJBh743H3OFFklu4nLcafhSaFXcLqoMp1P6FlAEUzE3LCRbSFBu
C0cpMPcrPrmqjORlGd9UuliqfuvuS0u56WtvoFAbOXM2Qsz3XAj1o6uHDGEF+1jpCsxje5A0U94U
Q3k38QkqTXkA4Jluqoq4SNOC+6BIm/WQGE+VhixplZk9LBXpq45U+zpGcW8h9bYN3aaFpkfXCVEe
Rd0lVfXsFnm19Zt+BJDq/8cUUd6kXebP1fMiwfGgv61fi/7utaypIv73fx0J3uNfb/Cnrh7S/+xJ
f36hv71Or/w/aKwotv5eYmV6T9Mb/rNLRM/cV/319R9/V7UL5CgsGUEKlHB5QKKMUmBdxz9LtsBU
DcMyXNAITnlA/0TT5acx+lej8Oc3eBzOP3/On93BcXw2X//xd6HKNrIwvwjN/LujoOH0ZukGtnHw
V8cHVnQ/j4KpXOiEVJgr2ce/o5hwXqMwsipPHARVXOB+pwnj+02+GwTLuIDkq6pCFsepArXzf2UQ
vlAaqsYV6fq/igcJDXr8X5kI767w03KwL6AuUp8b5Vl+ngE2wkKINQiWwfHmj6N9VusA78O/dvvP
X2OfFJ8IxP9ScZ9/7AaafKGoTHKdZvr0YJ7/PAqmdoG4hi5kfE+mx3G8z2gUFFs77lDvtul/b0uk
iSEQltKON8mo/jwIiqJcsE7QF9GNaZCOe/BZDQIL9dSpoF+o2nib6tvB8G4UDPtCIAY0cv7PdCpY
lnry6ciqlxFoEd8HgS3v56lg6heaYRmaqnCIjo/zOx0V0zru0//5gtCwSMVPFTkx7bgrvDsY8DW9
YKIoUIvPbj/Qmb0nrgTVvBAQkg1AL8fbZ1b9PAkUhdtXTEEp+21bnF7wjPYDJNQ4zv7KwfgvTwbV
uiA21HVZE78fBHmU10Ml2Ti/g1Ejsjvx9gkQbdViqavGcaG/2whAAV8QIiu4+p7dh4+PyKl3P4a/
Our838PjdyvAJHJEae2oxPi/EhK+m7c/ZQdHi+jT5j5T20LixnhLDuR3t2+bBI2WCiLL/GNynNco
oKF5ajwwbgCyZpqm/hb9v4sHTA4JxRAWIlXHQTi7o1BByu6Yt/3nR6GwLnRb56hT320AFnmyZaqa
GOfB+Di7bVD9jSDrv50nmxcaexxO6G8z/d0kOG6DBkJy2jGBOLvdkHco/8Uk8d2e8iNLIlHmFsep
/vulYKkXmqapREtvNZOzmwsoFCjHN/WfLwVNu0CUDLuS71HPu8qRopAs6mDnCBnO7UzkFBdM3ZNO
BU0QEdkGMsO/r5wpMseCrmijJNpxRzy3UUBX0Dp1Q1RtBJqxm6Jo8Pb4NTimaERcgB6n/XZ4nl2G
wCjIJwdI1E1YBxrx8XEU3q0Fy77gZRAyRqP0+Di/uYC85OkrgmqAoZva7/NEWyVOwmtekd/+fkxK
zihRgnM1iomftC+oOmVSDgYKA7+fCwaFFQqJ2vcy69ntjkI1Rp3Rk0aBmgEBs4rsovrHjP8laZZl
Sidjme17KfHsVgSwsWP48p+fkQTNCGMSJpgosY+P95mDxRlKXZmS83GUjkvwjFaEMgZzJ84FCii6
AFLPinh3OOgcDgwNM+V4++d3OOApd2qgpMoX9qg+Svf+19u3FXpvGBWI7z2Fs7t9gd7fqafCmDiO
H7/+LmMyjQv0AKm0oxE6Pc4uShZjO+zEua/RKxCWsPGvOD7eLYGxs6hYxEf0E850FGQkpE8dBXFB
gZSMCBvB3+2DjIIh03hDfvzcjgEVAvXJk4BMiGNQV2mtHh+/bgSEh2yP1BWQKp4eZ7cUVGrbJwfJ
GlACOkZ00o+DwGf9PiSgma/ZnDnnNgsERf5TS+gkzBYrADHxt5Dn3VZg6cwCsAyjccv0OLvwWKCj
fXLCSK1Y0FP7IxN6dyywFuircvCIt0bDGY6CNno5nBYej0kA7kEq0JvfbYi2dqEAU6RgeXbZAcnB
yfkyMQFAE8qInP/T491WYMl01GBd2gDcz3RD1Kj8nDgJqJ2oHIrMgB/R/y8b4gg0QPxVCOP8FoGw
DFbuaYuA2IeuqQqy6vgpM9d/vn8wN8TNY5H1bLFnCq2AE0eBtaAayAt/L5mPO+wvo0BnwTTpq34P
Ic9vLmgc2yeOAsgjDZQhm+JbpvwuV6K/guAcY3C29QLGQD25dsSOgPktJ8Pv42QFPzyDURpbUN+P
DZbgGdULhKqc3GQDk6oJtgUFmvv33f/nFQHG/0Kh4WpTXZqm3Xnd/+lgAzoLqs1IjtnQzzcO3IjD
l5wcLM73Y/PcPn5DObloRrsdl0b8md6ypfejQDEdWyNsjt6OhbMLkQQB7Mkps0xxCNDR2z3+U+mQ
fjveYUjMsS1Oj2N6dkZLYcwZTz0WVHA32MWwHfwIBH9eEQSKlk2fFUzmcRTO7nBUGYaTjwWFWrlq
adzmcUN8X0bm2ACXzVx4C6fPby6QOJ4aKJE/y6BP+PcuNgB+ZBCNY8j61ms4O+gJxi0nVxLHKjrp
EpJKv++umeRUNlBV1sofk+SvHg5/Ydf4g/ky8/zo62Kkp/iv5e+oMf/qCd/JHv/89zeix8TmAML/
yxNHCszxtY+grvHn//4FmjGFPz/98Xs4NL3O239/u8F/fulfXuv7XX3/5dp/LZ6LL6Nb18gDenub
h+cY4sz/i55fnuPnn72LGXdm5o938o+///I+f4qQ/4cLl+G7645o7pOvW/hDmvx64Qksf/qFw+ek
fC6/v8XxYzwyk0698uw58r8hX+D/8q6PkN6Tr51GafH8Nf35XR9xsqdfOUlev1T+l7r65eITDvPU
i89fsf54Ll5/vvIR6H7yld/4IH9Lv/1tlsIYffl12I8YwlNfZcmo+19/+TzfcHmnXnn1mhbur2/5
Dex16pXXjLjv/zziCkrXRBqnXnjz9dn7ZQK+4bJOvm6E5Uvq/7oijzCXky+dfPWf3+0iRxjRyVdO
21+nhTYhUk697Paf96ZjY//kC3OB+kvYf58G07Z37JafeuldWvvlPw3zsRV96rX/P2tnk9MwDETh
q+QM7NiwgQUgpSAoRSyH1EqsBqeyk0Juz3PsVIwTuhlLXVXtF8uxPfabH5ekDVs9oDPnMC8l2bEl
s//bHdF9LG+yc1Q1g1OoOsT5k2tSzNcV7nYjw9DB4SNHwxagoCMb2SjZ7lVDORvlEfE5HtnaFJ00
OejdYFN0loZ3pk/WkKuQpiRt9EZ9Wkp2Twiv8Eq1HH0ibrei4CcHfxf35K9M1tysg+8Tm3PwH3E9
lWIrFdQlny2aA14q3JXNzFgUAXPAP1Duf25myPZG0uH8xWp6/NklcWmTvels3xS3ZDtYSj454aLO
9oA7OqRzP8TWSbsG9Ut5jwcJXow9tNiR8FMNDpTXGY41T1bVabb2lJclbfOzMsaN7YmSY0IU4aT4
l6bbq+LBLWxbCA6S4l+74Z+BGOWzPA9YDsQY0SHFb9H7yjnFthQxjFbO/uGnyqilSblvPTXzEuLX
FOQ5e1+uFLtT9guWbQZN5CB7ickaJ5tkeEdJSYp+J9gdU/d8asZcITFcub7YrTU+xBCI+dpVuPVW
s51bDNgSs0dc12xq9jZD1shl8prSdPbQLfWnuQ7K2t+4uOZ/UbWK7M0vAAAA//8=</cx:binary>
              </cx:geoCache>
            </cx:geography>
          </cx:layoutPr>
          <cx:valueColors>
            <cx:minColor>
              <a:schemeClr val="accent5"/>
            </cx:minColor>
            <cx:midColor>
              <a:schemeClr val="accent2">
                <a:lumMod val="60000"/>
                <a:lumOff val="40000"/>
              </a:schemeClr>
            </cx:midColor>
            <cx:maxColor>
              <a:schemeClr val="accent4">
                <a:lumMod val="40000"/>
                <a:lumOff val="6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Sales by States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Sales by States</a:t>
          </a:r>
        </a:p>
      </cx:txPr>
    </cx:title>
    <cx:plotArea>
      <cx:plotAreaRegion>
        <cx:series layoutId="regionMap" uniqueId="{AD3A1440-5497-4AB4-943F-FF859F284EE7}">
          <cx:tx>
            <cx:txData>
              <cx:f>_xlchart.v5.6</cx:f>
              <cx:v>Sum of Sales</cx:v>
            </cx:txData>
          </cx:tx>
          <cx:dataLabels>
            <cx:visibility seriesName="0" categoryName="0" value="1"/>
          </cx:dataLabels>
          <cx:dataId val="0"/>
          <cx:layoutPr>
            <cx:geography cultureLanguage="en-US" cultureRegion="CA" attribution="Powered by Bing">
              <cx:geoCache provider="{E9337A44-BEBE-4D9F-B70C-5C5E7DAFC167}">
                <cx:binary>1H1pc9u4svZfSeXzSw1BAARx6sytGmqzrMWOHceJv7A0tocEN3Dffv1tQrIlM5qJb43rrZJmCiEa
3RTEh0AvaMD/fWz+8xg+b7NPTRTG+X8em98/e0WR/Oe33/JH7zna5qNIPGYyl38Vo0cZ/Sb/+ks8
Pv/2lG1rEbu/GToivz1626x4bj7/z3/hbu6zXMnHbSFk/KV8ztqb57wMi/wf2k42fdo+RSKeiLzI
xGOBfv+8ea4//ZBZ8PnTc1yIov3aJs+/f37D9fnTb8N7/fS9n0LoWlE+gSwxRhxzAyOLff4Uytjd
0zVGR6ah68SiiKsPtO++dLONQPA9XVEd2T49Zc95Dr9F/Xss+abj0PDj86dHWcZF/8BceHa/f76L
RfH89Om22BbP+edPIpfjHcNY9r2/u1U/97e3j/x//jsgwAMYUI5QGT6tXzX9BMof4fbPbbR9eTz/
HhNsjJhpEsPUua4++C00ljmyiI6xoRs7aPjLd++geUeHTiPzKjgA5o/VWQLzMnA+yb8+jWVYRn+K
j0TJGnGdMMboHoXhAGIjHZmGZTG6Q4m+Ren/2rvTkJ2+ywC/yfgs8fsjE52MPxIyMjI4NgwLkdc5
7XjOQwiNYOBRblJTDTz0FrJ3dOg0Sq+CA2D+eDhLYMYyjp8fC/FYFi8P6N/PegSNKKOIYkx3sx48
/GNwGMyK2ALsjMFAemdvTiPzRniAzvjrWaLzRxZs43wL6vKjjARMRhbnlo7Rfiqz3kLDjRHBHFFK
rR10A4Te06PT8BwkB9j8cXOW2Eyew229zZ4/EBs+0nWLmQbeYwPGwJthQ0fEtEwCFt5pNfSOHp3G
5vBbBthMpmeJzfKjR401IhZhBmfs5ITGrRG2dATDao/cwML+dX9O4/IiN0BlCbbyGVrX420o/pJZ
/KGmGxsZlJgmR3sDe6BqEOIjEzGDIbJ3fl7G687Afl+fTqNzLDtAaPzHeSIkQ5ltn+TLM/r3pgAG
05pblOoEPND+M8RHpyNKmIVN8IyOnVKw8n/Zlb+B5VVyCMrVWYJyv809iE0UMn55Qv8eFsJGBCFM
mcVOm8+GPqLUJJZO0Atsx+i8r0+n8TmWHSB0f57D5ip7dj8UHQyRHAtUPTZ36AwMAaTQsQBAGE3H
sPy6I6cheZEbwHF1npbZDGYO8bR9eTT/frQY1ohySpGBB0BYYC1bDBPDwmqU6INJ7B09OQ3Iq+AA
kdl5hm9uZVl4nybbQBYfCAsh4KuYiFD2N5OYro8MrBOOTPLyMuy0/nv7cxqct9IDhG4nZ6lkdr9p
vM1kKD40TgNTmY45MdBOj/Qj5NinsXTwR4kOc9nePDNPIfWefv0TVgf5IVrjs0TrxoOY+adFHm7j
p5fn9e+nOQjbQJDT4HTvXvJBbIBBWAdZlt6H1dRnMNu9t1enkXorPcDpZnGWOF0F4daTH7qgAOay
hQkx95G1oT3N2YjqvTZ6mRNBY72xEN7Ro9P4HH7LAJur5VliM3+WmfuhrqgxAoO5XyU4vYpg4REh
BDOY7U4aC+/o0GlkXgUHwMzP05pePMGYeXlrP2BWIxCb4TozXgIAg1kNITIyKccMXNSXb91ZCb/s
yGk49mIDMBbnaRd8EzBIPjpiA5Y013u1rz4Di4BZI5NDEBRMhl37wMd5T49OA3OQHGDz7UwHSgi2
mhT5y1v7AWNFHyEYJwTiNTsNPxgrFh8hAm4ptQ4R6mPtsnhHj05jc5AcYLM4T49nET+J7Yca0nwE
MU7O+B4ZPnRFzREsqIFxxveWwcDleUeH/gaZl18yBGZzlmp/IeuPdEGNkc7AGGPk9GTGMZhjum4i
fd8+cG9+1Zu/gUT9hiEe5zmJXXniI5W9DnFNSjHh+4WagXKBgA3TOcxfxt7dHJrHv+jNaTx2v2GA
x9XFWY6PzXO1/cjYGeYjDIFkCMLsQ2Sgzo8DAAiZYH5R3MfXlL6H9mOV8uv+nMbkRW6AyubbWaKy
hEdSPgbty7P596oeg6NoMGzAivJbQCwKigTWOcHH3NkAA0Xynq6chuQgOQBl+eMsQVnJUuQfrOX1
EbdgHFh0MHFxBHEyZEHC017/D1B5V19Ow3IkOsBldZ4qZb0V8QemZRA6wrDCTOjR4v7xDGbykYEg
DA2GwMkB88vunIZlLzaAZH2eCRnrbdZ+bLCyX1juJzA6sIOZCRoe/EuIOe/QgIF0rE/e05O/A+Tl
NwwxOU/Xfr3N8+2jV+bPRfGRPqQxgnwLCHOx0wofosimTiHnuU9Tf4vMO/vzd/C8ER9idJ5TWZ+a
v35uxOMH2siQAgixFQwZMbvM2OGSDNLNEYIYMoRofrLF3tOb0/Ac/5IBNpv1War/tXj0hLv9yKwM
SM6EccOZtfdOfjbNYFBBDKCPBPSfgTf5nh6dRucgOcBmvThLbL4+Nx+aNYsg8xJbBJYpX2OSxyYA
BycHNnFAeuA+9A/AHU9tv+zOaVT2YgNIvn4/S0jWAjLN849NADDBMuMIEpb3KyowX72BhYwQh8Uw
2CfwFo939eU0JkeiA1zW5xkQuxf5o4xz8bHzmIk5pxi2Pe0+b3GBMDJ4nuDx89NpM+/q0ml4jkQH
8Nyf50y2Fnne/58k4uUd/gDnH8JgBqSav4bxB0Y0AAT7ZgxYEdtnbf6kaN7VqdMQvflFA5DWt2c6
t+W5LLOPRAgyyk0GmzD2+Zc6zGBvpjbIPGMMsmZfkjVOIPSrHv09PDvJITbnmT779bnXO/nzB0YE
MIVdm6DpIXa2m96GdlqvlzDkpb/s+hyon3d16TQ6R6IDeL6ep/pZy7j40IUySG0G5xK2OkOihfoM
ImlIh8mNwBK0iQcxtHd05TQor4IDSNZfz3I2uyu23gfqGrCNIRwAFtphb8zxTKZ2ajKIbBrmYA77
VT9Og7GTGiBxd55IbJ7/zLZ5sP04NPqtmbAZBjO2d/6HeoWPIP7cuzGn9/+9p0encTlIDrDZnGdI
876VcKKD+4HQwPkN4NIb5t9szQRYYE8GIgRWlF+s6mMn8x0dOo3Mq+AAmPsfZzl99ZGmi22UwK6Z
j9ydSfDItKiJYPX4pF7ps2NhVEFm034n2kDpv7tbp0EaiA+g2lycJVTXYJvlbVhtPzTDjPQ55bAl
cD+D/bTnjLGRhS2r38z5ar4dD6T39uo0UG+lBzhdn28Y+vI5y5/bD5zuINcMYswQJdjH1AaaiEFa
JjiocCLPDiQ+sNb6AfHrPp3G6Fh2gNDm8ixH0kZmsMPmsM9h9z5/QKQA8s0xJMdSiDurz/BoFMgI
tChBDFLP1Gc46727X3+D1EB+iNb4jNH68P1QsKkTwtSwbAPBN/V5GzOAcQZh7P7UlJch9TKad/nO
u3fo1736J6RepIc4Tc4Sp2/PWQT+6ctj+vfDCbas6XDKEPw38ErhSBQTTD9uwrqb+tCXL91h846e
nIblVXCAyLfz9Ijun/Pi0yGR+8OmOUg6JwZsh4bMAfUZTHOwTc0Epwn01V5ZAXzHJsO7u3UapIH4
AKr7b2cxeB7/8by3Y6TecP4fT7mDfEJIHqBMpxAtOI4jwBocnMABUbeXDKkBRIPz5/6+P6chGoi/
+Qn/nw63+/uD716PBZxsi+1UnSd4dPbdP7eqnwunHA5E96/3bsp782tf3vzF0++fDQJW2esphf0t
3gyLwUPbPfNXuedtXvz+WTPNEWTrYljWJtyAwwth5qthlP/+GdJIRoTDejgEwg1ucBNWKeLeHvj9
MzhbGI6NgPj3/hSpvN9hDCKQFQSvAOg3BFEODud+vJ7ieC3DFnbpvz6Mff1TXEbXUsRF/vtnjODX
JDu+vpcQ34UJQecw9A0GihM2d0H74/YG/H5gR/8vRH4WozqgzymWaxrr+K5JQ2OSeB2fo8o07mqS
GpOoy/hcteqWhnatRhbjXWsYBvvWU7LqVor5lCziW+FKb+JWSbpUhRWGaWIf6rxp0yXriwHNd7vk
hVHLV2ZcNBcu6bLVoQgTflwVJNKWMrjgKcf3bhJGKzifwB1rfTVtY31a1x6bG2ZK7g1WPAVxUV+5
TWcjz5tKlvmzoKvbB5qk47hA/L5ymxnlflE4ts46Mgmdzlm2beos1ZWZcGcZO66Z2Yd64CB8WVW+
HbS6OyXMae0iw747seoOLZsQsXQGO1TQUtU9s7zSpKP/mQTCv2h9Eq/8zpOrsC88p2HjUE/IeNCg
qqowRSZXQRJoua0ukwvu1sFKtYVNo01dr/GnrttWswZ31sbPs2rmJo618fqrrmkaO+NUThI0lznO
v3E91a6LUAbzQPOk3SSV3FR94WgBFCxtbZrEtV0UtVsmNonMaJKkLp/jotggt+g2bqKRWwSbfqZG
5bizrMnorecm9dpN8rs0ipyJ7um0ugkCP79svDEzaX5T6mFxA7+juoiFEDuaaujHis2F7y5U1ewM
9+afhNSNQlpd4EzKRd1gmdpUlO2ytoLjQtESgzVHDYpWkeRuj7mFN61fXRBUh1cZFt6t42h0nhMT
jTNierdN3iK7qvNm4ht1MU+DAi8RMsrLhNXVhYVSsaGNb05jq5M3RmPhMdUC7z4IWWzXDa+WSZzq
E2k04divc/+bugpfr/JaEzva4QoWpY0LP/TMKQozMUYspnPuOaU3VvU6rujcjbh7UaG2nFSdl9pa
Xnu3rAniiy6r0gu30a2bJK8yu9Ii/8lr6mmRetFD4bRo4hFNrGlhOCsXB2TiFK0zkyWhdpQ4LrJh
LZza8NLLWRIacuO1ntzoLJObti9SVlO74VkyUw2Z1XoIxg20aF5BbStNHlnZrFMnfDD8qPbGCU+1
y74ax1XljSXrtEtcygcYnvCDXqtZTLIvebdAuIuWHS1wapOAoKUfh4E7KeDEhimuu2xH3LX7OfrT
TCLvgkVUTKWnmeOy0nxrTrVHrYiadcAcvIkaPrZ8FnbfqrAObT0VrhXblluENqJJa7s0aK95R5td
EZMJSIhjittYtkyzbu4QYG3CZtwQo52HzBVfpCMN22iz6FHU7kXjl809zbMNi9N50M8jqoBZz1nS
fh5R1UhNJoc6AHjldLGwWYb8VVGhaO1lhE1A3XTfXUdfmblhPnmiuyUdFfeRxeupTh1/JbssWgvY
jLVjreJu5ZNI3h+pwhPaBY5rGWgXiH4YhMPuiD5aBYqm1z5H2oWhSJSe6VnPgSnCheCBH9oGF8ml
lpjysggMqKvLYX3IelT/6XIom7ddMNaKhkwJ7vS7MnVvUto2V5EQ/p2sx06UR2NHts407GFWBTI7
AnNYFKzisNjRI0N62FatVi/RaJkzVXwHsVeJA50anYttJfHr70jjbJ3GdXzbWllg55Wsvwgjy1aO
6fkTahbJ1g2qS7fB7reIa2JBLCeauZmVbKtlIdxgm0cyn8HRztaFGQb5N02LFpEf2HVX3DZuF19r
ZkFvIq9cuy0rv7eUehcdZIJPESvK73GVRnaU5d5VRHP3InMZGqMMRTbPWu+hcvJ2HOl6s6piq72N
gvSa9fTcarypHnXOIhU0vu9KfazoJffZrC18Y+5EgfeAiqu6bdh3p421i6rMyFSR3YosCj8Rdy63
imVBumDi1K54wIY/+cXbZ0Fk5o1tA/FP8GgMgsHlhA1qvG8/evs6H1u5qZviyUcBDsQYVJevB90D
0TtzXLcG2AyJg2/KzgJVLtsHPeTmWHOLfNXlLb7xXO2+hQE7Q7X0J23oBKsM68EqSrL9laJpVnQd
xJ17MaAr3qY0m9xWfIdm30yvM5zBEz9xO0XTc3+eeOUXRomcNmVZr/Qioqsgs/xpJDv3e2H6V6wf
3NSh16lJ9HvFanhkz1p1xhGrZCF7khq+9pMI3ZtOK6coQd4k8wqXeLZGtC6Jr62yXsCQnNU+8V27
v9JDEri2W3r7q7etQz6tEbMmkCDxlk9aObo0spKMrZjrK63tjgueoIWPzWwxoB94AyfRV6pqUrkq
msi5EEHblvaB5SCraFTGV0YdNhdKVDUq+lAs4vqNFhj1pJHBzOnC9isoT3+MLJR9N9tC2KKw6j/d
pFh3geu5th8UthBaKexIJHZBeXaDRJSNNRrfIb/xrwxPN+5eax138Z0Q6Z1RRf4V6mt9m6oZoKkO
nO+S6/pveL3L4ftc+AZVe207fF/fdqi99ozGIVsEiShtHwlvbSUuGTfUkJOIEXetaOrqUASqwQ3J
2ETNnu8Us9c4DqzlvLpUJ/RI7/geD2TwnSALEk6nNCicIm5hNhjISdlKBm+v9aS5IaKaTVFqTJVL
IdE8LA3tq6oEwUVNE+1rIkx5K9ptFbGlk/vu2jQzsCdeq4mjgz3h186ulQuWfeFuO9FhpqJdaqww
Cd2LPNGNFe2vcE9TV4p2aJWJo80PfOqqFvUNijuxqhkH65UYzaxIs/wq6Nx9oRpkyRtwJ15oiqWD
6XmsGhIaNtTOejnYDLq/jeJWjDxouf3Pz5hB/Gf4jDHsfOf9eVOQfT18xo0nNMPLsPYkfP226DLr
i8V8f50HTjVWsyaYXY9ljK0vYF6KdfpKt4Cev9KrTtRjmRptb6Y9NkzwI35Fxy57DJ2tyPgNL8Ku
tGECRSvndWbYXfU0vcvTqS9MYnMv14GxnzhUsyrUiFZXihEsEGJDSgzcURF3N7eQE4/TztMnmgTH
Iw2DxI4rHi/T3vGIJNbnno7FRFX12Aq/FMjf1WTPgR03sUUTyaWgD10Rji2npcswLfKr2qiTcSGC
6DEFiHzHbB4icEWmBw6TPjn0Mq8sc8EwDuwCmfDiHeoJ/oXFZf6MIgPnEA5p4QS2AINP/1blubQS
mt54+InGhTvOhUCr8rUwcwFPUdWLgoB1mLhTXIj88kBKYxheoajwtBOUbDQRkE2Qh7aPvXxN2pJs
jL5QdOGTcMpbRMaDBtXa8BA8W0NMi5JrxUJ2goUbXVb+RBjR97QRaEElza/ypsyvcH/V0yUx24sd
b+CT4IqUwbIilXHXGZJfMyaWWZ3gOxy01nXflurWUVve1wipv0oZtlNpaOkirxN/qa78ut1fha9X
h9bDlVszfxkYeTb/5xFm/TSLUQOOz4Fzp/vMU4iPD2axwhS63waxA7tg4wlCzJR22aXgs+jguJjI
ipaqmlIH2TTzu4nswEq2VfOA0bc8xsY7dsXU9PdQnAd2dUtVVbe0EnoVGjiaCb9oN4LgxLALJyw3
yVJRuhq3m0CRWeI7M7fWGzuEIWjYh3aIY5U2Y2Ew75BoN7vm/V0Q+NV2lkV0Kt1pklllAT5kma2Q
L9Nooi5VkWuhs4zcqaroNclWR8wHtrZv8eCUlaUWTiF7GG6nSLtLpxQwsTLszJw8lOs8jttZAlaM
zSAasVY0VVDwtRpbXVo1WyV6my1Mr/D2tAOjx4v9HRSNJ5TDQuo/qTGEf3oDYEsYHG9t9hHc/sw4
/e3o9JjnhH6rZ09BEXc5mbKEzzKv1dahlV4nWlMtVG1HYsjp7Cwu24kLx/+Mw12951btfiDay5pl
iza2tDWOPFrNWy6PbqMaFK+Aw2gmhawL20kyf+zLTvtBjfhGJhlybYiQtQWDf1183Rhx+lA7iTsO
i1i/1b2umcZSc9ZpovsLQ8TpwjI9vA7Aapqi2s9ucRT74zb33If+jl7A9P6OxHGDGwt72ZxoCbaL
Oo0eIZtxnjZ1+11UkTPtNFZfotB0rhVHmJn1JvR93y7UfNXPTw0p9RVTk1adtolNsRvOyteWA6M0
ynCC3SoexzXOv/BG2mHaeLck5d6tUZfGRHArnynaK0fRpMEENc5N2gcQaOfFM8NxxCTvq4omQhbN
Ug7GP1MhB/e1HoOr/kUxKprGfX/SIT//ohoO94pU5CI2iI1yrbgkqTdNCyvelG4DAZH+ihmR3CQ0
pkuUutMBXXGoxl5SsR6EaC+Z9ZKvt1Uciq7YDNHsbqtIA/G3t825/IXRBptUhhYFhb85Au4X+P/w
gsLx4W/fdpd3PuVJof0Z5MG0gNgFtrXMSidIls1E6YiDLrEq3mysB0UQcQKsSqe0EU4nQdft+RVN
SXaiazbVI7xI/V17LbW719v7775U+OwvBlNe0ET5l6gvKnbj6SS93ll+vfkHLviB4lpRcJ34K1Ia
4wZmoS9BEdJbrlXuJCeSzF2H09u4M/2lmRqprVob1NDbXoA48BooEkRcQaDu7DDP47myUDUelBPQ
EPJCVd0oLSdGiOSF3gfTPeelVUXeD60q8q5a9Z55IIsCPb6TUR0tuqT5y2mN6NrTvXhXaG711CUB
WiiSaiytsFr4RvZXhPL4OtSNbtLAX12CXwJLxeXMx+6k6q0av8qDcWu09Cpt9XLJcppMae64DznT
xpnj4e9d50xcN5Vzpym9Ccwt3m2VYu8WBc2Uu4V2pUiNaCQYWYk3qakPU1xZG1NelPHM00Q1pkjy
q5Rw64r1Vwl1XRuiKeHi0NAEnKxTrRsrtgNd3aQs4uqoAWKFnY11DYwN4ZBuWWUpRDcCsMn9RF7r
mvlYtKz53lYynjFE27mZJO13p5RXZmnVN4Hn/WIcMFjDeWNYQ1QMjprQISEb/mIImNeDGFhZO1am
p13zZ5NBpF+340aLbZM0dA122hdJIycZs4L8hSuPLztfr24hbJtfBCyqx6qqiir5asZdeqMqhoD3
BnZPODNV9VBM165Pv6ha6cTVbSWcv4IwLZdGpSUbiK2SXZyrbbWprGttqWJYu1hVaHFv5lVhMD7w
YRXF4qUzTTmdaOGlMsIiDv5OkIT6RNld8m2VtzyaFCyZwbIXXeNQ3qrgviqSILp2qyzZqJoDEExD
zMzpbjXAz8wDv0QtHldgoF4Sv8ETdRWZjfU1bbNV3cdpFJ20AbnkhWN9LaxkSMe1DtrQF9m4Rrrr
/MKSQ7RfFQOTEVbX1KoZgzNd4FAkDGdRWQQTiG++ndqs1MiLNjfln3lbW5PYcbJFEZUbv2mD1m5i
r1m7MmvW6koGcb4ws3wDvkZOLxVzX41qx29tjm9CPWRrLkV0kXDuXRZaHa2Z35lTFkfNLdhR3M6E
iLYsapZBmeSgX0PLZlVgPLG29e1YpxsDYoJrCOLHEOGyWlhXAoWUdrpl2WbYxtcxC2zOunkZOYbt
VUYgng34a2aTuPWicdcbWofC9ES+svriQKvixNZR49qQV42mHLR7cSMrcxE72UVkNPge+56ctAmh
Cxpq+L4wrZVj8OSmDNv6xi+cJUyBwbeEXTHWBSvoSrBSV6qwuqzNbb8qljIP0YWiZbyCFSLD1ec7
lw4Wnr6GSe7MD06g8hsPVeX0KZ/wlVeRFIepJVOHVsUiT9x2eSi6KmmXURhdRFFhXGDsJql9aN3V
mQcLVqbTLahfk6vOrCdlHKVr3NcUqQCts9SLZq1qMMfs6ZXUxaz19Xp8oCkWWMN5QGWbz2uI8WZ/
+liPp3XRmAscm+B+Ja37I8IxHkPssl3KNorvUebv6NJx5KL1fH8KkTnvB5Y5xKIgp/eKRLH5BZHi
zuzpFJz3WcAbZx5rLIZFpNbrattJG9Quq6Y2b2MsxV0hZyrwRHKkKip+RDzL61tUJezZ3OqIzRWz
1OcepLz/k22MdVgEHwwpmBuZARmRRp/60B/acxysbXAdJzzu8J+RB+OlP2N0pQrN6vxZ2oaFfaAR
r2gr24BA+I4nDkN9BSOPvkop3kFV8VO9je0wgp/E0uLW07r20q84BEb7oqX6GA56ajYHkily3W5T
I75IDUl2bB42g5mp59ZY0XAdoAlNeTrTudWMkyaPFqhJ+dfU1PSpiRNY0e2rSUeyi6CwPLA6oeq3
MawHyqSwVbWEP254VelkrWqB18mvLt0JKkpkVheO77Nrl4tHX4/iZWRC0LkkjWOrJbC2tz8HNL2n
BW/5DjSNwsr1bq1tIFdiq13S2gjsTnN/lEEUfMurSpsiwwOV0rrO2uz0ahLSQP+hd+5CR6X59JY1
YKB9SM9K06qaiKap51bmMVh5qbyN1RepDuFcXffGngi9jUnTSLdVq6rXVrMBW58stMwIdVvReEW9
TaYFxRh7bTw9kks1g81DC/IAUs8Lr3BXPHRw1OA33wQzjUQQuFHVLKnJnAVePFXV3AjFFFu1M98x
h443NsIqW6qqq6XfGfXKK9PN0DcvyMcWps+lU8JiIpylc9vSVKwTE31XWkyRYG1uCe6NuGKSs5Ub
kBvSSljnVPY4ijrdThBEBA+G+sEqV61GCmHBgbmuObpcNEhYl7xzYPYpyta/TAVZeI0e2b5hwZJ7
my9xX7iwawAWDOGqk4GE2Y5PDiR1pdgUh6qqQi9YvnQclM9h1V3Yvltac8NheCqlEN9NKVtbdG23
DmrX+cbbK49V4rvuUGfZOXE8VlWDR2QCe3KiharKIl5WMXJu/Mz/4eTmNkAtm7im01xyOFD6rvDC
ZRZW7YOii55uEP0knUFM/VJouLPVcmhj8mCqqmpNVK2GqobDsumBVnbFRdLpCy3X8drRPTkD5afD
ojdUDwV/rTo6jWyaEjFXrS64vu2OO0sNf92JhZOkeO1zP526DYmnuMPWugEvzHbrOv0BfmM3Fp7p
LCuIL98lpQODXaQ/SKCRuW+ExSzv9ORHapC1AM1+axGP78S7nm0gHpXaRNHBVCJTKvyVSC3tKP0B
y8S3/YjhS5X+AJYAuso7BDhA0kQbs2JMO7ASrdINrlh5JxqHWTbEoMA5gMXGSSO0bFr5sIClaLA3
BFYw2B0v5Ru2mH4PavB8bC/R+BfS3nQQ3JNjxGNtEhhYzCguvVudp07fmPa5D05lwmbbf9IQiPbx
sWOjC/YNwa4HburwZ13gPGO1SnC0nMciLU6ruEoeEodU4wjsr6VeiTizsUBQ7q5Nh9JlxRJ9bHgm
GVPVtGNQTbsio8ncr0Vow+JnOq+iONwtJ8CWm3Ruwbs5VS6XI81kLrU8nCqHzKzkvtWvIvmFw1BV
+Qsqn0FdlXl5l7FSLA70QypE/dKo+FVOxIGN6/Wd3+U30ojtLg7EXeA3U1ZF3XcDhTCmRKRBhCNr
v/O6a2wOMd5NwOsdm9axah01mjFWBg9YF/rMoUjs1scU7WAJDaLtB+aBOTWoHu4MekrsIuyHmxpN
tSqwb13xptiodclI1F+QFtT3JKPplPhhseJawFea23pTTfOj7znONnD6XLstVYAY/j6Qe+OALrVR
UqRXhILtWxv6JWjt9jvOaXSRtxms+vRVxWZAKtMqQVVsS6dNIazdRNeHd9lto7sqafTL3cuMzaS5
wBH4uIpFFUX/4numvCtrqV8e6Adedc/doNGo3N3Pl60Y552XjcFJDW4gEo0mTU75NOHUv1GFEYmH
LiLtUtWcGlnXTvBdVZSMxxxjgQueQ7IMyJy6TxMH+i9MLEjB/mkAwZkUsEkVkozgj+/85LUETZBH
jieTh8IzokuIQnvrkHB33eRtNA7A+ZjQnMb5RBFPNauGIqE/8pwkS+VoFvyqNN3qRlWCLMsnhmN5
c1XVmhKtdae52Tm5QaA/p5K5qyqz6EWLqBg7TUPric9Ld4LTRE7qrDUvUr+8F+D6TKXwIIGn6/gV
JTViEC3H91ZM/EtFM/twgd9qsE7kpHNV61pS9rl2kNtUVwnMgFLmxI4dTr5YXjdVnYoMiDzogelN
lbfsyNL7AgvZY1O69a3iyEgIy3BxKBeqmjLTuqz7QI+qIhwSOw1EPQ9JF68S0kwKsJY2ZtK2my4t
IKqOPL2euqVWjD2rjM2Jaso1/YEnFrlouduNXdf1LmQbVxO3adCNx/Jq0kFw58YN2mrS9Fd+T5OO
Zaw1ZbazAHHQkQKW0kPvmnoGLJv0Rd6vEio6OH3XqtYJfQrr2HxpmQG7/l/KvqxJUlxp9hdhxi54
hdyXyqysvV+wqV5YhIQACQG//nNUfbp6es6dY/ehMUILXZkJUkS4ezBbw5tZOvomnzeDsNjW6XR+
VLIK9wXP7mU99mdDWZMup/si7jIAaVjSzcFi2T2lpD8b63OEobyZWb+uYUaU+TglHp745HNdNIud
6/TFWWbf/mg2Jhnc4oxUlTE+l0yzPpq+TH37XCzNWeufhz7qwrtlsxJRRU8eENcD4kaQYapAn22n
AVkmqkfk+4oSX2pQPavCHxIm2+avlslrXPvZj1C+D3wKwYJwxLoBg/BbL50vPIz5W07DPOXIdx+E
i4DatTxyntyKnCsiybkM+mbPHXofUe7Nq2JpMx08eggL+ICDbS0B+JhXKR/cfPuZmht5vWni4Yy7
4D7KC//rr5M6rz5aqv+cLF3SIRerGOgxtOvobBW9mhPdIbWoAqtDKILG2AGDc9XKTGy4JuV9WQXB
QdhjmRRK2nXa+0G+smwab4xzgNWnu6+mS21F2xYkttPn+kfwbWzg77H0Y+kb+pssImtNHNAsdUnr
R4x/dTJfvasyZMngINcf+HF/ILbw1m0HCIGwPjEjGuWUK9l19MyUIndh5ouUtsTdW1GDTTeKg6NA
5HrsloMxPw9da2+1Vxf7zyYVUr31JryM+dnperUFvLNG8q24c4FGXkegrNfIqkKEVDPZDsS3sqSJ
qmFTtKGdmm5/GViORYXIIweQ2VbbqKzjxBu8eFvV3XxwGOenmkpno5wONw/eeZH2QUZeWhJ8HeeA
fxfUS0gMGl8y59POarvxnVrgUriqz1YTkuJJNDTdQ2MVSYyqAPd1H7UPTaXKta0o3ZhOr5Tkklnx
xnSaptzhViKRkNwb07JrfQzyAAG+plIgT1M/1ZVXn+dW8JUIwMfdtL3N1iUD+FfUgBJtlPmEm7ac
mkZzoEv3x5ntBk0iOKDGzzHGxHIbbiN/tA40K1ySjH5XHoqyeh2bMb5kLYsvw3LWuqWV2lRMa9Oh
aTPusi63EkQvJKVZiWUlGqdX1wVwMpIXMbjZMR9Fn3KkeFrmV/PzzG0bN65b3cwht55U1mZXC0nn
mwz4eHSm7stnv9f50VqL0V2ZNtfu/4qasYKjQEAw29ZTCVwwF3/JgIUrqM+bU6ltcuc4k05xp7Cv
/2WEyG1no4X/6iE8u+XIf3oIMp6MVQX5b9bSB08DkPMysnGs9ae19E1hSL8zJHGPdaOqqwJn7uN5
a2sk/UdkQj/cdUM85v1wzHwQ9jLB7ibpWM9B1KddNw+PmdUPN9vheI1AYz37PBhPrVc7iV5GVUKT
bdUWYm1666roV0UvwC4WIIKYS7tNXV8dqX4LDgY9NNsuq37+BVXusa3MaZX0NPJO4+zeFCNzjV+m
rNdDCKTP0VF/MwfAZXejaIK1zPpLYEgVXQ88uCglkvcLV+OjsZ6CZju4QNKyvMIWFlqIzVzKr8Ib
OKiwlr5Uxd60fDZ/Di2cgF1NR82ccRlqEyveDgLaiF3Z2O4aOfI+Abu0/t6DXOY02XfCohIIgZRP
QR2Dsu+o+TQKxzkSKxlVCifRWn0QTeryEIfz8GTnpDsMefRbuz961bmZm3eWM++GzSe1ay9+NJmW
JsrSuNTiZqwqI6/OkGUfeRkXSdB0UG1zMJ1DLuMVYOd6a8zSC+W2Kom7MlcLp246ENciSRBl/WZw
mgopzRhQYdYFJ9sHstIRJ0x0Jot3PHv3g0PzJ9/DBiZc5m3ssmnP04JwIZre9p1VfiO1xxIsweoh
m3Nrq4pp2oEhM9zqOVKJGVJRZFvAAvlSawu/yFCAvOay4X/kwP3/4kwSvIMJgiQfG4bn/ME08cDr
zJ1Y1F/Kkibh0Kqr41n9jUqXHkRP2wSMGnkzbYL0Dhb9Wm2NaTpmj/w5a7Sc3dTE0noIwiHhcxqN
MaOJrz5PAK2ze8/O3TWyUUCEiSf7ozlkLGg3TWD/NVtWf+Q5GUXiErc/ohTIzyHG9LnEPHP6Ofm3
OeY649ShcsS/Rq8G229+gwzc5Q0KUP+AB71IVP/8vvrO7gvNPP3mDpxtWO5Uibf4E85yMGeiqLGt
l7a8dSWp9qatXJwK3QboAA7Qb4nlVYlpVLSMzgx1aU50IAiBmhzBaOhc/jgb3Nr9aBt/nf3/j9Nu
t5FBPm8NThmAEJwUPhJrJiw2Zu5X9GiASWNSf6x+M03v5+DPubIZouSPwZ9m3nf4j2orS+3RIaeo
aZpLNNEdW8B9c0C+3ktZ7HlbJGCLh3qO+SUkXoqX9bbvHZ2sBBxleQ+dhrsTFEFkEfkUcYHnJdU4
hN9olvT4tb+FVFkJq8fqIBwsyaHoRRKNNX/NJyz5VjE6W2PykTxaDeH33AUYB+bYHbTl7LWsm35X
WApSA2NW85yEOpvOuhqmZ49/r9jMX3XN+dHzo+XOxqWhNChXTWT3B9M7+VYaF7wDYdQeEU7gLzAX
s1mZb8xf8GH68WMTDfxexby99UNwx/IiWAdBVe4V6JGrbiQBIA2RXctq4cjStnzHw/FWRo334NmV
tw9Lp9j0QdV9ici7JUnx/sfETDkv/37/G3LT5+0f+HhBlYOVAg4YaHg27L+n9/WEPFY3B3Q3ZZ2N
Lclz0hHyha0gDYUTHZGbhn+TmA1bK3odar97/hyRWf4MIrQ7JkhBisPkuiDijiOyUEUxv9eqyU+T
1xQPgc3ag156jWkOudTvE7zwUwFH8eFzPtcBbVLqOO+2xhvg/u1xdxcA8O8f17dB9nFDlFEjKJry
B0AImI1NKg/z3Qf7zRPgm0PEsla1E5/dnCeGx2kInobWadoHQBPcMD+Rsp8OuRqmQ2MTmXi5620n
UKOKtZdbf7M/+72s7i9Rl/6PTxIuNI3PjwIJIoFum4CyhkoVro/3WP/9l5s9bHdWHLLncIQT+ew7
kb/piyqcNnm9UoPKjlboZcdiaO+LPPe3xjLtgERJl3zakEEBMgF/b6e1z/ZTWCE4L/yGpcRVTkKy
ud97QzDe2jYU1yZUad7V08008WYcNoPF5cqYpsN344ewU+DrLpMIVFWnvpifjGUOY+YIqPKQDhvA
1V5XLgRnZO7JtlEZbqcK/EtEB0Xa2bI+BWCRvIwl6CQRm55Agcz3bUWqtBiGQC40pjl18Z7vlVl9
P9ZqswaXstn6fnfMle0mAfyJbRXP/cUHWvlxENR3E78O6t86imWImUGWGWYwF+G742UhhE8CwsYh
V0AVY9oe5a+zzvQYGwh9FKV4V9/XUcRg6i8DrdG+k3Z4/SOBY8zPtnJKZrDPTqalgR9x/sz1SDdv
AY9mflJEvDhAumM951X2xcemfTGWkpfab6In5mbs3ibFBXih9eyqYjzatl+mXaCsZ6jLym2IHHmv
QXm9QTnFb9hkq/seP0hB7eDBqnBoC90ksajao2ljIt42kk3brBLD0cosdbSaaTjGtRuJ5NM2Z59j
omW0MRGv3xVAB9zBGXcf0XeBrNOhyMST4b8Yxos58wvVJmMTQyIwCUTpOTCAz3FBA+leb1Uz/DrH
vzhlEKRhB9fXW0xzsGUeXLgv7hea8GHqgpIkcqDZuRuy5I9hVSun5EPWaM+Zf6R9V1zMgY8dvYum
qzGQxgVeAEjguVHuvOezZn5ieki5oIa+g3z7MjXGzXSMZHXGVlHdxp4kdaPrq7FESBmAp3LZRqqb
ObAa2OQMYRz8wv+0+aJAECailNGhOPNu+tZng/dEQxEZS5SV91RZ828WwNIPq2eu+0Rp9lvfADXb
CjlztspFOB+CorIP5kzqcf44M20Q0HqJrWsoK1TdHlAfVBy8xsmAkxLFsf6bc8eHwJRVNU8IyAr7
qJ2m/chUfXKjDEJKa8rulGbz2gJGfWuYKFc+L+QTD1qSZBqA0ziU3yskAr4G3MHtPEpIN8oq8YcS
0WLfdQmhOcuhy1En1lrRe1j0P7JQRq88buLEFw57aiDvW2URVGT/vqD+Q3Id4cUA9lIL0CVYTNH9
By+OhlnBdduTp0JmdmJ8Ji1Um9a6qg8GdxgtSIyFbdcH4zOZXlb2P3ttp/7Z+znX9LrBuFduI+7/
23xzOTOhcEEND7rOnY68HUFIkgVP/pByhAo8fmQxBjf5yD5GVaxPvlv2KRId+kl0WZfmcaiffGRb
FEiqluVefL8UL3NUzoeRNAuUDhMpXnsd5d6ERRJmmBPw81vZnmfpNC9B0KTt1NZbFch4ncsi3EG0
1W6DwQ2f1BzcjEMwyblIIjDVHyodBLs+t9ttLivyZA3erYTGbZcHhb/zxvZg9w1/Cyzw/SFxd86+
x91jEbvBOm7C4Zn14bOBJ34NZT3/OZQMmfMxNIrHl0YLawWpKzn7EfTkK6eG6K1q1FHGBZxxNeXR
2QV2fvakjt5dNt9CPJTvttd+J8UYvnmCqSRm2fwCuSG0rGE4PI0E6hkWu+qhrvi0ahWyS7Ylh3XU
Fv6Fc2vYgNBb3GWdsLej8uUp1D7ZudYYH+KIsINnNeOeaG0fo7ZtdlMIFWdcNuVWjYLciSqw1mE0
zVcXdF5gt1rdeNXUq6qM5GPfuUjCuFw/Y+HyEsVG57UkVg26i7a+kHl+xSfpvsIBOJO5Jd8DzTa+
aopDDrRt12p8nMHn9WVqpvaei/Z9rDznzcl9e9XnTnugPRSsTq0T085GSbYdSImbMSf2W5EHu6KO
iketLiMe7v0cT9VOQOMOiVtfpkAj6Ve/VUnRUvV9aqM8UaEST2VW5xs3sLyjbHl+jvKArWu7zV+o
Dp91PKvvFq02SgX+JmwqdzchGE0bj6obazJv4yl7OBKQ7rEg5mKjukI89KzCcll47D1o540jOnmk
TVmnhIroCMYG+TgYMwSMCh8kKFamAzWidJeYU5tVODWDPk7jZbonZ36k5W+XMYOjUuqU2E29d624
X43a7u4yu3QPKuTuJgfd9BFMVY4Nx+ffveJNz8X8lWNjTseO2/duO/OdVfnRzrdy92oVcPLylrTv
fd6lZg6Poh/KtZsnwXy6Ubj1joEHSb3lcAKlQTECR+hsbIsVO2A1fCiN97EcvMVLMe2dmh9A2f3Z
9NkOOPnBWDpzoUmqy/7jGv/PNnMR8z+MQ/3KPPA7wjIKVlB55Y9qaPs7yaKra1XFo2kKA3nowQK4
2EtTFHcMytfS3prOKogYeIBAcYwZuxMSqeHWJ3bVp/04rKGLvPPqWV5CackHWZTHvKbIPzpDvWud
wFsPSzoSmvcqGdy4v7Sepx5clf82TE2gyLL4xaNk2gnkV1msITZw26g7jQFIh+ZgTEYn/H5BwFfI
+3nXzGnya1UeoKlGotk0WTr4gkpj8mfbHOJBB3+jXZteeBnif4Ua7h8E0whKnwj0XGDieDjx/oY/
QqvW42xuKu4+AbgGirbBWisOeo62IRKm9+2ykc9xvIXe9qe19H1aS58ZKZdtffzbyH/OMyP75Zq/
/odf80pqdVvd8TnJhgw4WKY0cLH4ZPcDyK5RON2ZFnOYwHLbWlWNGhJ/7+jDGlGAyfBHEbNXcccP
BQ2gQFiwUjzgzV3QZTtjmYPfl8EWC0WXOkGhKaijkUqHOJq2BXfSGYQziDdVfCFTmR1Kr7oveRVf
TJM5s0rgbCqfLewY/+lAWrLbcJZPd1Xcr302u9d88Von1opVSK0WfCEePBROZR/hP9BkYu57hwD2
sXSi77N0i6fOGfRm4plzcDIa3OG92QWo3nm/F42O10gjQhImgxsRTDxQwbeUhc1LyHV1ChSSusYc
QTTFqhXITTdy8TLNbplaziFshLqzas5WSCa6kAk1IR5zHTR3ebeenR5c396y9nAl5HpgUC9vp3n+
K3AbnUx0kGtACtGTEu7NA0r+lQ3AvsYGUg5wusJd7YEC8V9GIC3drGTmuFsosJzNLCTQKJexM5IX
Ys2EzZ6xl32DwCP77rpvSqr+WkMS7u8y0uUInUSAtFsdXHXdOIcKKa41xBLBqy2sTTEG7Ktj1T9H
4K+3D4vmc01C4I698Pu0YBQu+MLVBhai0rpDksMVYCeBLFxakT5+cBuzQuWnchpPo523OXI7ZSKt
HkLevgpQckW7P3LHvwM+QN87CLqTARzml0i0PIVTSh+noXRWGT7MtS5jueHg/J+Dgk27UYKDNJVD
cczGoNk1UROdkSeuNxXeLn2PXwzVNDwwAaachf0GPvh89toJEi638fa5bU2vdMQeIMYYYEfWnUfI
pBLT7mf9vPKKEcOWhWtsx9+G2bQNErmsYNbEcTUZ/BxGKbT5NP6BrZ2++PgKUf2ie8tRp2Jdh1Fx
klXb3dUOzdIc+th3ByVjcjv8Wtp2k86SxqC0xe6hl12JP9ZtX2jD7lhIw6+srr9zS3ePpG3F/3J9
lxpwv+cSsFThLZm+6yAPihwQdIp/zyXIkToEyZrpCTSr+Nb5z5GnsPCizskhGGJIPWravrGyEklo
SXUZdOvdj66DmihopzNdD5NeFZCLpZ4Y6d4EIsYs++B30/SGjTy2pbiP56g+ZU6pN0U3ilvd0S4d
ke1489h8XxpCdRztRUDaH30o/vKmOnqxoBtNmXbYHqjdD7xezD5adg/UTYnpS0H4rUepp4duaS+g
oljlvjd9GU5tlTUXbQMzMRF9Q2d7o+cmT028b/ICQCbHc+mKYB/WxJfboLF50gZetSX1AM8Sin+A
zBHvfqIgRDsr0NyHE6l4DgfJHvXJ2Fne6FM+Bgpw0lj92WGGhCLEFDNQxt24ZtH4JP3waiighjSK
8gT1aWmyoPa4LwSpURsk0iton+1zRGS7xrvoEAzZtkDtlnL8JkvIYd08+EGi9lZlkfWKShBBSqvO
uc6oMoD130ES9df0MgPZz0zHN/cxPQxy/0dXDrfZm/KL8jO9I+XILz30IEmTh/y160q5iUjItlbX
89eChG8q8/W1bOfyIYYW1zRPMY92qHqB2kzLJD4h+vPdLjv5hS1fymbnexl7jRsRHgHvd6kxR2t6
gEzwUi2VnHiX3ZEqaB9zLeujdrxhZdpznl/AhmwfPTmteDw7iV2LjS8lXHB48iew/n8/fLYhWafX
ftN5iRny2WFMUHz1GtJKsuK6n1ajy+r7uOXxGu6GjY2yHLZlxdpT3k7NnsItPDBQTo4eHtCdVymF
4i7M2dj5EIF3PrP1xKrxVtdxloqI909UNlkyOo56tYueJqyavL/cbAHvRfO9E/1mollWJHOwjQKQ
iJFrzRJF8zJP7AboWUbkV5WXD94w8+rHABbM3kCdYw9AJ1P03l5g0CYqDxnWt3vTByjuo89bqhn8
6jNg6j/nxbQrVoPm7ofsI/bLEGzguNgZ6ixEzd6hEQU0pIvwWubE2vi6FuAo445UD7Gd7+HG5z+g
MNwXWVO+IRfiYKEY6V0d197BRk2iDatc8hB1oB+UqKnzvQpTPP3kW+e0djK73LpFztxsJZyBw5ij
zlXewt9s3Xp6a9r8WMa1PPc29bYEmbwEic/8B7jCjPveD0vItwasgBeiqFi1kZovHhHTbvZcsfcy
5W+oVRdHlLgpN3XRO0evc8qzLdt6DbYeffF0/YwCDuo76EkbRf3ir4mi4IoIp+IKRQtWmpYXu7wb
vHtS0AJhsRu8E/0FLjN0IjX39Lk0+pJwFPq4AMt6EZqYDlC5fp75zjSiMEUzJ/YUhNdBy7dOxOPr
EE3ThnAfucaFQScdf2UrK36cat2eIEgrU1v65atqKvAMcXvsjBnP3Vn1ub51mZT3uqEP7jIqbrx6
x+SEakKLieQdMp9W8ZUHWt0BCMJXIaAi+2S3zeVEQBEoAcL8YslNalhZqBV2MU2Ek3LX1cUWII93
rOkIpUxO4q0veqwMdm2tekepRxqOYWJ3g/4ic3Ff4e7IE2GtKaVNkfBKHCdvyN/l7KBaQF76T/Z8
9+EYWPQrFurnTPrei5DOvFOMF2tjxvGgUsvCk/bRi4+leR7ibST/BgmE/9j7QrxADUUsIL1wYvsf
0nxHz9C2h631qGPugJTmeenUzsPF1oweet1lG6i6m8esgVviu4x8EyB05hIP8efYCfLr/UTv4BZg
eCn4o2iLOhGNF34OZ3j14celawhTDx9jl0sHiwyoz6Sbfijs+ayghajro0TG93snncOoGvpF9oOf
lrLiV5927q5B3LHLG6e65hC3p6HV5F8YpPQ5nHIzadCEIgsKgs0Mwou7rAQiYOUjyavEXWgVBSqV
PVIN1H5ZQUzfL2ui8599yzzQk8jq338AcB3/9D4gFfJQQsQOPfyDdODv3gfSN5kPHih59IDJr6ia
qHipgywBN5BuwfDrj5GtISE3p50CjiyXw0cP96c4NY267gEhz1OU5iwABTicz4agZHhM5uwPMtMf
ptbBhJIUMvR3ULmhqJMaBjjgQ/RAHBdOZzSoo2O15CRpOKx71Ot4Qo2ZPFmioO9MnFALJfhmJjGr
xCRSqY3tIeY3k3qa47EsIu+J1AKufn1xXVF8U1qvI7fHU9LmTRpOYDFBlvkXkeH8GjuyTyFCCm72
RKHep2V4lpVv7SActffUpsU5AM9j48/aOsSF/1xkSKjVYEedkKKLjyD2VhuLzfqRQ8yIvVJP3zPw
0qWPGwREShB1hupJ0zhYl3H3cxIS4eXHJISt7a9Jk6F4dKix1tVu+TGpWv6nJWz6+J8y19KPdhYC
IgFzazv4MVtzMHLL51nmf0HM55y0R6vDLKoYzi6yjH0GX7Yfx3znLznI1rObJGin+CMHibpgyRJv
Pok6WGkbxFvLcsJXMfzoF4GCVHLcdMin7KKgIktz61XNNffpKyMsQ107lBToe/cF9SezO9NkDsaM
Wb1B4r06/dHu966bKqa7NZ9uVHnTsVgqVwIBQc2D5ezzYNpoPogd5SesUNGAuM1+4HRhitdZcHIW
7TAJQYR2Ix6e3CF0n0zvpOzg1MUPeTf2e5dR74XO8QYgXfhgj6S47wr9UC/qvcbv453DaLiyZtdb
WwqFnBrR8Z1G/n1lnlonmvguniL1YZpeFop95kzbQMgfwRKajVBYbJDGCdEE06qccwvi7i1rvnkT
sU59PJGzcXALZ1MSuz1/+LxuFMoZ2Xl3WCE5DXeGoiyftiuUvesL0OLhqiHKzFcoM1CcRFWwh2Cu
fm+fEfWNPGAPy/hAsfjNd0/1BGkGkxBHUwCnvvmLSib2cP2jlfYGexfOAX4AVswJkzI6S1o0T5bM
1ybOnLgSe4b8cKqpqx6msRBbEXnVxgCFGWVewqgfnyi+shdeXYXtTM+gDT5+sJdA0vNWs2fZG/jG
5MAyZZ2jQSK8rGT7Gkh6zZdc51CJQ8h48KbpWIHhH5eXNiuzfWz1/bbMY/9W89pNIpCMvkl349P+
B4dI5Y03NySDG6g//3NiWX+2/N7FQTupkt/H8FaSNxuqTAM5gLS0YEQE6dblduI9ICO3dPKN6R2g
b22b6T0iCZ8Qq2f4OVNoQORdXRJ6UkFTomheT94U69Z9LZ2vrFF2Ejt0vq/hJIHBGUabutTxE5PD
oxnRsRIBa1k/SVG3WxXxcu/Uqr2pJflmRhAUjBDBMJ0F1rSVXArFdMtB21BB2QVzVpFTTIjrwwqN
JPTSWpHqiY3lnefW7dVsPg0sTBBXcxsvfZ+W9PLfrF/zsgw34r9vPrFN/rn/LzwpID8OgLp/Fljy
Aqu3cnucHuf40FmOVvuSgUyGl7ANq6GpwqNRtJizXGUIgHyI01ZVn1mJlkO2URy1hKAqQgEF5CaO
rT9GQM/tR0povA6xVG0nX1abMOPICi+ccMMOr5YSU7JB0aMWSsMSlZKOIVbWZ+LHzzyi7sVYdj4m
Hq8eaYmsjRPy7IB1u1vlnARvkMp/I2A43ou4t+7oPIwJgzTwboqtFjmI8b6QQw/VpvoWoMTwW4fM
Gkgnw/RSeapMy66+0inXd02F8gFlFDV3XUyyXeXoft8hOmWIIdeTaoeH0bXnU12qL87sDg9Ty920
kkO+CWOgCgJ73bc47BMP392OOpW1azP5PnUo4Md8JvB95N5KO3H3l4OnnbuCvPiTn22h4+bbsBXq
vgjFuQYH+61m3srgSrZEWbBJN8WVVO29topqP45leMw4RETmgO0T1NKmRZ28ReC1COKGH9rFfguE
pmzj16LJUCHVs7tjRCZ5ASSGrVSV09oLxnbT0cy/dFidUp210SbSYBQkkNujFJSi5BZl9sUDf/Ev
B0ynpBENTzIiBAKeadPY0UsR8OE9isomaXXXr6tZVduws50UK4B+icOwTDq/GL7mqGPQ5a0uEuU9
DtyPfwSDdY+geCeBzq8mAqnJRN1USkcmmhXRlvoyPjZjP+7CyDpkc8PXzoTyA3U/JDZo8S8zV+Nm
AKFx02QKETiXF1eAeNmDLfquqL5GAFu/A3JCzobEaZ4V0QZ1nuShBp/JyDQx4D96Tj7NA/Qm9WnM
i+reHNrWdo4WBfdyaaKW1aUli4K1CBrnrMkE4YgWr2Mkrm3IxSPo1I9OF9cXVL+ynxrLeW5yh9y5
lejPU9BdoeCAFoNVFUK475Wt+Mku81sMQf4+J6z0oaBv/JOFBHS8nouQvekQWWOh7G5jTGsKL5FA
eBi6g75ToRyT3OL8zbeqctXZqji6sTqDXxuBuI7SZNlCgS1inLUotkVFkW/ZpH+2m06KJCbSNcsQ
Y6OE2ReLNHw1ZNMTkBF+aevqCd5JfzeNFZ6kWTsHrfvh2Y6wUoPTz7ZIknzDvqvvWTR453Eku6D2
izJFPTsk9HxoB5ZOe8r0/TASchAzfQfGiBEapS32cYliZx92iVLGyQS5a5KNfFgLZJaf4caoNTQT
2NYWMwRzK7VjR+05CmtvylhMqZa9hSpVocePH6fEVwiT4HFFqV5aaY4NKnKttNB3QhfxAW9DurZT
FVwiJreIPtd+7H1rtAMPr5Lv2g+G6yyZSN0m6jZd+TZ3YGhXiHQmVfU/tP+gI6KfelrEpzabIfpu
a+hhqIL6p8KSjtqL2c7WJUsEHucrs5S48uWM+M7/0XZlTY7izPYXEcG+vBq822W7qrqqu1+I3gbE
jgQI+PX3kNQUNf6m584XN+6LAilTgq62sZR5zslrjpf+kYbI2JUi30ppRD51AW7KHxSNf0+REi6F
Yz3zVO32Utjcp67DohGRt/RbohT2M0Sh5WPeln429aoSVFsWde26V3vlNE4NYIBvV1lqdNsutr8t
Q4vb4uuBCo7UBu7+PtOxxRHw6z/qsHIPfS2SvduGHri8fb5jphadJWNiG3MjfUAqcdgYlVFfRpc7
ay+HJouU0dXDL/OuzMv8CCHp5hDj679rWemeDEjcbvRBHS993ZTrEOCPx3ZMoRluSvW5ym6cW0Ad
uGN+gyB5sutMzvdJ5DWXgbUMca+Mf9HD4qzW+KanGbAFWiG+Jrw1fEAs86uBtOsOQCp111Vt6tel
Dp4koqh7zcZq0lKmnwxZ+65jaN9sHCx0ldu/3Cp/0rCH8AWigldpKGuowlR/mGADxngXfok6PKGM
0/JqFazd8aF5cPFV2qa6K7e9BayM6riILdix/qpa4rtu58kfhX0GvBbKGPgyX23knr84MTB3daeJ
R+j0tJs6a8qT2/OjlyAnGEaKuIIa1vqFQCagLns/Lnn2S41xzPIK7EmA6ys24IWWx3E0rLMOHEkQ
e1L7bMrhjBiIi0Slp+GVvRGqXX9jsTWupavWB4QpncdCyF8gxeBFiaw9TsTCvuWiTY4GiyAPmHfD
Q+5NxxfL+p5oVQQ+TTPstLhpt3aELRKU1W4t4NU/PMDkVlqRD49DbkpQA7i64UXXviI8gQQJPNi0
cXbrMr/pUpTAAYid6kTZ3hk9e6+NSXnC/2W6HdTGvnhm7QVMTjJTfeLtBp0Np6ICj6JnXvhsmaa4
Orw/pKAUS0OujBrp3qhvsjOD/uUWGeRmTeCuCH/LwJas3hP0q4UiPZAibgMxKkC/ROuuWojRPqtq
VzyqYYmQaWMdLd5lvmF2ct+2WrQeXa34AgbNL2Rd+mvtgZNTGvFPNr1zrdRbVZ1S+UxHHHbwVHvf
sW7Y9l1aPEa69BCvbMUP2+NQYW21XwpSFrXKnE+1CpCopqVf3IFXQVkY3jWfGigjyJWe4IMa2oqu
rBAI0oKRO9U6Drl3JUfULTS3bmJ6q2WsUnoQkyy8WKZVyC2zevvqzmvPi2W2to2Aaujk+DooUbx2
y6o4KxECgCB2Yv/cGdnJS7yvTmp4Z2bgfB2Lp9EwmK+POpSGPcgT8PDgeK52rsAs8kcIowN6gmoG
Xib0fdFlw6WaGrYrhrzY4HDMdhVOCoFpt/ordGq/Gbzv/0B+bgTEHBsVnLa5kuUr0XjlWiL2jddl
Fo0HJcOL2lSsW4/3yE4dlCTIalv7ZCeRswtTpYBGaoHvq5Z9BmYmC0ZXYMOlVsNpDIEeyVG1ZJPY
Rg8hp7TcuOrgnMq6bTtIYLVPVunkOxpbGk24f7oIV0dczQH8C7sRSEkK8eoKKVaFY7KXDmr8QZdb
xjX1YhxRgYUAEH+bGCO4HWCSAN8DHVap13I1suYsuYEjICJUTznyTCuw6fs9jWm5Ya+6sQEbXHGv
icGcX8hFoXyF34SR+xgZ2CUzXf2mKspwAPJ0PJgKKEKrEKLXbJhCE7UisRFMPyuCZV+kGoNpADjQ
hDh3EQCPD6ATdNBpNGw/7V2+tkF+sGKGhGSUs5Na9cWejQW+D5WqBLUz6kjteeHj4MhHoIHPILVH
MVSdFARY0nYbary8IZ4GLrlSFyAgNuD729g1gQvNP9nlkJx7xDUQCmn4p7Qq3QcvNZ/x+bGfxwE0
LPD4/6T2O5PMz8Lhq3GKC+oOCWBi9pMhqUX40FQ/qGPHsbouHZkGjsPHawpNs5WhNT0oJcZ4nccg
07LVMxfYi8mFDDgtQNxGgXgPRiqZpL5qFdgATzqPvefUp7bN3q4yo0rX0Pu0oM8mRYM8LHzmS7yJ
8LnK1G6DWgfQM7SgFaqo4OTnmheeqcHHwNu3oMgZEIU5W9zGD0Ce3JpaSfH1x2sRO1jnpo09VG3w
l9lb3HJuNNa45UFPxbgrE1eHMhgoeW1mIwvfQ7RSLSCGUw8PyDoZV3UYAEQP4+gW46m3gzNkOwVH
y1qPRtAIhymEcAGCNegs1cTPNJCbXqWDRJWYXzqwMc9x9xMIcyRa26HaeC4CtxVLnYMIBfZi05WW
QvdoHqQ+NY3zgCzvsOla1qwRNkWKogKFVSrZlzCN06+oAjFJ2SjNC973mt8kYfQELApbmwkPL7aK
DwVLv+FwhQR8y8G6aC38tExdaqSnA1VreYgOgJAIk9479qGQgSIz/WqIR2YKMFJVG5o5If7A0LKA
5LXq8Wwf2roE8UZTmF+NiAeYqZUFbFSMGzV1DC4ndlvtRovUtzHetC0SNnq97zNuzn5S0x6Q0LNP
aWl5myqZcOKOZh4ahkiLB/HxZy22xaMUcqVCWffZdLq1l6rKbdqoh63QXg0gVk8IEIRz16ry3E8G
mWxyvUo4BHxRuqRC3YYttLMy5GLLH26YlCj5IOUB3zWGE7PZ3yxIoPiDl41bywvdY8qVlzgp00cJ
aqvZcvEcDQN/LoFGqoxGe6gihT97hrT8DuLieMOii/I54VbrEJoJm/DBKgGqAucufCgS+6c2jslr
lCd8z9QYGSEvSl9t0JzWphRsR1ZQWaC5GZsV0Cuwoj4IRKZT5Ul1TfURvx+AsWC4dzoQTuPSXtk4
aB4dZQRgsLOMnWWILID8iw2qWyp2OQBMAQj89qccoQQUHnHVAHF9WAdV21Ylft6V1LEQYomhuwmY
6Jrm6l4XbSutatfz3BagM/zaI843OWOHJzblCGQ8WdMOsT9zGOu5C5gWfrCGXt2QcyEz5Dd7E6qr
033VKC3WvEVgbJ7b92HgIKG9JWeja/SAx244WzNbtBAmyevdPJdJJN46pITon5COseIjw5puUUVp
Zzled+lQs2CTs7E6uekR6BP2rAi/01T5rGhO95zz/gX0N+9cmkW/qzuwbhWjl5e2gXYg6zzwwhRm
z2ON9q0eIYQ3D3VQmXgwkWwO1QoCxQlOzACaxwdXuvJCaxScZRCrKdjWLXo/dwqJLR5zAsCns2MU
gbEPuuKPAsGpb1UV6yugPKxLHlrJjvXuoWnG/Npa6adWTaNXEMn1AwqSQEbb66NXnjbNBrH2YUNW
gAeEjxyhdyBrafKnXJTdNWKu8dJ+E3Ue7fS4VINKWhxSLzYPBAjHW5EgyYliJOCJeBXKuqwTy/nz
MpsuTS2vdf+Dw4dLM9eqTTogfBBZjyHYsy82/nlPngkYb+9FLwY+bbcwKw/UUyxpXpJoeKReMhaQ
Li3kD+px/KPBu2c10q11/DJyiD65PXJ0tGrSjMYmBDIlSGzFuAyh+taYyt5RZHRZhrHhrw5ZGH0i
p2U8M1ttHQ/IFN8ZyihRV3UItsDiTC6IR+CsAwE6+X67sMOB0eKa9glCBhsmm+GLO9phMDYANQ9a
oZ5VHeEuYKcDFyI9EC7gsc+m8jXUoCDW21VmWC6+3gV+wx0UriGr9n6Vlbm37jsQSu4M5ExW2SrR
BytYWqibY0uBqARir/OqQrirTIwA7rVggyPAMozFATpvb02CrcIhmxq6WgyL32K48/sXLsvyIwDx
6YrWX+ZRd/FZ7vQvXO6WWub+9il/e7flCRaXu+VFNAHz7sx3d1qWWR7mbpnF5b/7e/x2mX++E02j
p9S6od60MXtc/gk0vnR/e4vfuiyGuz/Ef7/U8s+4W2r5g/1Xd7t7gv9q7j//XX671D8/KXQ5OHaH
RulD2QVbOzZ9Dan5h/4HE1JRmFVk7tusud+aaTmvMvfnCR+m/e0daJCW+jjr90+03HXxUZF3HteL
5eNK/9f74zCDo7c0E+zOlzvOq873We77cfT/et/5jh//JXT3BhwIq5bdZrnr8lR3Y0v3/kF/O4UM
Hx59WYIs2fRffjdGhn8x9i9c/vulgKlvgwGlmVZmMoiHto+dNQci3qdu3E1aD2YhgNyBFRgty1dr
NwwUV5T6NhOoxii4hx3lZCbHfoiAiQN45QR1AX7Qy6Y3AzJH3do0M+8MzC8YdDTUjV52rD3sAiu9
0rf6YDiBiaSSD96fjzQDoJdTnb25Ch8V5KNafODsQYuVLq1+TBV/qdCnO28Tl6Glhl8YGgnkqUX2
LWRC2ZvQ6vaLPE+3yEkhHqXm5SNQmTuzLpoHqGQVjwqiLyfLa65kI68a39yNZ/M+AJ+/eCQ3PQU9
OUaw5UAueqhii1Rga4pVySGrSmC4zERbLQv9y7vrbnd1LD1EEPVv7uwNkMzSw+9RYSACV7jyPAKJ
NaxsiLacqY8qobHfZ96beTGY7y62qcCl7OFSyrdpNJca8vPeV7HqNN6UJsi7WgVGi8ETZAHokhpE
CaEuu/Q/OKWuewb6cth+mAPk6Z/uH0ahipm5fm+oEvqK0N5HzT77odOY80BXGYqOdF3Rnu/GsSFi
Afan+AzdTeib+NSlEWQ2/lyDPKipcLyFfJfdbZcxuoozp9uBBvnrbpwWqYR75NVoH8hIQ04mN7k6
yH0NvD0wk8gTogKXhT+R4xc29+ZxMtI4XS0N4HX2kbojKRfSpYtkSsiTt7k0TZgsDJjBGxSry/sN
IACdz5JR91YQRhTXVa0hSIJqVAo+tYBQI2xn95vEK5urjNTmyrXKOTid+0xDyzh0056tvHFx1oAr
NTngyBvbjDp/mGbS2HwPWmkZpPu4TjTM9yGDWo2f85KLLdF06QoCXrc3vu4ddRfqiV61mm3zNXF2
ib0LPV+gHZrAg6BqjBzuQW0MI4MgfZ2Lg1IrNq5DReV/uW40g6s+uYcN7/pjo+n2KhJdHojEeONO
p0rruYhugB29NEYloLKKaD4NfXC5Z16TPUpc0LE/uBpKKGk6EbGhO7FiKEeCineIWZsGiNIic+1j
PIEiUNpT/ZqXkHWaKmAsHrGtaVB7lrmv7+9AP2kO8PmGBp2pzCv4rxYCIEH5jg2CGNWxsCNkjqYI
IL4pjwxZVCiOQs+QGijp5ygI2HSz2mFFQuCTX4Ns2OwHqIVcQ65GQPOvErdJWmLDGp4EMTT6Yx9I
wQJwkDwJZOjxWyUHfqMxbRprQepGHSPEaDfUJ/PdOr2aXEQbRvvOFvLUqVZ38iQyxCvqJygfcHT1
h7It+yKYDQg+AQ/QO+33GFWJkLjXOwhnR1WwrNAWydtad2PxtF6oP9wN2ypTtore39r38q4fflfe
yr/ycPQRQ9A+/MLMPztIAR5nH+p/mDn/yMiQqX4E0JMPhh+EjRVkTPOMvUrwwrbFVCWQmuz9agDc
XkDH+08LmTuZzjPuxqmLE3S3BfL/s5CtO64Q+ARrygOJOTeZcl6aIhRvXTNqVi1gIicy0vg8twMb
x49GPq6XaYiqh0FX1Zo/yxSbIByCBiWh4mgajAEErNVrxRFfjKHNo0NTOPJUJAUOpkzU+2TM6n1q
ZK76KC3EDtTeLXzy4ZNjSlSFwQMyukXWDXHIBxpyY730sRmV0HURmpr7nm5DaLp3xh1+5rQLyKz6
ha5yFHDVR9ael3EdNfdOuW5BdAqungpQ7UrrK2vr4LFB8cPg0iCsh38JUN8BU6A+PpuZ6UFj9P1u
5C2mW/algpQM7rY8QMwLceqEOd/tw3iR1UDHoKChHPX9mLF6izi1+uS1ORRGldD+qaPqUNzm8rvb
FNLnIPVfw3dfZjjjna90PnPcJqshhB1pSAG0Aqp2mScQTiqinQGhLTmba5shIgmkw9tYCWJV2deo
jDPNmCfTOjKegnp17K7EZOEQoNMCWtHu4x253E+Z1ga1lkGuHzPIWlp1kOmO09sXYNaLtSugEI3/
OvunHYMnoqX1t9hOoOthiexS8xRFm1GFcmOB5/JMvqSz81dftRstpGkAfVB0rqwcDT9JxBkQKFcB
MkyK7gQjVg0I4pGV2AZkdVwAHchKc8sWeUjVM0yP+yHW8U3kyVd8KgSGeD0i8DXwU0uXrPVUQoys
eYniV9wEoElokGf22pU5qahAqAQMnulqMSxj8WQFgkPb2gnYCuRHjYSM9mwAd+PniAzfKCWSqMsE
usXdSnSLAWonkPLGwuS83DubHgroK3GuJ/UXx6zW9gA4HrP75At4UKhapX6J8AdAspBBI1q22pfa
0gCyqoanoZTg5ylphkx4pH1xCtVB8lMNz1E2qqhciQ/sNJ1WLZqC73vEe//dqmGvQxtDUVCGDJvH
vSVda6uFHZjZwGetIPzWnZjOote4GvdRjWh/4ybjc1mXfj8p2oE/Vz7oLco9RZMXSIvYO9soDkRW
L9Vr/FOwJFlpSbDy5ImszFQ/LFkMBRLFWMNtyp9IKWTIMHglEPRO+6hCKX7furG9QZEq+0UZ2QP9
Di8eGYCf+4o51iYWFtSyTciKyRWEiuot7ZPHhBlH0yn8u70ySJXYgY+qahyt5M36NkYWJvgHy9Dj
52c1b9WR8NkZpXhKp7qbRpZBRccUh0aVinx47yIpGp2pGQtnD3J0dbYVlJPEQuVOaC57pMYDwKNK
gcWjHrQt9HNtNkejM1G5Jx/yfpu3ssNLFhNGfP8fnTxr/Klu1raEhiCq+zTqoWpa50wugx7KB9sd
t8sE3R7THd6gYNXTBFCZLb+B7v3sM993TC9VWcbzIgZ0OS/xgMQnPYUDGP4OyuDWinypAWo6C4Bt
khtzWn5U3MrvUc7iSckCNUEBnLIV8mmIuO4ziYrFNNYDcXsCKuqnNwn10lBdmpAKytWzMw1BP0rZ
pNzGLnLqVjj0PRrWZ7KRu5mAR+rloOw0amgehjz8Au0QefSiSB6HsAcKnS6pwetdUVCQ5N3h3qt+
t5APdcOyieoV9aFRx9a6NXbzmotPXiZD6C+zaV2LD2/PMS9B/Sp3nlXJo+2diy1U/KJG3qfY4iiB
03rmwe0UBuzgqOKSmqVPdvIkswONszdP6tuL52wiVyQkBl+LoDNCTrQGXS23RFEJxfD/9m7kiTNq
DLlIIBNVXfQXB8qQQdJr6Zq6nRdjrDP6S+eOzkpCg2JzZwhl9jNGvmV/P172h7jKtSMveGajDg4W
6d0nfajkQ6RHDcBJubPxcLK8oRoBX4V8lHvqUpO27qNqdsmJenWSaLfW6oMClZ8u5dTzzCi6gZi5
TKmhwnFuW2sXDmJkvtc2UBnw8m8a6N/Mh8bLiK+IDpVGmj7duDdjuREsB06p5j7gPfLGHYiPgQgA
XGX4RI2R2A0QRFZ4yKYxVwCoOo4KqvJMXWTr20sR6Yfa9N4m6B0gDBYKANIQqGj52hk76P1O/sDe
FqeudP5Y/EENBLzLRlW6yaHu6sGPunjYUXdsqhZgNJv51FXczHgsqpc8zd7uBlWkGuFL29kbWZMC
dVMaCNq4U3lFiMAm+JclUQBt/PJMY6y0ACJe+ubeAFEORRbgEE6TyIu61BjMToCjKaPgzrB0UXTH
3MSWDYzgi6G5KHA0GBFq3LhINk3SbxaAj0EjxbghnbfQZfFNZe4qGar8P6w010QtJfLNDDd6ovkg
99/PJ494Eou7u8P7/cm4rAFQMESYAUL3UKNhY8XQ8Eo5Kn2ubJB3zq7SrMHMiCAkYMkfvEmiQzJh
rFfk3drM8YfY6K/UNJC7PVehQD2CZrgWNkgeeRLmW3omaIOjlobFZ6271EUaTShWv0rpz/FupafL
/8aaIST2YW47zZWTbF6hptYOueoIDKcM1Ju04gfABaEtBQDsYx/7GZsS/tNIqSbewe6LP8g0O/Gw
XWe1y9bLnEiW2Wroord1yAAV6v/HdZZ79//787TdqPqGBYWyOrOMUyn0bZfo1r4JDey3sq4zTkON
ZbD1yoxTZhvJoQcFGOUcjRMNSbLOPuReg5Sz1hoPXJJpCnnS2tRVepT9COoIgk9NWg9rGiTzfEdy
70FCWoN8xVfMZenbW7oagPNZVaYx7FDMZK2aqPziI6hhHlidW4Bu453fRPjJQ20Q9D16v5MdsZzB
XVd10+ze9jVhz/aI8ikP+IJEF7fN3E1fNgZEqv8cUycDCheCmcP1ebyA8g4qME8uKD3/udOtak/z
aYgmaPj4BPikQBZlmk8G2eXuydYHZZPkPfgcsjoBK1GfRs2qTn/XJQO5DJAjt/kIau3/7ksrZSz6
5thQROP2U6UYik9XJkAr81UxjVWZgqqN79Z/9kMdVwWoYAQz3Wx9p41FXR0wXqVgAMxO+zgaoobH
XfShfnoGaEEWGpBty6Oz5kQgnyG/bJo5MM69aQDAnDwZ03CYt+lhwFnap65Vg3oPjSQFAOaxfNU1
BOERBYJS7OSMHf28xog9zTVx4qcIZKVXNCm+tib2MShNYuco1LctK+dRhDaK3i5dkEP2XQRBk60i
vNkaQazsltimdYK2e38dIZNiDUZ7hAjacA1NNIIpkC+vmR44XYWXV5/Y6Wl03ybQLGpcI5unUo/m
91aarB1AaYLKrTPEOtthW2rMuFUgWq3bCnEy07JQC3Eag9Jn41elLWYXMgxYYAVltuJQ6cOvNrK0
A0LDxg1qtAc1idWz1jYu88vXAVyxWzOZhrZRzprd7xrD8Riqc+fDIVX0P2ZPE2QtoNPN0qd7Lg+T
RRBpTwCLqYBhP9J41niNX6M2y3ZeankYMtMDJk42P8iyXPmqeamzLxI9gmACDnazPidTuh2g/uBt
KTjSr5ZBbRiBu6XzIrkD8w1PVBuYfZYlFsMytiyDMk3JasT3VEHxkheE0F5BqFSem3KwtmVrVrsm
59kzlPy+6wA+/virQ89QqYRHCMuQFNCggidjQMiLxADV2DYCu84/ds2pS85kJeelS9a7uaUNeHoD
jLUvW8s45ynwQH3ofga+VQsPkQade5B4oPLFK2VAmCYxz4jtGmfyFn0TpNyQx7L5Iyst8xBD4ukI
Jin+q2oFBUbBDC05RMQw6hpIKiEkRNZhcqErargASWq23Pdt1hgHu/uBWnQ2eNGTHy1HfQSRWlCh
60MyRNDZj9IuBw0ajTFqsbLrawTsR/yO+J1VF+4fWWbmR6CBK4Q+WZ4fBRBRfuqEmk+ThJt5a9a2
DHurwlHMM2osg7UuBzAAVcRXpy5Uo4aLF4dt7KOa2Wy11I7fRtR0OIOA94pTZ/m5zZNxpZUsfG1b
wJG0rhxew5pZK68RxWvooF5kWUYeyl8IZaVY4Oy2BhhNSBt4Bw1FtGeetpkk4dzVSOoBajUfuouV
eHX/dm6WRcx3JI7kzcT+NFrAYwzONOwVPOdsT2onSJ8BxT4gZ3iUUb2msR6QyzGYzdOUvCu1NZ9W
MEHoWnuaztcuV6od5FPcdQra7hc9TV4EKAY3tav1i8zrbEXjRd6ZQa4CRu5NoF7Qn7E10z6HY90c
8AcQKDGTp1/AbhMrEXnhA7CA42OlNDcaj/S83mShaSEwhpsw0WxaE3CiBjqbr+yrESf9TzlGqDOB
19qtq5pxh7I19U418+gRx0Fg6O3C/sm+6g30T8gT8mbDzU4gC/O2s4beJJhPKMYZQMIiAwcqQ9SI
xIFpEFSDbD0MTnYGGs+5FLWi+Epk4dfs/SoqECqlMfZ+tVjnq6Qvz20BcSwW2bcYu9c9PovGAzUg
sZsPVhKi3CZKPq7uDNQdkvBWVbm7J9/FAwL9iIRZwJx2WfQIcb/iSeNZsg5VwP5LAeJYolSVb3VO
9qPpE380h/5rhLJw65GnHz3ElCL5Rw/SicoS5ucsRhnYSAHho4DU5hbqNjm+RYoaX0IqBx97TmCp
0ASz4wa13mM6nDhLafgI/AaFWUcPmqFt4E0GsnqZiy9Nxs+DUnGQQqYzzYdp09rIAfdHwc/NVCNZ
7xDwNWqvehwATNxLV9E3/VgpL4hgzR4GSD+rfIDwkJ2AElUgP6xNQvmo3v0NqWftCGXd5hE6isMD
ROt3RoHH9tVyKDfWoMuAfKkx1OwbJOy0I/Xqlo3gVHY7CPGLKw6XfjdypCVDVOGjCseNQByuNBAd
GUUzfHL0IiAKNORRcRxGHZyAWM6u7mgr17bVMwiKfhZrnfLEwmFYo1xCaYMpA1lcamJbVQ+KNTXA
mud4i+AS2FpTB6Wg/Z7j3YhMwWQh94nT/rvLIkL1Tg46LHiv9dDf2PS+htiXhRxOZuFYD+JC8WsM
m2Kz1GIdgbtFWcYaRR4HZ0fj9+VayaVIjP6YDbG5GqHCEZAjGZal6CpKxTZ5X+rOLXUviqflgm0h
uaInQZNbQdPYxdWqMhS3M9Nky/UmC4TOcNJUMxDnWxUFYk3+XVa5t9E7dUQNCRQWp6LjNNZ43ej3
Si9uZPjtmDrNBcMP1NTFh6ZkXEi/HXotoMTjIhA9py0/5DFjlJ3ahFJ+oqzlbJ61o//zek5vmgZq
Cc6a023Z2puubD+5LID45crS++w8y5enCqieTvEfXdIwLyQidFnXbKn37tpMXORF6XwapxXJi8bJ
492fxs2pstVf1yFX76tdQ4CpmlSrqSmr0F6Ljo+rZYyuJv3Ms156kLElH8uFLiH4+m/zGleCFESe
Mq1RA02mzrqs048+y4oNhNe2yEb9RKEL+1DX1sP896AuVK9Ai47enpceE1m22Y3G3cLB+/x96twl
y90YIr7fwojXK02X6lo0eLORukAljJ8A1HeXCNBiYFi1FWkQiKjOT6YJnVDyoklO1EF9YZIy/89J
jUjPb6kSjWko0W4WoLtV6YDiX6irvUoruz9TP0Jdo003IJVIY8rk89ERrOs13lbOPJvMiAlryCwi
/gbstQHhoeSXiczbXikG40rN2HRO4EgRrZcxDnodUohqtMoL1cSxuIsCOVV8owbRauitcsS8iz6E
guNU8S22UwNVxL+Sw4fhttM2kLPNfRpb1kBMDrgn4TjzGmSwC1Lhx1ZzulX7fj+ggLLNOJry3oA9
xw+kXrv9snjt4WtQmS0+fJ6+g4ISJGGmarsQNeQ3Qy/Bs3bMiyhMfkNVT36bHGiIHKhJnI9D5DpN
BFjZmif+da1l+b+uNZTNZ48l2sHV45VjW+KRmkQrzW2khe1bQaKmhCiSPnrmvlWz5rHrcu/a5fEU
o0IRIBmhMG6ownvuI3CFXHyhvXk7oONcSxxl7r2X+9EMdVqfxgaz96491qdeW2mvLI9f+5Q5t15i
u1enRrynLlF3vNE5goUmzsThyRMvuiXakTrkFEOZHlxG85lNvB8ah3e4TTugprgFMpjfouZhoAl8
c2gG+YCB/HarZanpVg6CuKiXjofRmjK+hRw8v2kNFcyrk8Rtcm/KbKlhsYnUGCAL4PSvcd498DEb
jjRETQVVpy2qmesQc4QbIo/Qkk/gp1oAD6SKUx/q3kwclIBGvfQdHSVS+omjS2qg4RgGjaZpKzqm
0BgdS+hqGVtm3I3RAiayfivVLdt1DAIoIEPQC/sgGgayqLPnanac5cRAd30TDCsHvrYsHRKZHapC
bhTwJzd8SpCOaZVvQDNIN/WUTV2sQ6T/6DUgaJDSYz54Ss76DiZPXbJWSDnO1gUmT3B6ZGnjee6d
YV5qsqYjPskoSonoFlhEKEb1MlZQ6go1KPq7nWa9hK3+FZW0igsZ20ZfQSRPf65z7j0OOmqLTHPi
HBUUDQkebq8z+6UvVbEv1CoNyGpFQllHXoI82uQcomj1fIN5yd65uwGSiR9uwFzhbiBlCtQraC7N
yYpTH12EXaibWwD0DZruZ2l3gICne2rDgQXCYux7DSLHqEP/FBX8zI3USxuiFmX6qVf4jRwAoHQg
dhEZl2Um6jrG32sNh2AvND9nY25tUJUHHysLqvVZn0MfZsKsdBPYZWlorEDFHMjbFttl3GNcbmoA
JRHnQlW3u6nUVQhMOc0FTxeFvt4XHh4Thg+T1Ua8WrVTfQpq7LJFoIoueQIIVjM1i5nGhjGKg1Ei
EESG+yXmdSqORDGi0IGhc/u0NLLtxKGrAF16H4+ARjoZPYT2gj8vQTnsRvHBp2xYv00b73sX9eUD
tJL1M1c21IE0NOpz29iOz+N1vqVxGqGrZpojU6GfsbdZhiNUAoWmHZKsf1n0w3rL+F8WjVDJrCsE
cx1fB3NqOlPQAcQKXXvb9+lXGlqau/MHiMKfUa0NeNppJvBl+oYlPaLFU3fxdabV6ph9nU9AZJ3P
M10tAwCa3GNi5DVCOgV/EhkIfKoygoyS1w50hGvnebDBTIdgzR+oPeh+0vD+RAxPC09jwvlRNwCE
ROEp4wl/c7mKlUb9qTQXKtA2zbFq/W1OqCnhSUQMNdXTclhrcvCHvMSpGBHtrw3ez6sOIi4XLjrI
eagRTl9xPn4VDrQfoBc5+JmAlqMjhzJARiW5AHrc7213ULa6I8qbq3k1Tj7gYRke5JYn8bCByWvf
Cf3z3SSt4QrUVs3y1nDoHriD7uxN6Q05qk5gAwl+EHc2qVUYLynvH7LBzX6kRgomJXZvj9DX5OCY
wiNWVOOFy+6B4md/5/G+xm89QGJz/QIs4MBt00/QpcivBHRo1yqyWy/WIDgIYPEzASrKWLUPPTS2
ZphDXhmAeqIaxsbooV7VQm93WxlF55eliTLpExIiKdi8KM1vAlp0AFqSFiUMBYidzrxoqw3tOkHR
EkCLsU1RHXmN1Lo4obYBTiCoKjd3waEXN9KN1TCE2AkUVqYhGp+GeKIWJ1rifR0aQiVW30kUDX9m
yPfbAD2CeAWRj+g02np6EVMFxDaOix/tdE5vPO/rMKphkOGgNXtYjdqtYoB0PCDtNrZIQKB6j6dC
DkBcyirTYED9v+F/WPuy5bh1ZdkvYgQJzq89zxpasmy9MGwvm+A8gCQIfv1NFGW17OW9d9yI88Ig
qgpoDd1NoCork/KnN6MLHmzokxpQXqLZKNo0CwbOB/1Ajr1VNU5Ir6miuCtqcImSIH3fpCMAVf92
tJ6Bs4R2xMiozTOyIcS7WDvitHZOzAYP8XlEqqqohCmub/kdafvFZkSBmoQKV9GgzK9d9gKJ1+I7
Mn3mMgnVdLGAbzqhgR0UYW8B5ZCs29wAns9Ig63q+o1rdv7RU5Hrr5AuyTYliBSBMrKS2Z0YzD8m
+H1APwSh0Rytd/ucoYmdfjPArNc20P8v/Qimj5sd3DhrJ8/4y1/iPW1nSVgB2SjARVaB3iPPWnxK
dU6SxmYQtwuUjV0oESJ3EdbWuHC8ooPWb2O/CFRe2g5JSCQHLrzt6wWxbIJnBZRWBvgOaeh4zn+f
1FgOwHmlOiNJVYH+Vl8M8FQCXgj9jG76ZdOOFPpyUISRgD2Z3lqB3bi2guaUCqUeuL6Uo7sWdQV2
dz2iCwD/TiKw6dSWsOjNux61YhqB0hF8HED2Qcs6Pt5M6dgWRzmYX8hEF68Pq31gQn6MhiJp+b5s
3R+Q6OmP4P6EjFE/ZgNUXat+CSJ0FzUmWSPfro3koUi6m8Np7MTFjzI3TeBlsvGEI5O1bqZBLghr
aUl032BfDg+NKYbu6AKWNPAWZKebGfS9ab+o+/5tQiugjd5M5l3GfEgZGV3o4zvZYPjL9W20Vk0c
rNLMVk9i4MijuuEDM4Hl4mMN9lDPMo7knKRpoqGyarbkDUD/tIPaeLQkb4BHzdlT/ld0FqsnF1zQ
V8gBVG3b9suqNe4aCW4xiqxcdGc3qjT3tA5r8dERrlRr8jLRy4OFflewYeInAo4jvU8ZBOH0shQB
JCQI+4zmkUZJCSJKHDmbE62GnFUPEvtGgUbLg1CsAyFD1xpwDJs4e47QzIqCRwKaKEjI7iTeyHsb
NLpndGXjq7mN66cG5BgLU0JSr8IfLULCJ4ZckFiZcTru+rgE4ELnVHGctpZJwhuw4mFYsIrbC6AZ
sjMeSuBrqR002xiOv0q71FrmUfFbIPchAhA1xcYsG8g36xKcoUtwkS7N5cgBhcPYXchETk+AwMYM
HbmhCHJ4PYicaD7ZbotYbg+MbtFfyG4KQ0KSBppZ6Ne3Tm3flLuaRw/RZDig/iJKq7hgILKywJE6
Ren3As9ykKtoDxchbqEFk208iD4vyAjuZoTT7RwK6spy3fcoS0FXfBWGL7zq1N0tBaAMB20BUWLs
KHFAjkQ4IxTMRbvCF6x9T46cCdS8K+sFBBn5wa+qEl98Ids6RR9e6g66BoWbQFAhmqal2frpSyeD
auFPRfS1CZqLlEjIL8bptcaBD3/VqkMHydD8yJzikyuz8rU38K9F/7J6xnmgWPEyFw/9UCEh4LjW
OeDjtFOx3x8aM5SQU2b/euVqdD6+sqtf2eD1pVYV8ixV/oqi/cdXHvrsU1oX5jItneFuSsoNSMzA
xj05xtaplPHVlnifh33GQIbdBmtQ/Icn9PwPB9TRra0tU/M+A6HZ0hdN/dkV/YsGbWP+T1AbodI5
ZV8NyzBf4sHPVgwf+vs4j4wt+rfTQ5Kl4jx26bR2w6l68nkEwmjuWN8gpPH2Y1j4MYwojr/1NpKA
f/wYagr/9WMkTlD99mO02NicbeyTl/2Iz3MjIV+BIkTxBCrY6sHu8LWiR05o4gIsX+mr8kIm7LbE
KhR2v6UhTecTsEo07Oxxno6+bl8s9VQ0BqDHHKTI/uQkq8Hm7jWqrOIBRy0AEzr3Cj0B9zrEOgkD
EaQj2do41qhfzXUFkuMrEEbFgxe9TYckGOqJiYtsgtObp75z3i5C32WAv3vGAHSpHnnJMCG3kttI
nGoPyHmg2mOZexMslSvSdXAsZBdQAplOYIOFpp75ncyQhYVUjI4inRqKKielTnVjPmDfEi2TugYf
ppJOe4IA5NuFdcOA/THIoBPQP+5vDkgjINp8j1Zju666aAed1X5pI3+2p+JdnoH7CgwTAchQgbMm
Lzivwz0V/go2QUc5AL2sF0XrGTgwSc4XUSSDbZVYrb1Cn091sbQRmgrB1vTRDq/0he7Iy8Ditui0
t+mAnellV+1LkITdTdx+YsRSq0fKM5+IwpZ8enTz6UjzPfL3eVCGniNru7XRSAZYWCRdtc46cCjR
FnDeDZJxTGrohOjNIpXK6TJHO52NLl9AvW+XUBlqrWrsfiX3dqlj2AApJOoVwK5VnYfZi0raGq1+
sBM3bZaEYLJo8tkeKM0wFkTqVdtv8RZzfmD7JvEdhtzLqBnb6dJlDN0isk+QboPt5o11XOF3E8AO
dFos84JfYgsPrq6T6LRQ/vg5DKN4NdoFO1B1x6/up0mJlz+ipJ/q2uIhxwn+wcA/rbc9FC6CxHdW
QclR4NSKutIW40Oj8C+lssbAcGaj8tpoG/5DDsXTK1h21gaeN9BMcfuTkeO8Rko1LLewnWMcTURa
xwayLyWg6Vwcydvl7kGBtuIxjrlDa5B5gLToiRdYg5a0kQcDHikrFgWvMihY9fxaq6YB/Q6ASo2d
8GsF4n6QtQTLaQT77LKxB2gaRpG/aRzvzZvhWE1TyfS3+TqCnD4a7NYuNGnQO9D6Xa1/FTETmPuV
05zwq4iZs9x0eXsi76Qr4+RFdRzBHPzmNy99mmjIffZx7t+C6bOGb7XsJI9l4o/L0guNJyNW/7pT
I3uzyfe7P+KMNIb8uWjHrSgz+8jHAKQ7+k0LHMSjqkd1dYfOPta9yqFqiDdnC7pvG6eXD3Z6M0e/
4mUKLtBpqKRnrmvPR4IIJCbHSXB2VKzzVoWT2guy3Rx/GyKXwJoFzbu57XLyVh2HtPkfDkuvn+OJ
u+oCGxJfhsXv6FJU+RP6V30gHn+Z6A68buESnPL5uiK9TDLWqQBtiheAAu336IQD7J57325mW8XJ
7RUKv3p7Bd8FdkuzxoVLFvN8TTNuwZ5RXGNZ7A0DLJvoXkoXTTGmmw4qn9CSC9i+m8zmYupKr8GL
8Gj2gBjoSi+etOJRIOcEmYUGuq06ghyFcPYWesjmSWgv7lcC4mbKmqIL5Ei7hZGH9ZeuRjnSZQU/
FtFQv0CPbLa3CipFECRy1k3WNl9q7FUtq6oe7TICW1GhgDTW9kFPRwdUfJveQHL1Gnv9J4hcVCto
72VXaSLdQndkk9qmtI3u/m/ijArphdIE1/Q4cmsZ2hPo9vU3mrudBtV9dhhXR2UCs0zWLC+gGC3x
jVJzG/oV634CCXYIER4DBHmbVqTWloQuJt++uFZlPmbFmN0ngv1DZooKksDclo6jPusoM/S3dgE8
TGU4V+w1y6Pl4ksA9Xj3SraK89WIJscH27XdawqF7ZUP1PWWImiCo5Du1AKwV7LpCYMH9tY5DxCw
OAGIL1uDtZu/AC7d7qOhZWuuU18+7G7nfrRXOBa96vi/2eWUQ322iRZ85P0lK2WwydhQrauSF8+g
MbR30KUMlzzqimfJWzQt+7G/MEIM0ylCUqIGPSYFWzb4fIZCXsiZ1en0mIGELMbWSUJna1XEFXti
vUwepN/J3ZB5gYk0nNcdajws84W04mjv2FvLFWL4hxxGBbqrY8HG7jCHQ7YPejMQoQJ6qgELy1SP
Fyep+pdu5Y2OfDEN0UFwaswXNIzrXjNMGpCB1V6oktYQV0ArCw2LEQpmsSuvqEyHD0HvncmMvy4Y
imKA3OusxZIBVNAKCMHsyOtb6jVyVLfJcpzvbo9bZEdytUiQIYEWwIfHMD1tbw/faFzrpt4PAeTj
pMAC5wSZl/lZTRMZctAJyJBODtjdcYa05GbQVbaiH7vHZIo2Xc/jOzL1ZgC9Y97+Qz4y3SbdbL9P
6sapOVq9/Ifi/38nJT3QYmB7wI/WiwB5Un+8C9MYUI9aSLv5ptr4aKTYbV7LqKueyiz6aeldV+O3
ySLAZvIMOkF7Hnq/D8l7C0bGSpxvQ5mh48zK42YVGvvI0Z3Fox1M9xjF1Gc8/HVk+2W5kLnXPAIS
wpZuwdlDwCy1gax0ewIR3HCQAmI5oR+IO+SX7ZUBwMTz1EBIQ1VN+y1o+F5YwNsuKsC5wU8AodDC
/gblHf7ZYz7Tqu/WvORgaNpHv3xbUk4ALPXSfVsSLeWnGO/dpBPys1GxAdSMuFPowVtA50B+LgVe
k+6ktv01rrIn0MSGICxdjl3BN6QNFiGtcvZ8UFw0IE5e07DtWwiFQ5GTlMJIM6wumH9+t5O0mIcE
Bh7GWYq94DkoIRu8wI0T4fmzgFTHfPPR9V9iTAB+DsOU2Ju4t/sVn/xon4Sh+uxDzrqXVf1JWFV6
zsEQvRih6/GZwpIkM/bgCIbOpuMvajaEuzRj0ZajWXGFxmRnncga/+s6n/qVXeXQ/aCx6pwetCKO
sx4hKgRdUG9a26a/BZbpn8hV8Z546wG66u7o7t1+M5F9cq05nijuyeRqwMgIO56q8Z7sZCLn/7T/
sT7e4x9+nt/Xp58zJETH+9qSuZsQXW0by/AcvCF/XQYQ2SrW3/VlBt73RgYoXZTpt9b2o2wNbDvy
P20PkhE9YY6xpxRCL6kPVZgU39L/XupmeV9unp6C0tcbCyiEazUEp3L1u0jUy9AK8g3ZSDuhB/Pp
Rebmwh4YeLHxKLWd2NqjNGrOuDEZ5M7CFUF/9sEy/5w09tsDOK3fwmYYmQ4Lu6o/gzXEe85+hU3d
+K/Vfg+j6VUU41/s4d1vTzgYQ4HprqtdaNLbjf+QiMR5ANpTon8Yb/TKPOUdmC0oUjh2t/M8OwBX
IsOhRMe3UwKqQ96C65ZilOF6i1YATcdQY5lj9CuAfdn98Armag7PZTSdQBtxT9G07Bjie8uei0Om
GA+jD9SKExnFLocO5iezRkki8qP4TENQ/W3bokuuBhTproWyV0r3uGa5zdD1JKoFDafJsncgYzZn
bz5yAGHGstyRl5bkENw401AvqXJw8tGSJeh18j7uzm4cgRbFCJGs4EtGeRN9EW0BmDjk4E6US+nj
eoImXhJvaGhlXB6ZCc2ioeHlU4y60dXJ51QKBbQNKJ9v04VozGXo92urs6FSGKfhw9igVY1ptdBa
DqCd8DsAjfsB7A//jpBBd2xHPOr/iAByCmlxXfL4yxo+zu+rMbGhD489S8HWQOIgpeLZDq6Tpt0f
UmNDRPqzbfaDVB8k+00LFli3NKyt2zioSjCwmqIO1px8GqJkMg8JYUOYGi7d2XTD1LxPIrQORb2b
aESh7xMZ2hFOPEYrdcqquz7PjpAf9K+ABvtXn7FPaONqzyCJ9SFZ3gRr5LfHNTk73wjPCimrTjvJ
VJb5pfJzBlZazM4SN12jpb7d0PTAFBZOou23ebaeBCmNLeD9yT2ZzGDApgrEz1v6CcYh6I8cesAL
8tIaDDW40mTDA5lkbaCDSPrZjn4EqGs3B5d5JgAgv34ikP5A9ct4JEtnFlB9mr5FaTLsKQEnQJC7
nZq+nhN4MrG7Cx60D+SkNxmqsRB9T/kDvcF41qHt4/fpoqjrFfcY6JvLLNgneA4Auxvsu7ApnlyW
lk8F9kn2mI13cWPjPe4yB8BBLnbkBEJ62tkgSljShPfp+L4qQOKq/HXgVenFtq8EmmB4CK0A6Z3A
vgO++6xBUbmVY/INNLhfvR76PiAaCfcFhxqjn+fWKyaSnyaq2ghWbgrQTLkyzJTtXQ3Bt4xG7VAW
tzT0QjygLuwuorrNNwFYCyRkkD73WWKD7TRHBSPXSlJaykXbgaxlH+y/x6NmeGZhy/s9WpdHQFgz
IBV05u+PHGDtJ/XSTlDQuDk+JAtbygT6EqyaZYLv8GGowKUhoweoeEUPnoUqC7bH4XaAjO0DOAKQ
8/fQ+iWD8EQRLEqt+7H/OinXTZd5yD1NH/4j8qWXLl3NDtzqJSmW1qAl3aaFZp9+hWZgSN72UO+O
BjS96ZMdvpc8yPjF3Z6GLTNXHKywzwlOHti2/DuMHhWDCwXtsOj+Gtbo1QjI/B6mzzHzamSnFzV6
R9xelFbrBzAqD5kEcALCZNtuyrIjdMHyY2EZzlYBhXDHZQUYe2UF1z5C6rphbvWFJfxLwmX9o0mh
d5f5I1/YIyDQLa9+9GHzRRm8/FI0ZQppnMy/KoYPc23w/A4CFW+v0ljjx1fxnCRdow7Wgv74tbHN
N9YYKE3LIzBbxBHzwQxtyJlW5m82mqQpOILYgsRGGKxz5N6uEImpDi5KNhDmcZ0r2WLxuZPO8Cgt
PA5CF7LD7QQurFs8pK8AaRQmdqmt1T7Ml5ehmyBaWjn3rhq9g603qx6wGxsrUynK2JO4Q7F9BNr1
d+MsHk9GW0ema+cwiiD4p8rMkwmWk9uN71mzJfx181tMlYbqU9I1r7RHpt0ybZTVALF5EZl7sssw
uON2AOxDPn3pY8gO3NK7lAbWdodB7Nzx4g11Hij5qY6hVAGpCGuVoM4Iybl0utiRMJcU4Iafsq5x
lrxEs3or4nwpJjPeTInrXAwgbueLFTJ+CoWzHooI6S1yUIiE3NKyxIdsQ7YB/X8r001iCNP14m6Q
oAvp3GzcVKXA36+pDCQghTpg06g+gz3Xh0Slaxx6PWRs04Sj/1KDvOboBlDv41o72iomf9kLUPhP
vlGCCav+USvbeNU3QVa/3Vjgx80EBEFcC9XF0sqtT03QdSveC+dOWtAWyNqkOKBgAEaHaArXNYMq
QmpF5TKvQb4Ta3m6Ut/1AdDeAPJgbFoo+qWjaa3/cwwF0iVNwXbCdfRtMbrjxdey7EIct+wTHTmH
ik/3zJhOJEOWpUzdax+dMMnXMrxb9OH03fff5oEPBSz3o/PaQpZhAeIjfuV2FGxUAIyNBI3hmaVh
su4bYX2qjP5rUY1QM0/Ag4dd3XfQPduLUU8y2K9JAN+OZzT0pGDWNMxP0zjOkyCrOk9qKyS0ADcx
oiE7Jo1rLPNJpkvknLJjHI0gaSdPF6Xq7ZZcU2YigeIW08EeUUArdVtlZaARPLG67AgtsOQURmDQ
MArRPhpOWi+rWvBXVcg730Wv12KQXwcRdD/QMvWTB27wyc9t8DAHo3OX+WYG3SfBD/jL1udM2Wwt
nMC/slS8JFG8nXT9iC6yUiGwNRx94zTObZSLM3c8WFSB+hDz7uYBVwcadSYU5zsVTluCBFUjdMqH
Fhm9GSGk4UOgZPm7TXhgoCBRagqmuPF9LqGOaD2K+4/ruS326EHWncC/gfYU0zdWtwzL4JhPYEkH
5kYnaUoHoMDK9UBVptHR+kKTImg7rW+2KQ0vlvHa4Nh9SIKwxinZNEb8DePVPBxl4d0pWaTo3E1C
pAtAnJToCznAZBctbLfk2w/R2C2vWpUP51uw62ti76y+fgiDkHuyHt2iBRf4CwhiwrOoatdedMgH
7EM7eqkZiy5K4NyyAvx+49ngGZtD0HM1LdIkMvDtoooV8EQQNbh9P40sr0FmvaYvpo7sjuqdS5l3
xUrqYPJEOSpwC1MAIJiKOfiPLz9avWC2BbJFtKVrtkNP0yPGrERfJt2aRHx4c5FRWqkDVB+wGXoK
aeB9iOODVfEVBbqJhfYgu/btPXPkbJtXsFW9ayHT5vBFUReQm7As5z7JpmbnJl2+L21X3U0QgoRG
XNp8GSH36Bux8SOQzc6rmP/a+cW4pEmFlzY7mVtgHgl7dWdjyXlSYXpn+kZwym6HHJE3T4qAa7sP
U7VmUOhbFLpTwdOdCnSpx2aJpFV4th1pAVejj/bg2uCgv0LrAQgZ3+JwagJziagb4M2R8lm8Tzar
RG6hjwZ5Y5Rz7oAZHu+KTDZn5kGhXrDCg/gOKFDMpFWHKjQfaORpE92BtyTf9Z5uT9BTaRFylEac
bcwa8Ds/asu3VcI871asRyY1sYIoWZcODppjxkBIeHsp1Jbw0wBBs6PVRpXuojQVFwFShXUQyGRN
n6hKf6zMpLxCyY2daNRGYXcumx68f/DRJWxMufaAuFinVfhmQ+fqQ1QZwfxZRFdtea4n+47i6aMI
8nixjrls1reFZCTubcgWn2kdJIdBv6H8FEkmUKrUmv/KypKfQqb+vTtAvFtEYK0nu/Bcf2m1Fju2
cTk+s5RvOxVYX3JpQcm6bNWWwjKU0HMLB/t2GtjhPy07MaNeeBI0XLRsEcnyYBMssDV6e4euwWhd
uFO3IRYyGqbIrX8Ycj0kyjKzbaL1zRtJJCXM8meMx8LzAE2hg8jwW9LQ4ciWV16ARgTtTV3NEclr
4BL10EyBPRSapp+GKBkk56zusnkYK2me49r4Ma+EiscljcuvNIqF616GzvzkT9P03JWiuzOgI0Y+
btn8vs3DC/lGIBfvW2WDMwCvCEaN5gEbrF0EgpXnxJgMYIrUhnzFwKxHD4SBNK93+/aqumRJvnqK
kyev+FnjnbeVKbDufVQOV1mUGWi58uHoaXInwIbtXcqcGlo64IuaQ9BN09iu+0CjtMwZMICJtaHh
YAHDXWbhhUY0qcQGfYEEwXCkIS3pB/2Dn6VPStOe5EObPRo6a1vW3NligzFA7obX+xG9+xcKQVGG
X6BBsb9N6AphbtEIAASFXoQufZGIeZG4aIa9DejyAgwTIUrZtbdImxBo5tpxjAUzXA6RLRGunH6K
7uu8iu7RLZnvEsgbLUyKaRja7Mq6v5CXLhSsDmUYe/dzUNbiy6XFe2BeNwvBlGS6Wby7Tbq9Vqlf
xkpBYRtmpbtCwxUwJGFssqOLP877XqCQCdDaNP7w9B8Tla97H0nwujO3aZ8POw/dQteYu//wdCq+
l2aIyoFfPRegS/tbQNb6z6Gq6jkAD95hVyscuvQKOQ5Ljz54ZBaJB0370orrs58b9gsTmykqkpe6
GZvLmMTAaWtzX0q+zQAc36AYZb/cJr0NsVtPkcmapuo4PxlHFuIzkvAK7X2QR/pw6SMA3vigoPIL
R6ufrXQHmXf/ggNPYo/hiiwhY9jnZFW1jfISaniuE0LWNRdrV7D0WRTYCiZd3P1TIVdlMMf5KVDG
qn2VfnE7JDVy4LNx0u5xPMT2+2DVLZrt9PQIYjfz9Ckw22eUPIZ1mmO332oshKfxEaJ18Lj0+wuN
fBNsClOXiaWlLOA7tLcP5Js3jtEu37gVEFN66vv8MBjLjRmCwTQBhTVyAWiEH3SPSm6DVgUfkCvq
9gG4onAWGHxmvvbyifwRuN1WzA6nI03M9cSOmlum8anJE3XwdVtF0wXlxdV3NIy9CJ/TaDhZE7S2
wcIBfsamkicKo4jJiKtt14Msdg/wUb8M3KJBxVMZc29AlKfVIrFMeW8NQX0B9sUAmhWlU0/WFd6f
tRYn/TXDjrPwAYSA4DDPne++CMSRHk59m4QXyKBtO44n/bJl8bABk167um319ARP5t2RTBI0fRsz
sAGSRnpUpN74GuX1HsQ7xg/LtU4QLp2+CDALLH30+9+BN8vYub057NBeCtSmnuS76FtMzWY/jby6
myKnXGSq5Odcd6VmCeDREpJA8+jd7gq3FKtCFofSBpfijWQGsFDo+hi9D3ZVszyQI8fba13lDmr8
LIKSa2+qcwOGtJf+Zy2t/iVmYwyOXLCihU1ovwjwf21SS44bCgJr69sc5jXOi/XdifOdbMrkoW9s
fmWFDWB8boK+qk2Tay6q9oRvnC/knDivz6CoPpejl59sleUrKONCYFEPwx5PwAXd0iUyUnyFaY8a
M3h8CHdqoR5vTcbB/QZIXP7gKL+55MCPLrohND/zdjRWVcPKPQ0zVCygjimfM0sfwYCzXXAww3yO
0mYEtsIM9j4P0iO6Tr0ltkOLPhPi01TE/GwaKgSBLmAAEJLtVkYVxIdKD3WY0GFm3PAz8pXQRItb
FMOAwlqByoYfaPgeZunVABYDNxqBCqb2Gzo7wLBVV19DDzl1nTFPzVYCadUHlzEsqxM64rzVewRK
EmgBSKVcejoi6kApTxHQJKq+xs3bGhRhQHEOXETgSMYXkvnYoZi2nhr0gIxVYz2ild56zEW4aZGl
vKOIIkltIA7CcYHsFHh2/dSbFvi2UXsKdmw0ZgvVAnOFqTSj1WsiHdmunUpOxbL2jM04uF8YNLX2
GeiYFp1mhnGnqD7SECI19rPbi7dhPKpkk6BVeTU2wtvVJQTD6Kzu4bfeiUomKzrIk5eGdFq/BTud
jI5I6qQLqmp1Tgeq4LQcNkkbGAApF/1BOHZwNIHamqtjWQRKrhEVVppAdiqdtWpMtgoYoHml24Q/
10SmCKqEq4xj28NyAN14MWT3YYYn2jj5D01UwgQMwXFkwevNNKQeJBGcQi7jLu/Tpc8LsUqNLtvM
4zqeNGd5Yu/nsRXh4dtU5YWWqAovu1djj/Ohngy83bx+jhZbkNSNhzw5FrHMTtjtvF2mIAXY588x
r+rhWLRHstOMLgpt0KiaRDVjX3wNNp+GCILBPnop7chgC7K52oF/f7UsAYpa32hA6A5pdJRRgbTj
SXGdXOU+jQIwGZXc9cJwn8hiG9Me9BH9vdCmwTabRVr3/pEiSlQkVq2AElprtB52VGiVFA04pGgq
h5TsAc1Y4YKGaIm1Lv/jlXy76e8TQFxaVOHDPnfRKT01xbHTl2S0Me4VL4AZmooj3ZG7cvoR5MT2
CN7G9zkxhZOfIuupBp/Pn7fkN9qhWUNKK9k6eZytSDd8X+jusBrvkxVrTXnuAcA/u3merXKT2cfR
q36IKOtPluzfLnHq9CeyeQH49VwnP5Jz0hE92BqQR3sPIc+IDjpQOoNXrTAebmWqafD50VTNF/He
We6gzEAmKlPRxehAUamjaEShNHHi3Txxrmj9Wuu2/O9rkf39FW9rsV+vSCuzsrSP6MXG1ye+jJoM
nbeE4A3ehzjusOe0w9fKzYvtxMcheVEQ5zlrz45ryPPIRLTHo+3QsRSIHbLNtwEAKvvUsg5ko0vp
1ehn1he0GYCk9IV3OEGAt0v46tkA/D5IjZe6a6pvpR28BHgjfAMV9HwDPOl885vLjEb/E6QyDtpd
6pn/Y4n/8xhIgKHLC/zda7d33VMzes6CiB4KnvNNC53amR3C9qHsUteme+nwK39iwVMyMfvlb5Oi
gLUzO8S/J41pbb/EtpOcZInmy74wxnu6dImfQytzebNMSMTde4nekGdci76ams2yrK2tleCM6klL
fZia90sjaqpoXnKwwNVhjjopoV9B5/Tum4hb2ywCESzZHFQoF23nl6AGLev1gJ76feSL/JMypm3Z
MIBatd20s/Bml3H1ZvfB2LZvgK/75FY4Q77bb/G/26sG/WtUvZoLX7p6BcpLaDKruVjWgLb21Ift
061+lg+s2Q5uMC5v9TOJEiaysEmwuRXFeif+ksfOeCTTbOfLKkJHGdXcJiPKTtyun24v3eMLZ9s0
XC1vy7TR8HFpcigrn5emhUxQOd/3HltOFjoEhTchMZgDknLJa89bGq0o0AcwRpfZg28otUdfy3Oh
bRTXsggKikCQbGmFeS4t8L6KBLsPGpr0ou8XbE/nlW6m25pNkm3xvPGP5AQO7DF18/40oI1/NRY+
dtx6IzPvPPDgq5WD0qw2BeCZ3lW5AlWXHtJ2xS1j1NpklB3J5gUgOAAo/I6cc5he10MpfHOzlezn
bVlDBR+XpUmhgWRWKkWGcxS2QbTsAEZrctKle182EjgqqBq7qrEz3H3dYWdH+5kgBg6ChrSfoaEX
DBKNSChN3IbkRS8bPi/ZKYhx6hnQQbyNxulr2OFIFPvmcAKhOPZ4NPa1ke7okkQlJGKzdktTI7Cs
47Ghp9D4tkJUgeDfHtrHP+zzyh9eROVhsvCDUm6Q4hj2ox9fmTOYrz6EWMPITb4XfTos2zENLhD8
7U6g8UA7oarCr1ZzpgAXqsTLygenfDPW9bmEjsiKHN7WhsbUNyg7Nyuvkck55HFx4ROwByhtJd89
9jTU1vTVRlP6Cjq2pd42R1uUiJF7EBDuxDNXvRamIxZJZsf3Zek5F3LgCIDeCu0w0GI3O2oD/MsR
Qx/F2Bx8i4Na0dUQqFHIR7LJzgXKTg3qsUFmcGPHhryLcs7urNZ8EHpTm6KURCPZGXxjgDEfisBo
aIl9nx2QVdlTU8ut0YWGUHd2DyA/n50UT3a6KJSWDm7i7f6062XBDm0cKqvbfYh/75/JJoMf0ZAz
O/+Yju5d1I9NOf94t34bCgMksjxOdb69LcuAqT+ngVw2hhjPnoeCzghM/t0Q4XGNRrPkUWQhYL8V
FBvGNiyXlmPVL75o0cYn2/w1CIACkLL8HmYgTyq9/mfvlKssK3zohz6iGJTilJKLZR3a0U+UzgDj
zrNvY/IPevSaZ6fv1Zrjq/HUmGV1tFBd3UyBg00lyAcWcRF0320WL40pL36Cg/tT7yrnJTRGJPeR
eb94hmnuKwet+z7OZA9pGQxL2ZnWq3KGvfSs/KfpT4dehc0rQJsQ6AL7od+LBZfDdDVZmW4jp8kO
jS+yOyfg8coKB/kKJP1W1Vn+w1T8c5+n6tMgR4XTp1WeQqt3TvhkV2t/8KsXv0c6UIfa3bRP/IAf
mzZxl3Wc9qDAdsUxCazp2gnrCp4O9xUazVBzipzuBP2w+hE0bd/Ijl8GWZmhkecStHUPreAAUifB
ygjRXAcCzPhi/D/KvmxJblxZ8leuneehDbgAIK/NnYfc96qsRVLphSapJO7gCm5fP85gdWdpOX1s
2tpoBBAAKVYSBCLC3TMVnUszxGbfttuvFV+LOFLfkFwDmazJwKrFsAWGMlzHVqLuAX5R97kPgBcc
DgX89Ty7N6G95i6KDHc8pndUBQyXgch059nhojfyXWA08aabkj7wpzaulptGC7iNu4M9fffmBh9o
gdHP76kUCj8/Z1Z4vnVKc3z1hzACieffAykEjFd4meKNQSkiWFC/DUw2MjTrReZW34jsbZz4OItE
D8cmWyg+Ub7NxG/zkWzo8K5c9MF4rJHrqk33AAmbBRdg8chT+zLnLIyQxoBzIN5QjkOgrPoMgMYH
aqQqEZpny27f7GtkuCNMFvCjUbl8SXQUTl59yiPHfLDgNDv9ob4t1fv62Go+8bR+sy+RALQk9gr8
bj55fmw99AHQVLMnS/lt/cbviiDISQpwg1JOAkHVMvAvNFUD7gnfuceDyZ9bSDLtGkC4N81gm59G
TLyBluFXfMJAn1InxmnQfLyDSrULogwAkqeeiOnmz/3Us87hGApEMfckA+4DBEY9bWRU3OkYouPy
r550TSaRokg9eeiyTzWSj8gAKz1gL4J1FlTOAzLE4w3+GN6pSyLwDUO8emfXdoG4QGhDLVwz6FHb
oFe1reQbpIs2QyHHAJjEcA2OLvNb7ABZiIzZ+AMfWbfyrM66y7vA2LZj2xxE2QwnxNkhPi7z8qHE
NA94XqtesIx48hMk9y7Ch1FXYAwrZDGpijgvtcHU8k/3Nmr7t3sLCvbu3iLDgMjuhP0i6FbY19my
tsPmMIOzpiKy5psDwb5qy3gAjqTeF12SdAt4VkEhR+46t5Ll2o7AGDBXCoRt124fGguEsRV2rY3c
9BAzW4a9j6dOlXUe4Rsd8NM4qXj100FpJjd1ALFzWfRbu5fqYCAl5NwJ3Z/pjA46zsFQ5guxujWU
pf81qpm/yCrZb+w4sPeuLMIHd5ggbQOofpF5cgLEs/hIFoNjW4hv2s9A/3RL6LEHhx5TiX0L67/z
8c+nZDTCiEIAMo74putDbPvBRjfAuculCwyKn67LKa24tutmYTbIDGyRFvQkOFKknWT8RGY+A80p
Lwp44FrsNaKoaS7NZNYGwPJN3f9k1uPN3yqkIkLGSurnKsu2gHIjroc3b2PxcNxmU7FLi2UM3ZCP
iSrZIbEEZMeNkb0w3n8fYs+9R6C5vwObNhDrk71temJZa4nI1TRsptWW7IdYvg2bw2+8GzMg20Gt
DYbdjYucsSWii9GetrZULFgc7+eN79QKxEb0rghfZrSPS4ZIdAl0qUuJq0HE24VptnztKY+dOGW7
4iPRig3gGfdvV4Q6zTFo4KdJR6s5AWQCeokMRNUnCHT61iYoACrPZd9tqJ0Ohoy+xKKwtr2yNDAs
OEQqaM95XeaA8qccDDKu6BdUGeX1m40ttF4WdY3o72RNDVoGPfgvobSQFAjeQmtdn3XnI5kQ+lLL
JodEY5cgmx+he5xi5dVswPjWLFy4JvsFVVZTC525yJTZ56W8u9UXpgXqj7lV2yuzQKJhj5UBx2f8
WNOLhlcoPDeJg3eOTkP3sbDTGApn8JvTATGqtINL969yA34hBV5/qnnXk8pjEpnQLF/SWLc+EBKC
K346WJm0106fivQCerBmw8AFfilM3z4z/WxO6V50oGo6G8POXop4UOsIKxWJPYjvnsYgW5JJQnWD
pyro94TO+jZCFbFn7E5C0PS5Wi0MqJIdvOlAZ0HCGwUmBYFK7Oe8NdU2Y+UgfXey4tKB0nk97MiG
qhye/9WbhryVyYaKeZ5xZ3lrEabMV6aAoGTVIWDUqejtEMMbWQEvj3LauyUIh4Lvc11KLWTOK5lv
2sz4QR7Id07KJIqg8hOCPL1BNvsJe8f33sxfnJvU2eXBsxEZH5AFbZ8tA/yAnR0OUIof4nM5pArc
S9q4AoRmLcsmtODjSYMFGCPVax8kayQpKuR+RBCu4X74Xcfl1zwQzadqQNzeECF7wILHBfdkzfB3
zJM9PlotWHAqoPllshb4uOJ94ArPIu6G03xq2No4mBXWVCopgSSaWuggOmRmDaDF67EbbCILoD3Q
Ybwg8fIKsc7q0R0L7wSwYLWkekODfDGvwvIu8e3x3uM91i9ThxBcAYgY5fzoAF/85OaQ0+2Yeg7y
sVr0YOQ70WHojOzEpsOtjoq60/WSp9YmH5EQ3qn6XIsgf/aQBftQu/6SWVWIvJZVJVT6zPsmf4bn
FemNhX4gwyBPL8iScu+oVMXVa6/KYR4EenWgVU1DvIfTmPm0ocVE1O2pmI58XCEXyNlSsXELhAfh
4N5QcYj8Gruxyl3Z00XBFRrtEd2wl9SKSLxxKHPQW1CrK9ro3DRYoVIr663qDi6DKzVi6RotCj6w
XWYY9gi25aQCIKM6NFgcwJWUJf4Zvy3/TGdGV3wCX3a3s8ycjwur9Fs44AcwwZsZNoYZlJmnMzoE
UAU4+BEOt+Kf7G7dqAeZULdb8f9/qNslfxnqlzu4XeMXO2qQdaf3rfnohxBZNqASki/o9HYA8Qdf
5XbRLyCUkB5vDTICJX2ZZ391ofKt2Z1GvBXp7NcLpA0ikqYEy+E/DxOWf98YXYXuZK68XZUqRVU6
+UI45nXUEfZu003culBxNqFT6lIU8Ucob5Z7w47y+wbSkByhoJOaGDvpUAwcWSCGXywHy36r6+gs
TjYGRI3Ow/QGIDda15tKJ8BK/N2XeuQxsuV6aZ1v9SMDdntMMRPRVW8NA+h1OtElF+WGWJnrsBXr
pIi85XzFvweGlwrAbXB4d3TtVCvskkszXs1DUedQv6SyC+/moVJtFuswMsrZxDO8iw0Soi0YJvRB
aKYP85lM27ezP9SRSe86MsWLjX50UH+f3erENMxtVGq41ZVgCV3GDt540Lt5D0UrwU0Vgkmdij5P
vAdtQUK7S6y7cLIoIa+2CxveLqmxdFzvIYe/JSs7dp47dRpKgQDxwPOFFFGla3Xn2vYFNCnlazHy
iyFY8epoeQklThRqXD+uTzJKwc3kMX8vq/6ZEtIpDT2YctHhCZjrb1VkQfVZOd4BZb5gAzYEKY/v
QaDnXOMolhdMSGsq0cEYweac2s1rOwQJIn0NMvIKr6yXrvDBYiCz4FilzrSfL8VL8/dZEptvdXTW
po54CcMhXbA8ky9za7BlpveYaJ1cOefJFbzX4lQ345GqIA6RXBsk4t/5mMugmtcHSzJr22sIMqZ7
sqJDU9W7xM67M5X6KE6ulco/5lKBSWMamar6GpwVwrCC/a2uze1q6cYs2ZIJNaQ6A+giB4iH6mjM
sIScaNA4yep21UBqe5v0YKC+jRfYqbWXZo98LdPFDcf56B4d0VypG/2TkBdRQqm0eDe6WYKGN55v
4fZPSLCj7MD+dblVKb+67z0Znm53pqUfLUzQJAKTigdGtrWo/IVhCPnuX1VaPtJILdBVkQkdvBEc
ILVZm/O/igaVrQfRvSzTy9tlWaPcnVEib/32L22r1jgwt/t0e3BwkIL3X6f72931int3efBCY81/
Q68vJq/rcDcXx8I5gGGjm8A03V5aEEkw8qz/EtfNk5VmyVMMycaDZAwZulM99OxsI28uI9bhSP50
600DKqO9mxXOswbRHRkxYZnLRrDqHNncWBk8zxYaAnyPbW9+6JpBnbupJApv3CBXBMzJpWc+VqKv
7l2QXjVuYj5SVWuC2ivIguhIdX0bFLssytly7sCt4LE3N77WJpg4kaKHdXUb72lwcOImB3hFzAUV
qYOHH4shzP5KVe0IV2Lat9WWBgfaJDvFtvpOjXS7RmQeEcIN7uarN3aHbLNIrGkwVybdhTnFhezp
4MXxlzyR5olKPZaHW19aLehE8A8ajT64IlNlRY1UlUMic+FUfn+gYjIW9k5GcNaRCd1CB2QcGx+p
wpDQePHKke3oBkDrwQ6B7rGVxJ6qiz6yyG6voyP1fTF2r37neZ8g7T6soQg47IIexVAbK5BuIUcz
9rxTUWVQ4AOC+hN4Ch1Q4mbNsWgjpK5Z17m6hQKfLkvwhcBHs3zbcYNCbTfn6d1y8xOEPo6tKhbv
EvXsuIaYuGk/GLjtIvA/Uvw6YOqrrnX+VCDIttM1JH7gpfWeJgMKbWMN+NWpPxtwcn6NORIgk875
kdjpXZMO1ouOmwF6oJa6Cjtqt25p9Qe/FAn8FAkDa6DTPyUDlHEVBDq/Td2hUer8iNBdZnAG4yfq
b3w7xU8jZYAkTDjyyDXAbGEmAJ+lYf8BGhXgckb9zayb0OepJxFGhENtNhPA3pMZ0BFvow2T2W20
KP7mE9EBJI8H0HwD3mEssuE1kyGySz3rI2SHSyQlmtmu7pvkQ9k6J1mY4VfgedJlgfToi5YWO+fm
gNCaPURf/+7ZpRCjoJ65CJC2bdtsZcQxAkSBSj/QmQpEMp91f6j7k13ATIZ5s0jfxdkMYQ9HMIPt
3kX15hgbHx4NPoo9hdfmVoko2ZobJWAmf8foyJhGSct6R/V9nC7UiMDupWiLYitAP/DRyoqZz0qk
rrlObLfaIwsJ4rxpPvNZYS2N+rgBgbblGR8mexd+MqDUkKbAhxw8ylbRWespd34ZCg882GWY/Jty
t4z1wo+0f/QSyI4gVSbJL9nIEXAxuxU1IE6YXyJoCNqreOxXyKHyjzczf+DhZghSuewdoDk7JGoc
dda2T2FnqTVYyvrNXBxBxOaICrdkyfZJd+YIAtf0RI106CQIwwDqulKJRusT8200x+zeRgtsI9i0
WjXweLlWsiDOLMgPnTrXrC5Uqlla72Ivq5ZUpAOcvCDmDOqLU3pI2JwsahCILZ1JSoTq/jDGbDF1
+HmMP13FLqH9WrTgngwHp3g0EvNI3Aw+1El3CbBW6356KaDRF02+6O6uhGj3o9ONRwbx1zUmR3kM
6yBcNu7onOoktz8w0KXPtHVa5QewUBarAFlzn8jMT0vnZLJg61p5C1C9+EpvTF1DuKKEz+LaMNYc
m6B1VyxIoq86O+el7X1uE9Cujs0YHViWqsepI7VXSQ4NHQvpQnaUiH2SYhxRW+I1gMMnDJvuK6Kl
3bJ1vPA+cU0TYq4jWEbtfISIcvJmy6HIoiHHqFYmgqctGHrB/eGwVU9nNraqndIu3AU4m1unMzv8
wpseKu4uYELTAaSYOtjWSOjd8sZBUFZjJmqwjAC/vxy3HuaZaykRWp/40uY/RtgMq1rA6Up/yzRs
4yuU5SYNrnvuMf45BdcuxBS7z9bYs6VO4g5aekG3a0Rr7BginXcdIOFLxOXGl7LvT8Sh7Smwd0Z5
95mVKeQggb8wujh7UoDeA7qNs6AqIBuKKfnJiPVb3a2VzhRj9bpTFZiBHEyUgGhkB7plX6TpSZTV
l/mOp3+KKED2RRZZqHdQLIifvaw45bnhPcUgfDpgRpnewm74PNWnDF8LKwydg5CgSvm5fkQgY5Gb
dbnD9NefseDvzyMXHfShnXybWEW0KFkfDwtqkWE0LpqSh9u8G6BrZkAHwfUmp9ZUvNXJJB12yG2r
ru10qEGsj+gF6qhIDbe6vJb1pvStdklZbpTvhj3wVTrC31N+263ekPG4ZcgdXqRE03pTtvLs6orY
Wr1WGrNHYJjWnUq4sY6ms0AMb2dU96dWJJaCPge5ktsYv56Di9DBph5l8VxV6tWGl/E1KusNHHHd
ZzPzkxXyp4aLdl149sy83qhUiqWlRmPhu5l5cokRgRzFVObwyGGdExyoig5y8iLTGcIU0HItRgjR
Inl1E0sNtPIEuKMkLqoDAQD0b2xxhiMnv3jT9Ku09WKNDdvFDseUXBh9sneYga9EmUADva0DB2I6
Zvzq461wLcG/FF4Yr0zOs4uXMPcYjnm97rXSwHoDLw41z1enzn4Meds8uWHUbH0/z/ZBxqGUNg1G
FqMNxfWo5l/g2o9XvhzVSjJ32IFCkHLU6eApVa59ya01FTuA9x7Em4Fj863IMqSLD83jqHxA+5Mo
2yOmAYAhFB6uUAZ5qyvl2fDjvQrF+k+aFb6NT+3UOE6heKlCtkLKYmc8wruGp9BFQbEi7H+C0NUO
sV4LnzCoPIFIsbqGcMbMdVSkBmS3Nzt7aUgQILROaz0DBt4eHKuYuKlduA8rSEPcigIEiniu9jm2
A2RIu8JbJhPDOKRaP4i6Ch4lb9JTOyT+khi9xV/1OrfTU25P8kzwwK/B5ZtClLBY4LU1v4JvQyPn
30rvpRYDuF7wh0h51D4ytwLh0DTVDuGbbRuC0di2dPgQmiCv1j4CWdgbjp8dBmWeXg8fIRfzVk+J
GODInOvJflSxvw6MERiDpkl2TheFGwQ5ENdzR8yLiJWD3QagkCRNd2aSNZ/IImwiZxtDnG+BxVa2
nKnnG4P12z+WiXge8TKgZLjr7SwBarhQ1FA/o0eqq/dFaoXHv9vT8y+j7rfWX/rejNtpqNI19HYM
xkM3IOgKKfTy2MMDsFGVaT8qpIRB5liNr7l/V/Sd/90eyx82d91nnZrYWQa9f0IWeDX30VlhrNUA
pBK9b2xwqm1shDl8T9MaSE8Lnm46pN5oLxn7csNM33DVBcgk9lkJcR8HyOtOZDUEigf9hsS+2UGT
AWvzNnt2WM3wO+0qcNNk9iblSC6OkrI4AwSv1kh7Kj9U0vxG0EZDfMO0lbze+rBoDFeGz1+0wB+T
UGvIMC43t6JX9+UG8sjhJpVBcOIDoFe8/0jZ73neQpou9IeL67jdydLYyESlb36pk9nA7h9Zby4Q
LSiRIYJXIscKE25hpziRDE02FflUpFa7BbaTWrFXtJ6p9U99ExEicpEpEKga6oJlAtaVEKC1yt49
lpphqTnVd5UAYcDQvJTaze0fOpHuA/RoV2C4DbJrGEwABh2dwNTNnW8KGOIVaDWcO6OA6t9gyOQ5
SPNqbYFv5wzIV3oQRSK2Y5Hb93Zc8GXLRfjSWuohS3PnB4D9yG/09GtY/tVdhhrpG21igcgf3wrw
I3hwxXjZiTetj+yB/gO9/lRvOUpsZVHN6kPeYGX3wHYflYIw0k2QKCvCZst1CDLcEYJEtwazcCD4
YdyDwQZMVAWy9uFcWZQ86o5UbIb8rUjQQ3wd3rcOPxepNWaAh/3bvvmIHJ1SZStQ2554LdXemxZY
yEaEIptbZuGZynSYTPx8VPs4kdHJxOKT+Axi3X33eR7ei653HtiYXIgMwVadvUXaaLwhqyEbvwOl
F9xjbTtbUbU12LDqU1hNK9e/xwJ/xWyl6kJstFvba3gokSDcV+xjZIMbDu+1f1VhDT5uTP5nYGQQ
g/LbEE6Xzj6PSBWHOGJtPzR53SxzU/WfYs/+0noy+W6VDbpPcSieltgqseRVeBBa7QPOIMgW4J0O
anCjdAPCJK0ZnX3T+JIavjMvKNvEzE55HH6hZRptEFygXBeu3SYHWqx5Dn6DAMMXa2LzIl4v3fvp
2ajwqZiYv6i+6TWgHVO907nLmynVQ6YzxYfBKxcg7B23AM1kHyXkxZXphl8zHzBoCS62S5yG3cUF
gBqpBk34NYY0AGfg3rBk5G9/7pmY0XivMvujwsrmDAomdcaqV52xA4l3vDc+uHYUHe042gRWVj6m
adzei0QioaWDMmgPn8uy8hnbUavR8uYUBO7nuZUN4rUG+OOIxRF2LcIxIHkJDxnZ0gHEdRveKeOO
SlHpidW//ut//9//863/7+B7fo800iBX/6V0dp9Hqqn/51+C/eu/irl6//o//3I813Y5d8BhwT2w
jwjhov3blwcEwWFt/q+wAd8Y1IisR6fO68fGWkGAIHuNlR8AmxaUcN16zs72JlYFIOkfmmQADFdr
+YrQOcLn6ltrrOZ9bNCFyRGIlW1CK6yO83aHVDOeXsQYZluXeOUgl+oswqGMtrPKYBI1P5WBI76E
SIS5LTPihMcrRGMyCISAmYgOQeK/ryPjMktXDL/xA+SJkT07HbjK+rM9Hfq4qTY5Jj0wMv3Vmlb6
E8j0sx1vGVbsPBMV8pHcdjahvmRMA0BNgS3++dE71u+PXghH4JfFOWLQwvn50YMeLze6WorHpouG
HYLAAbKmzHGdOUb5UiUImkzLiW4EDrp0neqeLAQwT4BqM6SJ/dmqUr5xyEL33Tgdm2g27F5DrNg4
cF6HL2lUWavYTrqzhCTmsSzAkzEgNvVhBOkzHq94nUzBP40c78mU+VAaCdLhRK+ZWQ13Ooztg+NY
mHMBaZD/4Xfp2b8+HIfB64un4yA1RHDBf344nZuULlLn1eO8SBcFBy4/dz4gQpFfoSjbXgHVf6bp
MKqVsaEpj4qTFdK11HUooFVshd4X+ID1WvBMgTUNE1Ooaog1cN58snR1ltMaER/FBxWz/CM3CkgG
FR1Mh9w51vI+NPLqHon2GwTs+WM+semX4LYF3UHiH6kOlGHJtinA/0it1KGK+g2fePnhNYNqbRU5
wO3Z2RLOqXg/SgXWfl8B8tj74Mywu6Ra1j5QhGHzCO16/viLrWPe18Lau1Du+GVpTwpzlubeYWok
+bmxDYBO6uD0wPKXnUwn+l51XvbUTAd4CouKxyAAQyGLRLtoAT08ZF6hnixtVhvDHPM1tVLvrkvn
3jnIe+9mf6NTWGxtOU3yjly+beQ0K5vNhhpKi4X/4RfheD/9Ijhjron/ORSzJWDI0p5ep3czFWYW
awCVTPDI8YmCfBzrL50JemXCGUblB9OrrS+0CHOMtj8F3O8vRuhhiWZUkIKMkzOpys4qsSQeO8vD
0mnlFUWxaCa1twhJgNDeKWOIyyTlkTpRAxX/bd08WMASf1vXLrJsBttNd7IbzSNzXPNIZ06f2OVC
RQOyrRAoYjvHjfe35t9s5gqn0tv/MPf8PO1PDxMEUMJhwvUsENF54ueHmYQVM9OM+Q+yrweEYjNv
YQK/cG9Fhoek78xct6mnXnLG17TWJYuqCoHS65wODLcgnkUYsXCBPW6LXY04wzTPVtPs+u4AkNG5
1RBvgwFVQ+MDTiczhDstGNWySkzQu1osu5peEi3I2UINLDPeGhCdieAlAK274Wi1jIsCXDa+l14F
8lz++al48refmO1IxqVpgXKXOfYvTwUrKidQTSoeGORyz/YkmAFqkwQpbJPKLXGiBiKOV31xjcSY
rt5RL+cQNCC6ZKoDfx6AsS6o5Ila2ZcD8uB60azqKjbAxZ3VS0oFzDnoOSCFHBz5lDEYB1upC/nx
ZlULZKdJBunGbnINFX4MUozICHZU1FNd5wKhFA72b3VkV0yuptl4sqO6oXax1HaMl2qi917IYHQe
MQ1DV8QKYjB1iXJPLVEJjS2/ggwXtb6z9py6hkCu451CbU0/geEzfk7FJrbqcac4ElWmepb3AnME
nIpgTcGOH4T9LpLxubtoa69/tCYASQEgMkK32ClNpamtG6CglDZwy0EiLAwU6J07099D3Lu46CYC
zfzY+Ec3k59SpZsHqsrx6VqliGFsqEgNZgoIFTO//PNvxOK/vToe9DY8E+ICHnewC5/a381Dg8fw
uRvs8iEMzcnrrD7GdRV9VR2SDv1esHtEfiKk5yEBGPx64dcCjBiI7/svBcJKG+imgiVDiujp555e
1TJsYIaTlxkRMK7gYhFdXMEnBbpaKrrRuA4LPT62oQSrSKA20aSIV+RGfgZNLFJNpyJ2GM3OlRPL
zVTMKpCPli7vd1QE0OhtSCpCCnkdIdVs7dr4lRMiKPKteh2NonkHvQZaHCujqpqBQ3BUjfvUAdRt
hl7zDEQSUAIzZ+g11ObyO9/m76DXRdDXa91ler4EXWcAMAd531YiXyxL6quwvOAuaYF/7QHiebG1
BaVwxrITMhTkkxmUez8szBewijQbzKn+lsziGPznBWJdXeMi36nFDoLqhdN8uQ1rByM8wFN3GrbQ
eQBXfHGqtTMibxTSjUPZhk/gXHeQnwNvXSXr/VAjIgBYgVyC/SJ6xfJJLbKx9J+TdrRWvtGndwq5
oTudt9aeRuINIoC3kTqWBQ9e0QOcDJ2s1u+XFkTj4JwGNtmdDlTPq2ZY19zWS1OMb3XUQHY9etmM
2fMYbrSFiFV95wbwoChHZ59BAH8gZcgmbo68H70XJDGKZSyHEPgJyKfKpjJ3fQSHvWnZNu7AzT67
UX2offUMMENyxzAdXgdsjKB5AYFrnrdPiHMFkLML8qc8G2vIBBTtloqiTPW+bpE4TkWIMNv3dc02
sbbzKzzs5ipnqXywyjy9Y6XcmkMvH6iqj/xm5Vv+uLGnOsspayh3zOZ+l6qLVag9OWshGgR2w1Ts
yWEUUoRsqmt6idzolgEQjsWSC+q2F0OZ16jicOrl9d72q/JHayVf7Hh0gXmt/SW26c59adr11klr
A/lAI+gagOLcFJHOH/40Tprs+6wot3BYtOuyhSSeioqHYkKjIA0SKskTEEUZOUQb61ThlUIdHTiE
A8hWjJil3KhETL4fPrl5vhqHfHiOEwA03FKYiLVgx47VrQOARo4P6URuyNNiBWBRf+iqpkIErmu7
5FzHebmsTeZdwU8abm23iKA4kw+nxIJ3HimJ8lFYCBSIPHS/AlO1TrPA+RFo79g2iMhQd6QDeFcn
CKMtEprGzT/PhPavX0usGhxmM3wYhGmamFN+ngjhhiobqzdaCMabcLF2PsJLBBkA3dS9F2pzB6ow
eESoroV2VNi0T2MjSgjegCVfyMK8xq3CeqArs285fpVILnM+3iyQwx8gUO1HOzlRrBDPigbJKvY/
rbcmUhU9CdjSGSQcIYy7DOo6m9cRNrKPl9oZkosOG+ueGhgiIPf//BjMX9el02PgDOuG6T8haIf9
7nsg+x553i7Tl7ecdulNSFK88gzKxyDxghvAtkbwZd5e+jSwV05vl79OBtSjSJHkT29/WIDPDpGy
ePnPt+yYv6xzpOmarou/nIvJw/lt5wmkqQmhwSi+zAv60ZcVmNCD6DN8wunklAfbTrItPZ9t/6qm
b3xlIpXq9+oAvI1zNbN19BlSGzfrOm7kikelAkfTmtycmfSiZ4uDyyVP10NYgzgYIY+VSszwwQjK
tzMIITirTgPmoQLTWQ3T2c1OQSLvP2zHTRuxk5+fC2eWK7Euti04ChzX/dUZwiAOm8sorLepTpyD
hur0EgknSITqePApyjwwqSF/2ZUVAHdOHwH4g3okksgNKP0Qx4xU+MkD0S40c7i4mHBdP2cIr5GZ
yrk6BiF271TMOdiN67hj4AaMsOjqm+KAwMtX5OzEP7LigrUHJjYV2Ahs+O7LxFi7hINJPzh+2mwy
VpanJm3lAbHIbttUzngPiG+wwoxgfZzGaRs/+jGOb+NYBggDBWJSRXExgxDzEIgI2wvytc9ukOQH
Cz8Sc/IyaBAZBfo8Gs8V6BsuZEXVVBx0Oe4Aov1C9VRFjXQY2tJfmVg9LucrUGU9DVmbfbvQSgVb
qnt3MVc2Wz3E9fFdXdaq7NSwcsW7ErKF1IUuxYEh2lpplb2vIxuDV/kkpdVi3/v7XUPRGFsLl3lb
fLDLfcBAppcCgAQxQBMwPzdVK4DGLH6KCwte38T0wbamjfZI5dzNg2UTmBEWScM69WsBca4xGZbg
4cXEJJrsUepQnkfHvxNOiNJUpVPfXNQN45Cc4BnCAIFzNJzsx82i4+wHuJQlZggnwbIDPRHPkftG
Qq2XxvCmgcC/Dey75meycNIy2cHFCj/m1Eh1duKs4QEJ7+crZd6wyYZhXM1jRFg4xWN8J6ttVCcg
HJv6WbWr1qZnyvU8Qu6XVxsyibdBpTlGK+AFiy2N6oyFf4nS4OByxvMlUGUQNij8YZey+TpN4Dsn
KIB8JHMap0d0eNGAj/FART90nQn8gfTA6RboUAagZUiFdaJegRsYu6rA34TuiupsC1ntCJleyD5y
InA8+Ga4omcz9P5nO6+jkwuKsbuqbDdW6DgP4At0HuwRjEqQJfDWjeChWvYQsofwR3YlE4SqbSCh
IGoZWVa+tmKn2XotSGkhGZ92abrpRyfaO4ZVfEhHH98xmX5BIl29Ek1uHSFe2T8YbfvVLP3kC9Jr
8EVSjXlxAy+5wyJHLKhBif5HW0rjGvl5chrrJl3RBeBgPbpTVlzeDhcwvoENvcefgi6S+k85wMYg
8ezTbVp03rZ2jOITFJyXA6v8jZXWQCh6iAYYzbGLS7iwNXxKS8wu8d5MJANUF48MDiy2KPqIlUsf
k5hvBupKraaI2pXABnJLxdDwkBYD/c55qAq/4RJb/YvrafYIXYVo41vwB1GxVBW7AzJuN9s2PWC+
YJzPN35tf6PRZCGNLbRa+RKbOfPRMhDayOwjtc01Cgn1GRKn5lt1jUYdsPSFYsd053aKZTq4KIA+
qSGIBbfe2z1PrrUYMZ8t3YfOmXOyHfV2z51w75CVquZ7nn4OG0Dk8zVdNeVIhB6lREB2usB0oPuG
27Kb7+uf7pk69bXx2z0HSQXed4Rv7hrVbzoj4VtdefsCIR5AmXSB/ACjxReKTodUV8h+hGu9iOT/
o+w8dhxHojX9RATozZbySknpXW2Isgx6b5/+fgxVt2pqGhczG4JhqZRSiohzfmPtPdniKgWktzzF
Hezas4UbEFtuiPnXAi9Y5hgA5m6DyH1PDIEfsaxTUakUJ3l7rS17XfVBbAW5kqxFxAJgJM9xU0EL
qBELg7ScPkPfS5+rDGPDwXuUHcg9GxsVRs5GFks10Z8YLDvKIRhJuetBDPlW1jUuOccuWuGoOR2K
Pl39Hsa8jWiBd3QV8s16nz5jc9/eT5q9u/XIqqnjz+yKvZyrm1vvzDuCr3tVlneynxxahyOuXurY
HGRdPqrDaTLjz7mau4NrVOmaAGG8M9vROqpJnp3DsWbDN66DvDy4SYFLkppnfirK6aeYt2nuNL+m
dP7OQUx/cwti1HEd5ECL0U+bG5Pzid6Gj2OAHEne69kXXXNJOTII3CUb5lb/GlsGeu7tnD3JJ49T
YR3jeLQPKMztStdGpUafnbs2Fj+NQa/ItiloJNqudY5YNbZmGWqQsnBenpLKW6kBqXOl2VQm+g4p
yfqvbqheUGJesmgc/t2RNzkm3ywivfihdOH3CoPQD3tUk5U5TMFzg8zhGjV/FfbA/PvZkMHL41/P
jbrQfQRWD/tKiOENsCk8WY3E9P/xPJyeoYUVTbn1phIhbES0tzVSEusgxYkl7zX2bVOvfYXf5Qe9
3nx6DYxtgfjYXuVI/OaZ9rHKlllrT1u5M345xthr93mUkBKQIwlpBaKangNPK48OnsQbOSDLd7Me
u19gKKT4rAzNAbS3+zJ79oNsn+2Y0KBWDRdREuWFJIdt9vKkzAvRizKdF7527WFURbKt9Dr4EtTb
60DD7Td6NxdHTSVQglfcx/WFAL70lZw3LmFfedZJA6yKZULwL8ci6vK32RXTXodRvM3arvtMysmX
HRQDmhcWcNkdGj7Vk+fiYSQf1VhwgBt2DQ8hqfSTjZDiWjYoVrP1+NV871zD3LkoXu5EMirvhckn
vzwTpbRqPQs3JRMIcASr3er6dhX4c/vAJsInW8HoJFi8aOWIOgY4Qjzis53tcDfOZb3HzGJ6mwvs
OpY3Osmg56OjmJ3tWfFAcsW6P7MkvZLzeK0mjCAi0tL7Ikxwn7rmT0miWlDwCYvYZMAWPRHZoIXO
szLi8bisprUSW0/lcnFT9naVESsbuXxGXk+D+13YY3NdUMssmncF8jErOUj26gGBTmwnz7Jkj52H
ecPAMlwU+o5trnaEiOM7gCteU1NRHpOwvNOCPnwfnYI3B87gNaRV1xpoGTUbN7LVzsJ0rZABOsgY
FoDEX2npqhdZWmbUSca/5suMqJyhz00YzKp47j+c41RgWwi34ASE0T11Vs/utK9GfT843b2+NECZ
gov0R7Mylnt+9O3DXMZYoQHvcU+Bpf9zOwkbs5Z5/BFqXwYzRDO66zNiKZ6RrIQj2pXLGrmrDNVM
Vrj67fTeNS4NtIWnuVbF2cjU+9+dc4W80dhl62tZJ+wE0a9qMUxZJmty7CzV+DGNvPSJDCtxY+H9
7OyUNr1zs43eNvybyQc1ZvG9K1ttA6BZ3QCbNRB0suP3NFTsTaZ4Bf4oFKsBZe9AJOVJFkdD3wNl
YhdVBNZzPpebYsqT91DUBMQXbyg20sk7ovvurlaD361xOiZrhH+mg2ztVeerWYj6Xg5Vws1sqADf
06p84Az/Kp+T5WZ1lC8qW+aHefzfL0q2ZgSx5ItSEIpks5BUu2Ca1ZMEC15hg0sxJ4/qB5xkrpxz
2eXKRv8DYBgqAXHapZMjOem3ia6d5JzR0snKsnldteFmmscV6Jb4GTjB/GoAmk5aSKaypA4FWzRE
vWXJ1YyDMavJtZSW08kIi+FBtgWtd4/sk3svS3qoPlcoFF5LgPPeu9HRLrItD7NvmrCiq/i0ilE5
IXZzOF8fodapz3cjOEmJaXQ6az/3JnAFy4sLugLqu5a6d7I1Z533tcwk3C9bsRHnO5UC2OxC9dV2
vHSVqefWrpMDGZbiZbadeJcoqraWxTBV27NbBx+Oakf8F2N3GU6IVslGteVRhdF4x7xRipcx6Ytt
HhPpla1DYGSnZuIX7Tq2RW7DTV9k1yxH8Zp4Lxv35aGiG/oNxgEpSVwm8iDyHwGRp/XQXFIDhfo0
ybQ1adrmYlXYxYLt4DYWpOonhP+318pKeDThbvEQZ7150MN8wllsmUMFT5AZ2Uc9iMM4A3VGYy9/
1rwhu1SRuKg4yRdgDmcObJqBK83SakVNexdMAJeCrCqeZR1+SV+sTAfPs1RF3oD3+HIQmuQEkwb4
XS8afn0ZP2ogcAKBR6AsyhF6uRVJrz7JGk2w15usNNnKNjElw0PXT9fusscw4pvclVayl0WX6Bn6
7/3T7IxfUFxpT7K6VUDH8Q/aH2UxbCoTwgqoc1mUl6HWX4w2Tc/ySd4MSj9i9YL5wguVF9VaY+Gw
5h8lfRjMUd0Yatdv+KWptnlbOGs5sC805Wn4ef1rm8qb1xOcZdBdzDLHhn6fpPFOF1P+LLtbOfk9
XZ313y/fDU3OQNa7l2BbtIJ2CK07XGEQhEC0YxgPibMAfBX3eKuSd8nobAGEjWdZulbh20D2aRx3
8DJ/D0cu3gCBPPUrCPMHUY7OJjWBy0+AKR/62M2ul6BxF93+4Oh1BWolWYNq2jjmv/sZXjdsOwd/
OE+U0XpIQu1MWrQ9AyjL1smYiu/BQUYrb+2q2f+v7XI8S3PG4S8ttiRLnHVFpuGua6F4S5PtW1Fq
sdyKMFBQMVk6w3ajM9vv11urHNuA7lvXnjoeXBIh942h/ZKZRdsVKH3Vtb2TmUV2becJPfunll2o
7BXEzus0IHsbZoO3vVrx6Npr30Xto2d61WNqpG8SUFHGobt1ytLbdiydZPb8yYadB1e12N3kmlKl
zk6CY0uSRKIETPJPFynVlIyiWqOoMm6moUgm3/HyB+Tz4oPE2VzrJNrGHttmffUIwzoanEE5IqRt
qy5vGnq8YjZBfubwL5CPM15lK05V+ORiD5AmQ7gdQ+J0pTIgyqjphXoWibfRSLI8GMtlQkThIczK
b5NeJ0dZkvVup/8eKuvkRbWVcT1xaLu3DCRzIzSO7yan6V+spGs2bSWa7bAUTUVzDnYcRivZWpix
d1/V5lE2yqqy79eeoWqPsoTtCiqvU1bcYeX952yqto3C2n7EcLl9UpJzp+fDo7a4aA8ZmVgvaFVf
tsk6O1RwQ4oGAkJLf1nnJee27vRTH2eX20B7GlVfFv8aaOQW2VUGQSsaCFPMv58kB8RZHuwL3XXT
S84+Ae6+RggrdPaKkut3eTDY/9cdO/yt5gSAiFqiR0TSiFIsYHayzEPVWydZ6kbFusNf4assyQvI
8WkVY5i9M7IBvefeDZ964qnLYDlNELXK8u2O1n2TIN68zNgKyzoNgyKebAHWJs2xEpzfdPknxagj
r01huyhp8vbJS1zXd6lhKGdZmgbomOOgvclS7Qz9qS7ceZeSgDlFocCYcLkk/95Zkdft2qT6lD1S
rfrdQxanNF1ZZhnjbme2KJnCJZlxPvU9RJcvQ5V69+rSkC0NhQkmEl1R2N7F4N3DWf09AtLkr7nU
YX1Y6aFfMt2GNpuPJiKKs948ZUu22+Gnfd+UhFFkB1k3LJoyCpDK66CmUMxHx9vmztm2xpWd6BGY
29y8yMvgjbh5YcW67fHl4UBPg3AXvOy0tJjQ4EaDkJrsJ1vBqL30mHvtpUBT7tk4a9jundRn8jSk
2n3ZIMtLqxKE34EOQuMWWNLk3qA/3+5CZRLrcqlTQlrNxPuz9dZvLKwTninfxDBUnwRnR3/g47+Q
vtOfKpJasr7GypywWVPu1TGqPgXHpGws7be+Y8ODkiNH7qX+NjzH7OSuBuH70OoIn8zYAb1zkEBH
e7mrlzp5J+tkq+w39LX4u9X1ht9jizqoV94g9J0yG3CtWoHWDoLuR3AMG1l1q5d3hd2G5841m51n
JfOLmQZnBa+HH8sNyLtB3uAtfq1xagxhr47WAZ9EF3fiqNTaQxpwhojkJydvG2/G88WdBgIkfKb2
cpENxqyLo/fPCJe/9HJllDj4fwAVMOa1XoztbnAr7YWPUtkNaZivZTFtAKxahG18WWzGhGMaO4Ww
jvRuZSj6dhjiGAgKQz2Acn7FN+9OaQ3tRU5cxxWB1aUobCb2cmLtARFe5GYn9wGdqk0p9PHiLRyT
ZMRpUrXCdQ95hoxo0JrGO8JTKOMlWbnSvNR8V+ycaK2SV9ClKuO9LpvPyTLSh5D458t/DFK0SV3n
hW6fc9yZFSVO2CutwxDwHt+YdSRvhnnNimXvbcO2tpmi57sJqDDxcRZfWTQak5PVsvjKYost52rO
RPU4Tal51FNPWaEmNH2oaO+s+s7KToRc+negTbmJ9L7sJUpTgbXkjR+ei/YrukHZyegV2UsO/q9e
hgKlINdsQTQk6d9N5SxnKNvu92Nl8a/H0qtJh2JbKYO2nnQ9u9wusYGsWKmebzWZxjruA+1Z1bVV
nmQDJhX5BQ51d1LRh/3IM77LrDOvmE3Z+2yqrG1iqtZHXzfrdIG+xA5a+GHZuqcYQdH7scc5+4qJ
YWRQx8lrWrW/R2pBdh0pO6T/jqz0zLiOlKAZnAofp6LdR1gefG3y3Yju0a8aQ0O/Knv71ULsYVP0
Q3SuKyW5q5VR33qWXTwTaSG35fTm927ufDkqKabPTszRe0swfg04SVyEGZRHzSJ+B5cyeYqbQKzC
LK2+RYOLWACZsyRgRVXK5mOOvArpj0bcozrYH9y6+GTTn62r0SQWhX8PskGT+4UNJ9DMLvq1+GUk
kKc+80xzVkFhRQ9aG+h7103sfWFoJImAceP2Ooyfpl3ghsLais/7J/p4l06zvEtQacVLDxJ9VWI1
sde8onhRSVXBGvTmVWmK8mWYBvW+xXSP713xIntYo7sP5yl9kFV27TWr2HXFQfafw97aVZmWrmUr
Qfz2gsrWo3yUrHLFuMaxpXuUpVYYHrQV7DDk3FFUK1sba14URnkxdmgUYCnLL7LvWGT1JYssiMOR
YuDJEmUvhK4ufZoXX4wIqK2JMsyxdl0gmjPcAFzXv0zBhChkZ/JPgSXER6l+k90VDYjL6LKxl0Xo
/U7RDp+F0VV7DNqarazGDnPdmnEGJD/TD4Uuqo2ctFesY8GX8cXOW5hdhnkAipQ8JYWJ/YsJRrhx
emyOij5gKaxYq4kmP5UtYBUx9XCF8iFZ2WHd7RGDUkiQLuX/x8HXqZan/ecEWoiZZNwWiHgsxP8W
gjiyCK+xhqZVp5WWL+tzbZzXZTgY1251Pv7RrXXTP7vZbJYOKvvk8xRJZ2mSiD+ipPX8xtGQ3W9n
813FwDVHVvhNVT1xb9uV8OflR5T9Qb/zgPhvZNGuLMtPCBScZDEwXvvQbt+EUZuXMQsT0phM1tsW
nNQOpby49+1s6r5Dil6rek5wAnzMXax53hfTwJQMBz71Cc2PfjsmrXIXeFV3B0fY3RpRqTzGE7ph
AqrwF6vvLrocPyeoCQ1R/aPMcToYnXZA6BML2zLw8otTTt0BNeRpHwdNe59NCuK0OFq8kSD6mcW9
+BWqe0s3eB2Vpr+6qTtiasJ3T1m4SnFcaTsA5t2xFTOmn31ubSIkJF/U5YeC0/v4TbEbJJGJiWE7
2O8TQw32k1KH67bRjdc8at19WRGEkMUJZNI+UZL4WsQr09jrXpNci0PItzTDQWutFrH5mqoj2XIj
z1lfKbZWPFK0i2tnh3T1vsKP79pq12G7d4gIXceKwmGflwoc65axpU32pJk0XASXVwVLJMN9TOmv
rZkFH7FzVcQMl1bPK6N9qCnTtTX1AmUX9pp6bZ3TONiRYgfTv8xcOyRCcJY2rq2WhmGwpaNbLacS
kWrs1BY5TllkbdN2c9fAfl/G5uMw73QrwHtjea7W6+MOFzAYP1NzaNyy3QdT/oqFzTj6kPWas7zw
8f6+i417p5nH0989ZDcBc9InkZfuZLEp8arNhYX3zuJCmJm6e/bmFrhKGdyz+BoOGht2tK1CNDRl
pewnL2ERf3MiAIqyJBttBRnDLhu28TL+1jVOiUWlMbmwW528a3X1Rc9xxrzN3WDweecK69hEASue
7BbEUDcrJFfWcmIt48fHjyAhZ5B1724PCwpcLCqleEg4kP/xfJgADVo5ebyRfW8Pc/TkYLlNebrV
d6GSHZFAfpNPvs0d5bq7IjCmXedwngNHg3G4uHbIixJh2CE8zJanhZz0T3WaCqv1ZVnHceHfW4tU
GjIgMNcNJVurACxO11vZtS1TxRcttm6y5X+Zrk2jnR6EpBaWR07LPHbYcSqSZXNSXJQqPH2jxS57
M+RUvUHzDlXIf7ks2lbicG4SxVm1vPCtxgpM1mujaxyqWmUbO0zzh9bAKLIbULOAZc3XjGiArE8y
bzzMYoRjJifH3YUcCfA0YiBsaDVSAfJStrF3qpeLLLatVW3VAL6xrBuqiiQ1Of7SV3XVJDIVO+fY
aZ1zkjbrzjPmOxZhk9jY0mAHTr8h8MW6kuTss2VH2aJFuP8tvcUy9lYv77xA+z1MFq9j69A6mgXS
nd+qtNlNk66cgDSkrpmd5WUyI3SPlou8k3URCaM1cNp69VcDitXw2JaxsnOs9LtJLYvjX/WyhxxK
mjzY1myXr0/8r4fJsVrtfSOAuETmCP2mQzBt1cVl7+bjLv3eS+nDl8JOONihuqll8dZnMEJ1pXrK
sNMbJ/YtzYrwJa7Dg1Nm6W4QYfoWBcmjZCbMTRDzb9H+2cMD0/y/9wiUql1Pc4vKqIcQpde1BK/a
MD/pqrMxDSxbb1VOGsOxv5VvI2o96fZGUZ1hWWQnWX/t7Eyqs+4zjNGsrmsfkCyHIGFi/DASO/FI
99XOHnejwq8mq324VpZ5sxt0fdEDpa5YLk2dRhvO2OpaTnNt0BxsSBJEmWd1cQNaLIJGZVJXaRp0
q1td7ArHuZYLaQF0a9I0VDl9OVJW/tEuy02DpMJf0/1nx3F5BbJFXuSMtub+rrsV+daxsMs+bo4d
O+4Y8JjWHhmX0S/DqTyPmPqR2Skq9a6C4qAagqJs6YJG79ZhW0PR41Peykq7thdvicmI10mNhKYx
NE9VpPJbokfOwfUSwiVDnTzq7odskzUAF+O9Q+RxdauzLewgohxSlpZY9ZMAK/BUPMnu8pIaHtt2
1XWuz5B1plBjtCdEs9cLd9hrmQoGJsvSM8G49NwQ+9gLxASqoNAG/nddrrJF9onGsQXW2yMHvPSW
DVDwtG3RGyhPZal+LKykb16CDN9Yq8JRzXPD58yKxk8tA/pcW1lLHrrC2ywNAUjkGKlPFdxsNo7h
A3qM+PwpEPkSjs7+kJnTD/jaK7gMQ+in3QDWyPDALJnw0tOoe1ECkni9UaMA4aDgrKZJfFCWfRcU
mGJjjNP4UjZgkiMbgXbNTQ7XmfDLJLgSoBvY8fVLs/wSzBlanG15Z1g6eVxnSkuyQ/+U5Z28NFFT
7M3GQDMoDM/2vxdCa1CoR37WssjVd6rbfMrGW/1ffeexEgu27T/nuA0VidsfsXbbyLlv9fLuVjeX
bnSKUF9eXsFfT7rVyReTzCj4upjZ/dvVzc1oV9k5ek2h1ZzRF8Xv3AmN7ehmzaaOZ2Dg2aPnwAdU
itZ9KXP9ocTF514lkfrSdNrsz06b3vVD5r3MQdesibs4vAe0ms1gbw22/xt9KXqLJeusAMGRM8V9
rWE/Ir7KRgvFmaeArwt77lOdWCVuXiFfdSy8uQaLKioZKLAMsixvUdsejiBaF/rA6L1mAXbR6Thc
ZAlG4HOWq8P9tSRMAlvu+HAt2c4+mwv1UZa8hAiJDf08N5x3YMywT4d2vpcXHSDsJg8MFYgCdXll
/m6oQVTi3OG6m1a1Ohui+NKCNocf8gu1v81QQTe/j0Oxy9MIT/N/Z4Zj7W1yA/Slh5cjrJnM3CBh
ZT+0gG4ezMKJ95PpQFDqS6Aly8UgKnLOcDDXA04j7Eqp64xwZ9TzyPaUkuwbR6bu13YE6xmXmIcO
751YGU9qNA3rjMjWN8RcKs3+ViPYtlaTTD8ZSulcpp60mmyoIC1j/6h+9oMFFXDGrD5T3N3UtMUx
Q/MfLbnbbWwBwSWt28yrONSLY6vZWECNSnDAGYCYM7w826rLF9GnBRmzvD4Q3CtfMjY4uxpH5bVs
zeConesheyMYnbarbph9t4uap3JJqiJWMvuWgxlgH3poy0O0wZ2iy9VjowXz9ZLkw5/Fb8psZ+jF
KuEdUSHoDctdMBfij6Js+KsuXfqVbo6TqRyize2G3xZrXwMHGoUg4zFlYuMItYZcGcWPmlVDqKia
6lvT2y/eqBovSTea+8Qxg21a9sG7Ahp9BErzrZpRrsz7qb3EamacR7Kdq6oe8/sxEmqzC0MITTko
L2QVhuCgNQmWg40ePOjLhVNTdRkWPlRMuH8DBpZNejNgPkKj7MYS/ZPwdXyUc8iLsCNA4OEWdiO4
NGHOWGSjiGca0xejLBFsJJGOuVAX76IeRHjQW+ISIwdwKSqBdGgT2EQiKN4axFLMzBbok4GXz61B
sa3qrADcdKocAda8cT6MMECyV9TOnQ0/9X3ovtlLdYCV0KFbgoNkCSofBHO416BMIqQ0KJhs2soJ
Dqq5GcKMxM/SIOtkq6VxzEXzmz7AYasVUna+ks3OvdeCEHcdM/qmTulTU1XKSwm0a9/Mpr5Nq1z5
yC1lJTtMGDWvuyoxT3JkkAPVkQ4euFU8ZZpKfve3o0Brpax2iXEf25Z+T0Ry2IaZghHFv3Xyro5F
tVrCGdvJm3qoaJyM+ml0+cdkrLxYdapfvOJFFoyCHwg/A/R3GAvnh1NPXbJh351uTIhg69uoahkf
GmXvN1Pg7GSDfCkB2AecYEK0yhdzZQdGt9I14m3COvy+L7XQJ6FPwLmep51TNc5GdnMDUgS26bHu
Lq3/36OsPqpeOzx8FEPvH9C46R9gI6AYYWC3SybpdKvvopxE8Ty7HAfpJhuSVFVPhFgPcpCs5+9F
O6AdlhCXY9yT7SbCPrj2u2qpH1KbJfZ20Nedn0rYoAKvueWb0yj2uvfA1xmhaA8NxkN7kFnGvVU2
v0fzjn6AHv5lhN1PpgvPV7k4KSTnLAonwsIMKArwhbwpzMmGth/v8zRR13qqAQZu3POkIc4lhY3i
Xt+FauSeZUnWL1WylzeLYHdN/Op5AeDPtMVzOenBo5I9ARIWz/Iy4+yzjqsx2soicNHFjbeadlU8
o4/odqdGa6d7a87QQyTrvoKZMx9kY+SM0xYz33wjW7FNHe+yHDsX2VpnCENN4Lhko6yCaQHU1pzu
ZckKiDEEzSngeJPr68W2OF1cGXoApesUQPpKFm+2x1e/FFkelz5NpbQraY2sOu4IxVabnl0X9Udd
wQ+TLe/8rKjZcpgYX6elJKtUXX9DbTQ9y/4N/7I73MZZdZYeLjCix16YBPCZzINMgVYDSDEdNxY9
uuCyxBZw5NenTB8n1Wb3aEZn8lLqmhc0PKKOprOx9fndfBzrvgRcqSerKZuwbVN6xOa7j7C1vIfk
aPNj8+hAEU6niWxrmjk7k+j61nU8e2sW6UcZlwogfVtZCdKTe9KxB/Rko0cv4Mddg+r2xSXQbbYI
/Wq6aSCVYI4XeadYwI2qEh1A3eZjjZUhwwW8XLRzvRXxJ1ZpQrFEzliSBzXANLcJzLVb6ERxkwVJ
vnfGx8lbdkQeCrEhz0dJYSqOhl7Pq1c9giyMCsOR7//oA2P7XqDU9lSqRngI3ezT68OvIg69XRBp
3j4JFGJbHIdZJSP+i+ZXK5rSnb2gGdxmPMR1yd+KDIsb4XZrWv6EKtFDCaFtK2DPJwHo80p76Qzt
i6fprq+CCFubXUC0U3H82iBBpE4Af4awW/UD3x6iBDnWRS3uT0hPqA+ep6KiTZ4QJ3cBAYhExAbQ
swN/sRybNZmOzTB0rMtqGt+NwBZ9UbTnjnB8SMT+R2LlKJVWRrsJC63alq2S+YMJwFRP+xXyhACd
ok/N7uavbdXtsME7NLN1b5S1euc1YFtZnPqNF9W5r0XTr6D7WueI+HL2/YmiMu9F84lY3S728vc+
A0yilx2MzuJJB63mDzUe5bryHubJyqorlpWqxcVKmF/T/AP5qK3BO5N7eK+NTvNTZZuwtsw32ADV
EcgxpxM8Q3wz7gkZKMqw0uc8BWBlfdEjfQbwzZ7SiwqxosMnnMRNmbPAThmeRVWZXCIbZPUckrez
EqTux6LbgRb9qgx5/tIFvyqUWHdV3bwqREfZJ8yXciSAlEWLbtGYsnjMzlrV9At4TP6SuULch/AC
EMnhZxqH9UWbDDy10peu77VXwzn2IChXSiBeNHgh6wKC/HrkN4CIp3nApfpizuOxECqGTkl2GVqs
gzQoMps54cMg0dvvIvCkxyg8eFW7cXQ8+IKixmnFHB47LarZfLbVLrLRruv77gHox9qspwEUsnnU
Clfx1SjKQNp1z85ckLCcinndBXl9FPFwqDuwuSj2kJoFvq506n4Y4JgVZg7wFVwX6udk+yMHJ46S
NFHbYTrWI+4fBfbFdYA5Y74iusretV2EBGOkrmwQkAIG/36e4TGYOMn4WpBrR47l7mroFLbuQX0g
hu2bmFyB4lCPsSegGVdVpG+qqWqOXYL+9r28reC9pf4fbbOuUpEXdr9r1O5QlAS6QEcySs6iyebr
BCFWM3Gg+9k4DzvIHjmkWbP2cQwfkWOYm6PwIn1rdeq9qpfVESD5zDcscnHd4Hy8biZAJp0+/WSt
sqHJzN5jIxZRcnYGPqtfeLR1OPp5uApKByuj1P3xhC3QZ+xygMOzPfJz/ZtuO88i6HydnN4hhPK4
ceL+e9nw8QhvfihNGx3YEglgMvBFvmgt9959nSYRMrT4d9riJY/mapN2AJHr7mfmIH0BUNdBfbMs
N7MSufd9HRyy2VWeA3Rigym604zuNbfaYosAxmebp8rGCRo+PPQBEZHpz6otelL4JKq1pnhuov5L
WJstgniRvUtsEirl0G2Dvs5XvN7kLsvGnRfxhmQl0h96ZvXnquDN0lLxkg3k9fWKo0sgdkmcbWcC
yntbNKcsK1CISYrXoVRXYrEYwe4QtyGst8hoJtu2CE51iThBwpdR1fqHMtA+It0hVNPUdyrnjVU3
9/0G5qJ1VHRFELNPzEMq0Eqo2+qX0IrCx9rYUOtfiL3E/mjGOFw3Kb6b4WObG9oeodc67Kw1QrqF
0zyrqXirTDXyPWPk6Otml8ixw21tDMjUhmBTay876BqbhMRNPtram/0ucaeV05zKNvVde7J94eX4
hmeluy1I91w6IIt12LSX3OqI5qJqgSYXPKxWqEgbNt0rMf3YF731YRQhjCxCTvdC9fZDinSG2xwL
ZfrpOcgoWd6nNWS4SBrDISfz5EeCdDGL87iaLOB8he65K8LQ456TV0p2DVGUNKvu4qHlN9gdzS0e
DLrfLYaRRqq9wQsewa7WJ3NyvXVc9lgwJJBTxRDfyUsvrPiO7OhdmtX2EQhUBoy3f3YTCBZElvzM
VvyurX/FhvVmDdP3Wm/JgUXmCTD2XQkL0ZmII5q2W62h0783eFZunDx9QZ3auows935bp/W+DJvs
IZvA4SlR9yi62Te7LN1kbOrWOsQstJVijKK0ASxtZq86DYPeShcGujJusq8zNzzhbhIgGmNEd7OX
WYeAndpRRIl2jAcDhmaUz3dFnAz7HC3dE9BwY6cJMZ37KAvZzEJrBR5TbfsBfz1yTdqmjBPnIWvD
aBPW56qD1mMKm2QqPoJIMLAlzivs8iI0ZFcLCnLVJip5cxNIvCWE9WIbHq5zs6hem2bfKzay9Xns
vrYk7Ve1Y3WItkdI1XbAgIwJZx+U1tX3ueLkpFV98aFU5ES9pB0PpWVaayivjd/yc/kxWjB98HW3
P6AVt4CTwT6AU8U8rhPGBwsYBn1QtT5Gu+uwghUqFo0WNgzERT5CdDV8ftaHD+LpHNiSqv/QvKD3
M1BSH56Foo41u/VHWPATgRxe9QGFbESbGaWwUDGO+NbpF2QMPQISTrCWxVjM+iVXYBGN0cfcJuUK
XpIJpjtst5U5ssia5jGyORMHodlfcFofLg1/693o1lsAZ5yVWYDWpZdBtUwd68xem4iS96DMtfLS
Jrxlg7nqbV4lSjUJitDjgNQu2iJdaCxRUERhgEYB+w0xYrNHU1vZQMa3qqo0+G80X90+JcWMxARU
8eKZnM607ZGlWIMUsleYKhl+/z9snVlzqzrWhn8RVczDLRjPceI4yT773FB7OogZxMyv/x5Id6er
67tRWQITxwZpaa130Iz8ubFGx59FZoQZKWDfsIaDXmUe1tbpuF/q25A187Fv0+i28L8oqX0Fs/ie
J5F4IZHa+0gbsWRJRX1GURthuHJ5sc2ZBbuSc0AiAXQdAtAUptjJqkPaB5AZur2xemn2ZRqgipA9
22NfnbwFw04UArHyqJe/q77CrqJaDg3mbuFcex+Ag3e9HFOILzz/0QLid25cwb9igw3Bt7ZbQGs7
dhhlSexHOYnWViKnIni5T1MoQyJCKkob8xdbyW76OnXHOYkru+jlrkeCUkHOi4VbQHwgIYCkZ2QF
vVc4vlpUFCJZHro0sl/H2iOpbhX7tjdqf6xIalRe7O4yfMT8lspy2Ca1vZtdOZzRe7CfUqHhvJ4t
4BZa0mWayYRaEkI/O1V6LY0GkK5xnVE4CwdrTi9wO5oDgb/FJ3tGfqs5aggvCKWNLh2PKhpD9S/T
WXr8vIR1HFA0SZKUFPLsaGHXRdWhikUemOl7a2vNSzxPuk9G7W9mbyrMo5jPpeUP81D7SRsrz3bd
9rfJnhS/pFz/1IpRBEj/8o+r3jnBwaGsSPNknXwh2w24oQf4U0mEDEsLH2ZH0xA4RzrRR9vUVbXs
Br1xzy0x3bqWaiNufN45jlyMNwv3CT3wwxAruT+46rNJQic07Hn2tU45d171LoTtXMtO+SMnfqjJ
0owns27KsJ2z360BfkeiTY0By0vVy/SaD+PkK+ns+BNi9R3rvgP13PdUuzjjBx2Fc4QJjRhgSvdR
hHcXChDCUf6YkzlezAj41lQnQdJPVtAK7pO+1ouzIgYooAaJ0XmqTu48YDDhVs0V6aqbKtlSGUBF
DJz1dJwbAMsSkYnCvsjJwxhkInjS5NAeINmGyaRAWWvEciysvAVaWb91bXVXVABv6DS3B6dtv2si
1wNDaiZPWM7D55nPSz/BklvikxtjfrPmRPshyUJUhYngY23eqew+ai8RZzhKKtWr5e+2NcDKERbs
eCjgUGDXHSzThIlN733Po9L0O2cg14Haz5QjMdzaz5RKp9sEyBDpm3afu/GHg+ZJOHk6ppgiD5cp
ttkMD3xBwyD2dhypoXDyD3xlpl1DyixEuVMN8wQ0YaXE6HXo9bWckFVqI5aowjYN30FZbK+kWNJ3
RdoFIkoO5ODyc4aCq63q9oUY/4pnYocadvpiaJpyqHmQ/Gh+yQFwjEUq7i372dii0Gy41E0EvJKu
admxqlIn0mdnVxvxdChqW9ulAGx84aJKmj7HYrIIb9ohKEBI7iwnuyeeuNiWK8MOpVXq1oW6H6Dj
HRdH9WD8opXBHA6VZsiKfY9++NLbFapQKZL+yHLvo1kNW8eVPnTlfB95FjNJJOIQsaDvGvItYdO3
40MrSAsVsG8aXccxyvOwvjTQj2qidNrhIfjgp3LJsbg/SH/me6FgmDAbOycHIxOTlAOt70iMMSS6
aHpUAPOZxEdCfgaea6CADQTU3slgIKTYNxZC2A1KEKDDq+61yaFwGRQCPWr+cgJBn0/m7KtE0maP
wxTzz09kFsaLSPO7EjVLMKha9CRa47ttUodfhvqc9pk4lTPTtakA56qoZtTOxWGXCfX0goXrTsPM
LGgaDWGdKoI6F4FTytpzp5eAvKYcacC48SN0Og+qwp5laCz52VgLKAizKnDYsa175GXLHo4mngoZ
hNR+UdipT0UKEMBrTjgn9udpFMN5e/XVxLbZn4sU6BScGlZqh3Q7+PbDXObugR+3Phu5Wp9t8l37
bqluM5qxZ5R1lnNasGnz4CUF29XcjmJAn0+HhgIjCmUXsheuT6r/JjRPnrOm/JBuQQKlNEd5XJKC
LbIHq9nNZ9Rt+/k8Gj2S2E6LpaqtFYVvWaXPl2CeBmX1VasP07yUZ1aRkk3QFIVWX33YCaiAbogr
rk+qpcWutTCrQEmqhL2UG523hvCVODTJbhZp932kqPK89BLZpdE6SKbDs1QzsIsJYanfyOotzbpf
bVf2n9/V9mr7mpLFQkJ7jhbXJ/EoDtFqarjtM7ZX7tpdHd74vXeyLic+NI09RePZjt8hNdVMdKGG
Yjy7C6qynpN+GGVcakGrNtmp6xYK7stOG7O7pngppuj8YxTfLNQMUYIggm/bKAqYpNYP0DwPVXvL
FKYLlFiDJJujwk/UKDoseXMc2wZhhRJzvTQ5jR28RIVgDRjsZJy3T4CYB3VhZ3mnbFdje2C4S7C9
bLWkZvsbGX7SAaJEKgT691tVemytRpN8Db5GZ4AO+lnAMQ9qBx5b89Nd8p/kXVy+2QgpskG3XHbH
9LFSwk0zEaftt6r1qTrLtdm6W2Mi5sFtvv6U/9/hCD/z/zp7dLx2P4+C5GJ50OoxwLP3O5uTPmhN
xMVCWzERGCmz49AUHkUdTohrbKQrN0Vze/alJ8FnCqcBckczgPjbz78F1gRUACdN6a5R3ienXClQ
BX/ucZvb98lwL6P6mjEPnBFbxmirLn6gShaTKG+hafVYlS76c4vEOOlwxQ2dTCo+wGjKCXG6vEZN
UTJ3L8VeG+O7Q1UsKh7Yd79L1TUOw5omUC2rOE8xaoNS6pdZwyHlABHBefSSZ9gbXPCSRfXmbTRI
VOzLGCLlMJ6Uys54dNz5JmZ0vSxHaYmayDN6iDc0Q36OVIG8c6cQVkHGuvDVnNCCUSx/oersKxMg
LdfQ/cyLzQcqkmVdZ2evWn7zY2NzAmj1ZI4lFo162u0SSmT62Hm3USzGgaRyDWssSNlC7CzZVs9q
AalxYBsViLxO/T6Pq2crpeKMHhLa7+UBov2yowrjcRa6wcaEQCpWKbq7ZH+B+peXqEzNAGfdctcq
S3PNEM4wtEr5qJlm984k3VOOvc0dC0Zq0tbS/ZoycXCWDgvzznw4jqgOPALlMSKP/lGVEYoJqfKj
j8w6QOV0ADEq8puisu9pvSGs80T8iOvknUxSgJGz+X2IxR1dTedPIcinsS7opWI/5xHhSxmnjS9V
3L/M1v5JZt4lF8Ac5ahdfyRZ8kppEI5L30C0Iluyq+I2O+kIl++cwlyOiGEuh4XSwQ6UprFblK4N
CR93VT2mB7VZ8x0eGamSTGsnevsG0B/XOzG8lvBJjLRKvkdKbcMEp5igP7JarVbyShKqhr28tqP6
vWu1v8qxaxC5hjBJtZ86DJYfqZt66ACN5Q7p3uwu0qyA3JrNTFJhNxf5pSnq8WKt2bsZqO9oyObo
DVJ5x0E5FJ5BShXG3i7q83CK0/gdpOBPgV/Rkyl15c1QLQUXBnUM3b4A2WhVyT6Xk/tdkr+Wngu2
vo3mC4nPeJebyCkNVJCPCLvvXATBf7TeaARO5mjP7ACMk6yT9tDCPXskZgfrnUr4H4kKreWlvyW+
tsTTmnH3qrxeLSzMo2cM4m40EakNRZS/8voPsgIJNdKk9hdpew/QxtE+ThwIw82CVdOSLc+kGH7P
endaZtE9xrZz7z3CFkkJnhm/YnlAUJrpaKt/53zY81bzzqil5f5X//PwduY2uPW3Zjv9691fY//v
JbbD9hJt83ykF8opJvMJ+2P1xv18WY245m797dW23gyJyklb/79efh3/On0b25r/Gduus43NWlfu
DLWefPZ2ee4DCa5ZVNeXqkMIQzr136PGYBIQrMdzBchuiK3Xv/qfb/1sxUwZULGUfZyJ5rw19brM
jmaF+NjWN9v5331EkIkih/RazXr8amkqj4NbGAEgovh1G6sLm9k9NcfDNrY1Ktx0NRmj6+dQYWcv
MdPY15s6DABPJqLwn2PbgbJdJPWdVTJ3vfjnWKq0qxO8evoaY8cZoIluPFdmroWJW8cHq0axulIa
66bWpnqLCi9h6Zu6H9LVPgqAyA9dVabzEokitPGxuVfzwvYpnn307qvvCYiLQ4qP4JHCCKxl2Il4
te003Rt2g8zJpUTlk10N7dVM84PLGnvBEJIQacnyE8yxQ8aW/1Ki/HlA3OW9lLlzg36ohgrbLqaV
2H4auyklwlefsqk7I4ZSXDCBFTizAOQGRbWEhqfZeGcU6MdVyw/hoF7IF+09SOg/lZ1Uv6O3Vu7E
aJehumgvlJt7tpg9an9VNgUtInkHU1ZUelQEmTQdohyh9y4bBvW9cUYAo122sinIJOXYDOFkFBt/
pfVvo+1bdsoAGvvY+lhGs94VcOde8wSRgnqqfpLLny/bkIz1/ublxWnrbQ1E4XjfQv3ebedvY12v
v3vWIK9bb0iqhQrT9NR1swdOrRO7qsjG11JEJTTYZAyVeBxft7GkItgFHHXbeh7mjpekKf4gQ/Ov
E5YJxWOykmBQ1mtsTaH/k4yWuG+X8eolOak44PlfJww9rgGmIvPTNtbw3F47Jbp5LTX8udpNsHdf
tKVQ8YLM5r3jxmt6gml7G4ut5F6UVFC3IasaQN3m1a9tXt+GknGZA7XW9MPWTee2ep3Jin9eocRJ
WQeotGFeN5ArcNCXtE6dY9oyvyLZ8m/Q7ecp7UJ8rkXfvsb/9zxS/CVwSEPfb9f7OnHQksdENY6d
TTEGKDhVT0gGmidjWvVzmmTyt7GtGSq1eurWJk4V4Jz6vKyaT1Bz/nPg62QtW5xjrasvX0PbqzmP
qqevMTct/qieJPqRiee7sk2fKp2SscDz9fPV15itdIAIpHfezlCoMH2eVsZNflR0wDCdjnh1Wpt4
aqhF9x6TCAojYob91tVEVSCq38O7dqz2XUTRCvJZc4XryckoimMqBKDqtTuKvsZ4FpwJUk3svYT9
bng5+LbKJMO8dk2K6ke9Bbnfjb39PpVyPAqFiG07mk9tduxkPe9iE6780NnOOZIEJXZGdk5VNIFI
Wm6/OUPJFswTH1vPKrTssdYJtl7iRvabYVqoJHXFfRuq+phooqiX69YFMWUGWAF+b9B52OlT471Z
yaAgCZYooeV57ptGaHRUS4K6rVsh9YL+GkHOdrLBdPECg+GyHYxAdLx907mth2CcDZ6run5R14tm
HeFu53nldTsRd1tiurnHYAf/O38bG1l5QtGiQuWxv/eSeoBEw5I3bQvbtja5uhOR7lzLON0AXSQw
bH05Onm7F86Qg/2Mk0OJWshbPN7rWhZ7T8FfOB9X3cvRfpAksCj+an1Ygcp6V7KB7FSufuvjjNV9
Lot3S5tm4nxmObxHcmJxw7ksCXRnZ+0OykSxxYs+UBXGyWFCQ9jrzcPWa+pRvjnGidkxCW0sER1Q
QWdH1z3oWxmKxmUk3tuJTFbeUJKCRqMftTJ2AkFNYM3yOcEA0iVMcrPfk8Zac2Mu4XzxmHujDEy9
iI+evrNXFqq92opsjZ4fDVN5Nkr5rdcVHF3cZn7mQyPDUU3kq3P2LooBLTKleBzEdg3VUEdDENWs
6kdXDi9R1KhvGOJtiBtfml70KMhrZQ2xuqo0fD+zBrpobbZXYo0x7Mp8iss4/xzSpig549z+mrb5
r9p2jWOLG8JNWOjDzYS4l6Ip/iL2bn+5prgNU6H9wa1hn3mtxWbpuZ0Xn4C8pIbddcAlrMz30Oj9
Fq/4a1FKP8Zi4d1M21MCkPeXViAMp7zkuGG86nZ1QeC13FcaedpSScvQHdOaonfyjaCvOQwuRAbR
eQKZ86x7MYdKkgiwk19S/FDjxT54rbai80t3N6vkCMtUVPgvuyRtVZCx9qLfl3Qs38Y+XdmFuThv
3bxBbxTQxBXmvf0S9TN1qH5s4GoY00sizZVflrZ7UMHpsW3QCLGU8ohrEF4AuS2PJP1kaK60cnbm
xiuhP39+oQZJgWIHCCpMFQr9FLVyP9W7hOSN7Zv6HfO613hhBjKYavdxpFeYRpegvhStftedDreh
orxb7Nbeh8XV7l2r77djSJ96lx4rZn+yf/dMzu+mcLxHUaPyjtPC+2AZM2bMePmuxyaE4Mg1Y465
9lT0Fl+bgcz92hsoFr+WGLpuvVkW9WvrZXsR1dZ7VzV4tpbFYTvWe5Z6dyJ5/OzVZnPvxgX/wkxF
1kI/Zk2+3Iq16dTxsqSdTrqGXt23w35wFRstI92+TbrmsOedC5+MDpoB26CxHkkt1ph5Li6FLu2b
OmocjeZuCc0kGRCsXfvboa2hgIlb0HDbOp+XKprWoqhakUYtRnEch4K0ZCvw3XItKSAMoRy2dav1
D1AEsHn3CnumagGciO7U6Zy9uOpy6sX89tndjmiyHs6Jld2KfPjLrNLqVJDxug1D868GBUwnxJ6s
Cf7nwKh605POR/k6tzMczfDbSWt8AORIi6xXSTqSQZOeIhhgRvGzkbnTXgyQKbVcjZ95kiAJ2MMy
X1crnG1sO8/FYeZ567qN+QLjjizD+v6v8aVpkS+StoIuYywJ5SJtJ+ZIwDilKdOuBGAMxXLMa4rI
61hiMnsiBBQD57C7t8Iq3+uoEbet53lztEIrMbZeD45dqhyU0U7ZSJf9m2qX+pONfQSIkQ7QC2c0
wFLZHD+2jpDUmJA9X65bV+uAckDGyw9bt57L9BSNHsjh9Z3IeBbPy5h8/uFtyLbmIJF5/Lr1rGIk
xTqiibJ1EyzEQ9tcE9Hr24Vt1We4GLa/dXPdsV4kFNytt32+LtaPuV3Il+2zFyvOa7JSBVvG9XOv
wKJZ1+pw69Z4lHNrYta+dT27QAYpRQhqPXe7WhINL3lNipfCMqU1SyvVQGlaebYpFpBInhvmarNq
j6pNZSjGQ/LdmarZT+PY+QGA+CJ5hbUZz1NrLf+Qt/iYyYR+r3voIhTlxQO7aJZ6QkMfq8f6BoIj
P9aVHZ07YxGXKFKSI3XI8lgh4vmsF+lHjjzb7252Xs0Z22/HrX+XRWXj3JtNZ63GG9dNQd+Q+0l+
nyjEt2Tw2RhosZve8qlMQeLE8YUS6SGdljd7KQ0fOU7gG3VuP3VLXy1+0Wjc3jypQ148b41i2/kz
2VCMmaMfDgqPwZDBQHfHhnpa3AwAroCew6FT0djsYbF43XQBLL+cZNv8xH1ROVlaMb9ZfcNtN71o
2Ip/YN/1q1zcgAL90zDX0V7Y4k/TF9lzkibo1uaOsoemr37UVqoRtHZ7zdXtd2EfKInl34xlGfeG
kqShq+SXWPF+Ea6rZ1Mmf8yk+tlPwqS80zhHDcQoVTYX/yWExiaZ5igwQX7whJH9PVIkymfLBYrU
UKx0eLCzZvJ2uqC81AAEeK2qAxn5lJIf3tldmeIhgjoxVQLtW7PE3tHyqHwCfM/DRiCPaTqAlUaw
8G07RFfrbxfW920stVdDbc8Q0RufKlS8VysyYhZylyReJvK9KrG5dIznafpbxzjDuFed7R7nokf+
cAKgLAPyjMpRU6irwWlq9nDndeRBIuP8C6iHesvJgO3QV7J3pV2udqTLieURiU07/t4UrnwsOos2
Q/qzQ+EecLcjyJjSKOYkrpOX/ppLvPumEe1cHPv+WaDB1J3uYSoXt4E1iO5O8VY7WBgPn2OrJCuf
1O4uLlXjA+Tnz9FK639MVDCpBf1J+r6B/C1I1lc14hBj1/sqInUnDOBGbHC05KUBpbL1tqaxOm0P
cZ7k2HrG1kS1DtJl8i4RZJVXZFQ0YH/pEWxEmCLp/zxopvqYKa2Gnk6te+taCCneitR72noD6MLH
aEDGnuzhug0ZsA8OTmI3u9bNtIc3GB0oTwBEa28b0gwLwbcuz87bG9bV52SwMhO7JMdKi1a1z7p/
zBGQVjOp71sPa6M4zN0IJ5b14MTOhnp1d956nq71j0TJQQg4w/w5pmM1cRq80oZFwxu2hqBkz6OB
S+X6hthV5jBrMhU0AmcQVacvvU71YT2orM00kvhTIA2ctjNIdY/nqEIF6uuSsZufEV/NPj9zkYxV
kHjzY05Jd8yWpj/aCIetUopzXghWuqpL/7E7G11pYqdXR9iv+fi7xlr1jZxmMBvWhMNFabzVU/1L
ZAhNbMdI0aoB4pTeEcSo+WZr2OIpgzeG27mlocfnBreTYDs6qlR6cPG2DpH5wnpfA4aRc3H2BBEE
VLTkdWsQR6nCJouqMPvPmD4nuKw3HuLdtp68zvEEyivy0P42D7lIjIdb9cYjWxQmfTAtp62bKl5/
0hbgIdsp2mgbDxaw2SmSz/NLbAWCCZXWo72+vYnlHrh7hCA63LZG6Z3XrcnSltmuHaeTE6fOa4c2
+m1KFWjmOgC0yoxhR2NscthOJiMo7mjJsaeJujIA9duGfEFTCLD5X9eT/T9VoUQhzH6AUbhvvMKl
03FKa/vP7jbWmXInNdazrYcXZnVYGgB2n1094l1LcYgAbjxvQ5OxUM7rUxV3iCZ+bGPzEp21kgdj
68lOGY6dJSvO4I9uzWDPzzXgkKfPIViQGCONnm84ZfLiuDzmHdpZ9qybPrVdKsXGGL9ujaeKg1oZ
y23rTZHb3hLpHio9T7JgadcssGwcfztaJazyuaWTOmuzdP81ZnjZH09VWfSGur1rCayyPw4WlVOr
vm4N9xEKHgPV6q+xyBzfZaJOVxR91Fcc6tOr1Oy/vk7I2KegvNG2h68xF9erbvq8aDuMCFYgIxRY
kz1f9SR96SavuLEGFjdK6OcBEsR56+G3aKv+9tLLxavWmd3pv8a2t1lt9VN2UbzT6qYA5FM6961x
JVlCB0IADHXGalUBpEstRo67DI7qQ6ZR/YiymvSalyaHbaxISnKVKRBzUVZ1MDeR6nPvR6ftZNPA
6rNCpdgwgf/UKq5KOdNsGPeJfMilfu1IFD6h9yofVYbIrSmUKFChg+L1MF6c3hz4AjgogE/tKKSC
lNJs+VBnmT63qXvaDm5D2FVpJO9b76TNY32bzeliSzHwe47Ge2uO9dmbZA8qaI6LJxnXYVmHijrW
u7Z15E6z4gXgUYRju2I4T0MGRSMdomx1sQqxA/vWGlEFH364RvXwZA0xiu2CmhS8hJ9Rn+4tgeBB
ZrHTqYgAvFprjlNi/17cEgSbPKlDDHNCEWC61UHfdcQgQUv0UXrY1OiFv4ASDqZEgUgasZpv1T7w
MbDrTTDoqjKeQUy8a9JJDjELAgluFUg6IOVh0C/qgtZcpykGxQXYSa5yyCf9g30Xkw3ohV1tqLei
z094GivXpq+hxw6jeyoGCHCG8Z62Y8r2z2WfDNqzGIT7WApLO89UtMl3dCQTjcovyrmDM+WrE4as
qBNTvp1xA/DqIfO7hTWSzfCTOtw10XovqwjfDInBnhsT3mNsXM02VfcKjqd+lXwsy/JGRWiXdFq9
r+zOvQyFMWPLtb78auYRBXjbaC6Iln0DYTFhZtYN+9oR2IHqenQbyt9cRpyRWzF8dJ/HwDENKreV
ol0LYtXCmtS7kXPlsSmWi4XgbCwAiRQKzn2ZDidvzo6tNsqz7CMZ4kI47lrHia+5K5ed2unf4gn/
ABBTfRgvUDTUpb5bwD/ujW6+K2nSHAvUGq/IJIIrYU0J89bprnVVkSXRR/hbSxTEzTxcARIce4kg
YyezoJT1wSsm71Qac7PLiRvYWpnCNzBlCuTQH61mRQTGvRaao53tAQj/RKrpx+pJeTSpkgd8W0MA
HK4PUGcjg8d9Y7cKcL2s6y4aLToJwLXQkmDH3hus9oYN20b92WT6DK/OlJcRoMFJWRMeRnvfImpt
DasJUbiNeuoguUCYpcyQjEjGTn3Xix+DrdzyHJ4v4ihBnt5BL/+zuEZzpv6mshJmEs019TxXjfZq
wvAwue0p99pyzMDfOE1glCK59mUTn+OJCKPQeH5nUQXQO2vk9sb17q0LUlbOgCaFk7zj90qAmZFD
tRspD8Kef7qm6l4nN+sCUoGdIBX6CXbAoovaku2c4kHgCBFDptFKvK8quWZKvkEEKIMxTX63RY3Z
cmIeWcuHDMQK8lZyzxf6j8yxiJlIw1N9wJSja6wXEiO6n4Iu20Vp+/DcFo6Z22IiphrVSUjmwVQx
g2Uc2qDuyQnI8gVNU/U6JIl27dbGMfE9dCBh5qUv9DgKzR6kntB0diiK0zP3Wm0YZ5kbAMraJ1X8
W6HygBJDgqIQqYxfgzXWHx2y5izax77EDc1x4TTpMTUQdYKe6hEeP8UtQJ7lzo6kC6h7NrV5wx27
8HEDeM9TVfDnHWuFUO9myMXPk0eCXer9TFU4fkVYheWza0AoRWoPDt9MrxPISx/3JaIKNoV9psLh
MTuS10se721vVZ9tht+xGxUIlBnAG109B8RglgAPo4NYcPzTIcz7vQaVqfszQhpMgP2GrQecT9oO
WWfHN8tODRCarkK16kEo9woGLJqqIB+JXkwcRxQWavcxN/PrJOz2SqqxCJZ+RhSt6J5hL7+SaW59
Cz35kzfroED1yDo5tntWosE7K1nknq0Vp9Ok/Y/W9a51wjRrtgrTWN40xwWFJZw4/x4Boh6avv8b
7wMDTrAdh0qdzU8jXkVXh+RxtRKI41x/5I57Af8wE2VPEd/g+PfErp3sRgx8KU1D3egjv60gURRp
Q6Kii02qbrV1bNym8q3M7g5A1ytAcZ4F6IbFYA+Z+eyUFKX0Cs0tpGMftdW7ZHkqbZel6aGeO/Mw
yMb7K/fe4DL1ahf9Wmy5g/POWuqtEBnlV2IMQWkV8VnHVz7QG7XdsVP3jgPAs4MFDhTcCSUpJWLz
1kO4d6yKpIdq7ogZn7zJGl/yEY0ihx5iMlnYmfFbWSj25atpxsr57NpE/idbQhGTi3WzImJHb7TA
MboFQM/G8/ZRHHmB8FBf05j6ArbMvq7GPIqRaVwWmVI2Jfr4nZd6WMbZfMb+/dgjFHXX0viPtTpE
QdW5olu83YzszliI12YVzzHLSbuqpuzu49DNty5dZ256Xh13d5kQ6jYyP9Sxo4ogd/gZwYSdlI79
Rz/kRB5W8pHlOjqHZvViGZO9n8qE/ffaRO7T4vXw0DotDdv+njttdhZsD8555CQ7o4IAABs7uVi2
eddjA/aGN3FH4Ro4grgiv5eGoyLvCz6HJPbYnPWrwJlWHDcMmL1WpKEKA0s0rdXrCgTmfxqlp140
oG1aedhlGAJJragGqTEVXkeaBb8GB9nztRCgLHqoR7iDYrgFRwJPSQ+OdTyAxprjcWbHGfFeUiNX
BKVP3KjVpTXnF1UsE9SOyN5NqNIE89pFpmAOBpMfy8xdgGaOyOGV9EhPLhroIs+sLiAyjuMMIwW4
0q03+7vS4f9Ummm20/FiXIINMydWAr8F/ix0xrmEU7C4tynXNELBvnj2KM2d07b5WIAbveO1Adqw
+iHGJH9XS1xivO63W0Xc3FuWwFlTBXLR2enk3FCO52pPWzOzhAGw8pRdtJ2NBnhMULm1CmDPCKTA
LEvzvF0G88O3RMblqUhrpuypd3b4PgMPoaQACK5aggrFtMSpbJ4LOzCZ8p5GDUqvBCig9ACrspa/
h+RI9JSSYD1mi/gQSMEhPrqf46jeOc4EwX3FGwHQ3mUavy76v7mC+pb8h31Nd+nG4iAnyTIJKjBz
cEZWM0hCHTxOKU+O+F6VtfENCXkUOadXPYutYz4qrwtJgJXeqh4aczUeSP9We+OYepOgWr/z0sU7
icS6pZTSglxHVqlTS4T/DBDj9sU19fmq5enbpLJLxUoeGUUBZXg1aWoidG2ylr8HFOjjUwEiLmS/
tyl4g+Wq7U/hiHz+px8d7QFs10UaW5nZCJjM09qKqy/zod1Vue29wAJwntX5bQHB92IARrDLuN03
afatJjBAvjIBWllTTN26S64XxHz42Kelohyy3hXET0YO/MXalXFvBE1dDUfYEdVbb8r2OMEWCbau
njkteGNpYTuptE+Ey/w/XW/v9Dr+PdvKfKjSfLkg/PEyLIC9TdfOnmOkXJ7jVpNUhpHCdAYnDy1p
N4caGrgRw85QMiTmCj7eytRwR6SCHUGRsYp9Z5mKkF30s0Geg1l8VxT4vQMW+1Hab5iWdadixczU
K65OgLA4mc5zsuJGpTGrJ4ARYkWSbs2sJx+KYkRh+p+hbXw7vVgfO3muY75Xr4NO5xdVTrsBPVsd
5LQmm3gX7WeMBY+WeEtbkALRY2rjfB9D57U7A27ROD0QKkfdEM+7T12NDSO04YYKkw2Dmzooea+C
G9uBPsohSU4/Z7eNz+CyrCX8P8bOa0lOZF3bV0QE3pyWr662UsueEBqNhPeeq98PH1qL3v3P/LFP
MtIBVZAkaV7DYJVfIlF5o60KLtlFosnMChIsLP7eUBegfd1WR0GoVM7TAilkLJvdFT1w66DB68Hf
JYq2rCOQG4DFOrKr8s1R8kOiBhit/m32Ayjm5cY1yxkltuETbS1R56NAFSVznLMpu0jNyGm5M8gi
Bn+Ob5eTSC0tVKed7WTpQX5lgtY0G7AIny2ufuegUc+iMOJ4e0juwxUM589ueX6jGTmXHDVq2QOW
IJH7L9GYKTJbWhjfSTLLqnNYKjr+M8tvysF9BnhnXOSS8jMw8A2jakCcpK+O+Kn/LcelYwDHfHmM
6xOWTMFL5T67LtZCGt3yxlLvzkit4MkE6GPF/kprgHbLDvU4peNR1esfggeWYABG3dXw61hPRXIk
qwYbM6LKSenj3eYom94rzitUg+89zMWj14Q8URsJ0VObNB/l2duJ+zSw7nOaa4Nu3Roi9PYYurO9
VdylDtO/NkSzbXtoYId1INRNcJDHJU9DYiVWqclOotIKrFD32Vfudl7R53f4OnqgzyS6BBARaBvK
ucIynL5lSGaACMCccaw15+ObqBzt4EgBEtk18rs1Oqc9aCg7usj1xqZhjbo5xG3yZR71O7lz612C
WrorrHQ6yL2Wu5K0BfP/VkN8ZcEAyDORIyQmeWtzkLQERopjSNOFQDQRfRy6D/Lg16Ypt2ZrDVJS
s/K5q8CwH+RWyI/U+5r70waFvmcFnVGuVf3VLrYhyF2u99fMnX4GeGWcMkYDtLqPWpW3MG3DUz5D
dG716YO+dB3y2c5i2znPwQwSGDu+nQqdEyXcBj0hK8mL/+fCb36DRLG9guyuh/pac316qMnkIE0M
/SBdgHzfO+TGLzaArPFDCpd3vbkrnOLNW/MGVPH+Dhps4xURrMm5ORlhrs3H2A2/K12mHrc7TCd4
pzsulO6tc1H75wwTy5P8lt6vnlJ7Vk9oNPbzvsnC+3bQFWAeSz+0vNZypMT+Nc/ryhnhgDA5SEvo
4/TEEIapy9IQ9BFpJxOO9dZ8lgp2NVPB1PGrD6aLtOCxs4bLlFtMS6pj7gwYH7kLuPJfr2sX6dUP
wQp7uQFcYQGkbG1vjh9cfQEwGoVdL/I2dG9LtywtSZJbXsHqz9IjWfrsHH2nGsCspM9OoNBHSn0J
trf1TRNdo1I+V95w8RpzLy1hPQRbgbPyuW3YIJC+kAl7c0ah+7q94VtbljxJBksrVPv+1ADSO4dO
dJIyUxq71NiOf98EJS1PTWLrMZJeo+/KJfkub222ZWXbf7oebOXY4E/NawBXbpcCjylSQG69DcJ5
+XDoHkTTQGeiOuknfCjYp2dcIE98sHWMQZ2nfG5fHMYGzA/vdVYsZrXAqjl5yQGlDHV3sxas6jyW
L/ngdifTnBlKNLp6UIOCtZsegZkdG7wn4R1M+WIXac5DfQii8snJqjcPXq4q7WB9nba0ZG7NZGsr
UqUY0vbSYz8ojVGCeumuJaYn0JfMGM6T3H05SQGecQKzQrPrfWj1e3lLYLWTK9E3uYNrfM0tRJRk
3jLhGnyEVPfNFi5FyA3rYiW9sg4ONSRe8A1jon+KeuDuyJgc5R5LII89XoYnCOUyR57Sv/JJv/Ni
Izup83hLzBKBMq+7SCej0Wu3cHZL1HMPYRGsXwCj/RtSfnaVE8qTlxg9fbuwYexo+HsevGfM4twV
s+wn9kcfz7NTLi1i6wxUTXWuHLf9Pr0dtUM/Qbzf7mKZOfSkyfKZydzMOvgWdCEhlcAL+Aou2WAk
7iE/KlXYW4NyYqCLMmrWcdUxk8EWeN3qPLnOdQKYw37uGXokGsWRvc9wDFtHV+ssKtKCgj03XVs7
YbjUj7WRGCc5v/wu347Ga6s/zUbenlTTeJGnuj1aieVd9zM2pmg3FgVK/1DI/0zQto5DkW+/pNeB
HdPTEkcapg9g/I9aZuew89t8eECQ3bwATavuhLUzRF11R1v4XYZZtj5feRJbH7M9GD7Qv1Lomebk
1QcLgjSyGI6Bw0nBS+DSgx9QCDyW3DJ5MtKsA5W1Rwt4sF/gG/LfzlwqbD369iTXBr3099tN2Eol
JlX+/6dirDbCXnqQ90lGCvJjJLmOxbe0xNbMOcL2gwEtwgwy0FU6+6LisShV5LLrkEuiOGzyqq1R
9rX/wOrXD6X8zjejjPXYMnf3wALu2RDEHoMPvYxf2Rxh6Vpek7lADmYfTOZ3tFZYTw775FI0Yage
pfoa9ZcvaAQYpAvSdRwnLVVGdFuw5U1zxpaDhlKkBkxsGYTJ39mCFSUp6Tdj2fXXl/MIE+dhLNB1
64k3wNNPNrtU8x693oJNqL9c+SFmfae7unqVmy2DOolt937LYyMIzesAAshWWa6+JbdjJbY9xq1g
O9+7Y6P8U4dQB30YfaZ0nB1AgPwiaXnzuOMJ0/ilfP3xc6kVu0gZ1DfDSHmEa8ubfwQQ7a/SXCOU
dAFNL88g7DokN6Sl/HNUjl67KkA5zcUt08N7KkgAU2Sbwr3jhAjBQ0q3gm0OKAUSbPUkOfg/B63O
r+uvX1rySvbY3pl1PLM2Zsn19Lxj/+S/753E1loSfZ+Wg9azvqn1/gLvj1I0NjZa+1WbkZqVfmUb
Pcix/5S3VZHSdZwt0S2Q57ElJSbH/etZ30xnpLZUfHepf8p7d9Z3VwqWDh+juboLYfQtrzgezuxV
VPM6V5UXXgKWUiBnQiNi8r4ss23BljdneIJCv6NO1RpE10rS3crJt6pvSiTqmwEIIbbg1xYtL8v2
xr97qbYXaHvRJG87TI7417x3h/3T6dfXdc4Xcn8Rg/YbDy4ObQxrl7GwfLi2YJ3Jbuk3axX/VP1d
3jqfWE67XkHO867OeoUh8e41Zfitdl64l65B5qAS277R0odsSYltA7Kt8ru8d0mp5/cIBvQ/tRpJ
hKSwIfLxcrL3zvBWmvAalVxJzyxlM63Oquyke8XHrXsHTAVtfEsr80Ijl7T0/IyFAlaUrMxy16Uj
P7DaeS/dA6v/SLI2KAP/oautnYatsoYgvUtRzpAwEX87yJOUYOtuJSlNwZFJ/1ZnawZb3rsmtJ1m
DJqUJQsXptegzuahc/R03sv8NwFgwHJRMr4G7RCd1jdebsoWrN3qlpbb9a9JKdheXUkGLKT86b4l
/e4MkjdnCdgJLeE12jr7dWC9lsvz2Y5s8Cph8pZdLRZGjGWF5M3Mcasmx0ogA4MtKbF39aQT3fLe
/HEpeXfI4FXKcTYeQAU+11ApcA2QGqyUGxpIjuXDVeKI136UrsvPkiy7yJ0pkz7PLrPq7JrMsS7y
hLcnur77bxYz3wwVtqoSk4cfFT0remuldZErdxA9MeIImRQdrexh9kq2Y1Bz0aZHeUXXdUppAeOs
x81XeZH/rGrVanDEOputk4bNwTzPrgkSwbDEIa1JUDfsVu62tG8FCvpnobUrF91hZ7YwIKND3lY+
LF0Lzqbu34SzbbEBEKlo18hdledSZ1CZ9Kp4LWN4JsIn15cHPLeI7rTreua72y839c0jWqeu612X
OYtE19c8YnNy9szpKHdZLrsF8gO2pNzYd3nrrE5K3pM5t5pSvP0lPQz1vY213g4bQ6zigtz/3BXx
eDYQAjzqMGZJQj1DgLS44jNJqaWzd2Y4yPQspZ4HzFNPEryb6uBjpGVnbTmHmtTZQxnU7U5qzV02
XpS5NA9qnwHSG4Zi10S86hJ4mWvubQ+Apwam6D5N3JMahVZ+RDIIw2Vm9kdWJUENT8610YPmCU4W
e82IxkI8zxzci2L1PvXH1wXR/iFABvYD/Jv6gGrciCoHScnLEDzKErYn6hEViNiu0g+x56AsaHYP
U4wWggNs4aSzt3/2LH9+TqvmJ3zHS29q5ecxN3HVSv3vecmQvMYH/s4PVJDiWfPae7P1w2O1np1d
P2DDQWtRxxmGXdDU9Zd6BtPLlLz8pKupvUdRB3hVhGyXWiy2ACZLyXNuVeg3qeqhQiIYZagSHDdG
jNXjuJSwlISZwICjQJho56awy8d5SqpHiUmQFYWD7lmeIyzMIrxVxMGhrJAf8qfhm8nm2blVFym/
TK0M7EhQ4jgsC8A712fmFhcxqtcqhE/Dx0hURcHw0GYFmCCvHZgPN4V7B1KD7TWPxfYW1a+pn6Ln
YQkgukTPvpp8R1ZTuUpWmWHSje4iqlwFwmeGxW6NEzw3qGE/q+yEPqeKpu2ncQyYQVAQ2x7QqtTm
XuZYiuIhu5uGoXvUks57mpegzoDt2bQt2NXU2ApCPUv3WungijawO2NOmM2No44ujP9rSqL5cU2B
5kD516HNbcdXkeU9oTIT7auw3aF7ahwdzTIP09TkaLwBpi8MzbyzHaDOwFq1g27rSbvDCh4ZDBzA
Sy8s7yuodvfNEmxJ2uc5KVhDHZA2suGmlfpdPpupsddMQ7uToJiC/2QWfaXsJw+WuxemLDYjavDa
+wBGXXvsvyVD/tVgKx1cOHR/3i0TPjPIRNAKRYVKTD//YrvzS5gn+repSUArIIjzGowZsGt0sJ5m
jb1ka0qsW+Xm/Z3ex+0lTePikUegQflv1Q/NqNC4stR8UI3+tUY16MGNkqfBrhqor0r9Ie7ZOHIQ
ezxKUgrYCv2E/Hp+rMddj3HHblqqx1qKKV8Mlms5jh1sshwF2i19xuHNwVb+3Uln8yanqhtTe3S8
8AI5DKfODFm0Ex+c6rD9gjZIfofhnKznrY25fWq69piryNrsfSyW+yD7iFHhzKJ90TBXts0bRIvm
A9zz/pGl46ukMNptP2BaBxkqGxFrWmpInmOU7w9K3FfVRY8L10CA2tB+WLFYogoMunv00/r7emBZ
uUxRO5ECByWLKzKYCWg2boVuKu0ZsU1tL0m5PVmqLp8qB0zYcn/scQToUi0Dvfhsj7/Xv5MmuX+2
ixrO2XL/UJ0GkZdNHv70tJlxMFFOkagEVTDDcN/S0trGFgnJN5lSLCUd5I7D8ARwBgReMOzAdWGp
UFZ0Snr9ta6D8NLbQ4DGe1h9L8uTlMdDWJ9SHdWmalYcFqwVF7dw1gOvTRAF990SDAm6J67hn98U
9H2KncznwLfjIxSG+FaOGR6GSyAxyTOZZWPZYKOoFmtRg9/gv1SUQ9ba29HdiDng/+WQ1B3AV6ja
+f1p2q5A5PZlfCxVVgP3736d1JaLTEWpN/dpu/Ao2HY0rRYGLIqUD9ES5AhMPEhy8n0UCyN/gLyu
xiyuL8WlinL5bqskMRz0bnz4OvaROTh2WVUJy8rDE2NSlDvnswUUH2UpKX13qCTlwi2qoxcHIfD1
ULnamyMy3Tx2JQCN9wXLr5rKGLLjy1zYX1PsSUEuzW56a6cqvbljBOBEQ3mzy9hnVNmtOCZFqH1U
y3C4d/X6rzzU1I+DXagf9bB+7OhgH9mbhumC6CBfv95A/8upW/1mAy357Gacis2c8iFFzeBzVClf
4CMHT1JolsGDX8T2s5SBFD6mEOo+5EvNsf6cDJr5qvlR8UlLrlKFb072UW0a6JePYZ1O932gpQ/j
EiDupw87M6mJ2s28o88GjbckpQ5EUzZyfPeXmgy4l7qsXcJcSj9nXo2Otma0e0kafTNcDFxTD6Vp
oYi/s62u/4CNFdJF1qgfIwiVn5seWwQVvt554Vd+BgpWHuzMNy8jlpnPpT2+AqHpvlnlj9lt3C+W
4rZ3WRkhnWTr3bdmBkihOlb+jIgOWrph/ztw7PYbkC39MMe4iNuN/6oBPkPDth3AexKLw/Y4Yw0L
X/g/WdAi/xS+y9MtB1RsNt+Xg1cf8WsrUZhzitdMsey7Ju0mNLf74lWHMf0B6/edFCrA2F5BYHyB
yas+SJbtN+wvuEN5luSImsRV86ZkL8k6ds3nmV06SckZu0F9UNF602FE34JpBpdQWKFxq9GKgRZd
+6iw2fkDi+5xdwCLh6wn0rLHyh+cOynpW987mtpg0e5wO5l9eh4EY6LPvVr1ezg+0Z0knUi1gSlE
/U2SNkZE+EDq/r0kZ2X64fLNf5TU1GfP9Nf5sxGD7/HH4BJGg/KSZq36EPnQiEMfu6ohr54B+hyR
nehfSq/9lMStegOsMLzoesurEqMqXyXuvVSQfHQRT6VSZ4+SJYGJylFkQ2CoOx3D1QL32MwOXqR6
DB3tOTdfmqY4uZ1bYVhYH5ExL2/25BS3qIMst4gFlzdFJWi6ykVmVp0OsdcjOm5HzVOoOViBT9Yr
CmHpN9WqvCO6meVFknB0gNTrxefSHJGkNHqwBEs1rZ/8HZp+oGryEXdltQUoXqXfQFFnZ+j4zkln
7+ObbRm33FWsj2aYOQ9lYgGwWKq1k/prAi155dOmPTCs03AjIuYuwayl/p4VvAb87n/ytioSs5T2
V9Xr2vmfjtdbADCdHT/V49w8jkoFXLpwkb4D1WXyJfqVq/4ncxzsz40zog+U68V9Fho2ysZVCiJu
mL/0lfsiVUcjva8jw/taN7l6cOvYekhLDwOWukYtBV3YT9CRfiqIXx3jYu8CG7pXS14qd4x/dBoA
MctwmyfP7II7xXaSc5SG6kdUVeqdnN6Zv6ql1/zs2DcCRmTG6DBOxoU12xLV3dJ68Ww0x3ndHYQt
tXyXZHWBMi4aVfclfeq9XYaH3tfjuxpx8j8Fax0pLrdceCSAn5HxP6hzoMYHKQ/BPd7L2WLHJdOu
oBNWjnldk1Kse1oynni1o7VmoOkvlplYZ9Ue4G5vp7Ac82YDL79zQks5plqhY0s1OBcLvO8Vr5vm
XjNM52Qn2fQ84eNy6Fu1+cTbqAL9cZ3vjJ1f0OZRfjfeqzskDEnHwjq9fLTbwvwJJxGxSJN+ntbH
S5slDiSVYD7WVVU/xnpbX0yjGu4it7Vw9/VLbAk6B30swKp0fDAz9RJZLL/3v8XB+CmJTOWXAtJy
vVCWa0jFFdbfUzr8CBXF+arZTYbasTZ/DG20wRmiBE9QqN1ztoiKq4qf3vo0ts4sB6RPLlQgMM6N
xfoZHZntz+E3OuDvkA+Vv/UAH2TQSYywGYQngWv+ylBG1rv+NcCao2k/9B2YZXSKm1evZU7Y9ZX2
BG6jA56DwxK8K+fA4prvX3TdwINqdBZJAzXFLU7rspvEHKdmCxAJhIcuQdYF/5oPmjN4r3nqfdWm
WHkwe8/jHiDfW4dpfSfJzkB5Lnfi7qrHPcJUGuOya1cCdSsa1/sUQEjfVUOoPvRV6X+K6vmbbgX6
o6TmBQHu6NaTVPU05xZplv8sqbAPzm1aph/MQvc/+TN7iYXVfCwNx/nkn0c/c77FfCrP7ai2Z6cd
gu+Ffq6H2v5egsjCMqeqL0MwFF+xudv3VuR+YB55j8lD8Vj7CuL5AeSNrg+13Zq3FEQFO8446y5M
lvGM2NHES4TwmhEZv8Tu0EJMLXSC7tNWoTFq41DZnXUasBR87JaAhjEdGryRD5KUAjZsi8dmxm0L
y+obYCeuHHQV6AYMR3es3RWPxhLYSPHeXMV4yJ1q/sAqwNeujKbvU7QAPVr4HOhAIbmX6l/jeZi+
j3Vk7cclP1ry/3d9F8mlrb7v+pwHeNq+CVwE3/5z/i3/387/v+vLdfVqgLntmUczt+L9wIT9pRym
+kV3TP1sL3nIZdQvUpAz+V3zpApCkc1LueS9O5YvJ3JWineOdb6JElgL29KrGvVEy8j+5KnYR3u5
edqqSeEYe96uruEbBOWTkrUWhEk4X6NWD8HR4V0/9OjYHLJRK54kGE2eV9F/1ndaUx31MFHvgwoi
Hp2UJFBoV+/bJZCkbSiQ7td0Vh16pmtoPf6nVPK3pBwheWjb3fIIQNuWtZ5pS6d0evPoPpXcrh89
9h8oknnfEvhMNKoyv3o+XFJ9dD5Mdu/9MBCgY7XQG54s18VwNEFvpUjViN1X2MQQj69NqZwM3Zu/
oMgwnDvOKoKnn6FlXeUaYQacr69a6wEnbO/R7zQ2upZzY17xpHPXPoEbsXAdMIyT3rTjnV6HaHYv
hjviqLOa61hhATmXyZcUSNCj1X10AVnBRO+dq5maJeI6rf+SOYnygkB0d9AvHjZiyTyj6WKgHYMI
uWPuGILAi4nH+qxUWX9m8ocsvvG7MtvvSIwMX6IYJ/ika/unqOm1ixq32dUfU/MxDHQ8MZRy/pyG
6W9Ah9lvDg6xg79TTBN1LKx/X/CTORtjFzxWRdO8FEtgqAwPwwK5xKWCoS9UpAbIhtWWj1oKLx7J
ZPU4eEX3KPWlGgZPR0wjJwzQEKdJFk92IPN4yfbJS4BYB75qTfqM6BAGERbGaEanjid80OpHK+iS
cwW15iHJIFUYoznfOy7IYtjx9s3JhuhaIGV888zIurLsUdx50zzcZdU4XhU1Km+ZUWDs4/fRfdL4
SDwNjnuflBNerzWLJFGX+Ke4bVUcGNT65HrFCNEV0WUEoPpn9ifKYxo73YuP2hO6wWAH6XFAA1V9
/3HusPrB3Hl8jSzkkTtz13chi1JBoX5q2IPeh6NqfB5dFy1vdE+/4D3T76poGh98fKiQoM7TQzWF
EUpY6MfxbYLw4afzX0njHn38yL6ye92gaxMtXPs5+giW9Hdkq/NfSmL8xcIv9HIrYKE8cPVT1vJx
9gfz3C9ncGP8O8CBlVg8jEyo7AmRTiAmfxXgEvXO/OGBNWAKmA03tFHH5xoj9UWNf0Z0rX7wrKlD
Cpk3gJlReckaDSEZxPvGxxi1Fgbl4yU3lejVVzzn0dFg04oRfGj2UO4sf7j06TB9NW3mTpoWvLoF
b4o25QWyAer4NQIAeAzKob/IUXqcXGtj0O5yRxsOrCUWdzCCYqaqCzLY8jDk8NvdmmVOCCJKFYm9
ybSXEsl8X7JVHzPRJ+QC23kkr6pceGhs4O0zHAMfrbLFyrFVus8dBpZ3o69myFdwSzL0tlm3HGB6
LEkU7bzj1Bb4XC5J3ZwgLZlWcZWkn9baDnZivMPkAZKc7TApWAI9D/F7Ks2pvI1eUuFgQUyCrY7E
JA+ncWo3OhClIQeN9X84bkYwqoSg/r/OLck3l3bwEbgyEtq9ydsOkeuPUTnfZenXZgrDV/pcf1fE
jnXVfbgVfW58VD3HPxtDqOznnMfseEX8bFfFRVJykGl4H9su8x4sS7kgXTQ/el0DpbDN2y/96FQ7
Y3CCH22gvEIo8v42Ne2Uu3QH6IDvAy3XIyogyttl8W8WM55QB4n/qqI65rPTtF8Xu/t9YnXlA+vc
NxUR9weIAtVDrlXhCTnTeZeYavWwFUgpA6w/9UwseYrW2avdZyAyODcvZ5BDpOKW7O3R2TlDzZ7l
fy/y7tTKmMAX0v3PKRhVBDOXi2wnkGQ6qBc2v+K7gzsozn03BhgQYR2K44vSh1BIdOfZRMnxObWX
3lcrQBiYobvmwfTFUil1Lw5LBQ+OinFJrCL1vyaXPJy6h4doCSQPCKZ2xBeNXZCldCuQepJX1Wp2
MgdcASTZ2kZ+jJCFOXTxxPJ+Vf8VQVzwCrX+pgUT9Le+nD47JZP2emr8j/mc9wegYv2L3sWoYTpj
9uQaiKrEiLg9TFY/XApQtSg4RmD2sa26WqmHJsjSiw+OGj3mqVqdMua6zypau6wYsHqdWrXCwnqR
feLXhXvWvN0viY0CijWb5nc8Rb/6TWr/LC3/TmUhM0AJB15TUicMpT8VZWsj38ciAxsa3e9x8u79
PC9+Gk38QzFZpaa3BEAPasiyetywTKQWLCQ9szkbPvn10KBpzgRCSkcnLG9hBhVQSnMsPO/9fm52
UhqnYYbnJZpyUjq1dvpYK+b3ZDkTOx75U1pXH6UsNl3WnBBaYkwePZWtqjzGOAkRD6w5epKYBGoW
fJt1tbpuWRLDDTU8xPj4rEdtpaqTOeeYjaid5DlNiNyk28A7RRx0v9XbrqMO2UNjFvadP+vUnWNc
qWAifRwTr2SLyGfzREu1m+d22k2FRwVnPdLO6YxUjBRIMLqoBu2VpU6tKFN12o7RfOVnOZco2/33
NG+qWE4Mh0xOvp2tx6Zj3ztTeVjPK8V+GnOJNzVnW1H22GGZB8P2IIItp1eGGoogDNY3B0rBekn5
gWGm+ifPND+veYb8gu3ik5fQBH2nU69N2B7+8T9ttf+cV/s7C9BtWH/Dchck9ubHLj9u/U1Ssl60
K7OnGGFXqOJnq3XVW7FUkwq+WbPMI1EpkWCS2y9R0+2Qbhj+8tgRelC64cRoAzu1sXlokqja1xhY
BBFUs6DJf1hFM6GhB6axV6926M9nx+t+AcudDinCimr0s9cTrCNNGz8KD30wb+iuYdr+XWe+d2LM
dHORMI0qPTpo9rRI2Xo/bQWL7LjbKTUdOUKzJnL4rscaY4O7lVsnn5lnXiDhfTKb3tv1vHboekyv
tV8BLu4+acHIyaD5oYidPPZqc+/E8C8rUE8s6BxTVrcKU/8RFsO9wq7nVGCJOCHBUC4bfoXCpkMC
3/cCj5hpqpfcIkV7qdtEeVZjprwlfkbPlX8zGYtgL7dkDWMPTSpNHtY8DROX3VwM2XU7KmAl75DV
SC7hm6o8SwEctB/tDOOqanuonPPHpvrYpObwPDAQap0aLfScKfkwAxlBvCzmhwSflBKTFRxysD2o
Ogdlh3bcjVBNTQ+8oZU+9tqIA9gSTKn/Ug/w+LPi5gSDBeqfoGC1eA/HbDzpBVpjkpejwHCecVlj
wfQ/ed3MQAJJU/1c4aJXuJb/lC0BchRe6VTPrY1cU9qiizMyhnmelyBKjfLiTs60kyQ9iPEco0YB
YahZs7b8xja/RFZr3EmWq1Q6umTjjF1oUxwlTwJD93W2idBslCpvClDMM6ZmvbBkW3rB/u5U5Fe5
sOT54bCzvdY4tFPNjvXyI6UwStT8ZtkIEC5ZFsvqj46jHIYgjF+K8lhACH5uNS16Yc/89xhV/nXQ
jAeEyNP7EbOqZwncGa1/ZK2s05aXTn2OiRvK/ImqxAqURt/A87q7S6zEemax31qP7SL7OBc+7kdh
2+Ci5TJp81M8hmardM9rGoek6lQXqbkH50t5WFr6bRk8x437NHuMDvq5Yq+o6sxnz0uUJyu6BUvC
iOI/wWjV3zpWLe8mM12mhfB9cP8DmLHVGxNUjtKZrldO5KiFjXdF9IzhXfdYFtNhbVFzGQVgjdsd
qsjNU1FnwYvJItmLHhcfSz8Yb1JNAoZk+g5boPIiSamrobJ+sCqQ43KU5MGoSKEkJA/M4ca9pwbe
c5ob3jO63POdYXTfA79GJWTJ152sx0kq3vmxC/NfqqGAeWXnPnyQGoz8ntVIM27RTPsrpqi9KIFn
P0MWdZ5xEKuOWujiZTDOzrMUaC3inmrJ5owkpQDBFPOxShkw4ryhoBwbtmwlG8a+j+h/k9663+qG
rJ1iZtY451Sv4pM7gZhAzjJ8KWFDHLBnSY6GgzLa3mkr/2R4Bsrh6Le8IPUcvZhtAzfUSFg/GFkP
dY0UU6HFy0QCxi4zblm4eerzyGijDLDDUzAL8RelPh/h4T+xJYm+3pe8xcsPbw0P/N1ireJjDn0n
MeyaM/av79qFJdQtEEaJSTAIUHIJmNQCnJRMpGu7s6ez4z3GCL4U02u4Aq8WnLfKsLv+quozyywt
s9iF+LAFjJGhOkg6E9ZDb2ZfzIV41C1Mmnr5CXgTwTyyhX9kVQi7oQbJogC6u3cS6FU7zhgc1Yv+
xn+jeur9jBIdDYwmR/ZRivt+hiEq0RjZGST/k5htDoTz2bRDZW+9Y+6EBUmCzkjs2mwhyl1cixF7
uS2rMme0T7A7gGEGfcE8KpOhQLHrfk2d+bePWkRaVOcR+6+DpX0M8HW8K7r+q8NtvUXYgZ1azfwe
TqZ3HBdUbcJpCu9Gj5Md5f9ud1ti8gTYwwqPZsC9UnBJu6mdfqiTwLy0GLXd2UZRXm0mCUkV1ztF
7c6DaX9K+deWNcLQh9Sh8oRpAlrNmNxFkH5WrENcQ2JeSGn5grh2loclsQzRhmOFLAjf3V67a1C2
CCqbjS6jRIkvScf7NzcGijL3zfYaJBQdba8omc96PwtuVWj9NLNQORrWfTHU410T2sMaGGY03vn6
cuey6Xum6dUdlN/qzssrRMclmrterx0lKtarEpMgcfwKtJOHGsaCnS8WO5bSqCDoMOj4x4ZVek5+
jTKEABaO6PI3JZA/vCW7zEBZRsM30184TPOCUZTbUQjnVKLtzIJXnjnTYXsy0k63pMQ8bcDeCgIv
nXeBTiCBscD+tsDqzPDcmdYtWbD30g4kiJbkwBbHaY6ae8kqfQtzh8BlNCK2Br04GthKz/Pti+JD
qjU17qNGDgdsYY2tUafTh2uCyBckee7pog9RmdgYSCDJOEKFWIuU3zVDyuGGMWS7mxunxxVFiceb
4xYHA5uuthinXZBhrRviT31Q3YpZjK76Z9Z+/vbS8VUrF2FdxiP4xhYYzkGln9g6P+pZD280eciK
KtyhUcZG6VyG9zZYmIfA7/bstze7YcoeM41PRO5V1sFDZfWmVu2eLqNkC52VxbLqrsgNLFPbWX2B
fa9f5gEHIdvFk9b50tZtfjLZhAHF3vV4sTTBKWoxojTzndJn7I8AEzzwwaXTiJ9MXbP3kzYpR19p
sYXp9RPa/8jTzZ8MM73mZcn6HZZEUWN+q4YKz8IpPSG/FB0tiH5F292HQa3u+DjCTA6L4tBAyAi7
e4RfwZPEbOkqKluvQcyiClyqPaJs0WmoFo/o1gCFyxIFm9P7udQH/I3d5lAiUdG4rDX24+/G4ca4
vYdVCsfPvXcfTEm8jzDY8vNYRdcUi9JIY7m6VxG+NWLU8THNrPrfsQ8jWwVJtR9nyz37aN0oZXtp
9ZCbgA5dZNrcaTOEK94MJriY4bPnLkuXGEEyHmv+dvh0L32LpqEd49jXPDkbygQRWAHv3w3KmRHF
vGf/8TuD5/DoTvD3S8VO0CYCpuPOjD1NuDku8mjAN/njQe5Nl8R9GZFAurDjqd4DpsU9w8WBQc15
0CUsXTjzXYBgsBu4Kl5bnYnmFKynUPnd+njL1OPD0oL02G4f0nD+ZVG4zxs+lBWTbMXxHwu9+1ll
qCPpvKJ7begxa5oG9htDB8ccNTYPLIjeF0mDA64NTwwG9yFlOcEwIYXPiZru7XaRFEFreTfq7Ref
78UBldcdvsz4g2Zs4bhcy668CE2Iud+DyplQ9LIeuko5ZUHjv0wors+V+1eZ4qoXqMGPqVdOrctE
cND6w/9wdV7LrQLdtn4iqghNA7cCJUuWnNMN5bTIOTU8/f7wv/f5q87NqmVZlmwEzewxx/zGWgCO
0opPeOV2thf/aHBYN5Uim9hQy5vXIFggQBrar0NEIlwjKzlaBkqel+r3EBdc35rzIIzHp9lwdwTh
Yh+JsWJpQqfbyg5Jy76zxhh2S6OGYI7zeqe5L7FWlhs7LcJtm5foM2O5s6VWnZeYF5x6lMHEMK6R
SnvQlPNx0D/Z+ce+Nzvjdmgfu4yo1pa8LvT8rfTqd6MfwbMASHItQo/78QVHrgXsKI19UjyLDdWg
4S/wVzcegambflbFJnXigy00fTOC7JKpeAEk1ghMkmC+cuqjRg/KlPQVF2KobgwHw4psvje/Rt74
GUZNC9Sp+kmXt8XMgK/l8Tfm3CLozGciFJ9H/JJ0XaClTicPZOra2+jV4AZobWoeHCQzTMAyNP8h
34Awke/pZF8qRdM+987C5GmFMd1aOtU/a3q6HUkd7uvuHC4DAbLlvCeeV5IuW8aH+YvkbPTqp6wc
PoyBQHm9n+9ESuU/LCuut0IIJBqdRp9ghS6BTA54hgEbRpwTflsNAMHSz5GDtGlrQoE1SzvWiiIr
Fkbj93uOvR7kDoI/kQInq961hR3ek23Yb2ntpL5qnGepisAqBxYCDQxtnr+RcZ8HhkfDu2v7ZNN1
xSt+UYYce/bQKkvIS8K9KVuChNecWJzRattp+Qsw/3vQae6mex0lBLomyZi7n45uYv5UWvZTJOZ3
11iEBbaQ+XX2UCjc+3Ia5p1b0CxIDLzsbo6PKJ6jNwMVVBXA/qa5etTT5tKsQlU5r43YX6tziF6Y
+IVjrLLdKDZw79qt0uQ67lxfxzjdJJVELVmNuk2kjpXBTaHAIySB98F6YdWUkZ8ax7ZIrg5GjE2d
V5ciq/4VlnNsGvnZJWy8lLiL3bwIhJ4fMKqgB4U9eS1TyFy9O930pJlFoKqDBgf6drBSiDzTmAVS
I43e1Pp5o9mlCkJL+3YhG8XhiBE9sbaCUCmzd+R+Vu0TMW+0oQuxRwXY2wtKZlw+l0rfCVK9d24s
8Q/jWUlsTjOtevP0Kr0Z/Sh2V4bYw2jF0Mbzl3np8wD+zFPcLt+Vkq9mNd+P0jcL2exkpG4X0JyZ
hDzXkT9pSHlbgbF2qw7OYGXSURPdMQtDbNpyPyVa4CZk3b/PSf3hRfmTrIezknga9ekl7vNDhwcn
U5wTad/tQLKBphnPMeBADG2A0drcDrKaHbjWBlbL9QlV3s4PTVdNiLgzzDj40EADyK6I7I+5Vx9k
UxcbJ9eeOxeQTZ+Y712RfU/g9KxGvTNf9ottF1+stV/G5DiI4mlmjNzP9eqhHoCXJ3CYxgxHNcfj
URAitq9oA+D5s9COumVPAxKYWneMhuGeTCMyBF308al3fjvRgabgDkvGNlHvpQD5C0B5o4mJyEu9
BNuUn82+vM9A82yMZbK3wvP2SnrH96ID0Adt6Fgpu4e3n2GWn7FHxORoksZ+IhSjujA3jIXPAZtu
ckXWIcoOqnBvf+tFf8706W3gl2Lr95pgwoD0mb94rXZi5XvEXFZvhsHh0EcXg2T6yjb3fTodVBXu
ukM3lbuOw8Iiwc6f3qHa0NtLqP8nUMBOfUlQqQ49eWp6R7CY8s5ZBetzsDL6KeVuSrh6Jzf8zXMi
lDP8aaVqX+XQn02vvxvc3CfP4b7uow+7YN/ICBnRDVP+7jBTD5+0Gn1aM6Q8CKI/F84NOgJg40vK
htaYqGjU1rV0DMbDXrDPOHrslqviQvRoSx2Q6GhVXC7Dq+wRlZfcVRs4PNc8Vd2mcSAC6gLDkVVE
T5XMf+tetZuiz6eg8QYSIxk6bGP9OOreg2NRRM4x5OwyGk9WR5VdD+HH0HPdLYO5k8C8nW68tVDv
IKdkAYg7qeV0Q5sQlCjeKZC7rzAIMTpFSGgW2mE7Whxkh8NI5MnCgm4UwWA6HgP/rrsZ06kIiseu
gBE1Zpq+My2YDV2bPBAA34ew7bnBUUneez+6GoazAYiM3Zh9cMP+SRMz2E1v+BA9pPFZS/C9DB9t
5+2iEaRol5BR7GVekCMRtDQ4cozxQalrXDwUYY1I/SZCERh0vUCxzg7FMrpHQiZfnQR4D3fwYax/
jJ7aeJ64PCv4OmlyFlpFwtwEQzHldGmSB4PlJ2A6CVcT+T1L0pyjpPpHyGi8EcZAW8l6DjuXoJLy
y4Bc5y4tUxIGiWBh4pLPWd4OUXOSFItRX15Gj6Yh+SKgrm4ZIHqh1n5xaVr4drRmRZjqe7bZAWTu
qC6ux61GzkHmDmvCIHdzSYBU2sFRbV4zs+HqmHzZLvrVHgtFMZ5nG+FSg8kc30aU/BvRs/uTXa2E
LFvBe1PTs11NW8O0FYUVoRmJA9tBDnfapOpjomV3VkRBTiZtadrl3kKZapploqCNxz1D2lYniwBB
6FnG0Rd8K9ipGZ692Gi4AjhptH+Ifp9JlR1DaSmSgXu6lZeiBmMG4l5scty2h8WO2qCDiOlNqZ8u
9m07eHhTh19buyFq+ZwQzFoiQgN8xHuX1VtGGe/SUYidXjbvQBZuhnKB+FytiOaPRhBcrTyDYf0q
fq6FQyWEB8pFJNg0ekTdWSVgJrGgl+4e05JNNKQz+alkuEfOTIXYn+kAAnKcZjLbpbkT1vxk6vLc
pFyBMUc4E4RK0JX8tZ1wDPIe4nCxjQ25T6T6WNQNzpnnHEfqhlyQZlsYHCeixC9MYmAbWdivS2aV
+nmV4O1XDTLf6m3zoYe8md1JM3aSwKONZ2uPohK7EcDtukhVGziojELNGKj3K12O9I+MhU2zTqAD
38fY+jKlNu9CcwSWzAgpREO2p3kO3o6K0PY4+yuN2QEKE2ITY+ZXqPH7JIaRlFn/LNmXG6mQ+22o
SaybSIg2eEFTv09c3YQq5wQZKacbzeMscWzzE8Hllwzl+jRmdK1NGvczUUWZaTwA7CsCrDIMUFpG
oGeVvf7ANkEjDkyTxr6b7YUNl9ZQ6uAYo0sdkNY+qLkOekr/lhoNOOr+pCWcbVUrNl1eP6d5yTiS
vAGMGSwV9fPUe6T6IlJsZB7vJxLHoXYuF4mFvRY/s+F918WSBhjZak7T4d4pp3enm74hiR6Wefal
aXxUKrGhJU8gehm+CFVrwyeZSp8+iF6LxzFz7ofOZSwjLW5Hd6CB0ug0sr331O5JtC+sp7B/GIQO
qhuGKAliJO7oThiouLzNbXEWhuTSjXrynOhjtLpzrdl1jFU5BXGi3xE48myOpGJ6Q7mL4vkhDu0R
L6BzT0OFAJc0hNm8vLnegys1TCLmyuIreuX3fUqBTYEJvi4KUrMKZii2xJxvxnag3xDvtbq8LfNn
sHkezc7wwDnpt3VsbVVqsBMbDZ5qJuVWM6XluzddBLAT0Q/vAtng3oDnpHS2U6O/aXlOq2Uw96GC
uadCwvByMGiNM/jR2H/HDdZ72zpSX3RlToExORubqpLd13TVsyOVtA11OCelKvF8oxolb0MeQu5p
fog3t2wsw3fd9Gd24reYPuU8D4WvjbABU8+cj878Wokk34bmPhc0pEvmUJlBjbaSHJhKDG9ZGa0K
NTv/MOVT82Trc0OgV9IaKK3k1Wn7lCHSWWbPSnH3tkn13tUTJccoe9qEHe3hmJBoz/FgKP/UIRkZ
WVxf+ijeWQSJ7LxZnerM/Mo1BnbjFPL7yhtq+m8cSc80xKudhkdl03DFbz3NYW/ocSlNU3cp550H
BXiekdvxczVBmEXQ2SrGAhsmEXK6WmnH7F8eooUkyU8V5mfd0YCapzXJQqFN6ynpDjGAjQ2mJWfT
VubPZIGdyp8N6ZT7qDI+HEM7OItCP/Fw81j1T1WBOoXX/QNv5pOKeto1ZnxZQA5D9s0ynzRYKATL
tY2JcL1T3E25FBk4LD+xxGD9Hv+Rb3kJPSKWE9Yog6DzYnRePEOd5hYYCZw5suSt9jq24rPkwwKJ
cp9knrnX1sjluJ7Pua1DfU/KYZck7NN0av+6nl64RrGBYKpfl0O5baN5z8/RBR8iwLfxkVih58ww
tYAErP0Lg6ThZmpC3EM/nnptXOsVbfvJKQaqTYyp9oLjjOhqRidOeeaxTWWJCi0KXq5NTLZovU2L
veZdl+ZHY+ClKvBMINg+VBy8TTlZ91qeIRkK622kb2lE0xiQ/rPyVLzoHNviKVrkwcgp0EVEKB+r
ExUApD32sK4Ju7UZLIzGkIQRrO68OLqvf1l4Qzo/E5OVKh7vc8FOTbbM06QTsShCf4tbghpmsyIP
anoCQJrv8HDdpc54pq3AoJ+WX0Qe9QGbwPO0kltn69H4jEr30xm6l07nxMzsF7IvHk1ZBiIip5AI
YCjgBMnON13L1cJYFw7xQ2fpb0Nvf2nOiK6M062zyK5LdcSYlPu/syQWExPjsRkuWQMHnAUAG9wK
bzbew3Xz6mrReYFUCFL7nJlyQbjrvutG7RpHe8mJJN44sTX5U0Xhrdu4GULOFqqYoaw8RsWFvrFF
flOF/VcpGKGIhwUoJfandnh0cnGyCtn5pjZQU5XY73UA1SrVtECs+byDZ2wZBSeKPq2+4yI+AK64
aZN4p2f2T+y26FQtXUCSVIlSTPbmXF8ySaBo2+THeiQyddDrLa7wz8zosIuaJHTbyTbNaDynPf63
sAQcbG/5FU5DfHWSEpPwdC41A76TNOINQ4/hZD2EPSMUYfhvKbUnkyghJav4Scs+YCaW9mL6WqTj
xprMywx7LLB649sZ+qPpJY/VRGedCcCfPlwPdpx/zMb4mpXMVZO2AP2q4m9OpsucTbdVij0vjD4p
IT4JVo03TjXu7Hr+GOp1Lk/nRq4VHo7ApYI9buK2ozZflUq1p4sXB9aMNKsnJgHwJmpC/OHZJFJk
XXkucuKUKvuhcCdBB117X6LprDcgpL3y1mQJF46776vK9YsJyF3Zb5MpeUvyVvj/Grv+tq38K6xr
vJZmdV9Aa+ydgsVFtqQt2T14vNNSTtuQ/HhcTsxqG/WJOaNHUxsxpzP5y5TFYZ7AEsZkg6apjqg3
lCNnI57zRViBTk8VBlfELEg5+brfLyolKTHJdkvknJig/JSi+ciX5TrC+aKtJm+5Ql5lBq1NGwKv
rPBgutHebFPfmQYMxxppUelyYXjpBmrtsm9sa2uDN+D+Y5BHmfuuydU1Lvp4INMBij42cOUOQNb5
o2rLe1AO4o2DnrKxqOg4i8tbK38ZRBYQoHrXxv1bPNICX0/BZSZiCmOJvoskJwrzE5clD/co4m+h
019Qbq8hoHx2Ccyh5Y2xJYXolIvisY/N90JJwUYvpqxlnsr1oDyJnhtjmTz+WQUiHVEG8bg+sBt7
JFT7re7Tb3a/T0yB9kew+WQqL2HA3MubXZ/bOnynPMCPEVOihAj1Z41GTmsQtjLMdrZ1C/OAywhZ
L50tSoYmIh9SO1dOrV3Ya76qAm13GZwdedllUNlyYk+vvF2xgKJZRJ4dyva2rDQaBLzA1s20b/a9
m5lZCJGE7kEtGnOTBchKQrIi5UY3YzKxaYScQG9f8+vUJrZ4tvdzVxg3Wk4Hq2ESgU6Ew0bNjXXG
M4z9PHvNkfG4ZNPOZDApwyoetLkDGu9k3f7vy/88BoY+5brs8jBwGOEAxF+b3Kt6wsadoiLLYE1/
Um+uSIBxE2AhHTX7jTcfK4eRdIacPiQ6siHwnzrWoB34e3aLQaE6iBClD4g9W5uXJW+7/UiF3k7c
w8YWATLpH8kX/hz6fJ3s4u6zaNNRGKO3d8J/Dpmd/pwbn/jIuNd02N1SXUTkHOfv2gBQtbIo7eVk
/Ialy0VDhV2E4ZeVisFHInIDsAHCs4A46yV/k2RZcpubZFpLtlg7xQ4evtD5jj3ze+ywb88swuEQ
HiExA0hHseo989XLgH7bu3rWbpv17ZK1A2NJ7FMT5HvPfYGfB/awJFliKf1xTs+LLh+K+lqnYtyk
+fRYRnSfc9c9trVA0nSumck0ueP+tMoG4h81d7Od36dr68DTCmRD1Z6EHk1+11pcER4p8EyV3ZCP
UQZN1Ch6+H1AcT1xWVvHchQE6tjs3g5WFAtgEzg7dAmRwHBqmKiZ5UBojNptatfXNh3fVLEGLap0
3IdW8W9Klu62h7QRIW/rNjtlK/K4wc4W/QHL2nqx/pbMzq0X/TM7i55sSx6ay4azTtyS5TF9LKaX
0EqgC7ns0eLIijaMWG9UD8tBVcp3vZS9s2NPG3qq+zTRjdfMY7WGHcvuFolFFeRDGclJDKgvchQX
9thPUi9eu8LNt1orEowW0RuMEUbYXXPPNJPuY/RgGVxNhw6xQyiHiFSDv8qe29FkWN3kMzbXbuui
EQxpZ9meIFN+yjxZ9MJ2uis/Fyb5iwmpMhxproBQYcSdjvvUK/ZwGrlLbpm7fialwUTT+GTkAAF1
C+TLWNXYqhCs7PonSxvYL+V0yGd0ZiO3vaMpjn3RD5s5ojHVLYhPjpN9Doh83G0qbVNieujyKj5G
6bgW0Oa7zYjLBrUyAnei2ju9KGismPZXtbaewo8GhcU3Mo3atT93aJbYZNubiNHAgWLkPpSclWWF
2DnozJ2Ml5H5Oh+PSr31ShtK+kzbQ66JNUOD4pcsw0S/jBMGMkK2b2MoFZR3G9Vmw31DZnrQEW+0
AvlP6PK3kd34+YBuoyBqGBOyJrVUfUzHBuIHd4S4EaHfDIl+20/6rqCm3MwOk9PJQmK50K9eLay9
0IdmByHyuDSps5FZuY1NAluWiJtDFInuNKG3Zy4G9zRTL7LEZKr3z3TN+PzLBesPimyYdOlNXiGr
s2+FU5tKolfGHSwGKBJNmZx7h/5p0yLa15bSGIqFB5l7xXbpLW7GU/cGomdb2mv9WTEat4xHO2Ml
zZPqpZSLdXDMCjezqOYb0a09oRY7DfEbePicrKWuzckTZ3ZjK2JOC20SDGB3CIFcaGyzpP1S5G3h
O0YZ+iBXSrycTL3WqU9kWwkAar0kr7niLbKZS9jKW9sXQqx5Cs3ZFulrLzm2odHLQ5pkGJi47Bnz
eWklf3Fj85bME6HERJJljZaMdMdX27MxFmfFGdSnOkXVvY6EwhlVbkI+lW2cdeC+u5btHu9t1POO
oJGRrjNVlkOvZyvduvLTaDwINu7ECxdErA6i3NMstmDE7LzxtooJb2FW9lOXon8ozHA7pvOrNTF1
OTrjcxcy64kNqN2XBNGwRPdXlSw8SfsnSAlC1om+aksOgeMONxE9VIRDzwSMEs3I5rL+gd/MIZrT
u1EfNMKnXSZgRpfYjZLBhKbGT2ui0JmEjQwkbJacyXYIbo0Lian/+lbMPcuNKs0joJJqoaywOedE
bfyoyP7UzX+jWn5AzxBuASjcbu6WTuqQcUJ06PAT+BY/LUy503MmKGgZQq/pGDJB99Cm8TLRY5ak
+KTxuO1i7d1rhbsdjJbAtSSrbun8Odt8cUnHE/R0aHv5ukGlwz6H4V4qVva1e8A+woeJkQXcto+p
Fc43MtTpbbD1ESWWHCeq1E6DBY8P+bHXcn3XuncwLigM9fllVMZh6XRUYdU+9yMdETn1vhmVna8m
z6BQzBd+++g27vr3XNIis/6ZY3LnsttnE8xdcRwVViO2A4OiAR17GjX7oWVu/BqRR6JVhFkT7hRM
nfbTVuO7FZHrlYe32YC3Ugw/k4ugX6dI8Lgrn3pEAfLePLi/pUT8sJ7HkO1hCr1hy4DOp7ZOr8XO
fFIO0QVFmt5rooaeb8+ccktdbSqsKIExsudzViZ+V5e/ujV99aNOxSKng8Has1+h21OVf+HdIL0S
+in9XnbGptM+8BelnFVxivxi5/sYBC5mwyDT0kOhE+jchtZd03npTdVxbltNEHGQN3PtYQ+kCW40
nr2N+2m61O7Wwj0buEqQtjF8znN15Q6bUgVbG1EzPtdWJT6Qejen68Buz76D0DYM8kv9kzJkxVYh
fTR1L/TjBuk1ruyE/yGc5FE1XEvJZK72jdY+fWjRge6rDtpJXMaONtuiym/HWdksgq1R22GsG/lU
DH3ZR97SXZP1Hxv1rcBJe/P3kMwbooxQHupM8td2awRNqA4F9kc8uSZrKcHqruZB8W/HOagb1uGw
Np7SIUk5D/TXDrxEYJim40fWwZXSDsTivUZJLJhyQ9OuumLatiEbmWJiDiLdtKpqjo3qnkanXvZm
aiXbsc0vCssYvWO6c1abN3suHoKN3SGDI6zo1dKJo4RjjWVKH0wF6vDWarvhMtbuQ15yQMsl3xS1
0V56r6/J8N653PTdGiZLT3sD6ti1DWdEfmTGPlZf02BAEXdoy6eD8WJJnIV191E3kFyY6KIUKrZe
61wLOmJBvYjOp2jdhowOjrRYYeasQRvTb9rOQSjHnvjCm6wd1A7wN87F8OIt0W0k2auwLdtlZh37
k5ahxxjTjUH+AEWO+mXJBR7luHeG1d43Q4YMI6OXfKb/KbgvRRCkW23+p8gPTkPLuCS2NQZ9WUQ7
LScZoTHcf46NR7PoX1Q/hhsBBtl3Zt13upn12Vp+hHIPrUVMdvrPkZygS5F/N4rZWt3pqf00QozK
OTpNVv3cZpgpek4us3tijuPktTh8ojDehkkLxWMwN44nvteJEwpx6CSdZ1p+aDpnE+d1Tv9lO0by
6GH5uWFQ8dlYY8ajWqPbXnEAHPHT5QxbMkdUIb7uVOgCtUnzJ0/SpzYdMopggdzIar6OFt0DW4Tv
8R0OFFYVP5yW7WBi3R/b23nI8j22jOM8hlfiQhh9QYvIDIVVx+E1o3l+LUr7t13UrRDDlSoVbHF8
ykKewdmpYQjqdpkYOLvX6ow+ylWmsaCc7QqUE+vQ2P3RUOSgF+pRmxfjdsALZOID3lXJoWgpcXvP
+jUza9iUsnvVqn5B58q4GXDcTCYzG0xPrRufenppaG6fpuj7s0FYbBq7807rey/olsr3RMzZktzn
kBn8iLW+avdglY54JrmVZ7rJfH/9kUvixEJlkTit/Ub28JmJ7Ktv44Wz39xPDZ+LSAgvJG99J5fu
I7IQIdN0HadP6aBZZDyZlRv5AkQZCgMdW5vDPLbjDuMTK+xN2qfPfP4Pzldbt14QoRcg0yL6d56+
0Sa2VXb0qzr10JnOb533r+7cPdKFCH0z1eDkOwRneRClmpDtgDBW9w59VI3UYCmwZBN54G6GYmnY
8ut0nZ3QOgFK+zLCyfWbEp/Y2s0qe8bz2anlAbE7x1FJ4A83szXvHa6gMqr2BQt3KLU3a0j+ATcr
UZ4bta90bG2Mv8ftb+l0r+RMoUaX1bUROyPkzsmaDl3ZOxRihH5cfpmZizddbQc3wVKni5pcBuZO
6zV+Rpsx2IXGj2P+0tB0t/Hi3SosaUFpgEbAep00Op5eL75R9mJs0iS+rSuN1EqrOEum1bKyKfb9
bOtbbHM21cXkD6XcG5OKoI3VDREszYPJC0NY4/LPxE3LpjRiopN0x5jBa6/pWeH3c53+xlWzQqf6
o1Vq/N2kcgqJikN5yyZszUCbpxdjib0TyoavOrLHXTsxtsopn+K6vbMGgiDAVPNrJMFU4HV1UcuZ
97ZvZcZWqKFd7iezTnCVlZ1h6t1j/wb6p2o6VoomhiLcCefUvum1ejvV137RjVNZjLup1KKgySjK
6u5QlQZ1K5pwUiZ8eqrcuvFymxQsQGHclFu97m8il+D2SCd2AceR4Wnd1ss1xpXHt1y123bsKAH6
6E4zKPqnsvqJaOg1KWGUXqQlgTabn7JvrkLvD4WXz9veoN7N+0yiB1kMC+UQWcLpro+sr1qcIotV
k5xAh3bYPw+PQyVsxtxH75eMlE/EL9G4L3RQ9ooYOGZaThab0jiijFCReWVg5RpP+jWZBtwexrGO
8mJnIA/IQt4p01utPJSjdUOQ4ozXtW7N104lTzgsKUfhUNn9yKBGKS/lYj2GVvogWFN2rjPss3bZ
e7VxE3InZ1jUHyoaZERTbtMUNZLEzjRpN2ajrAAbJV+5EcVOjS+mK1DNmeVOqng/j8bO6XuqEsRG
j8yCTa3lZ6HanzAdf7KOXkW6bIzmIW+GgYuGkb+wejNj+ZMo+3cYK3j9ZmDpeb0Hfk+/bAas0LBr
l/EXkiwN+7psEc+0q1UtT7HtvKSOOuimdWxiSlWtN8/gdxj3EHh0Bm6IducOm/M/Q2jbRq+5YYCG
GD2xsxvusPr01ZZgA7MvYQly2LIjou69dFDi8r56XUIvaOdF7OPeePbIYW0a7z0eVkd8Ep+1CSMF
RjtSIAp1tgtyTysTgbtwn3UobkNYXQEejTivxsdmRIvpI4ZhK0feMjhGoF1YPxQMMmy8ZT6Xgxck
i02KEk+hY3K24KTQZnV3tts+WHbx2XZklWm6A2sfQ5o+PnkCednyGCuw3cepNyjY7IAllw40jARs
uOI5I6CTcRPwYrbVfpb6EGi4VBtSQ1ViXqXhkBkKNzBFcx/q8LDe8ugLvC5lZm9EXDKbzqhP2Nj3
jdVd7Fa5Pr1Gtt2E1m20xrrLB9ltSzw9k4vzUfUnc6AbHNFOabVvSA5EPaKtbqYWgiS+VNPho53o
l+e5wb7UOSLBszYmRs19bdkPxvBS6EhgUJHWifS9xmB350mKEgrFiWmVtQ0ITyoBO6FHM+IA1W/Y
fTSusRtacR4cBx5KTTJkxpoN0MKpEDSH/naqRX9rVMlwiwCx0NabtAP2kWnTabU6Fp2oH1KhZQ9s
q9f//z1Qdcw/winitilDWJBhHBl+a+vd/n+/zRM1NW6JNWyufw9hB6APYYv3/75IOkUp67irtvbS
1Q/oMM0DdrHHWgfe8feQRbzrpfH0w3+esD4rJ8B0x28bB/99IYR0pvQnUzv+PQ+ztbpXDfH166v+
/cNsySFmoJK2Nb/Z32Od7Hofh50NxuX/HssT1zeA+lz/ngG7a8btkiJo29l0FWr833/Y2927opxu
/r/HBbUBKJ2Jhtb/Pd9oJBQLcaZPal7++3BOtNolwmH096J/j+fVTPRUbN+xF9nVZhPepWR6PjUh
xqmqnvqbvy+lV2VrBtyyTVQ6PHltlJ/MBi2xjKaBO0fv3pOB4OeM3/R+6ajbSWfx/fvRufU6P8Ks
d/z7Ms29dM9ggwj+88JROJ3JKkQ0W9+2zaHOZcZ/nvr3Vq5Xv9J1Ebd/7zQlRDYuoRshSPD0aWiK
A9tpzf/7MmHy9HbyzOei0fg9dP1qNUb3+Pc6Bj+JlNE2578XsktMfU3phbu/7/ap7c94epmqyav7
v3/svGl3WculBSorjv1BVrAupqLz/76No7m65w2TQ0sGM6v4+pwiWWJcVzS1/vs6WTcr9gPlHpHC
3PW9lVyR2ONdNan8jhb86hyo63sQdU5QRcn4kIHUDDqoCo9z20g/ZPrmidqr9aNJ5i896hvXnT29
xgs8Oye3nbdS2eUm14bqQ7T1L6GyjEu25as7psW3qkvGBlPrp1wwsudu9a9XVBQFPRU6HJU/6jUL
x6LfhYqKZtOeUauw5BZQaIRMsR8QTUy5M/LspdrH9EJ+aUScrH5pfvLWuXdw+H8lU/rulnH7qbMn
oHrrvHeT3u0mS/N5l9QR0Sie0dwTJg9XM3dYgtbA5b/HoqxmpHLRKH7Gprn/+4YRGQ6LRFhv/778
+0abIA6lUa5R7vBS/3leHamtxGIW/H3Zry9QOaa7HZULUe//vQdZzxX2afpo9tRUsb+0jr7TLAMK
8fqcv9f36AnuVWOP//lV/75RduGwLzt6Wn9P+Xt9pen4/MeYfn/V4GdjIv2wjBlxkbRAr6QFFYeh
sVMiQev4lstM2/aaSh+BGCR+a9j9R5FrF9Oup4ge8f3ihvG/prA/MXh7r5M0XSKQe8ZmJydHVfGa
k1ZW1skxJ3fH5nXk+i9M+uLW+DaF45tdgXKJ7S3TA3xAS7bcl04t35U0Kz+KpuXBM5Jq58kC3E7R
jTe4+909qc3hlVjTLrCaTH/BUZgCTIrvGj17KBfTvFh1AWjBkhOtCXqBQxY3F04cGkVRlV0ytk77
/2HvTJbjVrIt+ytpd1zI5+iBZy9zEH3DaNhLmsAoikLfOvqvrwVQV9RVZqXVqEZlJoOFAw6QDEUA
7n72XluHtXCKYyPZNiWUlCSjwJXG3XCKTb3e6hmqgsyg+N8YanpSm0HbQrbxT6qrWVu+KPZNHGME
yLnh8i07ZIhOtgXW/p1uRsEtoxGGdKptvfrJAa6E9a1mHr6QtT/czV1Dc1RYlfmza9/K37rq2Jzv
BBnf27Y2ufs28T3qqeiG7LNt58E2hbbMcsa8jwXPbVsWXbDuiAtdFZWg6ud1t6kmSVaOvHGthWN3
O2+Il7WXOjiJzdxUp35qixPX1wtzW3BrI7g7Yi0bqo+/18Kyfz8viFhUdjSvOlAE/zaS5geoipV+
tP7XunDB3uBTYjbo7HJSVNBYdpiB8SXc6lCFV4h2+vW8r8sd75bRPRp9iJvUhOg377M7fdUN4Jnm
Vhd46RlE2W5uzRfCn+buItLzkDNzjXljGqZHcDPfoY996DkrSrmWtm9+9qP+sdJA213mXYXrZCDd
ql1eEaHeJ0m9ElqHuoIFlHqjRAb/d8RBBmvciPgxlTFmLUuTF5vHAkKAaSdrk/HyvS3LCgAf67jv
Pecm4HyWmqbNxyXmA7np1xeLkjrMaQcMTCcvqjeI3bxwnykJvwQfzP/DTt+0xE5RWeKfT5w7zpv5
AD5UysHTyeNYIB+PXWvvTxPQMqj0c8v6z8VPS2QtUAO/sGooKfKY+VUrAFWYI36cvKHgqNvZW6bl
7m3oY7xxS9bT5/2p7d6D+xD37jTcLUtsMUrQ0D/Lj3kBFcocSJv2hqxcz/ubgBlR1xTPVHFs4EQ9
8aoRpcvUJHJWDTrlKG0+TYv5ZT2QXJr1LShzUznOu6oo5ujcfn857/043roY15JU+f7b/rn52z5T
c9R9WsbrzmENldyr4Rhow4+NEPI2bPhbRwO9eBrY5ic1wnwgirj4QtHum2kU1otiZ0+1qtZ7w9KN
raNGwdpNdagfMOCfjFylfIbDI9Mc7qe+CpepSsJnEi8JNeaGiSpDWUt9ODpQtrwh0leowrn/Zf15
KMv0bSiAejZS++SbUqAgzR1m7J1y6J53mtqCFRWU7hei0/2dl2ZMrWusXY6WvhSu+pl8cuUOYHZ+
zDQwg6E9Ikjom02ZFslzKyiiDUqibhQsXF8sb8kF0nXz3FZ+cVDLKtkIDGL7vPHTJ2cY9ixGZi9q
p+e4njzvmAZtdOcZ/vf5x42aw/9g2ecXO0/bs+dTZeinE6bfAwUlNa0IbWBm+cYWnOTXCCTpad7o
Wd+cSqNBXms6IA4UZuklAsmTroVGv5j74OWcXiLTxgNnHH80f15i7p4WxXOaJvnu49KJjizYUNp6
3ZRYA/p+3MNtcc9zK4sxoNkt2Pu5GVWoWJCn7jtHnm0KgvVesgKCOkyEy7xUquehpa4aZUb52R6p
W4d9Il/yJH1G5tG9EtF8ahiPvsnWwpKV+STY5+Mid7AJLBQm8tNytOvjb0l7FDKOb0x2+xSfeI1P
eYLL5XYJYU5Ti0VItPR2bn4ciBMlJQcZnWXLcvclfFJaYsR1gNQ3jhWU7kYWSHy73pL7QG8Oc2ve
zF3Mqd/cLCd3kdH5rJfV9m3YC2WfOfi6UlzqzNJbIAoa5qtVOB2e+1SKJ5ZJwppoZZr04bH6ypRe
ObyfoqnJstJ88/Lemf+ns0qyhFmZ9i2GIS7y82e8n995acUni58hkRQc+6LuNssaHfadH6fZnTdN
OUJRodX5uc+RTb2KWQJDugMSDueKdq2E49yUWlTd4GV5Zk5sPghsVfDGrGshbZCyEXpymw/izXzQ
hGq/QgdS7ESBTrBu9WKb2ehdk1r3H0Mvt9dFCxxBi3p8VNg7Cc9psbr1qfUwJqhs3NxX3jbU17y3
rGVIqle1+ZByrTUC2fimN/VgVUQJBiKUAvesZq57rnXVTd28HyuPhVNbY4aJyY65OVB33aijxXzU
1ql0DrXt3VCeBzAahsm5kFZ1tlGsUUKvwq+lnR6qLDKfKr2w8VT44EDGNHwuFBYQpg72X8+klipZ
VHeCr+hF3s+0uGMti0FqV2pLrLjbZfLQJTiUAHiGt5HnwY1S65wSSWJvu8HSjhHPCOQwaUNFO8pv
uL/V2yEV9tng/Vnbcazf5gnxd6FQ7Id+QhbB412UpeFsZeONwyKdMhgae1BPlDoTFi6hbk27MhT8
p2LavPerKyMn20L5ccZ8pB4GEpI7wyOCEHM7Ne41isTmztKb4L6wYFaEgN7Wc3Pe0MGwreaOkf3k
AgI89NFh3kcH1WA5kBWQbu+5jUEybesfrSypTl3Qpes4TeonLYxe5/9qVf8eml3wLeKzymL6QNDF
dI4DquhoTOckNmsKVWTIp1Gfyged92Zk7+dkbqIuNCf9cU5poUuJk+yIpco9qvXgHil5Ut/qNAoS
ZZT5m5hnQ0UaNoey+dDvLxkE6yulCTdJX6YNIQUGPj5SdReSvx7KMznqgw+EYWEKh2027fjY1ElI
ADCq14cRI+266Ulcl2Gv3+SZFq9DM1KeMclfOj6F38ywvRqy05/xLWSUxeW/dPXS5jIPXY2gvxZu
+KPrb1c1RkHGel7GLCO+aFWmPwqvKh789pdG2L6oraW9H1HdX478fk7hFt1WVh4ilLFsSRaXoucZ
i+Ofgqgw1vPLWAUIEE6bwo0gTDoXAbfrWMXTfG1+mcGgVchU/eveuQ0ZvjqMOkvW7qAcMtM/Yhkx
tgml4gNVeeUw78f4zuLpvFNNewcu8tSbop+bLeZejaU25m7uIOe988t5UzomtTK7iRYF5Iwf/ecj
g+p/adwqOA7c568+X41d0rMwp6ZldvUyNbvOrxiFPtUUUw8f+3vPV3eOTuF+PvWvfVGb/uhbw+5d
wDhowA47/mnemIA++RylxtouU9gldYP3e3750UcOlDt+7zMftoQJrKUlWCZEZug/KMDfj1lWC9an
p5eaguJrfjVvpM+zC3lSsPjY12rOUJ4+2rE1xpsohWM2n4zFEVLTb9dhuZIijZQWtyuHGtkv12Dg
ZC+zoRfoawq8WuD6Wje8AjLIrr4IsmuZDDYecU9fuYOW/npgV7cA/D72Frpur6i06qv5xHkDWjm7
yl019Zx3yA59mMWQY4tPIyVp5nmk3HgiDKFczE2sTPlW6pCW5qZmYBlV8GrezM3QClc8ILWHwtW0
a5waD/PuLoTdWhtkyEVDNjxLlVIvUwh7Px9VTHEhSXO8JSjbuJfZ+H5pNzGaYxc1BTwlTqLiMazh
CjEfnX4tNYEmmJuKfu7IVXrWPJJJ/vW3NabflmFYsKGS1D9//LbzJWN+21QCaC5x6W9nEnrK42JT
5z666AmW/k5Hn3jqH81SBjjRXCQ089H5wNgn3NnndiKyz4maZLu5NaTlkVslFp9EXbsRY11sgWF4
he3WryTr2ete2gNSpiBdeoAKzjlDIaKTPJPyQwU+a+79fqKtB2inS2fK9QivpiLDK3ozn6lFdxuT
f3EDQP7YKL3zLDR+/OD2uI5c91q28aOcdmcuPpsqppxeN7Hz3Nd6tGQhPryZj9ZWRCbGED/5Kurp
2iBip+8U57nCNLbJqqjfzGdpWsdyZBNFZ1dJ3Kcxupl/pKO04gbSKxXA6Ud5UUQht8qU7dwc4uHz
SO4sDCtZPEjfW88/0q2pjakjyddNm2hPBq6xOHROdaJT8RACczFBVieSsu1TV5rUXiLV8tCFGvfD
kBjghn4e7hU0DB+njOM4cBMFsW/yaNVNXCdBe+8HTXtP0BJLhwniUM+nCfKGAJluePnooTbeYxfp
yWnuT+qJ3OotRsu5WU0XnKq407Xmc7oqNZcwRdytq5vbuhmqS5/ht2cAgNS+Uvi2CiCZjW7534Lb
Jmjzb2Q4pegE/SlrwMBtO9YORv8uejQt+dXVlexb7GnIX6zyk66Z5bqGTHjDaqR1Kka1JAPJtb9E
Srmau5YOdT6tE87dmJANN4iQJ4lZdXdj4baL+edZmBST1ipfvAKpolL2DMaU2DxKTJXrPLScZ4QD
p7lrHWmfW0fgQdQslV+KFZ35b8i9rlzazKP+/Bti5lDvf0OeMqaa/4YK19BjmJVfke+2G6+MjU0i
4nGHOCBdaYA9HudmW8XZSguE9mjU8sfR0fX1X5oi1sodRaN0g9uZOomuRE+CnPSVGER1Rgzf7Us1
ljuwyXBElTBZ2XDzPg1D+4wE2vjuyKNMlPGtLrlNACGPMJRz9uh61Vmynpk3ABc6PXvp0jLYwstK
wd8lXXHDyhyRUdOr35oNkGdiho16yTyA3mXZDbgjiIH26tQ6J6q+9nolvKFs5CwT1l3X8/7S0dAC
YXTObnQzX+d1R2SE33CG7oYEv7i9836Bbq/bBqla6hSvZ9vixjDQgk6tMvJR8eTV8H6wrQJ1XVUt
RILpwNxlPuq2Wn6kgABFP6JABQlsk1S+eTJY3zxZ02ZuBklnHUfCJefWvH/uoabUjyj62JCpswjr
+3Rul5NxFJjpJiD1ZjkD2HG6PhaA/u9DH8GkVNFZzCB0e5SPluvE95TTg/f9RWIvG1WTX6Bt4DZv
v0Eb5xmG/OXWLwxv54MO2jpBkt3HHUWOWhHtN70TSwDQzYuA2rQC46ieQaeSgNYk4aYvFflUCfXR
r+IOpA5BWUPmPpsRGSqRasc3TVF2ZIDoA9T+wb8yx8CMnfm32Mq7G12rrVtz2hgaukUzvx2i0JqI
Ys0JCeYR/x9ay8qIq702Mqz46N9IGW5EzZRt3jef1gao8IewSbdzcz4gwuoNbL15+Ohmo6SyZZ5e
MG9at0npyYvTKsuPDpBlGJpFw+vHZaRul9t6xNQ3nzQfaJqwX8VJ4GG54ELzPrXOesKuw3Q/N9vc
szZZWKCGEGTjuL757DClO3YuIoC5KYchWEOqEbu5acf5Y02564qZyrvHob6RdWM+F4OPgc29U/vI
OFG6AMHvi+/IsMQ2qgqmNPO+eROGmbzBc4Vtmb5izPWNN1bFvm6zz2iBsZ67nrZShRPddUNmXg3t
a8PaAsYZ4ir2YMywvE4H8yqP74QRipWgOrSe970f8IrP+qCpx7kFStG8utnXufu8JzRVsWfQ+ut1
oiQXqCJqZV3ZbYuRtJaffTxU79dgcoFcuxw/Y35xlpVLZTqi9K9ON6AQ3uv9R8vz3lvzvaqHcvFx
rP1L6+d5803uZ8/5PGpO3b3WUaueboA/e77/vOnYBNz5N+e5vY/60e/2fjfEJ5yN8cmMvbsmHdod
OJb49LF/fvW+r+wpmHUoG+j+sTuruNMv5rYc29fER5hPPsPJS838NL+aN7IcYKpoSUOA2J8HPFWE
/S9tww53ufDTQ9SRQ/l+mY8rtFIZ1mo0sfum68+b+VoMCtrFH3/7r3/+z2v/3/5bfs2Twc+zv+FW
vObwtOQ//rDUP/5WvO/ef/vHHzbqRtdyDUfThcBEaqoWx19f7sLMp7f6vzJRB17UF+6riDTT+tJ7
PX6FaerVrqqyFo8muu7HAQMar+fJGutibn/RrBinONKLz940ZA6mYXQ6DaixmT24LP0d4nmsnWlt
ywMGee3cZd44aeksswq9b7lQws5loEJIQLLxo9g4V6Opv2/SUT0b3FoP1IZ5r6ElGWdU+cVWUf1m
8dFvPkDNjQDNPASZXIQsiprZrsyc7mRmaX+aX+k/X009IKdkDOPQnQZMTU6epu7rsMlvixAprWcM
v7TcTOzNwB02//mdN93f33nb0C3LcFxTd2xNd5y/vvOhOaDj80P7W0WM68nS0vzcNSI5k24xvca9
LalvTHvKtTmQTIZsowcdMm1+7I4qF2xgKb2TQnFzlRrCBHjTy1s3tCsQCuzrPctETiraAFffn+2i
qV7LpGpInwmeSuT6l5Bq+JPQnpK4bh51TFN3MVruea/T1NFJ9bAYzs1EpajS6wrw/OkcE+/B2k9k
hXm/MZ/QWiTL0c6S43w0y+Nfrt8Xv1xf0cW+ayqMlp5K6qnn1cA6ZHti9fk/v9Gu/i9vtKUKPue2
4ahYvgzjr29042QOA1Y/e2NFpIMXw/s3v8N+6vKmmqAsMPZBy5vf44/DXQ4WVWbZ4b1fIBucwnBE
D4ExVjcs6+CHjfnApdbQEJo57WydST88v/Q8Y3ppaz96Fab11paMu0q/cPcwq/R169TjS10vBsl6
+EhAzEakWrNvUsN5MD31Oh9PmeWwYq4VODk961yBN17K1hlfPBk/9KwxP3AP+O2CCfKDO+HqCA2X
fQK3dDT7a2vbwU3TFae5BSRwuP7Y317JeYbA1xaZt2h1yI/IXPSVZ3x04dTayN5P1RSjWo2MT3Z5
hMojAB0Cwj7s74RXPgy9qhLw1rKW5NTT3+Irn2x7PTSm+Cyg/+8QC1nvTWsIzxke1nvdISQozM2U
wFTO/ndXnU6vdFgI80fjv/5y+5Pz7fA1L4Yq9IP6t+Y/H/KUf/8znfOzz1/P+OcpfK1yiUjgP/ba
vuXnl/RN/t7pL1fmp//47VYv9ctfGuusDuvhtnmrhrs32ST1n7fxqef/7cG/vc1XeRiKt3/88QI/
i2VWwlnD1/qPH4em275Omd/85Vs0/YQfh6c/4R9/PLz1L/LfnPH2Iut//KG4+t9ZLnQcYammphuY
xv74W/c2H1KF9XdLR74uHFVDuqRxW8vAnwX8VOvvPGwM1+Hb6KpCNXnWSJw6HNLMvzu6aRqOIfAo
Oq6w/vjzr//xEHv/b/v3DzVqtn99rJkqZBdDc1xbM/iFdEObbr6/PNZEraB4zXOx///Ct//nwrce
NK+FuU9dEmXRAoE95MDsD2ECzpYaJco7zfeXqGu0U4r69WhHCECmltGXBLRNr9TKImlWiBOOA5Ug
aASGWR662zwmsGqhGfJGmIAbpKJbq6Efp+RiV7lQP/Cvnj76Vwpz2wyv+s046BFcQsBPrlkK1nrI
+XVSEtjnZpN7eD6NRSxCd6NrjOtDMzQe7FZqh9xuDRRObXBiSvDsg8K7CNcvNmTBtktbcbzLvKmc
QbkUWn7f6l9TECc7b7RrnBKJxXwTAwqL7dq2MFL2UbxaKx7yxihEMbDU0wJDXSzhnpq57hNApQbA
e/B023y8EVwRwthltn1TUeIPlL44muSD3LhdXhEJ4xWrEE/9tQdefg7BnqVDg3W3DppmWQmt3yZd
dnUtoaBhHpp7OYRIYn3SZxvbrO+zyjRuVQGlaR8YavUolJyNQA4/MoeZGppZUQ/M26sNOlDtIuux
JT2cYX34SSR2ctRFO+LJlNGnkVhZYkpN4oGk/qlHhfLg6fVT6+XtV6hYqIWJqbhtLU89kHXZrwNU
e8u+Ec1xQMxJdrLyVloKys2+IMhNJTAI3Q0WcR9wbkb5TrP0M7aH+myJDnl5pd33Sj58c8qUUX3R
YBzjsYVCIficd2hbE3dbxUaK9KS37oIujr6onqosOjV37gest2tf2MFGdkwYiIse90lU+ztSooLb
0cPDH8aO+QXN8L5oY+9rq2GnUPqL29fdo7TzcRcEvYLQWJefQB7hz7K0izmNmUVX6dteQVziDp3/
FMeOsSnSHKNE7/pPaawj0DJ9AXaFo26nbVW898sIUMEuLprh2Zbq8xAr+VUaGHd7nvN7xzN9VMOS
Kf+LohbeHWJ0nazL8khao3uW+HXBzFruNulDaI6qhloah+NDAF4NypexTiRsgDLCM+t4lcTGoD26
mkFse+K/pEpYLirfGK+5KoZTgKJ9qaU9YRl82Y4lyXiHHsLX5Nzs73OwWfeZpu0ak+Fdx3LfBklj
fw/Ie1zX4aCu5x62rFzWwSWWcpZiWzsdbuPK7m9No+5OpJYdPnbxf0morAiPpIiKheyz4lkUhH+P
IFvXc3MYtH5RBPgmUiprVdcmz6YKeQC+6q05NvHjkOOxijt4qc7I0maQPUDqOTOX9i9zq/c7nxWy
xN/FfCf6oXceuAPhDUsH/2YIY/GcCrzFlG0YtXTNtTLdJ1OoK1tYyR0ApuS2zjNYlKysGkyZAQwk
6ckgROGkxC2kmAaius88aFH0enj0tAdD07tDHhI0mgO5uS+mPAkSDsq3wEUxFrFEWtoAX5XCXY5E
YJ+orFUX/v/gRbZtsMWHl+2Emz/5hiLvlUxNjyCYxIoIEgrcRRHuCku/+KINvzmOSsKjUF77TaNa
e8SFw7NC/t2hcROK8lNzlbeBsaqaUttX0rA/JXyq0JnGz4AK3aM9ovkb0tT51KEJWwo+Xouwwzhh
W37+qVnzyAeijtLqmITAz9Si/t4qfJ9YzyRXLm2f4DYpULtUAiRaz9y4LnIGeOHebaaaOe4FPYdG
bNsrpy2NK9E4qAlJWTszE8sXjZtmq7apvJ1lBMUTwpBwmdp1eOzhlXh4ui/diMsw8G3/wK8cPdpm
QmJsMnzSSAHcqNBh7lORN7cOKFDgM8F92Rncqz2roGAwkRkjIIrkV12Bqil8zaPmuQJxHYV5drCo
lT72knmHYWdyX5RhyLwWpU8o+Ivmo3CVyZdDCp+Oe98XSE8tFkavpgUm0h+b4/u+qZm1Ub4uUvHk
FWN9cqbN/KpjSXrRtSbxNNjhWYTW2uP8Cuc9HL2xUFdp4KFv85Gd9xm3J1FJLJAhPptQ0wrSObFm
pG5aUozqdjAivquCZG+3pZKTGHq+gEXOY9BKDmHm+RvVSUHO8ybw+XGgD6Tukg8+6xPlZwAJgLlD
woAT0ezJHdoMMJG2eGyR91doCwo8PyryoLN2KOLqisAlvVW4yy4aP0YDZL2pIwVHg4fCNhUU72NN
lrDRCmjGobjvvDBCxu1hjtXB+tgOdY48Lva6Xn6ecvJUv9XWJJh3O7OrvnITHgGXKu7FHwzshnnz
DNcxOrUGSKfSXRpN0Sxtk+dDE0/W+eE+bBOUJy32Pb2u+bE4p2zDqA+6/Yr44GGMSu6oiO8UZnKy
6m9VE7evrMrvHvWFpqkwDFqCZelavSr1xJTXWB3thz28WTzjthpuasUscb5E5c6JbCyohvw0uikk
ygYvjEhAdmPrB4wJRygIkEq6xasvYaHzbX1SalT5fGuY4sPD8rFAhu6TXmqvaqqcalucFeHBtTU+
O0WwJQ3mtsnJigNF8WY3SO8QcsHoDK1HHwZSbJtbaXnWFmej4E9/Q3NqLUyq0k3dP5te8drmFqbt
0T8y1LD1DgTdAG0YCGYXBLcEdDcLMG+daNdg90D8A2bMvhHiwYe5bpZuVcit33jtUlTqttaMzdAN
mLgTU2LA9F+1GFOWSM1bkAqwV17DqPo0GuZqTFos5SwVdCFhT2pyKDsQLaOpPue1uPfs+C5vXFSy
mKht8b1jttsNTx4klUKLV4Vv7jxNOUBUu3ijcqios/JpWo+M/8b22ksH6lQ68GFV7lpdeYk7eSt8
gofiZhUp1o686F3MnXjiUj2whuUvcwUVYszy5yJooLrhVM39HmticpfZHUnfY7oaHRV2EHJyvv2s
rTnWq9VBWHI0vpJVtC81Uy508DF9R3aARcZyiefRN8rH3EbC7vKs1w9hUV5KH6l/Fcgbxk8xlU1o
R3BBe7U/a1kHjNPo5KpqAe+b2sJl7rsNXPsiXah8lb7M7IxSd8mryW8SCm4wKegMwgXOidt+tilp
Qil5Ze2p2LLc9yD4Pq7qClCkYeu7lPiKrihBCJR8EV2cZ0zEqGG7w1UdOsGvj8O6xsoFobiFHNHc
D3F6TKGnLjJHVMtBL0APVOqGj3qwaFCCrUhYfhK5fo4FSsXexUSMYPvzWOJClCzt1BIbohtG69HV
egZy7ROuhs9yug7VHFZ+k7PeeB0hRDGUyeCtNPiO6ApeaOLeF7KRJG8+2qn7xXYQ8TnfeAJcvari
Vy0gGpQwAqTz3UmHr4alQc7FDiKytCJZs7nGEiTJkFirkDjzVneeBtV4a63ubYBAahRvUhpimebp
jZEFexOwHB/a4DUww9u6A/6Wkz6v5lZ+YwcDjy/87YJnUQukGPiiSy0GjpnZ79BgnBgwfwLb/uw3
5p20rLNTuLeJNlzznMX3Ie0/C6c54SUk10M5MjTSAKgE3wJVxzDIBzAlIhH1nty0TYQmp7AuVWwd
m3EAHbGwEPPjXl3ljkSYQZxUV2V8SEZMWVAZFp3STWK/KwmaX0xB0Znnr6VkJDD3Yw5jsLnxpbEr
IRWvZRguCb6OqvTatqRGN6O9HH2QExTYLr6F1KemFF+Re4ijAnthh77M+WJMySrlOL41Dkj6ipxD
aZ2VNFqTiekhbAkpiCPZ3UGMuMiJOmyp7dUZ4Acn1RcUTHvMmdHGaGGEJ1Jusj6EOt/2BCxA0bVC
f6UapdgNpUnVOX/JM6vZG3YP008o5pn5/sbwi4rxRq4xWsIYpjq8B+7Y4weAHTC4MrjalfcQ5tX3
eJA6SFq4HHqy8Sjevvp30b3T6PcWJPyHONefPY9Huy8LZaV43aE1ZbphlCX3pstHKnObfjdq2YX4
lWc1MFDyVVD9vHCIN3G3xotcMpXbuUp3kmUk7pTkIdSdkfpAYRBkMBnt2wszPwP3M3cTn3QuEMIh
CZiBu1EtUA1lS442q+0YYAwLuHWYr00nuxC5FG1at5Er4dnHmP81hCwbVdbBHpsCFkeRXBSl01al
6Vw6BKM7H/y/FbkRgxbMwoWoxxUGR+T0Sv/FqsBaMU9kcZmC1OgQclCZ8ecwyrVDlWJfw4QBtReE
T5EozqpzMdIXOrhTLcX6pNblJ2jDm7py1gOOt/s4JUSAJcIXTYde5+fc+76YimYsHdYjd7XDvNni
P39R6gL9KQLMYPA2TGuxFVfOnUVm7MKvdNaALR6XVaKBpiHFonYu0sxuB48bvJ0IhHlKu6ay6Rxd
5djxeHVSt8YcajBBh8wEh2TAawy7pnLDT5DjsXab3anLxHdC5BMeZWEGnx7OpVoaTKx9BKoNISKV
1RYHAgRxc3605526a4EAJqBn3t+lxJVacvjXfvPhSIQHZmPldj61ogaTswy9/+2S80HhMSI0enEz
X3Le1U0kvNKGTkwQDxRPPzsKe0D0nubcllGZ6ea+q/JzhN0HNcFbkDKYrQfxiQWPExxCRaAhQB+c
A1+B5LyHLysXYY1frLE+oZ77Ghfjmx0NbyXEhkUzeCvp4mfourcx9rgTwODjIYaAGqDXBEOdcmVN
Dd7gaGhvkF2ZUwarqlBPREfhYfo2jrm9SRKeAq2p3pSFtTLCLEN8r4M0wHm9lA5lzDSv60M8bQiC
//EKnBvI6q60l1pjN7umE6v54LwJ6jrdgDR/LOMexpIWvqRBYh0EiPe2M4gqKohV6EHLkWHhLqLc
hXJlQH1Qs1QeSq3peVw75BXN7YI5/qFodnGd3OaUGbeSuFycmjlUDGyUgxsEh9hKsrVuMjobNWTT
xhhsRpvYpnKE9p0F0ZfRwW7d6j5hLa1OCuO00X6+slj/Yyjl8yXu0/gItDLew54jNSa6T1IAw1I/
K7b5TbMwn4r7WoMZ0aH4iYFlI0pyzeo1kN6jHfa7IOQN78/wqDpgPp0u1pqSHQy1wcc2nnS1y/F5
aTc+VmSD6pfWiFWYw8TvCfBugA8z6eGzwSRl6fLLejmIdFlo69SYrB/hbVvo7WGqU1n2unYV6J0+
TwY7O4e9+60YnH0ovcU0RICrQnoDCDg3uW1U82hn1aEub0lHPRVZeVZCf+PiIVeF8qX2uhWmV4b4
VImgV5VN8EUdxUkvQWfKkVguvHOsplQ1iw3i6hB8swruMshnO6ohZ7fXMPNCDhmTDRqiY7sh5h3W
g1LckGiyBXYDPbxUee5rFxKIL7HfY6GPQB9WWbdF5QcEIgRxDwQlAKiVPOTUqyfRDqhGFsEeBojU
C0PznlFNb0maYX4BSFq7GCRWgMupv3oOBsQq8kgJKbAGRntdEFph6MX3uAC0nCgH4l8kyQjNwbRY
EXCITG57Nz8X3PgX8PiWppPvtQzge1K0xV6a6bp3irVCek6ZeuSfAg0RRnyhnpov8+IyGPCxK+Mz
Fad7BY3JkkcTEKsr2pSMYRDS/sAEgsUqNrTNGpLCyPhSRpsuT589eARw+tB5kpexrALc7Ma2gbW1
aEtmAQw4+OjLZlFU9yPDfRIhaw3cHdVLaQyPoFe5jyD/QT30OWDZwRlRfTrgbCr5isnqUBsxHneE
xlGeOiscy6xMDt1K605GnFCaBTamSz6cGRA5oyt2tTXZLxGBLHIv+IbLvjmHBqNHqF19zGMscdxn
TLcVLL3mIQpbpjLNyBpR96lMwmVUJ28dRA7VGLaYXF9rt3QRnsX5xtRs7gxet0/H+0SrtJU7MaEM
SIOmUB4dGxS9EeSHYGgAkDbmUYTbJAnvUltcfKWHTjHctsiV9mr9yTDkTqmfGzs86AFwhKbci8S4
i7IhXwpbPXdqQ/hHGRI70ZpEQ+knRfXWpHFc8hKNROqdkv9N2HksNw5tS/aLEAFvpnA0EilvJwhZ
eODAm6/vBVb3rdcVt6MnComiSIoEDvbZO3Nl1BFPpC0aPZRzV4w/zZq+xdmtpjRYLHThV6IExFaZ
WjiZrGiYEUKcWNcO6NG3QdRfipkftE66nsGbRPGzzYmojVQhttZ4AluY4sxwPChFTGyzTSe/6EZ2
hQrvIVbxIhQT1+j8ikRNr2uthzJrD3pff+QNCm05hb5Ta07n9vnwluhOsgN98xllxHNYNslLCAAe
kyQn9Fb8JiwU6tr8Cqnx5Ki/K2TWHEshdCuyaGF+run8GbEoKEr5azvKqR/EcbGs9yUT78PqsMcE
Jq+DlBXQvd1RqctwUlhW8jUnvMZV31qcfHtnXR87W3kgDkCP9ICz66mWpzugh+8i2kaHKalFExha
XuB6sud57yxPQ4l2Ll7qI5xBDhZR/faEZchQHXCHaU8tlwCSk250B8i7PNSuslQwvqwQ2TrRO5B7
uPSFdNvuCmUm3eRL5RKG/dTjCH7TlPNA9Qbz6Vyv06En9TMb13tTpyhb6RTjCLQNfKtTfqvXE1GR
wNHnvjx2Boprhyx6BbhQqlkPTWaiK1oOhjZBPQF2rU/K2yQ79wmod+LKcB5QG8qxSoRHQ8KSVfDv
kiPFu51n9EMWKmhIayCHvbWe77a3eCjFo1M4wjNZEXKUw2qffEnsy/xF1JQ5W2rYG6p7espdRT4n
7P0uc57UWTlNJj9Uyhq0a8vqWa4GSc7lrU2WbGcsJz1NHBeBxCsW+jcNpztbK8e31/y5jYlxn56A
d0B8IWfmciL1BYe++KX4eCpTqw5iCE4ZiumgsW8bs9HcaXHotsPB9SxZYf+BYJjo+RcLkwL4Bmp2
CeAsHSkuk/l6UhX2RWZ+zXiMxxrdQtvczhNmKxWTwy4Z5M8IhIqSJ7cwOD8Ly2aRd5rbWCHUT+2m
YKkFZ6XKG4iPIbC37XYNZESuY+XaFBtfMXfOfPqHsapSz45ph0izDHBNp22E/5nPw9iTY1N6JkQa
PzKejAZtiQHBzFLgz9DgGKdfatznoXgwYG2E6WL70WTWPsdW4UYaukB4Cxth1Jb8YU5i6sjlGLXk
irDp+zUmUwZ4YIf5vNzHgucvhnEIxaBzQVXVz9I2G7ebjtliRCdjGJ4mxuBlJzdnFIzkn3QpyDP5
SgXBC5qfjbYzQcMCKEvLlbq0o/kk2xtOvsPo6BGFUYcJHAHOU9i6qaq8rcoHWtNnNLDELAJLAkrD
Ctl0b5AYPkyNAEkbN6hZjuRkkDUGdbQEb9zy8qAKIX+UAYdGXFsJ06DvrurAulZAsn1neY0FOd7S
Q3MAZt8ahNCMxaAQcEg1oWQ2EQR9gnswiW8tKcHusuAX0mO8oX1ihxPuE6gCyVOLYpsVqw1bPNar
vODi77+GxtbdWV8Xzrn4xiqcu06lS9prD30zvwjN2dQlvNhGeqVja8gQ2+akrvalRIsSDD/XWS5o
G/w8TRbIklBo2Ob9rhttuB3ZszLnY4iPXLS3uBCAJQnorzuHKAWh2WFvR40K3MSrNLJ8tm4Kl41v
aHiBXlp8cEmeB6uAb6dY967Z9WOYqPVzog9B3fMCxkS23LGlq7w6Q6CUdXwtwZYdHA5xpabNoo5x
4zeltgPSYIQ9UQmUN0/xyi63WyUUoxsxtYAQlvRfZauHPQEZMDhSQPsKVpwoInhDq89KPzwDHZvJ
gLmZy4CPl3Bi+kmkC91IdaL5A1RE9imOW7T5k7VuEak+xdKgn1Ebz1ejrNKljWvCnUqkkxlUsGfM
ZQBZptjB00zEjNN96KvZEDUwHAnbOFUzcFXdRqULa432WheyPC8499mnM4M62t2WnTw/yrk4WTFr
nkN+rZQnBAk44kNXGSclMbTTmSbW+GMLmcwO9k1KprqTUj7NUw6SoNk8/UkG6F8QuSevQY0wdqm7
n0pqjFDqtFCnz6+IZxh7wEFTi2Zemn6Kq7krx6M9yqQv7BIDAFiZE/y82D+ESND/Z65X0a6WpG0F
KHXYK1PAS0N23JStO46lCe2JGEOBzbFSnRdz5h1v8ftUwwKeog8cpU28Xhs20aocdJ11x4b2MYmm
DwhUFhY4EIFoeHa9rL21xGHuop44mnFu34GwMp1Mh8xPZp2Uu6Hj4qTcGAwKjUiGVmSz8mkSEeEi
DccZKi/owCBnmhKoEZd0Snax7yw4OqKFxJcW9l6sHTW6MfvlKHVApL4nXWYHY8muMmidDzLS9DNT
Ufyxy74bRmaAmLJHi4APV6UTALGZpAOTJiDPrDIR8EfGXP4sde9GlJBfplEYy5FKMAMRm0q7PscS
6DeoU7I32aQLmZW9+IM8f+ELlMFwqLf2AGXRno8xkxefxhi3zveI8tfAShKgp/UVZqw9NLLVjUyb
NEul9ZcS6r5A10Q2xXq/dE7kLwpMRIB9faDapNuQCLDRdCgmjZfI0u70OYYtk9IlREXlE+fzBpjD
c4bnIRsAWNQkLBZjpFzBdFIqqwl1daC2fbQETBG448uxXAv892qYMtY3z1HBmczkSdtnlgTILCZD
MNJGLRxmLjLCBASo5MpPyubPS2YutI5BkHTNkg1FrSwO+bJcJ1M37ctiLYJCNw8TGayshu2BWvqu
Hhj2ZFNykjSmDWkxH4hcYEZXyIe4UNY9Pr8vfDq6Z6nQj50uwl0MkxR4Ylh1lAh6O4f2CO2tS/vW
y0w25GsnvdatdSRKOw+F8LumvpJjMXtyTENFa22FjLZMPY6bxivKV9ai2unCpV8+VVTfpwK9MNOz
wpfL+zQmIriRrFM05DNDWk6MWA7qOsuvqyh9iIaJwsPmlRGi6Db6FpBH3kUKYDNjOun27XC/pYXC
G3ZQgjKpHSurOI4VlqL0SFDXrVExWMDMRAK9XdxPY+y8RP2RHk4tDOmb7hy0XXNXjGS7LVxmdKe7
IQF39KVsTHc830cyClbNcdjQ94zjdVGH2lh9ynDv6i4jJzqxWGMhyhAuyNsVZ2foMUcuoffCMg+j
VZW+0UMFnPUaSDVUTBKcdNPjr2i2WV/of7DPDGXOqp7ZAUnWTHs6NagJmWfGIo4406H9KZ8Q0rqr
QZCIk7eAwK0ne5GZuUdFfiNl2ASKUPAv7eM6Tg5sS64kvdCZH9AOQRpxyBvVQ3JEXLxc3i7Deq1Z
2BgY7rhy392Sk8qoAwO5olojVweSha2xB7dHAgefNJkfeYL6rNK8Jq6GXZEK+c6OYkaJkvbUOPX9
mPREujYAdccR2XHUhKuOUURn6HgYFbimrTMFKz3/UO7K3o+q9RbQiS711Y7j7kSs1BlRAcqPuT2r
AFMOC3s4D7fQBkySPgCFPdmvNPSvCul5QnSq1Wz3JtgMnupw6SHUcBpnioLiOa8gVNMLYuKAqp/N
lwkRykXeAMilFoR880mu2kzlapdmoJO/6TKNfsEFx/itAoeI0xFxy7rHAnc3LjHJRzEutZzUHVer
TVwOhX1OHB0LnUy1p1bJqWwL6yzl1lWcGdC/tJzW2vCWgs0CukccrlxGNCqw8CZvdAfZifTkXBIm
mEPtc9lRVJ6OlJDJh34uQIJPUMFhhe/x0EOHZ7gseZi6Or9X6WRzuSXnDMWQ6MZPs9Yl19Cbyof4
wtqO3bFSvhWQ8V5mQecpNdkOSmc4lTuboKqpTfaRtKW/5NS/+TDu8DQQCE0ZO6RsqWjKN1ql+sws
K589neM5OVBmJWfFJjSOwoXGt2E6XJ+jaDlrVWFxzS6vZqGMYT4QN43UZK9b3W+MW59V61eHyekL
PhF7NLXAbNLjgCSG60BoJfrnkk43pFwdVSULosXiXun41NfZA6ko5MhMYHLW6Wnhv1HH/n1JP3qj
h/SLDiXAzuMnJOCEelUVQb3gXyV5aPuYsvueYJFdif5HUYbbyHFgJthEr2jlQ67PvSvWpNiNNdzC
vs6/1WTjUZj1YwSbFtnE28D43e1yFiKn6T5W8iuopGVrtfZFPDLvrgm5TNTndQxZynl+urYu3q5n
S5lP3WJHIQyKhJF2KXtVXXpDWnyA5lFZOdUrR5W/I7OioqX2p761H0dzl4yaGdbZdLsszdlxetNF
gbRHWDME8CQE8SpqR1ho950rU87mkwq4kK3mbmj0q9QynKDsgW9ZUnQsFBXb/H5kqsKgUM64aEcv
DKbakGYFnw3YY8KwMj/vgNeWXDx1OhpeOpfvpg1oqt4uS3ZCsknnHLMNWT8UcFzLkcgirpjGzH5S
mPj26rL7YRRHsrKG8CquGCLRp6sWpzjGinY0CY2oJ4ZddDRhKI0ccDw0K0PW6bv2yrQaOh268yBh
XUF80X0j7WITVZA4A2UMh7ymbQxAM+E8hgKUUmwqyvMqQ3uOZx0yQ31oZSe/t6/tR4WgrauOhDrs
ASb9zvjB1H7MIutu62y9i4em9+qUtOFkPs+ryynCjqvLW/R2Ru4u5rp4cnOK1hJseI8yGxswSROg
WNyGODSPyM0Xw5blV7Mz7lsNvL2Rv8alEu10APQhq9po3Rs0WHeak2dXSKOIbYMoyO6nxwRVskDm
OtEqGgMf2RqhLhn2YRYvebfOh0iY9VE2ms+6G5tjKTRviAZ4P6DJUA5omMZo+IhWgmbZCz+ODZCG
sAGXTsRB0+guRJtztIAvUMZluVGs7JrYILDAaSsfTBIAaRzQzc5WMqL9rGExlpOh2fe6AqIzneSg
p0PvdTnewHjCMciX6xp69XdSMmKbGxFkprOTzKjAutgJKD5SMODRJ8Mq3c1GdJYkgGATWnBO7uy8
LOaDUkfavV7UB2civ2mOlYeUWdR+lgm6XProWBsmOZPEvI8M9o+KTTognBo8OMqTQofQ0EmVziNZ
8sg/UY4YAT4yQdtxabeQpNJgeAifs1ZGdi39Gij6xrQoBWFtWzfbkVPQpV3iR3b/0RW6s0tYaSoT
L+DS0iGLkn6XazO45UJHs5YXIyBUpzugA5FZSt7x/wqvhEMaMntvwSgzBuK7hWuYTApumbPrJk15
KD5Go1FuCB8PpvIzIqPhuYjIvyq0T6Mwg16QhOAUY01XOsjBigzJdF9wKOBJ6Ftfuux+JT+ywFa1
/YvUDE6QmlUYWaRPFiR37Rquy7Jov824pDB1rI59IOSmXuVKOR6nWkDab+ID6xS7KQJDpwz3Y64h
7SudaDdvO87v1O6rs56mb4Js9B2ow6tUglFSdPmx5KDea7Z+lFEmHbSG2nqqCaluA0ujfFri9V1j
MzxbjF1FlgdyzRQj7V8jtSXeLO/fOrWFdEMLD8pu/zO1otiRNJR4Tt93vkMEJLdTIA94ggLLCkuJ
43Wdhi40EJIUMt5zouUcD1cxVpcqYwxhXQkWG6vWV7rD8otMde9jpXqUsVG5zdYm1utU+EPdP5ap
04dwTRZ6Tobmg0EHcsfiNII0OpKTiXO9S56IqoS9ThCWJ1Tw/e0qVaGcsPKhJWmCWFs+2r78xdEv
EEpZt3Ur6zsTjX9YMHfAuyaeMQZzvVyr52HifdO1gZA2C0uJ3NDjVVcyQsT0KI/jum/8EhBYQYYe
MoSOxA5GVIfEiWf+UT25csq55Cw3yuPlO/opiDX//7ep7N5h2/7njsv2CH8fRlAKeWaT9LBvs6rx
Lne83AfHP0K7y8/08e3F+/uMUS741eXndIEY7V3+4H98+/fx//wG53Kn2of/56v48yL/PCPXuw4W
2uVl/7klhjziW3CJiiuz1Tg+tn/m8ux/Xsjl2aDI1uX+7xNjFKaEuNy1AWbQ/nn//jz45da/j3L5
TrbmlvOBg/TgjO+xqQ9HgEH1AQuTeuiVuWaZScXx8l2E9uHPd39vs9ctsu7vzxkiK7pq/7nn5bt4
W6n/3tZFhTdHmY7RmNv/PMLlt3/++O9z/f27fx7GkDZZDxxDTzHpowcwshTqhvjm7wtpVIkJxOWx
/se3eC9aOfj7aBUo3BBg3VNeTmzNx1xeQnsANSw11fHyJVvWivkDX/657e+Pl++q3rq28soJ/7n9
8veX2y4P8vfHlSqUvQ/JtJff/v3F3yf7e9vlLgWNLDrw20v757Eut/3zMJcfnb4BH9wZgHEGZi//
+Tf+/LuXny8PVQ2C1Np/HubPnf7bw17+Jl+do9MNYmfWZn/EvtT7EIdHdl/8aEUpY7Ttyz8/ynAM
CqhI/9eviZHJVjvMnK3jIrf/+48uf3n58s9tcg1TX5t1g2SQ//MM/zzN37/956n+2/0UJ+I1/X0s
9IXNERLL5ebLH+hiYgb4z4P+j9//8ySXH//9teSUYr9kQ/Bf34L/9rr+68Nc7vj3tV7uc7ktQUGG
n0r7GdJB99D5IiNUGKG51dQz+lBKzMW3JHZgjb4sp5P2LBnEf62nRBVPl9WgpoV3TLK6PuhaTjYh
7cqcZF4VmiQtRbZspiZtF7GcSBQiunAd7Jj+tlcLMqQrY/uObl2rs8U2RTAqUHj5n89qTutMtstH
6Dvy3kmyHaioRwKEaDlKtDStqmKM2KH+IwI2FNF40yn1yVi5cEQDNTPcg9tFjN96FPl5gp5Ay3r2
Hsxh6QE2m1x3IbWjQZGmytGuVGSs5vOjIhwSOxpEEeUMQqNvIVwpURqo2AjJTDuVAIXdNiUGqVpF
cm2igjrF2xymJi54WspzqaAFYIht+CRKIwigFGaKLgI976M70QyHWSZ9iKw6+U63TXW/Trwyk+3q
bL1QmrC16XMFCTuFjmp3cZj2WyXGDBwM/W7gPfVhu9KxyW50VSF9VFmkIJLIdtj6MZhaEPqvT2DH
D5UQJ1S6wks7qPxTcyTKoQgpoNLA4NpOhXKdxEyksoS2Gzv22u+qw5IM13Ql2GOAynfJlO/8OFNc
WWMKEPU6CfEN7x0e531kJ8ljzAxxFeqWiWh3vmBj3tnLTT7Ov53FG2OPzhszdcajo3MdLzmIv4LH
qTKgt0LMO2Zn1+pIIDdQFPYtbfJCiEEWUUDKMhXBvBpQXVfXkkhs6FXG31Jr71KdNKUJ9J8rukkP
qI2fqSXnsMNj7xV9922lt7j68k0XyN+atJJ3mrQs9yqeeHcAntcydSPmNX/vRicJGN+XeyHRIBBD
0oJjV6adjtvXRqMRAJ3qvRhd4z637+bUafd2x4uetwi2GCvAUa74oEnFTCzHYwapQcizZcYGnEu9
ys4+kX7hu65+O5+2I0jNzP5UJOsPI2zK5I7xQKO/98QonGt1+GpKIixUTj8PGSCBoQtSOcCswtNl
sjMi3DWMKSY4ho6rwx/1C+Rbmg60dc1l9M49wTU0ZJnhqP0LtmPE/CZRcRXCq4XUvdjmuUyUZH7V
r6M3zONybAcDHZ0ERbaL7hald9fG/hRFpbuxHH8s45b/ABRiUqjLFO1EPyG5SioY5k7yLW3KV8hI
9LXn9dVpCBwx9b0i/VhQUl011dKDpsil52Ty3dpHJPQumPKT8XFRbMDszvVgU30DlpPDfGxdSM9f
eaMM4dpQGNN4FKT5PCdbBW1kJUg7YkJ8fazohUj19cop7U1A5f1UUQg+pDtRMn0d5A+jIfzJWawR
Ns1DlzdPiOkJt9+SuhzxpvTjmRla6QH3BT88PtdypHl6R1Y3LmTyBnLi7VZlll0nrolBwAkLVTTZ
w/mWqZOVezPTn6WMpii89qJgj9SVjUxgvThqtkLMozLsFQ3BZVEsL7EzfkRxAxk2rb+z9XVV8wmZ
WvIlpwmze/XJbpKnEffBVZVCk5kIlw5lc3Q++nmwfdpV84IYL8O+6JqR+lsV6Kll8y2bQPbP6wtp
zte6yt1KZTqBBijdHkx0MCJp6UV3HaEPoTVFeGKSkDC/ghkkFXjckej1mMP2VIaKuVC/3OqZhJEb
WL5JJxGTBGu3ziCswXSsVAMN1nbyY44Jr60H1HHZx8ib5LYCIQw2i4OYsWBh0yJzmj1iIlOzW/h9
uvpKgzRQGtEdahSob6TEedsI2ZxLX6sGFgKJjkNREHU4kAjkgOPttgDcritfhKFontEvfgGM0Y/z
afXNVqYhMzMRQ2UfdFLxbGbq3ThvzemX0WTq26Q5GQIIIlL1u5Zy3KfqV9dodDlaVO4ymcCDVeKY
GSjXyij3SBs1GLgx1UqW+FVBpTCX6DqnpX6Qs+bcdItXVsu1GGh0djSs1IkXnKghOds6DVyCQmeJ
0LVVFlCLmbvWpu5rVsy+NZ4PNUlffCJVbooQvQjt0d6MvUw5tEzVSZXGPATapMxpbGnAFxvzo0tF
UM/6bWIXpa/LxT5RSL+Mo773hylC/2FPx57JemxWOqjRSQm2GEOUfyOkLYnZDeK+BX0DbMRIk77s
hgFfNM47LSVwZJnQKFnmjqn3o66sO6sv9R2Ig52xTqc8qZ6qWQ4BwiNET5CHLE3xlhocZhLpRXKd
HcHvJmBdRHOPBvixNApgO3CG9LZ7TNr1q57NF7VGV0NruDSb0Izn02r7Vk7DVemQsiqmeYJ4CQMT
yh/NNQs4WHfIIxQqZJVNqYS7BKXaG1P7dycuHk0xXM+m4WbyhMC12Hd68UZmlGdkfReqA7WBNl4n
KyIi8hADuaWplQv1NpVako45P0khMoo9u27UhyQhhulkIrGvF1Irjfeln9/jjpmgVSAJtWvaBCkT
3zL/mqz0SWsIs27Wn4wh7RhrhKunh0Enhq5mHSnk+l4QpzCkZGeMOVF8vB9wGxGk1Gs6BrmiATog
6UF34o/O7g7xgC2H7mZQEezoTr310+nd6vdcYd2hR8JQkWzClZZzSZ/cppIrP9o8Qn11R1YVuySE
EQGmqN1sOoc3sKxbgwye1MyYHpNa7EmLXrtJyrVZUq+aYmC/HCFo1y11v+moGxFVLvm1YLK+5BLj
kTy9DryogyxeUpE3rrwUz04rXbHyPaRtJNxhsHjr47MiKBMMdddn036uyaLcd7SQO94WFgmkEimW
K3diTPieLAwGB0ucU3tTL/RdIHcLpGDnOq/rh2Ig/52hECYVzt7Jjn6KYj6CcDIAb7YvqEKuVae/
HYiOs4bpTvTxu1EiJhgc2lDZVLxZjoP+ALOn18H5cTWd3vDKsZHrsumyiL00rTJR0cwBeIVrTsmd
PizrgdCRqC7PeANQ22AGwjPD6TK8mD1tubWwZ8Br9U0Ba93F5cO7qaPn1Mr4sTaLH7EZV8q+mJBe
D08pjfh9mzBVQdBj4VrAY4DuvIrHK6RbUMlI38QG47PkqqFZNqEFKUJrHYJ4gYo1RM5KRYrni9G6
JqErGLqXMkedaseWBFkchM6o8SZbvI0WtG8WdNLvBpXEqQ4PO30WJqvlA3pqwTGHmAkNtWvAT70n
ZrKPzP6RCxyV5J3zTdjRcK0svUeinLG3o/5R0hd2c+TNo/l1l0VKscsO723nkGdhM9VIF36LZK6g
SdMyFSnquvGRzXPyUIQ1aAKbmPEZsz4EqWW+L9fRPthr8WJR1Auu4MMo0IFTGy8w87IaWjIpoDp+
rDGebmYn43Bp0nuF5cfvBs61KMoZEzbXcVr/Wl1Ke1xhXJ7DNensM4KTTwXkBd7OjtIbk1CU2iHj
3tMQN1cmxWJMk2104jMliJuRgaSm+TO19rNtEv9jxAr6aHX+oivFsMUe57MNGC0iGzK3h49YpFzN
TdAjGe1xs0G6DW1XTB7IQ/nGGEumTWaRuyTLWp5Z6GEWp79j6Oj9lVErRCMaMxShGXJaPQV4/GcK
K/KuSB1bPXO4xYbKsFfKbzV648xcP2mJVTvGbDdNszLFXJNxhy5XgxDsK3b1hILok51y4xl5g+xV
YeIPiO8k/aqR+pHW+SEymQ6mSX8l9HMpCIh0EsTERUkhuhoxgrvc9hxMOdlqnNrBeSyl4YfRjubo
11BQAyTvsLcRWGI1Cvoxvs1GnfzfqnmbWzh81Xq/ajRnRvEOSQy1qoNoTK6TJ6EjGZ1F9GRPCGgb
OabuJI0GrSwGcBsth0x2DuIUxivrfjQXN62Mj2wg7AnKnqfHphrq2vKognZuMs7AhHc419N4k5z9
ED06+kVvEdYaALVHCTK/r/ORuc9TYXGWluXUBKXC+6RP+jmey9OClXnbJKmUY92py40XiQQQHRsZ
ctXxVe2uJCU05ZkxgCE96LUejjrbMRapGmOgjQ90eQb+uNpTFIg8Z2GTtCst6d7IGvhUTWkJI3WE
oxgFS0/o+xIXhZe2VISGw9FfSwtoxxbDQ5HkFFQaFwskfXWu/ZKbVrmQyX8Yal/WTTdtyJZeVPku
RV3vJo3l5w6ze8nhKLEM9cOw7Z+U+RJWwfqgqdN+XFSHyYNy3xgO0inFQVSsYZ2DPb79QZCmRu8j
wNrPds5gnCA3BVGkpYw2dUAmPMVBwoO44zVTmkMb9VcSAsWmRvTXFeIpK6oTKbjHsW38FTg5ocUO
M3gFspFZbJa/zHdr8iNpBbwK/XtBkiRKqKAMrPCJdcOdVU1vVjd9pVAlV4bapqq8o+80fAH/x6vW
hjC7FlvfOjEQ4OAR+sOYW3cDw1B3ycrTiGNJYkbp1pnzlhnoT9A/PUb9/aDLDELZurtVC81atiKf
odKpIB8HAgunbrxlsMwYNWTrRrDrGEGK+dDbbh19elJH6Ul2ILPGyXKPw230QRvclZHDIDyLDmy1
Xm2Cz+i1IzIpLbDCm2GhzyiwKTBNC18SnE5/mYwjsjF3bIddbyXoh3A9F08NDtCjnEV7jkmP4C4t
mDNiopHbcVc1rQJJNek8H8keQ+Te4fOL0zVwBrynlRVMjfwqFcXRbgd1F83LjiCNsB4BvcVw95BU
9V9J0/mLoR2oL/CEU2BMhNVQVbL7mm7k/EAlbRykTXkypg4KmdHkaQisLhwJ34fzWjUaGjw7+16s
5JV80WBZMCRL40BenqMiulpeaj0lzlfdFWBI3GqsShfOY2BmjPb04TWvmLBHTDv9iKBWwFstWhhn
wu2oYOG09twt28RXZv40z1y9jRpBq5goOUaz9xy7Ey5DgAqRkHPU629BHp2bJ+Lcx0mo5UaK6XW+
Ern6CQhiHyXZwKYNPXLTfwEte8pRsYVSTQRswxkfOCQ9eprDqTRN3blaQqfArbqkpLl0fcPkK2YU
WkcxiWiBXozCzTDZ+UVELyRNv+uouJYtNE1swYgrjwzhrikJ2DPBiTZ1ttvW6vekYeoonhRm1zuE
b+8WahZrnemfOOUh18R3zQwotOriOyuw+k7jFDZkqK4xQtWGL163ze/l9aZNnL11O3M15VQ841T+
SKGyq8b4qxbiHDn4vFLWKMVqg3K0nh0FJlMroeRo2MXDsb4ZWx1dGdM/i+lV7qg7aWuFJ2K5Lgy5
D4q0IjYUAaPJsNkVYnrmHEUNoghELpNuBi0BLvydW64k9eVZclAK+QkPquSnTP+edRXtyNREd33y
7cwvja29oJ95tMqBapO4MQOdhdeRkOQi6kCRhJbSYrdAwcu5iWa3BpTbmqH2Jpsq/g/teS4HiTe0
va9582gKandSkS9+r2uvI9wPJZ5Gf0WrxSfjxIRd6Y+kGu+VTfcGcLCjFHapAEyOLD4OFc1ZA0mQ
Phyux1G9dZL4Tvyw8EYxYr5Gu4aVflfo7NTMVkW3MzVICOTXpO1Uknnqs1FMAPK3wWSS3mbWeK05
6MhsZrI6Y1ifTeA13Ct/XrQH5QMp9YeFc7mTOTBz49lKzAfVrHz8+afEWXd5jwWlWI5dy9kSY522
532nya9Db3xKFpIQ/q8DpqoQNy7NmIzrv7Wmmiur46EZznljnjoWAEdPS6/tlbdo27zaUny9tmg1
lPo6V0nIgYX/JZp50wo8FwMBDHRIgYqRJCfLBmKRiKOFKmaoame/yripDCbIddR/El10JxKAuHZm
sKcZHqwC+n5pdh5DCmoqpPYE19DsyUhM1cvshwJAYShD0JWe1V9JmewzIz+2eIvhaX8ndkufqm2F
rxdKHM7pTl3EOTfzGXhecRDjjJ9EFkFTGxCIu2OrMol1jDSAAE8Eaa99JlF116YGQDEUUcmNBQ2h
W6frSoJ+A1YvIaL4Jpq0+6iXcGdEv2slPaqbZw3HzqOUv49oHIxVhfMmC2ouFW1nSV5ir3xZQ39Q
nfQBIk58qKv8uycUjDeqeF+U8SWvsKpUGk7jruZ/JmpmyadTTe4FFooPSogPsKMJGpExNMTyPggC
FW2ZC7lUOkAo11r3VtVC3jxcOpXzbmbJ9LWF1qycqkdU63QTkncHS9A2U70u4S2jgr4v7Ul3LVl6
I6HxWm6cY+JUJ5UlHCjKrq9rJAYTgfEIFgmde00B1nq/jSG+DK34jISIKODru1IiEcIisWmLPtVI
Yw3N5mqtpiDC9mrS0StyRVxpRfmAGNKtSIkAzEqjhigiGvHRCwBLmnoD5Jd1sq7SFfCZLBDTS3W8
M5tq8mSvX+fMtaw0D9fYugK59mHqzTvS8ZuxjGxQouaJM+QFt4MVSAO51TXRLHa8U9vMs6YhDiyp
8jSyzKWoOlbFuO4aQwuMAdIPlzwpMArPVjm7UFGOezKtkMqhp55tLHbbPyU05362aN6QT8iunIqO
o7g6acUzBBmSxerbNulfkxHt63YIknGquiSW4cgwOVDo5Z+x++3oiL9GVn+mc3sTdUQXRJE6sTr9
L/bOpMlRpc3S/6XXzTXAAYdFbzQPMY+ZucFiyGAGx5n59f2gvPXF17etrKz2tUiZpAgpFQJ8eN9z
nmNt3VSdc6d4bGP7ZzGSIl21Mctawq38YN7GTsvEWCaPqBeYh02KMhSP1YHd2GM7FT9Um36w+30a
/LY9SvwgopzDDQSBHzCACU37yfKgO8YxS5SQQv2V4TtbjY5qjdg+A8VkH7ThUNZLJ8GSoY6uism4
qqQybthrvo4Ftd25kzutIJ2htBjY0yPEwVBDZdzJs0Opr0ui5dYxb0B4o/HBvnc1df2Tk4T+AQ7q
jWJXTlxFRhHTj059MrBpNPROTI1BnjqiezW5+6kprJORo2Wu5zqiEyHZqPkxWeihtYcVXR9dw0eO
PwX+GgdY8WBMDZoayBz7y8M/z4XFIeW6pH2zkXmSoQVWNnNV67KNL6p9HoMtLscfvpNc0/jpdp7E
U1UH07GSRYbjQP7yqCNbGKhXUnQGlG5jN1ssVDsnpNJnFWu2Ni9zrpt9zwpdD8xhvaYAmbSPaqze
OjKBKfcw+8zGcHSsPtjL8EvKCdhLTmuopm48NzX51jg2kb7mP4laabEwsbT3Bus3bmAuGlbYRRi+
i9QBm+NRQoeq5ARY5GMTCZb2GJb8+oRzZCmeG4g2/YMM5Ucc2JhfSCyfGITDLiSpK7kyHSpWbWC/
BtlNhxQBj/B1vfx3ydKBEZ5VIxD9NQT+i+9AxPDLg4P/Zt1P6dVseg+FulUpGAaUNY9lhMMdI9NR
K4eSprzFw7jS0v/Uo0uUcgTJy83v06V1EBgFZcNRnx0zGnBBCK6IAPR9Z7anrkf3WEc1keUTkjWE
blzW4lj2zu/AdNm9wU9BJ15nMZVQD4KxJVXDmSXkyp4w3oGQutUE8o5Fw3JoTLE1iuJrSObmus3a
fUR523TZKROrwgRL9jo59ngDY/NHMsnrIPpCBZWeTb14EdhwqsQvGR7Tx2J4CQW2lN5njxZHyGMr
rN9jW6ESrlBmBIBiAfENKxgy+zQxrdcsYLTOWtJZM0os0KDcvZWcnY7qi9c7N+yxnzyzeG0KP98a
GoNBb4GgiAxYYb5N/BTqlBRFJgeRIEppHhwqhxSp0GlS9sT4O+f0SrA0K6M+zYZ3M5IaukcZxKvs
s6AXtjN9723GkFgMlCrDnuZKD01/3SyMt3ZkD2cICEtl7q8zz7O24dw/WXnFQlXUOIsh/awEBStX
fWZpfafJ/Trk0+IuyvGM2M6xLdoO6Q6NqWam+CRl9tZR5GO2qQzMplTM8io+Rmm/LKDtn66H/5Vq
ZbTnt/WdSVjTerCRty2tp/BXTYUF45LB2rUFTD5hGsRQGeXEyLIYuQ/BvACZo9jZmUaw7296Y0HQ
FJ3aBqWrWfPT9vD6wT92NRW/ZO4G+mWcMIEgFFvHmlwG2pajBsxdFzSBGrfh0AzVmbr8deTCVeio
28DjpD5EWZO1lDqmPRYadlP7uHbADnSJed3SdsdRyiAmbYnHJiFU0LwNlCP2jtnVu36qjnOdYtDI
iDywiXabIyaHKHKa80C9PfOxNKTZ+OKV+EDN9pmuGce/nIHNUZENkyY95RVldfatxMyiL9Si30H5
1euhBkbegoNdkYeZABsYjbPmLIYBRkpui9yTDcSPICi3pbusP6vWPc/90c0YSfOkeim9WRzwnKUM
YeTaO83SE9KmseqsAt+WzDTrWjKNYEL2WyfmtDAGxz7TbyxAh6/YZnnuS5FjG5NWGa59Z13aUCLc
AaK4wyXaKH+5JG/zkf8im7iERU7aHGGGAhVdfYW/9rX1+G5Dq/Wg7JHcysU+bYrxRXv8xbXLf2ln
GMzGiOiJhpaM5/evbuBaSMGLK5+i5Dmq7k1KKJxRNLo5Kts4a4g3BomwDfm/LXJqRc0Qai2rLEmv
Bwo6SvA06g8OG/eVaRTG1u6cck+zWMRuuQuQYcZxz/9Xv5lEdjwUhEMRjPoKjuFK9bKHmpBW6Cmx
VpQTLaIZgMCYzPyS8eUU5ASTLvWuhNdtpN+dInqoFA4DO9AALCibe+rTbslVw51w1y9OXT/0X/K4
9w/4lPptVCsCptGgbuy6PnTlWZecyW6Ia4oLCTKLunamluFmhPgrbZydLCtczjlHWZ9j5L6Z9hdx
s59dWd8HKt26bn03N555ahKM5U34hnaPVzu2h6H7KYQstRkVQyZRRjeeMfQ3Az1mD/9UGvfbJjZ+
BtrxkSpoc814h6TAMeQ2n/2POHPo6dD2WqOMZa0xsxaZWLGyr93bFWNlMU7Zhmn7mIpwOnlYcVYJ
Wx+n7FjMRtW4I5Jnn6vkkSBac6f9O9sxWBia00s/AqhqTKrCo35uezoi3oDvLiobMEABeJ0xn/n0
0XXctD9zjxaZ+LL75M5nt88mmFmx78dXx2Y70OFXW8ULdD096MqNyWvElVAJ2gasVYYGPW/V/wQe
gaabuNAu60n6+Bx8CvqKhC1GSOOppShQ2TmxdXbpUfwQz4QVUW3N22KLFuTNYOuuY0IHR5nAL0/T
e8Mhqch3oduQw1itqoD6tdWz54MaR/Fflb9NMby3vcmKxRvICW2qfVZWm6HK33GUh7wWc4nhszO2
pX7gL0o5q/AVaeXm+1iQXz3Xm8xID4UJW0iH4q5ugpQYas5tUcNHwgs4qeDMeVSurRqvTdwOhFJi
zXKgaPsj6Ky4e5um6pYZNmUVLFaYShLCwEt0IGo3pVVzhbOMqn+QqjtzVp9pgxakjdNH2wzCdVxT
eo0rMt/jmsIJBrrutvTWSWF8UGsffhnRge4rMnbDuekb2mzzWH7AN7eIJmNrpJubenHmpJY57yOo
dreXuFOX6lthBPJ0eQqfykfvUnlQmcdf2/hPgAvGQ4FAfJUhgaBAlO18I4AsqMkcUDXjcKisp5Qg
J84D87VR8bCxwN+SfnrwPTxjzhy8RkkMVEZT066IIAG3zUamGGbWQis9VjXRb81TL9W8tzEgbQlM
vBkzJ6J3THcOFki95+LBRexjUWp9vL8WnTiWcIyxHip7dl7EzQjddDe98h/yki+0nPGrKkvftEGr
VlkCkpLXI4A3SI1d10N6S3onRX7KjDgK34fOgkkqacunnfUivFqi7vil6jLcxyMG6wp0mZa3BR2x
DRZ25MQo50Nl7HparFZuNJsKaFmKaSv0eqzh1SnT3bgrihp4WHgDlOw68tirsC1DB6sISjcy6jEW
euhAKRY542+GXGBs0r+zhL6via/YJR4kjon+p8O8FOXE6hh4M8P+Lg1xjSeu6DdtWUQ7Iwf/Vlv+
l3R7vIfty0icEg4ulhtyQmHbTIzPYv50Rv+gBXTW9Et6nKBzscSvQdIwZcvaj6RCRVLzeRDqWWeI
KVpOLrt5GrPmHGgUPvg0t+jMn60MroEMnA+n1/jkhQVaLrDFOrTllR2pVU7/ZdtH3jFA8nNS6fhs
zVj4ImXQba/4AqTzCTdg38XGGqdIvhtDP90Maf4EIYK+qcTJj4wcDd502wu6B64T/ozvUKAwqqzD
gdAfu90Yvb4GPJbvkWUcpz68VQ0NYkktIrNGpDqS98QG9VqU7m89j9cOeANWqZs4jM8YkssVZ6eB
IKjZZQ4+rWxZndFHufXSGEt31mDY7MWhdtujBTGpK8ZHY5qt6w4tkK1cpoHkAJfCZfEuftuZ6FYl
rAiDvF7qXBmTAd+bXa+LGtGT9uNzSy+Nmtub7bTtFfpPRnsS2o22DTbNXK0Dh7CrIrnPyYFaR4z1
ld43jnX0+pypPDPtbW6pX7mXYK0bsSvZxu/I7d7IzH1vdTxz9tv7oea4OMmwxgeV7by5AVdLETJN
i61hpEs6EH4+uwIJ4uBio8JAx9bla+7RLCN8YoQ9pW36zPF/kO8av+Qmol5AmZaifxOY+A7ZVrnR
77EZHxpb/lZ5++pPzSNdCCikqRHxpbf0nXGX1SHbAcda1Dv0UQ08154D3shcwnO7Yq7Z8pt0nWUo
zqq23q1wALNUohNbulllGyF8yX1gYaU69qN37vVpEtNecgWVqPcKBu7QM36ILvnSNk5sWNbjviJu
cAhxz+vfpWxeA0IR1mlZ3dbOzgqZORnTc/h1h8LpyYIt3/HODjRPALEnSOpMh/gYFqpkl+Zbd7G5
MPh8Svs3DU1/S9zMNTk8KJcs5yMvonvMwvEJhtBpdOeLofxaAQhj4V5ceYACs7Iu9u3kEmBeUCtr
Kfx0pbe3hjG6alpF1npTP+AD25puxeWfOSfNpjRqawOjPOiBIqhbRniMZOnvGOIapoX2KEqDvxuc
ouNRxWF5yybMi7bGNGCBiIMzlY312JTLPEhcI1lmT7HSd4Jc2BGoAx8j2Qz4aDc+1fK1pubnAcxd
1bTL18kEQ0+K7Cr16vsI1u3KHhUdq5EmxlikFKvyfd0aAErUbTubFtTmfodrArxaxqJMNYeqBPXR
URNOSsg77UhWcTxfJ/Cr12Fcl1tTtafIT49hZCJUR3FkAWDcwq95Tdgs5iN+l75hCdBGcOBY9AOA
+Ixo6NUpYIWAoPSNMdlvXlvfOmZ7KIJ82rYW6928xR3CutpYl3m1A/l310biXTnnSDBqjskgaYd9
BWgcKseFWNkHv+XUvlH8cmr/hQ7KfiwjeiXZWbApjSOWEWNk38p0vI0HJNVDh9rDOqooL3YW5QGv
8O5GGzMc5Sm9V7V5gisD2kzbr80I76amYOoWYFbanlzY0rspZ/EYivTBYUzZ+bLbZ3reB8o6hczk
jp+uu4oGmQcyKU2pRmKBS7FI2PUoNsgoeeRHLHYUupgGnrHZFsekAlXdWzvZtqxKKDYGJfGAysiv
nFF/hmn/mTX0KtJ5ZdUPed11XDQTVpjqB7r7z2R0f3d9tQ0teyPMXO1NY6RfNgEyrNm1e/E7JVka
9hjIKJ4Zt6Kan2JXvqRyPJi2OGLKrDdGa18lg7HgZdHodEyIboPX9uoLLfV2ibMOdKPXfeDs3JoZ
1hzekazf5dm7IxbAAeGrWX6PJczm+FWvcxhsNOgDrE7Wc1Bp1EjBT0LjsC0k8ZUBJmGF0K5DODte
uYX/iNeKAnfhP5u6v+rC6vaC8v+f1IP/IvWA/BqbbJB/xeP8f6kHd7/LsgHZ8VYmb/8efvD3C/8O
P5DOX17AeizwHQunKT3qf4Uf+OZfroUBkx8DnHeFZf8r/MCx/+IpD1udLaxAiCUO5u/wAxH8JclR
8KTlW+DsCEH474QfWLYp/9e/Z/q4Dgs5RwhpmbYjLYCF/wg8yQvRQFk1p8OYq8chZUERFumjw9qc
sQqLrYc0xbBukTuimDWpqcJGbXaFb9KGy126sjJ/UPZq0UIRPTs4+2Bu9dZLqNMWXtSt5GjS5M37
kUJtcz8EdrMFG6xoMLOSADe4jq+K3vPxijFEFR3/RBRhUBofxmGsdoH1CrQ43YTJbDBqwYBAEsL1
L4wbO4/bk8NC3g3vqvdUowxDLY2njbriPAQxFvkIe3PuxbjpnBSPfka/Jev8/SQdOuRZ9BoIMnZz
w+0WGDYV28FLz13TPqfxA0xbtZ+Cnusw7Q+RLX/G+LH3FhPE1ERfQ+PB+AM/FTPR5Gx2rpzKYq6z
0aQsDed8jicq8kOyL3ow27Unmh1j4rwyyxAdYVLahJnTYAo7a8JDknlrhp6MLbV+F1PyhaC23lTC
ePZkX29JciRYcEroqOc+DXVg3YlnX8swp+NFgukxcZrrTFwP4BIQYkXHkl71WpQ0kUP69puOJsmR
JVi8lgFQrdk22XcEWXIzxVBKieE5VV5/nUQoayzvvYmb7Er0zrVY0h49mRdA3Jpuq5WidpUjNTA9
PGD9KLOdwKbveICC5dLBmVSOVHcZ7HvT8VdAxo29SBP2wm6wikeEUBVslFWi6EVWJH8R/tM8eTMC
DD3Mh0D5h7inJoUv1TTaj9Cq3ijXIgSdvdsukMWty6aaLxUwsGF2Pb6u9nomVfyYV9EtMG95kEls
37D8xljs/JRWAUk4UlckVqkzmv1NEEjrYJjEkQ2zvxeISWBKIR9pRlQ72RCcp5nq8JDpYx6xP6Mu
/TwGA2CiiliaxomLLS631a5sIZQAVBkw66Ld9iMUBJnn9AdKpeOhQ7MFk2fAxhh/6pyk+wQdH3CX
fm/JYueWRBhkTBLZCDNWs0Uookg8ANWKB0MeAfBvtJ12V6DpkVuhYUKEnENszEgnJL7TI7WUL04a
bYdoM7oDLzNvh9HujrPqKSv28lcLRexgjmqB3LEkamooBnMLeTJI4OXYtr92xvralPXnUBIpjuTu
MfAqug1N+KswhqvCLB/n2OKMK5Nrh5T51bCoNrLM25o2jHmrFz/Q0Tw2s9lsbGwHm67RyF1YkOkc
cHQ1oS59S2akSP3I3mKyH6fELA5ROdwHZCSaFpUlz7Y3zVREgBTCp2gwfvsJYcYoiuuVcKcjMJq9
rLPHyUMIV7QmcXpW+YUbgnqXbOkjhoLzhc6UKXcovfWVi92TlhZC5bJh3JrK5syHFfd8y+9JCmq/
ZC9RMiBtc1u+17LaV6wrb0UQPGlLXzWaXp4n3XTjkdl6brPnINO0r829o2bJ7m8u7rNf1shyYmAH
OY8YbyfPh0lMxXJQbb1l/B5XacdCgyzU9EdYW+4ar/O6Wse4U3ZdicSxpwlReM459DHHooKxKKFn
w2aqnXeUbvPJqmNgun29JwqF0y/E+eDawVPpLdJTmbi7MrPkzmRbsx1B46NTQ+NkmZsuiWiQ5/3O
rNx7LaL+Ro1xcUASh0DOIYl9Tg4NXhnkCuPKDsrn3G5IEC3qPUUaqAX7mG2KYTI+uMGe/Df6bPa8
SUI2S4Vf/3B96NVDLup9hfKiNsVrlSsSxkAm7Loeeu4g4Mq5lqsP3Zi99EkfUtti5euV6bDtm+NU
l3I9ti4p52A/zKF9al1vQk7qRwdrZriYCzRFtUU/SRS3k+3cSww0Q4V+TUV4b6t0elY55X+Saf2H
H3Mu/FUWwrSZfXa7bbYqpLsezWwjEagDtDax+psnkebmVQlazRGngWwPomFakJldVF0TROxt0ODW
y3AdsCkIJtzNQSE/jMA92GUBAgZyLv0yNptNCzSxzujLesMJN/hmBhDqFNYDpd8aBGe6xB5a2DsA
3tdV8k7xG31HUr62xF1AXkolNRhMQhsBaweBqH8MD7Iz3+EskzQrUDpRRNkoZQEuAbkVhN3RiEN2
+qR8rtjci0h81V75ktGvx5gDjk/oBFtECynYpyhE3hXNtSDHxJ89oKrmVGjRsYVaPAo7oWSK0HWq
6+5glFzHLET2PZXlFal+G0V7iZbptHOhAEyi2FQ1FSJFf5FqhdgSwkD15L7W4c4p2MCLgJNIeXsq
ij/rOEdy30wxsi/CyA10GCxtp1NsW+3W9VCQ5P4jSup2XYA32bkt+uTR7I+wi+2dUHKRPtAzDDc+
99dJyXccedW+zlh4eGF0r635WNoxpX91T8H1WKWcchOhpEDUk1+96brXERjttMv4U+jJryGQgMfB
IRIF4qYIyoPRZPOaggzVsQBlb9CyxQ2G4cPva0qZPvW18C2a5HNAn3Ylak1boBhPRGrCAZ8+MsOP
Nq2IEg7PsLcCZ9NGSNIDeezY9qxr9xUM3YcbY33u9EvjE0qTtXeWM7xGPTQugvZg0lwxKITUx4Iz
Yc+3mKlgAaew39DhOeDdDE9co2jyYBIxyYKbgSBRUxwEj8rcxqYuZMPAaoM6dXhMaJ5oqJuRATif
UsP7uPILdusGMMKTrf0rC/c1Lfho19kprfFW3FZ9/5JNBTKo0b+OWk6uVohr+J/RPh2xkBDjeIyq
6lV3eAw1oxsOdIkTrHkOAo0/cwIOMtb+bjTErSr75znVtClBMa0DhJADURXnqJ32nNxscCMMhoqU
ogGcUFrnG5XD2QcuV9b1p9F7u6zACxGEHvVWSvC5/+QELtTGQuIXnbYerBM6IJx9pMHuCMBUrK0U
EplV4WI66rzFk5z2JxOlLq6uAdNbhKv+Yne83Ayti/o5L6pthrtPrQaKJx3YLjbZw3jSqvz3m8tz
3ggu/PIDTgCWnB6twbTL61P+rxvf9eFNm1yyRrSbqCyfUPFUJ5gjoJguj7k482OP1gh+WXMKDRPT
ae/l207FMf2zajqm6rHIFjtngl2ktEeMthH7/8tN1iy+2+Xh5QeuGjyaofwh7CnBAoYWpIigwvoD
mL04TW15pA7W7C/PYwctT5d7l5vLb9A1+nBTltjfT13uXd7jz3t+vx0pQcySaoKJldbvc+qJU9U/
RokZkMhlZ3uM6DckIbrEEoSJc7r8gpwncHF+eJSuw5bUWD6bP5fc/fNfLI9DIGBoATDBgU0tT5r4
ERjlePwQ1nP38uT3zT+eu7zjP56jDYl0TejDP57/fkgoIO6ElHSaqmIgR2lA1IajsAAvN9Rw6pPy
BgmGd3nsSPclVwiJh+WIfh/WNLKrE54Sju3lMFOI0SQOL7/k4WwsshwV9+U5kw4SLpiABtN/nBOX
e/94Q7j77FdknICkg0X+fQMJRZ3gTP39XAKIeKNlPsES4iNc3oqIDz7H5Q3/3I1CXD1ZRQto8YB3
i4f8ci+bl64O3aBlMuk+8RBwzhCFgxIQBHXqlQtmcbELe1V+jKwGC4Cks7D6c9iiCILZ3/cv333q
MZqDnQRKQiWFAWs5ZsoGI3C55yWKb2O5GdrrTBUmyc0AhxdqFX/R5W5UwwTI0TS5uAj5syiMLpfR
5UbKlKOgliuqdHGUkWITUF4J3PUccOmQu9pQQwoW5zYPL/fM5aHTp7CVLo8DQBfsRGk5lNI7CFX9
NAK/O1dJTxQWz0xZQ6GPTlRjKP1ETbfUDCV2O/1q6nCfTfP4YDVXzqTB56CCcHX4Q4c6P0ljgKHK
UnqXtbXeKRmm2wRMWumop7JCeZj5xT1tciDS8H72cTUxXeKmWcZLNnNeMoEPWlYeNn5XBysdqSMs
0Go/Tw/N7H3YlpUeehC2AuAMTiIpTm5q3tRdbsEMET7SkyClvs4qIsqMI8wPCLxek52HjtBbqw+L
G9uumCG9mbWLZGtNlzc7hfBZRjdStyYYQs817TNe0p+9XSY7h6L0Bl9xs01zW6BjmbKTN5RfXOFP
DhP9EUlhsDIMWEvIHfJd0XV4/BB2kw581zYQGkPPi44TpqbrgLYmYVDwSkBA3diCFaGldYIgZ6FX
ZHZbr+aUraZaTr8CzcJpWM65qV8gHpe730/+43cuPwVR/vdLLr9XNd5PrX2ogCK4vvws/0P1WH4N
z0u3q0b77kKBmBe6xYUacXn454ZtCQgaTM56SQxI2c4Qvz7X3hGVlqfGjEVCFxD3wxVo9MEdamJg
VssbNQPn8eWezkxF5wpMkTfeff8sLEsA7gbCsctz9bLFNyfvfHlht7z6+y2+H+IunpAEJRhNE5up
DIZ/fpjQUme5X54UVXSeW+5+3+R+2uwHbzim+WKdcEtK18ulwMnONZJT2mYLav157vsHl3uXGw/e
HMCykqpuVxLQtrz2chNl05vdpCYDyX88pRrl0KhlzlfL93X5XlIlk30aOmeVmBxDx3OucgOzsFwO
weWQeD6attXleEUFzEckmBx3e5mXTOG+WgKqLIoOEiqWm6mrxMlGP7Tu9exTD8Vl0C3Ife1G9mlI
lQ3xC4zpMrawLq9Ol3vBAhj5x3OY7ZFmDHZAU8QJN5HFn0GPoTkFw+VPhmRQ4zGDqDbfkxeWHA30
LCphETlM1/YyEts9f+XlXl8U0z43hgNZkcwMnpr2bm8f2LhGW82lgTwwQRN++QTzZUCsls92+YB6
AGFcldigLv/7SPDbrlLiBs8jQdQ0Qo9+D5J76E64XPdKmVgQlgnS9hLyEn3/Xix/a3OZH1M8FufL
Y0Q/yLgahEDbdIzoyWEjp5MPmfbk4J09+tnvdhn8LzdpS0P0gMGOr7wwdAN/b6r2gZmfhuW5y03T
QlrTkq/bWs6wy+suP+jclKEqv8wf6eW2y+jaxgXn1r/91vJG3//j5f+6vPw/fc6/UE6+3+Fy7/K6
7+e+H36/zffH+34urblYw4iaWSPTl/D7nS+/jPSJpcefz/79GsRC8WG27O33U39+xUAwzBjZtqsO
ytFpRvp5IkLU2ymd3do513s14YHolhhLFIGMDcvZR/Eqrg4O1ZPT5clqHp+HllwdJ009mBHRWs5h
daoiMGuOFrSQL6fM5cy9nCffN6P0b2hu2Ts9p8rcDvepSPXJl3l/SoANr4ZZVpsZPliOugzjLLS/
cKNSyWRC41WdLh+CQv/jgHZ+5/ukCSWiOHiGbE6yVETo+ahq/cIi2oSQEE2Qhyjq5Bg7OpUIqML0
CNWgPZHCeGfl2I/WTNmr1iLr4/IezOJoBYbZbfea+C6FMGiftMWXbuP6T5j8/zQW/ovGgpQBKcf/
eV9hXZXl7482+ej+nxTmPy/7j66C9Zf0SfJiGS48YftL6+DvSGUp/pK2K5FVS1oOMvBoHfwdqUxX
gV2xJaRHxrGUwqHU/3dXwTH/CvwAea5wXWmRhWz9d7oKviTSWVVkh1flkhi9NBWEgORoO74lXboY
Jj//eHugpND8n/9l/W/sOLQ3WJEddG6ioMQuhGH0ykkkeh12CzQE2x+t8ZVp8eCbfbpSFUyCshtx
36Uo/Eo/Z1OP4mbd++Wrqpxbs/Wf/N7PTkilQkpFX2OXk6BOLqBEbJogOCFggRBgAxZN2gfrqXPA
rEMtXVR3I1Q5B7UcnLfSo7BSzs9JwCoXyPGNFRv3KjDADAr51ozZswxsognEkg5AlIYBD1femVs3
HHD+KWQ4NbAAglSJzSpIfRngFFtvqQWkcqqyjTk+Y+QidSlx7oPpAY/Yk0biZszlk57jr1h7N56b
vndDcAvc8XrQ4dXYMukT9Z5RCKPjiy296zwy/Xoi9WIF2BqybFj/bHK9h+K/bUwKv0UoXxwR37Ft
/+o1H95z1Q/UEl9V1C61b75m6dn3nnLPmrQfu+R7yiI+c0RSp0MKJTYUUTAbhSwNhxJdkIaV4ZB9
hloqSH/Abt5HFn4KeuImKvRPUROMrMmcMfnawgZFpeAlBLFggQ5CZGgFwqM8Q6PNBJtR6fE8jqqT
HXwH/mOM8ses+Qz4xXDspPnBdBa66gAw3vNJwvKPzuj9wnHwEUKGXyX9jHCGOkk1FOekLFxKPqQj
eZczxWiQn8+/LFxnqYOFISOrkrpxdPRqL1n3mXM/S5AyStiH5Y1TJ0TlvhztELWdo16jie+BYmK7
rUf/Ne3sJadhpPpd5fdNVJ/cmjJIAR3HG+YVFFiyGoZ6M4DWbRx0MEkz3HQghTCKE1tf62YjQMpt
zDl6zppgXIUSWEhQlV+NIIcjT8tDlUQ3ieTU4d++9RuXbnljrdtKviIk6s+gNj5CVlarVgdPqdSE
tCOQIrazIYZAxiiHG7zyJNGmMzwiDOiWnO6M3vqw9YeVJcaD3Swze0B5t1PmRsSY5L0QzebJYTuy
Y+JPDsF4GnwtUKbyWQdXHvtQHuO+XF8uFgCxgKsRXM61hT3H/FKyp8w/ifsCgTlLuOCpHqPXBDhq
lnB8sSUWpntPQcNe21Z0X7dsNrIphECxIOzrkj8TAUmKcnQK1Xi0848Re7CihLSBw/QAJlGvogdz
6FBvBvLGruho+ARYdXnwG8R7nBS0FMV2waXkjvlF0OWI/HS58OrsmMdjRFHIvUHg+TUGmVjR0qB/
aAMqHUguhZfkZFwJ5qvF5M05St3dMnCa6Stn4BQBQgrlkvhtXFuUs5i/f1hV429aemCcpk2wpl3/
gxBrIBDHIvKXSAUuMYOLjqoymhiiLQWnQyKeZIC8pVfZAaP7ac7eM9wg7BLXNlmOKww3X6YVfTma
CuGwc+aEEJNxR/XsDlyTokXERaN7ogNiyPdZVRxrh2p0XITnVshsm8f83PPTd2HJBiUpRUq8hD9K
TZpCxyGUjnyyNVoPn8wDfoJ1PmAznbBg2hAo3lJzCBNAIXRU3CHfBrL5IbGFkrJRC1LGxn3cIPpj
9CQ9NV0P6q5UjEBF41s7lIwEyWXFu8FARvZPfSwUA0tJZuO6ign7aNytinDp0GFZKTP2djq3Hjof
VVMaUWimGazWtqKiN2jsJPR8uWY71CRTIm+QDqH20/rNroIve8yztdHkmyauITYAKa0yFWKLNc5+
Y4x79Ct3WTyfNCSzraj5g4L4pWkYjjJJeuA0CKQXdJ7LDjpW3aBdC1pnp9OkZDLI8D1h+kMlARaM
4CGqdGy0Hw2n3Y6tQdgdax/HyqqNmWZfoiqQlRolAYuxezMYHMHeIe+0jBCDE10i4dIgsujcQ0Vm
6BqjDT20Qg8IfVKSbgqC/gJZMbwVAwUW+kzE9SLrBtS1xicBSg0wZ4/efj04AbLGxZR/axQcCoxe
V7YKP3CErSPLonqlUiRz+aMYOFqZ+wOwEikPZPewudDBvp7Uu8ogn7KnfELDa9M0ibn0ch/ejB2t
BfTpy1gSNfY9VQ6Uf0H7AOjoESzfJ1lsz9ojsQ8LFoOFF91J2DzLWT4GhxY4ERiHnn7XfnAG8qIa
Gu5KVrfwo8D0DAy3pYMkRdDMukxYLsX49WzwQSujQfjcQHAIAxTnqZu8i17d0vTF91l+xU6xT+fu
Z1VzGlhW/mkaXIuFaMGg2sW+oEW8TXrnGDYmHdWAFIDcjM91GtRnQo/27kg7ldEeJjqlWCgZoe3d
YMK7HqCAhimtHxNLybomHLHDFcniiAF/Nn+bXvuCLAioUD7dz4KWzgxwIeno6dFZ4su3gK6I0UIu
t0jV5l5rJqf8xmhYG88lQlmZFm+gXV61ApSG1S4Z/y97Z7YlJ7Jl21+5P0AOWjN4vO6O9020ipBe
GApJQd/3fH1NUGaGUufUPaPuc70Q4C3hjoPZ3mvNxXUSuVmhqj8scw5b8AaC1RDhxNhe18L/isWg
W3fF2eo/Bw2If9RldHK1ckLf2xDcIDjZOBT9Ebfh+WvAzGl1tvfTEGB7X6+VxOck5dNFaQu+ll4q
T3U3caqwiQbzWv2eRB/cH8OA24sTpECltCJHCPsGCqZ10p3KgXaVTyPS6/gnUPNyTg569HMmkCzt
aki+10RtMI7QzF4uh/x4jFXOiCOZR19RCMtPoUsUckJUUKDTN3sdiI46Dqib1iACmLKb9yrFPaBx
wdZpuVIGxsVq8nn8xrBBsYpHBfvHOnAuRq15nN2gZWHry8615vq5ElznoUuI4U3WtbKSunYdJ/V1
OXIcY+6fE4tnK3STMkW4coBQ33KJA3UuYjeeaJ1USn3rOw/BXLrHo4yk4uqg2eNAQtphDRK3VuDd
6ROBp00k+f5VhA5aEZAOM8IMzH7YvYYvzQIIVare16a1LBfgohvQz1vRcSzlpzRnqBQrDLPEzFjz
kFbPyQRFFxEXYz7wkWd7XQi6xUypfi7KMW/m+Hk0imOVMWRyxdA5R4Oavd3Q4GME/jkoQSQy29+A
1loGxzQhaOq5qO9fEnWAUlfPr/ZgBfKrT0d6axdgE0jonbSjX7P4uQ1rNtmQKS7wXE3eMciTWxSZ
aD2ILbTnEtGSprjkKpL8iPSUamZLU783gXNardoeizCiMjFvLot2XvO2FKWAd5pv5IXBAJ0nlqLE
NiYwV0By19ELp/ZtzrjfLs0Lx65Q5EWaWCsG0mi9stHxznQsfT8xlR5q86qlRBCpIYyggLLXxjTL
SENu0Tq7VM8Q9jaQO7N5X5YeyJAmz1blJNtyuaOcWyfN3DrRSr85To3mU0nCR4uqO9J8n1+SN5GF
CL6nRbcYZPiRG9XNdJ8I01Hzz1I0QMOClv4gRYQqrf0zffWzkuvqzggMcbSTVhwdXEGBMAem0g01
s+zRs36IIfMQOdB2rp3uW56jrwuk2p2n+yQQ16IExWAktnXkXYDHfClsX8ym4lXod8khaaLELSsO
GLtWB2rnngIlYl6Npc4QRyTvyxZBhjEjfmIztAnqP36MI9724bisES5gZdI/SSGLU5SH7XZAh5Qp
U7spOVhBcYtXqYp6m+tA54lEMo5CNQhb/tjWEXC6Igu+p82oH9VwACbzc9WMzTWJA4wdPd5HqQr9
qCkeuLEE+WxK/x4UAR0xWocTWgn9XOYdDq+Iwplv4V+Zt/Q+ZDrlwEBbD3ZXbDo7UU7Lop7v/rnZ
F5+MkLgkkTfSZaIC8iRt+hNeBM3V+2LGjYiOPGoUS4FkEBBnYX8WXiDJX7cw9VT+NZ1U6wQs3TqV
aSZ+rnlmJTdmA1RkuW15CGa7Y1ajo4AL6C63GPOTRAYZXFaks7S1etEM6+L1UYdkWzkVg1p9jisv
I+RKFbiP6JUT2tud+rIXl1FRzhS1qe+Y/WPY1Mq1Sa1T1uuIuo0+ocrYak9KTXazngt/t2xaU3A1
UuILZc/YrOhV/SkJI+0M737OREjA12tpsU1oORIpavRfMETtJFqq+9jScczGw+cUMt6nosWVQJXX
QD9tMTxHxUaoNvV3KZ5+qS/c/ZyW/x8wFnd5SOGe+fc8G/9ttm4SM2YIwcFiOwbVhF9n64BMqALl
Vbtv0jrb4Teb56ohmU2QAe2ntmJUY0BCC3ETIqnn6vX/8/6mZhMXbKvSUH+rFjijqY84U1rClYZn
ayqvlWQwyUQQyxemspVeE9Ld0uX2YOX9v9+b0su//utSaEI3NWfm3P/zX2fwr5jhlLV4SZknzhPG
unWehmSE0EkwxGSqezWo/fXyrv9b+/oPtS+NstQv38+/aGr/b/L17Wv6Dzntz6f8WfeyzT9slLSq
cBCZzuhV6k5/1r1s+w/0qzpCVlsXGku+6T/rXob1h6pKi7qbapgc4w4S2L/UtOofum4i8kKQQm/M
+J/VvTTtt6OJl7EZXqOy1Q2mPvM+/PpDYnyBNtYwFX5IjbPVbWSFVAGgQPX5vvC3/O4zdFi+SgDH
rMeHt7OeOi/+T7+nf7cb0jEo/oE9QK31225MWs2sa+qAxhU5+pFEt09YZt8kEeEOiG+/JOktrAvC
LGJUjo2qkIimk1Lxy1f3704rvxcB+TSQNxsUGw1HCtPiq//106A8GXHhNLy9Std944FndUdN0Q+K
tzY6eaA7/RoL706EzmsClwc7X4PKL4UNkmUK4toON2iYle5/2C3TFP/yNUmk05pFSQsRtVTnz++X
6iQeLqvUCJjfyw6lf0pKKWEm5Y1YQPuMksxZDQMDKWy4yrFCK7uS40CfLdLNYsUUE9d9J8h4F6bY
eS2QiCJ3ztqQVGcpwWJ79hm84rSHIHYHWtM8j38vkkJiI7D6eEN+M/ENfW7NXMXhNpXhCJx+fPHK
lAQ9DzWeESr5xSfbBGS5+kMpbXE07y0fMhlSP2fod+OMO0OapNDTz94dzx6wPYOZwOuAYq3eyxJB
mJbULiOCgJZb3DBdrb93A4K4qacCorbZRY2mRztH3qWM3zy/gRgR5duhcaV/9DryBOlM5Jt47E4+
GSu2S0UX1a1IjW2plFcZfXfG+M6M+gB8UeLs8OlMCKmS8ZTp/ROeYcauFDPd2jmpCm5CXc/OiWqK
reZE7cqSeCLtnsSVODpUQbYRXU0TdLTNLUBSSFIHO9D2ScRuxen7WKrpgXYMs7XA+YF0Eh9PMFz6
8CVFSrgbmjbdEGBNlZA8snhO4O1rk16p0WzCxt71HYk15Rj+yFKsWcgEyIQq3yUZXLnj35UG7ijT
01doL++jxywp32BwVOu6y8h7yzFk4EK/xTDVpoJQH4b0YC6QzIFuaIAEdmcffivYGhwxLe17tF3A
ffS7yav2MospGjvWo8bld6dr0aFj2gf5gcpBATrFSvtnW4eTqIxl6yrk6h2LoXwTGgl48g6VwBdf
Tsq2sMBSoAp8cQayUQpSHRhvq/fN0FxlnPzQzJE2TkoKbpVOcl0bA/XwvqMxKT9rxWOopVTDszG8
ReqbTxGWsgL2cMToQUoDVx0YCsf9jwH4gVXMUeC1M6fU0NyNUHFtMZIjAcqGSztq2Hb81rgzibom
Og3ilT0GOzQxgMBS8W30Ub2OEaI/wsneE66661hDYp60CnVLgXYShVK60+BDbY3Ql5RwC+uCCvls
xb23CUs8hIWmV3snQYzUGhaxNGZ7VCwWOL8t4H3zqjr3VD8WaRNYm3Keti63KVb5NtLtdZdWF0rY
m/BrAgNnmdVyU+dXcD+W7WXRtNkzNg28iX8/ZFlDzP/nMz7uWG772FzWKmuYdpFi7dtZ/JDhBZ/W
/WC+4BEV7nLb0u1c1kx9kq45Ji8g1EkEXjqUfWjmUJzmJy8P1LB/0ryTyDz+bvQiuSRFfNnmkKHp
yUdarcE9ZQxqeeLPG38ul0eFTmxT3MRitGzSkv61izsJqnXwcean/rIno6qSjzZqLuoPOC4lqWTL
sz/2zfYVhGk/32e5dVx2fnn5n93YZbVcdpdTCLIszHymoEhvRc6PFhvXisIeOAxfe+tjDMu6yY/H
Rwy0roCKNoFvb8EG3oEd2lHcAQMJWrMaqv4YEDmA0eF72t46EsY+CaGfs1Qcsz7r7mU5fSKj5r0Z
etqWpI5Bn0QxWARg3ODx7Y2pnlb8LtQDqazIaXzfviYUezzVfzAVobtWCDWadLcHeAGopoybF6vO
HlfDve7bID5gdIO2cGUbUJVFLr5BcQsM3UcOq9nmNchG75xlXzTVvgyFjTebRvyK8zeecKf40XRo
PzNR7TMDTypBQvhrrQgtq6o9OhmZ6HlXXJXBC45Esx3MbpyedCPfeUr9rZajO4Wm7lZZP6xJCSdT
yC/vs6mxV4MHeJ5w+5ZqNIAUzPLWRpWjAveu8DcjFQJKKwevCSNOB2oNUcEhWTIBeAMFZl2hYHVl
mOqcfqcb9tcfJb/fz2V7E0Gbb0LFmLbN91j64oxeugB1n0UbnQBOF64SFy2QMi15ioBqwUzUbbst
4ULMhSWA7yunCMG85sPzKAj6NjK92nbwnDCin+ohsO7k5O97ffQ2OlbEbdh+r/r0hzlNb51aPVtK
lT0onSz3uuLsnZhLnd+HxexCAhrlE3xMIyo/me+M9xxSYSkbwysi9HdM1mXc0cgTVHGqVluT8Zi7
mJuxlFT6KYhB9Djqcaj5hVXQaUh4JJUN16oypRrafNwpZQc30Gs3dXJnL/GGmsxXRcGMKO+IjtJO
qHC/a3bRUyqheVXesI2/hphONroEASjL9gjFiulfaIBT/pp1oc6MFU1nmJTDXsmVR63FLdlREDW0
EIcvlhs9LSk3DDrm97J0cf9h43UQb+UFhpzhktikVsI6uk4KUrCJciKxcJQGkQSg4cUDpHIE6KWx
raWBdYI4bUs/x8m4Y4ixVwHZbTiwb0IPxq3qM940hV/s9XwLm+BUtt3g+mMAD7iJlbuc0Qw24x+T
5PCKPX/aRh5hG03/JczVCVwfKgU/uE/C9Bs/8UNnCciJMnVlYYHaSzewsJ69hjy8IK+eBH7I7sE2
LdceIJkgDKXOoH+l6bE3ggwndmEDqrODV4Qva6HaOIuyaQBkfIsm0DdlB7Ve5wKFhjp2SrrBip6c
w8q/UwMI8Nb0QATCA/rm154YvrUkof4UeNFW6XyiycUdI79DbPn1ehryPSo34l/84aHSTCLmZ2uq
MhnvzlzL9XUYcxAE5gaH2xXAzFL1y1DS7guc4puZQZrtZdlgT7PxWoZcxeLwESubv3LI+ty0uwyf
lEGxm3g/rlCI5GnXuJoPrXE4qGlz1FP7zpblXS2glg4KIv8x/oz8+KKa8lNFFh46aI5D5VhSRuGs
Pd4Noc8HPdr3HvI9S+uecrsjy2tmR1Q+jUG4Ew/SQ9HuBQFoOPoNg6QGDHWh3sA32tPCe8E1ZuFO
ilbRrKPuggRnf7ltMhDlgPjPAqSP9DfonkMIneNZNMy1LQXPRILUbOraUzU96FOgu7beAw3yii+F
Qbm8NbVPUePD5jdpgU0ne0bNhV5wQUP4NEbihz2oX8dhHSveM6Hjx9isrhZDWlJpHn2HXheY0zOO
ye9Zn76gl6ICRIfyhD6M9mAqoQEC77qiecEelxH5cEX6Z7hhNjKbmu9Zbvt5t5YIxlJEocV58VRy
kSF2WH9dHuUVaeUW7YArjcv/FQRCu8MdmeE/txv+Gfz4EZL0K3KE8awPWAaDdLxCM3AbXUndpExK
QIrOjJQjtyOsCn6NOqgRWTo0ecg5m4Xqa89W3+W+y8vxbECUpXWZPVQm0Nuilhej0WlQaHOPaNKG
rUT2TrmPfs3EJY3E6eGiKU+hlPyH857g5Z5cUXskZgrJx9epsetQZOzBf20KCtR8Tu9+M2W3wchZ
gI1emV33tQ+qDlIRajgrHwvQ2oN3aeVIQAjf98RfnHH81016cQr9h+7Q11GU4YtSGJsEQxJTJO8c
NQPGQjW/q0N4N1lmXjILVro+tVc7jUMXit+7oohbLA3QlI1/63XD4KLXGFcNNhBOxOTyppK3ylPy
g5qLg54TV95b1cWE/QY5Wr23El09yLROzwXS2cBWap5LryqYv8QiTaOtT1rnSkXkiuhaG12bIu+6
sLrDWEmX/ki+UuAftGbpHJqyAPoJAv86V9UyL74SGlLutbF8C3P/aJjAl52oj4/OMD2QoDxeAX6Y
RzIcjtD93gPBPjpk0dQdb5NyZMWTlV9JxLxo3TgPwa0XPEs5XlJ1r+lYMRv52bb4VlDgFcz9xu6q
EzJJ2tie6xJ9Cju7AY/0DrM+fI1YE5fQVFpc+7GAa6QbkchWnpwxOGTYUK7JvHD0/kdv1+Y2VTnQ
xfQpwYW0skiq9pkMNYxcTBnjy8EHBt8wfHP8od8DKozPkjxLWjjFwdOn73Y+3FnOmwg3HBb9cVl0
85qSy1FbL6t1q03aernL8FubixQzugBR/N/y+Agdb/JTM7/csyzMoqI+u6wGy/2LfP7j/t9vnBXx
sYGBhnZsv24o5x5FPZbHZQ3da/Xfby4PqeZnLGsfz12e9rG5rH28lG2CghxmgezyRssLcP62CGE6
LGYMRUUcuqx9LP7b2+yMqL7Vv3teyYk/FCh8PBNtysdLSX3WpX9sp3+7QH6+1sdbhbrz1yPJREw9
ep3UdhtVEvE7u0Z+ud83Z3jscmtsAz355f2W12tbIgPsUYcvW9FQzOf3jEuLE/WymuC4S3z9OZlU
RgVedKOrnTDwNMCOWpA4cl+7EZ7irJp4hF/LFO8Q+XWzzmJijjJpexs06Y0b++ldEEH3GOBJVxNH
dZvAXRMpNk8zBwTfSlj2lIy3JTCRi53W1VYJagyC82bna8klVEgkUAJr2Pakr5212vgUqZa5mwym
0ti28Q4nEP02QrT7EJn+wbZt4yyJiJjU6hFhex+Y0b6FgXSOgjA5F0EVrOEB0n8LBAzWujvYlXqL
JIoShkVjdR7ZvRk8GmxH2NDNlJ/H7vjMRHw6d/RNzsuajcF2Rl5zpZ3v0OZFZoAQZ/BwqMvwz4f5
k0ZGuBirbaxpPtBbtB/syWR9DlORXSIyAVbTyJygjlXw0AZWtmbSXBW7bWWIOfvd88/NvNCoXdSR
b+GzKbVV0JtiAyRZUS46MxUkbaVx0iFCcGHjM+IFmc5zeZny4czZFMyDnz6ViP44L/OIysejG9Ne
XY0xvZ06ETPgp0iZpidUGIbwk9SrgsAXYEIR8Q4wkbNvgQOlx2uxOjt1ucd2f1raI0rX7L2SmeGU
gATPnSilnxx+9Uqc900UvlaOCHdka6lnNbHV87K2LIx+VM+OpU5rPaG5Qrd/S+1HMfgKuimG5r48
Co9NtqUyM8dL/tW8wX8Ih9WWm1GT3+jzm2cQRzPKpgHMw1Y7HynML6hTmnP/+e/bArxHZMyt6q5/
KDJGvdGUmuflwFrW7K73t5EFqRp+1cjAsTm3fSv2VjoZZ6dvjF0cRS+TY+pECaPJQBgn57uW+0Vf
GGcbqlSQMOjT+VfCvnd9NZ8OmLLopdLXVVDHEgMAgA4Zr3fWEVyflzXM4mjMDFj0ZOWBeTnLBuh5
2FpKuTEsJXOTpHwBeHys0JS5etmPKyvu4rPQk5gQ+uZzZewcc9C2y62+MlYbfLBUeHI7IpHyr0cu
D18W0j5h05kNdPG2pd95NLrU2ZgjV+Jw/rKC1GzW9vwZNvNBvyy0NswxjWoIFeuCiaAVnSY8dz8X
Cj1LpFDz9s9VGEnE/gpmuK0yfVruaOen5FHb/uOBy13Lqy33L5uSRK2VERvaz7f5uOPjXZfbPjad
pjQ2ZsuQ9+O2jzctjBonSftiRHaDXSAI4192vfAFUwBzThn+e/8+3vFj98plz+FQwLWgF7Be7uk5
4IiVUHcfj/t4249d+W1vl4f8thvLg5fHYQb8Blv8UmHZ2/km8IcBPiuSiPgxJszH7gMEnCizEcuF
2V1OwRkTk/GaJ6ZyjSo9W/tUflxG6SH+ucC6OLD4egmZzsudk6EO39RKKYjYhTsHkLbdZFaiHfNE
188UH+98C+I7o/pgbKabH73UUt0l1CxcvYq/6YxzXVs4DicpZrpmbmPy5NcJcB03EfqReW4ZfLGz
HYpaiSustt2+H6ajGdItTxu8kELXCPSxP3vZqF5Em7wGzGt2VDeYjhoDLVxb4im1JmCDNcNBCzzF
VtHucC/4l8nLvqTqaL90wdcC/XxRDdoNbUZaddVeqbr7DOjsqmnClh7p7Gi3u8qNs/hzoHBZnnr4
5mZJIQlD1DcwO9/iNjEPc6UDQCbarmaIro3Zfa49+y6lm7tF4uUHANsi7YV5mnVKxsSd+I5czudQ
7kneWCk2zNXSJjSxDRya/qipMJtzJkptGgADgQdA4Bj3z+ZkcNlIX1elY75ZhdOsS7U/ZPwE8VzH
FhX0AJS+X8W4L3IiOfr6NlTclOVNTzV4WGtmHe7o2AMVr9W3vqy/NKqlbcFpwsIwjW1YvE6R5T+m
dbwDJSm2HCSXno4x2BNYnaUebmU13JTOu3YjBR1+yuYx2U+DGTMFg5vaiOpedRq3iskuazsl28MH
6U/WRNJVeFMaUe8ilQhyxxTnwQbbQM5CQAG6hcj/JcKXfu67sXjCFXBsKF8e8i4yYUB49Zril7UN
FCjuWpGLm9kyXcpTk1Toetp2XWE9aJG/zSrCMLtcXHql1y4eQZ5RkRpHEISEI3qBfSrD/ocOfmnH
wnAZZwOdafrWpXYWw9Cbpp2X6sqq9qCTw1ZTDgxIYDMFCpKffnTVVG3WEekS28DsYFmPE9LtESmR
3bcHkaVUOVqUCFZb6Pt8jN7NwI5vqpkjDeGIotIGRz3sd8jY262jkCoB0cly26R/Y9a3igYxubBH
9AMwpUOsieZnW+5/m77/oelrWIYwf+nR/UvX9xMVG0Bo/2j7/vmkv/wO1h+6KXgdBB/gAX71O9jG
HwJupzQdaVm25Ri/9H2dPygdmnSQVXoruqb+QlESf/BqBmoDIWmQotL6n/gd9OVd/qkj4P0NPBUC
qjaGh98pSjYdQYgJvrZvpvKetign1ziLXHm2GAqQe09QHAk5IE3KXTLJUzNHMHXaTqQETEA88prj
T58YouuDLqma+RtNZ7q3uH6Qfcb7LtZdR5WUIAti8giiH4ndmTRqClZLjgDy78SgLtSqWDhFt/G0
4YHSJ5pw+1iq9aPQnyebUJsaSCZCtkuiCWqUwTV+n6bqpfAGgP+FuqVDjrHdH7709V34CeEi0ZL9
iSy9WaRXfIlq/20I2/KYBug2C/EQ6uJs17W2IfALAvFhfA/ramNK4UH1y/AFS3qse2k7axJQ5bFX
/Ry9J7lxXiZueSb1Y52bwFHxZcWWR6HFDBZmiX2YTBOWHUCflV9gC3Q4X5E++i5RnhMEKW5lRcYP
nzT4FFDJ0QAKqYujh0plGv3dsJwn4J6M0Z1naPtUxudWTjK77fn6HkKvq7aL4S+cXX+ptUqViKqO
NaRulc5YAUL5mNso4FsCuFO6ytWOEgtubkX1TLL0UMhRqKqqzHyNFMadUxTumsmj3RWy/9RGCIfh
sAfAWL5yNWjNJDuNskavLotzEYpTUvJvY7hVME338KPN8E5vwcRZXpafOkuhTh10nFMdf2+Mfnjj
3Pe96LsWBGs0Eb3kOZ9Gc9QIfoTHN2rgmrHr6n2qkVZBBziefGIrY6Ht7eieIGgAXQ4xOgz8b91Y
eaRy4iskx6TZxs7d2AcdhnKDID5jMjdF9lzQXT5Sb6jXItDYFdM/deGga+QP9KtqsAnOHBSe1yWw
QDZmAJaQg/9L6zE49Kq4P6a1/skKs2ArUNQfw6FyDoPYh9jm13ai+psUe/gYJT+s3nnqkQf2fv59
spU3wD75ttfj3lW9EZ2piXV59kgyagVEsMvs7FxpfYXJFKF2GNhHm/58ONXWJuXfQqcdP+RoEtBX
EtOkpGkP1s+GOGPmh2FEu1jhQmE6qa1zkT4WU4R0ThvfqLz3bjTXJ5B+nSmIxjs5/9Sswew3mR7B
5p6dk8uiSgnEnRSUwYt/VPFHHUWFRvV2FkwuVjqTum/aU4Z3ZivsQHhn5Xw2VXwDlaVA3VyZafMt
tu2d31BOjSo0GTWWKkaFTG+ySmWOYCXv6SyJXA7ZEM0ipxfchUH+PZHpS5Wq3haYuN+WtTuUFhXe
XKqHHvHhYuNbFp6SMDiCXWLNJZh6Lq0AbJgQAwypl2/wTVnrKFAUaK9k7TiYB6ELa/gcykuUVs9x
1OyjaoBTGlu4hDoxHZewaI/IcLfPyFHD2FKfcrW+rxjU7MBDXG0RiS3pPteyhPwlqEgqRXQnS7BN
BNjXRAQzSvP9/tjP9SndDN2kwZXb5M628dXmMIr2FiD5XqOj0VdYI0hB6lPVTXqImLWS7+Xc9BQ1
KKxuVqtGnW1sq04l0Q+vAYhguJ0tDcw51NoLrccQ9wNU4nZaZ4wDVkZO/kI5KG7QB1/toG63NQ/S
ZgxDlcYjlbxyPX1XY9wylFOHozcRId0/xH3TIKPG6kBfOyun+oi8/Fr4ko+W8UacR+lhSIx1PciR
sCUOlFLREkxaFDnatsCVXKHwU8AEK9nXPgWfTR/9bu5nYUMNBcEf9Rv8/nBbULCjQa5bHEvlvQWo
daNIviWidOURcTPAWj0aH4i1mIf689BNmXbNIfdFdWfqtnG16Y4lCSV5+raCg3drD5U8ToX/VAVD
tktgdIAU6yVnBHsT9SMBJqa5E0HNl2HBehl7UskE1UeL2N1TUychFnl1G4yoP2b76VCZl9qHzDnC
8joPQ/yYERq782rEizg6roOm5g8V8ag+bIBPY5Vz3irrz8sW+VPRVhrhRMjQS5/p2kXXEAdPVoia
PVH8XY4zZg+dyV8D/ONT9wTxko6qbDAcUTsqdZqowTGt8uo+ZqhqMj/qKLh81YP8GlTxjFhjAsOH
XeMjcYwXPlo0wWNzGqm00yhu1oOOCKYNQmObTXq7qqBN4zMzgM0I4mbABfeAgX3H2VBbowcUdXjX
iMzYy8HzN5mp9Ft1jlCryX1aT7mQBHajvXWwZ5E5kft3fvBmepN1yss5FKsqNJde6V01TTan/DLk
sIM8SickueQDjH4vmklscb+PNftgWbk86iQTzhl454r2yE5Wfb7Jhvilbkz1bHkwihVyGs6o0GGz
TXWM25egDjqKpstIHxC9T9grzv5PYiTkITLoDfeW1x65ppebFFf0EX7TXAPMzrSmGizxmK1imDP7
YbT1Y5PPHeXOaR6tcWN6SX3zsuIWAK4+tAhHiejSuzVmHG3taXih0+R7ZnAVYb4wQb61T8gY2oOW
Ok9hr1EWZ0TGeaLNT5OtWftEocCgZX4CeE4FcjPfwUeY0ThsqQfyiwTLfheE+h0uke4xMyAE57X/
0CpeswqjZrwKJ8suBRT7MFSjh6RVw62nOk/A8w6KYnzymtj7UlvAhcMuLi4VlW9AIY+dgRxYmt3R
HlBNE2baYLcOm68V1jK1V47BVKeuQQjPLgJKiyMlaXfDSFyIWkWnpjMhAHSFGB56oz5IqdxFfe7c
m71N6bYrq1N9ItEDbG1H7M0gDdC/I9/q1FYM4zRn39sNjbs2dTsQQBxWyVeldR4MRaS3mJi/1upI
XrXleM6KMzVfA5KVpx9bOVxk04lNUAGNzX3zBiex35Lo1VJKONhmB5ug40GTYFxWeP3ndrL9O63J
dpleOq7V2OuM/n/mdSDAkhpNgTgzOm0elLEgxkJTXrswJRPAydLn1DcvSUQXLY6qs9fHRK8P9UTm
zGMwVQoJ2z2lSo8gcVLr85Nem49MrSmGp5VyC9QxuCiCU6v9Zcx8aISIktYxRPF9awa7KKKIVMR0
2AtFts/dnM3WVlF+1OqwfW7t2OKciV2ETgmBevzaRjsvn1PtdWq1au/3fD05goGgkhctp/2l2HNg
ri4R5yWkzpCoNj02YaidSW6Od42a6y+hvrONVpwc2mRrTQ7WuWjCk+LoXHzbJj3DCLp4GY3WogYl
2ZE8t4VQznWfTNiVgY9pV5ihwUQ4sPbe4JyRRhEjbjXGc8nxBQHFGtHu+18rJiO3EO8sKPyClo0P
W7w2egxfeZgfSMiy74euujkRKdyTQ/wAAku3lEZ7iaXiH4NtVCnJqYjGaKvj73+uDP0Lp76VUYTN
czigjvLpBaUBRxyjMAJVBr9kkxq4LNNvUZQra4PuOcyV1nrFnRL7X8gq6cA0d2TEg25Zp5XZbDSu
kLexNR5gnFkuJ3xCx/KadD0Lzx5Mi2bHuLnaKTUgu3HyzaM/ECuJQa7ao5CJN1NMjotej9pjXvBy
MWzF+yFvXpqa5BHVl8WzCiBslXZm8N3qwLiROfBcTVKsQMgpg6yeM9wMZHEMnNXLqfiMMRDjmqb4
J1LL9TUEH50soPwNtV139EejQ+6YwTmsy2fio+xCC96ivgLumW5C0k6uZKEKajIFsQchVYLWJnan
TMhjRABoHymKfkLRph48I6MbahX5Pp4AvnC24zRFZp2Ha4a8tR91isV67KnklgGXcxjMBJ4Ljg4+
V0UJnG2WMkj2qpeR7Luz6WOeYejRoWARxsFKR3OvAC/SaZqdKmeKNz7EBiZ40n6d7ZthIqz7cexI
4LIrUrdrexU5abKLsTdcKbJ/5VW8U1bCj5SShD8ClPWbEXS1Gzr4tJj3uZM3aK/k36xIt3jwB5xf
Ex7EfZ4GWMlUtT5oGp975JtuQQYPrYMMRRXIUJKng3SjQrfYJoHUdlbSvNP2Cx7jmNANcphesqrr
N6nB4FD1qLny8z9Mk3HB04hwB88NIzWHWlvo3dG/uKdaZvHLUd6zwogOQjm0RU6IUuu4WRpXe+hX
05YDrVuHjUISmN+be3ss9oVX09xQRvrKcLI42cMQh8kW2SgeAVskJyy+5abmEw1VoVwYfd3oKjIz
0qH5VQS1c5Eoj0qbh2CirLegn7RtHZF5qTo0JFsEQLuw6zHltml+GRI0KG3z1Ds4cTEs2e7QFURo
C/9clAXGXrBJvDJB3pXvgGLilbHAvltYtXelrlYbGiTRjdMN441Cqx+qiDSqMQhmG3hDMwbN9IqE
eKwlBtRC6ad0JRhhbKAUXofUbq/eZ0oQZG05dbVPKWLAk6UhREHKODSjvA9rpdkDQpUr0EkACQTZ
D2YXEyufXCaL/DOuTPRxWuKpcL28jkawSyuZPGeeelNM4pbS4L/YO7fltpUty/5KRb+jAgkgE0BH
Rz+Q4J0UKepqvSAkW8b9fsfX94BPdcWufTrq/EC/OLa3LYsiE5kr15pzzOwczlXH50Ps8Iy2xuVT
i0mI8Vo59l4xoJKWCaMeu9YNUDjFSQt6HnUQjMchS87uzMixS2gIJz5WH7xXj5rNwowFsgoIl8hY
v2fm6qfeSHj1ufqsgyTDqdpXnp23+lGbRyQwzuAeBLTOIMZsXDeqg65a/hAhkQgE6QRUfYhURWGl
Oy0OAH9OfbjPiHCKk9jcT740YT32417qhONVU3aLwh4BFV3IrVBOeyyJ9WkntzjJiYy+LjdOvgSp
3FbJcLb94WoR7gjDzX1007i79EXyrGV3aXbhk3JIEa0scdO1YD6WfXHX6qXt5waNwiloXcasP2cx
hV5o2eciVO41lMyMc9LEwaPsptayTpr9S8cceDLw5uH6rPgsYQHqxdPQNeYx6fkjXJ6bTqXBISNB
/oAqhmu3EZyaQFPQAU3/2YL7HtpusRnn8oPRKCtI3PLaDgFyrejiVNsRQHGzIClEUec433VELXqd
bekjg8NeTlzbx0yXjdm4bye9WKdB9zjS/geuFOv7wIlwzBE7Giq7XpeAG1c5qVh94bSnODI9UQgK
RKd5ntyJNKeWqBGVuo2n90yHDTJON3mC+wjLHWYblyRRGX9wVBubDC/pUXWDp6MlOoSN5RGVUR+E
pV7IVAPUPxWomyGjkgENzEm9pNp6HAsqlwqF8Ihpc5U0tlq7Sfiq6pSyJuV5Mni/txwBqxKtZzA+
jrPMsDz0v2BNPodFZ+3ihPHHUMkNOtLvSne/ZToau0xkP6WCwxzO7dYtY3XhMkzEA06uFZG4xqtp
HULhui/AbD9RDjv72Z0pXgUuC1KvjFlVl5aUUm7apCt04DmwyHYl+aTNE+/Eu9Vkw6GITpSCIUrK
fdFw/NBKYJzRPlRGjhI/mCXRaaBhp8rK7pnpkOASTAfNjs99370Keh/MaV2Og7C4Sh7xk6YNAJ1r
kW+QZjqPuFyZti7DkKb9yS/eXCbrhEiNpzA2iXzst9oQUv8i5jjJHrNsTTd+pFy6RlFjeGhAo21A
20lpzQ5rcXWeBtqGvqp/KBv3CAFYwWYJoA/Iu7/nWvQ09pSeGCn8Xfc+NXHP9b3bDrVAuKktpoAC
6LSWw5PWttDqBnIrJf3BtmR3a4nM1pJiHxo9vFaaK56fzROR4oPj8TEBAFc0/HrxWc0ANm+gGN76
gfG3DWd7r3UItrtZX/ORTw/d4Fg3tn55SzPVkwfEQYn3/5HRiXNSut2RmOtQkUGrw9Ad/TDC/sCF
Kv3IpgDBCxyMLqrCS+aaEZV6Q9rzWMGvrpDd1jWdmGbsmisq2yXAVPM9Ffq/QHKm67lW2dqqJzqp
WobKPm4fc7LPbo2GuL9ytAx5DG0P3W26PfCldqUiTfdGiV6OTNtwX7PkqqLGjQjv2iy/s4Bbvwgq
j7lND1LDDW9W0A27Ia1bTn/E07obMZ1TAqsfWohN6xif6YwZtgouaU7u4sSB3kl2ZQc5pDKy4sFI
/HMEYPIUM2JrzC57liAXTF1F266znqLBYbzUGqc66ja9K5+LinjU7DgmvP9ViNqRX0KVf1R2mz3K
jAXKrQ8t5zYd0Lk5PZmXXSOurubZ3bGJk349Vv6i10ToyvwNUMgqm1Akt9gLyO8lhgyEnEcUAZnJ
dUkglcYKK8roi+nIWrrVm+gsAIXT5xgZH3XQ7Wof7elY59d6MDvCn9ixXBCDaW++8C73pAJ2V2mU
SButPcEZu5QUH6b0JnVOHoH1wSTOEJ9Wxhecdc7Ol1q6N0Sgz8oYzBVqKbrPgWp+W5HCJlqEG0df
MpSoeFACGtdRgaQx5I65/om2dU0WAVCQXG89nuOXALob1o2XMLUCr4i0F+JzXcrOLqR1C2ZjDkMe
ue6HSUaJ18uLHVE0FcQF0wNQpL+7UUJ+c/Y2GBTWQQlOhN6IRr0hhwzvCOkaOaFK5Cnh3CjmH0Z0
C0MqhTJ9Z01+WNgo6D+awbZUzY82tCLcHv6r68c/EwK8dommw1rtBhLY7fXAAYAjcQWimCLbwLxh
xOIuJxqn9ChWCtyolzCBtZfFa4W0V7S7LYABy8G0TzTfXvHtk7UY5iUdAqvzamg+FikEK2JlXnAT
wFxJm6WhzSWz0NDt8kZ6QiPgp9EqzBmGV9R8fHoe/+joD8IuUD4lprkmpw2JUDb/TjXnnASzB+2O
gn3cOOUZVo8gT555JF5NGyIRCqLqq3PGL1sraRsviuGSrXaa9H2daVh2UQCIQHl2C1WFXDOuluic
I/9jVs2MqD/hc0ofuthB3jeSUjNsyCk82i5CPkueMAaQUzgn5y5ABCynXF9nwr4V5H+y1DBs9+2w
dwYZenPRfPiJ82gLAvT0mdu7cJvTxDhE2AnktmM19MmmoM3CZRqESFwYBNqe6rL8GdgUcnMUbeuq
z4nfPbnD/KWnmYbDBw+fHncnOURfgTU0BzKS1vTvbrE+iYOoHKIvSXqzOvYogFhnfFE3U4nA88MC
h03ZfPuVHK4zMs1MBD8Hw+rfqVSQ4tv5RUZg2f3h1abmXltaENLwprIrTN5anMqEAJdd9ZH4Ojwo
zU6u7UTLodJmZ+vws0E5YVAOunQ1uTwBfHA9dKr6MM6Fgc/CIig3cMy1bhkPpBMn55x5h2Z2r04l
jqpfNOrZh27i+8u031psEH8xs+LSpbsgTRN2chx5eptNbFSjv53zGoq/DTxA9t1L6I4jSqjm5tqE
8EYosltTc45GinqMkXF3SVsWAuON6llS0o5C4+TIuc0WfI3VF2KdNOTGRiG3z9yq3riS1T9iVXJv
HfEs+nI2Pak1hC36Fe8cLa8VVSP0crgPyKTbi2PKs5uXj1R3Yt3dtCUxx9CGingFujCNvgQlucBQ
iA44NOAmIernD3k53dXYMhmAY072r+HljfWo0DVDDH7Wka4zIQF2FKS4/MLBIZZTo8NeFdrNLB5E
w8ZrkKWI+uU6D+l91tsSdFZCvu1DVmcgdgwTS4gi3Awh6jWoSHyD2vHhG/pXBwmHlc8liXvMF9uN
aP1ip+kwy8zmKxhECnLmEvXdcqj309YOJPDaZiATErPohviweuuq0N41rL84DdJzrqf5ATsXtU4D
FGN4I8aDj69BCNHN8QFxVrRuEVkR396vjNr/TXrK7ymxrEc8kR2RIeNj0nGTjBIOhaVrBc+BFGnC
oHl6csuTtfZsVx/kZmRrOQfvoQRs0kAFqcZHMTmEHRjET9WBPGWRdsuT5tCOBUmxukDVQi6U8CsT
eWv5xYrIwI/0RP3BUptBE+oiueQuFQWDJTR1c/sy9PA1p25uz2ZaHgYy4IbWwTkfVbOXFfVr7LZ3
VRUKQhRDuazNVkyCqNBV+pkTBYMaRH+dCjg/I/gqr4smY9vXkzrbKLbn1n5pKl3gZChanJBFs6+x
Y5h6vOOsy3em5n650KfeU/2jCPuetNaw2RNXgJdl0ogBnUGC0IDx9xXY94FrzrA1EvvNrLJnm57z
xneb8W0Y4vU4M+L0EXhkxsdQ+NjY5vBF9FgBYqEl+9q2m20UGcGHqJ2NIqr8amfBnrHkig/C8aY6
3OfRe09ZeYndeD1p9GARnp/owWeozOvzDGq5FFR4LsEemW92m8pkSjgg4YmFcdfYI7kfkj7p+5xH
ZX6EF32cwkow0x3BGY/0Eiy+U9lNak3+93eOk25bqF9DCV40K63QKxIiPMRI6V9l167iHcNYYwJn
jaD4rDNmSfuugDAkx26t9/PIyyg1pjfdvTX0j4kXt/UXn5NlD78yFdZHDbXPo2rtx75h36rGamvV
mBSkWjITtaF+SAVMremkh0b3OBkFrSrEujF/r04OitHr3srR8c5y9tRg7AJmb+shyKaDbMptGffZ
UQzdGxAusmYMsFD9hAjIfu7n4sVouycV25uIODYI++B1huwQIKm/lcB7bzFl4VHq7lNQ9voJgtYl
CVX/IJdoW1NpV2ZfqrygwCnOfcshq9vRwQ41umQGV2n0CPl7jgOnhJdmJY1zG7PqRqkNKC40Dw7e
tgct0UFDl5xVWUR0g2mcM7omtfT1G88wBXDFucVBs26skuoC8bWpwNC1ErukrBfYYNZ5g06vXJYP
Tj5cB+RTKw7WCaIa0aSP/RJzMVrVe/czgp6xJ7T5g3TiaJfrGarxLn2aDMn7FuloERCta33veB1t
SKegRSEUY2wELwNagYqYIyjuGV7oGDGznIzHWkRbIv7Aq8CsWltZv3M0Pp5mr3z3ObHG7gK2DuFW
p29hZtB3SAF8J5rYLKzqKCYLsCGNx4krLy0Zj1Sh9RIsMCJsDKcsMU+xTemlT+dZYyJakfZKW5d0
gNJOd2h77V0ol0sHGSyXaZuxrT8SzMfeHoXzTie8ZgY0A6DOYHdiCsD4gBqehRm2X6RECM8Oc/jQ
A3I2wQ5diGZ4GNyvvoS3DAj2WRUslMBEQdtzqbQS4zuFP4FrmPFkqKlXGf/uYvN7mOtzibF9M6YI
qpyAvIy0pKnnRIROzzH+pEHYj3ZgHybozdlMh9atXumvZcfWbF/tUvQkIsprxK2UWUtmXnGTbMzB
x1JntH/SkQ6VZqNfH8gqz4htrRBSCfbRhuhGZ3buOMEnBuu6cS4dMHpqsLgZ9/Q+6+Ln3MVcHeYk
2Pe2Q7SN0e7KweTToNwloDKE9jN+9kIR11NmXml/jnZHvz39dAWyK6dyEVfPhE4UIIf6ziQRM0LZ
DtDEXJtmJD3wsw99Fi7wNhx+/dXR/Ufewa3y/RtSczR/SbvvO98juolcTEzoBCPje0yn9qYFy+RK
kunZuyUW98RgHDYcxGw+kCtm7/DifGvJWwVLHb15ua2V+TAnI+TduSCFJ2LmYj7S+30XFSBkm8tl
Y2IhizTPTRXfVd5ypw3fx7keNiC8OwIyawbV3Op3Tq4HmCTHbRuVDzFJ1FoBHk6fhl/8QDhozE4j
7eZe6PndfZwJDHxh4LWF61BeVCsfJCPEKZEgyCwutNL370lmOzQ7i80y2sPDVNH0Saody+eiqvrK
tBaRYBveBdRGp9KalTDHcm1KGyMDShjymDdG5KaHLmrefMfZMOcYdlHHBzRTkzBpdXdtTwM7zJnP
h2j1Cn8mltmmkZES9jjZARf/UWGvZnct8POTl+ps6AGtYpvYNFD1w14DwDVNRnXti/CdkZ/aRNFH
kbgaMhv7mvrysRLGWdPNe1fBgqZDd5EBMgZh0AvqsuDZHX9mGdixcjLQZfjpWqTcAAFukj7jqhzD
Oc9bznGkTeuuNcv3JJzkadE2UbtCXOyaod8UPegsxMtbeGDwg3W988yqK73QHsRudFLuNSEOcNse
AMyFCudaX2xpmjiEmUXJ2Q+n98ZpL0U+QNbJuuMYYEVPW3UMIrEHsTqsrHFEgpIWmCLbZttFOKuE
sB66zGVuwPyJnDI8qWHefHTgg+wQEhKpMC+1rw44ZWtIBpwsIAlwTrorvcw/lz+NBvJwyTOuNPfE
xWtDaw/A62vMK1cmOSRwILtBbS0LcU44PI5t86oz2pxD7blo++Gclsazvm9g+ndhDV2IUUWTuPmh
i5t13Ki7G2XjM4DPjQgXFp+Rx9uKnKfAIZclCIrKKwElrBSexZXWCs3LESqDnEDB3zEIWEpgAz0v
s7wIO2hECrAKGYoFnxWX67U5gTzE+pN20tm2Y/80IpwFbm/pG0vHwSYID9uljazXIondTWkhaSL4
rl5NGJL42HRrI4ZI29BUmW9J0F1szNRbPwojzzCeJLKPDT1x/E9+fvHDJmRehKE4ouzKhEOUVLXO
ewRSQ1JcdTtxOVIwbQTpfDb88ZTwmaylM4AMoINt5sPnMDF2JsOdt8gZi0PvFAd633iGnA1A4XJr
aZVBZA+UlJRcLNpKmM1tj2zuchP88JPxrfMXymxsadREoAPJwE1DIhXUcApy5xJOUD11OyTmgad2
bdnkPfWjnpMm6l/bnHT6ho9BIpadl0vDVNHMrmG29/CFJr1XB+TGZFU/KHEOazwbkVN/jiJBceyP
6YZ84fpk6MG1i+nsYnL5tqY53lr6+Avck9VzVTPj3t2lAXdks+y7R6XtS0RS+wKf8yYW6T5mCNND
WoL+mhOwnOJr1cxhYyu8FQRiMZm077oldxEVlxeSI87fLntPdwSkGNleETNGB8OPKL6dyWvraw7C
jJqkejLMpXUT5nuzbU+d6eyalKFCP4Y8J0ZpkR6cwpMnMB0dn0ZqRDY/xX5T7VT10s355OlYtjl5
Yxq9zUVvphc3ky+xQbtwitsdggIsxDSN0n5aSOyfLtLhff/VTup9YvqwijAvHoZI3NMsVhs50Rdx
I/UVOoRbRFFVbLoCZnO6xvvK8DYnzzWVlOwVtxG7yF6akUM2vhjOpnIEs7oA213nzoc0UpvFrkql
lc/yM4lHtNkcEtD185xQ+ZEg9CC/ZDk+o4LnyTfT/D1JSBHO4185+RP1ENgnPDweETXIHDiuGvqg
wEOTQ0G5+DpVlwZYzocEy4LSSUdmeaAWc/nvfl6PsrhUenK26MnTYX7K3eLR7IzmbJD64tf8AFYA
M8MNiEYT7thwSbadfdGxnCi76pU5lUQYahG++BrCALvXQYvcXWf+JrTROuk/c+6nnt5pQIZLhJsq
I4ItQoLAJoCWKyE3KwhlfQ4rnEZC/I5GP1oGn89C92kfKPu9s7odbiRo7lonbnTnxKoPaAybjIUZ
7c1rn5Hcjv46WV1DigSml+96RMQ141sd0/AUkmxrDfIHyPjhmhqPo/sQtbnxxjnBzx2rEWNLsJrk
3NFTcYxNYKOmSqJi2FhEfqT6tMPjn5LaTC9WwF/dBC4bGbqzGYKz+dr2H7iO0IDodbqbxu6RVZTt
sEh4duOTJ1FTnEIjBjHL/yhvkJ/VxqnbfkWAAzCYOnojHExobfZSj9m1pU+8zQd/m3PMbELGeetA
tZtoigEmV9UTyqjb5E8EJaYh1Wl6n5Rz6av8R4s3aq1gSsJYQ7GSkMisKkpiQzGOmlDEtiW+9sY0
iZRGcAXqlyy5+ieUAKbT05oy/CgbkMMK8usf3Xk/JpSQpcuwO0yIDzcJOANijGMGpH6x3AysJt3l
iUuBlUHt9iubM9VLSYjmrje469KfL3OGXBPaKGlfomJh6+x7E+Z9bEmHLFzY3Iakudyxp4JO4HXb
xVfPgU8+CVnPmhutupj2rmXkbwn7Ir1t/4oapVgNOoxgugZNDRwzrPK9WgIKEmKpKtBaFPbkzBRo
X9z2qjc8E7CsOyLiJKM1P9uivPrKwr7aJeC2AMr07Mu83XjIfSJM+PhnWyOvLlQhAuLYfnApoLCK
YJdGT+VNTkmDJeQRnFxcxHF5KGxXekGv2Amkdmmq7NuPYxKzt8ao/4A8wXSO4Ji6vssO0lBt1+1B
S8W+LgC6Ys5Sa/a2TWQC9Q5cx8LhrdCfeX3cF14he+HJfF73KpYPYdsjYqSPxpHKBS5HlseyW6Uj
yzJr0w0jIG5jJJGfZuZm0xjjI8P9Yjb+i9F8CsAlxz964JQ819UcNSARIiagoUWxMpWScBS7Qjux
aP5yUkUiK+02eiy+Z8IDSaxdpMp/YrroU1UTwS1a2cpDVodE1DIgRMC9QCf0+jl1Yc1A/DZAa7Ne
/gzUegSEwegnR31BIEJ85wRpoy3OsfAgF7OJVVZHlFG4wiDdADd9taInWxCS15X+3SSxbPtH4plX
5Tr1G2MvnZEEdMugJ7+ILTkJrjgK5RbgwZFMgX5HvxsYZQ3QO2bg6LTl858kkn5qxT4k2VPSu4Sc
R9qYTwN81bSDfqxJsZlDPwBVzcvxlU1Pkt96Sfw01MRnMMOxvIxMcQhni/r7T15G1Ld3mt3VFnxT
cdQMWEF670ND7rH0rE16eogRZrAUmuweO78kgYUiYIpRdlTwknXizVdNxqeqphDUvXBpiS9hHEFu
yK2jVfhRAnS8evSzdIr9MPBwKI088TSMWgroptq47q++6avt1CMZF2o/xBGNyYbcyYSFCIvt3nEO
k3W1iEqLRXer2flnoWfGxseCla56jM24keJN4E8/FiUGYxr7GX+tg+oQNeda1IG1s2Wx78Is2zSz
9iHoQDBeyR9b4Utv6HJ7w2N7QYe+MFSMj5yEK1KCl1+qoThEFQPiEIi1FVDDuAZIEjDmFF7S8ZRx
J4vI2cC7/0dWyJ/AkCoJjzxw42520uk4JNG7ypG8Cv1BtYRGTfS1uwCQaCS2o8yZ1aE5gWXN2RCN
19oJX2b703SCHlUHkNfUtXamhCZbWhL3i/E70ADXxin47sT1xdoCxAVawInpgVXWpkLiRJmZUEj6
SbtBPrhEFCHbbsXwahoCryybnGv3+SGm7370E985YuLwjNzWVg6pjGt6UouWNpzUF+a1RcKYV+tw
wcy2gRrXRlt+csV9c0YxrqfMvnAARitL7ybMbkz5nSK2tlVb3ZFOD5sos+8u1wHJjSQb2h1Ea3+N
oRYEz5Se6DxXyJ14+jSuNk/NWGBptEBxF9q7asCudBHwrz79/KMctqk+/qF1JnCvBg3nPnJxoHia
PmWymAPaOdkVVnfVXDc4zvo274IH1Np4Jee2gmxbXINghpsNMmvNoNk65vnad8l4QXa6xfNVbTuO
aMZbwtNcWpmllPW2NtOnP0+V8OmGDEbYbEoI2Jrl30z+bdhrLMs/quc/v8yg61XqX4MRG0SrPdoV
PhM64vqxKKsM9uD0mgq331J0vA22Faw4eogwhNfNE4gCz+/AKzWZOHY+ujvMvGzbCJOXV1sXqFeq
ZaXovh6fsJWGENLpjY9qWE6H6UcozOaoATLcDRLLS4mbYPUnA2fwq6ucua5UBaR6U7v4Ko72JnuS
6rN7ij9hK4IZzFsK5XhD9M63mw+cc3VMjYHAGdVotu0VTbXYgKJYLas7to74nIujvgQ3gYey9gaU
H10x/BmslIZZANlttlBemtnBpZ6iMQcvlXhYolRbz91HS2Rj3Y2/aJBz7kt4L4oD/c8DGJhsCZox
MMnUaFYTgb0O+mWTM5KnTnQbU1ulTfLQCdmtm2lEGBYF9z5hoOr2aYD8Y2sj9gF21PC4WQXaKzvh
jvoXO9T/i6S4AFj/Cmh1dZNoFvSfdOUEvpe/AR0Dd+i4mI81CvX4eybQ1YslFC7ijLm3hEBy4571
azjSOiI8MWihMDWb1KdLG+9fAFP5on96MZYpHAk20+YqYsi/02LDfgKl2QAW0pFP29Kqt+mUITlK
9ItRVk/cSDzia7FQo76iFRTWDDzM3GuEM6NbLoLXonhKeLTOdpTk50UJTav5XoZJ8qDolOV9AxYO
X18P92czQNbwbCPUrhblZAwQw2NaZx7bNGs9jAXN2bdsRJQtk04RtfW6deLp6OQUTkOSkc1nJfe2
hUPnzg+l70e/mdyTvKs7YD2ggfcZUiOOHMjXOfNYPct9eGmd9QLfGktAsEYTrD9qZcTuPvTykIKi
2smC2t6S1D9ByrEZWBDRh1hsWY7ajwINr1kdiqWLMlSk1I8MC7NwjBA/6dEbUbSJh696g3QEh0oY
HGLl9IfOag8QYfBWYgM16iE7B6FWnCKTi83kw8Iqa+dIGwJbQd2Lh5y4Va+sI7ZJOTab3lxOzNkx
r/oyX8xH/+zGWvBKEyUNmJlz6za3jowfBtumC7NEQSO5NXdp6iNoK2LnoMuCxEwuPjuDrXRD46fd
IX4Q20LT31M5Z3dNOnfct/OloBnttSVAsioqe6DDxNQhz1p60fVX4ufBaUTti0ciJ+XQSLUzncNf
HBXimIClAhBPE3EQmXOyfHMX2cN4tnM2wWJqxwtKQW2dWfKqD1XxNYawE51HTon8E6EBbuIw3DO1
lJ8uokfPMcrXyB+Ts8aUElWbxbr3k3NozRz0tBaBVhvPhobPKZ3jH9hO9naZYmi2yNkde2t+y9yi
XkPk+W2WhrHTMxYTfpQJ/XRSv7p2+yFSMdD7pBU2TKl+sVSdHUhTvnXL72LVY+T/8wc5C+piGsR1
O2Whr3wHeBDrxZ7pCDLt18cOQ15gG9DZl6/88zVRziSrm/LwH39RB7XuqX6a9j7ROWvkZ8nRaoFl
d3jZVnNtUJLKqGOqI81DKN3x3kCa2VsCmdvY0PJxXq0Y/UDOIBoPtrUuApsI7yl9KqaiuhSu0j09
icmtL+mlzlRSqEBAX/FM5k/NcEI7lN30zA72pTLXjOSns0uc3ipViMfCVh0U8YBbQ6u/Ky00ONkb
ToCCLgZur3xlFLV1p95EVe1f04ql38GqXmehYW2DwscOxRt7bQc/xaCROBe9zmMqcQIJJM3CO/pz
8tAd4i99HMXE9uLa63NjLcq4vCbydxX0UDJR0kjREmif0KVDmSlPUaxvUx/jS+K0guMQha+tYnqB
k/3lBEW9d4zeOvtB99RoQXkZe8UcExJTVJrDti0JZnE6iB1zUace71m9he7CKJdGjoamAivRvPFH
tWLUUZBEYD7ESh+OxBNs0qToTlC1/vSYWu6I5N4EBWwu8IPDySa71GM4XW8RjEY7W81ftHjrNWK/
lKzIYu+kTuSBDrT+FfkXkvHfDgpbKssCkyItHVvs3w6KpBaGrxqdtDoNKfCEn9ASeXzUjSwmjgLY
UxAn3zXrGMdMimTAiQr07wTGgPKIzkavXUXFRSnPMZEwa/lNN/FfvEQD6+8/v0RXWbh4LceE+M2f
/wW+69SKJh8aqP0oYnPTBBg1BocBHlov46SnDSseFBQxQLz2hOColrSZYypN7dbHgyf0xzSn9R7S
Plz3s9Pu+noEvoZYLSocuUaXJGh0M6+iZwjthIKeVmdh/ItTUGAd/ttPAUzacSEsW7prQjr+rz9F
qSGl1yewcsj9qosVyBsGvJXi8uFJIfMLwIqy6M8BeyA9rGoXjbnFRBNBHrvPgL69fLHqKPLc8ZNx
Eqq5otLQ62Z4wv772sFaKMv/tXZwkHnoEAME1ON/er+xIWp+4dco4WMQ8gYhCl5D/u7ecAYvJ0/p
qW+Gn2NQP1atU7+36iehwi2pCU29a3OMHY6fnRTJxd7o99quyNy3vLJP2UKicRBxQxvgqF+CySmw
DQi6PuQElZeSWhUPmWQAuioz29z1Q214bpbtDO4UbyQ6ffcwJydnfCzLAA10au2DyFW4ZZH66y3t
ncRGGEFnP6KbtK91Jnl/3pr/b8j/F4Z8w1b/vSH/jo30+98OzALzX//j377zNmqnJdfvP77w/5ry
xb8voHOhTLL8iAzUeQb+A8ZuCzjtFk/GEkDoLJT2v0QQGoxkHOVQyur4+f8TxW7xz1nIT1xpCv73
//5fP8f/GXwXt3+s5eZvv/9rngGpBX9b8+x/kM/hurMVUjvbfytRK6SKdea6QB/thsMpCD8gtCn9
eXJaznm/uNXE6G0mE25evxzDgzuqbUFXjBwWse1S+wFLF/grAHTPTjGfIkO+k+4B1CbC7R5DSRYr
lHufmZ9cGKBuB4iOTnwJs+LQFA+mjB6Bxz0MMcNPOYy7XhCS4fbtqiow/dr+fI9G5RxF+dgO0N+W
DuJcDAmymQCdQvqQLnO31sFSZJgIBCroF+B+9dduvti1Y3nR2MH51rgXmem01mJab7pJboWQv9tK
P+Uas7+Q0MNQf9Vw5eJfoNPOkDZvc0G6D6CnHqcbvubf8QSJ12nshzIl6sMYxS1J0z3n8q9+sr3a
paVO4B3Ewsbau2Z2MRYYt4EjSht2Vd09txbfO16Sr7JvzI13raoZjAXfE3hpE2irTzAPJzzSIu2J
IBaf2Kb+ghbnhDA/RD3MtAt276CDCmtxRebWvssLvqT0rApSLxzMqLYftEg/Rfp8Klz95vr6awhq
2cynm18xySNLNROvtdZggqo3TTPtIpVe6jb6Datk5WrRGz7ce+R0z0Yo37sk2GTHht6qXTgPwAx3
2ZhcVBJ/CjmfJuwrbpLDbOzvBAYdjOAAe3ZrEbxiGckFOPONIgv20rBzqc8GSCl1rMGPjS+Rw7hY
RJdyaZUkW7vvti2Oqaiw90aKUbhNjlgjHwYDXput3qup2dradNNndWmnNz2dF05X+NvMWAeBKk6j
xA2ixMmvrP2QB5sppkutMWVZmQ42Wb5z0fj02AGhR23pccN6T2hgBDI9I6N0HXErsbCVbXiMc2bS
RnDU64TuE5MCVIddY4CGTL5Ibv8tg/B31cJF5W0sgT1VDovamp9FtSMC++ekM2EUBEvpKJpz7BSO
YICTHAjmWTMEv7uLOLAugESokvrCQPRuusdRDLcRElE3RceMCBMBCXaWD0bIO1iOJxGy2wfTCSbr
bweh9YoSeR2N5la3kosp59dlTcJP5I6pQ1OMjqT4/XRK48IAfUzGZxVO96G03kMzOc4DlN8yudRV
/Pnne/wf9s5suW1k69Kv0tH3OJ2YkRd9w5ngIEqiKdk3CFllYZ5nPH1/4DnV7ZLrL/8P0BVRDMuD
xAHI3Ln3Wt8aQfQPI8pv5i5+T8enLf0Pr3asBYOnrT8kb7YYDpZRM8KIXUiy9FuXGTNx3B+XDmF3
KMJXs40+OF2ySGCLgtEnxuSkGLGrc5+nY7jzYAHm1XgbJlrKCGugMlzCKT5hFt+UEdeqUj2j6Oii
YYuy9IlW8bVS0lM3LwcOJ5vpJqf2CdFzDpJW4yOp0LPV3VeJgL3pp9vMs54/QXgeByWJT0aQvs1v
zHw9qtij7bDH+Tvd6rFddSoDArwH80tCGIaondGTbexMjY9GKadLX4tLo/Xb3KfnjgxKh8qJOEHy
emJprxlGLfreRDZWr+Vk7kLD+S5VCFmsCZ7RPrcKXnOubTxkkEumW+KzlvVdcw1pzUWThtFzxuGx
FFAxHyyYVJPHvd6mOJbq5GMwDPQIrz1yeDUcrprabOaLSZaQA0MN4y59lPTW8E7pnf06FGARYzHd
hLGvlVmgVW8qM3KVqNrkOoo1mP1wkC6BOVxhgUA4WxfpcFHa8WZHPfqPllUmD98Alb9grHs81oN5
NirxHgBLDulVdxpCBzT3BKEN79L0vmRmv5BofpoM8w/I6JKLmYw5xG9kOltnAssK5eL1+VGfAbW9
uhm1ZlcSh5Y41tkwu+tUiktBzx9Py3zNmvp00L9bUfwoEEU2lb4rcXql+LfIrIdoEHBJ8E5bkMGq
b7WOhqSdDrJorjU0pQnVd8TsfOJGmP9XkCbnWOF0Lq/Bsjemrx5Ks32vveEycG1WRgsbkFssQkbm
cWCp4InNi1VYc1vBhwF4S6YAkIPrvGAbAyeTPHqQ7GxNNN1U0u2asvyiebcWmYLuzShfY3jXgh91
KPf+YJ3nW3JeEwRJnUHEZ8dNVGvcY/RjseD7ziuQA5QGGTuNNF7L1tyxJ5JJJ9BtGtzzLFQwJi5B
E701/IwEwAlNy1NACsOi1y1utfQtkj33R3CchyX8LCQP5/sdpw5npCc+hE3jW6MoZzXz0rVQgocu
RFZtRSTcB6P+ZdIYbPuFFrkDrQ6mVPouGXxvKczmBRHaG/KubmdG6nvkWwwvJAmNjVcc9ZaEeq23
XIy8/hFNS8IscRToM8HX2ZbLdvclCadxF9GTSoOyXiZt/Iqb9SLzeDyMeXpo1PqbDqNwoSNIQD3A
6M/LemJFIhyRS5KboH0Q77BPxHWYMStqRHRBOIca3H91/71xCsdtnzb71rYewyDSwMlYupt6oeHe
f3V/UIzqP18a+vy0FyKbI++RALvDiGxe2v4LNTdqLp36vaXRyzyQ9qWCysA2oR4sZUV63P2hHxGC
p5HRIJ4zX1SnBGTZeq7nZJshT16CUKsxj3m968gCt1sXL9tknp+I8KbaYL/HtF87+MNXshW7siHR
A8H0RLwr8EcG9soaz9yCPWBBg92pP6zK2sQoKGC4LCN4Z0jn7HI12vxOgy6pCPo1Pi2GKq1SY5KA
tXh/QKzYgE4vJ6Lk6rMdVMOGoghHIMTJAPVzogSXbA7po/66ORzTzbfJlLuAXWBdBs5blZFZAt/c
cUPo/QSZkZcQBRg6JYNTm4OmNbAbJ8bNGsgLLIo+WyI3JzLXFLQsTYZYGRf2FGnvCZKJLjPPjoFx
KOjwuFfM+YvxlRx5emnc5oC3Dxq3QDa2T6mcnvxqBO5QrUcwFvQKna+Q65m2RmsAOlLN67XD8jdo
JQr+2H4FxnI205481xF1ZX5OUGKXnrOFjvEW4rDqq4Nhxe4/Hw3VX8tkqZGKZBmOZtmmrX46xIYR
lyEadoZWhDGSrIsS/ZrZJLc4wxnQ6qSMh5I6arB/m8HzOaHI4TgqOT3otCkM1bE+xW5Jg3kYTRoI
db56GXU84WNi7RMEEKwvFDr0FJcz0UmR1nkulX7zwj/3IPjxOh11m2cgNGl/DhyjCzro+JHzndZQ
xLPWZJiflbIA3fcUq/2TpYdvdY6o/TE000NlsKpR2AbR+Ls2wtzs+Plwfn8imJQsijbUE/anT8DX
Mxk4tZcBKe2vWHmfTCoTYukcWzyg833SEpJbYZY7JUlBarXOkvYpYxaVqew+CQWrNADnYgK3X/75
LZrPaL8+M0kj37ZVE0DGpzYNNsR+ikYn28mWI5TIDrT1H5UaMTodLopQ01obcfv9fnkXNfV5Mr5T
iV39+pKb0ZtAUagHLAD38tAxAVNuNUt5KZLp1rB16dG4tEbKEGo7Kx0Bow3buQSxZA+m1dwhFIQD
WMOp5E5Jhqc0iFyg/JdJN3cVnwX2llWSMy8MuqeorXBivgKo3ZRsfh6g96wdt9jIn8qx3yWNCWzN
o4ZF3duhHbEqUhBq5PNoYlL/BsHpPZ7EizUYZzliVdOri6O2T16RfpSy5dtHb1VOugRVombYwM65
alC+0ORMOP+l+UCAY4+dtcqz3zRv/u7yMFShmaqlClPTPt0mWhISC6AZGb7MemPk4tLKBO7K93tl
PdzUptr/88eu6n/3uRtkEXFqdwzukU+fu+xVh7MpdyZ6NMwHEZGUG2uevOQ9HefhsnGMGLg/i9qE
t1i03ZXjrotF1tWp6xNGJOr0HNTYU3L0Ld2TlO1y0LIH3Z4vBvq+CyRkF0TQHCS0B1p+pDNNiDch
QLZsHX12nFgPW0qx+fv2iIMZwZmdRac7PM2ngoQrQQYo/7UBrxYUB3u6dZyqUiROMiJxPP1m4QtS
sGpyvmd6m5wyBE9h/d2Zo7BVOCzSwsePro/AjmKHX8RCG+UAZ1ZNZWUUygLpkK+B0KxgwVSOd/Ic
D+OJF7+rTYu8sLtqaIfS1n/I4uHW2941hC/ZcQSjAtdftYTquKJHbOpfK46jeRK+zUVrU/TbyEzO
6Vi/VO343mmUYxkDKUydZbVH9Gy2/r7jPfbN6BSLlCan8arl5q4H+meMx0GJPhSt2Gm+uXJgWELB
eFMTz7W1VaNfhkLfIcrdjazaXeO8Wp16mY97VCwHtEXcrqb973NSTvOvnVh2A7fMHgeClOfXofTU
b5Z/Ri2Ca47ut0oIpiPePcJtbJU2wT9faZ8bqPPKZ9iORDTo2JrpfLq0kRBBSVL0bDcf3+Yj3cDH
rt5sr3iZX3JmFbvsN6vt3636sGnYbB0bydG9M/1T55kRCopLY2SxjTmQ1RxM899vqX9zyyKK0QwQ
h6omNWd+Ej/9kBCpXpMIlFyG04HExfu90JLpitdxWyJXs2kFPYILf8K+imoCepsqDnVAUjxVNiiR
Q9Qg3tblWpr45DTaEYp2jjn2dJrxarMQ2lniRgH/htFVHUXfHYsfU3YxkybVNRKSKliI43S4YZq8
0THnUqyYomnTmtCFU01aDj4A9ELTpfXiN02OhwbBaA7iYj6X2fp0C6RxjgtjN+iU5DVORftp6oed
yUFnfpLY8t3Sss6jbl1xgHPJrDun+FLQYXAYVIXDJdajExPrq2qbr346HKDCnbJKPwXQE5R6PMzH
piYIT2KyVzHqRi6Pw+Q/OMwQF+SNuxpG+AXdPVhUOQ5ku0Qpnq3bgdJLaOEH+JWtMnImCeMTMjxX
05hS8Uk6ib6b+wrzjxOQGRddZL5mYLLTGllvab8KDKTzoUSiVyQofe15/XVewQ3Oa/98cav3CMFP
GzuXmMRWS3lhMCb/62WQaQWOuDHN4MGxfWYgQ/IyIv6j4dxU2Yj3mZYf8kTBYh7wGSlDiBqj2AO/
fNbkkjT3qTtXHPPw8x1awzq3huPWzY0p7bLkhD4f3bruUqfDU6D4x9ohnteJvhKiilAWXWYkzpEe
voxO/BZpfH9b4y1luLo3Qo+w4OgjM9sF1oV9VNIC6LjzqUbnoqKthqfWM8/zqlpO3Xvu1SAv60Po
9e82K3/KYmbr+clguEKIoauQ7VPYw1aluUD3zlOGJ+l0TypI0hYTRpp/mw+pdhy5lTJsTWgOBc0R
rO/b1KTaof9iFcOtDMSFA97Qg6ihWTZXY17crXwOcwvfPGfNxlcJgKvqp7Tr38d22M5FkFnPLQv9
FTvjYlbqW2hiyZ24WSavuPW5JXTvsaBF1zjfY1N5onb/D9P3L63nn1vNf7OKUbjN/wERpRf+6WPu
iXxJmr7LAH0hcGBWYRR4Yu0eyjAXud4MF8NyvcL/zfWl3bMzP11fDuUzO7SqItH4vHzirh11zWiz
HdF3t7RKTvM+BxOhQ5LYCz6MJCXkuFnN/TM0bkQ5G7uKgqcYabzQ4QTMsdNrE8USRlgooHORHdPW
rAQIRWoxMqksGikGQIS5XnJolNrDZe5uZLHz2sl605eROy8ZfXhqFeI6O2uLfcruOQ8lkiosHd9x
IJ4DcrGwi3HsqxZlge8kFbd53cVZcI4yWojYOqoUDDOm0ohQCYmXPe6ffIoe6gkACO/avBllfJqR
cZz5+V2Dg1TnPA72gqDeQ2qzbsz3sK/Hb/Nr1idxm1RxiyZxKls+l/i7Yien0eDYx7+NQ+K37Wqt
Way+VeLOhY49CCJSzTP2gB4Calsm5wYci+m90g/kju2c17lDgX8Q5wqJ8rpxLqb0Y26HON3wkFGZ
/5GXpMSlw0ltMFH2H1USbZo+PVkGVQdy6Hc4lro3GwyUJQpSJRzOU8NdOZd1k5m9TbhU63588APP
YvVjqI53czERel/PAQtx4o7CWASOOBUzWwLdbTtgGxvt89y1VunXzd2msfQ3ymigcmpXnL3e5xct
dSqWWL2USugKbKhV1D7NO3zIvYGm5Yym8TJ/XWg4MUmSo11UteEpo53cDdYpqIkgCiaE4HG9zHHp
MJI1dvPqO3fWcs6L8J8eEErcD7Fje3XG/l3No2d80gu1Fc+KO6+6GJNPwkPjz+iAqPM3I4xOatZy
2AzeDINnpaBMZ7QLTGxcjl5Evrx/ME3zde60pRl/gbs3E+YrW/ghStg+qC6L4DkqreNcMKnJeDMS
4zXCSp+TLKLG03sXsNVRTXRZ6ipdhOCZPqJExmChJbbdkNy6udfWNAntxXLtM5mnJVoU4+F+wTP0
mMvIkG146Hk/Wb0MugIG1oP5NE6c63kOaaOHuNTgycybT2Y0nCDNM3JTpqvvQqGvP19wc/c1YlMt
Bs4ONRJuCWrYRqqHmaK7JRMTnmBiJy1Z/Ce0uSVdZ5bjuU84Fd6P32xPuv3r6Y7TpmlKYVosIuJT
lZ+MelRqhpnuanvEhMAbOfV73ftCn4uGB0CgxXwYddr0SBuTGQ1wK26kufc8X1h1IEFrNpwBGuyh
ixw/fBKb92X7/g1s7XsZUeBW4Ucux/cIjS7f78zm/SzxCAmLMJ2kj0lrofW6roFbkLgncgSGIWgh
o2PPySqglgLLmBxapOxlAUutbS+pzSHd1wRkC2gHoTOdsjx8VecukjVxmwxWWm3Ia3orKgnNKyoI
76WpUeX0Qpuc3iY5Vv3inLHUYkBvF4OWb/sooBPePsOYvMmSI2L3ISq9WObc4PP6Ekz6Po8ivKti
Oa/qltEc1hqL07zmPPuKOIuywuARvAmk1aSQ3AhpeBoiA2FkvAhUF8PPet7DkxCliI5SGbR82VPq
zftum5wkV+R8/wFkIiX2uWOukUTiMn+3uUzytfloHLrxg0IMVs5MYL4qYhsyC99E0u+vaC/PnQGF
cUKsDe580jDq7qpieSES7H0kCQ2ZzS0dgbBIdQNggioob5/EMSxtgZG2x805sSxhsyrrj6Rpr7o1
XOYburH/LP3//9z9d3N35Js0wv7Xn6PsX0D45x/9//iaV/FfZu7//kf/b+bumGz4tmP839H6nzN3
+S9sYszUDYlG9N+j9T+n7ua/hAocH7O4reogESlTahKLg//9Pw3xL0NKJGQqiwD0fPpAfz69/8bk
Xf2lrzcvJzaIEFOYNBY/9/VUCEUdvqJ8Pwo/eei4gZ88lOERI8S+naP0VG9a0rRiuu59cJLwd1OC
ZOanN+0/z+rnokz95aDHs3DkfLBEhaDeo+B/PoN1NcsuPjJ6EIksNxg3njuZnqZuVM/ARdIN98Op
AhwJCWxh+aqy9s3mA8tagO0cBgueieo3p13tlwXXRO5gaBrYcGOOD/h03K0UnV6DI7I9Or5uEVP4
Y/uCpAut+Y+04W7HpLIr87rZ6rr/naM60aqmhXnb0cBdKE/4eO11m/XtVjcxosTY7BYkZsRL8H3m
0hZsqoVeUrvlCOScAsdBbuOe7OtdD4XIVfzhy2/e5Lk1+ZcK1Jybg1xtDheUg6TjryecklPBADYt
2ws5iQOzNJWJACsdUGHaDPQlNa+CVRcP2k4twB+lLYPhpZU3xdEZsiuDce0h05wXCCly/Zvn9ksT
i+fGha4bFu5kDvufyvKmbqKqd+x03zAp9Xpww7pI9rkgKNwX7F21DIgY1MuvpmyJBTC1dKH15T6x
gmGpe3ASU+XBF+Nvn9cvF6alchPyrAxrlnR/Vo1FQhkKra7kzmB+3mT0YxiuL03MbJAksuM8chgD
kJMTor2t5ve3IsVIn2cliB9zUk9pF/zmwjR/6VfYpqDbp5lo2Yxf+xXkLIrJ94Zup0dqvzEjTzmg
cl0LzVFAPITVc+Kd8IH5j2WfRFeyatejOTAbMGCWIUXGbusVwxmPpo2qRGEWjZDLBbBF/4+eKvbL
hd151WlCg7tIHMVemrFxtcZBPVqdcI3W4NgZYZseHiLHNPeDkpuErGtIV+G0ow6D8uSN3/M2w5Kv
yGFT5/nRoGZaVEW9N/X8a9A0qM5q3DtJpKIOrs96XymbnOH8ucpgLhNJQbGzFoHFZNzGTWsb2bBo
2mFY4wgMV5ADe87GfbcaNef6z1ciNqZf7hN7PqKxXCPC44hozNfETw2hDKqQH6VNu9N6zEczBU73
vUOZSXnQUJByAkexHZP7ehm84YxMcDpMcZZdoiBjqA0B32oUSrAZmSu76keFu2ozkrJJ7MUffQDu
aaZVH2Jv8si+td8L3GHYh0fJ+6utWJV6VNFK8RU8Ns1yh/Jy0OotBbLtAqS6xI52JZWyg/hoizMF
hjjffxVL33cbq7100iqXOiadda2owcP9IQnkWfXwbvc5OUotahVkVkQA4ZxOmmGACmuq187IxsfA
exhgSlwQWalbEU/qdapb+E9VABqZ4pcUOWU2+E7QtlaWlidLbJSEgYrZsA42Y2nmOHcCP8/2OHr3
BjSwUwPm9aSZ38dWQ5SIQpUUvUBspqlN9mxwlJdttOHmDpeCzCt6ovV8bvRX0TFW8waIGc++KTlA
qLNXSPP9xzR6GRWwgGxtpJGq0whhbRbZw5pWxvGM/uzimKWyQsPrwEzI5LEP6NgaJsh2lAw2LM9C
3bOxR6uGU8min5WPqtPOCKqwPrahXEbNNLpKYAzHOgHXl7b6Lq49wqG7L0jGHff+GVlJAAs/0AGY
9DUIaF18NQOpuj6IzcXQQ+IFpwssUTn7BbIHW0nsI7vqXpZ2+Gg3zgE4EupvNQ4fPaULHwUclgVm
nrPO/GKrKKX6jA3NY2V2ZliHQaUMI9cseI2lk41nxqiY7hkhL9pkPJJmDQrRN8pHaYXRPtcrsW2L
5lvY+BmiChiRHNbrZYvWXMbm4I42eCp9ZJfHepCunc5AN4ar+2jMD/Uo9J3XB+d4sr2NVJtgGeQq
y6wzPEV9lrnEj4cPA/TRDdx98s3gu8+th2TfBWgf8iwUF88qEING4b4c27ehKsdLmyrDpWtSZDFk
wkGm2E3qoD8ZolQewt6g3uAr3RBXYqV5k9VcPozM5i3sOq5J8kTrS/vh/mD6VbiXDl7c+5eTzJx/
/0Fs8jrgPDjr++8FUdjbrFAIx7R8Ak3HN6A1hJzbYQ4n09BBLiS6JawZ/7GaH5J0coBH5cHi/uVY
sphWejBDJ6zt/bcMkYEp61WXZAFc6NIJthoU2uc4g4Tjx4ZYssAoT/cHEZlukIwTpyn+Bu2Adpc4
iG304mTXunW5PzREk7jEw7zfv0orZzrz8lYDhaM71iRMdwivnu8PQ+d9dSY724ws2ou6bQamrhG9
CLsx1lWSpu40lMVFJvTUEDM0zz5GRjbYibF95katLm9qKGzyTur+eRbIqBh8sNXau8AkDqM1I6wd
Vt2um7aAfCdr5dzWpLDTeMpnwlvxFZHlMgRDFcbhl2bkIhYdVJHEvKkm1ECHgDwotNgV2tKwV6U2
vCd5Ky9YbhJb++akeneh7eYh/2mthil5u7WDoNpZeG2zzO922FlJnMaBDLQ6OSQkfA7cFzSiDeYt
fbI3E5PWU9+YeAjNY1t5chHaVTUjV1H+2FO/HB28drLsSQxIYxz5/Qx6jGJ1L4rwQ2Np28iCzqUJ
gXyVYPnhPOZYS3U7AbpeBjifyHXxHgmW/NYAK2aO52m7FLdgVrXOGQxZsFK8flGLLt2KIjKWyqh9
YQwwonGoy4sVZI+hYCg/MMPpfeksh9nEh4YgWyWJDHCowhsNmEDd383EmJQ9wL6FCpFuX8QGcrbo
hYio5iIaC7IXDqv7+jQljn4FgQ7I+dURSvHITnVO9ak/yFDCzncGFJt9uAXYNDAs3NKJyubSnWAj
ADdu3w/fjBqrjRHW51br/WXbs0hYjkPvWsplXfTgWKNpFzgOOEdSZzq+wVfQIM+W7xvH0K9hiGd6
vgUqj/yvJ5NQhgSgM9NV8S3IQE0PfH4X0M79ofHti13Qg4oBH6zLkR6aE9g7M6E/qajOElZEvM08
JCSGQ/uMlzZuptQpV8SokxodYAisFPW7ULKKerVdF1EE3nrOoIg6PeJvNcFx0NVDEzhkDGKRVbPp
rLbdIcsj5WWadqMkXg5T5rjD6xjvyKs/Ty1qGQ5kCcPrLARdEiBFHDcg/F7CHNss5MSr0OOlHwvz
OfaJ1GgD4EIgXm5+y/g6GPKtbHGsj6Y/ITV+ROWmul4d+hu7GAp+PDGkonHYWDtC1geQaMEIxW1A
pvEgUsdyJW6skM6E7wX9Pi5T0y2cOfTcZ2eFPCGPwVwHpMpmaMzKtXzDdKe6w4/kZ1H+LhwkjKIv
op3eFqcy0fIz+OWg1zvX8/RXihqMwGb1I4yA4pcC8L3SyAe11W3XHJleZRZtWz+JeuQj+oDUa1IP
GU5TKB5MIDBQ2luBK+9StR7a5Mwy3vLaKb6GdnDr4t509Rr7TG8U4aoFt4kvR9f3OLkrHKluZVUE
sNSww+Hyx3tRIgPpiAoJsQfW+Qg3NaURbV2Qr0FSlCt80DmyLsh4MBKclU3yBIYSjxbR/OQVeCKP
RStPOUo+V5TzqHXMxbJpQ3GSKdlFfkqooLx2HdKCMO3CPa17dn/HCHZmGH0tg1E5NTGZvLyyUaka
zIjgE2sCLQ5DALVNRi1zFWpU1EY6SunyIanItBzqTV0rEBC6ott1w4/KZCre5zgvCB7+gHcOatNn
A4/MYplO5V6NSmVzNy4lua67bGp0GvnwlpLEDI6qgFZwRYAlqFkKW2940bpCxzPNS4hDAj3g9yl7
DSXq/Xs0npcts0yFTRLBWMZItpBTpHO+JWtXBybn97G5hrLE3kPqzaZPrGMKSd6D6ndkiJ2spooQ
+LbGD9jjKoWHjGToR2KEE2I+qFa2vdcagmoqciLpyjpuWwD2C0InwtdniQVQBo5aXXIFK94qUKv8
oioPfY/lMNCvVasuHEhE6dDmL97UQyUP5VXDN0agl7dqcQAS9IYYlHWDCYQF2LYdxUdl+qCjRpuo
tzblyY36W9cpQClUWFaQQuA/QS9eRE1XHJKQn5OY3LrM3diamuhs1Ta1qZ5GOyXA93T/sm274cjO
wlvcOYegYY/qzHh4xoi0jxVJV7a3Tk4W9AfgIN0iGS3vRJmq4UuN01c18C5KH3U/dLve03s4OVWB
PM+Q8bIiqO6AdcI8yLqFFdFp+HMJPpp/J+x76+BghkGar8fEnIVFxRXHnxT3f9UWh6qTxsJI7QAn
e9gfq9YvVq2AbpOlTX+w7BGhFBPDtVFpfKl4fyC5SjZ9T44fuqVvADSUQ+eH/vH+q/uDHXTBqhdQ
uE0fifKiFIZykFG6KLVudn7zL+owdoeyUbYgLT/sRgtXnRjPihnprqVYoN/nB9qNKmPn0luFnT3B
FgDhyaAzWpkiTx6cKfwqaAFvaI6qHOkejfJCSoN1UUx2n9wrnkSimbuSDs5C6cbi6f57DAwrwm87
2EWFrlBKgxPEqAisjVAap2nKy/0rT9WA2AJjQLPIH/o7k+zoDZdxtiqtNFxbDt5fLhn9MbY0/XEE
VrOMk4poWjSOzJqaiOD1kRQ0nIBn0ZMSLfzymfgJurs6lGXHd/OxTHcG8r1lBdPx6Mj4C6p5+6g2
Duk7vb0yBCZW4QfqUxOrAiY3qv+aJ+g1c2BPLziBMWCmNdUvNNDggvHgWivsHceNHD+sT0qpBL5u
KhjugPW544QhvZ9oOS/uX9uFQecaxsYKWCPSXjwoWKUcxgw0rmuaaC4GP6b4TkV20uAcimAA8UFh
185pvfeHPKF9/9PXwTgG3G8wHzXeZ7bM0foRqvW4JiPQssugWJTmY1K0nWtzEx2oy7vFNHO+UrI0
+BfRwQ78ajvU5VnzJoTkofmqCBzdiS0yZm79fsisaJ2FTrLGO3PUyAaucuu7Vwlol0m1ExK6RJqG
xw5UBx+s/yj66Cyn8Mywfmk12pUKD85bex6IelmMqsH3TslE6nUQw+wCjtkrCxwr38oE/32pRS8K
EzF1EvoyisKrxZR9Uel7nRqt82AIEE4CXCWV7+ZkvNmTzZC2+6JkAVqd6WsqLIAiGXo2/xoUHsTB
Jsq32QDAL3AI4unrcQk3chcZzSPFyUsw7zAJ6L4x39RCg9pW7jQ12vvJXquCS5xZ3paQEBQKcCrJ
uUoJWkMPRtjsUTHGfW/Xq7rsXFGLNxrv1PkEEDN0hZBCVaNWtrqPdA/eDfkYnWHE26QDP4v5FnGH
GuJ+Qe4hoCYaWKuZwcRvQwytUdgOahmr2QPdHhh98vkio6TVthyhRILCzFx7Xi7vDykw0Cqwdmok
fwAoqenK1ttSt/aq00CLM8xHK0St3FQEFOdqQZxM4YBBxN3UOeki1hVlVUQaXFTlSdHBiuUlESOo
hb8j5qaIn9s7qYNZyQGPJ5U1ecKkfNQDXIQRKr5ZAXLPQ4AhbJ3kBHEcAg384fFWF72XkajIvq2o
FAIwxd/ir3pUpJdCYAD1yyHdzB3krJiaP1g4HliBgkWha/IB0qq5yHq73JGX/tGb4NWYHJInMkjz
5kOVlKVJzkMj6YBaKqsWFl0hA/2LJYtXhpyJGxYcgQ2wR8tA9tFRK+tDTUbDY2zP1VdWfQuzvEBX
bZzQUd+wcoSLsCrfrBYdcmKV07buQc1YZOVAtIYUB8fhiUN7fDAQTS3QpNAws/XgrCRy1YRadW7g
um/qRrl1LD8Z6rdDNM4xKAXbl+MV1Qp4SrX0Ki/YNTCetpN4Al1AUGC+re2ieAxDOoYV7N02thaG
ZaN5KCwNjxlRW7mXHjt4hByWvgi1EUdBkgEwhYaBWlbyJmroiMumOhQV5AwzqUrYWqLbS7P5ltE4
WvRO7ebaEGxY91i/TPGgg+i9BDSoM8W6OOQqGKN4K7DnLyffNhjEStTxgkgCaqlt3DmPs6Np8jTC
yzHCbokVUlH8Saa5Pbb75NrTVN4pIZIEutTlQ16Gz+hKVkC8nSOfWreMTPpJBLvZayempRyBU4SA
ZR2MmLt/bw9kqKgdcu37vuEr2hc5mvqeQuGYo1ldxTXPPjGiR8cCogr7c4NM+2ZLfXa7aoQ2kBZL
o7rKlxNUFQb18SOActatAY+3ipNVLaZlSOgZBG7PW7Zc0yCQZ7JmfY6VtFgGEX8ej9S0oSD7cErK
XV+XGuw+j5inEIB1DIwgn3rChAbdVducfTO1841nT19QchTu3Lqelvdf1ir4AYSuBL81xTenRfI8
iGueyY0S9xB2+tpR3SJNNDcoOFMWtgFC7LszJd8jGhTwoLwBnRPyOvf+dcYcdQhgG1khoakF6H63
mh/uX94fDHWC1fJf/jH0s5//dm8j9Bj74NnRsq0KxbzsrK92XMJCMRJkk5aCfXHM4l1XppKpIn+B
zpQ75RiKSigqlcRY3wQkj94fumjEPPNHwBmcmLiBYu3oJW24T5SU0uuhLZjWtCEx8FgzYhk5bpbq
iGyL9G1MB9xvOkFa98jcCeVoilKEs66ztuMK4rhF0icxXdOTV8IxxmMJaab3H+1tVXvpc2h3Xyrh
4EKuw8wVJmTAwUcKV1XaYVSJpNwWsrefcY1GC9k5L2JI86v0xvw62cUi8xE/dPC8cqb+ve6MZ9wH
5cqcMWhxXsBBIje17BLXEwERPY1S8MG1dDLGbD8ZnkJHu0nJmh+U1MUST1CUbzyD+M+KInZlDqM2
7m2WbDCA6D6wwmsRzkHcBUi3sAwygCa60wKthnsinNiNqxrcJilkK3J/aOsmdFZaGAUPZlSfHKAM
B2QvW8mVvIIpJ/lbIQ2iIUAiQj6kM8WvVppWB2BHLJdhjUKGedkxTrKzDhbuVkiQnTY1wj5p/O5R
KnKaxw/N+xADqwDt2k2N8Qz8P99yC6DhD4LslmckmmWR8gZPqFgajtqRjRUkZ7ZoDkqyWxcU429+
QY+nDbFADsbXzg8eLS+0f6RBv+rw+2usMdBq9e6Y+djGKzHuQJYDo8t0AN8N4B5b0EhP2gANHwOd
rqXJy4HaXuV+He9RlpCrkxrTDoDEtJ0ylo5RT3T2FlTksJfhp/bRFsDalhZH7dZQDpDztNYZXH9C
PzCHx2S1ytGuFH811tJYcdj/0Mt6x4ESAkapR6TtZA/x/2HvTLob1dIu/Vdq1Zy76JtBDUp9a8t9
OCYshyMCDv2hh19fDzgyFdf3Zmbl/JuwACEkWxKc8757P1trtUeKbYeAggJjFESUZM3RUCJnraz9
Zj1tOZJ2XJPWzk2tG9oCxp2yw6xVr1GgPobMEZZRwyw4KKG4Rm6bb/F2Lm1/iFYNI/O7PjgPkeWc
oxIwi6rY78jZ4Z5/zfq6vmnIEOh7BdKMqh+LyT7heJq576Je2ZRF65y7MkUvlYmTlngJ7UHECgTg
7rlmnlstau701H6LScIIzSRd5VR8ybSolKUecpPSetIb7Oa+qbgZV4GKt9Edv4Pta3emb0L4pbiK
8BvEtq3SwC3LKcwwmNy8ojobLtzWyeJkKyPY1HggGagBGBXWDNEBpN/MZSk84FvaRva9pr5Jwyw2
GSFg21m1XMQAg4vQOOC7sqhiwCfWdb5jPfBB4kieBXB+AFDdA5/WsLfJx0aX1I6bTG/MhYP0aOE5
jb6NA3XEJxnecYmA/Bh5oN6oDlc5x4dG+eLVTrJsaSNJ/K3HNqlPlDmtU6+9Ok16m1lVeReOQBFB
LNVnBbpHanJLK7sKEePwOngdrmoPaCvsM4t/72EQ2ZdkdOGo2PYx0nFdZ0P3EmRKfmmkf3JCxHRG
Z8ewYGjZxIN96xUkaMW6jQ83qG4xz/LVomODM0ZsxlyGx1o096MdU0m3vkujX2eWHq26QGGwDR5p
XRnZNFNHISNJaqnbFImH4Wxt2wpWfVe/qx151+DVxapq4VQAocUTvcWtgPNOtjq5YlTSlPHcSdfa
GkNprMA5hWDOwaZAxCNlEWH6wgsysgu6bN/GU2YHIuPdEPPvME3zRqSu81o+EdOdWn59O+hteRja
+CHodXETDYV+jGttZUtYxBjUwJmGRX72laUGTuDg6bq9U0xBuDATz5CCXteAJBsrpv+UiosXrvaM
wtVoMxpR9rUe94MQh8YwxY2t0GtmkES2m1qSkSfg+y/QYeIJrbgcGmWtnKISvGWsB5eOaC2u85B4
TBiuTdXEG41JyDqgK7G0R/5/DGztY5i7zbHJvSfI0JJUwNIH6ZcZT44JZhd63kYragusVYPGE4yL
fuz96EdrJPamSCLlkDVY+t3mSzuoX5p6oqFlY7YNNT5iNGnatgATug8atHMh/Xl0wcOdhsVvmzuE
Znaq2t7YPT1gGDF+VJunMSicvQelztSi8GRVU2RJpnvrpPANDA5VwJdQie9cTrESBNvCCYj8rRpu
mzFYtr2zE5NvqapDdFfeYB9zxox+TeEobnW4Tm4gz5aiQtgOqZpauXYWof2spmaz41r1TKtCoXie
zwY1hhZaScNXdyvqSzrfPt1FjOUNnbno606suTug0kVuS+HE17Ytt96DKXRi+MwY+4UYThrDjZMx
LYTOFRk4w9HvGBEWKr5DtKNQN22azYXQHjs4QVs/UsRKkUcqqSmizkxbVp3yM/ElYjnwkI8G0vpb
JY63uOpUa7AeK6W0SVgtd3UXvwq1rc9OopUnq/F3oMfx8o2EN/IfGanTiccalCcB5SP9PLeOVz6F
s2OamOkxDBIcgoAcl1KTGRQrQGoZgk6F0NhliCB9YhY3/Qr/8A87ksmGcEzzYKuJu/fqZ2LR6Rxo
kb+0nbhKFzY3dsqtOqvlxCsU0FHXPiUL+FtcMHiD/QH8b5IuvApCYxuUu8SJBnOpk924B7y4KDvp
l7uiqQDMt1a/yNFSwIDi/jLq/hRXjc7rJrRcbRMlNOLbrH7SDdHtAORGgKkyWkwzKwe6yoge/0A+
3y3eqeq2nhbzZSfhF4wOJd45/S1NS8bqsnazG2dqU5u9Vp2t/ha7SbhzkVUuIuKb6Z9p8W04rQF1
+BFP1OWs7mBqQnrGEYEFtEzYBy/chqsNQjjZugxjj6XdIxUf42QfRikzhTCky+owA/WMJwKtuE2a
qroGdxhx5w7sc1f30Y7w93Pc1wevylLcPnG4l2rS7rjuEaTgaWBZuTZvk3x8Cx0jYIaceg8NRqGs
LtVXH6ztKuzsbK2O2qWpmPgD6wRFyD+S+CeZbc0SCm6hJl87jey9uPOORWaRfm6bzrOXJQvG+wdH
NYLHstYo2PXDMbDAlQO9JUTHcN+H0CzB5QNDVkKdTFOnfO3J2RrtGk4CQ9IbrQj8s9lDN5RWuzYp
oBxahnqak2vf4k5uRpHSPWAQmrlU/9JGKelt6lR2tq1BDDzh6d5jlHlbLySBnrHrqU+oJ7SpftC0
Ut5KNQePNWmK9eKtb9UfVtC8W3mW78ilGR7JnDhSWngEdyV2XU1xaf4+zN8MYHNbkyHHuqiTHP99
6u9BxfE7DwTf+CoGTyTVpUs5Y1tlZnmXMTMdQghSqkEWjKRURh/qaxvWsE+5b2AmyMpTEGmPNMBV
ABH0c1rmbhsqW0z7aHfC2KwgJ6bmHn99vYh6lLFtmffPmWf9UCrwJFGSqJNFQH8aG0atwDLH7XwR
NsCmcJ1jTGf19XuHLOWclpVKwJ7MV0NGZ7OMdGVLTpZ1HivnOczz+jFTPfMcGvpzLO9s+v8PNtFl
jxARqVBnQtuGxOxsBhxpB7MrkHYi3uD2NS0MZE0fa+Pkq543w8FEZiWEx72OQMOaiJO9YXoOLGzQ
u4d5gUz2RSvjZNUjwZgJtQ3AuWShJmpx+FiNaWvviamj2Jwf5gUhzPnBm6Zd85raCO4eEEb9FT/5
iMRcIzu4FsVkyiXQ7RYf65kgHy8oDRItdCXZ+8JPDxlQvY8FOVZOvLDlUQMHs8ds8T2uITVFI6xW
JBdjdqgVmR3mNS3Oba7h9kuERxzQLUWzw8dqP62KibyJyYFmZAWYib5yMbEEisM4LebN68JyQrEG
S0uJZEJuzieYT/hxqn/uI91+BSQ036VMwMZlEif+2uq75/mweN43nyBWc97S/BY+nTAGLr1GzPg8
E1Nzu+ODwNotDx/bFE4PQaiM1JpLtDOtAa4fYPxyBhzTu8sP89p10w8VBqoBaKyWMsB1//zv/7Tv
unk9zqDNE0MH+seZiQAAOwKLgqE9H2B4/RTnbUUp+CREFRz48qs0LjH6+yb2fjJToe/VVoogw4uR
/boepcOH+QDF/ObpeIR6py+IndfSX+d1Rtj2FC15HT9vMzrDPDKvaXiLAVTX79dd8353Omxeqzy3
2g5Ovr+ebt7/cc68p/BnFujnyKmqD1Tw6gOJFr/W5s35AYI44AzEjbkUxYNH83NfFyEV3BbguKfw
i0okpALGRaCYjATwMl+scP66XT9WmDnt9KOaf0m9aORhXrTTmmnjDpWjCNcEy/QHWWT9Qac8T1GP
zeti3peGIzNDhap5DOKBZBiiW+Y/ZGZzfwC6nTJYB3HZIxdxsycvapE6oRdILBrI6FxQc6NrgqBk
xOWGuGYSDQXlPk8d1m7qbMHBodhyHxW3IYHSt7dRmvXcou1NKuX3VJD7lWX3BjieVdcD7uFmQOmc
zIlAm/xvWwZo+tG1mOJrsbYcmOEtaB0CmtBvU50MLX2Iv7se8x0a4U92zgumZMdJTPrUZPMXdzD2
LeF1y8wPgy3M+rPJ1w18O0K9QKI+svpnXVq3tR4FJ7IANuE4FZuFf/JjOzw4vMEFRKah+kYtjl45
jVFE7/u48PlkOCGajEVV1cO69qn+k35LdRPHTAKJqmCkDZXIOPumCWKmOfdTe7WBoFXZEQEgHrDg
yl9SrWtrsNxRM6ysqnkxk/JCxWzb+E+aGmircHDfC+ultlN7mdfevgrid67WK5qA/D2B2EaKi15L
4igf6d6bKR83jVl38KZcTutJ75w3Rd2qFfmQvVO/uzV9FoIQFTyM9Av8Ci17OtDBCXUmC9zGIbUv
QqshcqMhX1zx1XVDDegc+OKrFBJOa5NoC03v9wRo3EV0bloyxqagI+HSTwwGhvIZDnKnIIzAWxmJ
SYgt6ytaMvqmo4Bq1gq8LUrGTN20GqmD+5Ak9kIz+M9VzMQOcK/2StDA2amGcFOECf1zT3vN7S0Z
KnDFUob4RelviIa+EzUGhcFY52kM6LwpCM1zUzxHmBfHTVK50YrhF41Am+agoW19xDaLXsqGjhVV
SV0XZ680HvBEeKQFAyFHG3FPierM315h2hMoigXzKod0kb70IIJZI+xxO3vm1/mTBL96pE4aVTS4
GeDvzYAvl6bpO3806WEQTj62Qq7thmBDLvH8ZHWtXPHdjlaMD/MVdflFv/Hr4mWoDXIQcvFNFIBS
0USvUEj669FygNun2v3gWN99AoGs7kB8BCTRmv9xU5JH7uvpQBMl9bdlb+5MRF5LFeXORlVkvKnD
un/SSTfZ9IoyrBkl61hPMnVVypzMY4DYJKbW5mMPMTXtIBeMXogaIE2txzHTqju66ptxmjbMu4KY
xN6m0+7VbFC4C1neupKEu/q6dU6JD9w7EUnokUm5YAx0hzTn3nlUmlDSQfehj5ZiAr75jz3q4j0Q
H2sBKoAfqCFI5kaljNzH1Ff4Iqect+zOtDPs8WGxyssIlP/gM+JR+dp4aPzQtaBXMmijUZnAvtH3
AxFcRfTEjaJ9nBd1f+j7Sn2I8pPwOVMkje8ScjRzLMysEEyp9pN/pUTjj0RAi9VJt70I4jkXkLeN
wgfVlCbeznHG6WeiiPsgdA6hSWQ4jVm3tdoj7lJ6BHUDstW5N2rDue+JghswJV3URn+QWfkeqqnH
Q+TUQdnKbvHDlEzUtW7varHBVaNEbJNr/UpLS2zyXgkrvTJuCILetviMjwi/3xjvxJuIMiJ1P8jI
SWZ2Jyd6Tom0Z/TflWufRBhf7x4ReuBMbolq0yD97TvibkcIuhIu59kiN/ec6cgVe3QNG1sh2LBr
IgueMzEhOXnGIgi1k6mZd7IF0aXYQb+mXFUtcuXFAAZ7Nmr31KO7IudRilUKpXmFU4K8bHy6qNXT
cI0+/MeQ6A8oK8KHmvJ86JNFYnfHYay8Byu0ua7ELykOmpPvDcU5UrT7WXUjS6qSIlcPwVjuWpuX
//fK4r+Bt6C6cuBsOLpmq/pnq8XY6pEnHKPYxZobgwig6V2n8H7QDD65iBYf+pTEq3IcQEYh7uht
Mlf+/VvQ/+L2ALPIBVUFEKLSCDQ+0Us8P6ybCEH/LlWQO/mNfusQaLUi1pz0qAjkjc74HEFAsfHy
NrwxPZi0egqbATTqspJGijIuCI+T2FRttfS2dYPHmubynumqejOpQOdq1H9415Pg+k/GBd41yBfc
E+jwTVTvfxZk42ZIjCjv+cd5eO0Ti1TgoPVvNGNE9g4NaGu1br7qW23fEjixZdoUv45Yy834m+iG
k1+Z3lu/LjQ3/Gbr6nNOMYfij/UDgYplcv1iCEw15lJNWUupEON/oPbAwvzr+/d0XAQuzGYVNMif
3/9QRXhmNDvnUpcxdDfJ7BR1xR9BiECMoHqPKiObIpTaCSb2pbUFlwfzDDC5Xuc64Udo+0+d+82K
o3I32u4XAsrSo4yKV355l6gvim1f5N2ySkNrW0fmjVknzf+gVz8wqY9D8eP//O83RnnZCsJaKd7r
391cmmfycf5rB9j/LcWYZ29/fcov/5emen8gKdRgWDimqvP9/SdzFarqH9hwbBWQEzIh1cb08sv/
ZTh/qKqLrZJfqaPZjoc76Zf/y9D+MHR3ohRAIOLa5v5X9i/7Mz4GbTLXJFBGmNN5Q+bnS0Iqnarq
Y7s7uQZOdCFrCl/TokevcNCmsqA+Qm7OyLxbzlMDXzLZpt3LYl6bFmJMXrLaBhNfxx7CoombxtW1
PcxrFqNSvpsfc1iQnL9ms9cp7bzPSTtmRfNOBg3N1tPDvdpH0SbIh8cwb4MRUR0TJTXTgvILt+CT
Tv1yM0/PrgttntfN2+noMcVrzfTF1Ee8WFMjkcQgJmEo75ltB0TVLSxJWjWOMur4U0LNvNBl3SNP
60u2r6t64r2LeMKsXYNyPgJx5iOZUgzTzDgaVlHLNMPWI8ox83/MHWg5x4hUIxfZAYRTJlgfD3eS
om926JFspMzTSZLNmdgwT79uJgkD+UWmANGRwSLGF0sORmwBCZhWYT7ppG5Nq/NCQad/IEcIBbqf
wZwduYwv8+kvvy40e/rzA81lehJPn4Y10tJGjIdCUaPKEU61DafFirt2q6m4gSCFgL9593zA9aiu
1J+tzoAkh3kRk4u8H+YCzMS5m9cYEv5aEw12hOWnh1Xy0bS1YYAsokWAsxw0XlwX/JPmA+dtvZ3+
kb89ZPzdOTNj+tcOkBFR8KTa6tOrFx8PT29ufkvzOT5eaV69vs/5iWmxBb6SHWIl1g/MDUhCmNYU
s9YPhpWkxnJenXfOCzkmX7nh+uvrrnktnZ42r2FHGXaIkz+OuO6/PoEouJQsmG2qaJRisimiBdg6
y4/1efd14UzflY/H551/u/3bqeZVIbtoQ7Tx4/Up89rHeT6f4rfX/ctq5H1HEpXvP7/Cb2dK7IEJ
Vas7y9+e/dvj/+bN//aE31avb/q3p/7t4/ORn9/a5yOFTYaBmRgbhzoX7RJ+/tev97z2L/d9/C4+
PywS6EifdqJA+PWLAp5IEtunVyiqvKSGPk4aD7PsmVxySbs+53r0p9POD9jjXSgKa+9OWXHJVPeb
16hlFL9tftqXU69HTzI95S+r86HzQ/PavJjPO5/yumkpLVFh83Y6n25eBeLCmf/9q88Hzov5ZSwz
ZGrWkcIxvR9Seu32y7zaRmGrrqNqxITWUU+ZCrL2JMVBmUYAXDSVcOed88JNdIITPx6aj5r31qKz
xqUzSuQMkiQCpvxRe5wfGtXIHh/mVdUK0hzRFC/wcRocVuqiL4CNpXEwhXxPD9WKQWbPsSyh8SBP
tVZDop09pSQzyu6/idJ89afOZIpzJQtTnWl68y1G1MQUGddim3wfOoBneUisHROk5VCQldG54lgk
ebFOeoxrKK8bkGxO8G6MxNpn3ILoxmtEyZcSPer1XX78GYPpUq8TZbhGp50diDhkMV3n581/ua+a
Dv7tkOkZ83M/nvE3m14VUvn8dOr/j9MYrtXQr3B385m9+WY7v9LH6rx3Po073/fnF/iX7yRVxQGY
I/aL394NbuYNBJR7BvbcyWaJkJf26YdYqJ7+lOu+z8dcH74ec91XSNtmKPLnU8wHXvfRO//Hq15P
8d+9zPxur2e8nmbe50Xxaxq72MKmFgf9+JLqPXfTeW3eN29yB8dUoQ6b6/42rAC5zId8rM4PRfN9
dX7OpzPOm+l8h5wf/jhyftLcT5nXPh6/bn+cMzSV1aBYGA80MClOrtxYemEdNfUrMncatGN6Qlzd
MrpA+t4jc95SXDMWBiPSTaxVK9RQKtYKo1kmpo3AJiy+Abci22sge577c722Q6cHKRV72zJNT9WU
EdDW2tYrsOzFsfvVMIN4BRcnrr7airvX4iLddy7yPkxb4dJ07ofMIPgTAjEeFPkejS0lDEYYMNtu
XBsfTyB95OuYDeOSmmIi5KPqKOaWZL8viVDeSQ4W20FrvDWQ2pugU91lpAOjsV4qBCWTLslbW3QI
LaRWZgMEIFFJqU8yMm2oyBLc9A49H2YsDVejgh5m+d06NONNWsAEwXtNtIgDZSZGiq6InzGtYMwU
RBJFtn1iihCiSp7872QXDAndd8uNs6NgRL5iWnxIdPUlNeKeMLvipA4VmXOyXg2289B2ebS35MYL
SwM+tvSo6yj92qyHeNl24t7WaKfbQRIv3tpJdhU2ecgnqU7lLxGdRDd+mTCITj0aa617VasHvAwX
SU8tkLs8VdN14UzXOYvqYmk0VCnhypC8FWOrpKbZIOolYK5fOhTQkh3qJL69YOKWxpSj3Lj517wD
U+LWAelROWrKAVipbnxHeDphlEOK646zcAE836e1fcoEzn/LJ43JpeA43AVpcIj04hgV/c8i1fCi
SqrvViFRcnUFvPUagnUSDiNd7VDs62HSIgEvBVp56GouqlI1so1ZYSduPHilqd4g//LeIw2Vs14x
3SaaDuqkDCgv5WIfOvprG975ZUlJnTLdUpIgtioKpBnUAwmTcdaQEkgvJOZNIIAS/Fn2JLDv3Ncs
1KPbtinGu+aL+zAlS20dgerJqpQfSrjzJYnNU/BD7o35tkRMkwQhja/RuBjE/+bZJrAKysVe4dFm
Qi6tIetpi5AkYzj+SwrpcpGZxibMkmovI+yw+G3DlXQpZyEbWoEjd1a+H6w7K0V07dWvQdz8LEiD
IeudolkaQ/2o0/UwVNatpaGrWbbkR94URo3bBSL3QPd22RffKcb5G1q5eKHpr8hcJRO7gU5dFT8z
aV7Qbmgb+srbcYr5hdQ/Cui88UVGbYv8WUe7Qw7HgpYlYKDJoQAsG6VTzi3aTpjZmHY6uYvQ/rSj
NtGNkCxpAL9MXzSLqHutx/6OLj2BEQLiR6M3NJl4xkDfahWqA1ih6pL5Ae5UK9kJbTyintmk/D7I
eS9XJHMugC/eNYz2F0WVuEeCgbuVP+nk1Sa9eLp5kPmg4fBHD8LfE6zNQHvvrTJZ+6TEYb4ZiguF
3v3Qo58uE09dFVNHvU+au4JfFc1ykIFlnaP11kR6GQSfxJR3Ql/DfRo7lPcqvopl0fgTtDHQttIy
8U718iSj+gF7sUtN85CicSbdsSzwMuQWEzKG0MRAEvDtHtKQ8k5vJJeeNhAfEpKyPLeeQqXJNlQN
dy1g6H1vjou2AadaByV5jW4Nmbx9QzZBbwBkOm0fbVziI8o3SCPTWi/XpA1hGQ36jQ7EgOcWTwoG
soVVGwRxSZLNvOGrwWDENqqM62kBipF25MKml43GtsRRGLQY6xB5u8eYb+PeIl6osYAzWFwSrLJA
tNgkL7k6LI2uyRcF72xlmNWZvFHCwOk7LRDhBgtK/WCLtf5LjTRuaeFSLPhwKSWHP8bW/5Hl4Zmw
aWzC/YOfyUvlF4jVaw/4snQ2habIFYM0ZdGjJMh18g9CPy/RYSYUBA0YTYaGuRxAPnaXjB5nP1y6
CKWPIRRISlx0w5CGZp1aLg0QM0QShLvN10kASMctoYFrKfsbH/Z96kVYh+KcUqFHhHk+viJo0O+l
Uzzz64tQrtH/6TwcNglbtYfLsDOZj8YiWwZjgNRQbvuyAgY/4D7s0+AJAmlLwvibRgmeAgqhbJp0
8gWFp4fe94i1bkMX0Ww4hW5DLlDsUxxojxo00InmdVKtr17iZ9uCfHevptGV+omLQSV9MMiMR3MQ
017IYly6GF9tr7YekmJJdV0/Nre2lMqx4wfGL83Y4icYFgBgl3IoqKan8C6GFgGTQ4ZHYN+14xRd
UvCb7PwKf4JU9H1vXdymvpE9KdmSDBKGrCTsTtreuH4pGUUtuTWqPpe7uo6/MkGA4tISe1pT4M59
0JqWXcQrMzbIriojsWYkvS9VFLX6UIG6EDRjcQbE8HO52k3+scE8ijz0wUgkyG4ddYkakhRvEZ2N
cZuPtbds2gbpimMiNvGfR3vIl2bvPQ+6Oq5NIlUXSZMsaYW8lfikW6QQqy5OqW/F9g+ojMrK6QeB
0RgVpc9MgO6l/pD1QlvEvijXiXPUbTzBpsR0XveQuVDsYQXUCC7BZPcqXdIovBIeuuOyq0QwRzg4
6vI+y1+pqKX7sWVE1IBiUSz7qW+Hja2lT7AOzAUyrl0S8Ak7VQJbzhsBhIL7j63qMWto3jbGSIqf
AY/BRb7UDhYddg10T+UiQB+7YG1k0W15r9Z6f0MTdONEKAByfhtO7HcbLiT0Cdu3tkFJ6Zv9StjE
1DoJXLcAHpEZqwc4uBnhYPqBZOJhJxo8TVUknv00Sgg1UG6cxvxmtv0G3gbZNC4oJsuZshLUcjMO
9k1OVC/qwRF4ADX36T9dICnPM4fJUsGVr4OcWtTdOnMhARiu+F5o9DMHk4FCJRK5qNE7r8ocVRXY
GJTNbbFtouzRpUCEzSzADe1twkrrSCgXqNUsvVmjvb/Bom0T5V2QmanmDxUjByntEutrfcHVWy6C
1lgmtV7cWrb+rJcwXP1tb+N6tY2YEWtUVDRmFymxak2snTiIj8246y0CdMY0QADZfis6Xoo83U2m
xgPJDM6hJO77hALtHk1qOwkGNjDpvsNktrv4MOj9z6RThqV0FDq3gbavsg5MkRkTFGKmzTolqm3Z
/zSwqC9UmeQL3TGfXI/cSUMNb/zWVZahq6Dsc9phgUQfCmamCDwsmb+XDKHVMj8VxUgyLlL9HZ2Z
xHHzhaMY+yZMADXEJ4dXXI5NGS0FONuVKQ11L52eXrdp7LjGrVPN8892Ft27ZvveOIIvgIa+xeUf
FyYC35FSMvJpjjK0beq89lFCd04GgBuGSlAiNvMO772HZLZS5TKJ+kWhowj28sLYMn3ATPu1y6Vx
W9FEXEvSh7Z236/Spn3P1I6LSbjkP+7ThHYfmbEVTOu2eVVsCSNHIeil972Z0f7LinNgqPd6lzYr
Q80erKb5TpcETTaYQLitX5LIo9nehzqWPblWhd7swrRfjxjQFnkYhUfVsW5iytD9SIa1qX0pRegt
uBja6yguTtwHGW7ZLv/ugvywnJgJwUChMEMMEUZlbiV0R6AWyCtI/F4F6te2Hr4qVrsJjKZGLJCT
HOGKbUIfb5VZwa5JxmEFxKbgmjc6i0ZE4+Qhvo3s8pIE3IxDQ9k3sROdi6i9scR3kOo3ZafbLwZs
qUQciHMyyEui1j1GP4YRsnfdlgyOPAuhtzXyHW3RVzgmFZOEBJPaVnCA+TOZpVnJTuPHhzFSEWS7
9nea3uXLyNdvyKINkKhBWA78yZ2q2AY8DJ/o74RKQxfhQlVjuO5NsHXKEWbFcPZLCD1oRl9CFMrb
rET710xxUNQrnjCbmrqJblvyBfO0xgKiQbmjr4ECxSGEU/EIUc5eZX73U6+1k+PRmtOG9qcdPFGO
jzdIKn52aW88WyHOpBhtFQNLwFGdhjM5yqvmDPcCaeouMP2jUgWnom5HOrtqsAVylXrdN5IySdpp
OmzThnnQ+upcxUIuyzHYB1Sad9To3yARIaqtMSW06t4O/XHreM2Pwi2GFfK1kPT5VsfdKE2boo0n
TIJOm32Y1N/L1Pc2soeDPVgLIfFTazY3hcLx3m0F90VEAHXpgdmu0KPC1QQpiiMsuHPL+DnX/V2n
uU9m1XqLlkkyuU7DY+lLPtXmSQvonWs+tl9HjW9ataKH3oulRF7lltEaosMz4oO3MO9OCnyuIW8T
YCZoMmIxAh5JqgUC/XDX6qa+LbEsCkW7K+tYuQCZ8S/FKJMLaClTmZQ1866ub/dlP6VRzfs0B0/n
mHfp/vqsQPfDCXiCyGU60/xAOxpv9ej0K1m3KyMcHyr5UOGlvXRgo2unxBCRdYiSxhj1kh1FvJHg
SSlaNFM+o9gI6dO6bWv6/OKIFHIhKBHcYJ8M7jCrBHdD4t+V3dLNCKF2gs66zAvKkeMyGkZGornz
ax+ZI3I7NriH1X/ua0bMajqK9a10lQUZov5tOi0avoyFIy/8KDBL1HW56VNdv4zTgtJssXMHh5zw
aROhvXGJSkfcdsTezLuu+yvbfBEMfw/zLlCo+iUp+nEFMCdfX481UJwghJpkGNMhvz1gLKCZVL/t
sfQc8+EAE2t+4flQCCAozmtjxeS0WM275gdFjADGsoeHeZeVFuLGcRRsJGF0R60wd+LhUmuauOtk
/7MX0t93mnFWhyg59b1lXuaFO/K7ymvb2lz3EeKZbX2wa8tYVSJlUVB2ORkKKnMrti7o+qyP5zbC
pp3jx+sBrgI0CjfkQ0VpjKOscLcf21ic5Kak9b4s5sfDwtIZGWFKqtzbkcCidTtKODayMS+eFyu3
ljgG04bB9OZjwdTqtYnCEeoR0fKMQsZq1UMThmf6j+P6uPV2yajKjxM5am4fg1Rc0iJtbop8WH18
o0YgI8s+xFeTpNVtzujrzkSOdqdH+UPhB/1xPmxe2BIvDyytYjdvzsdqblavLNnhqJ6eNe/TBz0h
rC0+J0Dnlp4aeBeE2N4F5sB4MIzma+CX3mXerztpe2t30cKPgPJMem3vAttoXxCBfp6PYBZ4UYVm
ULbh+5ejTNwpgWdfZJE7lyJDmITsE0djPzqEr/MA1ItqrxYWOrhpc34AJg342ASyGypJhYE/xPUq
NZCYiYGRW2udrseGUjoLD/PAFj1HtHGHCIW74od3aOXxhplDjBKX2O+lU0t/YwCkRdshxV0zLbAe
13tqStCs+179gBf+D0j2P6gIDHQlcBz/tYzg5UdV/69nUQYiE38SE/x65j9oss4fZCsYk3LKtTEI
/pbg6up/2Nzr0CtAdJrlBP9UE4CMtdH8wBZwPPvPNFmEBvT+UaU48C3hnNrefyMnIObmL9hUA2Kt
a1qOg5rAA4X7Z61LMJhdkmE92XfwRzaunv9IW1LY9E7cVg4+9s4wElxRFDhl07zVjZvuB+UUd0Ak
2g3uDHvfNYBCsmAr4I9z+WGUaKEnXFRdsCls501EXOl7NVvnNuCzKiCiI5aFv02ikLs95g1hH4th
tFeDetAZYi/LgNlEA1iQQs740r0RN1Ksx0ZSXBl3blMAtwmKHUVqHREcXnXVxgjBdXmUcl8SWg3D
kJt+O+CZ0rPuzQnC9GTit41sfkEaMPIWRNapG7m1OLCyg1Depi3DTc1jYKy58H+4USa6tvdCRrkg
r85KrsmVGbX2WtMfmjAVKyNu2o1qtudEBZ3X27myTgfbXMuK4d7ERl1oQ+wti7rw1r3hldSYwnRr
uiSv5vCs14kA0IZ7/CFuLJdY5xWcT9pDGW5bvXkrB8aKpqiH22ji3iW6EwCGWJDK0K1tJHBl1zcL
R3CXsSVzFE3BxkDJQ64CiToZTgCRARAaEUFGKx2MCliW/tFo3fvUrZZVnlB1smqsBhZeZg0eyi4t
9EeGbN1JDZVH4C+ExlXP+L3vLLOk+mxvpE34e8nkppRo7l5G+AfCG9ZSpRpReLf2/2PvPJYjZ9Is
+y69R5nDoRez6EBoMhjUZHIDo8iEFg7hEE/fBzlVU9OLsbHZz4bGn/yTKgC4+/3uPbdeLnoIXoTX
fNpAwnUDBwaNYN8j4m6N3idIHLxYRUxVYuJR+tZ9UN1bh3Bl4rAvSfwJ077r0xZ6gNt3JP7qGwvw
JKchwOhGYh7z3j2Pcc+UBHhWXDvFjS/0RWrxntZdfrsAFt3SxVOzYXdROphgpNKIKLBa45s5+UAI
X812nXFtI/wUhwwePlaLHKOL1LuaC3xDJqALhfKcG6gV6n2xUAerVZVsueAw3SlfUGFngqtTsgxr
QkTQ6ii69KfvvoyfhVzpSHY7sPTnF4glrDDCYtglb/PIecCNcoWyE4dq/LDjwtu1ZvaumqS9tgXj
y3QZjwYFh5t8QMoj6bgbCOBgZg/2aUsKazLy5LYDjUQ9SLIfK/OQ46jhL6nIUjRoy2NAxBQ3uMKB
zvEaWjEAaCqUhjeJr/zEOSLbDUm75UnAbTZx4KG5eYMh+jZqjQcAB2pLTOqaWOMl6tqD2emR2DJA
qxp3f1F6/s5Mk6e8w6jC3FaHfcd5Fzx/b5fq4lH/pPt+fEmebdk8pu0jCj1V5nblbESz/GQ9xICq
lj+Or+6iaN4HFQKDaXflYSha4tMa/Qri2bir/T55Z4MZFW5/DKDV03fYrZZXaIecm9P8PcselUPR
2IBTVXsy3VmUAXhtpvZ4UcN2fqvM6fdsaO+Q0Lyg3OlErZvce6YKa8cHWgejFDKcvofWgyRVO1WI
tkaJz2CsseojeW51cDkdtH2yD0T00OlrJDtqPwOcOWyLvYpxspWTIpGN5GBgewrcjTPR+mkR23RW
s38qjqL7DObFAXHzOU1wtDwBhy4Wn9A7eIHiJQmhTe69CJoilOywzbr4aPhIjHAyvwcpCtyytn0o
2uWkqEG6LUbEBWFFj5MKopekLM6qeKIxs971afU5D4m9ra0kPneVu5ZjJb+JXO3MYLTAdJLzLSwo
mnGkSaSOK6yjxJT8GhGy3EAQpdvWP6V54j9oWl7yBj130ksZkpGIt0G8jrzRsndMam7ZuRPN/JMa
Lp0K5E1Kij+3Ti5/0zeIBZpZ2uzO4OMc8eyVJdJj9x2n1oiDu85pghQwy0q0bOmaVFp/+aS/V8Gd
fgCLBxYOfCtD0/AbnkyqXg4TNjLAC3b84B5Mb2gvvTGvE52GV7cl2Rc589btW1pZkKBQ+cRt7o3o
BdbN1CAXJgwl28R+KRuRbawE2FOXneaFc3vEBN+vC7mzjL454yfDSGqKfSJj/sbecFHovEocO19d
Rz1i14TUY+C+JzOW7UHHyIcywNKF4Zy7oBzPHRaLrenAJXC2nRFIkCHTLh4xJYM5a4hslWLjmi5z
0uqpLWiuLIKYGGYefLiBp4/lH86k7xndGKFXqIeOZsKTeZwWEHJ+Pl8LcWcD9+IJx+Olb4ZtYpMT
bHuL0J5oyb+BjbJcQsMRUYdtWsQ3yokgnjMEzRyLayd9ZS1QYZSL/OAZsXmnExz0kLe2Y6nurbzz
72uT0QewBZKZ1fsk7eTGTWiVWLz0NPRVsy2YldymbnPpjni3jKvdx5sscfWdZw+skFoAQAie0s6w
zjDOcsjKgjcFR1ca0jGjdbTDejv63Z4WT71wyHzOIy6UOH9LagTRyR/fQOjTOjep/diwIa89NYWK
CHcZGwt88eCk0mY56u7Ec5WmVKPDxqiuPt7Fh9y/aUYfgcNr74Jxlpt68RGaPP6/dgn2sw4eFsuY
H6JBkUacl59hjsi9TcoHfiA+mnZ8HPrZ4HjI9U9zb1gCLaLV2huPaST7cJmtM/qprKFLcP1enRH8
ew1IgRhlsq2JN5Li+l079oAOUf9WA0Z5V82wjFPCydpu0T2oNa5HOqbyeXV+JL/QUyD0+aSybPsx
ZgOSFpneDNT57ZJo3gRD7YeiFKdo7m87ZumMYpkktwbHKAH4znT1xdPvqaQpewGQWKp545aw2qay
vIrW31ExG38ojzqa1DTyo9CkYOoledF15BBxlx9JRCXWErDAcxAPuunNbfNmJ1VJrYX35gxkTBgI
u2cMAdHRasxkB1FdHjkED3vy8yiZpqn3U/rpGMv4zrDsm3hzdWj9/GBJ68ZVsPE7pg07YYDnACb1
oiuKhlLfvZWuLUlkjMALPNgnsSNfy4J9l0tFd9aLfoNCt/FUPOD3rN3QMPRjOfevxaBBjKgk3tZ9
tMUpdJrjoL+lcLzgQkVJDiDsLhlPLvLs+aXOLL6KtzSXeiKYM4B9ab5EpKw7q6Ly0ENhn9IpOy8z
J6g0eUhNrBB543w2dB/vzHZ5SBkFpE7MbDh+n5uAJ6L6cFvjOc8IVlhJRH8TNq4N5NiOuUFy6WwQ
lkmxPBQp9V+41J2HyDf/kHtYB6YahR1Sccv2CdCFl52aLtkVfjZt6+gtXy/UVpIa4nU+sVspbn3K
v52KZ106Ru2+7FQMF3hsIEg4Neoywwg1T1xfLTkrr9gv3hciKSyGsWgOGEqKXH4ZxqRDLeEGGVJ8
dbH8sMGZnQimXAtW0RuzJBVWLuBMjWsleERX49LsjLmC8qOupteB0Buyx2y5UzXzdBtYRu/CT00K
G2oPWmpoLi0T2rp89iDR1539QFxYbsXQhjND+z0p4sd60hV9dJxfE7bogc86NjIpdOT6cM9sBKP1
1DA8OmJtKqzbB0IZt37ZXygKsDe1prihMLD9jpGiO8LABRDQMsFISRtHnkik9bul/VXa6o0tL3u7
jom7pWszrJrunqJLKE8QqEK7Tk6NbannvO/9TaWzgUojzSyU9A53N39viDsgIrr7OJimg62Hl4mO
RrblCLFAIKI9kKH5RhtZurUtimAmIPyMuRlLZ4y3C+MPz5iMPflQfjj65FEXiFHmtRXd3sg8Nqm2
vKPM2wLaawNmX5A2TDp2Zm3p7RTgmukcbA9YLDaeGbA3MxZ/380QTHvDy69ZJJgUN4P6UM1KNrKa
4bhEjNYtgz4mtyRFqCm5t1PvAGz6Ar4zQ0Iux/eoyb41ClyU5dOVecvvwaImIrPdeAvQ9l5w2ADk
wBMlBdNbxsx6Itc8xeunuP7qyO5O7ph+dZa+ET7XaM4NsE0K+ZUUt0bp8K2MGsjIqN5mZ/4tVf7Y
ZYIJmoEkMUzytkPLpLpIVZfKBG5Td529dbKW+T6hKU8kX/gbmFZn6oM4zcl3Z9a9e2aL525oPjlF
Pbh6fh0NKmWNatlKCUpCffTG2B9iyKuYb4LHUsPriGzAM3RHi4zBcVzocHl0m+DRmeJPn7DjFLS7
1mF8IAVjq/gzMoYTWfXQsc09fmn2ceNF5gVyk0l/qcZtWfhnUXintCRuLSlfw/wIzdQ9ulHyFZgv
07KQtPP3emp+NV0Wmm7wYoPo2UBCmoLnaA6+2X3+8jTPEDsSZHJ+STyIoNhaF0ckS4svCs4G1T2B
/Fei5/fE326qpHlNDWBOxrhZ/O6eSI8mYus9OtmyLZIFkjPVFZsky9VmyoB2ct6M9Xn9UllRrtaG
rXaBopX5jGNjrd0wJkZpyW0ztvfZIt+rllzLOMJBxJge8YQ2IiI69Y2o4rva6RK4R4zUeC5M/DW5
HF0F+VM+1MJ8ZX5whLVSsGg72L62UU0DreEL5L78ObCtS9a0V8an9zIqdp37a2jqnZHXt7FPP3oH
3LC16dpq0lvGOlW2J/f0TKrwOGQ8lc1TVEs0y8y+Tq39oermWXTygtnrjtZaCRrRb7xdPOUfcD3Z
7ynnayjhLyMQhjmA4I1pD9+TcmlQB9XLhKUxi23OXClkGuRTN6/Y2rnZSt5goNcl34EzPRTRhCJA
E7aQ3r3ju1urIQaYylCViAbrS1PhAnCCkiKOYwDrpS45jkpFOhATG2Q7kEyMVCUT7QbyGOChcx9Q
EmuRq3Lkm78MY5jxbB9Zkda/uTH6z21tH4I4eY6aix6bTw+SKQm7DeFmd7M6SHDs3Q9yfI3h1jSd
3gUR454ZfKftvLCteEW9KNhGcXo2wOLmLrOtLIXKrW3n6bFxk/amMsxhRwsaU6Iyv88nA9jyyH4K
xeVCKaa4TZ3uIOqlO/Wah0YDOHxcOEfVpdz4vEwFOcuYaUjmMuHLbAMN09cH1v7hHFv9JY3FdRpQ
AFi4oA83FPCNxlNay72RpO3RiGzKKAjGcQKERwk0aEcyGdD4tPYO89wNyl1bq9+1yw8QQfGmInm/
TF5x7ZT3FpRaH2tOEQlFhBgQKXddsmDYLMZyV2SYwgzKFYAXhUIkn9B7H1IMSFFREywz/Vsrbg4o
V2zjYuvOSbJh7925/qVVbAsy+CE9SzR7xy9PW1/GeOpatnHZyGrh9gFRXRjYMPrpLOOItpmK9Lg0
9VeTav9U2o0OEfjG0CxHONbdfROrJOyN+s11s5uJ5iHSnuKrNcb5WaRX5UfxJoiqGiiQ82zH/oWl
715byPiu8A7ebDy72rgO1vgqSRHwUEStEk2wN4ioew5T/qFePsxckeO1Envf+zN323DkutwzEyfJ
XILZGulsTIXv36WxST+JTPY+fKmWGP/ZyAsQrYCM61UopwHq2TG74ZA08sOqcWR2zbet+wjfM5O7
unBOlvB2mQQaWOf1J/zggknctlg8MIESbHmcwvtI81MEyBH4f3+DoYqzjUhIX+L4TnysRS6UYsYV
G0qntoxvbiozCg5TbHNuN8efMusaBt9GSQ1fe+waHhsmUueuzMdba9TmbiKzLx2OHPX0hJt8y3Yr
Ak/df9DQhDGHjc1YtNvRNoC0mQ2hcae/mRMEtn6I3tc5tGoZuo85Y9Cg6yBrW+bRbMe7OjVTzqOI
k/g0G04Uf0rNDUrrLSdJR7+7fc55AdwZkMQwblv6GWtAnbhFyfQWnnXDeMTdy8Z4GAr6UPi/810i
OfiVjoe9q8+PUkac7hbnyJrqAWklaa41AEG24psgY7Edvb5gBE919OSeW6LpG1V6AGFBdfUd8gbp
Vv04DT+1NU5bplbgEfoRtcqiXdPGIxuLcRvYuEUl06+mnG57jMtwBbq7MWvvPTD3JlLshuHhtINv
npvq28EKxh2c/SwTPVxwjQAR+ua3Fzm/S8+sQJGTZB18L7vRjXhqg+5IQwHOgyG+70X8gM3qLvI1
V3Xg0TIwK7Z4Y8NecBooLgBqkMfZfVPY32kXZFs/07dpHV8oH9vnkL24RbFjtp7KwrqBXxDnxqmS
zxEWiEV7fOGiC6e5uCsE8mWV9Q/A2J8Ho0YcmI2PyqDRtPTEudeexWkM8wF24AumUysymn0q6Mtx
sZR0woJQBQwnhEEZ9a91R02DiN1dA257BxsrtCVcElDeaiWTnodul4xt8GMI+eIuKFJuFue0muvl
gKB6jEgpRx7nDoOC543XTtU5hufWxKROPBO6S+Wx+Z0G3Aca2J08QZ0rzG7Tt+qbLkUy9VzK65Hp
IShmeYboIs9x1wAWzQoH21DHYKg3jyl2NCMHvcl0jIagpPvne228TvJXy18QGQaIaDT0lLMO/ly0
z79voD26jN+ke5YziA68xXymD9I5lBa3escz8zwwTt/DOe6gHUsYLYN5hyDjwBLGit5UItkizWCm
WUEq9vrGimMQMP1KZZmriXetOEih4gDw6Kl7sud0PiAnq3OzaGhRVENba17FIjx8/vve2LOp8edT
0bCAUfB1GuqH0lRptutyEJhjwFHk73dPTCzxjR3B/KoDCph9Tux/v+/fH+bve0jiBOrWn+XfH2MX
Cu+nkcfO4UXUpaqx63nRdmwXcN0Jug8yNLx0V/7zTYI9K2Sy8mat8cPJAUWalNRkYn7mXYxe5ADU
mhXwV6hP2rP+VNK5VZSssCm1cZnhqD5w5zXnHq8f+TodbUz8VeHf1NnfNwN3zW6U4vPfH5KA3Njl
NrDtBiS1f3+ima3uf6bY/n4s+xt3W4Nv//7EWDPAwN4Lp6Th8YYV9MBRkrzY/3oDcCImX7b+d0rb
qWopdyGerlmxA3IscjAO3gAmrwOx08cy3/qlevKKqKSSgf0w/H7OhQjYqozo860ElPV0UwhsGuZg
mlsi+ta2hRBaDCXFGfmpNtd8C+1DlE7Tdh0YDKDL3DiwEjwAYwGzMQ/isYjaO0puqzBjLaXrc5Gs
p2OKSyJeNuWCyOvKHO+Gdn8v0uiPTaVPnAmcWzwnh7b3caWjShnTk4xVT0FDB2qSxH9s+88jt+HW
xCtLaqZ8mbNuPNjYEj0uypvMtr7pjMWO6aBA5HP2bEZFQ18OyQLTS3Y8o89zPK2LAGg2R46Swtrh
3i6C7kYsyc6s53bfVNV+8VXEemNlR6CirKpefF4ovAt5zIEv1rjOMLFMYZmLYwXX+FxH+pcyyhcx
dXKHqWENiw1j+cA5kZYIfN+nIho4LrUeYC/XYh50MDIg4EbNJk7GX5x9i/vGgPfgRkXA0CYcADNs
26r5UbK+duIutuVRUSPdWpTheOiepfOamz2Nhq31uzTcp5ZDdaFoXijm4mTNNdKnHcFAxFBpyZdc
BfPGgWuW+yfXJtbKnszBUzc9d7N3zvJnHJToLdZ4jQb7MWib0xhkdyKdoa3Xr4jxnPexmnOUrF5m
CuItiPmhHvRHUjJS59s2vsmoBD4l1B6xTdLsh37YDZzPhkHc/B4psSsjGqoNUT45tvdmG0xwNKIs
lvn3ChABGlT7M7bWe89v6GQII/3AQ2eQ3S8QYKhq8qntsVymNLjHpreBdwPeJruENnLDJXfd5RAs
/aen4/sApIlTO/yUCQlc9hO9vstin5ObvSmF89xEa8cst0fRFFgpGvFCOvigJSS0JB1+urFfMSnO
PQo4a6U8NYKqhq5/ltkELkvAxeAMeJKKujd81zwbWeVVCYojLX/nNnxvT+l6W81AqYHHg55bW5Cm
zRxhqLZM6HASA1Ls0MbeoEGZw1iF+dz1VzAaQFTJErPMO5zukxbF4eAMyPT09zmhlfv6qJLUvQda
x6EArJxgllHU1CKXLbyZauFXIOG9X/90DIqsT5XPO20ZH3clZuithKK58Qbn3XCBZPfukzlkmChr
+yIZwWW6N8JIonlHJoJvpC6ta6Wb9fVo6xRvetIG8LW7izn7b7oVnzwrrW1VW790jRXUjvidVUt1
gJ6/8xYGjFHsYtnGh37ECGtH7bNL+2LMQJSNjXWNKxCz46iw96ALk3Zwbk3EuqPrwe4o+uxrrnxm
Id1D6nZ/vBwhdMG8Npd41mPHGMM0WLDAMIgQvIq4LiioSayPBav8pqarSdnB7RKox2iwfsZStzi7
0FxrsP40uBHS5J31U6Qq1CbPux/ZCTxI9qubcpNGqeZ2rF9bz7wSfx/3Tq7HXWsbh0K9csgKQub9
fhgTdgrtsc1OQRSHXc6RcoXdrPl8LlLEX9DWnNxws3se2Josx2nfabbOJCbUin8EZU18guuEl8Rv
bygffROGc0e7DUmsZYet5q3T6iTt8dqb8T7tXb6z9O0wT4eTMTomgJPkOUsICPkumZYYriPXin2I
45m9sUFkMs3WvTunrUAe5s5FGKHoZeMfUbPfjcSK95HPYn6Te+Zt27ofii1Y51R0P+BYjxr/UQXu
l4/fxeCyqazht6yXh0bde7LezTYy4BRxLa6fyJycQbCK3tcLvk2WHe17QDJiaH0GuKIacWKwH/Lc
2xpz9gnB7Ri49Z4fbdkOLloc5JH7OUKJYbNAf+I8vSSYiMMsNx7LvLht9JeBWwdWTn9aHHGaFQxt
t41p1TEZHuKFtSg4XJwhpu/DLzDdBnQ+G8fcne/QqR5cDwdO0T9UAHaqyt3WhXX9+33nHn+/yGkh
cfti33r1Y9IJvLy4EsyFLbctUq5O1yOXJMjoM7reD3bx4iVUNpRF3OEmmH8bQX+ofYJqE5rKZnIQ
2RwJ+G947DzuJS2olfXb6hJU0aNLJNWax/ZQ2p8BOu7GdZxvPHf348zUtlUvmcoOFDXeOJVxZwX6
nCY8Fafg3kdNsnqEorjH2MoU9rMr6DacvY/e9//4xZfA7rVhdvZc4X0gJrMVlYfjvWbq3oojD9cR
URiFdRLHZWw/kHE5LPoZx8j+UPGgNSr1mcXlI2aKaxs4AOBBevc6Kra69JYde5BbEh5niGHPjrDf
GkIyLryDDXvLU0ouehvws8wxboYZ5b3BStEwhsHnutZ/Y0Qz9Dlz6FIrGXcOSMZD0VB8Pp11+igc
wMkxexyZh/0IWZT7hIUWS66+Uk24MRNGNtR5NDUysbmgS/rNmv8ymba3Bsf4mZkYLRmHVixIzLW8
+CmpA2HTYi/W6VWEYZwae9wJgzcXnBKZpQjIkqr5lQ2adFEvQpmmVytpYddl+PL66sf3UZBym8BX
QVVd332p2f4oVfVKC48iKvSiXP3L9jCg62p6YK9R7Tk/eiwA6RRStP6Z9NY+YDqxQS7F/d1+Obye
kQ9ONmGgP9X0LBRmjqPxKc6M/iGrxW0D51ZQxsasz4LJjn+dlabacm5bQodbqYY87PGKNljadtWY
ciU4rWJO2bwj6G8xJgkGXj1zSTP/7BWOAJD84Fo7a+/26gIldGbxpL+Ffq2ECS/zWxn/6gx3L2Z1
U2El29irKRkLyQ3K671jEF70klM22Z8jaSX+1M/+bH4imhWhOeqDsVK+rLL6Xu/vqI5V2PVuiMRG
tZbsl3Cy3WdbeCedaJ4+LlO40ZpvHY9Jm9+68HqlN/MoHY6x1ztXONEcQKXxXSu+imO8Vjw1Raeo
cC3Ztzit/YY14GjTULkTLiTyBMn473bf63+kiz5FFrEFzmGuS/O10phRNQmMkGC1mfffhs1P0VFJ
17VxuBjjliA6lw8mfIw8oWydAFuHecr5d0dK8cz0JZfVALwkdzhY3Ys8S28GJiUwqtiyLExkagak
dfQcpO67SJgLUOp7mfPotRf6xoWLvTOpNokG6FdZ1fyGos4jQy4PVYaROc0h+JX5Tc1xCFVhtfIR
DvWsDFeT92mRkdvkBC+8KTMRkrKdm0/HqjR3NhN+kmWxS2efLzdMD8ZDbThvsBrHkyLys8F33cNN
faOw9jqwiTxEkGM2gcwf2ALhUZi9d4w3x3ZpA0Ja1J9GAkJyDVqQKeXOFNSRFcPdjLiqB1qQJ+F+
TMgVWEp5rvDiUh9sJI9Kxdge12AsQAq3jq910r3LJTN342RRgoAxqQsslFAvPphA6fjrD+cgBnPC
9Cb0mLgyDLppOk4VdefQbauBBPjTC5cCZm51L51xPGH7eTC87GUURYVuzVKbVixkKup32YSfH3uY
2rJZg/pPlSJKPx3IeIeiGd2n60hSNNwrYBpzNnmegWHKDYb9mFXq2MSnZRnTTcyBUCj4eXpkXGr2
9ohO4N4HM8YQaFKXAt3qwMxZ0PaSPzqN9QWQMSOydQryu5ZD9sNAUnFKYuvEyKwXYP3ivmRnw4JV
Zmt8LvaXk00actOItWY5wyuFmtcMJfvIRGzaYHrpkYVGWT32uMaVlm7IDP+17wj1Ws570Hy7PVVG
RkejhJDpY5kuj5WFTNcys5y7tW4bLnkd3yxoIkSVRjaI9Y07EEwuFuNPuyyMlNLR5bEMp6+W+uQ4
wx8ZwJsvovlgZ+LFNj4K4lMCBsNYyerGqnDOWDq9XcwY2z75Irbv1i4lrSOX4tV2uKyroGGCgZ8A
228J6nVPQ5C7H5qYbpZ+tYqLrT1LxEFqCKLETHfo0f4GQgTNFpbgmThDirZYQ3jV2Ntkp24gmpMg
omIuB3sTEDgBPkD86OATy1kQ3DvX8PZ+r78qyVimbKKncfLegUi+Ike8DJVkgVNBezBKl1ZnyI/d
/GO2KLLFwJamZWpDV1MalkOkeEyclkYMh9wfAN2NsbNlDeUyLbr7zLWTTVLTZO3let9XDjWHaPWx
n30uBae2oXwfC+xP0fDRJQGgB6q9BM06bKjGCwPxyzwxORCKxB2zWc+qfruV9sM8YuoxDBONAhw/
46U8dot39VNQPuWioZKyZB/dRV6d2GajhdTpEAomu65HSaRlMr/GuerpVTO3ZZwdWfviQ22+DIFd
hoyJMZ8UZbW3iMn7RXmfOeBgK0s/BJV80t5PlxGHpuY2ZLf+1fTDu5sB7WvLS+HA/Fi5HwuWJZoc
iuIQRcstNekcc+UaEyRZy7j7mGMrJzCElt6JI6c+WgX8HQ3ll3bauXX5kqbDJqHNlPQNzQaBWCai
SGE0VH9UldeEP8CQ+qn7RfVFs8nLzN3pFHKfLXpS1tQsdrP7Pnz5NSnIXDFNQmIcPJN6p3nFO/cc
uchZJxFH2nyk1UddEummB993N/1CbttRL2nUqQOlI0+uNPIzkI+UDV+R7XrZ2Ft6vbt9C8Nyh0sG
SkvPZK2iJbUfQ+ZbTzSyE4eLr06Lsm5G6afry/Skpb52FDqELanvbTFBP03Sad4utnMIKu09Gs4c
uq64zQyM7wnyCnZK4vF1S3MDUW/CW0eGOdGunkd9dIyjbPSwpiEZIGYahx58URKKO0tMP3/dx//f
qP1/MWqbgQMz8f/s0/7PNv+sus/uv/Pe1n/zT4e2H/zDtREiPBnYgYQ8Aj1u/N31/+M/jMD+B5as
wHWl7TmO7wSg4P7Fe3P/4QhYcL4ZWJZD5zn/6l+8N+sfgtpBJ/D58Ipp+38CvknctTiw/zeaomny
5YS1QudMx7Eh4/93hzb4XGk3dK+cnMLH4lSC9o7LDha+81rYqztLpsACXBsOzd7rQtcy3ZMbtL+8
CS1mgNNyjEmn+G75qwsKJtiLz9GLrB++4fgFy9WFoSYTwmWYdpQbuOcE3Y3C40HMExOhUm+ziNy3
Hrw3zpoU+xg85OHUsjD6555j2ex4y2WbMA3co1kzljCRmyWK9C6lS6PJzS9/onSD7JSoUh0mJeXO
vUeKFHEAt3Lt/cm15T516RiO0t5KQiZ4U6Jj0eHxQTFiDBrM7EYn4RzIAm14WXAlCVfsvDm5RxWS
p0Ls2rz8OHHmeSFoCQdBcVsPGJCAE9h3pV8v9xnCO91li9h2Dwjl/a3hZ/T+eGwKcXIFx7qgYibP
Tuvw535xjDAdWfJqtKCrU1/h+tX7PhuyXSDga0rbJUlbMj6Oh/p35Xi/Iwo6D6qt34OZoXtJ3/rN
uMAwxQGKvw34fYGIfGfqbjzVAwHKiDaDlhQcm1TQctaBYorXsZRPSHxoLWXyFiwqW6e49n7GlsfL
Sj5qGf9ExXTt2+i+yLDMKJFDs9DEcVLduCEmsWM+pPbNOjt1lAiuHlOjcEGuGAesqto236I6T3d9
JdgH5tE+itN96zLij8hIlsqo93agxaEenQvUzr2v4kMW+GddY6QDqVwyFWUIa7UTu7zcR5aq1Opp
pHUldoLnxsHvq9q2xbBE+tKl+HgZq49a5I8A/09e13y0Ps1KqqRvLzIAhnRsodiYt+lpDro7ROAz
FB2O+y7WXI5zH8pAv2jily470PdCL0j1nSEUD8n02KOAkZQ5shXMASxPH4lP4XBBT+hYIm2XwiQr
Fp9mtzGPPQxO0ToDMGGds6qZP4ZKXwCJREHz3BY++Lyi5PcyvU97yn4xzaBwkOa3UDk1SiO6AUW+
HM18A9iLYdAyGstLWYNmgYoV3ZB/h+2NSyF3GTz0pOQB+v2iuxzRu8VnXyPTW429HxmI9xwiigKI
8IKmm81Gxo8bf2oqQE45LbfAlenRmt8Z3hypkDrMst+OivWj7+LgkejS0TJ+O0siHrvJ+dYpMNW8
io9Z1f1QEkY5XzEn/EHlQzcCyE60tXutM5/6J35qxn1oFqJgBRzc+zZnLlljTw6ogqFfm15JZoE2
qW/YrfU2goPDxHhjsynjlaSQQlofZL+zHS4jO6wDl8KeNvRoN9i2DtrWOrwYq0eaAvTBXbDLkFx/
TYZsSy81lAVuaCxWr0isv+rCC9cRMr25mwCRbsMkpR4v/E71mF/M1H/MuOOQOm6dVN5FrYfQ7miK
lgMGuZMmWlwgqsjc2hq+cdIFyBoqhO2YHnk1ZMfJ5gw5deZGLuC+QCl/S03cay7Le8WpazcX6XNs
MGCO5XiJA6Z7ZWVK/JM4XkydD+yJxz+GtdAxWECxGUQSLjAPjTY7o7h9dFih7+y2PUW/sPegekyJ
ewbEjmKTDkd2CznnCucPrAS2v8UU3cSP9DDCfIyU8WQzF5TeD4kbf19mmb1DAFwH2eQJYjvZiVjl
pNf0CSQE8Ki2301B/J77FA+wBnCZ276PH651GGV7v0awuNNkkR6gIvzUrMruGGHC8akQKimgQXwi
86unSyx7HJ8NZmhJUPDoJbXJHnRlmFFVxrMsnVAVpo+RxqOtgKCCkPNlpxfcUj/kxmPGtzn2yqba
1l1RIg9L88CrNqHL7sshu1o5TT1znqG+xKvvg3aho58j5XTiv9g7j+ZKkXVd/5UbZ3zZgc9kcCbL
W3mpVDUhyuI9ifv19wF1t6p1dvSOOz8DZUCSsJYWkOb7XuMd47yes29QfRJSMTVglEs7MYmi9zkk
aYW5249iEHi49+S+AnlnRm6xQoBa33gJkdcqFR0aLN1Wcz15Vn3wYLaFBm1Z63Ywpde6gziUdh31
EUIe2pdMw6J1UBouKvxQP0a3SfeDw5NRDJfMb644z5rbSUceXCIsviPzo+3bkXWwZ9s80CGz3BBP
W1wiCK5X2Yvv5DqD2bBumZojSN4jITMjdbQpNmHC8Alhne5MsC5fByM1D+hGMMTqUt96bX47Q8MI
PMuL17c3Q1VAKm6GVw3JqeOgXrU2b3BEBo5W5CgI6Pm0RhxHwhVKXPJgt3UQ2Gc6AzrlHOIglpmA
3Op63bj0eN6qqIdkH4+1t+3qAayG5bywLHypWDVtqw6MXuxkAZh0Yryxj0J0NDJ3TtQNUVcLeCgg
jX6W7jeD5GsZ9c9xUU8vkzwgviw3yoKiCc6hszA7CmKFSiK/D2sjMFQdUSyW2fZQEXSZ0q3jAQvC
QcnOBYZEJPtRyyD0ZR3qnCIpMcZBI30zGN4LQeznyJO7gJxN5Hp7fYZRyrK7APfjq6qAOzvh2mxa
hIdDul3hM6p2js+nInrBCNRt++oFBZFi4/qevynRUmehqwnkdTIiJ2SAk/ExyXGwbfmOGh0JPhIR
MNFZRUxr66tbkQ4CeX4/Zu4X0GUTz2R/nCLDOzuYmw4FmrbYIqLix4tc6OneKFV49WP3Eo0ZQGwH
6otekMj0o00fVfhmbvApP+e+MFjm2788q+TJJ5oQhs1zCNq8DAr6XLIWeBwXG2Ll+kZp4a05denV
QEw24OVzBgwfZgXsiIiTZNYkC37QSHkHffJ/eu2nDOHrde0AX9H75ECwce0PsHoMhHC2mhjvnFuF
t9QG4McXLAMB8/YM0EharDCWwy2whiHUZjA7VBLtZ/xj7yuiZp79reZFBPCFrxoJH5bi5Z5IgruZ
XoXefhkLO7voPtwAZm/nNBubXT/YwRlxty9GXJW7yhTMgPrkKdbA14p51IZ1VB2lrnunmB9Q+Ha3
FUHjb6yseZ00AiuhXV6FwbJYBU/wYMOdns2gUYJmo7PHz+ro9+lXcMbFpikZSXN8BumP6KyaqIkP
Qp/IXHv3pumBjU6ZCUb2+GmMLOhLDfz1fKqgQ1QNsX+dsClv2EiExjziVsfjoQx/7Ycy2ZihgVJ6
NRwnvIW3cQt+yS78oxQTzpnTxJzJo+9iFqhWoL8Gi7uejFhW4itLKJVUuddF6lI2U7RpHQOoC054
m8D3DsD3vXUGjBCxifArkPYe3d+ayIy8YVwatqKwxk0A8pwnkgc0zf1PJqJKk3rqBlAlftPrV8hh
fhiLXZfHxQZ8+atD8HqL1cFKymZ4m3MlGLiNveSnJjG+GfxTo8XlBhab4RBgzYDYlxYA895lCBx1
fDKncJbmD3NAVzb6XI4VbQjN4wgC2tsPb72+CxjBRr5SpT8Q9yAhXj+EEZZfzgTWCGXPTcVNqCEb
K8P61ECXOBoxmb04B+yJcj1TCWzbtY6oeI+H3yFtnT1QTRzeuJnrbCBTMQJhICutb5PpNWXusu9i
bFghtcBkmMQXMDbflB9URLqCb9GktmbnNysjlvl+mKWu4nQ4j4ro0ciSg2BF98towFvBJiwIu9Ap
j71wtzYhJaZtNtNNppoo55C17K2b/ldvAScmZlUV1jUzke+MgN4TnrdeK5R8VAKi347bEy6qKJkN
cscUUaIxhoqbuWrquNwBvRdYcfQ1iyGlb3CNfYCiMmzSrI53lsBfqhmeEiDam6FETcdpbeR5Bmmx
6kCWpNbRO8a47qEp6N4dLYYH0wE/bFu4Hi1TcJxpvka6fpszWZlHwyAR3jpKPdIHbqWv86P4QXSV
vLQyyPnnvCf1JpE9Uhlpdy6yH9MMhXE6tOdcKc+sXPWnsT8ibwcbLIeAUjTfmSt9YaaXD8Sei8JW
W8+dCUpA/+oRdFQ7dBvXDIxVYQb+qnULNKg0x12ZbrXFYAH1ToKtGWIYOssWiBzjJUAMPzaUe1Xo
lKz73v8+uX2xQ8KRYE5ubfMYA5qm2aWt1AizIJ1j7ZKwI6wH1Wc9hiGTr7S9tYGYOBNBs9qBUpYU
2jnhBTzWlnkbKgcJw7j9JMMQ7bcuBiUOCiTWSgSk5qgrmRkAD3m3aVR/RrDOu1djfNVCT+HjhDpT
IFFDVH20turpUJfWr9RKH7E1w6XOuMoQiY7OIyEQF5g/Jvpt0Oz0SLR7228uuVuyjKkt4l6me+zG
+oLHzxEILXGoynoJBJnfSvXF3sVXbcUYOrEKWwmyAeYt1rsMhTry0/ngkq/VSVKRASWj/d0q9nrL
VDZvOhuMVIZIBA/yzvb9Ta01+yTSvsU9gXJiAcHKJ+mzcizmJCx2UFYSIQhQcnP2tmUx344hKriF
vUIPoAPrwSNmzn7gIROxdQJGWTagDAjIkT3NJCFAK/0lpbgJG7GLjdDbw2Ea1lh9fY5s85Oh++0j
UiQ4tRQs+0vA3ujhxcGzyLlzSYQsVcCSPR9Zm1QPNshYnG/IVgnXd/HiHlemXn41ErKjbpR4O+DD
IANxCIxtsFNpAUZcdBcEOOtDoewn0klAoOoRFvnKVvpTHFurZsBtu1Ko3YUGYkAqIliaTRjsyOoF
aO4sM96W2yByvmmN81zGmJw35qvnZDj2xCTH5mmUZWwceEjbvoenAVAUlkzibjqgc0kS1BvVjBaW
IvbOSoDzdsXnFgT8uoj0bmf2X/ooLM4FXUGUS7kHM/woEZRIdbt8srN9R0B+G7mo8dT6nd5IATu1
ZcxLNhCqEyLnDRTR+Dvh9E+xxOyWOA8AeexbGS8H4xf6w18C5Z9kq+/seqr2SOkSGWz6rZlZ+Jsb
6uI57rjWHN7hEPtPg+9IjkxCaoIFQAjCPwaoJiZf+nZML2YPonbq4xuh9z+Iu5q9522KntyDrtTa
B8qwJqvibAcQ3INr5+i29t1masUud/F3JaoMhrK4Edi43/vQDRBurU+JaYFOBRuiKXlF7n3L6g1y
O6B3smJyBnz5eLwSVW9ZVcoKRBlAsP4wqjnT3l5a25noU4lRNdgXC6k/mX0ljtKaPmViV2gJce6Y
zqXwjWuCnOGhZcbjxlgbdT2s/RqqwKqW5Q2uRaS/fdZNVppfDQeoQ0sykv5Ufyk777m2eNPc9sWt
5LSzXPN7T44MQCfPsl3hvcHMAex4eHWJajlmcEWC5KnT6aIibwbTKN7NLH4cQkRPckwku3WcBo8p
qUPWYuO1rQgNteXY8zjp5kM+Ra+JqTcPkPgzknv918nZ901cHoVlvbrWsL5i/fEYTeHTBGiXO0oH
FmGusiAZG8W9fttc9uPsR4Kg6lHD8exQadO2rEmTLYXhyr3LO7df9hYl78rI2z3Ouncm5tUjqNij
H+beySTXs/OVftstqMVMHZvMhkMxIx6dUUYTTxObJC72LbE3jHIjerJEHZbFpMQfcJcGA5g1t+nu
4e6QNet/5RY6gKFBwjUww7tGmC+K5Cm6mV1+wCKY1TEp5ZYe+Xuv3bmho77BNDtWOKevOrAk54at
ta7cmhBHj7dbBJ89UwMdU5Xye8JrdsVwxLeagIWDRzl+GVt+6XxrZGRFDDO5nV/XVegBZtIedQGk
Wdf7O8sXV63Hxor1rNpEQXnUW0UQyIhY0umo9Lbjg68VA5OTbaenLVH66jtdEepZlnu1ZXZK+vSL
2wMFD8gDF5q+RmPxxhTnOrKfewy191OEphwyhWSZeLRLcImhh2iwrn8hpI/anAJkHKeyWY3SfEg9
aW5aUX5meEA5uT1VcYx9dTxNe+k4F7/MmdFpib2vS4MkcypvUC/47JXmK5D2h6osG6JBqLgNHiyw
AnnETF/brqH2cRWMq6Yj2QWAhQBY6ZM03yDJGOl3yqvBY0GYE4UgscIrZOZGuSqr5kaMunVw0vxx
0rZMye47R0v2OEygOgNBNLPCtbCgI4DdRUwXyaw0mt1Soebl4ZqkM5BfWU0+opnJmXDCjQ1heBy1
aufMEN/es1p4GKHa6GD8TuZfxTsKeKlzQr9Za9aQrxc9+H7Iuq0pte9llppzPum24VHaL3t+lT03
mfwWwcBbVw16d1OKEfg77NfWpUknM1tKKuinUWKd2pM+YO+Rkz2HUyyBgVWktRF6h8CKvjxzyBLf
B8TcGpuM8fLNtQGzuwhPeGIlaKgugOW2mwErAr7CPgqsfdAlXwp7uq/JasLYQa5+Kd505N/3UQZB
nQtk8/IVl+INKv32PpsHm3D6sWBl1Fqxt0OEuJ5xzLGXkGfrwN/vkAm+Bo2Jy3E0B3NYbVbHVn5a
Xkbo5hsLdfLDAsdeLmm8Y7Lnz7aSiABpIDP0/fiQVMuz/fIfO0IBcVt+h2U/D716J8zxwbHUN69D
MTQkfNI33F1H1Xs/rIDG2ciInIbJZjrFegwLeb4Ri7GgP9lee+yjpAWuin3l8k2XXmTZLWprWst5
3VTP+Ozlq9dW+loxWjHEYATiIcqs3M4+kG9pD7lfbKWg+w1Vz7TRVPdoPNs7IFOAAOEog2YeZhF8
zfPyXZV7D38oyttwxYtuzxxszpR6XnkIYb4tWutjNmh7CzFGQIGxftYj38Z9V7EiQ9Rg69VJf9JJ
x4PIFxhqLl6seIfhzTF/zhSAA3HSCfAA8BDw9aI5OZqFtm4Dp1nD9mdNcHEsD/MMY+l/k9DEFzlv
bloEurmFJSH/CrQUolLVyZ+9UJetpVieOD2CAqoPaDPnsweMiaqyDzHv8PaqLKj5uTBnnw3m6WIN
GBT8cDk7h8TwiE8eJ6Op3IhNGcWgjSMLbWMEHfBPsJjoRYAVimM5QgoYSngcgTJPWercSCIFgHpU
d1oKS9TF1ml55YVIu5NVVsDkhDUIAOMgOwsfV1SR0tvM1kENU3UWV7MOur9P8NU94zhYboyWVc+C
wV+Kcn6el60w0upDC8hcq3M8JRwPF46gAga9FNP8aHxXrmKUNVRhnQLATSflPuuwPI7LfTBTJPLf
7gjRHAkASOscloJu9K3qvfHCUm+6NKhakZ6N632gT88AxsXGibLbUYMSo89FhQqK0sxx1zThi+6w
pBtw7Xw7ZtQawGJXHiHGOJcUY0joY3jjlCyYoFnaF1cS6Uojd780QOuzQQsNEP18DH7XpXH9X70N
osmqNBQD+3GvJx1qQn3Q2UBI6m5v8aKt6jLP8FCzDh24crL76c7AbpkOynfCa4Vc+MoZUGDok/m/
Kko4s90jsQUiuDWTJHP+0npNjguiL4IDTDSu4cCyVOvY1ewJzUTF8GipSyvsc9fkh2TKrspLCV8g
vXz1x1+FMsKLazbEkAi4raZwTI5RHR9k4Oq7uGX13PejDaazgXlKl2leu1oJ/OVJKNhgLUPgGQdV
acna7FLQgWAIhNQ+V4FgNRUT5Syys/RzxEoViogbeMf3utfEUESzL+Usn+Lo6auqpn7rlDwMRi+/
R3V2l81qy2PTxXtVMceGcChxEw/d6GI4ZnlWaKGtTDziN5BiYpYnYUBec6wjaJhWdn4vxAAj1JKT
gTLlxeyEuwuld0/gFtgmeIH0DG9qXaipZQ6C25WKGOogxIIphQoiG0ghy5Ydm1vNMN2DrqfZ2Zpk
+lbABCEIhPo1XLCfwyiiTehk28hDersYoZoYeH+eli1sI823rfcD4UztGXx8QbBjTtEDoomO0ePK
LB00J/+6wHKVpbFtRC8N8fUdfBX31Nkzj6eIwScvm54wtMMIeDvVsOvEemmpfS/qvhBvJ+U1ZheF
g3ep0VlM0QZxyttWx99lHkmIk58CH/nxQTdR7sz0Q+0joMmMcGx4OPsK6e6ubr8RXJm16Q0YUP3e
6/0QFS7eGK+00C05cV/oHtEROukMnMeSXrUf6TYzDW31Ku3dtQiS/myMIKxjSGsNahZQaTEzNenX
Wli/O4deYGU5xncnBE7lNp+iNv1JdGVduO2rVVS8XgisqqJ5inBYJ0zrfeoTMDNAsFb8jgfCreoG
B94foFMxwhQpGKUeJ8Sg3poNaKY5hnmykvQLEsPx2M8iNKSpXXT+NTP9PgCthNKK5ULdfPcEOW/Z
wsu2nmLv1R4JjEcObi+tPT4zZJsr4bUIEvdEuor6UUgSX9KFsoFh6rbNBHhytGXD6CnUUzzDWums
WR5thyL7lDbowVgmkUdLMcjS4zkhAskN3pitQ7gtj4Hzhic/xSMA4+6nLvuC8LykX7u1IM5DE8lu
C1NDnT7zn/12ftmLrW6nyI/m5dHIB6JDCJu1s15QLNJVLfLyRhLWNmpIzT6CPtJM2/Mclp1n/ZZV
/gIURvJLHNwqvrNwVd+YgqF0SttvjAz9Tpq3qTacyOPfDcWwRwj5tUItADXGp5bEKQ8W6Sx3Vff5
Uy0wKPYjBMknpARW9JR7zxtwNA4QPbf8+HbiYh3RxXxABKKALdeUBRFjpPQBbTb2WdApYm7rmE4O
GG68yRLkVtOnBqmvTWchwkkHyBvsQ1rlBTYrBL70Sb9Wvv+5NQhTYoMLdew4yIHfJ/pakgkQUGCL
vIINQTZHu9PM8uSTJ3G99L7yNxAijFXr5zeu4cHZEkfQ2z86kd9UPqJsYYdYCZzTQW1ViZCYGyHP
IZN1AgfTK5CHK1F91JBr03A/yXBW6BHpVcQM4D8bhPyKGJEhr9w6tnkhEIjmu9SvvY8afM/009K3
ZCEuhM9tc7hJf2lmd4ga7qpTfx/K6SpzGOl9cG7M4KV2jUfDvfgY9NbWTTKT2oj/PQ5wLFncJMdq
8OLzqLnDxnFxMpqQwz/zthvnZWsplIVcANJJDFxh/KWcUOMfQZ+dEnsKd4AQPpmOX0ABTXMi/WFI
Zj1E7YwugJxDxTuu9D1Ac0QkD55k9rb4w+izYY1bz5S9Zb9pxLSJihmzarYeihegxGIijKq3K9Zw
9LyInVkQdxR0kBbCI8u5jTWvM4lVcDNboqWnei7MELHjsBxj3s6m3kaBuFGIZUQzSVEFBTZvHuy7
yEVGup+na0shhLhvsgmuVjuz39A8haQorXJaN8M3d9LjNRg4ljezGVXXIRjrixGOsz/DCYpVulhd
LQeHW7wDUEWfVy/GXAzLDC3TO1hnhJpRt0Y1wpyJbDHvChYg46qyDYZDUGOrxKgxQXd1bvzsug7K
Yd3lYK3pglHPCZ0enfcpiuDfInMYZbAwg7nIWPKc9C/WPN9uJ+1R5vwnuTYPeUujWbb4ELr5GsOR
+tSEojqxWGtg+c2bUB6xC0eGJkH8uJHBJ3Ox68qi2WHOmf/j4W32SDLIVqAyNLjK6jwETPbALBKK
n2eoVgPXoLOLgqTuX/u54Rx11PT2XtuT7X3/+Hj+IiT2yHTTt8yWkVliS5SMfPfNBXGpW/wQl0Iz
i0vBq8/8yBtOTFXEYYB+56fTZ8tuWlau+YvTGdGZscAgBEeQCYAnSbrC8le5Uq96ExES7uZkIdNf
V+m4hMxFIAAWjpFDEsg1GI3mIph4YQNt2OfEhvFUpHBCsZW+Bntv+Q8bnD+Rtu5HIgGxuQYfThjL
iKNdVFrPqUa3uB1SXGwMUdSbsgag26gOP5t5rg0VluVG5AbbpqFHZZPKtHHbU996j/8L1stb9Cj/
E1hPt/V/BOulX5vkb2qqxnLGn9aspvcvT5iSGYywZndeFFrfoHqGMP9lY9qqe6aDFp6HKuqfSD1h
/MuyJc2FLR1mGw4Cp38g9RwOOXBYpGVZwmZaaf//aKlagv/lN6De/H0A7yEX40KAJ0RhfZBSlaID
Y6J0++fUtL/qYQwu4eREN51KIczUxoQUKgl4xIJ/VLlidRUaFpEHFOkMIbp9UReIIvfDfRBCylUK
WXzPcYrHuu6aexXNMshp+bgUgQLPodLM2Ye43DwGVWlfFZwFNF7jOegI47FJ9Jl/whkYuY0nZQ/I
ZqOKA5smLXdW1EHWL2EapAVyj38WouwKUiJtCIg+IqHbQFHcvB9etpY2y1YHxh6v5reLLNW56b/U
IlM7e46zNWFlvKbCuHGqWv00EpJ3hlKfR4j1mw761E0aJOkp0a1sDwImerQhI8PmQo5TTCx5UaOq
ydPBTrRbvzxAPXh+r1rql+K9jlXutqlAIyz1GmzCS6/uNatwmVOimXTO56JJEJhednnS0gPeH/+j
XoJaJzBX4nGxtF6Kt/1iSDi2XCiS/bFGR/8glvbO21l5Phxzoi8rUTcdibemuQ96RE7tUcNCIbWz
s9YpZm9h0mXnZAwAu3zchL6Yne1SS4/g5EWyBUbRY/2QDddla+oL+HeyaeLzfHQ50FYFmv9OK3d6
DCC8TurqczT55sbvOlJFXiBfSyA2mVd+9vwy2MNHWqOtP9yEQwYyZySWiUK5t85ruznLWNkvBvRy
0ZfVZ5Zg+UFYNVbBczNCkfdkDq0HEbv9b6dXLI0J/wXhvhSK1ToaNNFJyurubZc5pH3j+oh7ZL4L
PizXNRP20S3YW58XpOx4IiptA5dT3gqj8DC2ovBc7K2UYRP1+rNehbkPhCq4X6qWQk2Td2un6BFF
Wf/HNUIP/nkRDNmuyeP+ouai0x2oZhlOctrA8/XhwNLkva6JsOJhMC62pYjFubHsEE3U6tOypyYb
1sqy+XE/1FIOqbQVELQzxC2UbW3eW+Z1ZqLo0BF7fq+kY936VQC3jD72YSmIYu9rQlQ3Wa5aaHpG
e67z6B7gZPyjM5qbUQ+zr1YZ4X9XesHziLI40zRh3poYjcGkMLKzH/flWUTBsHcKjEECHUWp5xCt
lHrrm5lGChC6nFaNyEx2Y3T3VmD8cclT4/Rb1XxQk5WDYV7gbd8PRJ0X3f0whyH849y5ISIv/ha+
GFlDs2Bl31YSsx2P1Ath+aWwTe6zckP7LVS/1EUQEDwg9VeSBe1DbacKJz3t7SSfYPVRRKh1wPWz
L56a8kuS7Zcd3DpAVv62GY6NfRm9EvujmkTlcqSfT4tNcqMrO/QHQAiQyusG4xY5BqhyVhi3K/o9
HErDm3audwKDel+iJ4b/nL1/a6cm/4/jWaPjpWucxi4kVNraYDHrdHxgxjVvvxW9We4DKPfrqkqM
t7pJ0Dsmfn0p5qoBKhJrvQQU2J8ntSHAvg8X9d8uUATdbRWwOAn0ML+TeLRMuqnADLH3VpWoZhf3
RHuXXXRJclhNZvbe9r3eGfNml6GpyHoaUYAFCTjZnX/tY9Nbh4OTfZfFRtPS6ZsOMGGjISN1RbiA
Bs4fo8J/buDEm6IELvbbfODuDfX+f3KV3cEzb5v//i9D/zjIgruxTPJg/Dk2MpIfBtmCqWDRAhL7
iW6qOrT8eJfBqo2LCeHS3YnUcfdV1j5rpqHjlQdoEnlcfPoAZBgPChDCSDDxNlD85kbnFEdMvexV
PR9c6sLAaFeCxcEJtphzNbIY6acaLYU8jr+lkxOuNb3el1PwFXCi9pR21XBfjjmiN+wtRd8dU1dl
f+ygdaaHU3TXhr325LQ4BOjoe16WlmUGYjXPQZIuuzpYyMYt4O0DeLlNU0c7WdOobctUh0SWVnfo
mMc/DJ1UZKKMZ3xjrB2KTGI3InyVhUAYyj7W7/BrQA0ntYDgNZ1xtdF23Lq+nj8b0PBXIdbxewCw
ahMrMzmZfY4UQtfZD5qiEBJWI72Wj2lePO926U02BZdlb2kmm7TapCUfPTbCfnhrBiCIPH1I7O6u
kJjwEMTUWFpE4tkR+i3U7e6bH5DI5uma7qaqnogABj4CJUPxzb/pBWplRkbMG9QR0582cW/++aEB
+/VhZuYJ4RmOgHHGall6xoeHRsTmkIFAD370Qjc2aVcnD11gTPdWsE1iE3+iqgP8O7XVnSvHbDf6
Tbu14iF70kswfyJXZM+CeDhbFUEobYJjTH+inZmLegBiNGNTFR3GN38dWLaWuqXdsvuh7v3cDwf+
XeP3OmaYkBcHdEbgR23LyHaupZ1oRwMXz33S2d1dplUoFNma/ToK9ehZvf2rRpmzbKzgO9r1xmwq
hLxmH5JVwxHHOvW1LonuzfshU4RZMZXat82l1m2dZm+GEVTeufnccCk8kyQvAgXppUdo6lCRIT+S
sixvvdhCvTqxvFdZtLejUfg/Iy3fG11VHjPPzdYGGgA3qakQPIo7dAi6jN02g025bA5pdRuXbkJM
gHZL1ei75DSymGEuEXMq3/k2VIl3aS3etanIwm1TAHYn1Z3cB6gc3+tlq1PHrKC2i+TeQnriXpLz
Al6DXvdSt7SzNTgGGWID4K3+PBdcnXZS8fj6XmUPXQZIzTpa/OQbs+7NA81jaJ6J9ZzgHwXAzT0v
BQqjPUvg2Vl6njq8H1i2lromUhhZ/bvDCj+31WCG2ubDeS3ZpHrlNhakxL6+uF7w004H42aQynkR
qbcOrCB6wumtfwzHYgtgVHsodQ3jMTRx10YbGt9cfGv9QJqfxJQ5uxAhQaI3of7I4PJ9aYD85c/S
cZpHz4mqoz3a+q7ULO1TreTeLnvjG+oXMboUXn/rJrK8MPpMm+VAihZnsg8mhPHxNnVRDZ2CK0LH
4XV0zaIBkGMee+JeN0yNw0cIvXeYAhLns93w0Sg07xCLDiPO+eBSdFp9N9aGfl323ltUFiL0y1l/
XWNpYea5/3aNNg4QQjMzc1v51TTLZ/ug+JbNuDDkSSOfAJTwfXO4mwC+I55koW/sKO3F70KUKnTb
OVi4ur3oFnRmWzIaLEfdeoAuIbXHMMm1hz4j6Du3Ih5U7f9Tt/X3XkvoDHSODUtTdwzPZV3L8e9f
H6I8mEfG/+uHCfr3SZr/TEyvu4PJC40n9ptvZRKeO4RXwlVyg750Tf4z6C5xK8xnqQr71MbaJUwl
mpORBS0XLb9it4xuMkmtU0Pe5hR1SHCRIerRwxdkblzsobb//PWtv/PWbAG73JWO4ViwNhHsnZf+
v399zQg0AdXD+k4W4ezWSOmsyijpDkmGkMjbvheF4EwqJBNgfBaHt0pZyfI6TPVW4H2MHUdohcSJ
Z4OQkZ52OaVNAPLWxWTD4+/j28qGpYbq8LixNDe+XeqWwgWQsm8ivUQklwPOXGCGFew7QAqISf3z
fzzHH34PAHDDIAPatufCjWKYkR/+4zGFQzLhcvJD6+Nr5eXFy4Bwp0ql9dpYpTrmfSA3rmXZr7HO
Gr3rKpZQhAieqgKjSb+0X0EPRYeoAHG47Pqq+JFaTX1nSU27F07w+HZ2mYud3YYh7glcu/KK+0a/
2pE65f2XaJga4o8lSlf8Imh2zJtv+/DK37YSpyqznVOOzbktlAZdFfxkURRxdwtuEl2YcE45O3wJ
Wx0T6aCqM3RorEeYPL8V8dCAg132e6BuYFVMUKkZJorLeG/jXxyhsvxKDLXZDWYxHLEarB/pNX4s
DWr6M8R/NfkwTWjsYv2a7JrBaz6njsQd1Eu+kthNdslAp06Y2Xwm3IewY0N2Su/c33ftEZRkbGmP
mbCDK86e4XXZWoqwZIEtpVSgHf92IJqC7PTPt38hYr4TNXngufsSiUzGWkvAG/1A1DQs0LDeELs/
uga9C9wCFcJbbn0dMv22iaLxATNnCjh56GYh1unMu8uBVEPhAFjAW7Og6f1jiFDGyiUO7xn6keBt
a8p7kBP+fVKHHsjI7KUrpH9vT4D3RqNECDHwjHWXFiJe6zk0lcSNo/1yxtJwCoJPDFHOeTljqSem
O191qcgDWy5XXfaWM5arZgbeFO9XCUfcyWMHRaylXUQ8vgIxa1mVM4tuQN1725z3l62l6GXonHqX
FQ9gEzbVDOioLQfQdZLv/vkuGOb8M//9NhDqsyHm2kRwLAKGf+93COKnkE4ck7whINjIr5JbjGIf
0CpPTwLW6u1SdKOR3MaRNStUgmRc6pa2y1bditndEJ+TDweGqm8ROBlfP9SPQ53clP3jh2pIX8mt
GcSXthjD8/v1l2ZA9skWp5b29ulL3VthwVIEYa+9ffr7gQYF7IOJ28zqvW7ZQvYvuQas6N7r3z9M
M8q9zA3tvBxc6iO7RRRR1uk+y6uOxU5I0SYece9l/+Pm0gBZcBp83PzttJCsLkyDjxeb91utxK2o
1LyNqgd4Qnoqr8sW6qImiKSrE6vHaAgeraCWlwr6y0piPr1zwnbs0NkLZ3FfjsAekJdldyQit2uh
4KwQ0wT2rYX9MzCHT5PXBA/E3IYbkHL6SmiT/jnNvIZcN36xGJjmT2Vqnpd6wgfxrgfJekDj2/hs
ug8jQKxXl7jcsQRGslla/ZurGnk1bf75wTXd/zl8wLY2dek6JmMI/dnfH1xYl/B5OjP7QZiHO+z6
mHgrZSJ61+Ok5NfJedkrYjNEec/MyBGPATjIuclvR3ookNj5vlW1ox6hzIH/GJNulAbfGw9T4L21
aUqyliMZpDbEjUZH7HNlJmofGUN7g92RvIclwIyPvL4ncu9+qcph1pxsB8kejF/lvTkX5eTiUhAD
413qlnZJK9Vad121X+pQvkFraAyPaGQ5CAT3znnZei+WOjcEPEwXjR7e3E6YFZK5H9q87/522En6
8QCw/DTN2LAP1/+wu1zgQ13VMCSOOKH+m2/mtS1oAn4jlFcG7VKIXLssW1HUvHSJo+0/1A9zs/c6
C2L0yivseTJG5Pz9/A/tejso13XvOpsPByDt+0CZ5qs2AU4akm+7/q1yuaJLUPDgETkEpmuf/aS3
zwTl4vPknXH5rrEiaKlfDsohiSBQWJHz1u79DOKN9z46Qfv3qvfTlmuG9j7yH4ln6xfJd8Hio+1f
WtP5jEa8+pkMLtSE3P7qdjE6/LjG7n1itXdDkG5rV1Zf5IiBYjqiRyIwWblAR3A2yFiCkv1/hJ3X
ktzKlUW/CBHw5rXLe9uOLwi6C+89vn4WsigWxdFoIiQE0gDN210FZJ6zz9qEpkSgw4x9wILoLW69
SskbKGEkhaE/7+LCPakwm3Lbyt/wgvBOeVx/Jm5WvIHzzfdNgUhZNJvAtzZJVKqzx9ykUVclJnWL
aJrclRvJ2icgdmd+2qAy7kPAOTJ4ydyQglsHIYkdWmz9kJ3P0O6p1CwUkjASOB7ksjiahTa0tUib
3ujNeM1BTKA/L6W16DMomDoPgf24QHSR3miWuEc2c88LRxTL3Mn1tIsDXu0gZrQ9NXwdQT0cv4tu
ZjqUN1B1QtHC44nXG31LSR1xr0EpCF7wPBQHMfp8Mj4HIt4thkok/tnViZs8H6jPn/TsE7OV37d3
18pGvLc9aAZTOhRjB/Fef7SnN/qgGGRxFPfw7Hq+/pX/sBoQ856Lg79u97yWXwEsKNHWlc7/fxYL
2rQW+Le1gsHmypz+h+aNzOL0SP5ji6WVcVVCHKi+66W3gS+T7+PcVZdNEf7sS2eUl0ZR5fvHqee8
17lkbXlSyt89yb1nPMXfFB/Zh9sbzq5yrOrAAhc/lTJT52VU+DurUSifqsz2MGIDeDcTdRn4sv2B
fi9dt5ZuQj33nY9ab77mbmWe48yLL57jfRLWv/z398uUA/37v1WBYWLZLI5kxfw7cqo4ka32qpx+
NyG84TfWm5Ck3JcR4C52G7RkZNf4HYLXiiXoZbPEzC6ewmZMjCbUEm5jFfwpSHB9GRUh6nF3dHf9
gIWxOMvBykK4IRA19ZPxNJF1TafiYAwV8JFBxsfPQI9MWm5bSG25q6MafRh69ROsHV65RCHutl9g
v+Tk+kszqdSBZIN6c43A23u4z+yJpEo7cSb6MFYJN42FhH0a/GuamNtELQBHMSyV072CoD16Q1C8
sggzqFMBezqGhfRWD4jxEY5UW9FEAfhOaatxEi1ZBYg21m9OL2tnZI8X1mPh+r//mZS/08jsmx0+
kCwPZNa2qvJ3sNKVFLnPS0P6hglzvmpS6YsWt+lFHFyjj0nQhGf+mQ5hnSCRcQCgenEw00tghOml
bLzkFBkY0UkFADVUwOY5sGdtgO8sWeWvRie5J3EvvG9SQmK458h6eXz+DCPgb2qz4BL3E/1SUL56
imDfjxeYXw1/ftfZNa6h7LKwHpexa1IXESY+1JS2+9rBOU8oS4NV2a1SDNu/qh3AFBgh3m2AfLFs
lRRsRmThplUi2NPNDHPt3ymiseCfqimUn//uC0rz6jiGthcposFJm0MMDvQ5Qf99UdDUMhwALrCm
C8QUye6bw/RTaj8GtJgPVJg8fwKmA/gpd5h4FFl9TZKiOZQBYOtIrq+iiy8FZpc+SBvRVFqHGkcf
FRyukINl7mHe/kyjPDt3WuBces2+dXyrPkqzGpcNRUZ8qxrzo/CbQ9s6qLwAuZ/KzgZkOfW3SY+y
e7DjTTo5ooVRTG2ulGHaPsSgHDvp8Dz4svmrWdb9qxu1xNhvvtpqO+LYvw6qq2u7uDGoHHC9St9g
9AQRmD4xZagTbYezKbxImZ1zGWbNu/q9xBLjXa6L4ZAUMonrqYlgpl/CoTaXVBFr7yUvyJeuxSbm
1zUQIPWr4vnmyu/84mhrWBDF/Gd8r8zDKOfUziQgQUyp3aM6zm7mwGZfDoG64BOEnFvStxZ1bK+I
H9YJOZcvuBcqC0mLEgg5QfARIkMQ8xNfsfh25joLLC530BNy8WeKrH5NILeZ/T/fQEWV/45d8a2z
DBG1opbHfmSh/ngvQAKAlUYZ4jfqJ5WZltsmpUkcitEHBZHI1PtOza7JS5KJsroubd4Tz3k+YvOd
G7v7otNqhJnAahqrV1be0DjvrdctQijUX0MnqeadbHt7is+HrTakG09Sy3NqmLyQUnNj+QFmVFNX
rYcOIASoJs8+MWCMuH8DFzq4LtOKEnZ/mWTKEoYtWyN8ofsd6QKUur6N7VKLjkQ0PS+frB/Lods9
TkWvaVaqO/tjgjjN8U2Mw7DfiFY93e0xe7raKYFdh25k7lpQ3y+65OY3vfeDdTVBrAkBy1evRFyf
jlYNf9IalmGV+XtxoDjb3w95Cng9oDzx2SfO7Gn0/+zToi7aueb9OUtMJUc2oKltnbmfVwg2c4zt
JalAKajHAKAbEw94Y9qsuNNWBq7NsnIVJCpTF2Db7CQlCBinluiq2jTekphAe6i64Vm1Ol77bMu0
rBo+ixKupu6BRmpyc/j0A39H3XRxd+NIJ+2nIZGdpvGHwa7LjoJjl7ratS31q+hHDQNqerAAJ0/T
VHY4ONd9GqFNVWaDcUgW7UIDIl9LnfSdSl/EwwjYUPfcHj1+okE47POtb5bGKUqTfOcb9U7tm5I/
AQeJwkO46x0OdxT13Srfk7dliGWFGPXHFnWDPOQbiUK8+RB6wRGZCkrEPs4AvETNVR1l54UNq/ut
g7oU1Lr7E1jUOznt8r2rMM+Rp4sKXwI75pkhJYUBvH61jNgoiVMrZc/0OEjk4WfiVJNdd5WHJQV7
g19oc9XQbbJQztrTa3hWgGwmtnWyFrmdtCXjaKBzWonEj5ykALSiAXl/5L2ziIhn/ejEB6gO442A
5jGdNvKemxoLbNf7uT7a4daYnNp9vXaoP5A2olXkeLmLM/grIHcy82jHAVkJu19G8gAWRDxz7WBo
17UafIrnrpG6mBWKAdFOYB6OQ67u/no+B4Z27RpM2pIwyHlHJTggOFl3sTKADl6pBq+xQ6K3jhL/
U8/MH1Yk59/7bNi2djL5BnUXKaIGpIlomGCZj+JgF2ayD11zIcMN0B4DkmS4xyxVPoJRI5ktBqTG
UY950a6c1JH37jBysBNlL5p2HY8N2gbaZWVW68LKz495U9djVLT5esiPS8Q8PmJncau+ik9BGWdz
xYfLPYYyNS3TAQ8JB9nXFTZsd3PDIoYuE5UrMeZlfnbIlfZVtBo3bW9FGX4zsASYUeKcLnPbcE/i
4BRhBZon5U37u68xI+nUuc4S7B1ci9/9VmRNe7j2Jz9JOsFSZgfGsxyuQG8oS9EpJstY/W1KrL8i
K6s3U5H8x6A569pIyH0RYj03TfhNdIeBjnkYdQdYWTGr5YP+EvIwO5mpa9+dWpqL/toG9kAWnUIc
xY4/ot4H5xkFSOsVj22fmSlfMlipRBZ5EKDgd85UCiEpw//kK55M2HlBur6gfUK2oHUu/17I8/rQ
AslxJbT80yFSTeognu1eGlNQK9QWttMwAAuGvTBvdpGp1jslt+IN/kQSFUNSerYcvIwq/JB+UMVk
9XX/nRxvDww0aE6UnJhkVjEIp3jCeuuT/iJmBqr8FnaO/Woow7CUYhBUDlCif7+XN1nURmZ+trpR
2XWxYhVLcar3kQbQeOrtdVxzcthrMvzEnUmlKzpu/JRMPBE9s3gtEqWem3EXrFvSPK+yi59Jxxtk
ybK1fM0GvNptv1IWYtRJOt77riHPxSiFHNGmMlPI+NPkKuGRpiu99CKafiune+zo2XZMoyl/MAt0
P+6qeJ/qaev/dKjbatwOHrrsErqAhfAldBH+B4pN/WxVSQvDVVy+GxgASrYP3RbYH5ZHcWQdiwF3
LSA+6l1Pa6oMrHz4CsBu15QYL1B8siFD4N3NyrfPozYsSBiE2KdI0adrVslBRX99z+SgXRiN7k22
KumGFOywywzeMEOyFwfU3siCfjcbxUr23XR49kmu2S/AOhEKqr1hiRsg9SKUsIkDceB6p/shiZ/a
NknvJLa0kkq9WWtsn0/ikDkJqNO0/vrsEmejVCpLPciUtZQk9TzQteFLouLubujRvbaCYif6vak/
lKWTBGqpb0ttR40w+12P2n5/8LMj4dXsKM5kKhGP2ET8Gh2mpugTo06MFAZn0/FDr+Dcq4NsHDWz
rw4lCSBgw1XxDYzVbMxBVw5eUy4raJQbIy/UW655X7Hx6F+Ri659py6P2RCWR3GmEv2as8k2Ab2y
EXmRbIbFCCU9JLc8o+RxTN9zQFw8VAalttaQrsSA6HvcwVCDm8USbaWr1d7hNYZCNzihryNnXdgU
0U/NCc38aLoErikAz/ddCZgHu5NhV+ddQXzEis5jjrG6rsr809kuv8AnaM4VOEzYTRi1UPapvabQ
bonQJcYLlpx/NqXSxGBqIMiVfHVt7K4gKWp3Gb7gZ6uBQoJjp130OjaXfVHrO9y2q50zOe0AGcsv
yDW02ViYhIOBXKz45san1tHfsDiUN9rUEl2kn+NTbDUhBMSQegWDVDi/FoYTygUXtjL9YsviYOM1
eAULP65q05Kp4EXb61NjkYxmc1eC1trncpzN1KRoP2srligiD/pDoJrjrVb1g5PYzaeaZgkGwiri
kely9DtUP6bhpZDClUjcE6CwtyJZLw7WhD4QZ2IgE2n95xw9dv15agAqlxr9purhso3bGow8CWgA
EN7M1f36PaSKbNn5Es6d0yh/OwV8SmftxagMky3VEvuuA8g/pwW6vnCQD5nshkixMvdMkjI8ZCbZ
3KklusQhTT9xd9NOOkLB8yg5+SaKHTDyKRYgapJt3KKq3tTE0F8Ahls70YzV/ms9dMZRtFJXpUSx
CLHeZaotLTyrb25yAsM6LIo5xAtzXw2duZ8yVpBTp1PRFoegw8gC6l+8eE4UA381GxBUaMPyP+73
vMlfc//TPeuCjKDcNdAKUdudGtUL1loJCS8gsBJhJYqbS6BjwCZH74PZmD9qEKeaDlAOJGl1KoJY
+qyoupyNmuZdu+nT2nbysIM9Rhw6wyVbwcJz7fZEfXsMs3YGplHzkqfIF88IgeJJ+V30B37wqz9V
4pPBOumqtl9rjJzPRU/YLc/78lttFEcr7L03g6pnzATYg2GpO7yVxB/EBMkExh8oen8K4OvszbHJ
+X541beUGtkebdoXiKz6ogyBhCp+3F3NHs8Pcakdhj88NclvvVdpG73BghnkVP85ZiALpx+ulZBl
+nrMSc3p1jHXEFWn00AXU+WeBR2lL2RQpBAtuFCBi4PQfwupuDh7Dvw176+mmExZNIYZZu9h4cVN
nzf4637Pn6GyoEeZN2IoATluaWRDv66Kof60y2XWNtGXivqzlR3zZwoVO/pCkAdzKGsgFqqNKBqo
shTTkqwG7WN0d9eMg22qSQCR6qHc9Z1V7gI5qnbPZjv1RbbUsMCZTkX7MfH3Jc++PKNkJ4tKd/6f
Jvt1GaxLisNxScigJmp8ClRHuTdV+N0HSHvQp1Y5ULIZdQYuJxI+glLAKwsTBEo7wcOjOebXY1Bp
F7h/hJzsPtgVgek/gky2Q+QtrIL3RwTpecGjHUrU9U2T5RFbLL7S/laCGUK+CzxBAErkcTb1SXpY
/KPjQIkkwNlrGKDviUY4e9F8HjIP4Xut/Hz2/DVr1HtjBn6oQ+aG9UGZVVdMd5L7gJYIOV/dwDui
qdSSzuIycuYOUOI79bEpuivpM4QNAwUE//cgi5UDJiLyXMqc9DMGWuhHrvlj6K03zfS6t9QzjYVe
VuouBEBzaIICiHJMiWSXJ9JWBaG8sdwJaKWZ0snUMTYVhx52LPXGZrIyldg7i77Jt/kkN0vRGELd
tV6sgaJUgnZbnCRnKZQYHAjl6KcCE8d34n/awP+JySm5HiliV+CP48EnNbUtxy5ZjXaXX5Emgmjl
Bf0t7mNmcBFrpHOdOxh1VHo4d1JjODW4PW60Xl8oQQlX3qnmvjTW34p2KRTPQWFbsz4pgqM5qfoo
TN8M2ZhddHAjL6qeqt8o4Tv5deS+KnWgrwxZZ/1KZeCrbrvXClTYl94yXkc5ya5W1KZX2cKLhO1t
vBJNMSCV1TqhJuMouiQrIZdNWqzW3tktowJQ8h9KVL1TGEixCzzDpeZ4/VYeo/HE1pDSy6BPv+vZ
zh6j4kfS4uACyzjCxlgqNvzTqxXMj+Tu42pDMThTYOyvNGowPynlgNBVWC5WWaq973jdzXGrqT8N
TC/FzyUgzgeVNeo1N0pzUaVud+zN8dcBoy15l3gt5RT/6nfsPiSYFKLwL9g2QZj61+TnnKEjXZAN
ivvSRMYlcOVwFfaF/8ZSj4Ln3k/Wj6Zd2bPY5z9CNEclpA6TIsKtaBoRiNsWluyOYJr/ZkxckEKJ
yoMYDWr3g4C0deRRGryxDT7mvdWcHzci7ewlXnQVFyqa+eJ2dQIfDuSZeHkniM66CDKkeGmLvqYL
ySGWcIOm9/jz9Y5IriuIJtemt2HDF9ZXHfLICrnmV6VukY8WQ1zgsTx+Rzg8rhu5oq674IsCbrB4
awZ4briPOT8GUq7qkCHhKLTq2BBJ/hKkRjqTx6K5Us7NRhDLvr3pdunOIXixygFAXYiqgxBHcIol
r42BpjugbCnQWueOEV7FwWnijYwu6PhoBRVxWlPamGMcPSbYeOCutBC3YwtU88QOkYyoP4iDq9Y4
84nTwflox3A5Vp77lrmWv+vggcz0aHTeAnVwlmpqQaCbmkADLJiRirMRo8BgfuSpbh/FpQaWeo1M
uIzAR37VcBgWk0w7V0FTRiP8CW4BtAvHhCT1FnLtLVydpcnY6eW+ywZHWWJKAzGXp9OLFla2wq4w
ACIfUhE+F0OZA8hYzNfEnyAZcmXuxYk6q1gInRTKtilKTS6ilRleffr3flntBmpAp7lqHHdiruar
1WMamtU/7iH6RVcfDN2eUNVrJicLsRkii6Uu2oaMsqUmwXsPFFf0Q7pX8crIyo0z9f/7fNHflll2
Lz22HKbm7pq2QUU+nakJ8nIV2Br+6QTL+0Ea1xmcjZfnB9LQSW6MXbETXbZlO2fxkS3dbU2Gb1Pk
hVSSXune/8/lnRhQa+NnXik+66J/W08+l4JN1CnEnrEarMwPgibdJxHwdu0aobOwpqYfdCfioyyE
4lCFc0SqR/RrkcMHuxx5t8lmem9Z55fsNzxVe5X8JKDITae6JJGlz0iVvpRua1w0R4uOEALZCEz9
ps1Cjq15TkDLASiVtea2kx13y0ePQPfvuo1KseJZHA31WghdWW9IZxdknWiJ2o88lCd+vtrPRV9i
GXCgseZcKEW7QJqhnsu+NG5hbOVzwymLFb9e40bQXN7hBxTh2iHpNzHl9wU94ka2yiGCRUwB7r1a
LUbVCi7q1IpKnolZEt5DCRg/dfRb/LEJ26V17x4hSriUGSXn3qDsmaz/No2BOLQg7Fg/1IdhEqeJ
gzptvCLD+nC7ttqIrnDaoPnTwSSoNUP/GJGgIYUnjVg6j5I3OJg1NspWw5/q0RTxQz3KD0FuQuOa
QorlqPJAtQGBkidcsQhyb+KAwPFd682CsgLHvY2RMi5YvAMInZqNy4pFz6UvelRbJZztfMnqajiL
uVkA+jYcG+lxNy2Y4s6TzwNpVukG4Uq9jd/xoAUPJw1YPZt60G77ujOWUInMjR7iAEaxgozzKK4f
9Yfn597cSs0fZlBRmx8mbK+BU5HE0M2jrITVpUz18qKAJhNdadqyH59m1H1tHcWgmDZ12a6ypbYj
X7MDRFBGObC9t8zML+eBEtzkEqQzC5oRqdkkexDDj5mFMo7zXsNH+o8rxSTD835EHSTBnrDatay0
S6Lrw8cos9UnfISfwtSkXuBLzMPrjMXXY5ZSE1Oza2TnARvF6cCahg/jCFP12Zd6qb8hQ1pQxljr
0gvgkZcWdEs4IZowtgh2bm/6O9EUhzHzUtJKgDphm7IUFp1KLMELFacRihQwp9Pl4sp6SX4TzC9W
kWuMAqqrV/jU3+pW+wOhECdq+02OZcQApVadsMelAl/h9eR2JkK7VvpCaqL9oYbq1o2USwKxfZt4
SeOtmtYghR6Q7bfTEgJjCiDmpW3Gs9bJkC7LVHttqWAAXCWfoatrrz2taGqJsY6KGzEmTzOnsbyM
lMfY/75OjCmTIvj3dboTo6328XmsoryagaQjozZgy4vmGvM0w8tvmebA+JnEPabkvejEBEOzXjRJ
oH/rUAm9DE2inqWxzHZdVGQLBQX7l4K1WT5q3xpv+pNDxiSXG0RHRJfqTAwAfJ5B8Yu+lB1fmrLy
tW1g1HxAC4tX4XRvMP2n3pOwRVAIm6idkq2VOpL2SHoiFr26sQ2LxNhWcfvrDMvWNWROf61lySSD
maY8R8XZ8zLA2lCCUzc8slx/6QvN/PBgwa3yCD+03ondjx5Eup/qyVdeU/VCVeABmjye7/yaziYP
vhfPB7gJwqO9Y5+FVCtq5KWDm+NdCqOeyHkFw2YabeWKekTCEVpquVhD2BWkFA3DNMpr79TJEwjG
XGz3vFNlod7OpkuZ/0J5Wrkr3ajZw3fTZl4bSjP8M2hWFn/86dDaGJ6AK+H0MXE6i6TwTeGTtHrO
E2fF6F3QnlFqn5dvPParf8op5kBlww+WvO1LG8C2yU3LQ07a5PuqD+SdHoTAQqX+GJVWf2mtZLj0
ccmSCKGA6BIHA86N6lfNSbSIYPeXx6i4wC9ZIbRwOZ/3KB0e33HRb5/3CLAT2Tl++Sa6Eh4lRyXv
EAlNpcDIta1dO5UL19Ph2Uwk7z2QIep4oqJYDKByl+ulPlUPi7Y4VJEboaguZuIGf9/1jzaI/Wuh
6jYF6UayVpDUzhVLkt8gNtULs1balevVylur4EnZOL2xLUYl3gxTcN1TUSr5aZAt49RPXn3LGVeg
GZU59JL4FYM9dWPiZjMbcO57bY3I35tY1sHjnpo+VUqqk72KViGhZXUKqD+jExW7MtSKnTh7HiRo
YfmLaIfksuzHzMpril1Y12C780ZZmFJzx2wZpx2v7l4hw1dbUNuwrKZmaBrxDmM7zGjkpH/NfFAM
rg72XIxavWTv2x5AX2wa3WsX2MYBpMR3AOvda0q44xjixSPG6gLzWCfIz+LCyHO18+D5OzEW64Fx
KSxpKcayPLdQ80EamO7ipLzx6hRCH/+aXvejV4WnkRcGAza369RK9LuYlw4wjkoiouJnW50+J82O
/XpTwWhozPTV7YZNZJCqRDufvY5+/S5nGOWIMTtEFKuGfbQXg3zNwaw7ZbgVo5IVAI9nRb0Wzawl
TpD2PeDhUCHvn9tYFuTBAYvsPw/DMG/lTtmL7rEpcRc09fHXjBDbqy0IB2CRgYoB1HSpDIi7IxEx
jutYLS+/muJCMS6uDptQxhRQTwAAwWfIzU7eshwg5sQrG0mPEWt7rcElSiKZPq9dzeFPNXV2Remi
whST7ABdsTwSXOzU8fA8jL0nH9RQj2F3qhtlaolB0R8NxL+pA3fKVQfx8kV0pgpV7OC6uc3j4gwH
2apspgWN9E+bo24j5YtutcPAN+vNGMYNB99DJt0+qpXE0W7q5DGEU+wVX9yJx/F7jjiVpDDZW/yy
M2voT5E1ALkCYLst9LB6Cwre7r1jeMRjaJYwtcdIDs+ipTcAYLV2uLF6YauR7SMPx8quLLDmUUmQ
AzbVpieWfvHx/l4OAUizEMRTOGOpg012m2XLSOczN0ssMu2eTN7s0VZK5+Qn9rhPdFW/iPvYOS/w
VDuP0/3wv6qPxuAiwOZHiC7Kj8btENX/iK5H/xjDLPGxlxL/CNHXAn2a263XLPxWyZaKg1GQPu2i
otGrTh6OOpHuatCVy+pUTgfRL4Gg8HFAO4ipegGyGi/UX33PaeKq33NFf2IPxV5R+dw3eTB8cSdD
RyWTP3rgoWvQi/UypLZP9HuuOX7Y5VivDblolo5eBC8sVPy9XoTdrC4KfdUkbXsdrKS7+srat2v9
InpYoahr4px4e4+OG8/CFGaqZBvVRvKs9qoj4jsr7P8fowiCKMUJfGcmLvaT6GeLsHZuNkP01vTF
pk8T9aI1cURhIax4Nmk3JQnsV/+r6KwCu7mVrUXyhQvSnnBFZtY7MWay3j850vAuxjzCtQdVBR/Y
1IF6tVvjzRvLH6qbtfcQM8pbbi4rCS71jNu9So4rHfCC5PUcV9bMjrJ6LabCXsKetqwqHhaMJqPr
7H/fRx0qcZ8wYr3aBZQOV4p60qadUTHtlvJUuylhB45zanky7kpF3XcLKWOz5ARueZzmi0EwUcZN
roy/5xO/7RZi0NXGEpaxfoLwhmgpdsOXEVvmrZkb+GF2uX7lJaVfwRUYeIU42aYufeOKdZN3GjCZ
EYNimq/0+hxniHj5vMrobhmlWxdxjZrD6hujwZg9L+qV8mq7angQ14CTtrf29IP16Wf+9YNF0wvD
fVQGr6bZKieskqq5HPnuG7iUfxxQuT997Z5JOO++5FQeK7Y6ftaB16BW0RAf8ZpZFlBAd1HmEliT
2ARlKCQvGD7Xs86yjTc3T9Ze2oJ/6JNbNR1Kr6MCA/eBVZrFyc2xWUiogbEXLTHDKirrxXF0eJjT
BU6bhPtycL5Z+BvCsrOgcqJKblBqWd2GamDMTSM/OrZ2r24Sqz2hiOixqBXHwHW8gyJ/ihmPLgoR
o6NoA21eoIyTd8rUJfqhsYHLCIseY9WmPWUalvFhHBWfY6WV80JWhm1Vae57V97tRM0/x052111b
NwsjiApikDElItFY8QiFz104eX7NpoPuQrb0Rz/HlZWmpigEfNkGNbZ3pRwuu7oEYVF3ZFisTWNi
Vg7ogTKF4mB0rXbSpgPQNkjIRh0uRV+lRNoJmIR2snzrwsZF3T67Cq3Rj4FyUSvWBS/i8hypOF/4
ZMY3mgKTH6MZGXtxkGyHUJc4zdqCUzjQwzxhdzR7Tqr65td08r0GK9B/NX0PmwoysxtYdd95bvzE
8IuMZz+Oe8X1A77BWXuj4NcinS+7X1PTWimqJv1jtM5S8uTi2zC5ESR1YtwGP3IWWCGZ+1CrlG0A
T2mSVXsXkAvYsXvotAy42ZX1iZGfvVTwzFspUxMQPYI203i3Ia1vwlbxFllEkj3zJ3uu0dWAi0va
u+OlrxTcGWe1T8P7SHZVdFeRH+4kP53seJjlaa4zT9pE/68XaXmUYixTot4iOJ0r/jdw8uo8r2uN
b8PgnbzUe6GRf7Cv/NRlVDWtbhjYULt70V0qVBIPJcT3JoiLjxTnvZe870wSzD2U1QCX2OnqXlUJ
I1pJc47BwPckYz4JxUDwQCe0jPPB+9QG/4yTykTAqIMTYfwCpA790G7ArPfqFNz0/M9ixEjayD/8
FGsx2xjxm8h6l62LjidBMjEvCaC07BgPraIGM2nKbpcdIaCh1cIDytnozutlJ9LcZeC3y9HGH0ck
x6n2gvAeDG/wd4vdkEPcF9M0amGoAivTkw7J44LpzYe4bZFFyQIEElKm6ac0CxuD488qhkeFrxAG
lVNvO7r8P+iIfVYVT9QRG+0pxT7mGAcZqAM21fDNaOUQF2xtuIWRr+FplffZyldtf51SAbQfDfII
UVM7K7n2dcoa6rY+1i0lDH3Y7QiuKtjIPfqy4FADaMymlqG37ZL1cLSRzEHalXkGR6tLnHtQDNLJ
cOK9aEWaPt4n5sk0ZLdds8uypJ7CFtTWULC2z0ry9EFDNZ+r6DKfrsz/SGznew7f/oc70eZDEj8v
NQsduyuH73BGcNkLOuMNdkwwCYwKpLk9jmFBX8LG7wdQWgXIianZUqd7dmR/PihKTXhbQ62ZUrCw
8DXXPeaq3d48pFU8yK9B39HokmIeaUAOxJjk5/3B1wtKFhn0q4gZkfID0nO0jygpWPJzSWpFWj3L
W/YXY5Hop7yRlYcITO2Lf1J5SOAHkFSzWODOhThMafsldjHZu1JW+VrTDTRvvWZ+lriUQJP8yre4
X8Q+xdU8Wv9RXX+gkh3DK1gOeDBX2sATOApYBIEEFgfKNxBkilMmcpqBMt8W0+Hv8T+mPq/X6qb9
db3oFJc/hsuaeEGRqhe7IW7U51H71ZKRhVhyNoEJ7AK2BEJt/xQ4kv8V5071pWh1514W1D+jhJFP
hMeVlUP9KAS2stpJYeW/aLIZb8vEcC8gp9qV7/ismPvavYi+jmqIGZ9lbdmmMoHhuOVzGMPfSfOx
WDVInj+G0vxqQ1g6l5Qw3NJEW0FnLtitNuMsGk2UyDz3zEXTEyRCxdDsXRWrzMOQI2NwMNA0BhKQ
KdqPK/jsfC37arZGdyNd/Y7vUM666RVTFptvTZWQW3PL9zHveyySjOgAc718l3BhKuwseAX5g8S0
ta6iu057ZxPliT8HB1u98453EeVruERPF9mO8Q9Fqs5RDIou0ayzboejSv3a9924duAjL/SuUT6J
iB2a1jVukMC9g+VX96i3Lfzq2nASOfDDVSWErdw7C3VqorEr4UCnEaWZNClMkLaSSyYcwFXwqgW5
d1R84vqS8YmB4btsDMa9qlJ1iVYsW1T8Au6aOylprdKftVhk322SE0c9D1/jrnJe1LrD/bfU9o1h
Nbd2UnimAGoQ+IbRbpj0odCkvA2+jhHqAUbFvLDGaZsF4EW0ukGFjpAgubQL54JION+iszPPPlIA
PrdV/11pCrYXafLF1UMfJ/qO5Y1qy8cmN1QA3MzIocpJOPDURK1mFXanR3dE1WGVloorKtimqrFe
Omk8mkWwd8sq/bBCxUctFjVbQ3Nxegd32vEaem0ssz12ORZFHr+IjxZH4gUrUXWllQMgYY/4CNAv
jHlwv/qRtf4iLviYBypgCkvXpGOIsnPb57xm+P4bd1y1vBcN74+LHvvhOtEk6fA/nJ3Hkty6koaf
iBH0ZlveV1dbtTYMmRa9J+iefj6idNRnNPduZsMgEiDLkgQyf+P12u+NmlaPFpoc+894C/IyNYd2
P+bIyxr8x96VqbgKMM6//CxZ1baa/sgjMnp2DdgJDmKy6QTrRHVQ+6M98cKqntmPbaljFYJwy3en
1Dexbo2/jMA/jGRjvjZ6US/VMfBOloUliJLUYqFCNn6NjDw+IM0zLmWzDm0bx0iTKt3cqyfoU4SZ
b23Ap9WvFG6LlaM57m6ce22dhJFtViR35l4mQ7B4W34JheTE66Rr6J+VyU2eqRRwEIqmfwamMz6P
BoLK8zG6oec7vyzsqxiGbwC6xC/f3Ztq23xQDMaEONHKFxs6zboZzfycaST3rTDLtyN53psKXHI5
hjj3Ji6mGp7d/soqa9+TaPkah0G9zKN6uiV6BMVZydpDXobj2VTxrJ98ob8Yc6kWA2D3wxZL5n/t
L24BPzM7UV/bNHUAE3gF/zgY4ilU1O2AjsGD5YEA1rHssxq+R2D83UHJnwGNatG+ctr6iFpNQ04L
mW1KJGZSH+VGdn02bT0CVOWiW/avY3LcPhZa5Sk7Hh/FpZ43GBulK63GzAmlyuJCfgkIm+zWGswN
P3si1nTM2Bkje2G1vHgsDNphX7g8i+8bqwiYHfXtpupT8KpzR48AN9qFjf6OYJa/F7JZI42MCiGA
1XmIak24jiV+R/EFgV8q4nWxkLtjoM27U95sC7+73Huqzo+OXedX4Ubu/mt86F5xZ7VvWFVvIrIj
b5Nq5GdqikDK5mbUBs3OMLg5aH4XvKlCx37RCqad7OVJXS2mQvRn2UtRHeUuRX2yxqp6mk85tJry
Kk8ZiQkrm7kpT9lT/VrJZsD05n5K2UQrYWuZlbPjGlQPTUu2KoCOhUiZig/zn5jc6x1/Olh9jW+H
bH9u5HGfTbn3GWPCsmu89kyFx4Ra/9KWGfRolJAfROC4Dy5crtQuptNn3BwGHbM8MBNyBOtb9yGd
UYktmVgqVP8cqtd8Nbrd9Qs5bjiYBkVZ7s/Jtg/x9KrnPc2Nf+/JGEul371/jftPvYAS3Pv5ijQ4
+6i5JonuHNoBPiFKRDBkXc80zaXcNc2JWYfcvQ+QYynm6YvQ7Zr7oTJWy+Pl7r8OolziHErNaldj
6GQQBXAfiTqAullaBw9TFgRwNjSmlTUwHVxkKD7+6RgTJ7hAJl/KYZ9xL0FjlvsFcHtS1e5Cdrem
fgZV3B8/xymxHh2aaPwyWJazb31P3TiNOhz0Wey6s8wcqbS5jaHEeIjUwjfXn/1mmdMvh8rgffy9
rWPqCS4QECiqT4sYy0ekwb8FBcZbapq3hzCK+idda7/IuF+XC2sch0aHqM40L9WD4JY1mvKQuyio
8WdvV3Vjo3VdhUazo/SIp08wIDo7Va19BGV5Hy0PYXLpXZPyWTao/XFUbykbjxLXWcbkxkjBFgPh
5a6iYorVuc2cPJ1Zsou+yU2SPInHlZUrhw5fdJjo44tvZO2tVPXqlpbJq1mW4xcUBFAn3FRhqb60
L7XvdC+N3xns60nXvUis8+9920B4MgumKzRtdxnbhb7BrlNnfYVsEpClj9oQzkmP0uE5qkFohiqr
pyj2h2emusFOMANfyV6lwXKvmbzvsjOtDI0p0hFcQirwzK43mhHgu9CBaDQr7yw3maDIvbD8sd12
ihcv7u3PfrnnVGKHK4N+ECJRxbZVInxbcEZeenHZHa2OXAVmDIo4yrYzB+XeXzE31RG/IjPJRMxA
UEM3wfu4RnRqOye4Crf/vbEc5IKHeKo2f3VAGED1qXJV7LL+OYL8XnDNzDw+839Z/hWX5/TD4mlE
uWIvW4Ot91TVSCTP3CDJ9pkwM9hbZgFX6x/aj4xbLNKgon0SiRizNxj3GbrvubCHPk8nY/Kcf8bK
0F9n18PgqNlVszOHKcF5O0K6wvLFzksy7FbRsxop0/VFse/cZN6lLfdylFIXRhqd9BBT8gST6AuC
VubF1KcARZ1xpXVKebFHHyFiLcq1VazEOaD7uddk/tB33gKt+PQMVplPV4/R26jzN8rNLsNGimbu
Iz2PlEm1Bzccvxla/KHP0CbZmViPXCUOvg4AwCkwPmCXGL2BZfQOdoecoRyEQwa2BW6lg27ghFzW
6RI8ZHOUg4fQP9eUo2+ubVNP4z8hw01m1cjS2tH9TenYcSjK1zv0oczf8bFMHiSkgTlKcyMCgyd9
+EQ6gEH/K1Jo73HSJQ+AhZs7XuK/n+f+Oo315fMc/QBZDLryQeQjmAISzeGxVv0RI8VQARo2b2A2
tqt8SrlP5KWArqiI+JRBWD3JvVYGp8lmca63ISu3eZDsjxodm6d/jZK7SUZFHeEvoLl/nUR23w+K
nTA54ZDFiuiYeKLZdsJ7JsGrHENzsOqz3I36PIBhRXDkguSmAakBtJ/TgbGD6Mj/IMLF24p95RiR
HcGb4DJ4P1vXj1dzGrFcyKKjrET+56Kk7AIQUB3lSMUINzgq5AcTc+q0gqBa6TOatGZ9fhclu7f/
dDdqr/SXP80hQqd6IZXKNNSAmlWaDMu+svDl0+I22H7qmrXGeH+B2KLKcvnTvJ8BPZ8B8Zish9Q5
9Tft3bYs4yY3ta2Lc2yGwO1D7l5d2Cj7yMG8pcuFccub1LwlVQBjRPFxIPoT87gHr5rEofA6n0p2
FE7tL0adCuNnTFXtL14ytUd5JhnnvrpqwI9DI+JIQyviB8XBQnk+twzVrplTnhWP8hg8bg5kkfR9
xBoL8n45nIyW+1Xnex0z1Cpe5Ah2CF64j9mqtUWxax4w+sFKKePhEMwHlnKQ3MUdBjOy2MXfeJ67
yU39Z+8z9jk5+6+x/zqkSZoWvzKk74eOhc8EviEQQX31gTOjNjxv7P4hGK3hIHjMWwDTiFWF80oG
1tzLlpPU9TU3tOrqeNXPwapAVf8JyRGjjgOuQNF3N1pIESddqZxRWcXlOuzGt3SCTjkIv30c+sxe
p6Xin72203am1qQHHQHnU+NOwdYo2vpBMS184bMoe5mmikVzZ7mvqRi6oyJU8FEUSFxgmmyCbMhO
ZXXU8sg76X5Ap+jM351yhK6P8cnUw4XKwlhNrfihmAuLcRQ7F9fu1rIlNwp3gUNqtD+7MUjipdNG
/bb0KqwXZwPhxk7NQxNANg+iEN+1cXKfO6Vm0Zrrx9YCU0hJ+8GLLo5lJYghskl4Gt9apHsz12mv
snWPB96BtaByogAxzVy75qtvR9ZBjlDTNL25iC8vKF1bO9MJ1GAJQQNIQlOH28+zqxlCoH1O4fwz
VjSpsp6MNFvJ08gTikqMW8rqfKL5TVnzZsiTdo9ZDC408i14Kt4snq09m800BksbZYpz2Hbbz/cs
bCN/KEif/u9P12MAhd0VoPn5bcvh6LDfP91n6M8n/HwHselSEokDe3d/yZzlBkAVpg+frxk7DpqZ
ORW4z1ftIgW/GQuMrTy9PGEd5b8/4f3bikIXqd/5093PrVsB8x0+nRwtzy8/YYOM2Oeb7OdPmLX3
3+/+tfQlJPBk+P3p5NGqYx2UwAUVNX8R8ugiy7/Gem0dPk/vUHZcDDUOQsDwqidwRzPfVS3PpS3c
R0plT43ueO+Qb1Ccw0TskGt+9VZo+bK0lexS6J659iasBLDbunJjsp5ynYxcOPncZaKEqmeKx5Oi
Gd9kp9xUgDEMyxvv4+sO0nxLAnQj66HYaImTWyY/P8d7GvlDnvlMOF11JQyFuV41y7RnmMY3sas9
hkGhP6IDdXKHVjnHc2usnP4Qxny1slMOs30k65lth6hCMsRvQ+QoXCSP53PIjd6WwzrrnPJfMT9p
Np7tNNf7q4xxQ87f1xfyZeRRrYnV/WSX2UE2B21sLoCb7y151NAiZ1TZFeKcf95vqPegDzT3QYZi
BB92iEkUy8/3i2b4r0JNm6MckbZxeHb05v5OZQhtd/KgQxJS7eMDyZjxngSduH8lgP3LrRpnwPiN
r4N3Nvw8vzSKBoF1DKKr3LPSDOpUX5c72XQwwDUXlQ4CITLbePXXaC9Rh30N2/HzBHKE3PAKfj7+
foXPsJ2UuKL9eYXPjrQSv1+lgISCfjzzIRVPN1MNszVQZlLbTDo2OvaiUOqDZM90HjHryRuOVJ1d
yu11dfE8rBIGNWxvBuiCFfUc+1kJ3WDZ4Rj/xWr6EJtFY/weF+25djv/lzdRq8nDgTkhNsBIpaNK
nro68Ck1/OGY2kfrBMqXMPNc9LJE/qLD68Hv0jNvUJdYmhqGeuHtals77Jyjo3Tu3svdej8o/HNx
ypM2LMy8NP8HF9d4AqpVikUjtxpT/tbosr3sGQxvZhzl1JIXepeNp3vUMbzFwINgDaIi5ydo+ZXz
ZdTgpq4pWroRGtOTZZXP5WztlieN+VihP7SNmnIf1VpEztQLrqoHHgR8sYIcY5cuEz1rz1Njq4+x
2rzIuIvl2Cqe6vbArVWDU2ms8tJR3sGzahtP920KyRw+9OdCF0jQ9ma459LQ1jLMCvHYVwN+8zdr
Cl1oYHbaIoXqwbPcME0kCUnFNz32g5kem6bEkk/uTjqqFa6lHXotKMgvhqvI7cr1NObZi2dTPhMD
5giuY6cvpYKtgl2A75DNTkC5igv1l2xNSuuikO6d5ZFovliPqKQvUQrmWTxv3HwHsqR9lo0+Kbco
t7c3eSwe0y9mEKkX2eKToMvrh/FJDk17QICCVP2e9IHynLH+3HMplOrCLJuIXD0bY9Bw2XRyY41f
2e/YlMHnQuG6AShskfaTA+NB/6d7HmiLCZu9sQBv/CdeWnOioVPxvZ+m1wS3FWDVVfrWKaOO/D9P
ftk0SnKeRmwGhwCQ1htzgFfVwpkQuvr0KqyVHKTlXno1MMWWLVeP4TPZGjOB+ZDUtSjnKz4ogfn8
o8bNsXcm9yx7J+rf4JCClxF01c0y2kvdptmbqbnRccJnkHQ8BxXdVGxsMBYbeZBVqgoo34jFAw4r
R9T7/U0wMyblJpa+PF6ED086W/bIoAGWkOwoUjA4CddPMWkt7Mj1m0iMGu3hKFkXfMMb2dmPrn+l
znhvyVAt+mCZpyOX0Hy4R0n7qOEQuTCGkgIksqAvighilgmciUSwt48hF4Bg/qVZzXeUHYD9RDNN
3HTKh8SsrK3tTzNnbkAEUOGR7Qm7mZnV3gJp7/Ibxn2HWJvL6JrALAro0g/br8pFkhXqSxnalFpM
XSeRbXq7HoWovadMM56kjNYoqxYvTcrSjD9l/4P82up+pipP9mXfmd8SE6YCbm3mk2jJerVplJ0N
taBylwzBLlId/xo6RrFytSR7i2zlZ+Y41kc63O7nwfTqpmC18i6svgV81Sk3D9WHlT9NuDQN6cuE
rdVzhB/Ec9fgBJU4+aMMxY05LWBtgKyeOyuRVZuCdPpa9nJvTE6d2QMRnXtL1IWf2+PnuajHzVmt
pD3JfsfLsrVw+JMp77knuuexy1YVcsZveGlpwC8iYyGbRmk5GzsUFULWbfPGSgwrp2SAPjEPNjJ/
Q+EDBRQ/qx+hVt3Dg52FxxwTRBA8jEoLrjnoI8N2VIV17BXMEU1L6c+zPsVKbcIeC/hpOMuY3ABF
GM7pvJniFhf4GkVI2dEjZDuCXaVHtnUVwdLPbhmTvcjBgZ7K7aPapPFS9JN/aezAObeFMyxHfHC/
kYI7BIM/vZYTBg4YQ1dbOJnRl8Cc8JZI3W8KhOZVrk/mKeq0+CGnfAOtV3e+5fH4pmE+EVDZWIR+
3oNr7KOHz43T+ueGic4RMmPlzu6uyX5S7HAhh6SR83twEKFBbKr5ObGh5C1sUnWLymobrn/ZZnWx
qTK+nsjKx4cGQbPD1APlkewA3Nx/1BPKSpI50NIC0hOi5gSrYPSiH6otootkB8x97Tzy/3GcPItp
DXtXq6OrOkEVULBcXvtW4j3i/ug9ug3wEde+yciokvRBJqfFTpg+GbNxuh28drrKVmolya7pUS4L
MYHLl7bfPCBaO5zj+YDC193NhItUpFv2Y4jHCqL3GQsTo7Uf9WJyb6kDzIU+GWlsS1n78NlXOKKi
2hgn8dqAAHLWQGW7dR1jaZnUr1qR/96TMWhW4mkcyiUYiuir1/8y7KL+4pR2jgcwSoEy7AfR0XOE
SbGXuxXWMUgZZH30NZ7UH1D2u1uYiOIyGqOzkOObHKtSZhL9xTPU7Obr5oeMW17pMw+obGRruM48
tzrJOPfWFu3MTOxjKwu+xCbF+fntKL2SblMk2Layybuz/ry7vneHdTG/CxRmjpVwfr+7jqnUstf9
TYOUSlz1xUflaFcyssWXKS6wmk4G9ey3XnWs8B7a9H2UvOBWHi7I0xQfsMGXSTuYV2Ho2UqYho/U
ZYAJyLz3ucmEMm7tLjl5tvh3XI41VfM1MN3wpevMo5ba+hd/qNAhy5PwXGkCerzqF2s98523QU+v
fuRqP2OjeAQVl70ZAR+rrwvlGBtTf0adAuaoGTbvYOX3AXPvn5pffsWay3xRayXfuCXJdyNq1Usf
TNEsmul/TZRgLYcihxQBoC+b5wL296YzRXBQobJfUY8alro2chGPZocU9+iDaptMZ48J8o4FRiLF
gt6mvG4X/TSmX60y+l5mjf+dTMKlQKDjo9KntcptP1x43RnRkyJeCBv5GxgjC6gfG7PI6g8vVB8w
UxPfjS76mLBI3Sm2129UnEeefMB7RfmEXETx1NUVC9DR1zYy1k1mfYU4tsuLvriPQK4Qk+7UJI2B
w9xYRI9hHnvXMrJAMc97MPGblUiLaN26yImsQxTH+AW8Y61TlObxyrrRqpLHe2/rw0uK3TZaJw7i
RZS7Bef555B7jG/1fog8f6gV2joeonaTup2yiJVUufpurx/TEaBcEhT1ty5+BX/sfE9r4S+R3tbO
/GD22UR2eFnPHWL8kcFD/hbbfbwOatYB9ghEpVR75NWS2Pk+mSWMDBF+Kfuk20RurO6V0lIf3TjE
MmoeMXT2swEH8yXKzWCHPqgLeM+uX0SmPckBSBJlC0T9gJw1Tb3VlUjnK6BeBBQTeF3zxQGTvVPS
rNzUGME4Iglf0b/X96np9Wt3UK2v9ihWkZOPb349mDtcUEFWzfFa/d4OUfousHPbCuBHW82L7K9p
lllfDZeMwpCqzrYSffo+pt9lXwLHecOy2thh2TK9jUazknHNYqGKF69OzmsIX0ko7+RLkN9xVpES
bQ07VZa1FWJ1xlriKPfKufkZkx1mWP+fIb3pmfAphLn669gBpP0BVXccLZH4k5s6BqdcYQz7r1ie
9cWVNxFvqRTgRfRncDp3oNbvojpt/fwrrrdQbsOgPf8V94MiPwsQ/11ij8sG1vKy7/u33GrqWzUz
F100fI5/QrDemxvmNPcQVbaaJBKsWIVlbWiO2qrEUe8WFJaxbs0BwZPO8zalYZZnj5XeDlbscFRb
fk/K4v4+sL3ymBVht2tQ+TxbmORu26SkgqHg4peghfwQxg2aAH4dPGVah0JszGQ01tULMIDiWtuG
urG1Dpve3PJZWN+/C3XcoZHAytS286uMyT0/9awDzKCLbBlejOc3UKfq3FCQitI+v95jcZ1hIZip
6SocR/UJMniAM3INgNU3x4q1Hl7OI1UR2WulbbVyIuxBZdNI3P5UjsX3os7Up8asxQWxxVMa+Mpr
q8cRFV0r2cmmaWr9Ii9j/94b9dPW9BL/kepp8NzqYiVHuRPzl9pkHq/CVgT4hdbMaOEFHfV+fApr
s32NzHqZjAZyzA6ZwsnsxFo2RZv8hBs/PrhZl9xy1p5WmwIS9UxjXdpVi+4lB2W4VRVUTHZqgb+r
Y1vNY+2SBTbT6CxmZduktaJzx8Nf9slN0Lf1WuhhvbZtbUoBQosH07LVbQCCZJ9HfnaVG82skpVa
2RjaGUV+j0XtlMFWCkJcQG3gjPNgGZN7MDjrnSoocH7GfCX0V6i9aAuQh+W07tKB2siswZN5IjvE
kJq2Ke0HjkPOrsOxuey9F083/F9ReuCB4X7Elf9LF4P6mtXKBCypCa9t0bg79NEjtBZt89Jr8HdL
o6xetbiMqG9U3QdYXsswvF9GHT/Hz3mtmjyhRvu+aTMHhbouu1VJgaXp/453c+dfMXIb+I+IRWqF
vyoraPSLB54ZSoY6rU2ABediMjSwkfEHlkQjqi7jeJR7nxvH0rKtlghY1Ni7efMmZB4C63HejY36
udOpEH8avcm4rsDTl7H74D/jZO/n4KHWqnWqmv5OgY22xWx1BG1kR2+6pihoB6rWPm6C6C1Msm+R
7TVXHtzRmzlXwdPmNfCdgdRw9iQPmapGP1Ay7JdyUMoKFuQXbA+ysDxTRh4bUw+zyBoc48WOTQ0r
trG5ppqe7jS1ysAvGPapitN0E9aD9uhAElv20Ene+8l5JMk+A/mZflG0wgM8e458piGhadRL6I7t
o9nwBMkqTT1pCNMeclcJdlOlTtcyzMfViJHpa9+zSi6/cM/JTqZVUgKIm35BgktNVsBb01Mw06Q8
ARVyIdtyAyQvBuEgJjwak3965DnkcDnmfoxs6wqKrX33PjZmdgtn6Wtt6IvTkFdIsRGK5xAIBOsc
9+1WhuSmN3VxJVewkMd8xuWePmti32OMuA/9c36kwbb3E6oZebosaa5umBcnOV6dImXjW1MDEMvw
thaJreNUxdWhLXqPFLwIz25jGBvwbckDTlbuioXL+FSMVkvB2KjmZ26JVZERrFwB78xMTO2IYgsi
BtmsFqLVbbKRwVjL3eq+6wYoNPtk08ajOupA0DTW00UgmqeuT0GCmz7J6kzFn130CCMOpbkfs7ra
53NmMkaRcTN5dfpQKjKVrQfPplpkS1ttqi/4CIfohJJa7BAmhc2ZM1Uet/68iFoALFx3fYXUmF84
W8cdF9YM+OgqJTqwAMfvbW46ofAX8CWUU5xm3eufYcIBXegOMGaK0Pg9zG9sH9MyhnmcTcbl2ex5
GLiWfw9jFmKDE5jSU9K29VZJXYr7yag/RbZd30Lu4HYbWtXS1yEFdCgSHGov1Z8cO9d3RWDB5J8H
u1i9POVQe+ahZpkVSw2s204O1dQ2PQgFuLZsmk6L4aVX6bveoSSEbJD6lIUoa1qelbyWAaseMen2
lzZmMszPr31LJqQkwlb7qeQdc64UoW1yFQuXNFe8COoty4wcjZ4oXzdJVt0UpTGXjYBqXscdGk0i
I3VIEeAbJPJzEQryFrG7C+rC/UV97sUf4uq9zKxy6SiV+WiAktu06Kie7Tgx9mLMjB2mad1FnhGp
nxxRLh/V7G4Iv9UFs1OeXXPu+H7GKgO9M5/R7LxyOc4ihSawqL1c4/ynVdBfMSpi1SHMSG1P1i6E
pBgX5pDjNzNm6wz9IVS6FaPMblFbFi+VqF6K3tAvo9/lL7zLAnCjRUZm7pyUAqk716gPstcRTYx+
p9XtZC9Vjwp1J9/Gn5NjScNam4Zc99CICxiaCvy7kb67kXqyZg8S22F5Evjel9y0Z7nRSFy8uAGY
2Wk+y/MWQlhSdYvGcNqPaeMHSvlRp+kAQARJLLXs36F2eCdfqX9vWtGM67RIjcVfHX817bphtQU5
UsanqEA7xMNCMJtM7xS2pKERX2fRGlus8Kto+MmMDEHmof+F8uErhuLhFy9DJxheUX+N08HaNfBy
4Lq45TWjILxCZtve2uboLXm88bXPGwHB4GhrLjpyg4G9uAwWjuNhLD0mVKYtn+fXFC0iMzBPfdP4
z37QzxeK3mLMSDPrvHpdCwvLi3kwLgH2djJM5DbmZig8dJwxQ76fyik9cQkV8SIPnVgVPyJ4tHTm
oXYr+iVTn2iTsp6AFxlMyapMWXgWhjIYbyLj9tOsWDcM4QJI8oDzQ4TogLUqk7H/UEvtKafK+M3v
7GahO7b3ip/XuMRzN3tShRqtEZ4+epmDTmA4otkaT8V+AImD8ommFMu27g5MNVzw7PRqjpluFctN
V0Xi50/ZvBmpLFBpuMmI6gcnz5n2Kl3nMLS9s64V1oRvN/Rp1fazFRChXl3J/nokI1x06BU3wj/H
5OWXlTm4izxUnxMH9pXd8LuPlJ82tp/XS6ksJIWD4pkA2xblbB0PrFWdGhwRU/3VMfl4bqJfZUsl
hQ7y+hlP1eZBQ3P4UBd5vQpyx3ofu+Knk1nZrfQa5YI8NEVvq+c6wudhzkbeqCY337NQ/LT4zt55
uAi8L4EFxIaIlig2P+A2318KSEzryHVBEnsOlpla3+zrALq1j97kiHcOdjvqdOJq+apN3CDxAcH/
re2Cje2BsETvLfrp8cMYtaLtEi1WdiQAv481wuaZiQB5hR76by4LCpG5Xjpv5mj6W6xO8q1dleIW
2uU59UcdUy6DpX+d/VBblF1IOocPTlzdeiWM98MQ2UdEvFGEnDdWeg3Kb0UVtsEi6OGLFlH3q9c3
qqFuh6jyvoSF369bQ62PLguIa8BbXMaCSZaBgsMG123zWk8iWPbkImELVTFK0V6YLFqRONA+1auh
iembNlusIp6SL3ynLPlHjZtCdd9CtHa/u26EskoP4YwHSry1a5RRfNXq3zwbuFZtht2PwBq3dVBR
uBPGc5ebHiw95RbY+a41EVsYHURHxkRfti0m030WutsETfJjMTTDznaVgz8V+VobveOUNt1CJelB
IkYMmy4y7E3hiy+hk7c4vLvRosnH6Du6TA+uVTkfJRcPUs54wCKDvvGUtj0g/Xrw4DdfGDCbmcNQ
uOQjuPQEGMgQhPFNbhAo045Kgir9HEoUBVmxzLXW1Ha0c++M2lntYdG55UNl52Tji/oZ+nh6RdhZ
fSkUDQEvzbnocdmcR6t+6GOgPGUWx8fI+4hVkZ9URCe8eBj3gYMCCvD+wjwpF1/AVAzt7L0HlbEF
m44009xURvs6Z7Yebb3rL8JuIa4rgNpMJY5WtSrCo+6Js9YKF836GXE4AxNDjz2mCD+TMgQjNSJf
IONyAxkLPL0cItte2Hxl0p+vOn98GfAWulZp/NJqRXMh0cqVNPVU+Pqme1XdPF5Assi2ddT9dKmE
3LAJNs7D4EBtNMNoyWyjOLF3k52Ixve3bnCAK0/Jd9L6jOg1a9x7UVIu7u1Id4bF2OgpoLq8W5eD
W71WRizWmEKWW9m0DZvHj6ehLxtM8N+8clz2LTRQsmxGfrzvOqxaj74J0285gyqOSWA+UgpWlmGP
CWHoHfJmfKjG2Lq6GajWvl2bnvGTdV21UOP2e29a3cPUZpSdCmQ+6+h9qrkOY0VfjiJufvXmU+86
qPwkoXeqKDMtUKHqVkMCeUbEWJFHivB3GMWRcOJyfshQ8nzI5z3K0A+ZnlaQOAnJzq6AKNX33Ctl
U9XN7KJo9fcEVE+B79dznagdzyBkoWTTiYLpPLoky3jOPYP57B8zUSyhQdjPZaFmiwiYAIXz4d/e
atPcTBODp25of/tP1mpyhOzweDzsjZFX/+Pg5qCUPUbpr8ov3cNQof3oCvxtYN1ku8iEYQU/E2Zy
jTYZS+5xY5RGdZ3c2oFsqQpyOMGD11bFrmCqfsxd6nIhl/+OZwjFuQIpBQQPpyuizMXajyL1UUyJ
g8tQrz6X6a2umYDOdr23rovjXWfiCB8HXnsdo7n44qX1u+7nZ7XiSk/SAbd14ExkuYyl7WC5bgjL
3Al/UndgpXEyL/R0rVlOtddszga4e35k9BWVaealsJbXulrbH26ZPWkjNkFNoarY1ijr3orLX6zy
LiH3wveg4x32YVIg0RSJXT22F5dLaZvobr8dLHd8UB03WKEBrb+pFCh1O4t/5faZShbQcS7mB3to
nXcnROe06rTmkQKT2FRpW4B1qcFGk8ZiztU8FI0plnnjJN+rYliGRZ1+qGGNCUIepS820MBNh/TJ
cZoMVFossLyh12vU9Mez3prus+t5GrfsDVmu6lsUWtA7XbU6+GbvgCfsP7Qg4UbpOkDxrcYGCC/i
I1LE8ZrMzXjJPLtcdJb1PdbK4Bkq4rjTEE7dInrqvbBGRyoyD34gYwGAMM/GxzEze2g/tbqp8068
oYt6kCMiu51grZGf0/um2Iqh2alOkO7RhLD3GvWHE79lQumvta9IT3irCCH/tRhIuo96NJ5y0r6L
IfL8Z8s0SQfVw2HGnvQGCsHVAFpwaNNzBFAPRk3drmsLm+qA73Jl43+55+GivIp4Chdu51L+nnsb
4eI4Y5nPqjprkfoFk6KWB2kNpML4H9bOa0luXNnaT8QIenNb3nZVO7kbhma2ht57Pv35CErNnv5H
Z+8d59cFAshMgKXqKhaRWLmW3nbHpiF7PdpK+tWJrR8dSNN74YT6PdP8fyHWnlIA7axycNRr6vhg
WHBk84iI1LDv2yh98tQpc5011Z8m5FlJ0Cg/2OX8KOTAei2gftoqSvTVHsp8w7mnc0+mBswyTKqc
HR1cU1IlOD8qZTOWYJZ8t3TuItBxTKD5IYfYiy2XepPsLzeWaRURFpNXutvz2vNisYm4TnPr245k
s+T5WzvL06vkVQgQjDHET60WX0BdfLMATF4DzdhmfvUMBXWwVkf1MlbOWU/I41qOrVxzRN3X4+Ar
G6Ou+4MTV+oRHZLhlk9NcEgHUi6gDIJD7jnBRjcb9bM5wKdf9v1fFMONfseOHVqr15J8+6qqnWzb
QZDE7TL2xhMnCGtflwyEonLtIA+A2OLCVMjVeNbBjaR0zUee76sSf/EdFRoYGxEYTc6Hy0ix6jrR
OI4OTa3fdEZEhl4eLErqmqZdRXXzDFlQchC2paEq7FdIZavdtrM6bcXTyFXnqOCzXXWkYSw9+DSx
UW7axNDukeM7O5/ibDcx9pxIjRcKjNKDZ6B406kFjD9Bfe1KLXmGUYHnaluGa0nV+6OwKQnQF9hl
gYNK9p2tgPVDUUlDjZMcmf3kaTwlozbxXZak4eTr2XgCj82743KCEVDUf2nAHvEgGH2RKo4dOopw
ty0EzIek6O1HGXlP2VJbNj0ozVP3Sq40YI/jB8069pLgAmY4PQYjCQsbmMemsEZ1o/mOC7lL9+SR
DXcMkyP8MZTMaw1C0aVe7VHKvOyRZ+mp2hnZiNHkqckDvftqIgSAHLnPQ15cl6+ofJFEj/QXPj8m
GJ01DO/p3W4mXeHm1aIY+U7mM5mbgnPpTQFD2HaYooQjLCr3oc7/FAOETuUtB6bRxrLK8Q7DlLPS
lLrnlEUb77NNNsy9Gts6+FdChIPdgn4zgEhOlrwLo7VsIOBeS0156R2ruDRN/LMXQ7UAQzc0jJBe
A1IWMXOXOxGfq1hudzG/hNfSQN1Xko18nyiOS1UlDR8D59jUFvn7dLwapckPQBI+1oUU8fXntsgT
rIUiLAzdCJtQQlIa1qOw1XZGorGCtjS0VbZJlcshHVldUH/7UU7TTVYMDw10QHcZZoO15vreo8+r
3pOaizkt7GDN98a7DZjowpeu6pQNvII6P9OufnZyNdnXof619dvo6rf/IglePsTNkO8c24UtJkCB
qHIh3RQ9OJWhyRHdpamth77oB1KnyI/0pmwiNGHBVy3FX11YUb4ZyFusDF2qP3G/V9Z16HrPhV2i
1BaW7s2U+VAEEaQ9QXQ2G7R51cbgp2UaiqaD1IMqSCfrs5VwqT1567TbSF2s3rXqKdAncibZjJHn
4Q2euZtk0nFHqsI4vhgpKmHXq06pPgTcBMGSaApf4bHAN5ud4snaTOBU1g1ipL0Kv9BE4STiOnSt
4Is2L1EGj0AeevGmsRT9VAfU6zuAuV4U36ye2E6v5D7JXmB+3AKTlB6nB3W3qZTPWuwUlzIJ3Hlo
5EmyDocu3EHggsZK2vbSFvFSaR8D032q9OxPSifAiKVdd+K7Fqw6TqoejSwCL+fE495wXABXpfTJ
R9vqqRuStd6U1Ys3DOVLltj3HDLhh9yTyhdH64x1OwwNd1iGtq24e44owo1buw9GlnfXNh/chxSx
dfg5w89eEpbHQPZzCje86LMZkZskDxkchDeijhqMPEdlwutKCFelkfQs27r8xO/HQZh7q00vsZ+B
bGKjCUBy9CFv4ATT0Kp4Qz2E+WrEEQTeKtzhVFSZr0lF7hugmbyxp6ExyMo+z/h5lyLLeE2oUgIS
qsRbMVd1Wm8Pw3eznec2IIf5tddg+CWYJ7xql42uB08aS0VtH0DaTv2XGKqIVG5h5pd3IjjtwKTr
0I7OXtmLUlI3fr6f5/a9u4HwR96LYI1iik3p2+7sjc2q2ViU2R9EsBx0gJ7a6RhWXHf0pbVe19Ee
3OjBsJz21nqDtUuCMb/Y0TkjQ/eC2leryN3LVEnzkpT9J87nnGsGs8ABhgfY9bW+uzV1fKSk3Tlb
mgQbi7DVyvdipDJrNrVaFz3oIBVcOVcDqEtT/czpyMnu7O4m4tMyiDfsnwPky1E3sdKOR7yAc2I5
jJGt4+wiUfo/09xov+e5ryITrhk36tLDQwBvVM1x2L0xotdGRirMdFL1RE69XYdO730uSR3vNHgO
dsKrVMh+wPaHusjkzXQgfVXW3r3A1j4136si8Q6qn0Fa3pG2CxOz3FRSUe5BLvO7ZXvjcHKQqTC2
oWH96sZTV1eSQl2/C3jX1RMl30VTtZdnPLlD530y+e9RtDxsJGiAPml82h7dGCGiaSQZnX4LveFJ
jMIxzR4K0HliBMbKuGgo9KyCiV59LCF5svsevvNpVQQ6td3ErrUJTUm7Da78s9GloyV13m0x88Cf
n2IXMOUUtNhjHc5FfwjM9QdH5oXyqnCTYb8EixDyEex1TLjm3y7ntmwYjVJRXhEm2FHfPXy1R9Pd
jLXTXQYlla+ySrqrUQEOhuyR/QGyiWBSFBJNMckKiV6sGRMPBsKwo4WikLApb704mw6ZW+RpPzhE
sPDC2ovox7SymIbmrwePAkQW2xEQ9bxqRW4Z2BOHUs0KJPMmGsb0lFXBz4bawPRE5js9id7iWOIW
x4e4/yBkWR64GYT3Yv1lnhguMcuV/oOQD0stc3/7Kn97teUVLCEflq886dfL/+2VlmWWkA/LLCH/
3fvx22X+9yuJaeL9UNoBfUc/eBKm5WUsw99e4rchi+PDW/7fL7X8Nz4s9U+v9EPIP13tg+3/4yv9
7VL/+yu1Pb/k6VDLEO0deLQLpq+haP6X8TtXVPnMSjkjnGfN40aPsvfjecK7af94BWEUS82r/Lv4
5arLq5Y7VGi2i+f9Sv9uvX93fTYzbL07PeTpfLnivOrH9+G99f963fmK7/8n4ur1MN6Nomt3y/92
eVUfbMvw4wv97RThePfSlyWEJ57+5B9swvEf2P6DkP9+Kdspoc4tte+DZATnRmonhkTAZuf4rRGe
aBiKk6rdhVlYRK8SE5ZY0y3Ds3CXHCAdnRhZNq3znjKt0ddeZVBbVRvSYxbEEKjV/Qu7YIhsp1Gc
U0nYgm+Z/GLOGOjmidP3v4Rf2F14onZjCSOWsImm6mHLMHVAYDVk+xfoom+QesS3wpbiY2c7CD53
1PnaZjQ3MFTG1zyFgXSK0qIIJTnhDSwJOJsnX2abcKuR/qMFQEXmrIFaRiyV+z11zrkqb+dAF1bJ
TWUENjzJBvUl2YjEDjt7cJiIqe78CC1XG74bg/r5rrjpJA04tw+p7pmGQ2AVt0KJi5uiNNre0wug
62J2q1XDwS1ANrybbfUOwOS0+Qq5ICuKiZWZI0tk1I/LWmJpv9MqkpreeV4vSIrmEqYxtLy/LinC
0r7rryoPFnOYPrJFs9SDI5c9RczoBXmTgP0sVg89MiXq74TrG5n6q3Ho9gZ/tzOgXO/iV5OWvRC8
F0YxfXEX4EQcydFPSdeAqrDzgqLTFKaPzDrmheXPA0cJHNAwkz0HjgvBFcmreYYwLtMka4zWHHrU
23dz5shqKLddnKTnjxNHZfCPTSg9flhLDI3MvJLpNo5KZaBVHyO0Nsqd9xA0ifcgeoC9PHRbS2/v
ApnlXBvv4hBxnTNG15HK0il0mTkvpLVPth3F5E0D/SSakdTZCWVk/SR6CKYNx0RKVsKZvIWJoavr
XkrBCTMyiqMRm5VWrSMDL0NtzId4rCnUh1aSlAdhbRGT24Kp1dbCMXuncNHrRpmUt+pdROwSwYmT
uZNyKD3Aa/yMXbyR4j8jMqSSsP2bUxsz/aCr9vfFboInVOHTSjNOeVx5LzzLxRw0DEHVdVCYTK/6
7XXNw5RSPUoN7a14EYblqbwjZQLDlu2eRGNkGYr1c7tYu8jEmlETQrZwik1AtiB8PaB8N8ad9G4B
vchJGMRdLM0LzpPeLVj2cL1KMDRsVJjRz/rUhGHenMVQ9Jbmg406PWhj2YitF8d/tcAybb6G2ju7
DGq7lI1P2V8StogoIKvJ3Zf99B4aKburEEEJ4SDfFqFBjUhtBkc6vLT2iVKAMV2JMdjTn0bL8F8Q
WpB3wg56zDktM5bYUghbimXE3CXmwzD3eqoxnPo4ytFXqUk5ycgNmNz0MHoOAKgdbYukgcwn7HPR
agcRQQGXw57b8e/WBGNPM6rrcjMugVRZUPhPcJJ2gpM0A6CefMxNjh6nrjDWk0f0lhgxpep3Vo98
0xIqzP80DAREZVkplscHt62Hx9Ex7nqddC8FG+5Trqvldijj9LunGxwpAbAidTZA8jYdQcmR+6Uw
AK5GBfRrYV27K6kejgJsLFDIoqkr210bhpNsF5uALadU1W0T8Ftr4Zjhya7jhnvN5qP/DvTs1W10
hHnxjzmwoYq7CmDMReDKPTmF45zYuerpSnRFAxe7AYSgQtN+tpaUafeFauy0JRKyUxcZzimGcyNk
YqdGTLeLOgBgSVogN6sextAUQnV59Gpkc4LqoczhfRY90eRDQrVtqoPqcKufjuitF3uAHGBy1vci
WNY05KAjH07U2qpufRp/Cl3Hgnw4BnIqxQO6Ib9sIUdZN+Hwp97v7Emfforf1ojaF9KW+aV28ugK
9390bUprUzmkPiH1+mkSzrHoRvAklZIfIaG9yKM9dCsRU3UgqDn3RBk+dSLqA6e1kraugr3oxo3x
ww7UbP/OJi4V/pXDC34RfYmUad9rCUR3unNKpqY3FRgpl7HooROMLolZHT7apdY5/ZOtN3z3JCH6
hKb7FDOvKqxiLOaIph0oPVkLT1EM8oFT5dYwlbuu+/mnmnyzLwNkN2NffyXrUZtN/snzUhkF9Q5c
v5x9UpCQvxmd+SxmhLkdX8uch8ZcJ1trNtxodEquz37qu2fRS7r82+DZ5k6MuqFwz14FJJkf918h
4VtvsXXATFHDcVGfmLyLY54s1hErfrhcTbXOJq2TiRP/b/OW4J9zAxkVCivYyX6Q7YtR9x4luYSF
vnDiL2Tvvhq9rvyFuLZj6Bz92l74HFtR/dVpI450wtZ/8kObe6YRSmezNuPzh3UaSL/OflfCd8OH
+KLIlXXspJz8E7QDqxrxnEuAvMRwbWAF3LUh0EuwCGb5OYwkZxvD1rWySJRzYJpEW3jHmkszNRzW
vW8WmwhRZGUblbZ0XOxiwjIUYcKW5pp5GCMHrba/LWnk4/srLPO1kOOIOknurmFQCBUj7mDBSr4X
w1jOkwcniR8A2Eb5uklRs/B81LZ8rYbnq0eBS9GCfgWpVsfB+d+aDL1e9F4NuL1XwhV2CjzWopt7
CSqwBWm1d0a3yMyt1oWg3Jyq2QVKpEwlB/6zaBodAgm07h/FyCsgwFkiuimsIyKwxl8RPDWBf1SQ
91aKtNpw7OhdS0GSVNQxj+1u1m+FEepM/zoIQqR4ChLG38csc5aYaqJdEo4w1LyDDFYPBqFce4Ur
JHKV/LWtUKL7NfjlKaRC2qVUR1EMM933NC/bhlA5rMVtcLkrZgPMuP7kWGzzfXRy6INLIn26rYpm
WWpxLNOWpZbgDMEm8rVJyn29Hp+p9e9XNifupzFCL0ZNLI+zVkqKYsttinUFV4nfqE/95IQYw143
CshsEdtLpnEOqknvNtPagmOV4GyXanAT3iDnL5Im0JiLocXJ/IPu9WeEg+Tncti21MdUIOmALExy
53ambdzG9I8pQheXxIKFiz1RHm1EF2LxoVrZGchOylDLXT2kfbUqNPln6OxfpopeF0wcDAN7FTEk
y041Uw8IL5KyJ5tq4we31pSXgUPPtRZZ+hHUlPLil5YN273nojidQxUm693anE5fDSRfj4ZW/FmM
ss12dbKBafQAgTXlcZzOYUWje4p+DOr6TzFqpjNbERtQuvOPsdOay3TRE+sqmVQeYemKz33UFdSv
8zyl8D7c9BLAjLC1CtWateM6+7HIpIecOt3tULeozfVevu6rRDmNookrAE7ZJCe4EoZ3rsmfwfVx
8pL2Z0+EvIvWouBLmsnlAfROeVJliCXf1AaF5KAYZkF25ljEPwtTLVQJq4SjM1NOJwr+X/qEIrg0
qZyTehXoMZKF72b0Sn42TMs7zwsIz7LKmEJ3vXl7GUNbcVA+evHaCPIfHKXmz5xAFc+SFH/jrL+9
6NNIkY3+AGQSKaspIi/U4jkLmg3U5+NdxCvFiBBxT4mUcEqGWT2qNan7abqY5LqxAuAIre/5Anac
XJPUoLZfy/N1R6pkZUZOdhbBoAjGozpQKSSuj0KEfBxsjiUhrrZa7XNTldrVkoDHiqHlQao81lTl
iGHhWNVK1iPrmnqS/PnnnLZVtKuUwDPuFo72eZnDQ2x4V1XU/nw4LQMr/iMBg3PLpoYjTOXmq4mx
7Sf10sUmHImeoZMQofIjhqIRIb4ePPegE0+LSfSoGe1NkjPLOpwd2ic3hfL37XJzpEqtuds7YF2n
lyCa3tJhUE/9fedK9dlg75nDNqDWZ7UvD2bnDQdbqWvoaTHFqqlRtSLGoius8xwx3aw4RASKW1Rb
fwT/3NTZP0zIZGo+o0A6KA1bCNHEreeCuprGlSyps5Fyl5/uJfCDbZxmNGbj/Jws3LoWq3sFXP7H
pY3YsRO0Pf+2bE7py0Eb4G+EFyTeRCjOfFEap+OXVkek0/SyL4r9Cimy9Qmis/JahUgGWn2cfknd
Id/aHuXlbLEhei7llZXJysaZkPlIQadnY0Juip6wjQDRgRVPHtFkbz0xhCYNt2PE0PJ00w9v1h1l
npkv8FI3d8VP2ruqGO6m61C8WWymXHjXKnf3wtRRdAnL7ETpqg12fxRG0YQQQ+xNAB0Tz3VzXxrz
Oazd7A4602KraFDEmVWlA+CeCxahKV8TAzQbJaabEHrNQ85p9aem4h2qQgPJ4UmJmfpfqqvdpj7r
07CrQbBSIexehNe0/e/d4AwPYioI2FtSqsVd+Gw93ze6GT8JXyDVKxA48YviKM5rh/wwDC+OKb0E
MOXdAWxW58wFkTqNEqgN5l7jxIgQKG11FI7e8Mq7U9rNASYtnkem4MXR+NJRVvQGwQvCRCw4Nm/X
eABTllixOiJyReT78+zZ55fAMSRN2Uqe5+6czoeHIPaym2hkA2mosUZAVwwRNP7pqPIKahpZ9nZL
cDp5kZzoNn6UQz33tkrUK9nN81Vn2zU5AkFvDjHD6MjahZIFGZMu7UyYto9cxzymCqoxEzmlPEnt
IcuFVrCgtVzGixvhQggvxXio6+JQ6RQv+9G4zzj/h+XJa++upvJ5m3padA3RALxxpvzTErpZN2V9
+AOJgMnR5nVJBQNgUrLFW1eKqdMPHXgCIaA9dk5t3YepoSoXFeCS7FisBNbdTwzrbiiuta/7yFot
Nl2RlAsVTmdhElNFLDQ2qzpVfTCKrCaciucF82UW23IZp6XiuIWb5uz4VnukMJvi9DgfP5s8cm8S
vSEfOQ1t2Kgo29cf+1aqniPd2nuyOoI1ab1zDMJ0HYihbkXbuPGqg/AGRf89dKejetA5rwWfXhEF
twrE92wIEa1g6aJS0h20HMFeDMewAEWp+M5VDJUSxKeUfk41v3nglyqeJ6HPAvMwTA1bEZVrhrQq
S/D8YphaEHaqCG7rBR9bM89QWoAO6FjlVrrnpqs9c9jAnRwigX8FJvTbEOL/AUdgv7aQ+r59iNXh
CUCLhdg0RuWdx8cNxbvOppZH7dxOjeiJJkCK6mwVvlvAgY5HAm61arWohnCTYVRWT5pTh5+7qHbC
lzxt6s+53PxQmmBnW0XxmHey+kJZOvDIsuJJMfC1lx60x8YzOncvvIHOfh/VEg0ABsEDyt/nyAUm
FU3BJTnEOyXgJ+EU88Piz9hmNyQsfh5+9UoJhuspWsoh9h8hlpcNQ97EfNWeREPxlWz4T53R5k8U
c47kkmTILkc3itd2zHY11XWIUd/i6zbba75hPKiW+sNNECTrOyW+dRl3Sh4nYccHjXhrpkY4+jQ1
j16fvNZm8cs0TUhTO7+WZrie4xvTO4X+eG0ERelEPi96S1P/g21IjH8Xt0wLQz7/mVT3Gz32IrDS
Low7g07F8FRzqla+CmMQjei1OeckKzH+4AYLGhz8wL0I+7yCmPIhbrG9i8nh6tjxffihyIXKQwYX
fnelZYrofXw1qU5uqOexbvXbQLHisraI03zJ2BbcVWDqRiNg3dmwSvOpjfKdMXFLizHUJgHgYQCN
i63rNTSM3o2niY0wijlLU9pWeMrzTnoEOGg8t1X6p5QZ3UWMSLmqO/Zmxqblc/OMcMghiLL+kja2
gkoOlRqDGarom6bqTdhE06YGJJe2mm3FMJdGsLtFOx7J2fL5b0r/E2jogAo1pUErMEt3ujOgYRtV
DnUqgXeSJuZXFiVxDUDIH0sPDLrn30TPUPm1yZQGduS/O1AZI3vsGp+F3RyTEBqKKUSJ/6o6DpLE
Gklm+5BD9Cq3OclEQZba0HlhEVsOHBi4f8YIk5yTOs7OVh8+BrqR7MM3k7AXZunnq4/dnop2rLzR
82zhfxf0tpqw/X7J3HV+rV7n3h6Qk71VOie9VnHQQrRApUFOjckqMFv/RwrMkyKiv/jLfNHgxvo8
Klm9cRU7vmUZTIKQ+6mHwSyUm8kz2sZsm3xN6b7D4UM9XnwdePau9Cklsiqr37wziq5oNA+Aeltr
LnAtMNtgu9XxsrgHKO6bVePyNqGb/H1xBNDDorGG5qWcZE/82nI7ho5UjKiU0M9VNn4VI9F0uT59
aLpyq1ZD9iRscgARTDnafLkxuYhmc1QbbIVPn0zQn6j7UdKa9WJLktpeDS1g9WWhPvrDVdAun1el
HOxEmVy4EmsIW+rALevGfbgTNh6OgnWhBvUBnpFblg9IfCCz9NQ6Zn+FN/MaTiPK5IunARb+HaRp
40YMRUMO/wdA+ZDsJGFxZTg3lxNvMUmYaqqt9zAbtOsSYmjqhPsBJJmLNGOfq7cYdLyej8FDPY2E
XfVN/cyzw0mMbHnUQSmqQ7G3kNxaCePcVLJ6c1WkwrQGpjlh8ztZe9CHcFUlZbg1Hal4CHKD01mo
eQ+xpWgP/L9tAM+W8tqaHKDIre7/a8iVdQIZCsXcrX5K9SD77hcUrtqwUkF2JEnbaCysiw5Dycmp
ZH1vkRS5t9RDbqBgkT8bWfAHJ1zlX1a4R1HD23GfKfcW1XP3xlHNdVZ42MymcVYZz+aXpnZOwmtK
EYz38cBHHK1R8yCDhTzGSNxsNLU0L5TN/4BSwaeAQkHSezItzWIzYXI/ZHJDvTkRwi71Q97CZf1r
GrWb/5fl/umqwja9QvZd6tYDKV9Ox5f11DTTyatoKDbahAB+L4tJRHjqoOwaVeYPOsUKm5gvhhSC
PoF3N45itKxLlUwKF8g+o1zq1AArn2SWk5eijSkWtb5BZe/cKk7YhiotDpkqBw9pV1P9a2jmI9kg
lKccF3IldEhXyGIY33qjee4iPsFSX62NjjNOdvnnmV/1HdWq6A5Oom7LQqdUZmJWVTWDRvSmRoSM
EztrM2WtgzH5a1Tz4cYdDZrr3m//oFjlVFBW+dmD3GhPfXl7KAI3RMZG/sPgM3ZIbQv6nczKPvUU
IO0dexy2Ylj1dbtFqCndi6E7duFGNrTwKIaOOpFfIXRxHrhVfvJgsqLcCOqtQpalK/rP4JpT6NcK
2VZfeyX9OSynfKsYOpHjQkXW/vSKYXLP9e3gyT/acXRgfjVlVIdiHaxvnUagozt2MKaCYgn/mU0i
tfJVjEST+MlEZKH+CDstTba9dVRNEv2kDTTKYWRt7k0P6xTGFB2HQBSaCYeOlMPs5aumU6I0Rcel
oW5ztYN79s3tFIaWb8SK87JU1q6G1JW2NVIx6zZus5MRJegEIhe7GcGf/yEbkDCozjdp7IztqPjB
qSnt9FmLtD8Q8Uz2ueeB02m87Coa2+3rS2ffxGCoiqLZLE5N8pS1USKx1DdFd4DQ8JObFhQTOqW6
clRLeqgnwRBOA7xbGsO2ZCjaO3tepJ6+6mzIJ4O6IW9AmJgFA217HFuULjm+CL82KhyVpmF/rzuP
H7oohye+pS6j6eoWzojM+Q5N0Hclb8tnXRuiE49KyhaK5+57xONxrDnfdTJ1nNTmMlhYVXnSR/uH
mMc+gJ9vyk4eeyoeOY9odH53A2OmJJP7Z10xlW9UlKLdCUTkKLaOoknYCvlWzs/UtJsUTVBQ9inX
BQLhqWXDNJyP1jV3zI3YhNrhJNeWemvFreVbFYXyLavcr2XgKUcxEo1whpG76qiNuy52TVX1S5Nr
Y4FUpVw5n8xRG6+mGwyrVkZUcIRkbuuovb0Xw0QyXlF1XqPGiibGRFujK6HPu6b6F9GLRj+pVqLr
eXZUrRaXbNdsWkoFZDhT3gX+7CL7t9Jr04HNcewv4dR4ZGHSTal1X6zMbPbCgfqWi/RJkH029ZSK
w7z0K/7WHegh0fUn2p1wErWYfnAuczMx+czjOajhyE1B6wtCrAkzLVDRFXxuCttP30JjFF5qiVQx
eq6jeqgn7Z4KuDy/6qF2qBNVfZVb96cX6rvwNHQow/GcYK+opfP+GK1oX4a6/hcM+8cqbEjyQdLA
9tE9mpWV3UUiP1aLcSV7qX8WQ0/x/W0hQ01mR9Zr1Y/oI0XjN9O1811c9yQfHav8MtmzQh2+UTIL
LSsfYY531gUIqVMm98EX3Y4gM3aql2aABTIJ2h/CbCedv8+1fmUkB5M92gnmbpiap57+9+Eg9d0k
X4h77s7hPnArpMMhz32b82GdOVpBXiBdLWt6jvVoUQexL1Oru0he1iF4j5SV0Sm3Bi1zHTFfbMIb
yX13EU1Wpi9S71n7qApN9ypsUIOAoVHzciVmADIJSE9PqxbpGB0Uzn9yxF/R+qYmKY+7XfRWzMUf
0BpXwmsE4deskpvDWCsqVQ3TjMCvOQnKzYAqvbdAUQUGpY95MervbGOjCGrLlgeanIeQsuYQYy+V
kbnL4TOD7VpV5I3n1X/lOal8KS7QCaTuhcqKX2Lv/F+RfW+6nw4hAD/bJoaMDw47tSh+XZYR0UIl
fhaO//v6/7TMYpvl499mpAbMKnx3eTXB9GqCSR5aRC+v1fDVJ09PtZUiVcWGHEN2R2EsvVtTD3wB
BUzmTVhEM/qoyJWdab0LdeJ6YD90mKe8rdAXQ8JtzG22YqZYWrfl9mEglyVMetL6KF4YOmnkwA93
Y2h4zkrhd/Wa291WEUMxL8njjONMWd/JHmXjlPm1zSUAEbq8MnF16n0tbvhju18cTt2054qk4/wy
dHkSAZM2CDlbjwlpp8YhUaoahf0YV45+BfdyEj55MmWdBVGHNvB0NA2Fo86bblsqjrNRQ57D1+zg
3FWFf1KDtuYY/qg3E/Kei1iFu0LziJrN4gf7Vx9hdbladnSwg8Z4qI0s5vc14QhUqWQgOjAbPISj
bjyInu2V2tGr6+c5TkzxuvhfqZuOh4R/GolvZlh8JQ51pQUrc1pVxC1LTbjQwcqz03xJBa6MgKqs
TTedNnZt41GCl+cHMUTrHCFgg1IkMbQTqD7K5hnBAPuMvoQ1Nx+GwiFsrRMGu3zwQ5gHwf5pYRev
0LcpH9GYKx+DkDMvPVep+OqGkreZhjqT9zYRzK9gvYk72DrEUMSJuXXIs4dOgnme+2G9qvLrfV5R
i62gen7Ws/Zn4zTWueOhgRJ4mJYopvrlmCTLC4QQoOM0wiord3CXwzkBzWChFN5GrPCuK5YV0cLj
wiDCFw1ppFFGPArxTSQx8wRN+Dp0LpRMk2TrDNTS8y6RN/OYKlT7MkcNjgeDhen/8c5jiEnZNB/W
c7bf1AnyGB7zvKKXrnQeqSrk+YrGiHIJGWZO/SD0UZVT1OfBJaDOFfZ57RQm8c4jx3kILcqqxrww
TpzZmgdP754kraPKGlbklTa29Y4N1PAtIotA/enwRfXgROATUu/KuJ3tqVmOs71L1Hd2ET8CJ5nj
9biRrqgqQsnSQ5/UFcVDOanrxhHb4zofgtM4ae92FtICCgJ6u2oS29XYuBz4Rvkb4fWgZr24ZsQP
1DS3SAfzLkvBoZlikT6wT7bnfoLCdHyszFZbVSWsPXDBrWDs1r5rSoM8htcG0JnrlLiqlbqKQyd6
aIM8fkZx6VbAJv4VmFW6M71KgmDNyb86VDKTP8op9kOjnQN/VBOTKyWa5RXqagSECkSAOrucTZ7p
Q1DESX55VUqJXFoCPFsEixjhEEPR5BZ17K6HIo/nT5wvS6DoSROlc9b9uSwvzGKRxdb5wbfG+hr3
2bgrtcpTdsVoUrQosV3bIERarLmPVjxGTS4jjIpL32jcxRMnjHckkJLV/zMLLFV40hxtMy8i1puD
9Kj9rEhaeQi1MHhYGjMDRd0N68UCPVLwAI8lWgljYLyQkvSOwraEiF6V2+PaVRRpsziUwWYaWVNv
b7QJdYfTxWaj6GYlyA7YmzZarL9/FZpFKq7Jm+92GXUnzx3akyNbPxthE0PhWIbvQsJCilfvxm/L
SKOrr11ktdbCu0z+7VrWdGGpzv0Dms1HqD3GfdBb/qqcKLRqmP2hArDzTS452jn1Hai3BNVWBGnU
NeJ8Zz0YAcletxxkVC6ZI2f8UYZRPYsQ6AcCmJUQYPK83Dj0sWXx9FhKX7tOOVI5Bxu37Pccfk3c
5ZO9GIsfWgRTRxD66kNe66fKb3ad1J7Cysj+8BO74ldSk16DUC82fSV1d1M2gr0Ft8bZRnpi3cRD
jrSdCvl9XX9PKit81XLJumcUEqfQvb26nMe8ZN5JuEQD9QOQZrlCN5Boniseq0pfobn7Z4FW8Euk
qfx+atJajP6HsPNYkhzH2uyrtPV6aEMtxqZn4VqFe2iRG1pECmpNguLp5xBelZFZf1n1hklcAPRI
FyRw7ycszIwenYEfmZt0q5G19soxFrYSJQ9B2ImHZMjilZv57TbNbPGgFkV8wx3wWXbKwxD4X1xW
iyfZQo7D2TYm3M1YJS205GLufDHPCf+42NSk3ZZE8M3YtRT8poI1zCziI1DIBnMyN1E+WTutvq1S
1ICiSOl5CP/pxCONcbS0QdjZAl/62VE15Ts2Lw4Sy2QBlCykyjQktxJpBcrwUrVZcitBWHNfM7dk
XxDHl0ZN1cXYsupwrLakXJioC7D65b1TmMU9a2nIEvmUb2VTdhgFPOE4ds4y1FiiPumt83gdP08K
lNkuNWDTk44iTpe92X7EXtAd5RAqGe6lnezl5wRNbZcqN8lTo5mLxGERnJSRsJAKTv29lymXuA4U
NksAP89Ylolz1jfU/9UU0oqPlOfWcOAs4FFUb31fM3gT/WZZWSElsvlhmuoJ2sYxtj9zSx5kZzGP
+Bz2z7FR4MI3NJB7E2Vd2C7qhOypXeRG1mOcucdhCKsLHiXVEpfW7Ot/H5FxjeH3a3RahSeJUQS7
Kknbh2ZUXn3+xlMxt+q8C3dTP2hLRTGbB6MY2ockfdXNNLmXEQuPEZwMrX4j+6LRc87mgE5S0LR3
aawDa67MM3tTnLkzIT56HtmhpcSvreMZm8Yzon2RqPa542Zg965/rHnM1dB1OR0mT1m7JQBIXN9d
5DAnzJamVn8akV66NnVh60+d8J1fmp+9cvDfzc3J/e3QvM0mvT3Jg6eifMBDt0DK8c+YPFM7FC9I
BftUQfIZ4Dlm2OqqKEuursFuRpPGnbPLbGM6TCXq2FKUvcMBiWeS8yi0SdmNogOqn+vRm1oZS0Q/
ww+Ak8DBIvdJd2IsEkswOIlA2NWIzlav6OcEBRnITfxMTllQrq+ddtw6eztQX0IoDZR6/Oei4Rbh
2VO3FRjYrApvMh6r0GyOlD/EQjZ1xMFvoybBpKdWuqVhvGh62T3IvhqBhUSpwrNsaeVYLt3zFHEr
v0UDxz2OiZIsAQBgLzLa442oJmOJ3VL44RjOhpWS9SLaElURHYUse1TC53I2BJsHyJnJbExSDyg6
yZksraOPqbI2+ehYL33fl1uRrMMA6e8JxHD9LarwORxbTXm2Rf9RW3VykS1Vf266Vn0CUtfdUVy7
SdMC5+/Op5Kpp8FSNvW8z7ZAge01OL3XDH78vqrtfAJlr0y7EtS1npIaUueDFQ5oTv08GzKUMtgM
9BvZIQ9amdrXcQ6CH0dEw5af89OGIgr2R12DAoQfbpwcF63B7dgZ12Ny9jpV546ZavcoNffLpGxc
3vQpWDRObSLHZQzL0g2Ko91VlXs9zfyyOGquRQraKVFkVL52BurcJNwKrIYGYOAjT6nC6LHF6dr+
Qfdnz/DMjL+mvr8k9dj9yGJxayJG9TaN/GBMoypvWy8pd6K3yRFqmX424kpdhRoFezS73+Wk0d2X
qBB9d6w+W4RqXj/lAqP12vHFog5wAKc+KFAU5TfXjGa9axO7eyQnMXuNgW2XvXURBhR5zK+y0ykC
74E3RnbJA3bnz/h3ezeyZdiNuzTcHsTZfGmki//2WrKzUib392tFGJ6YhubdmPNkea1YfwzSzFzJ
tJuwuhR3o6j9I1/3S1sMirvMOhSHmnlt3epof0zowezQirAeUy12NpXIk3U7r7VFXCN9q3AHFnNT
HYzpTNaaui8tRSv1hyG5kxPlxRyr3OPg0fPMox+DoAq2VuYd5bVUY/j7VwqeyiDi0WME/vUQ6K0F
dDRMok0nmm4hezxR/dEtm9cxatZoe3Ae+8/JccnOIkA/aKGNBrfRGozbUbfxNgPGSi0w5f46h/xZ
9lwNtTHClonT6+gsAlyraPFhQiJPdbU3Sw2BGbedv+mDYvxiTGhP/RnuKpR2ZVh1/jb822h5kXzO
6f02WobDOP7mFWgbD6orduycrG2CGv2jOQZfhV2PXxEJuVcQIHo29diCXGWpMDdrtj/dNC3kCGQW
N73wYHP6YQmgvXsxYm1YGlTgb1hNoryqKm1xI9sduPF+1oXy+q8srbHtKswfeVCe8ZVx33q9xu2o
IqvtkE/d1ujsHJymU05CePp6KvrmEWHzHl25Zvha1MZ84zF/kBjaojq86HJvehQAW9AnUcF4ze+a
VQP3+Js4Hmo3rVmqj4GLFmxvWX+MjzCK+hz/GZ/Hi3m87zBeXl++ob+P/3zdgOv8Zbz8e34f/zfX
l39/Pf/9zlisBwooj4ZnfQ+Nrv/aoQI9JSn+MO4CJl2E4L+V70gZ6F/xT/82xKZzQORWsOC0rB3q
QfHGd/3xC3ptSLHVyoujo3lczXHMi8cvKPIszZ/xHKLdNT6Pn1xT7MietIsMw5VjYyZ1vUgzxT5W
veFg4CH0leyRB9nx2ZRndWMw5S/dRdwdunAYdp/xUestMmWh+oCtM7pMWaK/laJ5cqmq/kBvN1Mc
9Ma6qd8NeNQsB2RYNmnp1Uj7ccBPqz7JpjyTB6WnXB6YbYMSCo8kBYpWObU38pCUXnsTzQfZ9K3B
WiLx0q4+Y7XZkceW7UCZ4o1hBtNCzpNTZMdYoioLp7NG3t9R38RkYPVWB0+Fa0Un0TvaNT7GSJwM
qY2dpoojCXsD8yx65F+SNDtUToeLegqaa+vlGHej3a6cSPTCm3OgIk/GrH+XTw9DxPbGK9huOeMD
7iDTg4t3AZRSgfniHIN2M2LsyoIjsqH52fot5LbxoR08JHCBZaB87NXVMhhcGAWpfpa9djTzrECJ
rTUjnB46hLjm3TCLyXZpqIb3Gofji4Yu4Y80uXVQMgwWtg0+Ypp5gsjqr7uUdYteADsQavdFh+HW
b3GeC89IQM1bTKPHyhclrmGnOiHIAA1hN7UqD7I1kBq5yLPq0ohquJ4rPGNXlp7yng0AgeDwwxrK
AqjnFczEmzovh2Jbi5ElM4J6S4qTw40FbStHCwqlH0N8+E2xHMrRRO+2VNaBmkWHROun+8aKkZxF
WG43qJa3dtuw2bgDjrGaEgzPbTILPrZ5uNfjbnge3VhbsAHM8WGgd6oSnigY4JlZNOBSUvHE+HnA
BPKPJvuj+KB4FXr0aAGdoUGJp8bplqxFqJrEGreNJMATZ27Cs0f0TuSreDD4LxnOrK5ZgCUmBb+2
y0Z/LZXZQ7xJvAsFt/pogi7BG0oR8CXDcMPF20XVwo7IXVe/kwcW9xdD1ZAyDNAuu8aRHTCV8rYB
uX1XpBBTIn1CdvvPKWZU9eQNw9fP0IRI5041SGh/XoY6KcY2PBmvUxuEKZfp1OUrzccIuQaMc5NM
uvGCFH8VqO1LYenB2UXMcyHDaqLjoGHarxqqltT73Q0W7OCmEhKKK0Wf4cpqvq+T2lNWXVyzRypy
czMJLbu4SZBfDxlWJ9gmI4FtA0U5FyArt6qBD5vVdOMlC4QN+0ZzviDRvCnNoPhe9O1rUWvDs+mo
/VrR4+aEw1t/KtqiWvV61z6KKvNXlMijXaNF0zP5BWA0QQ35otfG59DtvihgTaAJ0lIDi/VN1j+Y
eWs+qmCn+Hin5xxnnttw8u7loGr+ysB50BZOhNKynndbRR2STWWi3wf3ZXgyhHdSeO6+2y46mMYA
OCeKcJ2Ekoku3dC379UIha5wUvduQFns2GvgAEaQ2u8VyTfDc8oXlPfTXeAE0bZprfZtLhnJAbj0
ooE75uJQC11/0KPquSPvug3IBezqWfi19TTtcUYcbZLaiQ6Y/kKCRMxqidmX/jEoPypdGb8BKOXu
B1/8PvScaGeUkbFzG1+9awO0vREem76BH0JAS/laB24K7qbRbwMH2+pGOFjOAnXIiyY+erOCtDz4
46SewP5km3GGVnzGrmcuItNuyxfq2mPNA0ONt9gxTILOz+vw3tgYoWKvVpX5cAgmh9TiX09lWx50
0xwOKjSS/zlIbRWVsnPQDwcrrrgKAMYQjBBSCSogMyPSxDmoI+uurAdxG3vvsWlgq55mYX4KRv9e
9jlea92FpVB3dQ4mtYdSEC8TKzTXorA1alhzO0BldsmtuUD2jeGeicZj6W6zCpW/sdS13VRTkobM
7rAO1qj4NBP4bwwsRXfbNBGwf7U/yxaCt91tabtkmPNEX8uYPMx6CngVaGeMTLiUjLW+/pppSnu4
jrBe9Sw4kKGY0BIVcLcKsBZ4x8z4x0p37qjex5dU9TCZCd27zKicuzyz2gOe2tFCNgNn0C+4KZLC
E+703mj9YdBBuiheMu1axTQ3LDrUNwCIyJ8q+2ZQ7sg8ibvBqZKDa+neIvCDH2aZzEu+2cPaerAr
1iYtdbPFgILyk57E6arxq4bXTzECACV44zQsWBwHyrqa1e6xC9WGim0hLv5sV4BE7PjQdaAER1PJ
XoMA22bHQajOtlEXgOd9V/pN8oGLX7AQmYmxR4+kWuI2OmYQMdAMR2SPyMXihdXFzl1H4m89DsAP
oY1rm7ZqYGMAPNjZuW4cBYvefSB4G111vkeodrszpz65gf7NrcgekgtWizwW2QXcjbOZSRWU0wP2
ZirpEQzZBse10F4ZtFf8ExIYh/yoHYRs29CpvpnquC/zWYTft2AMdxMWB1k4LmyhOU+TjT1u1NVs
qoMahrSerLwmqF9BIOEMYRSIDxtO/VqmC/ZCweuo2sUJKZF0KUelDpxvI3WxHZknIfmyctMcWVS9
EWer8Wt+03aNFWqlPLuhBynSIztR6OLBCpSlOp5C6yzSMsKzZsgPOhZKX40y/2apVvymasAXo9jF
V1azqbum6QRQ1kbqIgvqs7Tr0RHtd2y3Ko2F2jfi4s40MsmklYxbsJgCOXxx7850XBnqkwB1llTo
B89Ny4cJ7uIBk2mxqOpE7AYwcRvskdRL0kYR+hXaWbZAygJMmQ8oF7bbBH1inpCBGa8ro9cXSpnZ
98ix6ItxsP0voqsuuEC4wYJHrT0L2vKqN1GewByp8miTGwVPyt5IFMBRKZ6ueuxAzGidG9JUxrQK
IFyxTuxO12YlfH3TWggyuZSl+RjieOMmmqoe1KTBZwuZ0UWq+9WNPGRz8abmnR+uwSTfoV5jnmSn
mpmoj5AjW1cWZh6pCyqkNYP4nBrZxlaQvh/BgfEzLszbWHjGbViI6gzBEFXXP0PNfNaiMOkPo3P8
jA+JYi7tRpQbLUoCdKIx7NxdL8cdEezOaF0vJS+M5Wh3aur+h9ZMaOsPYfE9Oze9235XEqtbmG41
Prj15PE/NfsDO1tv1bfFBysAGxcNSshCzUMqYVDsZPOz49qkeJV4TX7zl/hgduoqRld7JYd9HoqC
FIaZ38qI6WaluxpGrVvqppevB/+g6oG4l4fQ5a31daHuZROlcg3FX5R4hkbcK3wL75G5zLeB6+Iu
P8+SMdQ0Ya9rsXeQ4/oW4ksy+ZvrhHlYoYf5ppn8cSVn9bUp7utafcaStDjJ0ODiNSua+Cwngd0r
cBsJdyUVirPWk4gbNZwrjbonGYssP3dP/U0JsmBj2kZwIK2s3WsT8q5yxOA0H2S31IdGdet9bTX9
xm/xClaLeN8UpWVg8qL756qF79951glVEiRc8RJYWeYsUoU14QoZ2HpP3tJ9tXm4RKVjPoeRFp96
MGjL0rfdVyNsuBWqdcwuu7CeLR/7k8wNl20BYl7T3GTfZIZ2Ap8WbeM47i9F25Zr1EbVe7L19tJs
mvi5qiINfZkMXXp7/KJgCPG1EfG+TAyDZ5s7biN/8uGVcOhCbs5ePursbsjG2z7C+un45lupu2wn
bzpWiXCeotReh+VEHP2VrTahm2rlxvCW62SlBbKuPpkIXMgNSiDz9LEAFhaWQ3npyqm+88P+XU4v
Xd1eZRay7DrV6yTKbkg2G3vPA2relYM4G46Tr0Pcdh+tSrOgsObRe2PjHi23PHW/j0Rv/0Dk4Mmy
k+ItKopqqTaafp8PY7CRV+zZelyv6KDbelayHvOpwS4eq2GwgPZr0bsVihs90dlEccUcVMU3jYrX
+HX2njH00H2zI4PPo7eNk5GF5kPYA8PoU+etN4CyKKgP7E1UpB/UIGUXiUDBVKo5hl75FUUX5GZ3
5M7RLSWKDlRrtxzzD9+tIgyofHdZa7W+CzyavUgRS+p7XJPJ14Chbs1tpGARLnuHhB1aCCR7KXuN
ClK7A7UQbz/rqHi6u0KzOPhIwzUPf+2j6rQW065MPVlRk15GxcxnqtrwOCPMykLf1409PrHXLw+B
HodrCSz7PR7NcQlE+z1esl74u7gcrwxlTUUys3ZqGgebzNNCLOiN+CkUhrLtEvQPHD9OnnpdKQ+2
jvml7C20VGHfMfJEmns9T8dNfUhvJm0u4rTNh4R7mIpID32PTMEn+kPGqHdSjv+J/lAGMz3ImASI
yI7Goi7QAA51DISOPRzabtzJoIysxPpb5XJnb3Qby5PyrcXx+rmeBfRJAqJwNg9Nv1vJpitANcpM
gTl25lme6fMZgv6XQZnSgwx9xovcbrf9z1myg4L4H1P91vpllh5O3+qpMXe6psWXLkucVQHdZ2WV
qKzLmDwEUBt2eunhagWJ59LUomOBC/cPnpe5FFMi+B/+nII72NarOvd4HSev5fuQJtuZuPJLUFF9
e+VM4B06q4mUlTCLelcjdLtIvSbEcHN+hYRXkNeW17nOnl/BLIWzynyNvJPReXf2pMG004b6m2d8
L4t4+LDK3FjyNmQXSsvWIcQgbKNjt3sJtcTCI61x1krmsbPURP5sqwJ2TqV3u2Fu5laN9HLi1gfZ
i5iDAMoU9qdRjfJnq8u+eHFvn+F0589mzFaeX9WhDfnaqCmv2kxq+QaGD3mj0IzPseJlDzCHLjJu
uUUBQgPS8ISj0pvTl6vRs/NnbN/NY9lHf0z3MyTGIlTUz4ad/u30AFDLmz0V1+mIsJvHwPH0pZMZ
oDGMyF8mHtmexBjZC7hd/NJ0rx6iRk9t3Si3QUohPXPjl84I3QMpnhZPmzJ5Gdi1blSnAS3FZ7Lw
FLvZ6qOPw5xRh+ehxZ19QB9614xYJCnBKFZtWFrPU2T/KFPcKar0DmoyS+yZhAFfYxHbxdk1zOEk
nXalH+8c4vuOHYf1p0Xvz1Bd4VnYZ7EPhLXu9nVa3ceoU6tbOAHtL028Y7o9VlH3VacW5zCpYRj6
XrYyTBMFxPmQZd2XFLmU/SgqjAPHNs4uGorjy9hxuo1synHq3JGNOkXE2sivF6iHeuUZKSg8YYyP
g08WITaaVxwIKyrko7UCjTQnFBDcRpM7vRl4qD1bbbpIrKR9NQ1bPfiDqyzlrCDQu2VmYRMte9XX
EXm/VxIt0SlLcVKD492yeo+z1dj45aGJVHtFWjPciJQnOBoDwobHyA7MMa+nBULdDYDcE/ghsiSC
6n8SNtnemGVyVqy93UXb1zzf0Shbkn2Mn9w2AZmFV+r3rAGp59vfYmAIpI2d6cHIsaEdBjM4mhZ8
NqQiorXiwLm36gK/ool0M9V09BGtj567MKXBAGlLbBO2g186e7jb9rmJvGrljan+WuvWRb6QGYW7
BC4k1nA8SEt1AmpQ+PFFntlN9U1RQodC4G/xqm49DOxxF89Ife4GhQ2nUC1xEnbTn+RZl8d/nDm9
pRzVCKg4Az7DfxmKO3p/7e3ErKtilyQmE8pmSRdmOw8rq2vZrOcDuqn0+FV2ljNcpIgWY+qmj7L4
5SjmO0ul/EZ24R+Qr3T8LbaykyVIer1WFXnKIRsoJ4eJHtxiYmetMGoC2hTBZpcxfz4j775WVJ1y
MS6F13jl681OUL1dyBGfE9IIaSnPGSpQmn9eJMr4U9wIkZ/5ZWRczkqEa668BDty2fHL1XlB8xLF
annHVqJ7anL3JhoFSJC55WrZk6JG3lm2nKb45mezJseYiScHR3e8JsvpZM3NEjzzojLdHugEM1VE
a5Z64IlD10ziKRHhuMzwydvLuWS8sZaMzWkn5w4qN+yxD83t9W/QUBjxBa4Jcq5LkWvTGWq6kb19
4ltAH2d/vQoLzjqzsVAUffns2/FuUnXni20q9ioF/AB5KCwf4Q/eXuOocqwS9vMndcjbe9fU32Vc
XicaG9Q5vXa6tXO416Kd3C9DZ2rcbdv6EkaJd7Z1yyYNoaEh2GbDqhmwlazcsL+FhdnfKjM9v+Yx
OakekLOfcUu3whWFS4sVGiNkR2BpmFXkKLDMoaBUFQ9h1/GSY1ZylLHMTOIFd0xrVe3bGPC3xip+
XXn6uE8obD72xXTX1j0+QS25wNFpxKPtQEbEIeDUz61rKETNpEZzVrZi+Gp4maf9UTZHP87XQRqO
Gz8Bg+h2nb3JJXNHDf1uUc6nmMdvzFqE8xKGWDezezRwveWqjUNAODMOV5uSbeZNh7x0lLeWW6qV
sSJna71DZJRvF4jItzbzdpioFU88JJojCrGzwy5xNIK+jrjeqNqD1edFuBpvw6rSjhHL7KMBT8bt
yJDr3LQXVj/U97mSe7twjIftEKfjY6YPX0n9219jm/sIegkvRWmmGxfkxYFkenSLBC5yMnZif3Xz
e1sduo9Wx+LX8e307GmAApoG1KviZOYRbYRm4bPu4TZHUx78pDePc2IGuP8c/OXUk1Gjq7IN9WE0
H+f+1tKSpTdvNVneLzEk8E/kr0131TtqtIoUxVl1WeuccfDu2PPE/FrCstoJw3DA19ARWA2AUWEN
kBS5We9kkIqWe+22whCyiWeLxYBS16rT0DtRDXu6xzvX2s7GUlh4jW3G3Xj4jrlLjU1DPN0HHhtO
RFbOsiUnUD1UV8O8VVWVsstY2HbLKm3qWznE5xm2nwrNXhioAd9b8yHQEd8I8sTby6YhgvQcqjsY
z7dQ7knr188W6gvBAuL8vcqf/BYGSYJdUlQ8qHBX1mqGxUCJKsve8adwz24pOKdehB8SuZeHMKiU
BT/89ouo0j+uqFMD+fOKDbpZW2/K1TVWofrO1BI0Leraf0WI+XttG/VtCJMAu0fvWYZHQyW9kk3e
1p1HlY6xtfRIe2S3PWH6rlt81sQF+rirASz3AWeq5jXPVvLfKD31g22w5YVO5xQlXOx0+LWJu6Wy
oAhlL7NxwmipN+tTrEA43YzzqZitgOSh0SoH7xDGlAigtAsZ/BxjoNy7tcpMXUY5aUfpDKzp4y5v
KVTF/CYXFhjNp9FJdepAEzzgoAjWfd26z609f4OKF4zFvHPQRz+uLUCbu4bV3io0u+JlrLKWW6uf
7wNfiVau74uNUoG71j2cujLBk8rvxZavbPGaI3rSzYlbEwrMKikT7D8Ror2zAidZYG02vXcgSXmC
ZemdniQp5dMAtuJPqUZ5JgUXr6qM1x422qxy/c3nOBH32TKyM2OZ483Xd3l/O86HtHLJowfl9y5D
A0S2ZNwIIlik1chaFP3l6zAvratLab3KUZ/hdmSBY+lFtvvsqEoSWLEDgFFeTb5eowoNvKuRJ+9l
H6xNbg3ntBnwuerG6D4Hy7PUbVCoYw2AoQ+L6oumtc+YXkbfc4NqqN5x1/W0bd5pJVtAMzjoboOp
lGJ9N8bQePWqMSSDkw2Pep8Mq7yszFuBBMxGb+LmptNhlOi9ORM6e7H6xMuLcOiWbulB0aNgRoWl
D5sb2d3AB8UZpv/esEHcVqSDkeIpEmziirups/HR0YBx5UpJ7j3RMX/DaJJPO2oPHXi8V5h5cnhM
nmWfiCZc1k1f7LhLIbvYxOYqnG+48tC2cRle24lV5/XCaGCS//tf//v//d+vw/8Jvhe3pFKCIv9X
3mW3RZS3zX/+bbv//ld5De+//effpqOx2qQ+7BmqpzuWZqr0f32/jwAd/uff2v9yWRn3Po62H6nG
6mbIuT/Jg+UiragrzT4o6uFGsQyzX2mFNtxoRXxuvLzdf46VcbXUn/iikrt3fT4Xq1Ihng3OI54o
6Y4CcrqSzU6z9GON+Q5vOb0gE/yL4ccn2eob33mE9g7e6NprsLJE8vIiOwp9gFpVFeiauQh1mSJd
d61RvgZu5O7dKW1XsonWYL6s3Sw+DWZZvnYrENXZa2JQDEonLV3KQWoixMojFbo38+gpd/Pz1A71
rWb65c4LCrHQjAL6uAzmlQtdLfRPskVKtb6tNWVc542XrNwqq28LR7z/8+ci3/e/fi4uMp+ua2q6
6zj675/LWKKGQmq2/WhRzgFTV9yVYy3ueqV4kqbwRg6mKJ8seyMt5mOhPstR7CZSNtPsCAIt/17O
nBl5sITW4emTfAeaV9/xkROPk+7wc5Q1Z0p+htTANlHlVbtlGcTDc4puxeRTLpAtsMGQUaLnsE27
+3xyIfMyJlD85hxbJlmR2//yZhh//ZIahq5qpqephqnBwzN/fzOG2s/aoHes98H318ashq3NB/ZP
HYs3ziwkinwQBn8GK3cIVzVFjl9icnRHjf+YFIoJZ3yeLdvyLBwQB1anjBTiZCAQ1XYbchgpCwE7
Oddhml4PYshjVM9lAHKsqiKnwCjZDmoPbHggjnKOjF+HUAh+QpUkQBeh0dRFYeWwEgzsSv/5fbKd
v75P7NVcXfcMV9M111DnH/svP2YdcOgk2FJ/THXTbjSzyzYma+g96d70Ke6Li2vG6nvuZhSiOisi
7x/Gl9BLlYXsKF3zCQ1i/wFadnwQmTeuk6HCjrBuHzBpxdpzSsN70cbp/toM5xKLrLOoJK63nRJj
0BOmHVzVnz2yFjOie5/0WLp9Vmbkma4Yzs3nXDnr86K/DGa+fF054jPuD8B+kVjkvgDk5VjmY3B0
YOQX13ZoYPfJu7WVvfY85HMcQoLhdYYnZ3x2p3GW28ve0IP/crfV9fl2+vvP2jMczbB0Z04yuIb9
+yfUqFqD7jskeKFE1abPVA+XJXSSXA/iKekY9u9YyJ1jvxansvUQMxBF++o0enQ0UpHfRVac32kp
Lqlp75l7GbseBAyZICwxbp3HyRgiwBk5HtFtZbMb7fyuL3WXZHPabkb54r5fUvwuKrGGOuMjFwKd
OzGNvF0MtYJ+tZFwWsE8IJXsNsvE0cqTl5bwhX45bRFm3sWTf+urDayAOOcd71Nrxz3MPk1DlWyH
3oguRZzqa+C1/V3MnWOFYWXyGAhSeWQz/Gel7KHiDZPylobhh6IC0ld094Qu9/QIZ+2+NrV2NwEg
Ix3cJbc6OeFbeQan6BsXQMHyZ6hoEYOM2+zZ9KbBvU4oqwAGawZ+9nN+K6Bf+qQrI4W7VjEL4012
USXvpJ8gcDuIUQVq5SxNq8cPWbegR89niTMhaS9PmynyrkHZBJBvHtofVkKNPFiCaU/mtGm69toQ
qLc8BMnOdEdlTxE4QelbaYyl5oZYJSA2cMIqwD+lSiuO5OURCqAl43ZQs9f45RTw9xrV+unwOabw
WNyuZNvW7Y/YDJqtX7T7SC3Dp1DtypVFjeJUTKZ79qijL425KNBls/Fmar3yKC42VFnNPcbl1JH9
jrpubY9XOoNkMAx+gJWhC+V1JjyMwiMf3QDLkp2AlONLX6OLYPlTuTTrbFyMaoxN2DzYaD3K0Xn0
xTGc9jR5vXoGVfrHIc8x6iEn4GzZz0/6ohGZeo414IvI22/kOFv7ro5teHHaxL0ZcyzsB98Ov3g9
7JhktNiWica6dQb07rzCiL7UooCg5bspOCJTeaAcdzaF7z+RuxILLz5QSxvPil+rwVrgsUn5F7id
V5UXQ4FfgXQvFuPZVB1lLAfziiaoVl7I6Dz1JRobNTv1YM1WmAQYGNjdiJhzsC4tFrdKDn5EzpNT
5JkXxhCOUv43n9eaXITzU34s6zRMeWNjMHhrc/LDlcO2Yq21Oisc1PXPsEGKo+XX9qVxdPsyxqAO
//nJIZcTv92XDNsxPNeyXU/TTVcuE395clhVjLuxYpfvihnnS4es0LaoSrxFATK9CQsFO3TtngvX
7Y7kk9EvmONujFKiWlrTJZ0U/zawzG99aY/41LJ/YTnRHCx9UF/iqlzIeOgb0Y5saLmRTS3HIhQE
xyNZO+NkhkN9vWyllSzIWzU7T1aYbVJd6zFeSKON7gYu95TEeemRN0pmUOxf4lmwNMuu+BKMibvu
MQbap+guvkRqcQUYx2iVXuO4mXcvKflkCfT9y/icuAQMe5ESo+NwjGq3eJjrkqsyj8yNbCpjW1xg
pe4S8l0lwss6DO9QFPu4K8oHDLKpsLTN93FUtPU/f1ru/3jO8wxxKIRZfF6WThnj96dIXTWGSxUz
fBdhhxO0VrxMduPfxf+fs/PajVvJ1vATEWAqhtvOuZWDbwjLgTlnPv35WPKMbO2BN3B8QVQiW+4m
i1Vr/SEt7UufV/2iEW3/OrQB+AHftWArO9ojGjkbLLH7V9ENydZp9XArzLRZ1wFIFwN8yVGbDw6Z
taOsypJsC4ROrsa2D5EeZze8x5F0UVlwlXgh3yAWiF3swEPTl2px8rSxPxWYZTw2o7gGVTRdESXK
H11d/CDf0ZxlLZiDlE0R1EdZTduwX1au3e+r+czSZ6vmT4a9lb0huPG1kVb1xnf19BDMkDMwkO2p
m/lE1qwd3y6buq9PoPaAWsoW2fcxqux1ZMQddgtZjdJUG/XfmcysOb+X6hb5MWKbd8zPxS6OaoIp
iUoII1YZasTdPLRu/J3tQc6s3dE+20i5TQth5vY5r8xLlYtxX84dsle2a41l/8sPL3/Y3x9TnRil
0FTbUE02a9rnBV6PFHXXu77xZdT9apVbBYhaofTvh5gbHjUS9ymvImvDliI6W6Vj3aYTwrs2Aouy
Rh48uYrOBA7KFng2lerWuWeGi6wGVzP2SJnJA1pR2cWxmdP8xlRYZOE57qA6RahluHQs9fZ/v6nN
z4t8XRgqt7OhwoQ1DEP7tDSKTVE6hhZpX2zNe64hNZ8bZpnfDkOPOh98R40FymQvUsSlz6BG+pWZ
ee5Nmer5JmZ7j5ESGqQiy71D6YTWQQVCs+uSaTp73VBtCqyZb6Cf9YveGJtjEWrE4s2i3gG6BiWU
TGvHS729CX7vIEuFGnXvpey/pf/V+9H2MY7EWvwvU/U/Hn5duJbuaKZjCHfevH/aDLEwmdizj9WX
KE1/ZNmV8Lx3HqLIuoQzlkfic4SexisUj8Tqo02W4tbRTxoGW+8nlGjULGQxmmYQsVGOG3kBOVh2
oGQzRz+840jSevwF9e5QGCiDMUBrxenP7/BvWVSHepZqGpN1TwwU3AGEUR1AD9wwvb7aUsdkbrPD
Vju/DwH19V415iE+misLtGZHZGDr7Kaq0wfdEeZBmg3hRJzd+KpodgIRXQhYVOVBjs3T+H1sCt7f
WYgyaHe+Mmz6SK+h+zqttmiH8gxS3vkSqAn29A5gPCIkNptY8WI2vvvF6u1mCXMBdRGtd26qBDFW
fe5AbIhwcB5kV5A1/rWYPEQ3545sZO3SeCNm4CLIz+2gzuEhOqKpeDYBRP79MbHlc/DHHGCxG3YB
ttq2AwjR+BwZQLIy0dCy/WINIMfLOiT4hbvAOlJ6+6k0vX4l6traBXNV6cFwq0aTnWUvr27ce4kK
j4UQDxlLJ9k8WmCneLm9oQZqP7Ua+A8nN9Wl7HR1bFg8HhUOc6+T3wZ9/4A7UXkRpbDPwg/1ZYuy
8hswdxhVxvgy1QWoP1xT9lnoFw+VUj3LAZ2S1QurHZtb5B7jY+BPyTrxBuVrEy7kgFzP3FXhBuPR
KzIXn3iPV/98afz0HljfWg+sYozdYCi4kUnipZNahP38nt8XmaOtqkX17TgfoP/8aqsys7qVB6RS
fm+Tgz/OVaKufh/30aZHKCWxpvjjWp+vX9qggtgm6WTP721bvQRwQl4TA3uhuByyfV4r9ksfoRtf
269dA4cu6dQKtSbPerVL7MChLLIw7cCVYDCCyBnt0CuhJtSZddNlA5rXCdRQ1y33XUHiD6GQhMfE
8LGLhu4fQZ+rxv7IwqMPnty8uXd0sC96Xj+5EATOk9k498DZjHXvIu4W4kZ8P/pVh80dvkcR0hVL
Fi4gzIf2KscOEw5eSaV4sFYZ62skw6p8Shay9/2QN0vTjabbhA3RSQyasdX/K5Qi9U4+yZ98iKxg
pD1tsWK++WiSJ3w6/1P10+VaGH2rUujWQp4rZVY+rpdiOXZQCyyNcrtZd31u3IhCa0hw8LHGXBrm
NtmrFq7+Xvr7uBzN8I2rkmPzZoy7JeHusujn3qPRWuZ7B7Fp7eRKhLzsdebRslQMPuAUxsXkiCYD
EsTEWgwUtRrdykPuNYgZeGG6nNE0722NMKe9nc1w4XlcOx/UpoXfEuvXj1Mju1Uu+tQu+2jU16gb
PZqOO97a6lQvtb6rt7IqD0OmtYu+c9J91xTTrWzTUuDBCqQnWZPtxejuc6cYzx9NrYjQz2+jm8wQ
zY3IfngaqeI6wdGIUOv4gq3XD/KN/o2raObdoAWXZrSHF1FaBmga1JtwSPl9VB8z00CtvIxpAS4f
xuAyGo20XCb+xUPa7M5VleG+9iN20aQMt343Dfd6ORqnmX/ouF1WEp/EAwqcC0hBxna54kBG4eWk
xfc67wh0+cdbtoHFvTqk7drSen0tq6Mbh7fZWC5l7X3EWGpL09eVLYxlQmc+e2SEvexqY3imcQz1
jtVfn+2wibR3wrT6ei875CHpgX1uXGHMWlZ9tZCjZU9jq+cgKco7zUU8u2xEf45tR7t4LYAkQKTl
W4IAWYqs43Oeptk2Q09xJ9S8eMT661YO+BLqvn0I7FoJUaOD1+E25nlwnIGYyjhcocCmF8gAi/cR
GiuZoxKbp48RcphfZLioWQ3IZFN1WCxXDrvjAGvyQQzzd5ZUR81HRD5IqSZW4+2zrDfWqDWUKGsS
qLAHL30zENApY2v4jlERwGIsNe+6yUceJ22snRepI3OvY78PSXjmXMv+ZpFUluyKmyxLxz3v4xTF
iucWphcmfQMCgHX+6+DO1Y+2IjX5GWei5QaEm7sIyOW+YNW3lMoBaWWju6cCxIzK3L4GKq9lqRgw
jcmdnZb6qej5lqeiR/EZ1cYvkzNTljRluKQqoSoTMxHdZJMK8ntZNFr5Bd4Q6KPAzeHStO0r1Fwr
ycovEyD/rVdPxVZWE/1QDB7wsGEsd9No1ht5MpKQyxye23OvKMg7efG4lu1BHe6aSBOPxaR2h6Q3
xUpeRqvsi5oQBvOyHumAFt3JRFgmbEFveDWxMV6UtjQomsZbjNy/yHbNB7sNvlsaGwwv8XAM5uF6
o6g7F8O+tRxVqOJq1hYpXxDQZ8MqFBQ7++F1FA0SAOUixm9t2ceOeLTU1l4MTT29NH4d4/YUjl9F
5MNbr/TvRpTtSJP4gDCVnzncyIhAxbVkxx4sSHNv+jytfsR+eqsMnXE7+WEGY1oMNxmw+SWECW8T
x/qs7au03m7Um5y13hDUay9KFhX6iVdXKJm3MDQYghVf6SbOfFTyo1c9UF12WGWlnL1eU86DjQ5Y
rJdH2fTRLktq7/X8p1hwfuowA0NZT3zYthosHLqm+OokIbI9puI9jpmRgGh2lRs3L/xbdjjOwoDC
QSaWNsvvs4vQg1tSlKdINfqjMWjmVW18ccUvJJ5l2daySR5SgDbYtAztgVQkkdmWJYOrasFjHwO4
BfoSgyJpw0eUOuxr3JXMV3RaXjzc+8aPvAzDx0LVq5UzpngeuUNzHuZDoUfIO2TVTvWy5qw6Noe5
JDvlsNI0iqWAxLeWbZ/GlcmA7aX1AGlHO1W6Oh17Ny0x0Kmjh2kgDe4DvvgR4pvRmN6PTgThwkN6
inyrP619EGPvJ0HgKzdRoi0EUOmjrSMcq8FI6xCsNLqdYjY371VU5c3TWKMOs7DXJny7xybDwKAq
eEwikVaPJUTBNcZgwdbxrfIxM5CzZFa3cYuhqpcmRqJOjujlXA1t294FaEkvZdVpu/LAAjN6r6Ko
6B7hJYI/mgenk6We9cL/nugPXjypX4GCf4uAaL4Odekt/ErYD0ml16vcsYJb2H/5JuoH9Two5UDw
elQPyciPlFgFEiv4+SwtVW9vYNjGO5V/e0sbmwukPLHyq1Fjk91917Sg/8mjoVRJ8jNiZbeIsUZ4
KsMxWFcFEOGfTqanq9hKeALUyHJPfanvsFnkAShM6ykrM+NQeON4M9fKpuCb8oPsERRwslA0Y0LE
VE0fbd8EEu0r1UH2ulqG5iK69kDi6dW7oUflzp02skrWONr2BPTW05ilj+hRmYu0VeKTm9fBVde1
n0yG3XMYpPmugGezthCmfPZzVyPsV6iostDrdsFJD5r8rsmYQYSPsM3cbJdmdYTNLCfU7rlB73Zd
DLW6lb3cLKjcJ1UCPotL9v2qAqb0ZCKjd7V787fPhRSYruU5RjtsdOwZLbWr73Acy4Eml1h2xVZ4
8ZFaXDlVWj8jl/4MM4n7M+qXZLzdN2fyAGrNJwm4J9shEFiFzycFDkgtA1vj5ylI3k+ynH7pVIXz
5vcpAhV2VN/58yelevD7JwGCq5+zyn+2FF/5kZbdb58Eq3c3KdaCuVSAEp2T8TJFLw9V2mz+ZZM3
xzpymax/z8qTHtJN1SJwBgDpn3GeNvOKQFHhU9hRYCD82cZHvcr0p1SPXic/qq8I/+lPgRGDYK2r
h6Fk6dOP3koOgouNrTFQ6/dTgmY8RCaoIlmdAZNbVOgMfjgu4QxKv0KbxNjJKyIRCcqiiEk+zb1j
GF1jLGhuNHblB6I/4SXPvWwXJPgssFpD+ENM4cl3k3wRRGwp83CAXZoOOGMl1oMc4Q/PaL5197I/
wHaEz24ushZqvIrSUU0Ooxs8ObVrIZhisBtXra1XGcoMJHROcEuhB83VWsmiXRxHEXgjqm5SDshr
uvZOVs3GghlaNPoxcMZ7JuIn3bGyOzvusruYLQdITCL0XcGzsPQjHt4wS4+yF8RIe/77L6gZ/whn
keFzXVUQq7FgCYlP4azIZjYpa6dnhzeMWwKEk0FWcmJi9FLEsRrMtKNzK1TzaFUZNxX/V4h2HglU
axQ3Xvamq050V1R5fFdiYr13YtGQHosglrtoiaoIE29rNVTWY150L2rHi7lNjebq1w5qK8W0TxS9
e5m6ftpNAhhngDjcS2mgvDERArtYJg454MPfT4ce0uydmkenn69WtDBkXccqzz32JE8j8Gx5el1M
+aEgO4wBF8PKGU6RmWl1SkGfPju/PtN16/jouJm5lKN8gaCfxux4lNdAE4lk3bhSnGhYDkQCb3QU
5m4KzBd8prfLR5MrwMQYA6Jtsk0ePKx4Nibquu+nIuesnczSelYx0T35+CvuciNF720ufbT9r9Lf
x9mR++t67n9Ln64Sh67YAp0mh6je1p3ibaMgDJds0KZ5lzbdammQbETb5auPNl9rp1XXasZaniY7
OlMvl2Zqd9uPNls4CKaNerkR/fQdHDjymLUmePJ8dS8MwliT6FGqrkPnDv33fGllQfuqd+IB/FgA
CEdZ0wCBSXXKi1F29Ze/39//SGQbBnsEABkWLHTCtrL/t4RRZrHJCfUmeEWoJowPlr2rjewBglfz
w3LarRhr7YvqO2IZ6LZxLdHU31fBZG0h++enHPX7RQ5wcAHCipt8PijI+q+sGCSorOp1c/n7n2x8
zpoYtitsg+CmZTimY4pPgTNLU/0wICv1ZRqHVeRONdAHDmZS4Pls282ObXK86FXvV5s62Fh842e3
0FOze7Wz+gi1D7i5BsWKNALkqTTtX33w+otUpOq5RzPsXhnTq5Wq/WtR8QPpWMrs0mAFbbrwM/08
NhWhzcHEXztPeMlbrqNhm0iPLMmDHEgGvse3Ksz/BYJgOJ8mJv7jjm0homzZJngaECp/Jo9g0YMw
yGb7AYsJUyRlfiI/489G3hTt+ZDqfn7yCjjnBLD3n9plVY74GCvbEpGj1ZqYeP3NF/k07qP6cW7u
QtyB1RShCWv2dwbi5sdAuK8QB4iB1OaIQYPti41j1vTOQ2CCLgeY8zeyCbTWsGcmndCmpVNepFex
caqd0NwhRzfcqUXZI6ZxI6KcSyod96Zftai2zCfIiyheGSyABfhHeREYZuMlxjpOdoq6jdde0Zsy
UXJMiBGy5CQ9H88HWWpqM18gs9yuP3VkKVrtCznQ4lFZ6hpCslVb2MjpxdMyMMLuwU6s8cIXctem
Hepe86EcXmFMxffv/RahURbJ9Un2Ac7Qs6w55QmeN1bZoOXqBxqeDYZ6SrTyV0m2yUM8934aLNtk
b92Y9l74qNP0k18cVbcl+DAmt0IrCuLi/znIzslB8H6Tm2NxlPWPbjVC0pikwUCS1sVvV5mUjTG/
ebX5oILLiLQ2vTjzexh4SHyemuzav7+GAclvMGttyb/PvbObDxKcGZlE0ALyIl2Zqrei3cg+OSpM
p2qP6urIQmV+l/+vT9W6cR965q9PjdJBXTqDAIqQThMKuhg0JkjuvdYgWWClFe4V4qZzldVeH5VX
vSeKbyDAcOoGPbumWfMVf2Hjgqq8eZElyzPZAeKSYZWFyTZxAlwiOyL2+dhI1OVaVj8O8owKXdeP
JpXkw6LVYmRSml45A3BBjE3PnE2gWspZtn0cAssPln4RJgeix/ERDS8cAOeSPNSKN+YLWSRrlWzQ
Rr1GbZCcIj9DAcspsrXDz7CqoqJap8hsoCqBHjRBrgHiW/vTL3P0M/ouu68b4tb9qKvr92rdtrcu
tkG6YXr5UmQVoZey6PCjY3Dg9u0li6YTwZ/k7JPDQ/ZUOAuvMY3nYdCtdSvqaSurOeaAC3Ma42sZ
1P5TxYpFcxPzOZnGDsLyH2dZ3U0KSYblZhMRF9DrN57mwwho7dmz8mqb92x/8jwoULQM7+QAlN7G
hR141s0Qut1RFDkSwoNbvIEGnS/gFIqzygAEHREW0m/a0ZwWsgMI1C2Rkuax8/wCdRkEZeMM9Hro
6Ac5QJRoUisEXToHP9ViGaee2T30LptWD402ds7VZibhfB1WCCcCHoohsLFkNnZeqJtPZg3kaO6O
nBg0t8V+Je0ra+0EYjjM4GJ4X0jPKYFyLKXi3KCuMhvxLEnM8It4H9RFCi/XbY5D7v8ibOhD9518
QnGLB9p4qcqS9BQQzNfanNZa2ChX9BbGu9ElrlSAId3FmT7c6ags3rbmSfbJlkqzC1A3gbWUVWIX
t6ZpWgc8FYN9HRrGJla1/GXM6o38Lqyh7ZZBM9WXNClJ4Y1CvH+9CDGvsizPXjWDhxpXHnU/BEN5
LzB8kmdmWowEWiHgJNQAcBTTd9fuMAZf4Gq8/xC6h8he76DRaeDVcVWTMltaFcIISofkZWaibVqX
8OQgt5bue2GUBZyE3gv/7RrV/8+Yf34E18nqtpqXBR8fofi6+JfXsv7PtzLOVIYKeNO0Dcv9/FYW
wm/c1GqHR9OcnGuctFfsO8pXrcUfs0OjZSurGbIdVqUTMKvIDC77lhDk2K+83Fe6mK/HLpYZgniQ
BJUISPx/Soppu6wyxmgrS++9pfUvqUlkSv7cts4rK9KSlo1BLhAi4/Oeh71DXRZgqB/Mqkd4E9Vd
tTK0nW0ixilLH23u/2iT49z8imvoYlRSslJoxiT7kOD0oZtKIo+J6x06vdiP2RQZW23w7M3Y8uZ5
r+NOs0HPGE2UIXnt2iZZGXVlH0oXQVFR30e2krAqs7J9GIQp0zPVaOy+476o3UBlMiD9hd/lKCIA
6dpwcDKT1cp7sIG0PBfABTdd7VTWJRmyEq25sHjWW9YfddDg/zhXwyJf+YZXPfjpZN7y/LHmmwE6
o43zUu7iuBmw03NiL9kGKDlde7K8J9sbNrI2xq17laWqdVRUxvDTi23kpxeyUbHSVxS0vP3HYHk+
UaqNOp/6Plaem7S8jWVjN+A6HvoGLFlD87Z+qJasVfrimRCwDRKgSA7yfxK57h2ZS5Pgbdg9dk1G
hJf/kYVfwRJO+YDiVmaL1yINvwbRlH4Lp+jVrHKTZf/gcYM6IBsxh3yYB4S8Jx5DUTLV9S5g63m5
9F6Uayh9jPlltbGtl6bBH/GxsKq0tvCWH0spFErxXIAdt51aM9044VTuWY87D6SJbw0jNL4WwotR
TPSNi2EExcUva15Cc0cbTJeCB+vRVTN/b4dVtyl7Jpw6+ib7ST0H6ynBkt5s1NmbwevXBsv/S5Kw
rug1t/iqu9EzLK8OWT9dHEjkKivZzre+jLAHfpm1VLd9a9dbu3CVlwDxGjkgwT9qrfdGdUBfPXrI
QgI08wVV36yWzjg5Z9jDxrUuOlIyc0frkfBFyUq51b3aO05pWq6sVLg3UQ/DBV3Sp7rKa+TLCv9R
sDcofG187my7OI2ViX7SmI3P0DzCTRMaGYh8esMCYVUF66eL7K3gPNlm9ozK0nCpsE1gS8KoOJym
7egriCG14fTcRG28VLG/OcqTbNdft0i3PSh1r9zYGU6y8oPhvextN+hW8iRMF5NV4znWHkmz+lxF
aLNM4wSwo553TWFkPH5U8Yn6VS0LrzoSWvq9KnvDipCDPLeZ3ZXC0iekm5J7dE0S/yLwDqHfiV9F
Xn3d7E9degcNGrey/kefPEPxxNqILRVMyD7OPE+8lENdIdmB4BwATEL2MQmaTrf2ST5L03mFiq+U
HR2L0RP38eTcvbcnrkXUDYSs0wzeLavpH7K9ZkmyTGsEASAtJTdpUzSLYIaaKCN2LWngmFdrKvsL
+E/8ICJkdbsWYA3ivGs7a+zDexG/Gvsg6x7JmC22m2jk8JJFDMc8ZyMylnWJVc97W1la51CdlMNv
4Jq5zdduR6DaHpMFy1dQbl0UvlW9f2dHXvij68stTsV5sCjStxSD8GhRtFd2xiJY5HGEooU//ahH
72pVTv+G+873qcq1V30yB1TBELgbCHsvUIlHZtezbSQFE3YQENhc3kOqh55m5xDkmotykCzVRoNX
lOOkS9mmVFBmFkrANVJ5DTII4Rb9zp+y++M8p8d6LAimfN156bBwkTmHaxr7a8UqzQt7XBU2q6bt
Mzdqz+C2kIkTQX2vBKyVnanqvqAUd/V80IoLZeVnXffObgpnUpNkNkkWk++n2jGYQP7M/KdmxJrC
MtJ80VWDDQCNA8E+6A8FnnWuH7EQgcyqc/kbFNS6gx/UL9rszyYP7swkbv30jEG8cpRNcqgVIArp
oXO6+hhrBzgPaiLYJVElVro++lc9bSbcq6wRZ7rEPDeR2q11N88e8MXS4d4a/psxAIGpWUMvurhY
xcj6fMuHeFbg08xHN0T8UF6p8rVfV8png1bDUvStpVTiTGgrF2FwduZKwjL0nPZTgrBbX4ab2lZm
XwR67MSM4CHiz7kECUnUJGp2FNLTMJcirUxPflE1uxwHwvdS8N+2T725X/drFSo/6AD14BIbhVUy
FwNLVQ+K4CCr8iAMJ7PW74NQNhQ6RhsMdWJLW+ZaEd50SG8mjpE8A/nRD47Z1ivdguqMXgbKYAHR
Aehq6Y2TGPiwzh3ooRWr3m2dQ+kH7lOVtMvEMgc8UoD+Z303bmQV3NceJznxgLdPRLoYAliC+naL
nytfNavvPKy9L5i2h8s0nwXKFKPaZEmYnZDlBcuM7O62nPzuVnOncRkEsNfVhOSDMUeY/DnW1PSh
uXey6vmjSZacsjdX4exmqGL4o8Wpc8KR3GHTD28OpTmx1OeqbJOHqWDlsoBziEWkgzgfikG3FQGw
pUY+DCHdAikFWZ/m+lD7oJhknbf4f+p+Wj2baobmV6a+qOCH00rNfrJBRLQzE+yXABoEsWndgRW2
NoFThEfLTv1z68wJJ6WpHts8Q/0CZd8f7VuSxPnPTAdDWlW686gw7QEcSJqz31f6IbfTeJuUbXnH
rhOJj7RM3joMN+VZWldc/ZHZCuCet2Rq3f498qeLP2k3ZAlN19ZVwsKuEIbK7fRnzIsYZdA5auF9
E/ksfzAZ/jEl1ge346de+/VbGk/rF9Eicx1hsL6Mw/OoY42n1dCKFaGF11Yf9jghYflXegYrsvwS
RlW9b92VYRfhNi3y4C7I7pK4ueaGbx5URRgHogUYuuRFsgy7FgSMCdmAXZO5ytUR1a8hUZk6uBwM
WjQ+N+2zZirmqhnRbyNu12yhVRBONiqoIk2ArYV2sGbwja3CCkJQ+kXXENfKjJfoB8hZ42bKHzGj
c0H6oGCsk9/EOcrJTqrmadu0ah8Vd8KoyCeBCdde7MimpkuIlcrRju4JeqDqrff1VYw4cXkdNJsQ
Femjotqk3FFIXWT4tG5SkKmr3sOfygmSpSe0fAOFS930XmJsJvGtNfVs3xFqWdvEx5cCIdMNEfBh
aVcFa2/R7r0pTHZwccHKTOCGYpEvkOiF0ImHmhLyJ9c5OZ5YoOGclotBDaf7HtHoSMG9cQx450Pv
RVNEj+01OCZlDfCu2IyGoy/ioCd1HzflSkWQDecHtGSUXv8a50j2dVZWrjPfyxaKUqar1NeLuwg0
IJAC/YyItX5u4DjFWtjiyBAsUbgZDgCO3SMOhgif1xCkyBkG9zGkyWUy6IQc8XUDhFhWe3T4Vuhh
ksyPmv2Ejj1iDcXCGogYRFP7LVVL4wR85s0PjK0dsGayyjzKFl43lgei4X7jp6fUMJ+GyDIOfqPa
q1gg38uqxV9GmtvgHWnV5Fge2NWlJ8j86alkkh4DRF9bGBlV5BX3gVk8CNGkBxGSqvbMI+HrK7JY
1gtz7z5wMHfHd9wJsnNuWNFzpSRbze57TK3CepmTjrw1AdN1lblIAhv0QxFgAIeDHkzZaNF1XXNu
rcMEDGI9q3luMPU9t4kznYMcgIpikxWHmnUqPFxmVRhZG3swxaEoo6c89fqzNxKUjdHMcLTK27Wj
fuuwH10wJTt7ZEsRhdaHey2q2os86DbKiUOZYcEXVICuStU4GmMNVM6wTwXZ2GsPEmU1WgHy/TY2
tIBtl703LRr17JeOeIJ+uHCC4FgSxT4oqTLsR7d7TeGPn019ABtt8DMaAFyXuoGxMDt6wI3gJ1dd
hUCCNzn6dmAlu0p1exkqxje1L9d6qPN6GYfhrGbpTQMnD3d68LWQ5JHHGI1mFWctRuhpsCZg4W4T
385XiCivrMH/aulG9y/TmvbndptZTWjCFtA9iRpgAfMZCYwSWWa7lZt9B3akP+cjeCq8Y+xOgZDT
2AqbLkjLaEitCy+CWt+J4ie+GfY24I2GT0qMfXocH2Ky7G3YjbCGebb/Zeb9M5HNn2ibRAOAK2s6
mQjb/MRU0VQ9qdKyiH4MOEMh6Y3nYK/mt2Wi5XjWjv1Ot3FRKYgDLQv2jptEqxdGD9JKyggXE6oc
0YiouJFsDM2qNyRc2LaETXqbq5m7VqdA30zzXJvFfbh0rcRYm6nAAygPnptR/bdv/M8ojfzGAV5r
Avg9pJB/0DeJZbp5DLPte4qg2QHNResIYmeFj3yEKVOCHhZmLd4ig++6IFzr4XyeYGmuOzAPhbP8
+5fran+EW+Rfgy87Ermuq5Fs/szdHwD56x0TyneXXQi6J22FgXf+o3OCmbQ0NqvJdOOFFaHU4gzO
T0OJv7VNM5za3p32uelsS9Vmz0LYcMfacDh4SgDgrAntjRaU6MpPqEm2XfACBky91FNwiWtbA9zR
hee01ZNtixOHWMvwB1aVz0oeegu9iB7CtrznLeau/aJPcTRLxLZSjecwwegxMlFtM60Y1bg5wRC1
bsvXhQhRW1rqWvO7fZrW+jIQarccfa3Cq8uGRjRXK8tK1nVvH32oX/g+pIt0wA0Soc6fbhMGWxE2
r3o2Ia1Y5He5Y7oH3dcOfajcow0WPcU8tQvNcd/SHLFAY2zVI7gcc5f5vEByJYm2wtOrI09KNeOa
2/anGM0r8wEsuCpZjz36sZUXtyddbRowtS6mDWpxbMq2OScpdsyWn7dL9IrjRaw6IXEi7QbzBIX8
TYhTaT1OP//++2v/WNVwJ5LCEzz5pm7bzqdVTY5Sql0KP/ue2epw01Vugb2WZ/ZL8jr3daCzLSqI
quvz3VmUeXArmAv+/jfo/7gH59wvGBVuRIOU6uc8sKbY9QCddfqu5ck3XN2aE+iNBHW51AelilKM
TE7rcXUG6LFlB+bvg1Eb1oS0gT/3ubMJhf6GMUF7HjDLRRpmVI4JmgLRmKmrvu/009RjC/r3P1v7
FKqUExM2A6br6Jo750I/wTO0mO0kuCb7e1hx86mx+Oq2vb7CeBCREM8v95ltAZGZmicRrAne7xFP
N77kzrDn1Q1ZFR9CFiFFf1G6YkH01T3U9pgsIgdvAswMlhq/GUthR3sIS01dj0G+Qx9KXTW1f9Qc
tCc8LAytOl3hn2LtB3+qV0ROnW3vEOvrmwSdlRS/UMyZZpnv5NlThmxj96gxB+SqjyXw0XXpeSix
+GF3sq2RfA5pZKi4WJK2eVQvymh8y0xymwGMyGWsjO169Ad7kwsnYB+ad6s66krYkKO78VtjE+Si
ujX6JoU7n9jrAd+ujWeaESsSl9Wq8Huie1MD380oV5XpN0uvYOHqRl8hBgZ1+aaYpjgzs4uVomDf
qzkYh5bQ1Bd2FI7EwrwHqHLuvjfDny3rPlhLcu08jHskeItdUTegiYm6bFkxaAc0dENEg7+pBra+
CIT8H2Nn1tw2lmbbv9KR76jGeABE3OoHDJwpyZIs23pByLZ8MM/zr78LzOpyprOiqiOcTM6kSPAM
37f32kY7kqtV9fFRbL02k+026ZcJCZOxeewmOYcTCDOmAKt8cqGyH9xxeLdAKRYsanTtoGGIe6g7
Vqr3CJDY36noZk/RcnH1OjvEzaR5y2gmK9WS0rea3F+IPn8wbIVY2QaW5aS6cenRuVA+JOXn0kTA
QBKFVpzJ22RtWGqBnH4AGy+eusoUB3PsVr+nBK1a2gOA+y3mCDdhtfbdf5gGfjEE/X4om2AfbMrv
Lti9Xwxhgxq5/C7t6Ltok5jV1Fh6ma24uwwF0k5Tk4Gm8zjeCWGNd6bUyPdM5bnKsbazeNjN5vg0
boGDOBefC76Uf/9L++sAwQrAtVwEB5rQ7b8AZgx9WtdsnrL3KRnukQ1rT5qL3L1FYexHjNvBMrT5
Qw8NDZ3E6Gv6giNNczS/t1jCKAap3l2nVa+zM6CgzWwDEWQ6PtnTs1s5Xxe51M+Snv9/Eou4v86t
rFUMnU6MYTiuyS/vzztGoSVd0RFZ8K5IwDcrSMWpsj/2ecrEBb50J2Z99mIlqo54dmgPIYt9gjb8
YOfuqdSEdbxtpkbVuCrdjF6vPOoTaVnVwH5HI5/Ck6gr7X7qroZWH1MKh3vNkRuIA2MNxDT31E6r
6hlRtyca6NuCUuyLkTkIV/r2mhZRu6c2nD0XY0vZjNGnH+ZP//6b+0XBdjuuHJPNm6NaOlpX9xe9
zFoMEAHmLH13Cr0L3UxI5pMI23fnfDCSOjuLWRMhXqn3RSEoaphPytJZ52JuQ9xLAIin+GrManux
iriGb619tgmufzAc5Uhi4aj05gtmX9IgMWsEqBcTr+ny0aeoAtMjlc3dWkavgzowqEVsqvC5fozw
9ZzbARb5v/9bOX7+8n2j/2EK1R0OUqGJX35E7VRYnSPL8j23LDVASTvd4QZ2CdoepX1MWPTcF0kW
oJMpr+4qn8w+/hE1q+5nqm7tctOV19tJ5VLahdwDxMBCWYndKh2G7ANDVXSsne4LEczzRaHc6/RF
mCjtHYHKMwAGyqO4G+9M3tuDCXAo4dg6uKYk0z5XzIeZdt9dVn5J7CORGjlpluQ4wMMpXcOzage7
q2p8bMQQRvTojczUzoSSo+XvRxXSLilhA7qZEnt8bTOXUPc6RDKN/YHQEK+T5db8YIu1PlpF6S2m
UAg1KUCAYNC5B2dQXvqNeiQLtyHCHiA4WhremDUoL8qSNwEtinv0i9WdPj/3/Zoc2HJK6vQCU3dR
1qQMj7mPEFz3V+MjCxQknt30Pojh7DYtWT6M1sDAPZqK2X3Oos5bEbSGKYknXrFx+IXVElXclHes
IN2zI6rkTBOr8vrMtA5aHM2nxVl+zMmg03UotVO0JbpGevkeDw0IB+qYHqEB86UmpSNqyKXsYfvN
DIU7i2UKFjkKHirQmq0UalpbBW4cbY/omfM8tkDF0vxFmC2ZllsCr+5Qc0MzhDdGO3fx0l3N8QcN
+v4+Z/Xggcc4wnqb9mbUZi8I/U9RS424Wr46uSIvbHqa3SyherdI67x0gTpEbVw9W9sJDmmPhNb6
IqP6K+yd9xYf+EGrrDvAzuajOQzzwYamOsGlvdcTJJWzVXwrh/ZqCqj0vSMfJnK2HoCl+p1WPJIc
Uf2wJXOhuKO2b38qtVV4C62Hc6nqd7Ol6U+LFu8Xp84eJnY8MM+W/sCwRH17iicihGKctOj1DiKh
9A+elMm4LtwwZSo/o3hfrnKgVLU6bvcgyT/7D+tL+y9rXFtolmGxf7RdDb3hL+PwSDIlR505vAvi
Y/wsXlj2FPiyHHdgDGXJcO84DQdkt9PJcq+9VALyEJoMYoIZ9yJZvxVzYu3zDOB8agEef6XqYXtg
stxjlm4VKtbxzH8XEiIxg4DCY4iTV7wZXibKifSXSHi6gU1aTosTaHIB319My0XtXrO8PBiIPh9B
BFQECJbDFXqVtUsr7ceNBoNrZE92iXG0ZnpA4MuyL0U35gHWMWaRIWZjzmtNRWLt8MToe8wDeENl
Up0noFrZlvdZdu3wNKS65q/jc0HnC+7anIZqCRooXsv32UFpJOax38uIhlK2HcJRm9yN6bhcE2E9
9Gvd/r6r/+8/UeO6G0XuWwVWDDFY/8vF/3muCv79v+0x/7zPnx/xP9fkGx3J6kf/b++1f6/u3or3
7tc7/emZefV/vLvgrX/704Ww7JN++TC8t8vjezfk/f/S77Z7/l9v/K/327M8L/X73397+14kZZB0
fZt863/7x02bLh+Bnsok+E++3vYK/7h5+xP+/ts1IeSHf3Wd/IvHvb91/d9/Uxznb5oKxgzpJDON
7QqWHtACt5tc7W+CRbLBQfLbf5VV28d//82w/oa7xLBtwcSzlVKoAnWElm43qX/TbMgNkO9N1CNo
gn/73z/+H+i/37+1f40C1HVt+zH9tB1YJtVxSgm8M3QclBN+VcgmdgIPtu6yIzFVycGd+tfBFHdu
AfTZLEGogx0L4Emte/LVnAPWyqOcl8y3evCjLRtEz6Qx6tnLA9ItePrueu9GfXUUSv1GHD2ye214
nwucG7QYq1NW0NKdWDWP2L4v3VLf53aKaYzt/Q4qNIsfFPGS/Dq7HUKglQSyflYXIA+6jnd/7pxA
be18D60493rjR6vn64493dmcivxs0YJD86/W3WvRyMmbhwatSDoYAeSHePhGLZbQDMd8EuVMaYFa
d2DImPr+mu+QAK+Hgp/UPPAjdNWWxqiTUCTRKvc+zcbZX5WypAS60bWi/C7b4FEzUlHyGXHaJnNS
Q0pTF9rR8pvSagCiit5gZgR/g8jgS7zF17sEAt7ZkUyCnjV6gLNyuYD7nsJ2HFWvSIqjSU04YQCo
9bBNFSXENGl4ri3VQzZ3Q9AmNm+u6fC8GfHBgYnlJQv9FsK0r4vLNsPKxuvS5e2hyup9ESUAO4kO
dATLaj3NsidH/TqDqxnjcnxHjOevXfRlIs7FhyE8+4oWDfslbXBZTwHutBWrX2cTNeZshib9hTge
M9C15VmDurZ3u5YnqhqvURggq2gEtmKNZ2ea5ofV5gutjXjZs5qsjmuz+Naq5BdXazzwtgSlOYgP
aMm+GURc3u4N6enOqlb3PCePNJHOTmQ2JwUBH3zX+YHukeU7KvTFKUoIXHPhvZE87x4W6FNshto9
pUiCpw3tRG80PtuOlLupT76NsZXCL+JEjfHj3046iNJ/uHi79Xa/263/6uLthgiS3n62zMvtksLm
ikLajIeR5R4Lkz+/xu35yD/mltvZtTDdXSPF4+3Bt5Pb2zC38oG3Dp/waRSnn+/ido/bc1oc1Ygr
GyP4ed3P+/182dt1t4tmZtAmUgmEuj3i5w23izKVTF23s394f7/fU1lfLMoMnpRwP/5wxz+cvd3x
9jIgHwh3BgNOVbLyY6dSL7cTslfwtK5O7wuCAy+TRPSP+wst5ZL1J8slQgNoz3NZkM00Zn84URYz
u9h6znUK/gaZmyD/t+vmydQwZO/tZvpye8zt2sFZF48u0MqGxDxZU/epBfERNvoGyiHJuSNW/BIr
zTWZKxJkXA4lTS2US4Twljo454y4cLCKqq3XM1Ofc3s+IRRejy07uZDlscdaqvBU7SDoH15cYu0v
jPWcA0x/oUUkWSUETFCfLJtp/3a73uviAAP8EtnKci4V9n6q0OVuRFB+IVDavNzO9TmCvm5ZHl3Q
ZJ3BF6xwYK16amEzUEY/UvkMf15nx0OIvbQFSMc9ljb61rqxQ8afcUimSZxr6IVnwiJyT4uzamdu
nzvue6MK0tppLxjKUEvsopS05rqzVn8ltepyu9fthPIdnprtQfT4UmS+2WeUixWDZ/42RU2xNwqq
ypG7lKfVHg46FNNzp/PfojZs4Ruv1+RWOSq/ZRF2JqNJoTWpWn0t7OylrHuxb5up2HVIvD1ygPRQ
HdQJAX81U8ay58uSxs7epdtVlMt8qbaTOdU7sp7Aa1rbPXQWuONqnGFsFafJiu/ih2QyRaCQt+Sp
Y2Ud56SizFjGF6qIMRru1Dh1tJ1VFrxhbiiB0xmNh7/ZDccEcafYwo8NiCqw7S8rUrbJhKLdWe1u
IivhoizaelEhkl+6tMiOKy0lYoL+cf06ycZTTSfd3e6Wbkf+7dzXxgQ+6VSXJT9OihPvEjTWfBx8
BaU74bzNav2eLNTxWPcFyVbQA7SEtv04tvklcnknclXSA06Z0uqfRvYfGePGZZlX7bgUFOOqXoD0
c7HylTVCdEOR1r42rJfbgYVBjiJFTFhiS4bbtTGr4rp2Y+fhqmh3t4um0nU7sl/Z4QBbvPYuW7GJ
ZSmSsY7cMZhXSSo/5LJ4aFl2sUd1oqCCm+uR1kZ3ANngccgQGpEC4XqohrR72yr2lYEwI1HK/ADW
914XsXbQc6c8zVYKKCdGsnCaF+gc5nYl5HsMneRr7dapVsOmNyQ11O0+U9dXp9u536/8efn2QPYh
BG/cbv/l7reLOl/PzjWG+9tL2zrdQAKYhf/LA/7w1L+fLYv8Yxfp8a76+U5ur3d7eTR5vL12impf
iqShNfHPN/GH+7clCCRdAnqWqkbkiNJ0xABuJ47Cj/bnxUxP/3Ld7dZhNGP2AjBnnb2uaLrfRiqJ
ANK+M4YmZMdNwSBK+cGJr00pv/aUqwMVjIRY7VcidsbrkMKczsYk36frZ8tUw5nP9ZjPgh8QAZs+
C0E9mFNzj5NuPNDUsIN6FjwC7QNlmTyc16TedXm+HDHGfFLc9ggiyEtIEjVXjY4CgZ++ZdePdNXJ
Flgee23CozmN/M3orRRsQENm0sUmFLnGAYWrvvAUKaZQoLTyTYfkjl4jOr3ILbKoov6QgzexCZEj
QtxNu4lFmtPgYEwC1RxF0PU8fSXI+7KbOrSk/pnM6CpQYkLoCzssWsxXtt64wDW6Z+hSyPs+xQhW
PeblHjC+sQST2ZAGvDp3adWCJIjh8xfKa1FDgxwSy/WJWz40RHIEnaUVUC1XEO1jAlgOfrvKQOip
KpkVkK5HvvajAinUK8cOQgqnvmuviW9V0THr2S6r7L7DqJmPcQIDVKcvGOgNwWmGJKINR9UxtsbF
M1V1DrWmo9SyNjmqBmTMjTs3bEymT7nGCizKrdnHD/tB4Xtoky49RDZS0CKTcJuszapGCEGgTPkb
AdxHIJj7ASWalxnfE2Quu0J9EvhF6cvX10Ux1L1edJ+F7KIAJ8oYJqRaZovrnqK8aI91m+VbLIKL
RSp7RvmDN3NN612/ile5jvIcq+D3Jg5P1mLiYbGG4kL84mv5Yg+5CNa83oOm7vxCHT53QA0Cd7a/
TrbahvqMrIKt1r4WyFrcbvWcqZwCfVJYVMxyb6tZs2k6XnU1jQMXqsL0UNt4z6LhphCmZoQDf6QS
5eepZfpO/2ldIyo77sHGDkCChOFT4xZHl1RvPjHj2iLA9NSzhn7u2nM49om7dZJcNg05qQiVxCdj
1SezUtuPBEvHLjWgnjKJ2WoEetIWJIhgmsq3qoySoFMratVYHpaiv7ipuKj1EF9LNd+7LZ+gIWYK
W0hp3WQMRqPdtB/jkeYx0a2a8Tqvy/JBGKDgSUC6IvEMVEdEB0odlWdRsvWcWr1vlfGpGE72SCgf
iTUsn1eLmM/I5ZtCXo1w7aMbK2BloImhjoKlERn5PkG3iRqfxAMSq3BfF0qAj5BYFTlfssk2PHAD
FF35v0uEsy4/En/wYpLVFKiRPIw0ZA80vA7xIJKTXSkYe+yrXEpigtRTq/d5CFby3l54j9Z46ErA
7jgrzV0h0+EwGNNBy8LBiFhl56YTGOoB1Mfy4lr9R2Ekb7NQcpLUMxkUCB/2+XDXGKbwlJ5hxUoy
ViDOlusjclLEFssOiV35OHfGS5p1fTDWOa3jFmow7jlBFZOwCfrAOinrpYF7uGAP2ElpntPsXmiZ
AFwTO36ilqtfl4pPQ6Nic5Tys5SfoyFXjxTnP09N1QDMxXme2Ojq5vqLgw3Novgd9thf6CL3+kHM
rvI2x22+K5Pei9aU9DKqobhWYN9YTZGEBdaxIo3VnSWzFwsLQajHOHV07Po+1g5zNyxYqo1U2ZOL
kOxUNa6DxJF6WEbkB7DEyeXkCyvP9yXFcK/qO3FKROxXUlKgVRf0lrWCtzdIIob9TBnxEeFj6hHv
RphDz9UwhnVuczwqwvHHhVq10GzkM9J5QHRCv5CO/vy2VbI9oTjuwWIMIc0uYSHlxix5WcqXeg10
onWPjvpDx4t9SOyiJVpbgjTOSKQoh/ReG/ucTTgfrQ5ersu3MGjoFBvgO7Um6VP//y6tS9p/dYwq
98xZZAEa91d2rLNnk5XmlytjlRNX2ra0i+BHuBiaiIGkYTdeWzv1Qat1gWIKnrWjTYI5DTuYGI+9
S99jyqbHeLW/lGOLtNt0HBy2jHjdKKtT36SftRJCbh7lxPuOx1U2BBUDyQiREaMwLlCmuY4RWq1j
70bF/C5BOa5R9NTxoXvyoYByfI4WuWV4mD9iShie3icDtTzwWbE4MVIRg+t+MQjjbIFR35Et9aor
bXpatJANcszQ3Hxpoel4Zt//qBO55YdZzID4moN4247G+nRFeoyIK0+eW6r7IYuHB2NEMpaoxbdI
YwYkk8HT2hLJhVWkh6kcffi6oZ1aHySZzAauQDNHCrOMQwCdA0Le0pYozClma+gxOApYoBf3Kg5w
4EHksj7KabiSJYNtCmm1hHjSn8uc4UQ1v6BvepksvgahpZ47J0GawyJbR7EvxTTuMV/W7DwbiyZM
iXMuqBGFSeyBqaZBCSJ/kQ6neDWLofer0UX8C+zGjb/pKZFBg0k4KWGVZJRg2MLclQRj5TfZ5k8S
D103+oMCLahNgUKZi1bvMPtXRug04omMgw8AxmOmcorNBEF+z0t5mJLc3Pez9U2sSNxMhQbUeBg6
6T7OjYWxgN2QmEnZabRDbY2fUcdNobM8TLpk5V/ItxL3ma9km7cYIn7AFqciLUWvzR0f++gtelsE
a528T435RYBS8xhEZj+toyxcidjmSDnjr82gkOl8iQqtZIe4XSbGMhDjJpe3qre+oA1QCbK1qjT+
YifWm1EifwFXUJ10nPBxSdFGfqyL9TuWjSzMiIfcDQS4rqLWDrT0DpG+3lcV32ssNV+ybfAxOr32
ZZF5hbOkB0gNfTw/JihxNFl+E+WKeXPvNPg/aoUc4PK1b5QssHqFMXGs8Jm0d6OTJkdYfmtQZCYI
LnNZ70bKwZsk75VS8rFUs8dlKl8Vq04PCYrHZST2hrAW6L1SfnTSYvFvSy49cwrPbJmgoTNHHuJe
qESW2+ywDpzsRu5NzdmVk3U13FFF2Yvnz7Xw1wiBJEAmOzeLGD/U1kcwlYRtt36qCKvyRsEWCGmB
n/e4bunaeF1uEddtZ4cEc4ZvTiR7NK1LeB1xnkHXRg9uPt8v0w+Lpj2uVqX0J9o+Owc/WFgU8adh
kGZgtuZTOagvC2rBvUNIVJ9Si88r4yyNE4rg6fiaEQ7suaLlY25NizUoOMapPM/ofOl4NZ9dm0mV
DL93pa/eMfix/gJj49Xk7/pxV6VhvAFmwTBWrjndLwWlDsWNSCo12X1CnTmazhHumXNwZMYywsEU
xoK3v7QfUnIlgyRJtSB3qvVhwELco/rw7MZZAsAZ4tzU8ceDoVavtQhhYhpHZUofEnr1RDW5dJva
bctuW3sImBvMJ8eC2vUR6+sI/ZwpcS8bpASNfle0dKEH84deqCRT4QRgYIMjz1A8+m6qdhfWdVWm
fd1Ux0M0Z2Ftt/Qr0Al7OZvSHZrfeb0O6CtAMDunreUTQcDGHDdvJqdPWeSyutYLbD9rx3qaDLIc
/hpp4KdqbeewLKYEiadxVRX5scR24FkA17zWzYGaI/BWrOWpH4GhiZlWkeW2XyiGi6OA+9fvABp+
oyGJ5lNfk2Nv6C/T0pzbdXEDrTUc31Lvc40cuEUrmXXpHaYDk6Iir72s78ZuXHxbIXTIpF0VGnVz
gRt7GNIIc/6KhmYmGGuqFmKcMtpEY/NAVvyj6ppF4KQ609XcP6uSzlE5nsxuHfxuXsNC1/j0dcXy
bXdQA/qfbF5mh8+ExjCl0k+kesJpn7avgh1OZIk7u6MSONXpxoAAqJvjw5HWA6X3s1X0V3qVANCW
AcNFgsEpgtxn6jvRO5+WGVjvDLGzdqfHrDZfGmNgxUsseAAc/zHHFYeQZ7HCHHfvFHnxaz4hl0gA
UQdZ2uwr4UaUNvbLPD0maeQcaiUGF9bY53VIReDVZpGeOme/ZPpONbryONj6hKaSfYxorWOjjend
MNBh7eY53EYLSI3s5gxMzGQAzfEOJdZnVzapH00IXGuD7mGpztQzM4OltHRCV9G/10Kxz2yC0PFQ
/AcvSlCYRYJmfWzhTvt2vHEJaR0UEbkd0nJfRmrXn0Tc16fZABMzMP1QWv9u5E9Dky2U5KWz753s
MdHrJFxa2wkLJoeglu9FPUyXRg6TVw7+kNZzoNqFFTobSCZqycictLLkWyyLHXmcB2Jz2Q2mOOmQ
f9NxPTjUyUN2PRifWRObhWl5jXD7cJirQ9RRXBAMHVEzZv4Y6yNLl3tpm1eSvcYdR7J1jObpWU/H
hxY5hB8tCihtvEk27OlAqADMsu5YyYK1K6Im4CdTWhzWeDnju8KGZ0YFUyvStlzYmIlM8p+7VmMH
rVss8ymRSgfsDdvKIyjhH5E65oektANGcsLGywEQlc1yw1zdUwOXEJMLY/DIXBi6MC/8hvBECjL9
c9p1+qkj2cYr6CCeEYscNz2Qb6oK+8LN6EPru1nSZ00YJVN4/zjbiQzlSBIH1gdqceRlwCvCgeyU
iK+Z3gf7NIKl3dnJwiKYLqSXc0BpRn0ACtd40rWW0E5MGG8TyIEWNq2/WJE/ukglsAoSbQd12NGs
d1sl04TIry9JenD6zGWyM9Md0uTXPq8YP2BgItJbPRhwb4vEQ+EQGdJP9nQY2uUOMw1FmA41zlKl
zFg5iLjVZmtj0N5ep8M4i+c2Qj+uDXaOAV7VdxZDP7y0LxLiwTkqnRcZtQOfcUm1huQV3xjYPKul
fsqGutnLLv5AoOKR9RvNI1UFeda8GpSstQ7/UNN4uI6q65ooC1/RZ0Kq2c22yteWIoWmzsaFtLkm
ZEdi15Lwu8Z+RAVLdltsnfpyrikDEriWZeY7WpKXpetxJMQziYWKntBtnt5wUhdQINKXtbmTaS+v
bVxWD0mege5jbR6W7QvwQmIqVgo5GJl3sNh2Vq4yf4B39bIidYJmVaP9OBXPyHSHcO5Zlupq+akz
qAGvJKyt2QrYHjoUqIeSplEN+iPmG6PGnTLPPxigP61epQYxzzEYZvHBbNIf2YwothiBOk92aAta
HhoU2YBfZcqGawyNty6ai73SICIRxIwFqyFa31yS55yd2RFJ5uOw6idI4HsAC9dW3VA4egkIVmWv
mrxQNCp2NCdfqIpWnmn2j/32I6Ueidw/V/wyN09TLxMELl72dR3b7VADX6/h7PUqI3J3SZ6D0lRA
MQGnJYL7gNBrS7e2lx3Y1CJ0aanuVXsCDG6+TEJaHKEdu7J4/bFORhf25JVGjaP6zTfcDHsjnp6c
EQ61nL9b6zDv40U5tU7zOZrlEJZggUG5uBue1/1RDPa8qxvrdTVyUjcXXB5djvmaLss9h0Uf4qk1
PcdAcJMUWBS7bXZ0FuVBpTHruZBgO3lpnfrZGPFYJDBwvaGGjtBlH1TVfJ7ymcML9w41exsqXkYT
0iw3VHqIKYg98PpVMystnJv2HLfIS1aLraJsEStGahnmpkjx0AyoH0i3m8iDqjlE+F27GLAnGVM9
zj+3hlGHca1hS9LMztN0qrbUWBS/KV33UKCM8tQiOkl7ORqtzdJaDVJpfrcU+xlf3T3UMQsb6fxW
ghzxtMVBnQA3Nu27K+XJACh4flCKp7H7mjYxEbWG8Vr0JUpbeq+YbxBmqx2sxfk7a8z0yRZ0G61h
PINqR4reUgWE1hwUU0gsXJhZFps2SPJUHZEI9/nYbV3R93VcPVuY1p2OFt9ouo7KS/mguzSeY1NZ
grideGuM2DWmujvXqLQDasR4n6vG90wO5U5r8+99Rgs8boYosC1Bk3EAuG2yvPRsBk9vViCi5Axo
gdIr1CUl5Ma1KnbZph0RS3usWtaHIOT3tSP3/IA8LZ2Gk5snyVEh6xM+UXLI8oRDo1k+Ln1HzKGu
5buldY590qQnc0wDtzDpQVVOg2ODdwxCzsJtpyUXU7mi3aWr0hb3ZtpdFnIhPEi41d6mdHwyRqov
nfGpiiYrnEuL/oNo7xKWr1ZOe3zAVtYr5OQmmg0ujRVJ2WcgXlLmzKltw2Hqh6ArlF2TkryC8aDf
V5r70OfqF7Hp8LWYgHQMLhdDfMxhIWOS3LZHqTN7pToEjE/7Qi3f2FldV/Worwr5fY17N2Puoyyo
vPY1tbCRSgGyI/Q2Rt5dFYHVaXbTJlwsMe6qWIU0Wt6NWFuWOsH1etQhLPA3udhboDeNrvktEeBs
4urJyB+mYVEpkiusZyPZh1hNCI8vTQJKrKX0FaoMivLoGIep2zTZWpezCCwCikDUzdUHh2rpvlTI
igWjwKI+N66JKZ5tmzxQpx/2pBm0QT2usJsJOj8MoNXd+QLGhQx65JwBPPEPpbOQspIvXj3b4zHJ
56vuNGVQm5QeraTyVRV9mzKyRJ+T0EjKD2umv9Gb0j37qBP1tCtaKFIQUqhCT3DBEvVrG7vykbH5
B0wbiigujf401ccdIrQsbLVj4tj5Q1JAUyPIPutleSEV6YSfrzgSBNweMBw90Pnv6OJgfEhTMmRV
LOG7BRjpcWwyfovwQdR5/BQ3fGhrn/EBZwOxV/0sqKTHL6xEjEDnoNZV1Y+bnCTajpLqorxGdrcj
0H78bC9ir6jj9JB0Zu6bold2i1ot/jyCzIlae9gTybyeJgUTHe2BgSS2gfJnN7/ZHAk0JA69Go8c
H8Sjo2uUvtAvloEWWy7Vx2HrE/VKU56GLilPVjHRePx5+Xau3W7+ed3tIehonQx4Po+5Xb6d++U+
CV1s8OuJyk+BZygxtawYQ9N8p8BP/MPT/P6q//IpcQSUnrp0evD7nW6vw2xIE/rni//+SDstz301
pazSJvaUUXQYM0ey4N3+xJ/v7/fnKXvtorqqizpx+4tvN7ftcGbPlOx/febb5d/vePtLOsd6i6do
DG9PHVN64hn++So/X+r2wd0uxkUZ+3YZLUSQ8ZH9/ESRrpf7xCAEGpYHMeAUG1xqlcQlvuZ6qwSx
KqoAcU1L8W4khSFX2LmMzJgz8n8UNUy6uqYFxcimmDXzhzthCDVwZt09QgvaC9VENN9TCVvW4SMo
R+SqemBq8htbfmSZFbkGTLFTmIqFYb7Ivcmlfa/3nhLh2ZgXwudFWX50h+awGOhZoAjm49cxL1UE
JkXvW0N2p6pby2SxM4gyNuZReSE68jw26bethdEuyrZWqK+1sb5lHW7mobEuk27uXbQk3iYUtHZK
qdwZNyL6iirQSBGEd4QR+hQoPIiyDyq4WT+1UQgYFgDIjePhrLVNpgILQPeeBCZqriPgF9JGmhRh
dxMj/TXM3k/EHkZPirA0vs7JOvoQ+Wh0F/oZGwYhjny8FS0uo7ZDSVI6FcMOnrLeepLQ38DmoPWM
fD4ysR2U2tlTSNO8WCxvBrW8ZVI+o9NRfKnPhKiiCqZmSzirmvtW0qIuxJEfx8bO6pYvyHLYOZDw
4XQSgVe6M+cuCpOppWVu1i9FLr5XkzEHY7N8nxAGs0E0GbiNakRvyRyoDYiZx/VzLPXnKmd5WzOS
BeNYI5j+NKhUQUmU8IQW4lNI/JYw9cOUDREG3tT1nJYGeopjFt3RZkmreb7sHEWJFrQLlQHTKLfQ
VkbTMWe7McBMO/YTyJNVGT43kw5u0MyeMSAfyC9LfZo9X9YciH1Z2LSj2q9LIIf868KkFipIPHZ9
Sbx1IqaL3epBYlpPDSXOZsaorNt05Yu1vGMYA02FeMHqFQWzOmQM0bgn6L8f6i6y6JEBpJg78TIZ
lT9DK/BLJW92/bLjVtpMbrtiba3u+9V96db6ZGX9GzLUBxAKVWAC6iTMQIQWrES0PLa9u2meRG13
/0HWrm8S/T8L+oSOPQzapcFS6S9+xTgCoUi8d3JcFpouxai4J5vQbj/RcnK7UHckwJqsujFCpSh1
+jNxtHMkVeFiqDSU+Meu1ff0UDR/kHLAC624H8wZgGVsF/cZB0Jld08MBfI/vPFfrG2bElFsngOd
1qplCOr+/GF/wIuu4IPEQo32SCM4OyrCQq5BOc+bbTpn/5+981hyHMm27RehDdIdmFKLIEPLCSxS
FLR2yK+/C4i6nVnVbbfszd8ERkZQgoDD/Zy9125jRWkwdunppwTXoMA9jZZX/NNn+C87j/qHgMCC
FNJllvfXzxBBohFDmEVHxBrjbZmax8SIwyMzP2ONd107FGnv7nxWB1rFlKHVT+KWgKLy/TcJ6Z86
zd8jmi20n3//EZGK2rhQTN2F/PE3CXRSjKNdJzI4tqDC4TDU9rHFskg4b7zpm/iN8IUCmqh4wkBS
XdzEGA4RxZauJMnRb7QL5Irqhgn9qp7DmgIEM1yvUq7o0Mu3dsAwjSLUuJAwfvbxbLsKU0qpYcIs
Jf3wWqMnnad+sS0i41O4XXcYimqfeIW8WTbRfIu4k7f/+2v/l2MX5zB5v1Iarv6fCcioyt1QdWGA
m92cQQVlsSW/eMQjKnclUJBw9pt3FWlLYzcdHKhgOAfo76cT0/bhBrNDd4DDah8MGC1H34Zs30H/
ADXnd/sU4/ChNfvH1i+s3fLJ/788+h/k0bN4+Lff+D/U0evPNPqjqPOILOwvvfUsqv561p/aaLpJ
/zJIL5ZMJGzLcWzEzn9qow3T/hfnoY7TXeA2BY3+b4m0bf5LJ/cY6bJuShbzOrbt/5VIm/9i/HNt
nD0Mf+DUjf8niTTf5/dTkVU4B5uBD0VaugUTYT5VfxuWFAzvssKEcSUWxdsahb4r58CDjtn9PijD
7rmwyXtq7YjqS+S4GzA69cqg672P/Pax8xHVZ3r6PWDW3g1eSKRWfqX9u6lC5LIzaFT3tBOD9kek
uVim6rQ7Dp59QPn73M9pL3lM2ounXPF1yP5F0P/7GOPM9qbfLhTzFwPnjIlY2mjVTDHbo377YhQR
ysQL2+6KijHb9x7tWWV/n+wa5PS8tMBzSo88IxYUrptPJa9xb+p+MK5laP9UdLjO3tDdLoGELGOx
RbSa2rlmJy41HDS9r9s7GRE4Qu8kORgDkIhFlua7/o8O5/6B2c1DIVvjSWZFvTbMpiMhpISw6+aK
iWL+hyqoFtSYkWnWKBZ3VX8Mujw+Wy1C3kShvR5kI/dc54ItvjT/TNnmztdAfjYzX6wdyPbwpB2e
kUvnGk42WFqP8FmsQ874sQ4CuvW/Hdz/Zdz+Wxq3s+xTjMUg/OFO6/+ByLYjGbrCIzQimDBidm1I
V6yz222gZPAENHztlNN4WuCfVqRF+7yMP1gj/HBtyF+RV5nnhmEekJx+28GPOaiCKUwuEARW8b4e
aucxFmnyYAT1ih1tPnsezPAarlmQqu7UpaJfdWWXn4NB3wY2zjmSWybM6Hr/lBQ1E2wRPw5pCGQd
oUa0Tyn6rCTq3as9YAmiFwzawKSIpBVuekvqzkZvmfZuKgOs+Gj2xpMl2ZfedOeGInsZwU51Mus3
yinDS4J4hMb1CThOso7GSR1C03lgeTsd4lBlL6a6Vk5b3SAWfIwy0Z9+bTovws81xtE/+WT/8+SF
0qVLjnLBOYz/+q/HuByxcmpl2lyBGyUYEM4uNgV2Xawd6rD1V7FPRbqzHXEZMALvkzrcCh+7kRme
VUXz38yda6ts/SaiYGWFSDzUhrQK/eUfjpu/nYpyueJJyzMZY9gwBP5+Kjo6QfQlnryrbmrNKU6c
C9RPZ+uEfbRpR7i0//fb/S1T1NHn9/N0DMJwgQyP4Km/vl/J8T9VdVhcN5DUEO8ZPyuFSgQPt7M1
asO+koqSs16ZvMeKEwqtKx0OZrdnTyc9prX1B/lgjV7woiw9O+q9xXAmqe61q1RF2gsSSWhwtV/u
i7kGueSjFlNGEKcp4WZSkvgHx/EyVv0+ljFfAEngmIAjhZivJn/9QlJaBPyAsLw6tvUh0W+cJU6p
1eAaNcNVUCHeTPQtdJVu23Qlwm8EsrQZ8ZnGonqIiNradDqmf4MnWSOjIWmGd8smsb2fBrC+o0WJ
bo8qGAeCPgXnYcoVy716Z7Y1I7vBt5P5RIG5JcjYr3qCSOtsHWWdcZo0XAl6VNm7BvPKFdt2NQuN
5CuK5xBmGBITPwSCwzKHgqbbbljHBjM6jNUU+bdlD1vZSYYLBU8K7x6VewNyhyFLa62BcVaNHl61
WseczwUVrktk3Lgu9aNyTKZDINLm7Bc5JQhb5f9gmcZt9NdrCPtdzpdHTNOmPSO3/rrfddE6ueP4
2mV01wo7HSVWp793nfqtRwpzDrvYXPcwBTdmOP4gbzv+aWUGAR5F/1kl0kDuZIvbUENemfQaYQhU
bx/iURugYvJYZJbEPo4/cNNeqUsdB1PE5GGhIEAtEd7iDBzvqhTxRO2kjES5sD9tw5crr3zAT+ts
0rrxtswU5dqsxru4zPobGiCADWzENkFuPPYmsgISF+wDIJyOdo+eHyDTVbvcHmzab2KraXl/QBpb
bVEtpdfAoZPn1+9dMmBdssr6xZb3tdkMr27jKCyE/+CFxOo1H7p/ObQt22JEEN5MfJnTDP66iyEy
RriRlHVR+HnWlZEaZ89tjbPeDDrNN6JA00lQQpz/sWwG1/e1tTY/pgbJVu1+Pcfwte8l5sDf/vTb
QxwJwo8MEJ7469W6JqPsAbFn8/W6y78J8eItfnvkJFg0wzyxQQ5iT16ervV1dtRMuOTLB/r16K+3
XD5gCCCBzo/98vU3a/kEv96cwD5+DF+2OgoXRX7If/lOvx795+saP7LAHU9fn+HfX+bX2y//+PpM
y82vN23L7Ba5hgH0dr/4cot/71Dfrl16IfP95T/LZlx2/3LT5pRNqmvINX5vdMa09enoaJZ/jgwT
Nd4mKpr20hkMffi+LUJbS3+nupZ2DPNY2uH0oFKV7Eb1PGqzM842ENmTbmdPf9A/EthmoieVhPjp
1LQJk+FbOefYxW0Xr3vpov0bzq2nl89+K69xY5Jn1YhgP9X5qxkxXaWHcEEos43QulJ7IgDHpMPb
Gmm3i3Nta5m+tUKjIFalqnH+VEwTqBdcTbMvSKe57zUu5wHwjGiusPSinR1Y0XpSCEETadO2ttOd
6dck3egAb3OGUbo2GAlcSQ08/snsbFpX2kSmYHSyc2pkvSleSay5iuhHFXfXjjCIS2RpR342tUtE
DVPTvG0poW2TmHKcrnLqREKNG/Iu9xmnwSb33GhvWsVDaFG+CWgfcPp+2OmHmyGedUYy6qMO9Qh4
xn1lh+U6tmnEFvTbIpd6UYaOstRq3BVJeVMkldg2EatEVuNvVK0AMlgnNNjXgIbwWVN6tkIatgU8
CcJC1NsmrylYV1Sw0iJ5S3x9FTZIBox0+BE75aNp14j3hPkQB/WF/rpLbSh7mAI0pWVT7iFT03Ui
eTX3n3yP9gitaRpq/TZvu++Q4Tc1Bu69MnBfsOa2bi37I1Hl2i9KC80WlJnQQkLc1FgwRD4Hqhnn
Auy6aWwYVCKy1A+0Yc91KMSJK/Y5abV6QyYA9Da33jiJwX6Q/Hrx8D2q0odM5hptC0bJwrYOJZ3M
wND04ygrdJoDB1ju1v3aVzcUh2b1O2I75HWoEFBUBepgxFD/mrC6oemyF2PnH9sKV2Gd5OxphTsL
Mbq5oo9DS7iNmd1Qn4Pihy6Z9KgJw8SKqIssHeq1ZjbtVk4FCDeL9nPdmcdaauYqQzO+nszhD9kn
p3R4sZ34hyjaHQDvDmND/JCDdL1xHXkq0Lmui75yd1XfbumafLNkeJNqTrrWogfFdR50qnGTV8kj
ZksXfS+VQLA+NJHNFSQSXzPOpFu+DHFY3falvS7DtuYnQ+5RiXpDQsLzpBePoVWiaigEXfe6vGqO
2W6LGIVh1Bj9RQberqvs4OT5xraLc3q65R4wVLBpirJetbpdbFQE3HqkRbeiMR2v4yn9MdkdBotS
9XTs11MJ67EEus2su7u2Gfl0dq8TbwSLdib46aMge4IsYXzGVHFCAKK0FU69Me7yWH7rtOCWAQuV
bJO8jIRlsLIrx0NuWjhvcNI7iX6ChIgaTqacpCK4t0mS5NRC8uV/ZkJTG4vJxg5zxI7VujrpY7lz
SVu9dk8yTm8tAhd1BkSKzbm/niZaDY1Lwd4ZEBM1trnOWmxLeBWeKnAfO2MyQF8U6ClmC/6Ql4eJ
+SUZOMUzk61dHHvPtONjkKoFljw6Qsqs3jmGKjQvCOusBCCkk5XBquon/PCV86657L/BwSdflgib
7JlAhj5OXw3JDZiIeivTzFgVrQ3g0iN8gnbBoUN4sja1inQIz/3ZN5gL+YSokCN5Zjn0zYEzUMx7
OnLEtLVdGBcRZd5RBK/gs/csxYZ1Oc2WaJKbo/gyVCBegYToDJDpJi6gvulU7M4kZcSrlFXRFNvx
fYosqTPH5q7R4w3whGMLJJsfwKr3QlAnL2f/rq88b4eFmDROjNCtSj6wW9GCNdeNEOhR1WuIORuC
q0u3d46vGBJMka26khhWVJp5HPwGzEEpmm0/DcYmFPdqMt2tNbJoVJl3rscS3S7tfkLXqOLS8N7b
2HNkVWlnunCda56zErGbch4jLA4B4+E6rBPiMv1sWqGbfcz9dEn3aNesiw5+6ud7w/love7GbCmY
J7n15JguQHt+4QlYk9uhzR99vLoNJE+zQqs+qKFaE4w07DrrkxOMalwbPScMnOuxbuhlmjS8mVVP
SZSvy54m0ZAE+wzh7QDIfTPWSOHqmLu1LF+qRH9YlcX0npPUjnEMAZlHAItmibe6Gq4hQyca3H3r
m+0OWPquQq+5bjOHUPswTXbozP2VHWn7IW4Q8GnDeFdQc9jqEaAqqGeb1rIeDQ36fOQXjACkdJB9
pp5QNGvMbLRqA4xCoivx4JjDWaEwcSfj4TGmJEk8yUXv/J9tnvw02gb1fTccnGnK1kDG3vTcQIQQ
AqaO7L5awWp3VvHQXiqFYZVQXWSLLQQpJ38VdckgzUG+6qCCCnoLDXGHR6DLjVcT4HKKSsv+3kf4
n0ffeDMdDR2YbvfnDh35NW9mZfH8iGWz3E2mOV5DhMPZRwO+XZ42Px8NvvPdDWab8jRpD2oAN1J2
qdwjaQXrp/Q/ltdo+vGiFR02Za6nOzvTTZyyUrulmZavp/k1cve+y1L1DfcGQYFgN66DKpqbFMfI
xvJq7b3L6u3yWnLKSG3hGn5vakMBGCjN9m3WF+eYnPoVAKZPqZX1DxNAtwDZ8KbZqD9dUyvgdpGt
oOnhgGOlzT40ACjLQ9n1tPFQXT7GYTeyeusJUJkm+Mg4+VZfr9ZdYpzx300JADQFv3ALT0MRRT37
LSi1PPul9+bM76u3yaUDJ/MGLrCBiRaEN3QDnEtAY33u7hMoHKRIDUX1Y5DYO8e2AtfR1eeBVfN2
9NHKd51h3OutT2rJ/DDdfrXs0v42NpqOjSKvb6GyGSenUdWu1+voRZruy/JIB6FwnIXmaxu4wzYC
qHrOtCa4zihgO98YXqd95Bktwsqpf7hBhBVIWPGjV9fa3hxH8yCV0NBsmWgp5u9ig1+E8Nx8G5Aw
r2FWhretLLyTGP1kRyC9YgXvPi07yEgrzApl9Zo6jbXlPECpk1T11ZHk0xe6WX8WM9N3ftVSQOiy
i8J5KMm0wGwHKyZvo+ohteY8nvkh6Bhxgrj+p+bABHYNzUZ0I5KzpqXatnIL58X3wsfloUELaCue
ywaV7iIfdIpzxnF3ra1MY6rW2p8qpeu67EgXDBQuk+7B8KcG2XVYHnDx6A9+0ZE+O79xD+GYLEPc
qQGv4TSZ2LTGWN40OvB4hNFAuvWs+N7brxotw8/OJ/a+who1R2Yp0tRZVC8PyLUzgQTptzhCGUOy
M5B7TQuvI58R6aeVf8dblta98S0T+H1suy8uo91bl64wQrrkvEWGIoIDTsd+gQpcTRdfyOaCPwIA
YDzKby5QiuWj1C3VVUVci4tn7mKU4GMzqIMb2Vi4grvD8iimfM5a8V7XYtAsyMA8QPdi93PUHpbP
I/xGX+djpF+T1Ma31jjWBg5b89l11P2WDxTSbi4Kz7+OpRHf6JX0Nrly3A/Jj7U8gjoESRVoF28Z
PB3CG814q4pRfcAz+/rWjtdnaxadxm3KcvqsPIlyjBHvnWzZr6/d1MhA2EHhHVGA2Tmbh6Z5cf8u
ooKHsmMmxc+DNKu5SwLLPYHNMLejnYbvQEF3y3fxaRGuzEIcoliLWBtU06mLYL9yMI1v8WDvl9dB
hWWsKimSe2esSQnmmrsTQqM7FuSEUvAbgeKE2BbXw31jagHEqAnFZMzpxfQADiCPSAIIhBGnxP1U
0TxDRD/A8hHrlnjMF2iba2eYhs/ITbyNo4/RuXIK88Gp9O+9huCNk0enHiD8W7xt9UUPKWnI+Qkw
cG+oSzrPqWn5B8IUabTjD/owmvPyRNOJh62irnHiep5uLR1TonDz5+WfJfoZCqiluPaIka5D6WRf
rxon00Pf6+0THHJxBFhoE49NcjdoIZOx8FMNdbbDqwSgLtWrZ2xq1+Xj64LwEMpaFoFA/nBrpJGz
Wj5m1+E+cWTy2DaWdYoKWKHL3/OwZBGpCDQcC2YnOex/8uLNl0nah+UjYq8NNn0wGtjBIusOqqb6
ekWRuBFzvdS9p5NqnruRsXp5SfK1N2bahm/uoLCXafW01z2RvOmRvVleshvCkczEyIA/Xvv3akTE
gXejXmmkxN4RY69gxVXGXdlE1s0EwgFXA999KMMjZZ7ppchRBtYGtEsSwKb3UmdqjwjmjjYHencb
o89Q1iaWGTt7bF3t/etTYRhY+VHR46lybNIR6Ass/2jIkUkCmT93mHfwpyWscYc2+VT41OZfvp3Q
2VWkpx7DtMBgavrUiM3i4WvvNC0BZEHZMJb78uqEDWKb+bCojfa5pzD6KI0+PQ1W2n/9gKl2Jsez
+6CZ2+4sK+eQGQrx7NZ4+OYvqRmasV4OsTYAZrkcdiOwoQ8z3utm+H3ouHQHRjKcPNustxZTApJZ
JMrJFEEO5hGIFuJDM+LykFlOdSEulKlJDp5a2IW8lIkgcFHiRKy6jqtq+0AmQUEOkqVAN7NYNWxj
D3ARIZ0HVI6Zn3sbq+lhVLV9KTziad3S2+esYLnEfBPE7BHwSiaZ1WOM6BpyDrxBjBvaLx8Ssf6m
MbC9Zr1bPBeud4yI5F5BV7NOA6qhOmcNGEklL9JiVR3YSP+8iMbbZHaPWmp/UMYgOsN1XloTAaFp
0pxuhTJ3oeQcbZwSzmxXtye0bdXZr2T5tQmIUcaF4SXzj5afpAtJh+OJm4PjZKe2M8/1UJFQHvnZ
6dff//645cHLxjKyP587tFj3g3w6L09bXmB5BDpl3mO5+euPDOPeupCOvWrtGY5AfgRUpA7GgI18
qNMgHE1uM154LWQmWGq3WNBecokDEB4PtiRNTejr1EsUvmV0uJgQZ+mmFl15alq7xBvAJml15rpl
x5wfRvbJ8Jse/TQ6w1rHaeMiKXXZRQRgfEqlj0cYVepU1HhTJ5s4z64lK4POY0zSwK20sVkvD1jg
LUmhFJFWbJZbUHQoTh0Qfz0mab92mrA5Kf1noWl8oZBYrNOyGb1qNpLBqw56cwdjahu22biNqu4t
aoLiLCMWAP6MA0CgRJ7gbSatGxnUzX7ZPZxlzdZM8FEWCQATgU5hFVfd8/LlqI6WpwwutF4ycvTF
dFL2N6SRxRlMk7/LZfRM1gSv3WD2icNh3SQ8QfU1+8rQ9QkXknETGYW2W/62/DdvmKIL0C5hO+Jx
HSjSyxo1CnYMJgpBqaz18sGAOnm4uVjFFemMiZhiDUmrwCZePyGrxCreaHdhhjCvMLurHUebbMYn
wnXfGnnWnFy3bU7laDWnIuDCW+QobX3R+ic/QRpN9cr5Oj6+Xt2pwWMs75tFhreOB6dF26yOho9x
kJbhYTLafBswVNFiQfI10bXeCIeSQxylGq4sqa2JBULBqur71s7b/YLyidt02JuNhLkz1hkAeQTU
dKFpiJSetpvq/gXd8k4WlXsoAtgBLBZt5UQnnAr1Ca5rfao7bAxDB2vDcQf4hnNvrywLxt/YHLdG
aImTNvjf+6Yhac3P1i7herTXrKtNjggx2eI2napggzfvBZ9YftLnM7KZJZrLrZoeBCV+rc93+EW6
rUrEdMhr62WKPHHx0xvCh+WdVlTheTJT5odx6R5bnnppetS3KZHyu7rSWKfDEtjGMoo3EbLzvS/r
A44XpHu+KdZml4x7x+i8rdUZ7VUj6OwIBeFFOe10VrGVnvPGLh+mERUtUhtxcWBM7GILMeHYEtZC
E1Lu/MK38MoYuIgGtfLGgbnF4LM05tKw9iAy7FET5Ldu6+zyigIxwY7wxCu8muNTYPf+XQJLdGul
UIwcPZ0eCMCoZoJ+eapbarZJGEcnY6TDETsVoaK9gRs2S81TaHtEzpVyJyaf4UQ6eJnaqkj3jZWc
fwFQssG68xrdYDlr3rjzABbGDHe/NuSN4LUsvJqvo30PkuhZ98A4MQEjUaFoX0QIkiwZaDZQEJF6
1Zx0jVNedh8OGqTdOJh3oWVWJ9k4LMHd+BACejK2FTN/zuuOIIDZOtaZRr1HRneTqdE8/doUAo3A
VAPZ1bLimx9m3iovEHOHwv3CwvQNZ8DQpRYOiS7EsBy3p2VDyak9RfIFwNpwbDhBiT+Nb6M8BdMK
2Om0/Im4iT9vdV6MDkM6L8gJG6qKAxTvwOA0jOYNNGJtq8vhLUjoiVOtucuMSOdMxFectn5MORiv
GPLq+TiXa6tmNNS8sTs5uHIVuVNH9GtIw8kkT+LCW+mmz+QI096pSr32a7Pc1dGwpCgU+I9O+VwU
fXHs52+ybDJLczZ+jsFqmMPPljyzMujSbUbiBIaj0MJvX1yLTn/yakb50OcjLBtXl3/eIqr0z1u8
GIbSil5+Eqv+pAi0Pi237MH//e7yD72UmywW5SGoRHFaNpYXcV2psufANrFsGV59WjZZxTjmM2P7
urv8zU3wBsQh8u8FbeNbHRcDnP+r0JU4Gi3x3AbAMvwJ7NXCx1moOCHMgLWTVbALbDkcJ3gpS1wA
LHcSe/F4Zxu6bpRGXcZ2U+8pQ9MCJQqiL17sbqJQY+v3vsrRPJJ4ce6NNFypkfEimHuwmiJsLK3n
Rin7atkIZuurQo9g2827pM0SopRS4LgYPZqvr5PUnEM+y3VdO5DITIpSlHzqLTA5pws21WjgTJvH
qWXYajk7NwU1Qxoh/h3lNahKeIK2QdgPJ8fG14HQxacbgOoZzp1+iuMsOCYN1D585ukqk5xq5DJl
f97HnUH4WptCkY5zICJwosADrrPKK09tjbXH8rkWhyYHe2tiDEtlkO9Cv33Cw16cMJgVp2U4WG79
7W+B4EBEI0jHleOiVYW3JQuuvxDxGJOMhwh4TtC5oVfo4QcCNqKF8BiIVBv2MtMV3V0WYyYxkEmO
PU0fYveWjKxdyzL3kx4M1jYPc6WXYErMfL8/9pV2U9GThhgNdGGqA/5uBQchp+TGQsWD+arZRUNY
fXiZeYlosQI+rYez25FiRi624w3wgyfvmqMxKCytO8UeDUErpLdk0xLHjWM0+zEKRnwF5bhGzZtv
yCY0KRB6oto2Zk+bJu1CarGmc2M45PEmIrwjWiRzmb1nahOSjrIt43m5Ip0ripf+3qTCux3cSkeG
3Pf30sErYhm6fwjFuMPkkt9l4BlGIaw7H+sHnkJaNzXYPUnx5Q2NKdLiah6t48Gc0Yykr6ATwyEF
Wk3MmDucgtA/QtfcdFngPaVd/ANzXHlZ7lGLZwpYMKikiCDXjefYr0OO+1GTxkdra2KLkhL1hZlF
r4ONjWb+uyw7ugjAmkizS+qXOiM3uYidB68v3usxgOWZWNSUKiUOJv4mgiKcp1J36lebPv+xRCS8
acm5fy0MgCRDkNMUmv/rJljjnBSaT+nluyYLMKWnRqgd9YJrswQo8CqFf2I678FAM/g9rGmbkLqx
13W4jrW1i7J+eFBX4C7N7bKxmjJCPDFgDKjgUzFZND6VViMeyJynoPVbFgZMPBonHe9wuFL/9V4q
pbkvhAJFhxl/QSMFfXcRmnfBfGuMpmwbwvo71HbOqeOoBAKcPd6HKfnVpiNG+P4jYuyxU+xqEkOH
NB5XXawjcysn/yQnRqAU5MZRDx0TAE76kwwtfdXmZfnidQm9DYhMj549aRvTQnTmuna3Y96gVjrX
ym9d8Ogl3SEoLf1lcKNTM8yxZ2RSPUlzSI9AR+s1Ci7qyUSrNJrDh5BcRgxAFB7+c2R/g7pAABu2
IknhL8QJl0Konvd1leEEMQr/J27UbNs0rmQG2bTHvq7Kl5oGRxsU6a09xYi+BusqvPyBzpT5FIWW
ehIRQwOuxGhUMZ7strnN+RZCjtlBWSonpoozPSLb9xzh8R1pdY08h1+NS10OTjptL5ZZX5Z7hkS0
p+kVnRtJzij41LXlT+HtQRtI9ZZDup8tcd/6OdzH7+Lg2qXDezWU4w1tUWrfjgXM3HVMYknYYNq7
cWLq6F/h5Kz61mbFQebFqbpD+7RukVbAS6l72DhivLecqQQ5SrfNt8C2FohF8pGGtukz9/TnWDST
YuUqJPpdlkb4zcVLqcG6o6/dvqO7EpuhaRxwoUHxRG7qnSMq9yOYSwmUKssbGkTtWmae2JWJo9P6
GMfvbkpo9xRO757XoYhKw2wTuFa7IfS72Wn2qB5VBvKgrabo+wDY1S2l+KnF1ZDstK4P9kzP3FNR
qi0DWfiOADLYkVgIwrDVvft2BFLuDK+GF1jPlaNHNBC5EJihbj47fvXn3eW/dDhpkjpMFQs82Y9i
YHAeRvvNtohar6DB7fL5blUPb11NBmRs9n80jg4KJIQK03np7YgY4OyS98uwQQXYEVlyS9UyW4s6
oFcajdRNKO/q4ruX0b5H4hE+2T6NALok4yFArv0wGUTm1jHIV9ua+qd87zjAdHTVfStoJr/m+dht
EO9kt2nALCnycF1kkKb32ZjEb31U79Amxs/ggt6hDcQrzg/30yRZoHLN6mcvClozvh+upuJA8Qcs
TZNISPcOw3KRUiJ1Eh98WdCcRinEkw+FcRszI9hrEkd0IDVjaw1dfxulxnsaBfjop0ZdbByohojL
F2gBMovt506I/jHjnM+x49xGOOLW2ugaRw4im1/DLba1PjsFm1adRls457JTj0WVPhmVpbaxNWGE
KgBquibrmkZFD43WYFtpO+0QTGX3ynPekprgVFVxYtS0iteVnPz1CDgdbi0O+cC23VfAUO7KBhXR
WOLNosOf5UfMXsYt5lVixMBNVTYW7lAPDxalpANlJnhzAm07bH59vr4WW00lzjY0qctYfkqMn6mz
YOzMYW0nPj6N3JSP9YhrpilycYIVSk/PKeRJJW1wpHo07a3UucSJHr6HAZSnKdW+hQYMyS4eWLsG
I6QuRuTvzfDDHnp6sL1VXjA+Feu87oxrE7cvg2bCJisysFBt81ETSfmYBmV58uf6pnBr59N9H4oy
2DfKMZ56A966pzLjIefiuWI0TZn55kQBT/IzLg2QQIVaCSEwqvtmcDRMAc4hjuN9M1GYc4tKHTui
QlcxcU3HQLnpnrYIFzE9AM4+KOoKUSH3dL+Ki91608rBNRsj0t7SLy4fyprsTlcV5vrPX1CZRKTi
X8KBNWxcL2k+iS3eoUbW9k4fpke3mPeKbj1WSWQd9SQtz0C07KNhNBurcwZwVYN2NRT2t/meIzqf
BmvcXJpcIQEhfwBuW7pxZITJeCp+1I4BTY1ffxs0MLPSRn72SGKnVcJUDDteWF2VopFRVdNzMyC8
MPAMv3vdcx6SPSx6F5yyj7vD0u3sPI7NLCXSz002/e+mxg2stYQTq7s+9hEWahZTi2gazlox3qSh
ET9DL5BnDfnc6leeOGfliPjbKJoVmq2fA1CBdYzX4kCbKn5Ms2NdN+4JZ5Y8Bbr22JB2ecibhgqp
MKdrkSeX3GEpBngjXE++CndET0w7M6zM1bKYbmBInX3MNH3feI+poSGAiaK7FpfgCj9oc2WIkoV7
TXuWVYt/Bf2Tdql8JlgVXsD+OSM980Lxwr02SmasKzrnpQ7DfeaNZNj6xKnQNC43U9UU2yjnucrB
vMXLPSd6/xqxqHoxBxA3fp9vB78q3+fO42cU4jCz415sx2ZkhpbRQODbpBe77LsVoRbeSetHtXfK
/DsV3luVRuZ9nwTujlSWeFM28KBbF0yeQzThSonmRPhS8yJ0aulBFgLx4TTpmhwIQ1QN9+Aav+ll
JuYlfH+PxD6DWx7naz80ok1QNHvV1Re+uf8cWAPqInSs3/15RqkNB4EAFjeODS/s3rIquaq7riOv
VW1F64Vb6kUp8iADv1k39+99baObOCw1KF5ZU0Rc6gA0OlMBxo3xj+D5JL5xGuvRlnRZRER8oKlF
6aZHhH0I8MGRyjdn9XBKZD1NoLbO/qBGQ1fNkNlND1ntZIrooSIgdgMFojg44BLWucWAPQknPdtZ
Ma7IipNHDSTzoXFJyfChCTHCaj2AD5M0EjsE6iIL4Mm5TomFej2edK75QnnfdC4Wehhkj6WMb2vZ
6BubsOnb6H/YO6/dxtUtWz8RF5jDLSmSipZkOd8QLleZOWc+/fmoWvvUOhu70afvGygItlyKJP8w
5xjfkJXOr0j6OMxlTJ6rFOq+VNJPlXt6WTppj2Ud0rwFBj8BfGitjjksDt+00Bh5wwGqb2FDnnB7
Io/czUQcJzZJ4oACEq13eAv0nwjnxij5eU9XCbsFZm8RXqsklVzeeuZSwJIe8zoRH7mAm8lOOzqj
KvmuGLaOd6k41trGFeI23ejLIDGuRIEfVeLgM38gi+oJnFPqrjlUMbN82cy7EAG+z4ojAIYnZ+Q8
ZI1DRmpzaMypObBXfhB0NFlgq5+nBq5v2is71ibFhkQqynxJBEwrW2e39j3q6uQy9Vp9EFPhlEVy
+mCmWccMp0YnKl+5neIBPKbACOHTtwcpDsDD5MKFvGzJngYu5Yxq2GuT0qMs+pcuBK0R5w+dqWQP
Qg2GuNNgX6135amEnDaXASFm80Mlp09hLBpPg9hJyEutVyjL+jWuX4fJnyidPCYx8eNEeMs+zPTW
rdTUNUvqJIa07SJQZiFEkUFpCrKNWOrkmi/TrvhQdDq+Sal9aDpBwknFaN/muf5DrCVHgaB4S2ci
ZpQOG00YfyT9AGRdg1Dbhd302q1G4mKynDxXsx3Ruu0t1ThhaX9sTag9BK9oxHvLuVKjdilufBsU
pZouOqCEwY7+AxIA212YniGY0GTCwj0u1rSP4/Q4D6xzSmiDDmuZ5rNDVjyI0OKIq5IPZADCIh74
JhJomq8YT0iaQU9Bg8mYXlmzIKQMmsdexWtfhemVPUSxGQvY1HqpN1uNAsZaOwhP95t4UnjeQiJB
jgS2Ru3Abqw3KaVdwHb2GOfT60gwJPSGEH8nKQfwoC0sOAIZ21GfndqA6VgtUMBIBJJsgV+K+xTy
0IbgxeqDStWlU4I3QRO27MUHllYMBUnP9tXszeyh+JBnhrukD2PkVGbptbRzEKRkArKtIfNJa0k4
snP6hPnVlSx2AkMt2MxS0kNQEcamCyp79Th/Eqy0PIhUa5MQ6XbHhsYipG4f97BYzKqpDpBH2KiE
IhryUVV2HaI9nPESmQZsM8vMqFmbCDjq2Z1yTrJvm8bs2utqd0oG6xji3WRLWSIyy2k4C4haDANt
dlfV+R4A3WC1XGjpAL0qjVldm/SoKGJajyZwaysLP1rFsF760qj2GcsRNKJl8LKQbOy9sMkvcLdk
xRmBiTsA0jpGviSW4TmM6vRZi/A+S+J4quW1G5i30rkJVWNXm8Wb1ETSGR3LgTySeqf0evEMgGhf
THVCQ6YOwfLCyw3MJP4xzfsu8UdTDp7qcQY2tYCpbNKf9LG6k6CF7ZUdcE5/D07sFAiUF/KyxOyT
1CdjpPEqtqOCNqunBSF2BhHGBsSRcm5sBo9s23VWwwKDGx0yOvkZ0wFnUH7U0ibZsgaSDtM0UT4r
NdrDo6g9RV13Dgs1/7RkU0H8hSClCW/45jMoGGn5XlQhDRxD+wV4HFu+VbEQ1VjFa5ZfF2ayz7VS
OlGmEk85rRYSKsJuPzbCsVtzmSlLvRsDwlqwE/GhDIPXjprwlg4e5T6279ScL3GDjalW8qegk/ur
AsCfsCq69KxDc7ERP3uBmEuQ0dKhl0TEbXRNd9h6KRnVufIimgpAnVmg/J9q8ousIxeYZiO7jblE
qd5sf8ZL9gx3WLWHPl7YvraVR1MbZuRIJ1kOIDoN5i03qlO0gsPCRdtPJUWyuZm3scZIB3IGXFUq
Ar+Xqeqcp0EEx9G1rzqBgOf7XVHUmhCDhmoLY5OaIbNmFouBy7SaOt0aljogszzOsvalUtJyyl54
zeuFZNa+BrGhhtNF0gBKWVgA6dz0iIjoJifE1frZJGYv7PhACzbEM8Z9uqUfQ4gVwsst3XeFykeo
HxO5PhtIIDpTJngIu9ZjRz0DR6PwbAAAWFpN9bCmJZ4iKMYJvOUBgXP1qGtcTIVQbmQBdqJsAfQV
ZoqTBUXVrSlFlo+3Ud4IWfksLxkX35JfapwprqpCA81M6VmP43pLkgQLBqlEyzBXW7piiBGbOIBm
DjbnT4ZaTC7hPi0gpjJOVZ95LuiH+43Qdnf8xEDJxcpA74iUEcr6hthfuhp9mW5F4E92FWY63Hv2
oQggYlbtk6le54TeQdNdk/WmzgkqUVEgGbW+6VawpyQRmSCm71KxwthmaXDxnxPxy2qFUreSoOIE
GNTpfWgreVJs6UUTJWASRNJMcPzjRoFQplvddhAoGwJfGP12ngy3oZKKgacw98UYmRD+61uvG+aB
krZ5sMIowci+AHXXV75m2pZH0PnLrU2e1HXcDaXY9Id8bJ6QhrCRbzsZQHv7M9eRmahztGyqcYIv
kCHW0M02J3gt2lvVqoIp4HDl4Wke7mLQuT+PMRdmID4rQ9+dghTpVVrLwk6Qwsd5EYyHqez1p7nj
eo8xiv3eVw/RvDh0pKlRo4Hrmg+rHpZ3UIqcwYGSePdfEYgc9XJBI06JwBbLItrLk6SeK2WukZcu
ZGNo1ZvSdsplHH+Oo9RfljbEylCiBuopwZ7YS3opGGPsVAS27DOr3pioSzQ1Cl4TdRq8dBQhCcX9
hQuNTr4MUiLo0YvqTWD40nqqRiWEVzwR+3GoWzcY1gZ2TAr6dL+ZHqj61AQ2h9HK5jXKLXrbvZ7K
4gMkxm4DEOoll0cgcIWpvOs18T+Lol9rHeNAWe7KUtF/qmGIrrhPpsfRqI+sDqztGIvIbQlWe6Yd
aD3Eq5zcVJq91rC2NnH0PxYwQqqGml6qRPucclQDvxucLlpIpep9wi3o8ctgjuqQLU/cPmTJqNqc
F5DSKKjsDTBTiipbj+imE0dKI3V7/xWx17AxsOZeFlM6TlWBZm1oFOKHuVYUQTyhZi5dKqW6M8yZ
eCrFQTxlo8yInjAlSkrY3qb+PYc39ygbbXsrWSKTgv5e6KL4DB0Dl5xQ/P3T/T5hAFW25CTYdwLy
SUxXkJesE2WU4X2ZKXFV84CwicTmYmos6I4lQ4aEBgkzak8LMZw/KIzeCPeebnEN4n/IUgwAOoLl
fsybs0aeuo15XyGHaNCeVROx5lzq3RsficZYnJSffWc+N2F4jbnUQZsv1BfFDp4q9hPaLGzbu0Bf
SHSbzB+rS1ZODBTa0Zp8IKJ5EgvEO1Tjgie1RTstA3o2omx6UETMZlHcrs6BMtthsm32sigF+9TL
FHU8JtlQbOBABZ+dlqCNr/S3IdHI0e10YChUfqU+Q/kiI8CqM1F4pIRcOeJSpO8IF19DmpOHYuEp
RnbjO71DnlBaQnhl/ERun2Ljy5AbUaOkVZDVU3S73whzif1msYy9POb1ZjGsZTNWRny834A8a/06
Uj7vFdwInaUkhOGm6vtfMkPkrg4v5G9L21SY+m1C/ZV++mC6gU6bWSFJqqTThrxawgUZQ/SsFin3
UWKR3hTkNHWHbqCflQps8FQK253R+WICgD5SBc3X6X1tNcq+cDNp49WRxRaIzuTW/IEHzbp2FLic
NjNzn3ZA6zKkKQ6Rw8pBUg7aWh6u1VH+jer4X+LCf0NcAGmAQ/C/zqPb/CKS57P59U/ewu/H/M1b
MAiXU4m4hSqiYTYmfOj/8hb4k2EausakJan8AdTBvxLprL9MhTuQpqgaWUYSD2r/TqQz/1JVSdJE
no9loAyJ4X+QSIdp9P/1O6pIy3SJXAGRXHaTt/dvCedpAuZPWqwaWhZIVRNh0yINNRYUcz+ujfA4
Rw0UApe0yZ5bu9LCoLtjXBdbaRinTc5SmZDIOrEJ9QidRGjtOaEXSSQJuyXC02G20T/3REZSt2q7
8DAUOFpMuEZVCsp9LOWOklrjZGl07Ft0QUL4YepVu+m0Tl9NGT2EgpA6CkuRjVRHn8gYTb81VrXm
nO9i7EGxrmqHVN8UkaiuNOR1iV/+Aqe9+GqrJR6t3IQp1nKHon1TJ+2hrPhYK62lzz5UgkY2gdr7
01R3RCXgVbMi42VWxJAyT/DAZMPVzE7dbTB4w71l6CHCiuqJ5gcg6W9lkh3EsBltodc6iFXRctDn
0C8WldJJXJ8aSQvc2YTClE87sxeXrSEiRFfb9CKH4YceZNLNjNk7peaRpk+zz5dZclCo9BiFbIGq
FNxW5FDAe9k2J4bhwJ6kkRECYWJuNIvSwrGl3cZRrtxJJXUuCI13UiCoXZDzW+3GDkxWo0q/lsIY
oWhVD1Imw9eZLWeaET/LxMbDv4w/eop5oUCcbgqYq8wBM88xRV7Q77kFJiHPcxqNncc59J2OJbir
CkJuk3S3ih4c7CmOvSfKHdN8mMGjQlun4TGJdCZIM/ypCWyCiiBHCRnJ12agKZX2JEhYKVkgfYSl
i3AF70xAzAOagXHDVPY9q2i5jf1CyDPhGGV+6uPEziEHBgHFXqPVa6dt0H5URNyBNvxJjKtma/Vs
kJ+nV46W5JeIF9KVSbRpd506LH52L8tX+BT2rBjIvYGYB8RkRVNxG+IuduIAxTkaE4cSPJudtIBm
H5L9YoZX2cyP5cwGDnJglV+qOt1PyBFQDaB2TRIOCu2SD0sPdquYGO/gUpLzqChUItOPWhtQRJbl
rWdvA+s3e0mHwAEcnneYnZQo2kChaDY50KNepPoer84ciMh9fZ4UolqMRMcnyicfejRKGqvUlrV9
lUuSlxMqZFMtwmUqkpMwkwsVEhCU0wWnH1KxjSGPJecatyvsMeU4qp5eG9u+QhtpCeO0o5ICeRtz
vETpwwcGhkGppn9YoVYkoOqJaijgya6rV9n6d2I+Uug7tOQHuaQmYH8T9l2IPbVvDB1n+q1v2vGs
N/kxF3XfWKobUrfuEX0gNRoKDGzQX5SKBKQx/ibtMshpxWSjtiV52rRNravPLdDCZL7NM6jYbJI6
V03NJzJhjAw/aJYGDnbE2O8yQH+iVZUOnmlgkSkINyUluAc0Ju+/pkLZqjS1GGrSZoh31Y8m04KL
9kBrsNtbivBgMOh41Tq2oT8jJYjA5k0gvc7jVHqhODzmsUHr2czwcFLK62fZtJE0FYojGU2zCfQS
J4Iw4gTT62s9Z9NRWSbgwp2FdrqbQzdSisYt4kr18xLzpTQzOg3Zo1kDnMnhImKhBPKYKqPNznDx
1Eg8W8NieSv1ru6JAY6jWxnVCxKR4saqA4hbl39jBpf8bkF9MkfSlxHvhZxt1HgLiC8aiHYX4d9K
Apxo6WLgoibSb3wY5qusJIdudUQpSqQ7FbZeMxC/8FIik5TRZsnFjZQNCE6yajhaH+gHHfvwIZkG
aVfoFGHMPISOgMaOoNH+AIIx90bewL24ei+zIpxJQfsuPxEObZBGeco8vSQSZTBdorMzaKavhF23
nfv4yuZ/8snoGTZlQM5uYjT6QZa1cFf1IaXVl2Yd+GVp6g+iNFVumRUtmlOx2y4kU6v0HJ00WLOF
uzo9kvVCfsMc7TJz8Mt01OgSjBODDuPobMXLxqJm7RQBLL9cab9ZjK9tj0Ug3gtTXpy1mh8O8kUA
rXAohhj0PzxCJ8rq/BBlhHWmCS8n6EaCDGJ56BKp2AoNaXbTLB6Q9WkbvgrU+RCco9pCZVIor1a/
JD7IMeswD3W1VVBOlgntwqSYMX42JOnF3epQXt9Fs97cf6qX78hIDKJjuCcnkWvLifb7XRYY0XEX
o6pqQY0vlbwf5ppchd8/1rG+Q6SsWehxQ115KkUaUUIfbWcJmRBw4uukID9ErXmHyWOMQRa4agML
WBN7gL2t3SUE3ZTL8J3jtfbKGf62jLUj495Az3wUH4vTyGqFdlK9UKXCemUtp2yVFIZKUewkyKJ9
D3J6FJZTPUGavi+r/ncB+t8sQCWSd1j9/dcr0B1b18/i858L0L8f8680ZPUvw1IVDdabZYpUjKGK
/E38IigZyqmhrqs/Tfv9p7+XoKr0F4gwQxShtEgqueSwfP61BDX+MviDZemEK1qsUv9HocgKfIl/
W4OaEhRAns7SFBm+1J2f8w80Vo9jPV4wD9F0cReWYpmuwOxP4vwczBHZkZboZBG0hTYB7asnEzj+
mdrkLOVXumHyRsGipGZEnkViHIJYpP3ej0SN9HrC+uCzg7RM5Uf+oRvVvFEL6drosrof0vizNqLI
G8cIJoBqdoeyZPTJEPoziVBfGPVIPLZC7C4loSg1PdhdN711KCOOYrr4Va/QGRtxh5pys8E6jTPa
IGxIgT1mZUXkRQSiDrOVemI5NjYZoCfUcVyYcpE6dZ38mGX60AIkUJjFAWsjNFJV1z/ifkN9BRnc
iEnmY5EJG3KG3g+FzcFkO9sRBmgyvT5KgQLADOElJAfiQLmNsR2UdRmOFBqCxO4HqTxJrds05b4C
Y/5T07X3BPM1XZaKqL7qe3i1RMnT1DY79GViYtHH1SFHmmslOagvAbqALtSNHSCi8NUJNO0gQRZt
KMxZsOsDjTVbWaGKGz6Ji/uVwqitZeOYZySrF9JZDDPZr6kYLOpYv2grrrlKt0RdRqeA1gga/f7Y
9BQv4hhxIO5RF5Hjj1CNunOEFsQ2Ur1GBi/ehFtOIKIHArlwFKTZTVcQOBVJ7iwX1oMVTOK17r+T
7myRRvs6TmYJwTwlcNog8IRN0X7Ue4eZKsLgHC8PpCz5+WI8zuv2YWZBea6za5rwggPuQeRgo9su
Rnhps87Y5Z3wKChkGNRl+lNHlod1tyd1h6ge9juIjgj3eiwHGhGRhBQootdpUwNpN5KhXFsTY0mm
J2gaq+yLila2ZwXOFh8HvcSSfdMaQruNTeE5LgLXQmd/jZh0OHT5TDE9LA6DzpsuWAS0LyUupZ2c
EQZJn3+jlGO7CwzEEbJeHaWpca02MFGJodmciDqRtXk8zCh3HwqLLmsfzL3bifptTMvqtUSfRsvU
zELEVVmpeoGIPYZg34WKc9ZtlnWbQ/DgxlTRHpb9uO2E+CWtylu7kFIGmH8FhqPJyozWQQhDV9ui
py+lBbkGRDlqam4jDOj3Eb1AcryXB137MEZ1euqpdVorv2QJ5XmXUHkye0GksyYwtY21S0/5TKto
cKAXmHaf140DVO8olamntRnK/zwbYULl0ZHS4Ge86K89ubgOeT646nssWsM5mRXKVTFB6bA8HgWT
GLWsvqJVMx/SJOoRiGaAZwcwAYPxCzBbshvJ2wmWQfYl1VCoeoc/MKR7aTtHvrXkXySqPESKMPsU
3rYyx9uVe4Re4H7owBDsxJYhhm0B32QgeUMSkK0muotCbNno41weaBFdZlAt21ItAcxT1/KQ240d
/fCl7t4SQniS3oy2WQt61Vy+igy0D4mLp5DILBwx1doo6a691v+i+0GCJOhAJ4tBtGgCKUoGwW6d
athEnaiP9Ymk+6NKtw+SPUgN+pqIJY6yjO5DEkkwnGlgIKcuUs0T82WLAcUE8r6krlExAKkaQTMS
EDlAdCf0LCgOdRQ9GaQ5mkoq3GGSDAWSdxzCYagrzLupmLaoflhEh/q4SYr6GhXGzPILdQmaatrj
yknNGNpj1tysMyJad8ojovd3LUASG+Y5Js3XTO5jL+/TVwEopK3FJO/MI26EJVWvglXTwsUD+ZZ2
OmT4ihSRrmCM0MunSLTeItySULoGFCnyYPpTU3+GtfwwxNBXKWu8mHNlbCl5wtNOi20zxr+kshyv
loWARl3MJ6i9gacKnXkriSIJ0c76NLsvwdI/TjFUhpC4GVdqUK1bjOPYfupNOiV4ypArWOY3LQS0
uHL/TJ6GetXiX2Y3db6ewwAbtRrV0KT5idq/0W2x20V/s6qEanH2KEziYyfWPwEacTkOeefRVTwG
GVNePK9yOLyjYuuZyAD3LLxx3wnVgAqWQJCo93E+pF4iK2gjH8Y2rs5oRVAuScvJlNrZXshLJL/t
vRDV+JBIMNhS/EVpuXzSCK18ONu/cABMx8T4lpZQ32XWroBetYHWy/ZVcotE6q8EdhEzt5zJGV4e
VbxS4GQCt596yGN9Mm+bBfLM6p3z41E7J9bM7tsgDUvMWGoujdm6eKqQL4GOnIxbOM47WQAFoFNN
ViYNJ0DWV6xTBWwK4lIfW3P5JNU62adV+qIb4vhgVdourHLyCaqpegTwvCXbCDGFymigB6ID60U7
NXVxHSk2O3lLzHXPjtAGoZm5rVj9Qj8tHptUZvSP0c7Jev+pQxXaz1rimJgUUT2hJQpMGQxVT6GK
cDwsagH2YE2ZHUoD5UERxx+Loj2ISS28KOxAe9X6MRghjuLa1HwjkUncRMuEe6a4CBp6o5D5NraW
n+nQ/0CRoOKrS6jjdmDRGZT2SUicnJxTtDa120zxmFhtka1kz1TRL9KIDLB+Ym/IWJ7rYHfQdlcS
HmKQ0PVGLpanukoFt++yS5UzF7J61z25JGYklJ4iwjso7TCcddWUnJoOfrgu6DusyukmSqLZQW2j
omIhD2eSvuWpqXyz0k84E7dhb+ibmbpYtBDml+ZM0PXWWqR5i5YRuREcApJGRCSqPRNpGCG3zjrz
TJzU4kjzG070fNMR1JrEYXrCnEgyaUTUqyFewllhX7wMIAEGknaNQf7EgYDpz+iNUwgKEGmmIPlY
oy1HVLufUqhNx5q+0QZUTGQDuzklTyVODEcqGzAQfemRnfqsqzVRF8qwTVumkVBVdLez9nPZQbzs
GmXDaGhKo7lBFPEaxQABjWHdv2SVFw1skulfM2ZXEwmjwvIjbiG4k8T30JSazuzeSY4Uq2A0Jdkj
Gov1mzdYzUt1EQMBS2iug1yKmOQrRIZmZ4LWxyzUhzSoxXL5isaVxMRKD2pVf0hkclorI2eEr4r9
WKW1X83UENm4I5voyAjPGwa2NBxtM4P7NcshLtzVVxHUYAYZ16Qa9YxQ0a8eyGibag9UN6bTXu+R
aMZE68AWn3rYWaHAGqRckhdTqcVzkhOvaN3itCPuMqbpoEuzq9Yj5sn2QILRsu9mYnWXZdjk+J7w
0L0sDPSTBkPGKkePFpE3SGjTChJOvaZMBM8sWQUaU73rmlredQF9wbx6SFXx47f5lFU+soERx6Sq
x/MhiLTan1DGpEZxkw2sGCCk48zGx1XujRn/nCWLBJNXVQH9I49+5oKEkyZrMGP0wVOsRk9xMFGE
G5phk0FJyW2TyF44CYSEmEFMj3G90ehj7T2MUX//fr+TNba0S5tHZbSINmhUExPq3Y5aEm0TGnxe
oYS66WjqlJFci07o/meSaQne6sVzvbp7mUXq3z7f//Trf7pvGmSDdmRs2PfHZg0CM3SIlXP/z//p
Eff/F9SSvDj6hOWbFdHwj/+tpTm5CX8e3bGG30RmhuL2z1/+8eOfl6AYQEyy2WSbP48GO0p1KESX
K5ospn4/7//vp5RC4re1atRRRuYfc03iwJ9X+/0J7k+VrjbdXBGs3y98vw9wtW4HRmr+tvNaGnuq
rlS2d6et0azB9He/bbmeAfefWmowmzBgOvvzh6ZZM7/WsywDmQShk1qtLtHKtyOLSo2NobHc328C
EkFKFvO+lDGDrkPdP27u91nKFG3CIgV8ViSLj3V/e4+z71eXWQoAkNI7vevWkLOF7mYdeRnx9fJ6
QCPQd063+metfELupGGivf/0b/chP96KCZTD2WDdcpBrrfBVq9ivsQHOqGGe6tbEXX11b8taWvM6
DbvfqIAZBuTDQbnbw+YISZdcX+fPzby+YjlK/7yv1C0vMxY6E6vbFIBQscdUK0DQT4+xqRT7P/cP
0LG91Zh6t6P2RsWOmzqgc3+QFemPkVSUHiYo4lHCsAY8df+LYvQbRR4aRKy84Wr9ru8//duvwHF6
b1EPnNFHzaJrtL4DEBexf/co3h2I959okzb734bEioayuZr6dOpy+4bJbt+oVb2///r7Ps47VAm2
n+4us7fsAUnZl4RmRY4lVPVeRcv2s5FFVvTYuKOXHgvbOL1Oe0r0u9mrN+1G85GTtcZ27NH0eJdl
/zp6PjHHto5UidhnmldHUh5JpQtu/pDu82NmOn5wa1ztisfXO+o2WbubwaEh7C97ML12476vL3Zk
cIZOdAEX9pqYzpFMt90rDvZXU/D08/zFHf2GF8zs4EZDCHm6lLtCeuPC9vPja3Dr8CCx0CE7EJzX
so93rIKvvDfJZwlw9Xluzu3vdkNi9AbIrQMG2h7GlWtekp1k3fIlXUFitDUcPt34RutJLc58LUuO
nv9Sal98PTNY3mXZWdobDf/pY5rPZJK6S7zCo/eoOjqUQrMnCh6074Ect/lcLxfd2AWhOy1433QW
OQ+8dkDlL3QzVurjZfQ4JFLgjmjWkmNGknxjD98FTDLLRhsmkXCCLHd85X2kx96EQ2KrvU2MKDqi
0dOZFHbJyMfCU0oGeE+jLHT5gV9xklfkA5J1hCYpBq/mqueo8MXxYM0O0XUcBJYEOiQfNsxfCgwb
JJLAb/Wt9DEELvcSIVuNmyDcNOltpH9RK46K7zgDHvzA4n99sYl2GOkLdvm2qB7jR0owKf30FsHQ
Jt7pIblkNq5I8bwwrxHc6lrxjtMCdhj4H1evGZ/WDqhr3sxzvTPNc4aQLpiIzr6or6Ur+4x38hWf
kVZvcCcsnZ++zLMTvwCbtEVQkw59JmQsJ3pywynaC3zSvWra4xM7TKl2RvOH+CX2SHVsss6iH+IF
4Q1f2PCrjpzig28nn1+CR0ZF25Ifsuizdxcveho2cETnH9v2SfTciZH1WO7i5rTGruS/iJ9Gl5Q7
yiPIux9FfkKU7+Xpi9R4TYjIuj6JjwjHNiTZ29Z38MViUeN4Lc4D2jz50D0Uz1l1FHbfoAVBBb4P
uym7ku6OZCPfaYwYVeDQp+SMHgDS1LhjcvJzWeJo2V75nr6RzGLKPSafnAK9JtAd3qFi2iB8vw0P
+U9gbM2LlFDS9nHgVrPLcUpe9OpqkSuWVk9oKcL62hbvPLwjqgc+xbhRz61FQOSGoy6xx87dafqA
QlDNZ85HDlnvvC578Qu9pt2/USv5kGiXOAOb9wxXkMuJRKxF8Y3obUIf8yitFqEzr41n0aQo+M3h
r2DkcN1UDiVEtTpxcoXAp4z1JTWOrHkrlhO9LU54GhIBEX90/NrHDs2lup7RxHXPgseJv0CIVQdb
722etGi8djyoNL7T2yx/C6Tcdv0nZzJZ0mBGLeEYhSdOyswgBs1BPMidmCZ5MwcTN/39WyrSfWo+
19WTVX31ys+odnwrd+s1I28n9vhjbQNytuDFyVFofrQBs09ja+YNg04uHwcW90PW0pnzoXNupf5T
CS6DwhJw2eU13cvaYayoi3f6L05WXuTqZN5oOdUd5HqOyAhdlOub1CcqK7uBvXgk+TxFVP58JVGp
fGlREDQsxDZce9QCNRuHIUA00+a494pD9OuXSeiwlza7frlYH+aZIyw3W77XwfmMHfPc2Q9x9Kj5
8xdXsC7ZDE9cJgwLY7NFlmtsc+s8qu6nclX8yp7JI+VEQS7P6MlPHA7Dh9fvrmM3Y+w7pxKv4Uv7
/otxFfMkx5kHLfviW+MXl7dyLF6oM+E7ZjVmq3zS0PqsIke+Cb8aCnUfXCqEY81f5FO4ld02WxUx
U/kwe+pNPyOWuw9NYC8UCgZIiPechLwTsPtvnR098B1Qd6OK4S/qWy9t9NANzrOHbCd8YuSEQ9Ts
Cnvg2zL6Z94C1g121g40Dk5ec/JmD7jk/MXow1CKj5DPlZpMi8FW2kv+OnOo4WZwY6daR02Ud9SV
Nmzu8cizP4uYtQLXgL5z1M9myky6Sj2f1c4vvoWPksld8AYymlmfO/JZlzZolPIdTEsenycf7+pN
OP2aAlf84qsDelKza9xwJXE5rk+fvFJJYdjVyBZCectZL2FyZdri4URfCIZTYsV2Po0Pl28fWewV
7tEb4REfxpXpj+No+HxB0ef4xQ/+uOGqZhZJwdaQwmoXzMNM7CIHep0JAUgCZt0Lzxj2104jJNNL
RUPcPCcGNhFvuS4cUU4t3itidyc/srHndCAVlMOh8HWxlEx360d2xK9PzjymC8MJaPXWR+Yv88xR
sq5c9Qszceuh1jwa15znYz7wX40PtmFHAMhONG747wwKii+ehZPwLO05SPx7TV4m54svQb/hFWQs
YS448Y3zI5+fj8XJzxQ67NfrFAOkC06EbvGV6UXTN1r5kr3I+F7d8sj0DMzqRDpY5iiMUb5FT3Id
mYwTs5925SrLjzxt8hkVB5nj58ihK8xbXnHxmcrIc6IH7Y8W5wwnC3tSHslQSZ3VYxRt3955MGuU
nFPayg8MlcR4LNv4uB45BsgXhkEJPwaftjzyyRgD3pjctdM7n0L54NPgWWAO5ZuFt+u2gsdLGR/v
TXuMmVA/uKHiOTsMqOETp32+o0tuXHsiDbmMOC50p1Uv+iw0gjk4nen8bxglOVnp+fAGDJ9vOG82
ypXxn0dN60mqTx6nWfbN22Ly5yXYii9EGCNAvbRfXNYIWDkqxbJbxREpywaXl7ZOA66hHaso4cgj
Z307mbf1LFXdTPJlTnSIcn5Q7ygaTywWVG+8ZN/U4k1We+Ej/ojFn5fpRv0AVaHePzNvdoyp9Ucj
wNDVxgtfAVrjSzKD4PZhdeU7hAihWxzw2q81fc56QrYgzyoE0kHJNvAN9CfhEX4rYdp8xZq0hwdx
pPgxUCuJ2pb/B0cKa9Yhi+LtorCF33VENc2bmuDl9tI0yKefVghZBpIWRqt2+jRvbNLtCuwaoTDr
IAer0nLG6SE0ni9z/VbkPjCs+GPkwItUAxClKnYKCgHFZNp1OyNYjuuXL+F/Yonm/R/2zmO5cWVL
169yo+fYAW8ibt8BQdCKlJdKmiBUJQneezz9/ZDau1i7+vSJcwY96wmUsKRAIDPXWr+JhvtnBES1
asO0CZAJ2lX9Ub1XlSszu6aLskhLDD9GSHeLjhhJgNKlIvLCcDpwmSGKwTBhTcOoNlaevymcU1k8
GSfToertAZ9dK1sfHan87ECh6ZfHwC5OJdYxfNJj0GC4a5+xgYDPwsxcHrZqccLrr2RGrB/1tawB
FSDY9piDzHfBySg8jSp+9mET6z8xtFqPMRElD3DgabynwZrSD3Oa5QG7quhHmOv/4JllOGeezbOb
7UZnPdzU+qZ56ReSvdviDyxvkbqpUCzdy3t/ww/dAQLVN6O+YQzM82Non1tWb0f7rIAfoOwOGEXz
ttstnVxb30mPNaYAyAl+o7/iCYBBb5DTHjedc8IVlq8VlSc9Wjtesi0Gd6YXoFtBmZsEmLqnKEiE
wWxldOV3O9pqsifJD0N/5AsTcfBsbcNi3RDvMLwyd1up5cp+yGO85l0m6YwYTbdTzilqpjwpzFOY
CA8MUK52Gqcd3hzI3v4Ym88sp/h3S3UvN7iZrXFQH5TXas1LaW3hjScp8cYRwp7N1JgOWT/AccY6
Q1qn8nhTkZFufX1nfXdqhYA/fKlU04vf0BzChhVT2/s0PhjtU7LlxIAQFcmKuxlVV5K6++y1LPaj
ddDR3a9RL1vB1ECzIgVRex3dSh5zS8/g4doxsa3RTTu2NYIu0RWetpJ2al7gd/NcM5Aya23vzB0l
CwyuO8mVV+XZXjU/eOUKxBcZrLCvkLk2UIqY95EyAxM5dDqBJNkbpBGeyTdN5OMBIJId+tF+MkxZ
R4xsW8a6E50JP26ob9sEfMc6kHYgRbLTcCL5SLGzucWLcc5eKe5WByotVE/CjUwCkakLYqtzsJJ7
Tze9EFVmz6QkNpCuNfcTUKphJbnotFsZAMQb+QV+F4/QyKucQZ55h+S4uqmkbQi/WSId+26HNy1y
pN3TQKXbOMQYU/LYoFqvnaTqyJaJyPsJXXDjPOV4Yq11en58a8dvIz5vKtYqWA95jfNhmvRCL53h
KuU2LnCqgxBOzcbFshlIh97dtuG1I79RUOdfMaNtCU+D2bO5BgtvypvEtR/uHLfZhGcxMQFwTnD0
6px5caw7x9hmH8HjdMOAB13cBskjH2Myu2pFz7jrSQQw6mZShAbIVawxDdlK7vQekKSHvLdOjjnD
4Cp/lroNUtQI+uPJSZZw04UaGr0m7HYhk9EOFHtujbuGxLC+jitMDHiTkJJsqleL/qd67SF6tQGR
E6Zg+PA0cGRc486/hdOivaeI/jz5AEPpMuC4QH+/D07kd1F1gZpSwgKmsLYvq+1AMfJemSFdr+nG
lFf/yrlrIUoWrY2Amtfv4nhgVORnxpU92trqld/Sv4yHhdi3IuHClfitU21XWVdGe64ptNcAhm4j
4yYYHub0G3JKRThtw/BF4wuQ0V1FFfhHwKAmoIMrpXHr6/THrK272/xleK1SQvk1IzC95BGK2Dq6
QgPBXzmHBoz9Ss2BAq7q7/wNr9Nr9bG9oRDTOG6SrUhGmz3oszOwB19f64M70l/EnnTKsPBsvYpM
G8AD1JhWDQxRgKDDCll3oAu56iGpdFXuze104N4NVbvyX+fNeGVchfRuXnsVKPSE/RpidvBmb0/B
bn5IEKkltgyRZ+CO9PvGWgfmK+iFdVXBezvs4pK5MvGeO4dvjWTfyCQI1+UeRvars1E29JkM5l71
FNhr+2Q+kmTxUB8CYqEbRBgH5Cfb57aHLYGHN4hTTL6wsdjIMZDJFdmOjcIcxV+b0gqYbISHxyY5
ohKwcq6l4xFcMWUM8zY4VtvgUe12FTpe2yReGyTmrulN9ZfkNB4RLdF2WeJpO22doeFZr0JYipa+
VuBnHo1rZU3Gm14BcYfdeFXk1DrftBXaZj1ypd/yfU7xZ+2/VFsZ+LS+LbzGPJRb/aoDTLWqbu79
s7EOr6xriZTCyrrGHvK4sO7uI1SwvJBZqHqVfY6Ed9fVuB4fIi/dmDCh5m/mS/DaPYKXlsMDbmKP
Ond8xzdusD+4ksEjtG6Fz/upfFbuoNMjpZycC/VY2F7d3PNDNy56+0hGucjY5NGG0tYAlbsAicFk
a1ucBhwV6BPR2KPPP5ftSt1bXvMtfqYXxcG89oKtwl3WAI/Sfx8LHRzGqoKJVL2WEWI3a95i5a7S
b6ZFVAwZzL2tfDLrsusdcwS53uNMljPrXgDHZEPl1QuhE8MfMwSpX6KIrAD0USNdRkl4+VsYOBYz
KVrHV7D/DjMiZG6zR/4noc88huMqJa/Cdwn2mYmUSABr3m3d7mr4ZgFBYE5rP2dX0RbNereLpm39
vPCxAg+/7V5eBV4pHSlmEVVR0qHUZgMMWgGZ6251ez2dVMcNKMxkkHXBXnpju8+7HVJCtbUd0F3V
40emm0To0ze8PufJY6pfepZzMyu3pPrlfb7E7CBJvIgPAagrbchmYPG0eeMpwDGWaW+2pWwzxa/5
ihcC2Y1zuBveKf0RNeW4wlA3WQWPGMzo95bXPjvmAYjFKnrqrE2Q72DOrPyXpfcOHltKQyttM35L
PqPn7jvsX7QEiK5+GGRP1s4umVa+g/T0Xm6ukum1+UzxdtFATNCPOyeJf6dyeS8+TYDnmF6Tolvl
V0q1pixOAUptrkgHqKRRQg9BhT1lJvBBpA8WzlC+opcH0VHiCvGtvA+R2NqiTWDs7D2T/Pu5OjRu
dhfxZMQbv3wrbmsQ3iVgnCP4J5JDzjlEQAcZ3V36bDNWQWE2XOTj/Pc4V7xkn9ndVaMZmsttzLs1
tPEXlMTJFGlL9BI+9cq2w0YcBdI7CRgT4bNTvZRPpFR/tPEtMy3MbvSbrl0HaKcXBwW6OsDTtph3
dB3JwUEFCXpivx/OyrP90kmrbbUlvL/ildQ2/X37bL6E9KKUxDdFYLiMSsa4C+Ib1GHd1NgCFYA6
VK2IAj+zs1p8GAb3VL/S7kbmE4+WhU3eKXlTiXsDb+YRwat+g1sLFu8eRQL0e/Ln8nv5vfjhnIxD
TWRPXuMauABoAa26h9K0QiSyX40eU5WP2FnyI0N045y1I09HtDPIY2yN67G8DcgvHDAaUT79q/Z7
9Fg+l94yK7v2H9AfC+Ag45emrZQRRQX/owJDPSMfiAz58ICvTa4+2lG7+mhXWuzid3YkNWB5quVJ
nk7ntmIGQAe8i7b9d/iBq57Xh6uGaMAex127G8EiuMt93NGTBLdMb0/OGazpQ7kpzon1bSaNtpH1
NaLzK8Ab93fOOXilXhWimS6/yPfk2J7eKACZS2/7FD4zhYr5lflYC6P0R/smdTYIJgHvp9vvn1GD
LtbkxZH5wWFh5ZD8XMUblTh+m52M5/FdJfH7qt0Vj3jp6CvrOTqMDzyJH+g69HlFQvsJ9wfr7kGX
+N9+VC7ytivr7INuaFzpnBykM3D8jEfBv0nX+EVV234Fcjt4zYAsrvBM2/Wqp8rfIIW46LKuZrIb
iXqLHsEuGRC6frAKCNpScBMs9ZQgG4n9RXPQllpQPTGHlC1nEwyQvGR4tNSMqPtMnWQB8MKwIhuo
AIltThUdselgoEptpEYXQ3ogEiRk1JqUZDwPk3vZg07WUuH660A96ME9yA/QfTO3XUSSxfliIQ5t
hXzylOBsjFgK/cDfz0/UWtkHeEwuKrUtshNfC2jO9dc2vxyYooe28eaAGfJMwmGrC3859LczxTWM
ovn1akXtF5s0ae4Nwwb8h3kkhdqdX1EtEougWj5DNGGEgFEUTdRsG8Wz5DzfNmOIPPVfh/c/v+Zl
mxNI1Z+XEBvFMVlaRzuGms3lOLH9svrVCrNQdn/bk+hoV1UNQ9Nlh621fIhYLwbmZUpZOmtxiV8+
XtwAEKEBsfLEa9UETCB5p7PSwU5kYOSslhxulE/IfEEGRbRuH/fVzjCscENlX8awqzoFGTWvKCZ3
NWsPSoK4hzbcN4oD+YPwD23CvdS3xroDPlEjHt62DO1maN/BA/puJ+2p0dVXB3LilIOjbGXSaJID
rlZ7DjX0krSFRiRhQBci8MBUVk9csLy5KzvxTK554VUrChnjHsZ7r+zkGlhB4lvOTjOAyYbJczog
gmY2xr5FBXDI5IdSYH2SHhsBfXzUIAhA+4nhNs3HzGd6JqNk0E/rWNmpsQPbibllldzE2bcgYJ5C
lgPBkLVhO3upGZkqxhlZubTeQIEnXomuwybb6AqMNU2D1vuGIuzB6hB5M2LpoGf1YxlJb7I53+ZG
svGD70OP8rSWEzfT4TjqNR5vhQtGxaZKaqhIAbUnDHVJgM4kdXzrdQQuupjV3wA1C9yiLg2CI9CR
RABUXxlFDOcFk3fYBzoJnWLoJfQHz4NvfUztqK6TUn0HSXKSAwsxXCCsajdvx+SHohyCIf2RIxa1
GrDjoL7ZgF/tPsPc/k4ZOT92MtryhTyHsGyjTSnt5gpoomEQTrcqMN02f7Zg5yutcqir6QCYZA+b
6x0VxqsxUu+aur/BzWQVDTXoqPwwJVSE4P+EcrvBpsmtB+zqMc+a/RpUo64+ds62tx9MFBBXhaV6
HURhxbSPATnP1njlNn3HDuOENMm1osbfdWZbKWqLq1kJPFV3h5KsR8Y902Llo4y7702AGM8468z2
GONR5u64Y8hfXbWWgiEBBP8jhpF4N2FlNQGdXTlIHK/L8bYKSiyUUTHCk/cOZeNvWVmTB3VgRiEA
CM4o/1CCPFuFnXQcmmI96kW+SyprO2aLZUtHTKUvdWomlnEsTfuwit+R6NNVS4YQNTyWNqMrhP0S
L7YGnhQqTpB4Ae0a47qR6hJKSlqeowYqHoo860q1JfQliCcz9WnslGKPWNgr+tl0KSpaPn5Tr4EB
SGuwgS/E+lSfAjRwQV5GNUx/Tf/gSfIUpX3yB/utncxrn6r0bAHVmOXxcRx7lIcirzYRxbb7LFgr
qHxYwb0V5gf4jLCOHNIf2qDejUiRktBJnV7dx4v8j9qq+Ijoj1pnj6vKUN+qH7LmfCIF2u+Tgts1
Vj2D7HRUDcXfDBUXd6aJwav3j62BBKRUjbMXGgdUSM8zLpIgfP0z4NejE7cfyuBA5CJ4SEvzETR5
DRAT9O2EOtTcG29mDnxhLJhHUxGbMwcxhhrXOWsq3uMpw8NH664TubDdZMZOqrtWqoT5Rz05Gz3w
P31tiLEE+mYodHOVjLhvapqeolHdDifFBo3u5G6afdaW77bOwChu27c1bCi3z5mQ95+Ifd6Ddo7A
MRAW+n40unERH02zeY46ogtkCZDeAdFLxZpiB5ITSCA+pTB7tq0xQ+STnkLeTe6u8S0ynXKjSGRk
InlvBxO1ShMRrS5+nQbluQ+Bf6l1G2xliYg5Cg3ICRNOgskUutgC7LUGJXN7MVpSGyIatBHgxx+i
IbgpPvq6fPdb6jwGBcjsoIUzVjlYXKOGH7iWiiIjvB1PRRSHKoG6TAmpuPhTdMBr87WYqX4aCP6s
kBUKdnXqkzEboxtYTK9G2TxW+XDmnp/R+95VTGhRWaBqKsGet0l6Jc6DP1Q32TxvpbJEBkUj94FX
zbq2ZnnlZ9GnPt5rxaijE2NCjijCG1XXEqDBKRl5OXFjRzFXKghTVzJ6EF2mjBhg0rpyn/6QCpSD
/Ln91E3SW1Va7QM9+Z7QebutFn63a6TfgQaPR8sn5Kf/TquigB0MSYo+abLa+6aLPttInW7wefdq
vB03vu4MpCAYBYE9FGh89jA3U0z14qb6hibD4DZtfq3daGRCpBIES/ZhZKrqvps65YIqfElxzgrx
CdNldVgVE4xBJYNnZ+JBnd0iYnoOxqo5g65eUKUk1JUC0XJsN3f+kFKtabMnKey+G0jjrBEnYoxd
cnV6jbAwZLShQIqzmgZUHmaMHalNAvtUVz7AuZK6ZzkBYFc9KYVMPVoWLH4I0zliAENBxrxsSYLY
YHvHsrjRcmpfQHHzle4Pz/LoTKtIt/d14SeIQKgNmGrjWUbWCNkRKMpl15IIqZMHeVZ/FH3oYYV6
cEJ3ROfULdEKSlPAJZaSgCCYTONKi8mkt0SfIRkxr0C4AgJz2u9zvVDcoXE17SB1VxZyl64mU2YI
fAesyZjulMTwTwEpR2cRCre06YeTkp2SG1JGWUaKFvk4StJnfCz9ddh3Dt+WOkmOaiozHYVEe5nf
dQ0q1L0uzyuImiAn1IOMSg2oy3FEgFZambUSY3zZkhjpyh9KYu7+l1KGqBV6wVP58Z//8faeRTn1
LlysfrS/0sMsUzP/GaPMxXurfnsv/us5fzLKFFlF1ECDsmVopqKpNhIJfzLKFNn5AwK4TJnHUI1F
7+CnqAGMMllB7pAzIZ1hII618l+MMvMP7JZVxzYtA01iLvLviBrwNf5OKEMc17YtHJwtVGFBqOmL
j/YvhDLIISUoXUiUSNDDdoJEfRjAEh6Mn62vbeVYpLwJEbH0INriqP+yb/SJ7JAArFa/7F+uJ1bF
olDwYVDtYCBSc26QfEXrrEEsLeytFtm2JdhqQkB0FPFGF+ddElzLxmiJ0sSixCIQNLI4qM6xnnLF
ZnFU+vdDf7nc5ZjLlURrxNMBfQOgOejkQyf462N++9RBhHWX3aL12zFf36yRLEZKZyS/vFxMHJMr
zTPYRrTp03ZfWnW/bfy8PuDLXh8gIiayi8IwhRKxVSwss/nbelIY9UHsmUPStGiuUW/mbLEp7Qlt
lQfRvhwoVsXicuTX4cuJv3zAP9r927YgL+xNk5inEAeazpTL/eVKoqU5GCPJlbkR2OZRxOSiKRbx
ErNfVlWkTtHHRxz8ayNzC3M1O4319VNefkVx835bzcXvbwfqvGbmC2zDLMmaCczytDxqsU4Jsxit
yMPqgadWPKQgr0O3Vkr560CxTZzydZ54pFV8MjbM/CGJcJlJbBO7ic2OlRYieLoAo9MB5Ysugl/z
y7miqQ76jdlZAzxijvt6OZZLidWviy6rTBlGRToLMw09Uk1eKR00tlhEg9Lvu/QtXyxEpqAm65I1
ALaTZSGMQsSqblFvQkSX4vPiDIJYaVjvRLOdWhKyFRrFYZavQdsDUlvwrGLRNSTBZX79teJ30c6y
cbJedgrEq2jJib9V81refuGCS2w20Pgn9L6sa3WBRKmZv1xwwii3/IkY1hYA8QVFnM7T8zyVtmcv
R9gB+j5Oru9GwkgcZqUl52JDYNo6tbUTwGBhWBFYS13ol6YW3Y4G0wpUzCAUFSl7BRg3E02Y5VAF
KmojRnZjBg4FZ0M+iX8nnx0+QjRtowM2nWbZ4OI0iIG0aqnZtbTMGOPYpCg9ObJ3+fqWAihGrWQA
rz/xuxf8sdimLztEC0bryW6QVBMI3tYqgZGosw6UUV6w1Kh8ImdHgkrcBVReqoNoiU+TO2AnI0oC
sVIvhZxoPMRYooJrniqUHyzyvHo3DpTCKpoG5gHrMqHOnCaqdUDpxHLLqJRWE3psxN7LVwIguGC8
Y57QQgWLJL6U+E2QcHE7v1F3YpP4/S6/lb9BJRzquz/TySdp9lQ2eUA1aFlNl+88xVSHySwhFSGD
A4/8YC/MaRbDGmeECz/oM54JRb8V9jVin2jpiO+perpYWYNhlmQ8WkQLfhoOLALdXIVSQ6RCfbZd
UlPtgmnWkiXFVC9NsZ7P8b1iJ3CIetgGUq8R34qmj3HvQbTsJot4mIIrYSui5DneMG0wcmMW/yHU
gckcMk1iQswjbTjBN2ETNC1eQaJ1WbVnp/T0OfwUm7oueLH7kQJ00fFIWBLOILD2/I0WzKeOWeJB
bAqDVt1GZrFDQP651FP6+5//rI2YH//sz/VRRmlbHaVyffkPv/5NLaQ2IGDcJSH0Xs6ugoR/8PJf
ilXx/5YL7Fvv+81o1/4WsYcJVhAzfPGfi3/XEhYuhliKDUUFENgaVJiIuLF0o0V/riJH8cvzKp6O
IqHOoSGeilnYMvh/vcHLa+wsbvehRhVKvNTLQtezM+pbxkYF03OINYb4yyKYAfBbRjS74lcp7GrY
VHJ/I/yfhsUORl+GbbEaywV5XbEO2Z7Uz9zHsHWXCYGgGoiFbC9krqrqN6jURXiHac6auJ0AY3nm
zcU4KLMSrLSzfnDrMh8pxrHNz6dXq2jJai9GOWJhpsm8aguQWQP027U2Ux7rFEbHEff2g2hZNt5G
BB31uK+te2Cf+PbmNqyOam4O0MoAVjDuNQdnWfQj1BhHHjMvkBXG7wt8/2tdr1rfzR3wymFAfaOs
ebfEzy/w+2IxTzYbiYlwXieOpkppKbOrQsg6oB5BdUBaqChUOZy2iH5300G7lC5peczbGsJJIeM4
byvRCgtFBYwiiyBQnjG86pHc4WWXl65TLKzFX/CyTawWkBYxUVn2iGPE7suq2KbFQbhVJ/Mo1nQG
bPBEy6W/mmLrL9f5asI1W5xwpp05wbmom+pKXWznxomeQW1Gg6LabaGa/RqdDErsSqKRFEbaqjBw
1BlyCHpqyXOWLlPJdplINUpOr6EvG7+aYj+dyjVe4TGwVhDV+UJBEfn/OpD4lqIpNooF9p1M1paF
xKyZQWNhtlzOEav9rdbhMHc5U2wVq5O5jFkJ1L1V2ZglU5NlPRL0mJ9XCv0YsZDIyImklxdP7C7E
fEY0RRVBtOJl6ihWExhioG9+rv/D3V9FBnGkOAkjMN6YyzXF6ZfVr92/fVp8Ocdw4gKOT/n1DcR5
v3zLrwO/roH6EcV6WKFUkBn5SXww6DWLiaFY91W9X2D/zdc2saNb9oqWWMw2pBdxsGhdzhWr3VyF
hxRU1XKUHlgLPnNpwqOfkfZbLiXpy3Arml9bL9e5fBQjouwGBPWu2Cs+7/LxonU5+JcrXq7121f8
7ZTLcWNET2FHO3V5WZXltRWL+Wfrt1Xsbx2XAR6w3HKIuoxt1cIWuix0A4dy35jexSa5ixjeEVb9
9ZDfVsWB/+02zODxCuxQgBLHaWK+cPk4cd7Xp/zD/V1v+G5lVogniW/88x8V311sw0+cTko0L8eI
3bUW/7Xncrg4xoDLuqcu45SDtkM3D8sx7qBYiJs34DAKylsZMggA5v1Cg1z1aQekSEzysh5OSJBZ
m2ZhiRnLRMgSUz6xfll8baxzBbRPVakMTMu88LJfW878uqS4iFgXu782inWosSNWmTNEE4uSK+7f
sGdk5CpJsR7adCpWsmSABaoj4NV1DEDCqCEnVyWidLomGUxul2Fv1OfhXhmbtTVVzY4ET7zulJrk
/jKLFhqC0M2WR14w8kKc4127pkIzIfANOgJQiTPLGEYvrbDKcBBaWnrUW1tCfZhKFBWbZf7kiFlV
jOqo6+CZhPIZmviuBOuM/j8TUzz8z6pDmKdMuaJl/A6WhdiIr6nk9irlbYRZ79TQqTcphmsyWVv7
gLvJtO0xmziMy6LDqHUfAZbCGqY9xEvUIlpZ3+zjmDlDLeeAZ5fFAGD20NSa4gWF8V3v5O7QL3HQ
ZSG2mcwQ1pqiTdxrMtPSjPFG0WgSA8UMrVqiGKdU8Tc49DYJtWU4tpeRWCya2egRzH3Gc4B/S9wJ
Y6HMiRsjWmIhdqR4GMIw9HM3WvwTvxZqGu4a6uy+6BvbpSOP5yX9MCz98VdTbJXz6IwGH0TBISSt
a1LRAbrJ/xsgyf37wcoy3RGniT2iBcW2XJSnihrXxssC0f9fV8UOsS2qqPhJzmiAwKx6rKMwWTRR
ruH3ReRZbLvsEK1xuVXO6DgQt5jNi99XtC6LfnkGxG8utonVVlmSPpf1r9bc3YYzzMXkK1pYLih2
iJPFeVFgnVtTVzbzUobvloGVuSGQo5+rkhgiQxHsNcv+ShiqXg4NI7jnvoz84i8HpVq0jcDZhT2h
qjPjO7Mbp64/oK6+5NMtm8mRUhL1mlGzJsCA+WKBeOiROL4Si64aXKvtbNQlx4ZBYbGMFIsuIw+1
0oEq9XJXfnXgFYrFf3ZkoidCL370yh71ty63FxQfiB7kZQ7aEqJhPjocLqvdrIfUIX/uFi1xjDha
rJa+nP5vsvbjX0nWqph9/1P9r1OU5x9N0f5NAezPs/5SAHP+0G1Ns5D4chCiRWv2Z77Wsf5QSeTK
pm3KmqEYJp/1lwKY84dmL7phOmWML5mvv/K1uvaHjmOb4SiabBsOV/538rV8zG/5WkexbJmH2FL5
frKq/CZCSxLKyVo9l4+5jMEgtnCl1dcawMFe1zALslv/aJat9uGP4YwREC+FjXqr34XWQxWrWfBp
KdpgvMsIwkBj8s3KfhrKum0+cRdIi7fZ0nrpHTsjzOniGUzJrM0NRkZlH+FKbqPFXi0zVxCCRWmm
zX2NiIm6lo2meYrUvEfcsynDbodAbJXswqBWIEbbae//MMIOWZbUVAP1WIZ9ep1INhUhf5BCa9MX
EjhHXe5GlG0dpyqOVR7hxC7b4VQuwp6+tjVT21Bhm/Q+zJNYxdFO7tL8VbZtCakc7OnMNaKVJkhL
03D0VZUHegT5QGqVD0xCEoTDGmka4ccGxI5hNSKZ2yNm25Ay6Rrzako7JLmuO5xrULkY2tRpGj4t
nuRmHwYGlfEsTo1IebNgDgd77Gep2spNKgPXRD4LXaQQZXzA/vqdPpjwarQZjk/BgNlCRyAaQRLC
T76rzdBpK0l30vDUBn1GRie1fAh8sq7DFcnQdsPK0jAd/4WAqIk2so+K1AqMwEIOi5QJXZ0RA4De
ycDU6ibG8WiOh9bwqCEyqt1zoFO+m+EYPgYOSAh5HmfMypMKBau4rjG2bA0d5N9kaO2rGSad72nO
4J+RrS2wrPe1h1wxoBArRh54FZrlVGzzpd7Mx6qHBMGh29xMGYsVuSrQYMPjCHQiVqKPTFT8YZP3
ZTveOp0Kuj9EEy1eq+okg6Wo+VdJNGhJ0q2VRtWX3AqJ2xvEb43Ii0zUyQDmNCWVTE0FKEZRGkZa
2IVzQyFPwgnJSSvJ/jSsAUaC5MxDgvdumyBIC8Q1G4lSawsGQh8FEYqQqDlMiHWaMs5yZTnb5To3
qS9AY24GxCZUS7e3sT1UMFXTVDI8X8Y69ByUKJfu4qjJ1I2pmo18LsteuYeZo2J+khhDBZm7CXC/
GYPResqpIqu7qXJsG185Q9d0F0+kjvog1u/8KijsJM1wNodu9NSpwhVB7aNDMgfSt1LPpvve0rQ7
pW4gnvlwiJpEHwBvT8EVbwCJUtwPrklYo+oy4u/1nupq8iDVzbAdcjXcGuoQfa96M0AyRDUwqrTL
XdHoEC7tLN+q5dh6FnGMN9uIr65mGX3VMG21o14r1SkKoEHNea5dSwmeoQ5uDA+EyOp2iOzimFmg
7EcgmlvHH+AAKZYJbEzHbc0IhnuzCvx13cL+zGKIwUGnkaLyA+NJniq4LqETGedm1j70bJjeuiat
z7rU67cIo/m3Qz+rbq4o+W2Z9wH3A8cQ5kskRoug+96nSrnHJEMD8ioz1Us6KzzZ6ciBaWWCSRuU
bxkR+U6rYmiIE69K2oXJBgvoYpfYi5FzZuf+rkFVZyc59eTVkhlcBYUf4aZVKPFdSg95TRU9f81H
PUaPwwlu4HFY2w4rBM8yqEBFeWR7eAjUu6ZWm53elfmto9G7RFZbnzQexW0vNUjQzolx0+u+9KZi
k8OlivKpj8r2xu7iblOjEIW+BAprc4zmP6p22DWHZuuCZdVvZESJ0eoJSZphKJCjNhTLn5kc5/e4
qTdnZbRDB34moxM6xZm6B5YhPcvl3Jza3kobFzM0swcBlJQ3oZZatw7GYvC8xmCtahn0AA3gWwbW
zYsLFaIRmdLG02QYDWrMa94p7Xg3m1WHLpSmuObgo2rdTuW08wMQ2zjVO1vMhzXPbgwJSm6lURbr
CFwGY85/dOCUeEJkulu5C+/7ojbP9Wg0Z2zuiUn4fZB9Q4vKz5Jxr5ZU2fUELZwypEJeRcq4QzLQ
WCMoNZ4QykkZraZ8C7Ki41zHWue+Yf2oBx1DkLmCpqTF0yarS4hMAAi2A5I6+DU5lYtafH226xZd
9KkMH/0mnU5hRz1DVTGMwaZm3LaYpHhOkWkHw85akoG8Y4AaVFilurrtQt06pdlkP9lNF29HOzaO
LUy7U5v0IALnYbz1M7k+cw8suuQcr8dFyhv/Ijla48FkLrN61XNIfWynunJItc8lMnGocuS1HiLO
ruR7TJcmTD799mxN5UJ9n5D5SzIfx2dj2LT0m94YIKMnF4D+ZlwaySUH/Qa9bdVlQECgjTcaaM/s
b6sS+WZfl5MTCED1PQ2G+mzEzF9LyxhWOVaXW1tGnbNMYh0gBaBbG52evZREuhfPHbykWKs8REn4
xaep34cSQtJ5BltJ0zTlSpItGeZ/7DxbVmY+JrWtXkvI5a0ZMEHnO3EKvq0l1ETgb83rTSfaIlSX
4roGXCJEM4Qq+GeoywHWbUAyKCnXd7Y9AfQ3MKeJhwayRw/+PcDMZJ0gPY8Yg2muMiy6Drhm1GuU
X4Zr7DVKT8J/8azQc2xnn8R0ipeRO499gDQcruV5ZOVeJs/dxpDCmAyxFo27KNAQAs+D+NA3mOiV
TopWM+WENSg/ZAoceFwaUk+e0/UIf8wpKMkAGtQy4MpeZSEshn5Y4RmKOe+7ePA9c0bU3WpTTDYc
iHWjwpuR6UBI0Z0nrMgdnuEIamIb45NoYvqMNoXcbcMhWwaQoThOjHdrJZANdyzBwQ1ZDJ159NE2
iGcHwLnRAsHpZcbQWk6vULFDzVSKJeh1c76bFeQr0ZtqN5KBhh3FUt8lkBzRRnCkneU0BqQ+lDOi
3Oy2c2L2CIVMeAMCpKzWsdzr27wYNZywx26wMKUsw9veTEuYenboo+HW1M9lV8wbbZjLs47NC6Qe
HSwfvI9hUKnzNo1/GiPI/Gt0YtNuEwJaNHYjrmbzlc1NSpHWn832gQQG7Dbml3W71utyODGoI4Sn
KSGTOBPlnmmVVYteYaw7ChQN/FknTOTIDlD1kq865Cu/o7ujq3O+/h+BrGw/ivNb9tH830Ve+UdR
TnUUhO3/+/tq87UefBTrt/btbyueiExuu496uvto0GP9y2JiOfJf3fl//qX4BkFNBSDIP9E3fn8L
/wZF+fOMv7AoCrASJiGaroArMQm9f8Y2irIEN5pi6Kpj2sQov0Q2MvrFsmU7KCM7quL8RKIAUgFO
4pgywBHDWbw3/p3IxlJU4ifskaegyPfv//kfBp6WsibzvRxbI5LT7N9Cm0Txq86wfPOsTDF8RADE
qA0H+06dKYKXUar9f67Oa7dxbdu2X0RADGJ4ZVZOVrBeBKdippiDvv42al+cfXCABcOlVWUrkHOO
OUbvrdNRCaVm+f5SgGhz1SA8qtMoLhWjGpXx9O37S0xenlnHNXP6EtnE+8trGvIN05f3H58DV72Z
wy7FSk1JMc2t3l8QJaDEn5pf/+sxAZNs8KhWeTIpCt6djuh/eh5MLHhQqXQQNRoYOgCzxbKIp171
+9tHKWVW302tv+f1VeIbDYUK6EhQpSttrvsqIkFkeoND2O52MHommGEGb0dnKFy/+3/vVqBqoJlp
dDh1NWFnw5CYopERjta0M7slFsksDG1Rj8m3kau1nU5doVBVUBFMHSkBNp1bSjXYRR56Q4EVQZtj
oSiL48jq6RJuydQq1s8QlBca/KKonD0XskT8ZkKNbmMlKJbDa+LDvb+tq5pvpalTKYuDnUQCZI8J
YCVMnen3dxGhx4tH45Zp8Fq+v4i086ESRQTS1U8/ojcWxEyXkgqe3BAsKS0x9GM6QR3bueKEav+K
o2QVJpQ7DSZtCb0i54xiEUwAQEUbFkqgnNDRIQtosv/01N79I7GnGhcGhmjy1Gz775dgjmXjv38c
pz6enfcxvkuRdtY0E31/wQXB7Hj6IxnZ//8xSQeYBEvNNKax2fuZv79o0x/fjwkvxJ0DmOSJcdia
784eW0TnBokn4Xk+EbcpmnhTNIImUEOUBxlvqo3FsjxL85OWWMNvRabsgOcKdyyOTBclKDMyqCEN
1ksCWy3BygpLH7/IByiFU8nBib2D74zWMyZDLlpeYschXY6zXdP1KLFcIgpqbZWIG7qgOY420X6Z
1RUeABqZOfZ+zh7E19tPcjBqGKbDSSl+n3NXT3xKGbPizDaO2AJssVkSP9Jb5WpANzqDOWxCMvYp
J17fs3NIrAaqHuZOR+xdWoflLcRblGkrUmKRns9UF/GzgOQZR6ayDnIbVK6SO+pfvKcr+WA0BndK
YfjPicfMT/mJVDf1orYkRk1vWzlR/ABkWy2qRwUdjhdnvFZagYaPqSslthCiAqJtzaqCbWF8F7+Z
0/H27bqP6KBeBIMwM0y2zamDGcjY1g5q89V6CqMGXG0SiRxUWCaZj4eCU+2Rx4tPTpbOV7LADbsS
thlUEvzIn+S/AP1JCZODYjzYEjgfxcLz8WLEZCrLyRDXeWO0LzD9hub416pmX/3gsdAAL9Wmmiw4
PL9+Zui4myPdZN7dBqgI5RBUzy8qRQOFOljW7RCiObIGYDfSsqHneET8SyjwWb4SBCTOWUPQeZiU
FvUBeTYT0uL0WL4WXUVYrwNfIglclXvzWOg+Njk05UyOZkQwzJz0pK7zHOtv/g0M92I46Q4PNgk2
Wrsyqk9KFM0fn5bAp9hiZ/BwQ7bwm1iRuh+qUyM56160SdEb7GHh4hvPDVv/kNfCDe0uL4bLVvlS
/jDbgkZZYdddNAv9BaTPEUj+pgj/fdZuwO3w8OKfrDRxXeKBzTYSx4TUVy7JCoMN5rT2kDxP3bq8
DHvprmd+dWP+ATOTi61b68WWD7X9h6EdHDc4EKMmpdGZpy58SNQWpbZCJs6wPrhXKydazFTniavW
jPgksJ/YtHFBDolOc1BC+/XPWGJjrU3JBcerWclS/Wf8hB/yqv5TfjlFfEW/xoF1Z8TFf8LrigAd
Gczr/Eh9sJtom2fPVbGvZeLLLPH6QJ1tGcv56PQZnhhcg7n/WHS7MXcKtgN8sS+z/pK+MtzKqa9z
PWRuETnhL1JfTKKF/dttWubem4LA+quyprYvM7fbwMfAv21zokug6JiPW/QwYyfd9JOswyxXBAh+
cIp5rSKDNQPxj6//y1/ueJm9qFccubnV8idrB300WuUDWYIZyUHHeejwTbWexQvpi6BFuLzcUmy5
/LgBa+rLqT7FycYd/yLaV9Eem4n/PIqhzXtef70+Ylf8fv4ZLKGmoPsj3O6B3+8DJY9v43m+DjD3
cxt4zMIWvTvw+jtrfo4+yWrq3afHatnfu9h9LYp93BCZRdfS47MEHPt4bElcLD4eS/Hh5Y2f7oWf
spw+316gNYDgz8o/wFPyC6WIhGFzWLeXxwuSr43lFAk5OGed18FQDnAeGhwM6ROf2c/Z6Fh3oA99
kI3QVWApHHz3iMuQXdMveZqkes9iH5KzeuD2PmD2+SYhy/gJjs1jOd9pRA/Q6tClxJ3sqBrenNuz
O8flJoE4dBJKexBcfsyjsGJM+MJaE+71CLFocJ/1uvoRT83tsTEwSo57DMWwxoNLPyMD5zLHVl9U
/hPrmQIqzmvEy0iS3+xQDztt9i9sefl2gFWC1TZzyJZUUydL/7LYJ44SLT85JjdA4zqiR7KGT6/T
o7tL9V/NIsvdWxLCp7kyt1Bhptgh4rwwVbRzqaMEBpo1h7zxCcnGTIrAW5hThEwbZm3wydjp4x52
V8b6Wbwkduv5j0jDRYqd1uVAwgtj/Z951GbL8AduhGh+YHc9BOktUTbSFvR71FivTb+wHrdqSW9r
as2sZlB6SRXK/SH46QiGhTMHS6VhRu3mvLWZ/5rBbXbEcE/4OCkTYrPpeo+nV+VWPdpRtiC+YYp4
3/FkxXbR2KUJgQIvx4KAIrT6AkC1g5YMqOlXyaexlJfxUV2NvrKVd6/d46wvuaIxVK+Em/Ye25oJ
uAoO1zeeAiE4Vb0TIjsEkYCLv07tNHbEh99F2xygD2gi3D659TimTv/xdOe27BpsDwsxd6OCA+sl
arbJsO6VDdaycZU7iXtBhMYnOP8Vwx+6BQ/JHwimlukYc45iyEv51SOsmBEculKPWDiievWYWeV3
A6OeiA2BJjah2JCHnsAzvFJ08OpLkDbij9cTQ/VG7Jgnk1qw4fDM3yfxLEgPGB+CFmULYg2zOLIQ
nacf1ZvZLgTyRXVrGovi70lm71nYK6UnTnY0M1YtPqUHfuC/KDlIscW3ITFXI24d/FLgs0BZOHPA
aqonAB8pHcgUsbwykovW+3hJpvhI0Yx+lGuxMT4z3cwPPDrSLl+Fq0HY6lQaln4t6dI6xVFadS9z
XA+e/g0W0p6t0+NY2+O0nDb/MPPiODEWqlshULE7T7INT3bye3MQvO4Az2AvAKtb1Lt+JX+W/kHF
3/xX3ckifjn6ruBnYM5aKX7uqU87bO2430BXv8386PEBp3YmWrjzWuYHJl0xZvsRLS6rftgS5SrI
2H6R65DyL/IeeEdFkI/k5CTF0rz2Zt/G54yIhWvXO9W5S+zuQOAo3ZLTuKJW4llgUSSLxSMFG453
ukw3uWrFB2WVHsZrf63OvP/8sqhdFQcBdfGWjaMbHAtz3Ef/wVCBKxbAdeGSg/Yi/XypXcTz6y8c
HDnys3zzOldLjgF9YTfcg5IT/LT74ouQafA1saniWoRdI+ErJS3ED4/tIjgJH9ovF07liecZOARI
WheRoG649KCCYbbOrvrr1FCU8Ey+RM4zF+iHEY7axq+6Y08b+unNiQtZaSinwaNgBu3MdQUPBWAP
K7z5yO/xoWEe8wCU6qQktrnP1pklx0h12s6jjYnRFEUHOQ/yVzp1c0zxy6nL3fOXfZoh+pi58qUy
6Xg/f1+O4DXbtll0hiU9zpyqyl1znn1ngIhuuhtB1cldkdJzYNqzKQLz8XIzOE71vjtWx0raiJHV
HWWaeMki+STAoAVStir3xHG0hlueMJDKXik7/Y5fMKrcMZC5luVeQhhA70UFg2Z12laa2UK0bKEj
7V5IUCjUVbBafn5UmkVKuDmEbEyRoonTrbYe22T3IMGbYBqs8JgZgl33JPLFjhuXY5Pxb055jpgh
swrlkPReFZ204nvI/Pa3hI/Q3yAoI39rFyPBfcu5uOsXvOfMsJR1D9fMzpuJBh3qOUQc+aXYHMv0
5byN9aXco3QoWlyNor58f8H9aCzpMnG0rO4PmXl5Fxrt8tUyPn9/937s/SVQpmn6TKHC0KvATJtn
vSpa1ZKbR2xXNVaw/0j8/6vhf3/XiwiX3t9lgsDzeuv+U6WmeZp2q8GYRTPn/b8HBlAAN/7HAfB/
/jVDm9aeq1Aem7mvwfAqE+FWVkHnSDmV4rwmUE54cs5sp18oTYqwSOatNiJwBUzJcjKXfeU12m9v
gpHjK/+Pt0KeJIJjighc2gM4eTZ287zS+PmLpBWKUXKJT7ROq8SCY9VU3rzyyOokew1EeVszB7UF
7mSAZyBm//RFvqp8nOEdQmyMr9+YdfU1Jx74WMKWBJBIgcQwZ6dAvrl+0leLofuaHCY33YwxKnQH
11A9fqiibttNZwIhPKkneTOKLq5LATm5BnrfBBmR/eXXcS84JID+GYCd3qyVKz6Hxzq0gk37KX2+
UUa8+i2UB3r+VuPDyT+MoQ0H77PdgHJKAFM4xKWQ1M00N9MBasFGhf0AtEf9DJazvXhXT823gH3t
r2mmklz5fHr4GXDs8tnj6knnjgQm4a/7jfccUov0OP8mvPKA4LUDnAN4FK6uOXznbo71zhTx0q2b
tQLIlbvwnyBZRCj74x9QoXtM3fepHSCa8NYRr7yNfymKOelBTH981n/PexlYAiCeBvWHJ65480oi
aEwmRp8AKkQwWYYpXapTh0eTDamwn6yua/lbYv871GQ1MBY2y03m9LAlbRhcsgmAZ9yPAEL8+aFZ
Bpsel/92BJIaO7mGzpk9zZz99uRBIa9NKNkbwGkrfhvJF2SeGk8HJhj/iB/1OkKNuz1c+L3N024k
0u1B26QWlCycTWuuSkiF+XccTmeq7hrydgK3uwrOD0No1rFo/fjA7gJcUl28ZmayebgMrGo3Wsp+
BUOSU73XfJORrfzyU2G5AoPM/WZlEAT6nUNvOzWhk/HvfR44CscS8elGAUGjsb8fOT/LK/oo4kpk
YTnFu0AxOyiHL/vZOzGY1s9aNrXjrLe4VjRm778FsJjqwQmfmsrkbySSm7KRn1H7QzVdBivFCQ75
wwYZ0nvlMaQ0jFwuIx1VGCQEEAcTwJXF1tiQjk6Yjd+e4x1MEe1aLsWVPnjp7nkPTwlIrqc9/mqW
fHh0DpQxWDt0t3uLz4Xg2W/YSwDkQrIlOVqSoyH9QlUqOFFBpuMKVky8/Ti2HtAagSBd+TRKz3CL
HaQR/VNSzORMJku24fTCGLkN/OiuFK7BQSBhDX66grwQJxwotD6nJttHgx9jM1Mr5xagEQAHk8HU
V0B1wuWs3WE0VeXY0n5i4wR+x+lBPLSt9SBuEkYf+Fp4lPo/EAqysJlXC4Gz+w/FH8dT1SsWU7Ns
ss8j8nYAgvTlu2NAjyCyOJD9I5i6W3OOZEzd319krH7Rng8ViDQWczRF9IhtBZfEYYj4y/Zr/p35
WsbgliykJb0RgAKP4JSnH/OrO7sMi2IX0WaCdSj6WEjDGVGLVi6TiWV29MGu+SfOo+DltThIZvYL
d8k3gRniaiTgg34LEon7dBXd9T+6CAoNGC6MBNlHYNEA4gNvD3QFhBuH7/n3xDy4vRpzEKzyLr/s
+Xc9HrJ0G8ZuSkPi1v6xxIWfjCPUxH6m1Gqrbl9vBYmayu6uBVMSeAVbnhfNiYV6AFdPlyve93dD
xEFrqsHkSR/nV+wegmbmpTP7Syunvo+F2/Km9RuIWy+27wABh6X/q+l/wSqH+nFHkxhaCvRc2j4B
Yu0Nqfe2ZtffD3g5XOobKE3Z5WW3XrzTsPfClr5md+M4zrcgynr0CZA40kOafDCoyK8BGUKJ1VVe
0G/qYWqzsISq8RYmWt7QHArWD8GVTgx6YJMd8WNPBweaDvQJJgjd+nXt9s9l5z9Oo02IHX/hdaCt
ZTGg59OtfpMDN0kgn7Q5G+fmBSJNd7MRg8XSANShmrJdnwHHHSZToV8SGn3ODmLIwlb0F7pe7ESP
+T6E5dM7bDnVt+agu+NctZKv3Luw/MZNsVP34/7JTJncElaldU2xgAlmKbsy/CCgb2Z5iIojn2PZ
L8bztFLEVnjik+eWE67tJtUPGLNNVlidm/GbXaMevThmuSE4tGXlXT3Pyabfa/cJMozPw579DYoP
Z6lNVsJ3O7cT2SXVawyXWeHqdEIjd9AAexCesicAjtuQtYs+4lP4e7/ffDCKMzt0LAL6pz2bWSGQ
M/M5h7pgPrxiV+MCEi34BCw+oK00jIRPnxCISnJEDp9KbUPvmI0eLSz9j60WTBu4MiG9qTH0M/pE
FhdW1G804lEBsH30R+kPfkd34nZTcbL3Di1xencxsbaS+yAjrmc6SPePrLqJyDi5ysACAPrbPhcv
zv4qqFBuazP/QvNXMAm4oWDIbuOdmRgoFsRM9LpafqoZiZs0Ps/mKxCA6aJaAOsbA1PjcnouOKHy
XgnymWqh15yXz10rWI/YU4RjNy30Mudbnjvvt3Kqe5/7QoUvDLZ2Jd/ng6PlhDI6RAGgDANzXQ6u
nu1arsbfyOF47EJrgSxCrrIqfpBUq1X+OGffc6oWQqzNCnKaXjMrC+lyfHYbIlEAzPAHf/6dUqeQ
myiCdt2EhR9o+wT/ScOlwKmSbZug79wUHha0O6CIqYSqx5ouFIV2ittAvWeBqdnW+okiWMEu5Jz8
YHbqGluWXxhW6qVj1aKGklawqbjv+j+xPhn4TjtOl9vZmU2RpiBxKd3v81AHi6cXuxAg+VDkq3IO
DsFZ+Z1T/m+hf4AovQ5mbVG1Bb6xE6feL/S2eB+s8BV3z0WWeNyjkLi48J7gi4EOmLPzkxsTfAuX
xLX/o/YqSxiIMrRguj5HJYAiKX6PnUNj8vU98FZQzh2aD2g9+mV0ot5+BfbjULOQTO1ouFV8pnFh
u/2xPqvL7Cs5zhwV+jPoWZfDffVu6Lf9Ak+O2/8zKj8gIMqFQeXK+UIYfoqnX3uBr3+x/Cpclmc2
ScIXZife2Ec73bv1H7V4F1uwKSpA/MVG+GJLT0DEKUt9U9xEeOz/VI3TtvvSz2CLkKZZMI/o2CR8
htZjmdAI4yFlaqwyjzZaejrZljP/HdQa94r0J7V2VRBPY/fn3gkuGXcABV7PxudmpNvPrWwF0079
F7ICG8iemfmb9Eip1MDeQbNbDmvpH6suzjlMYMIuWHGVNaf8V3FAPeaVPXAlmMV6PDTkxv+F/IDQ
Qqpe0AeKly+GH/2fbI/LeF8eA5+r9Ycn+SjdulnTLC2KHR8y/riFQunmzZMNFLTorl/KreIMq8hL
XRhKqBhlEIEPmjrtP7ZlI7XSD+lM6TVfEfXBOGEt7uYv6D4W/3dmyTbF+ZE1qpJ9SXRBBgpQceZT
mfEQV4G+DnHHIKcjgP655mjXfRvf3JwA1rorF4v0KzU2759Zb/rLY5nvuHvr83CFY8kNZfP2/d7T
j9e6OtVnFsWY/gn9m4+IMsFB8PP5+jauKPfGc4JQ4s6+NFd2absNwejPIT5S98v3R2mH6kr/oTqB
0we1q4oX4TGjfPiYHwoaOicwiiCXUy63tfSBpym9dn77l3LuWaLA3AyH2W1emc8F+UjZOl8pyFEe
zE5M0mIwrxEYwd0kLQrH2AR75IyhD2l698ypwOdOfJFc2eHeWUdwPQ0XhR7cuuHY3zAGriuWJA5L
27GZKodmR0ucQUXo8mmQkSpRSDlUFyQkid/wDjughk49rRtm+i1iT+h8yvdA4PhEz1kvzZrTGCsf
1WThVKXHFY7SPVrPPcOjTdB/oMnhMD1rHJr6MpzTl6vT4W2t57Aa3QoxkeFl+uKZumSutyZ5ELKp
QqsSAHtZGmlZRLnu8Fb4rbYc5XPBwprQi6LbQDwuGZLAih0KxMLpf9AyLpt7/9HV7ry3pRtULuQ2
U8XcSi6azHzHqY/C9AiFTrzPHXXxPHPiWzEQWHCw0M5IhYxNui0I4caMju2dewTaweeMTiuLfuA/
OeQ2tvD18Pvb8G/Gy0PovylvQuPCqL48JNPo/fRQomYEaYmO7KKvZt80ruYgkq/CshK98DhcepJ4
GgB+FuggKiSeFd18lQPZzG9kPIJuDIAHvDKNJhDPkVMgNgudALEpYzwS7QdLWoMtAU6sDXdUPrM1
fR+i5l9reQpEOJU3OPgRIyiKcW3EemGVtEmOSnLveEXw4m8A0AnhIIAGOwzhJtKaTvqPj5eEjtCR
j40UYNI0aLyZhFvqIvExFhgb1cewJ/w2lvZPvjD0IFAnC7w5IzbRj/byawNNveaysGDUl/oZvldB
1ABXPsdgwkRiH7eCBqo4sQVP8RHmzEiWy+2R0aqn/4BRtYIboaYzov3oTEvT+x+RSUy4xVEcCWOn
0oB3y7GTI964S/EwTE2p517/IUGDv8y5AFWLljrJhlU75bTDee93dBVuamaL+3IbrLD2FY7k4vzm
5qFUZiOBsO5AbvxqL/PvZh0TsI6y8mtGK7malt/k3xOpzL/mUwelHdjM+hA8LutVuGHGGvyTP2LP
+KiXxI9w4B/vyr+BmECQ2dE0Gw0tAsznusudBqPq+BD2L479MBlxDj2W1Wz/Iow9gu21HG6PfDVI
JgNJ7CMs1nHrCY+lnuB4subKWqHd87Jkwls6SKIug81o2rPO4veMuFvdFw2PoaUceA8NSZMt6N6r
vinJgtBdsJmMiSpzaL08gCFAHcFMVLegD8PvLI8KRTkeN2Z0Nxm3BoorwtMnOJjDtlAPtv5FcfzY
qqNZdeZ8gZECERYYZovRNzfAT/6Z0VsTbFbL3DjM57idL3O/Ool4bsDxQl79CeE9sWXZiZ99YUEK
SCKc2QnT4HTHgKNHD0mOUOZzcAGoz724jV3IZLMN3EzWMap7R4I15fPpUQEnhyghTXB6Bi/dzA4S
kFtTlMwwA9gMyW0T7uL5pu4A+lZsiESO0InxWLK3vFwq4/hGtZwV63xgRvT0qdGML+2MjDu/JL+B
Sh4za25iGY7+SSdAm/jWyZ02U3YY1gHpjxSlcYfO0TZAyH1whmegaHxWPVcGP/xaJltu6f7JK3CE
v/5H/2STk+b2tCF1PmDb7P56TNs3O1ym2iyu3anfKn/ZoaTEWWg/TxBhThK6o7R4gDflcODNbyRB
wqllh+VOSsh+JPEFRazTgFZC+sbnwlrNh0/Z+2GXRBygH/liJqyJZvPDBgqc93c8Q0cWCOJOeEtx
6s4uvTPsBJYjickUlq247E1DJuzVRPn45BzGncZ1jY3uHLn1KSHsBkptvdJzP7ynZIXti/Pz6WuC
z3CBiQO50w22gm4hxvuxvxix83hSO7NQUGzwVFxovfR5PJX2DvJFOlccJerNuMkXc1PwaR1xLVDZ
FXZ3pi87RnZBwXTS9liw5jsJT4+pXGS3cusrGYyFgKza6s6SaFUxfdt1RNMYO0FMwgy12Cm4vE6i
jLL9HuluwxNkDMEoy9fpk2cOkvN4bkUChBmemroIQvdFKgaClPCublWnXia8U7FVEUKGgvBcTs81
+hqI4rAe/Cf7o0IQ256BOQOjHsmuZtOypNxQGPoqa4anrwudC4cx1g0xv3oW98RV7cqP9MimblTM
DKAIe/IvAyO8xxH5FAsGDhGJAMlppuziZU/ILKg3K/17XGfXcaJQWv2i/Mw9CF/2y6GrI3/R7G7u
9P9x+AoIiC1pVd1zB8j0ojlHJ16OYj9EhymHvAgXEQIDlmtS+TbBbtigRs+meUo8TegizAVsQySk
fFQf3JrDBxcZC55UuvOTfNNZuHcwSsSFgW+CwKXnJ7B++aLSjGm8fnCG3E0HZrJoM23G3cVfLq+q
xNHpCTErY4vmvafcyfx69EPOVw0zFxeh6pzlhdSZxH0my1hfaMVGDOxQW7SFF2rk1HqvgVmGi4oM
qIOacPWbZA8wfxgkTydSKicn45oWlDLaqhO24oaNpRrxIFq8e9p7HhfPbdg4icY82pQ/q7/olH0P
uZX/MRA+8OO5YqYPAUOmqcEg4aB0rVfVXzXjEmFLN7V1fC4UUz/qs+nVyd17skRrqzQZAXYxi5Ip
fPDp8BqBYr4ow67SqrW1jbpDJmTNVvqR2eFQOdrvPHYAyTHvtjQGhfC4gfituq/xJyENnYPoP+Yc
Czj6g9mU5oC5ob8E7VaUHbTeYeLkh+DW4fShs6ttwK4xG5lR22LFB8/c2uhqKTcyZnYNp1lz/I6u
HCoemVeFNkoIOPkEkS3n3KdIer71VRFY4aE4k3IducKC1WHmyrFXPdfG0331fhmaosNtANFepgZW
9sGfeByZN//oMLwtZBHn9I+sFQTQ/Ezpyu/rXF47PasNWCVfPjNSFOznSfhUj8NnEPviQoJIaEk/
NSXKb2uzU9CIOwvBorEMj9niWSOhnLneqVqGg6lcgxOLgkr0Kvu7AhxuOqRs9U3vM2coyLiNTe5/
8tr3otf/JHti3ZbCviUnAdXdWf5UGPJEp5TsqTOcUcJtaP6s2g+GJ69yej8rAqTM8YOf0Ryqw+xb
WSU7YLAYcUFtUuGhRxkur3vlycE0aq1pNNAXPTFkhtH5cFC/STfJzk7hncsuOGE6aoj6YuQDaS5b
f31xrE7oMPiDl1CD/Wm92ZxLmkJWyC/iOUYnhQXvFJ9fJ7QBOVUtKzjZzy1QW2vk7vw2+DfG+l/K
G2qsUy+Y8tqIDQqZjZ6yh81YmcEtuikn/RtPQJ4O9WqqkAc2XoQAJhKSMw1L8u6ynboVyFpk+lVw
Y60itzoWB2Mx30P93A+e8i0zMOxNZCErODR7nbyJW3Tl1g2XSOcPUF5tpovjsJpFDroX2vKUnQdb
XOQe1ArJBdc6aj46PNosNOaPMotHMb2I9trcu63Kq2V8+zu1bAM+aqaULztcYbkeeZ85rsPWOyt+
eiRIbD3/V4Yr7i/VJ2klKhd8zr/0YuCKC7XXzk3kHQjduHwR3tB1YIioLV8HDC8El9FQLj+M5WyV
sXyy9ZRrrkvoUOdnZGtf6jePtaIp/7FEcKGInzFyGir7a7UhuYeKLaIigoO67xsnZlIzmrjJ28xi
yeYVKoEnc7ItLdrOfThdIrOP6oDuU0Bgx4k6o1uO8QTL8EdHkfRyRImgIbKYzdlPueYnIZbVwWC3
xANi2UH5wo2QT5NgfaWQNGzPv9qP7CNecX0yvAZrKtDZRoh5ajbCMvloF6io1PeUn1PjkezT0e4X
VOoFSx9PkR2TA2Lo61dG2CWExQ3xzAQtDlRV6+CSk7hgsarrwx1CvrErv0JC7cwX/dQbmhDmNoXV
tWa6Ftjukc85hQGowynRw12qW80RnJTClEAOZ7iRa/uiO7UMLig6hLV6oCvQ0IC/s9N9JMlSPyAs
OyBzPTSf5XUGfQ7ktlt8sWILGF6sTubykXfsIOw06hLVkFIiQ6MRblFoYoYKSms8UGVre+g5BOU9
KY+rw/hRn+b7flV5abKIFEujsr1UHgvMrlVcYWV8pMFC3c4QkLAz0/54/QiRR6DY8rEC1czKR4Z8
ZNFmoeqFaSrr3ugZNivBrdLs4cKsu7rEF+PMobSBM89mcw44BlF+OYHdLm/pY5OHtkZdS8eYR4GW
0r1nIP4P9KVxIwsG0SAfZOARg6065b7axtQcHGsIwq6dp0Sl7GS/zRcn1ajz4q1xJ52VUltiWyAd
xw5nPkBn6slHv8qLbTzz1R/1JyGwnreKN3GtafY88RmjRzfOVO1NGRmHOCqDq9lOo9jNrGTf/85I
SjgRrraVuTFbS/sS9ux0mbzLgs8SDYvMxaVwnur92bgmcMbIj1F6APHwCN2SUSuF6V/J/O9KDRGx
v97FJ20su6S3cg5+BsBEcDHRSXDM4Q7C4//0+8IpRWtIsG1dCWbgrM7WVNJOE1HL+lxlFdnZGnNX
mlfMmggHRRC1ea4az0rv/KyRsorHWVo6R1WX2mcmOpiLvqN8UeOb8dXVXLXCYTpQw7RWiMkVOSxO
FU2QORmbdThtwMFp9Ju/wZNWEXdQN80W5h/1NUGiGvjhc60/rDndD8UmuPlJdArKjACoOOodsrwo
Xji0WeLPuAzXBb2M11TCcrqhbxngqHRC9qoSoUxM07y/DM1OW+iMTTtflpGhwiM1GUu7AQtOgBPp
GLxseViWiCDUpdQS2jo94Sy9iQ8ko8CSBApRwHJPW2RTYRhBbS1Nb38pOcmu6BeZsOqGQ/M8RslO
yjZZ4cOWwwKDyPAlXIR+0Xf7fFzqTLuYQT4ZTCyHbiOn36O6VHTEYpdRp12DdQU7jMZbNRUJCh8v
zRBKdspuydGJJqMwp3SJ0eqtDcF7IKojOBHnGXnrqo3sjiSfo7FHntQ2aGOthoH10xfIUGIeBU74
+RUoi5rAnAENx4WFOVIX3Vn97vbvwX77ZgFNX/77R1FmVVczUfiPFuD9P0I9mLojFXo4/u6gBgAY
s+rR46oM/wM2HB+q4mqNtsdaZ0BcnZHfRmMMezNFsEBTDshSs4yCnhT16TutyNtlP4rzRVmtdQHz
lvl+6P0/cbcg2Gxobb8fE185/9uY/sX7zwaZaXpZGl4zYQOzGFjtbIh+QUXTiXw/9gYIlhNg5/3l
jTl8f/ff//H+e//5J7rSQkYToq6xO4Xx1vsvQQiCzf7+9v1XG6AbVhRLybKbp9UuIJi24DSujAhV
2ocv82RFNdK9Cho4hHfA9miApJgI8aFXR1vNneictOOmCsbD8ADREeh8arjt5js1j3aQdr4MOTvK
CgZJrIeukioK9AmzjZJxEeHMq7hf28duyAeZEDb4tUV6ewhGbWpxOrgperok6AbSQOoASj/Wwicd
BCNn1Jgiix3leGZrgsiRRtc4JrfoRFM53gpRcsu6Z7/oIupTHCdsfSr7ptpGDK7qdvAzlcl21H89
ZwT54IBHdx34o644fCqLmMCMaj7r3FrUyapraI32+6yRxBWAV6Yb2vxXnzGL12W30JhPJrWtV+Md
V0hN6C8FR9uRjPVAkiYEFEZpxMgyQt85R21Rd2XgjC2yxrpnI0yImh772bBIn+Gti6XlE3XqZCR5
MB5ojaIAiAjKEQ4kWcucI+bPAPTyvER4aZR4CSNEXi8lRkwH+CZQpb8aZA8TPhT+NdCNF/PyIuxn
lvTSfuNs/pUb9DPSCHTPc56Qz4QyYdDRvlS0b2LUFCAlOWLIomiLcGyIHpkVhIQKfc6JdZeFiO0Q
BI75rz7ksQPxOBqiI5iNpkYtVnUcA+IxsCegjT0vp38eGukqCi9R9f/YO5PmtpE1Xf+VE2fdqEgk
5sXphQjOFDValrRBWJKNeU6Mv74f0D5lu7pud9zljbgRVTQhgCCIIfMb3qEv7oMyBfAUyTtdMHFY
hjWdnKgstgWa1AuLPj+01ts47axCO8waY+BUwqPklK9bdAWv9Dib13HePQciqvZV/k1A5sTuBcC6
M2bDFVRcFG5OdQ/pIdapOTQqTs4JRqCdWsaarPgS17At9HNS1YAUShfQwqzIyFPnNXJwbZCB/eZF
8/UkM4pSLsawhbA2Uwy8NuUXhSa1TRnZ4zm3MKbJymBnRS5BL4/a3jG6ddmPeLZMM2juyKMeTE/R
sMunmjtxrQ86dch6DyMKcGTKYJa42bdmwBKwcqebeaYm4sYTA3TB8xEMWGNYs0mTJyN2dV4ZAqtv
Zh5+JHZDaS1jbkt1SlSSW1ZRQ5O11p9mtEic2eApSYgGzKR90VzmgkUYtVY0iBrT1taysxkMZPbF
qnNKXU3y7MSSQC4A6+xUDyIlJegRM191PV1VQd0wTJjaEsN76Ey8cIwqReecoSypcqjpZP9yuA24
kfwAkT5TYjBWVyHo3Az0d/Ft0NLupKeM3KY0fK+richj5Bltj1Z3R0iTBOG4DeYyXdWAbqEqgzMU
Bej5TGznVWAxoZZ9Vm4myz7anIB+kbzJO26zfqYKHg6RuXMlEP+5SU5dTKCSt0R9RZXeDeGXuMVa
0wT3JQAZMMSGOxPTqsmkDRGnw0ee9bRI4/A5Kmkplw5a5aVMt5OxGCY36byVnVlsWnfiMQGpGvYF
xf9mNmMS4PRzM89PZnoLtdMfFD3EMYWcqXfcwRE2eJlGEQsy/lXsaX6eTuLOMXN1U0pSmHR8h2r7
Mi4uD8jZTZjOpmtg2W9tSW5/CCLJpZ2MG9ek5KiZT4WNj1N0gQBNNFwSAdg2x6EysJp7rBHNl5Ry
ozToVTrUgsMITURTOwwEEXK0mXCQBDmkffyadW6yhkR3NFA7AhWJW7yFeUg74nsVBKBE4qm+83Tk
/bskO5YGbeKkJnJQuiH8vi6bDZT2G4lFt7SdEA9lvNyDxnhAGbQA/E7N0BlLh5Ahnjfd3EC/caKb
Qg/lWUhcxGX3qWx4Trq5XKsRnSuJ+hOJVhud84oE1KJpP1tIWggMDUqyOWeoKvbL+Ca14F4LQvoU
tZbi15XVyjpGFvEFckuD450ChsjSfRYpZcogT2jgw1DQk0ntkAzAnD775I0LXcHuXhX8171wCIcH
+y2zc+xEbG9rjUO/sgU1+Hwd2Q7+IgHQEikxPYT+pt90JVBzHFbwkjDJl7qBkpYM7e0cdndx1UZr
L/KezBKr4SajTsFjBlKuHQGKuDPqd+GC9Fu1IfweOs5DkdiLZWYfgjcsBCYwzEZPorufhvapLe+X
QzwETsRNFdna1sCVUE8Mi/ske0L8P9pEhaUfZEyPpimmgTYOGA/dozLiKh7FrJzUxusIpgsaH72t
dUCgxarVJ2w0ozDAX8a6SQOiUccyy7XXQHjWo2ptt9kd8lnTrqDNg9IW7nwILItoBtgwD6gQ51MA
0B4TVNuZrE2ethBE2MlIhtMlvp43N0XILe8kbe9PS5l6ES4xY66pJ1QOLQHsilbpaNVTXK7mHmuY
idqXDARNCGV9zgRFg9w9zUqb12YNeqIcWgVyad5VVZ8gLVihshFm67IghPRyqH1JSJW/sgJMOQIX
0yGysFSLYzpopDAATwYgCyEsePySm3TjNHeGjpJAZAmahCOJfWJS9Whtcr+eGfbKofEUOR5qvMiX
bF0NLDbIkXrq8WKw22obFkD4HNs6T2h7IxKH5Ba92I7+fuyYK8nQv4kaiDJ4Ard+6FjJLqbRro/Z
JsYzYt1E8rPuUl3WuL8x2WRyR1CdJFH75GWt6wcuhlIKcYRamfmDLJInrQ53+siAHHbtQB2eZEQU
0kdkJEOZMoG3xGSSN87nNrXkU26eJ6OxmMirnYYmLQD2FMaWKj8446TsrvcZEvfwPHXue5DlD6NU
M7YDfXscwr0x0g+QdjwcLRmCNPdI6vucKlTjuSevyL9YQYAXnKCLXya3Y+Q6B2PuPk3cgdyshDVE
d9XQbmG2Unql05gEwlnlxF7guJCEL+k/5bb5jDnO1tMAsSVOQOIbU8MyRIaTbK1/GKn1VDa1jmqX
WI/DdIpRgfF78hff6nGbrXR47SnQhai9nx1nH2OnrseAGqReb906pFQYwvkxFnvMdqjJvtQ6i0eK
WFpxrixsPhvo7hrNgwqBF0/TNfR+oAcpK2zO5dScAy16mRDf2GHZyUFPSW7emUrsQvTF8D7x5m3t
9Ou+Af8jWjrbJqoe49gm+yCe8dcebuusjLeFsZgLUb3SI1D8ZVJDQ4o7yIpLCqQ12ToiFmh7pukY
y7ZBn/bOxVUqwX9N672NqGjSZ1HiF+a1rWEmZIe0Vy0bIiNOdNag3l2h2Cy8BQY9HYnvOGHVJ4RO
3X198kZlPszShnerX1U5lDTUWAmjn6IkNjcwwOedh1t2TDPHDLhr9dk6DZFFMwXnXN0BK+TIZh9b
VOnHVi6GhLdVmEO4naCSttbKcdH7c6scIc3ZAXc1XI8es8RA76etbVyuJtCQQ/eEqkSyz7L8FiDC
KBsIlwDqa51LHavRWAutWRewfa96xGb2k1MfzdEM76sk9UMZrZAFBNtnmPbGrNWrgyTkKfe84+SR
rnhWte3H18K6llWMjWIFLt/BA6qYYvJo53OkWw8qG/MV6gKK05SAJswDRHny9HEK3bfY6q2dMRne
pi3UvY6o9yk3GcqKKX2xUu1rqjihFnVSD/HAyKpemhqIsZa3zzlSLzi6luc4qC1AwONh4MlFOgIn
YKU4CzGWzo6WQWkyHkQu/Crub8KK2p6+rUNXbNyyX3mKyKku5tNgRR/OgBiIFr4FKZWdIJ1QItKZ
aVU1nQ1Hx/NGM680jKONjalXQI4rimodWS+Dv1ffCY+OiorLdlstyN6k7vaeU2ur0AD/BWHTmnuK
GCGxZwtDpLamJ3PMISsutoRhgtebZ9XHWuToKbovpWQeHjJtm+rUjtB1AinUUnybJu22gVrwKGia
DXH7ko9Ju4qMAdzkkDpbC2B+erR7SQot+6ONPiZ1KQnJpMh5N4GdE6HR+E4MPs0ymjXKXqPfxFig
9e9inpOVpgp+6Z2q4UAPUMoiHa9724IcOvToZ9pTiM9lQKo3G+kDKjqxn3X0arkaiNlY6brPBNrh
SFityKKp57uIm5J27A3NvtWdmnpXu0nFdNDATYw57SGXJoVBlgqEGSsbJi10BoY9T7J331anJttE
U7dU3MAK8vCAcapy34vwJCrlNgoa2spTpO6oKXzS0LlCy0nbGQEXUNMbaiBj95p2yGLZprsmmtcw
2BEn3IcgA1g5KEjKjRgdIfJ1Z5MNHXTrbhA0xJLpKQm73UVs34l09FZCjRPGw7441A+fLV0zV1Gg
A6v1Fr5s+wS5ezzKCrzVjVkU3tHCgbPOzA5ErBVtsR+663udzLshmAmMhFJo7Z4Nm9prqIXXc7AE
yzo3J3EpgJz2mvs8993Qo7/rvblNhwWXSo66hlJ3KHF+bzCibknYtKGFw97XZ0ckr6mRptvW4gx1
OYNfWYASdNJ7OYIe7w0FtGTi/IrlugfgSQ09OMrAyz4LO6DMqKljohaeYt7TgZwwbMox60ZVhl6f
oO8yoqvTcSlNVHlWVtpk1+NS52sr7dxEb91oHZpJpUfPbbk7XJO2ThPC8gHS6pJWhJNB0xrvomEw
nH2U3JcZMAb0P95xsfhmNBQHakXS49FXH03lCwdufzFwdhGX7TZhB2BHxTS8tZLkwq5hbaGy1GBC
zWOcNgY4XfCIdm0P11HpbCrPGpZSBhxvCSgulkG3tkcDwOosi323CLdidlKQbePsZoAmF0HlIkSE
KRvAR6s0bUhVzbeJodfyoumUdxkerFODH3sL+mjwrMA3g2A4t4tZZj9fz0Li9O2C+xvn6uh1qvWr
JgA7GMRrKwnu0gbwtTbLI+YcGJojKHRl5u2TneFBKoRvD5/nMBQoZ1pPyAcC5upb54qDsq+4ntHO
1GZQMYisrQsrPxpFB1FKgZ2ecOYdMN81LHgN05OR2VBRxYxXWAWyqmU6CLnrh7kUm7GIAp8s+DPQ
jEo08n2uHyIZ4zLJqO9wQSGYrtr4jF8j3GBsHkqAHZUEYVhN9a5NM7/WteBBNDBEZvrC/LBMzz5n
Nkay8x6PMOJ7Iz4SFt5RMZkBWwzbQshvDJQf0VzXK6cguyu6AScqI/eDFnfSRhm012SG0a5bru3Y
I6F1vcdisngIbW5Uh2bhQA5/IxlsIGc573McgwkB+N61gmzHHl5gUCkuYtOcJosfG4GorhGa32h1
Qp9DU9HdZL+54T0Uh4qa1FXodd7aGeSrUDRThqV7ND07A5lLZrevUpDWVZs2MJ+DEm4pFKyDUOA8
0Df7ogRFoQTNgKRM/Fgi6JMnNCnbun7mkaPAFOjwRYT50hgdrr8GwFNhFxKYu3gz7OFhbuhpKPuc
NiVQgNYFzqcDIBvSj8iJi9sZqL4saZWVSx5rkcLpxHDVEJ6Qj9u4AyWQMdNPwRy7D1ZDQ2SgeTVR
/AqNWD87pe6XFjSqFsu/Q1qNxcNsiDe30qM3cpsPK+CR1u1HBJOoahrtB/PbS25Te7FUSJR1U9Zd
s0M91kJSbxPW8YspEP8y993AhBqbkHnbjrIaQ8MpB+EyFfD2Uf2KjbzeWiFBjINWQ2MMG6YuWhMm
eh1D5iIy178FEjtPCVK8DIhOpqAJYF33u8jMdPwSGN6KSf+SBd4njCXgryDtx2BF8ykYz/GYvbg6
WnuznbenejRd+l0aiv2xKAHk1F/6wdwuaQbelda8njB4PHpev4hs4T2DreOm14NrBrrk6EoPM7iq
oLjh6o8VmtOYkIwaUE9IcVb3zOQV36WoKK9w43xwndBbBzN6VVh+fXKLwren2vTHsoaWWhoPpmL8
K3Sz8bOw2jo4qGzBqMoK+lOAIQXzHDWekbGvGEWD6khvI59mHpqysHcOyAPk4rptoBGEujA5jQAT
WwIV+AhESSIu4cmT6vURI4qrsDw1u3il4dmdFom3M4gtDmFpvse5thi1VbezgNQ5SGPceDnZHjqL
uGUWBPKmvbYTCxtYseknfElMr1Bn420AeJIz8OPPiz12SrCXOy1dh+Az1gZrd8aSeurpZ0TJl6Yq
nVuXcjRZw3Rl986TB/guh+oH5wVfXKvSvuGosR3QayVz026crvkIKbytywasxFAZ89YDiTFXFOvr
gLB7qdqXIi83KK4h4Iyu2Q7pu7M7jsZV4NAjtYKJQA4fGTgqIIoDDQzCJBkxdOpXIX6AQFlHbeV0
Hd6k2lNSOpaPoint5ap4ltOc76SVYm+KKNs0QD80ugVkqZSfT/D4tYGBtNQpNhvtbaO5SDGEOXWO
MLI27WundccGe5uL8hzpZoNeQYs6KSNp6/c6XB5R4JCHiy29/ZlyxMgMt0qQmd4lUjjrWnJWtVG8
2511b7S59YLBJUyvpHpN7PGLUNpZNvaJufZ24Mo+VQGC3cLIVlHRglhpeQbzzNwkxfNIVrwLGnRk
NNAMxSkdIPInQN/zgcFfQctiIhmvyEeYn+36PQsLAtKLcnO5iDj//dtoau4GtRCqFvnn0bPK5Oay
eVjjQkSjekki+mHySfyLw/eNli1/Lua1jSbCZfn728vH/3b9z4/PfQPs+eey49JhHLa6NnzjKyM4
Er+5H10WtcW9ollE5H8uXt5d/nZZe1n8u7/93SYBajNV/643wXpKoQqjVpofgrTi10zLT/z+9vLX
y/JsjKzSctQ+pFc+kJ/g5rG8cHfhmvVzWZsXF63L8sWKCB5N/Ozks7VD1BO7YdGiIkgp85Clasbj
SVN7M0BwtprcXTAaqOW4dE/zvrYOkYiswxwFru+hikq8xqKq5x8r0mUTxzbpPGjG7ucHLptdFjWK
Qlt7wH12+WRsmeZhlC5Mtk6kJvxldHsu213WXF7KvOHLSTrvk9iAuG0XELqSPz+tpGXtS/k+mbhy
YZrZY09pgxWIURE7EjigsrWoFTk1zfwgYy6uK7q/ZqIeVEKDpm+mZmWXtjpcXuSoAEREZTODb5xB
iKA6gxPMx6iBtShci+pnosfHlAncbOiYRYgFg0zVsAGP5O7if3Fx0LjYgVwWLy94SQHd7pym2TWh
8ku9h95wWdOHhT6vg6r4mg1U5X9+7rtrxtShqIo4Gjqbyx4u+67CxZQk0nqs+FS8/fl937/lstvv
21xWjYpOij4UsEIvT90irX5xI/l5eJcVv+z7/7j65x4qN2m3Xtfuf277y3eWsbuL0+aY6QTAaGYx
/C1iszZ2IX4Ueg+DCXBR6vDsnEmdUkrPyEmhntG7Bc0wLaZ0+SU19Xrn1AFdgTLaO+lU7O0oaU5a
N9BVSunjq3DXR/06UdleC8Gt1CVSXkis+IGnfekb8c1GVv3QY3dw1WDpfNUQuZBxWmTZKBVotk1N
jJ6lDMg8vcIYUYBBg6j32m1A70OzKQW0OEFusHIlACvP6cCQ5tUC6KwQ61ClgY8VQA1ZiWZ9XzQA
P11yEXNE1KBFw6PIv/aIDK+bCgwUsYDfpdNtR4nOhy4PusguH5VNA6GOUAbRQVL0VMl8gm763Qq+
YpyZ4b4e9QfpFDeEt+1qzARAhDjZZUzBu97WmytVoMGjk5eJIAZO5cLnKrvbTC+ZzOKgO486jaWO
DqZu0KbrFjR4FnqHvlxsQ1NIW4kGltiaq5lHC1EcB6wyuh8TQEm30prbkt5ikNzgwput8tkDQqOr
Dwsv7fWc1I4vPf1YRkMH/DQAjN4Gh9CFACIc73MKrFLRB/ExEodB1IHoKVqK99qXrkszlG/bN+Fs
0ixTNBotOvppetui5w0moAJDHcHXDUCDSpprR9N6dSzji0w7yLMtxTRz0neWDXY8KgEGlDd9CtzQ
yerPsAzyK89F56RRYXhVu9RJ9RRF10RvZwQ5GB80sxz3tUPuENKDTVXcHJ1BO9MnaHr1WAviYp3M
VBVomOBxvKIZfB5S/TRg0Al+DEtc5ZbXmjLqzWAFN5o034p6qdtyOBq3MMURqV1pSYdkILbn6GgU
35wsPmbBAHE8rLEoL6ihMZ2hKRRrnJNMnkNURpDebVZNSzmgBgIzVSEayKn+LJBpt1NtV4SQK/jo
NeUAHphovs01+6G3m/GW2qMMCdZSCwSYbTnezkGPpqYYguuNmGBNpeled8mCCk/DFfghNXvrTmXy
myVh8cfZp5AABUY9vhK0inp823xPzZ+jHfK0pAmzTHZmuuB6bfVOM3BJ/AZt7dbkeqqExGd02bpK
GNWMXJ9prhCzGgUtbSCwbYH1N20suS5T5z3sm+ippLwVBF7lR0O8qQeE2wLqupsgDw4ijfcUMz/J
2gz2NWdI8wyNUmdpfdJLdcpyDwycyyCKbDS0OtPa9Ubk7lQVXLdR3BxMEwn2vswPlASuBSSsse1f
6qx5FRVHkFeAYPPgrir12zYaSf0437227i1CQaObPrDE1a4blJ3RdKaEp0U6aBpwWGkMDDyxguco
BlQ9I6oPczon6IQDrKLgupxtar08H6hHaO+kayAqxL7wIPiG3dEEYTdA7GkbJJUYztFTRY2v0lA6
H5O8fsttygZoxFe+YSO+Z4Jv0yntAX5J240zm8NDrhpQhglAGc4tAGaFZzgxPQJ+OqDbqTgqJw5v
nY45OaQtZJpxuBkN/dVNPAEapgB/KdNPkxl3W8w5M4Ybxzrjrf2uKKF1uoUkhgTeNXYcV90lt7Gq
kA+cDdizQcfTPfY9sJjpyuupTFmImq/7IdhY8yjXlaOGx64caFsOj3XbCrCl0VdpdMYKrV8DIXkw
v6MudWJ4dkqXGIxLtzARB89bNXCmsxbZZTR55VrrbzhE6cs2UCBGKX2YY1tvF1sS2vggYcepPBbh
oJDOA00KkGM7a8iyDwmkCtSA8hSksd1a+V4aCAsh/HuDsugARmtRQqB7twkSV+1VKG6Qfk63NKs+
dbjOUdG4G9oW+zSX2sdU6dALRWgeBrd7T1BKvUIR5WNMkCQcmqggShNPmqhbznoDB8lCKbNW01FY
LsS2Dp+CpKOEXxoUeAxnkQEtIFvU48OoJHhwM6ZarOHnXs1HBbgms8Ic03mkHIjyyz4+pdWcr5s8
P1EnvdHEBYCOOnOZ2DVph9NsOwX+fxjn9LDI1G68uT2bYYw4TdUHlBHGFycFA5KN401K3f4wVDRW
chca15gYkIZLby/G9GUA8OqM40tm00wXdnLdzRr46AmqhS2hMInGWIUWUPipn04In2eHGtea/C6r
dMbUwvuCsRLFfAXF126eUlfEYGaqB5umVjHHqIjazMy55nzYy6Nq4xaKMsKpGXiAqNkR7c3jWyDq
8yCmCtEcfn0C410XULLdHApyHT3qXmvpQHW9eg8uJ68BIqACyu7yw2AjbkebGRrU8rfLitlFG692
zMeyVeHRizCXz1A2TFAgP3SLgs2wvOj4MEDuKj5FWhQdohwnpskcnyMNoYq2MKaDTrQHvISXBvvc
tZUDJ0jAQR3TutD3tTf7cqke4o+5HS/meA7JQU0e6balvr042V1e5CL3+XPx+yEuH2gRmz4U68sf
eiUJ58blyN1Bf9TSDJEfZxBInw9rcJGf81EdqwLxc8LHmYLTlKqDK13e0kjHOsIuDF/3NARIGm9b
oImYNy9GCPZf98B5XkL6y4vpcitgPP0jzI80lwo6CZtvKsyU0uA1xD50/n5QRtsO81pN7V203OEp
nu6+wkH5CtcCxMgW56uL41cp0S+5vPvL33rXY960IRg1MqE4uaRPmoZVO09EB/oytc5hhww70SHX
8ufLxd6ni61wJeg4r8yaZufupw1SmIbkLIVA7xxbrH55SRwLKNNlOV5UWOeaaoyXGTv7YmV5cQS7
KLPmzX2vXH1vOygWucvLvNhgaqrGXl4Mi1IVYrGHroJ11pTWdeSUDBC2lIepK43D5V0jNHmoBruk
mEEpNlw0YmvDWGIxi5SDpcsxXN7ZpLq+bQLhiuJTZdX6QbWufgDH3kd2sLdq1ExkCug3rCJI8Jlu
TvvIuL/YhhW6W2+jxEWUrX2ZB+I8cr18RdtgscQuhR+EGpQdpzUOldSNQ4vtvI8FHvQqG/TBYgpz
tUgno3XpOQVqASjeZAFqChWA0opu3dSacmX05DL0MW+rIIi3eu5wO3mkvGsVa98ujlOXl26RvtWH
ADD9bFAY+rdMroMDAl4qFESaxi2ORa9DX9KY0FD1qjyAuEkMwpkX6qv7Us36dlz8l+Y/TZguiwYl
xSynmMPpDhHQW64BkduPF29EQ8UFK7DCuw0EbkZCJCMDUOmwLTsQLzUBr7cICf+8AS+LUwKnvJzm
wO9a98EwhpeqglPXzwtWMpmTdhOJ8c2AHs+47+yHsTr+R272bWQqbTxLxAhnb09xB/HNkJmXmjXi
k+m2TNfp2oEdJl7nj4gEIqFMuAZejZ7j2nus37TH8khrCtsD2OneEguiuZwQEGOCtnJO0af5BXmx
j/GGjkXwKXrMwXpsnQmF01X+DRHF5aHEkoAGJUK68JJoBUxXhomrH4E7zXJqrBv1XCyCY0iQbBjU
5wf0pJsBoddNJ7aoOkb9TtzPN+q9ZHECNohN6rpE4oge4Ivk8dV9gDnqma+y6cUB/2quxD1kNJqE
OWxwgDf2KX7TyWKgp3p8aAbOAN8YvxRxhRw9kXMzbmGESHMTWe+AYZC3rRAafdRf7hCwWse3He24
K2jGAC0eNSql2gbaebIITbmn6T28lSfQaQgXrOHHokiQ0Xr9qJjOspX9YH9YZ/mgvRqH4IF6PLFe
Cx3LQHv3KohOxAwMK/Il+TzdBB8j3PDPAxrYahue9HhvQuDvVgODtk0iuTFrX6OLBZz8hPjsXJF0
X5XP3Acw4Ge6E3SNTtkxeYNxWa2KYK2bm7CBUQAjFrwFxF4EHjrtqo5pYa2AxyEUNdwSiTFuAIn3
7k6gLbbjW1hfWfdfPbVRE1D50wTP262ZDHcmLoXOg5Ztf5Frv/2udf6Postvy7hQ7b/+KV303IkL
f2qgu8IShBMWBk8COXYL+6nq/cs9zgVsrv9HVY8YExs6RE1xwDPIadbpN+2Iu8lbdwjvUTnNwC1g
CnQbO/6UbykrOif3en7nDiGuBaOXLdouk+3riPITNu21bNFJTcJt5O6D4hbNzqFCQ9U3tC3mNfTY
iRu2EsjfM4omIAOf5m+o+23yTf6CCsc1HNAdviZ3yX3+WD0pKg4r6TdfkwOKtc/ZFxOCy7Y/Zwfm
fnCYghsWYv3O2E50JLbOHYMZWIMdsBno1MCn4e0bEJumrRxWps/TsULmDWTpbMKOUk/ONTLMI9Xs
k91j1bD52vQf9mN+Qo43+gYxAUKD8w0GlIWf85EszUcw7SV5AwwpPqhbA38dHmgsPNZcdKg2aBWz
hqcavQYNWD9Qsj2E2eBk3XHLKtqP94DN6s9ALNxzuTlDlICrS2044/wdgES9ODFB9i57A6u/0e6M
J1QwN946/Dq/2RC7jW38mC06jfIZt5T41O3FLtqaZ3ih5mtbraBPraHeqztkAAE8559x9ZlhvYBs
WgN3hhzJc+rABnhL1qt4j6c31UmesOlmkQB4NMTqK8JksbMmOvDVKvZ3iFki9kkHO4JAeOwW4sUR
ngJy6mv9nmalHhHpnCiRoy6+qDdw2wLjO08+UYav1TsUGfb8xHBj3Oofeb6vd+MXUnAOlQl8ax3q
l+novZBXboncNsTmOw3GkL8ILZxfrFeQhCBE14dk667/lzt/Eff/bze+LYVu2o7tedL8/cZHyL4F
0SWHs3T7M5ylyF/GGG6vT473LBeE6VWMWtcrtBmQTRCNPsFIahfF7wWr/L8cDEYI/+1gdNME8SxM
vA/++hRaiRrtxuuHcyypFfK/EvuoWE+cIiTaYNgwf/jw7BLUMeiD3VTqJqSBC83yE/yR+OZyOIvh
BMKCP4YFLCZ+NaD4y+J/PpY5//3uSvH7J/7zOn5vyrb8pv7Hrbb/7/hdeCBLf7lwi6HGD6OMM44d
//qnHy9lunf1j/LbP1DW6/K3+Ddnv++f/2F+4dh/eMLDW8J0bYNoWOJxMXxt1b/+qTnOH7q+GFwI
w7C9xVXpT/sLw8XjAv8+1zP0xW7BZlVbdir61z9Z5QrPkKyk8CIlq/5t/fHbJf15iX8b+f/i68dt
xshvMuRL7NdsY/nlvw78k05FKJpGgW+VBH1whVOfNR+7MNzgTIZIOYOrmdCnBiaof7Vo5LX9Qwce
QcwfUkMFSATrGOvxkMBlGG4Hxtz4RtXPOnhVFd/+cpp/HPxvB+v+3dEatq0bBqeHWqD7+9GWlm1X
rhtytKM46JGLvXNe4V0GmpwW9uRVJ9rB65BZ1nJ2Wi7uHXKhaj5Pbo9nAbKGWHX1ptzNOQXXIUVZ
IbiOS3czGPZ+MpE1GKAKw9TsKL15N47xta0W/T6CguCG3dQ4/6ZQ1sOiul12NxFDB8vf2CJtBsKD
8n3ZpgeGrSqwxnwdWOvd4AXUvBAH4qtwnCIQO7mgwJc/LZssu6wrfbscgVsNm2VXg4VXtYtibfUO
durPg6rNwl+OaTnAywFjaV8K1F5ANi4HHrO7sJ5A89s+XQDkFzRYIcjYks0v72vetwMEf2Xy1emm
DcGnueJm2SbK7XVjUT7mo6xeCl9L2gcq9ArQsR8kSCfXBcDOG3Ox2IIzCm5nVYOuXj4NqHAn8uDV
bjEQWPYRlwV0XLCzaFZhnEjxhtRkwk+qQMHDu152h6MXMFAalv1m2SKNh7uarUuFaMrytYMS36Tb
XIVptzLMG6s9mlDl+URasAO+43JcfHmtY7/846cu39dq2Cd4+haEcl30u2WVaeCoy7/jzhJvLaro
su7Wlx/AfswKiAc0yuX0LL99+fLlN5hMnzVK4Mv75RQGy3vWtUtRuPST9FFwaJNRPJmC+KGJEPHP
oA7LEDF1AyKuyaMhiYt535e3iXwM7BxUJrcDJC4voLaq1svisvFCaAEQt5vg4whosXVGuQoLj44M
qOuK4/L3gF50DyowmV9jvmPZb5v26GHCiWR3yy4k7z0Cy4IW+nJUtkQq78dHXSKumuZ0OjC/AwwL
eL+sq5fdriuTX8beqCgt/Hr1ABNkk/Px5QiWj2HXZHsvuoGukR3s+nra9B5OuUlffsGT78qzAbjA
L8xrgvzqJLGFEEbkf+nBRFJ8ux+14NELgRVmRvWatjk56kJANm6DPHsaKhuUCR0x2mLbENeQdnKu
6wYCJHo71ApWTiSv6Td0fuF2cP+RHFdQgaXrPqZ0wVvUHzWQXjT3XfigYngvzNDPI3IlO+SB0fSI
LoYBGQpVyRg9vEHdUSBdVXa7Xhyp4tS4YRALv0/p/38OfZwqpsIvH3lc/Hs+/OePWXJxVdJ1YfyP
nribrGzij9/mzR+f+TFxuuIPMpE/PW9/Tpuu8wczKb09jxovM6HDqh9+uIb+hxB45boEdLawTPun
a5Q0/7Ak0yyMSQI9aXv/V364l7Dwl7DR5FZefDXJlAzeCn3xlPolXwpBCQI6KbudlWbKr/MmvtGA
SR3bqr5RYw9gJ4uiLXiVFDA5mhWdrAH115ihVrdmNUdH2XUgwlOi3KrBFtpqipOlGCQzAjqvK9q9
0vvr1qrdXSMKhGaj3v1uVPZbdPfrbMq5+DXYtIQ0KevphhTg7Cg7/WUuretw9vp5xGiCS0Vxjcak
li9KdeRthZQ9fG4I6Z7z4ZTafxF2HstxI9sW/SJEwGTCTFmeRSs6SROELJDwNpHA17+F6sHtpvSk
QVcUiy2WAxInz9l77eIvz+28K7v/efIoZNMZCMFX8u7JOy8jF6qUw6Fr030ImLwtwIN0bLQK14GP
HlPc+lx86JACo1HjXyrt3z4/X1vk+QHHmPDe7XcJ2csbrp+wPcP+wRNTvsUtR7RQRRROwKatAy0F
VRHfWL8LJUPEP1cyzrqt+Nfxc3n/Hu9e2B6HpQzfvX+jB2aWkg9fSja3GUz7ZB33ebN0KLjA03ne
kGyDkNpbAyMheFNcleKAHbgqPfaKTWf95SP5/SvyqDU5ubDtvPtEBpPGsdcMA5pT4K9OZtIdcq/2
5i9v/F0FxxuXbLbcgKrWdz3SMv974vRJ6OFHjceDWaDqzWGNIdf4GbqgaZPjn7q2kyq+W8BGhS7Z
lONkTQ9B15lNgaD6pvFEeiiM758xFYR/6YKsn/l/vxPpUm3brkeoIgOD9RP61zktW+3iPh6YaLXf
gzihoWCRkcHQZZ7jZyVse+PHWfOXI+HXj126rkt2N+1y4bBq/fdJ4zTPphBUwSGzJaYeFMqA8uB9
//lj/92n7lIwR7R3Igr99ff/emt22LuZQwTyoU8AFS6os0AV+HTzPaf9y3H0u0/x30/17gv2hZ20
CVbpQziriKgRvU3G7Dv+ihURLtjAUhGodL798xv0gt98eWHAlsgL/YgD+N2CPKe5H04TJ7Qb2Oho
kPYfo9I+Dyoo90sDnltH92k2j7dNMz0PASG8cwvs0RdAmq2AzIwC0++U0Z1iEERWLFjcBLCi9ll3
w1HD1TH5TSuNfaVHUm4pFn92CSMaK3ZvY8aZm6pLfvaOvxzn/KEL63mT5JLGyOyqG4yZyfDojNZn
0Up1/Ms7Xz/Qd4ctItvAdnxJOvsvh23YJ75bD5y4hTtA2TXqkYQDj1EM78pK9eOw1ncTQ+lAR899
AQEgE/PDVGncJgbShF89Ff3QUnLiFx8DzDthPW29OcNLpijHNAeLqzXMoQ7CRyHruzDAGmdgN6Nd
cRbXu2Fzmd2aHn0m0GCMb/Yx/jj7PfCibLyx3Oztz2/ZcX69dkkP1aq3LlaS/96dqllUIHSRQLZq
dBe7cVzOU5v9MDXAx356WTJ0qMsYogWX0hyZdeF9kz/nqL+zB7VvlswinPl7RT7wjW1/chVaia5x
PiFKcXbKqxU8G2ePoJFAUfJBErSrzxFsgsj+mllh+sIETV9NAddJqx3ZxbCaDZrhvYhtxKxDeS4j
DIQoK5HBZWD1dPgY1c3LsLqSadFV8LlDL7h1Bxu4EL45c86WJNp4aQAsZ2qvp1E/Js30EupzbqJu
U5ej2tbiia38SyiLpy6TEtIenWi/GneDBvhRV4jtKkKXhBXsl6ABcOdOXEcFGUDIiIBMhYPZk377
4mV00wN9360qb4VMIZynb3ODOcNiKrhzkhbQO83CIGcy9EC318dlopvxWYAF2EwWLacJxVovwBE2
L60KyMwRmAtxTF8Lu4VrvgAImGXngh2yPjh1QFOcOLOOxn7QPUjxzEBXYreQn1302WIRSAdTWrSR
OSHY9pHEejRJQ/5Ip8cXPwk1QokOh0fZMC1y6JNX3XBfpPNfjqpfF65QSqpWlmLKuyB4t4KYPpEj
JrfhMIoBox7QTo1wyVHmOTZdSOaVjeAP0vSfj+XfPqvkqivttZsTvXvWqOPoiJacy679iu7rcayL
n2Pn35nFeoGQ8JZH/sc/P+Nvah/6/FwJHEw2kS/cd5ecPol0ZRUjtZfQoMxABswme+qsod91X2QA
1Cmyzwh3UefAJf7zk/964oaSsErK8yha217vTtxkRBgz6Zq3G9Qfm87dZ7Nrncg0J6l7cPEegFv8
bk0gev/8vI73yyrJEws/pM7FAchHze//dQUs7dgqh4nPWYzBXcQZtvPKUgOMn80pr9QXxrE+3B1g
v0W63PUsnugnii++fs0k282/vJpfr/q8mtBxQlcGTkBJ9N9Xg/V2cfwGZaAxVEH2umwkTb6LkpXd
Hs6cmVid7vrA1leJqLFNw+As8NGXKTlfKB8OEsDon1+T+7uvhnrYkaGDyZB25H9fU9vWYlE66A8u
fUyCCKxd4wtnr5WGdzP/1P2EI7utcYX7Ls6kuHgrvfrDHMQ2XkjnU26c5OrYC5I6Q8St+ejgyfaZ
QPK9bgc7eXYy93ZQNjFGUD8OBpz1EJe37ZKS3k2CG8Pu+C8f86Ws+e+lMZRREKw7Qi/6daqVCMuy
4tRbPeULWoYtvbc7JwD4VWnAkoWDEV5nADC1B2sJ2El+XHoalwVuTFLZ2K31tv/FXShdfE1MBdAV
4ADwH6M+2i0lzNKpKPa2rIC9JrF3GkX4bLs10Qw+UTdoClnCIoyxwXCUNW8YhFDicVk1RXFM+Ixq
lZZ/qb7EuxEC9TVvOXLokAaeYDlbf/+v4xyXS0S2PIZoDSt0SNNjimAoSK35yDT/Rg8tEpxUnNJp
HdBVFR2n9GeG0lOmFPx6FNaR8px2SWx8vNGMKPlsmAlroqrQrH4sTQsYbN3MDliUhuKrFU4vXVqE
10Xl0EmZ1vrH97Zlw0DOlcDrpMvY2dfw0hLGqE0MDz1V8xfkufCMc7iRRdx7W9fun6ba//7nY/pS
9f1yAPzr03h3nk1DMYkEb80hwZe+IRW8A0uD+qEOAL01eVjuWBeazeo18h0kZJGLdD0I5IvOhn+m
Kf/vdlv+bqWnAOcizSrkoFr/7zcTzlpMsxyROZdwICYRzmfh5m9jHJHH4WA6lzrYNAokNZoFFoTC
uS8x1NxjQj5FojhC1ulu4pqEW9lgOe2r+RxEpXfVLUw3y7XGyap2Y0T+Vbr8EdXWXwZn1KcoEQ1s
Hz/c8mE882efO1Ab2wUf/CbVROQ5qPF3Zah+FhVmoDhw74dCIsYr/Y9lA6Y9jAYkA0sM5BFlzOwx
k3JZokIPEA1Ig2hvIkgGyn7zRPzFCeoXf8y4tjf4zob2bSR+wWuRrKiW7mCXfA8dlF9//p5/3d7Q
J2KEJ6iBfZuWxn8/WumGQR5nLKehyL8kMblI1sKMol6o6f/8TL9ZJAkelyJio8xftdcv+V+nV1/g
F+gw0xyapPoJ1GeDBhHNCJTuKWVKAKe1KlfgdCWe//zEvyl5eY9uGOHaoodqv984t3EyNkEsWZ4r
SYIdUqwxNOKUD/031wsMHqgYnQ5MY7/KkdMmcADKmZ18TF2PnaDeNkH4XcgRjkxjQNGlXbarFQnN
hLD8+aX+5kD3bQGNxfMoLtjY/vczGhKFKQhezKFCm09wxrnusy/aLh6MRWKDUj/7oP5bM+tStLw7
0+n4uRETNlpz/vsraqSt3ijF2eVoEjtAx7D2k4OgtosPGBJozMYFpbFH/Xuky/DBjcOT21d6iw1i
RQWKB+N1a2QA6e5dTKG5qPlZOdN5sP5WAv26X+OLlFw6A74XhG7vrrNqHLRMNWvSFGJftJvAZx1E
vw8HhhjENPv552/jt0csW6SQaZn8dabsRxkyqNH06KdvJ/SiQvCsbuXfsTh7OAIZwkeLKbbW3w7Y
X3fkIYM6immxfiEifLfeYfNPakc0JMMtZJrM4tEJ1kiZNMiRz3b3bFc2TsL+MzepBWoCokome8RG
2MemGMZjWPbE/oFEs6HELwtO9T9/MM7vVg0nYPNoczLjtXm3akzzKJe0zzmjLPGFVYWwKzFk+7zp
b9k3kgZCdaxhDPqkg4fB/NQwUIjF0pBew7yRVeynN/MR/vlVid99X1TIfFPsbkPx/kAeEh27XmV3
SFnAD9jlnJ6sSp6KHqAYArfgrh+QLGVMf/aJtsk7SiCTuTQRxywsH9DmYDxWT2BmfoxZOj2NTvKY
xn1/l1RnTFTLuQ3Tu4WV5qaNCFbBEwkbikLzruK6EGXOLZLGCn5UGt0uDZeJSlPCKRuGRupH+q1v
b6uGHQI+1fFw6ofhS2Hkx2Us6pPlZcGr2ybfl1ZBDnbSw1Sl5rZwuKx5AFBuQBr3LTXAnz+w33xe
YeT7PotxQC3tvOs3ITtVs6z89qAT+L6LynZ43TWocyiX9SixuwIisrqfGcq5Pz+z85taK+KqEyDV
cOwwfN/ExrpFu78L2oNviuCY2aPAshXHQN08ENW175ymrrvWupyuC+zzG89bHW/Mu/78On7zCbCX
kugH1mnEL1eGpmqWoQlFe8jVfN+JEmpQjqFITYA9ATp8MWHl3M11dZMJt//L4fq7zSRPTjeXTUxA
L//dWe4ucZLVI08+QGci9i49oCf9mjUJcJMEyKeyYOMny3LKdLJv0jb9y1n8m1Umsmn5Cd/xHSGj
d18/lVI1IMxuyfFeSByMTkQ7ZWEPkDYrUYzZf33HbIV+s5ekprSjCLFr6LGO//cCF+aiHpMF9k+h
y+hr7ZIlODWD/2Bo2uzV0D0VxICSC9NGz5YMbQ7D+LsXpOk5MHF7SExMnrX1pcJ0uBtLmFKTQsuZ
T17yMLrDTe+0+LbrkSTNIAU5EnjWSxhj058RClIn5zdWboLXnhYT6ovmyU2Ltx5J/Sbou+zLYKK9
B6fzEbjhxBShllwBbba9lVEv8F2mnWrK5Fi6xnvLhfiq/RS7g2sqzvQxvE2c9Q8JJ/6SYxsjB8IB
EUBCXWc9C1Lp4mCSwMDy7ET7K76N1ZqcWwvrAXRl97i4MWK4yXtksNG+DD+9OhyvlNH+W+i9jouT
/dD09bvJvepG9Rywg3isJ2ndTl2MU7Ws2HPDIIs+ZLCwrpJkPqejIkJkdl77ygHRCzrnI2Sm6uAF
QKMGVxBtHxWvVDLjqcuS5c649lk2I8roIfrMJii/bRyT3aBtJyDADatXM2fPdrcSMqcl2kOdmz+l
1G3lPJgvoiYbaKQk3w6LBbXNLoiGRKr9lKngm5s2yzc7dx6rsPg0lAr9qSsULotRMZQevjdzjytk
nMg+CEuChstGIfRds2yRQbADG4qlI/wURnTmlMbfKQA5QeH110vdUNWPxduAwevgrD9dHgrSJdws
sShxcQXqjiu7uhvqeiD4zL2+POSEDV7Z0D0UlZpusvWmtoX+597lsTgHrKqJs1cm3GeYYW9oPZJy
vt77381Ukm4LQgsVIPQN2JNE4AFmULfxNKvbRGBLn5K53SVxXiP6sxFlR7CszhhHPhu/ZvfyXyLt
UpbFrihQr+U6We4tzK/3ZHK4ddzeXx5h8jffqyIDorjkx3p1h1dECf7vBhfYRlGr3AVlD2i6z82h
ov0O36sy1LiNeDE5ao4hKNEAjIAkpxh+Ss6W6jrSLUBgvPbQNRP0BTJ+EmG9d+bKebPSuj73+CI9
izLZbhrrw9A4ZJbW7aMuguG2zirrwSGDd4nUcIiN5UG5lvFzkubgfXqyoC4/lpT4tzO+BWBAp05b
JaKSIJ8eKBO6aS4sJM1qfOiRzdug5vs0fmwLAOloUoqTbtp447Q+4fA4ZB5FrbNHGkx6Z2ZIzMvs
0373dXr2bKXP8QKkZPCC6LWYs+LQ1IDth8qNX/2MMKNKDCW1VXjofbO8zoIY+SwBzlJZ8fKKCASn
nhM9lnbXvZafi/VB0afFyYykeHlNcGjZvkD+jsDqk6XXBU770s4d4bJ4feiRexkJf3CbZ7bE936v
vPvLPUpX/GohbsMejeo0UCNl0N9ugnYJSO/LP6Pnx7MdDv51mRY+xzdKoiGu7xCBkMbgDN1BOum2
5L28rD1K5CphcJVC1IAB4DnQqwgjh/wz1gjAo4W3HWlIGTqt/K1twuDg5TyxVmTYY0UldW52l7Mh
ianHktpN5PTSqX8ctB4/J0Z81ON0Bntc3fvQIu5AY8ZXtUsGkNWVw21PwJXwm/R76pfzlSsSSQ/C
bvd1IokV7tG/ZdVQPi3l+DiHxv9UZiEeRN0YhOZW/1GaVymD8tXDSwXdmcZxlelDXLbhpzG9bt3Z
/8z81+xNt0CEtJL8o/QZtK+P+x5VbtEAqNCGZdUL6/7FFwjb3Q4oNWSeq6ZbslfIYp9ZSIrPlRfz
v+dPmVt3DyGmQqhqey9R5asZp/HRC9UtQJxGtM5z2EX1fVial2Ts4heplhwgrfXt8lMhlLqt+pV2
FMPamiqLb4Pe6yMXGRT5fvwUrTfzICAqpwt5LYxAt02GewsKz7BdaC4dMYjMLxGYamBXjce8rZ5f
CgEOqwjsr2ZC69PWWf80mhRiv1AfOgRbT8N645jVWVOH7iZJYGzXWtJ2rqLpeqpcZlTrjxAZsycF
y8mf7M9R2elDGxp4GX700XhVzn7N51x0SYe1oEU4Sa6+9j/4oqejtqaRi08oHmI/YD8OMbbo5R1j
OWKrDZmUYTswppgIgGTB82+kBZBGDgqrhUrme2zG8/3lnk4pZOocTM9CTvZM3PhDZ/r8wZRNeu8X
r1GLOLLUOIy1l7hnG3TxuUHwdQVaCKeb5bvX/qqbjDB2HaO5DM4e/bW8Se+COajP+F+bswCQt+v7
LDpMc0Zikaz2jGj7R1fZOYhIEZxbN2zOIEg4SoMlvb9c7Gogpds0m9jox/Zyd7mRzA2cPMKZ0XfJ
jYjaXZg4BPnF8ZdFDWc/BUactT9qS3/zY4drDn023sA50v0J2F+3Z0cdbevA7JTA4+bYSbKVFV6N
Cs8rbJFjxzbiSgqFlxK6tNd8V3n+Ic9jcKPFajNRP8BpHjqIzNKayFXsBa+Cuk8bsgCC8Li4C8PX
OLvp0/5tIKo2drvvmb4RXMfZwBBHiz9Y+R9sOKNw6wCbznJbGSQpQY5PANRlsm2pIa1S3ITj8ObO
w8MyrVPl5r4IiG9ORyZLsUBJgu88yN9CNyaBXX5zXTTxPXYK9zrWEcsa3Bat7mY3/L4MxlxVgOat
BB/MGBDS2gFUMzZR2oxC8bQnKOEDcLKwQttrNkPZtVMvr+PsP7S+XrZO0ZxyCKbeXDwSFwz3/EoV
0OxhmACTMA4pmsuhx6s/a/eQI56UBSPHYP7BjvOx8ZivzkEniBsQdCDL2eNjo2SVvK2mola287MG
SnLjNy95jlUVpM2HTIAQG3sBcxU0/NaT9GtjUH+9Cr+FTgGPXJWEbhXDYxXFH/x5wapiZufQZ1Qm
Fqw9mozBZqIb19bhfZGNOO6XCZ9sVJ6GvrouPUCPorLulTFf1OLvobo5W7ubeUMYf6vGvqNVAvE8
XEFX2wDo+DbqMS1NqwdGu6dBc3xxTYK4aGEm7DBx7WervXVzqLsoQmo0rt6D3QGq7WUBFA70ekG8
zBjeAT+i+Sw5VPOyIMAuz3okpDg5AzILbAOZkFGVRqGpoTTW7p202EdU3eqv1C50Rp8lQQQ/rEET
xh56P60KD0Moaw+IdnSX6+XR7oGu4Et2SVv1d8K1atBCAB/yGD4ojX9S/VKA31pZ424OGFr4y22Q
aoLrUjBpC8Fz7VTfuI56GZaFnJ1KXtMJ/IkFFTo6OQ1j+SPMSDfqawg/S0VYLJXFVaC7fV7yHWME
e/W197l1GgQGgPzkB3GvLIbRSUQCwTSZrcGgiOYfv0jYgNqzoI80GZEHITaxvtna01jc6jjZg9j8
goojIUCJUN3OJ76zHTWXXQfzSAactgWB4WWkmGS2+Qi8zzoE03TfNdrbKiafJI9M57HmutTo4ATL
sDvEUPs9QGqnvh2/VVwAs2ZWj8Pc3euMILdRpcG2ahtzzificS73ekXgCWyxk+659JhOHKYlac6N
8eqzCtjm0meUTtOcIZVbSEHSc1TBcWhtnEWRiqptbdMzDrNqq8ukO4dj0qEy6BNSIyUt+MuDMK3a
czMkN56ZwgOzmxYmYEdHsbHbLQjK9uyyv0GyPjXuYbRHMpV5wlbMzTnwA1ZPx0jO0vCqNh2N8VpA
51rfRVoS5uUF2TdGAzgKE6POPnv3q0r12Ow7AKl8zva2sMmCk8hekfetso8OM6tWGHbIrXUTsj37
uPyqAWztgiRvwdmMOGPWDyHPGC6giyX0LYaulMpgPtazPKQM20vjTqcyTOjlcM28stgEXoedX115
PuSXMMIa3yAbmaaYJNjA7c+XG+aC+6B3oyP+4Z3pS3XqBrmmH5YFtuyU+X+7OiahgL51Vjzt+/Wn
y0NswW9UFWS7pSvPqm6r84Im9hya5XMoKZZgFBAaxpxuN/q4wet4IVQGX3oE8IiIKKdZqjMvrzoB
Pt8GQ+mdMlLIVWoX5yHpinO+3nOm9LDIdECWPX4MdUy4lgQacLmplwASZOW8VkWC8rmTAWlp/DIr
IpbKy92J0DDadMGxBbB8nvM8PV/uwcU/WspnFzSJfS9gx6lG41puyUzSXfuWNr3Bqbb+eIH+c0iN
G+Fh0vJSdnnYSgtLkbq93syWVGdTvxV1Uv7zcEgaBcwUfK7T0oASh6YO5qqPEQCOI2Gmbf7VYWO6
Y5gRXnujhpmT6Dsvj8x1GvS3rTqEVRcyQ7MnJp5c15yAw6cYPItgYjB7TQmlxGEHt3MnEWyWwtoi
tA9vCzpWt4UhQgqUQrNvrcblJM8RbPQB4LT0xxKCqqTJ1+2KvIPfAbcRAiTcBMnm2guvZytaNlMe
wlRk9mC17FWL3P42jdYE5YGFdbaj7wATQc2lZgdxm6MJ/2cXOdAp+hXXgxMc+M/l7qJE3Z85iatr
XPU8ij4by4ReLbqXR8f1H2A2znZeTKvCmp3dYhOofnncS1fa0OX/s/0xBFtzefhyc/nzl3v2BEcn
i/BEXH7853n+ub3809oic6McLcBJl5dw+b+ay8u93P3n5y5Ago9J8V+vzVxe/OXX/7wSORdvEi7x
Py/pf28ixSuwM0a81e5KSro8a27JYy8Nl+mkGa4rSE3Xl3vFeu9/P17uXR579/8h5Sj2yPJfLo9f
bqakw1P7v38bJL3ctwYc/fo3lzVMoivrr/1AAIsfxmQKRIEgn4Uf/3cDEnAkFLXl277cZU0fr0Vk
5BaE93XtUIunLTzkaGpj8NbtjbYtcYuG0idOUgKcHbLyYEoHmJAJiLRcZ4EmmyF/iuGnyRxyVJIV
Elr637gQNVc2i/Mh79KTV4KeDpLRexhmp98XcWVufSIIVcOQuyxpznQ9lgrRoLqfEFi5+fSjsA2R
CSmp4z7OYbhMFnb3jYLDyNblPqXVwT77qQxw/Op027GQX7Xlgj+yJEfIFqw9fl786A2JgJKQDlD3
m9CoYhun8VtNx/7Kgu+zt5fgc0RMJmiS2rRfY5MU1/GMfSOARkGMxPBSZGzpxg67p/bVAR7sKe0W
/2BH8qkaEBdVS3tka/WwAGZVkZ5xIsfxFb6/g+cAgelgBoWjPW8i1H6ej+cvF+bKmxgCKyKTOmBM
Gx2UHQnd7Vf1NOn2UQmSIBqPVNUoefBq8+BmWOSE3JUl/hOunz80JMZDOrDxCD0CcXpxnS2gAWTG
FMGgsGBjR7OIHgsdsY4KiejlztI7p67Dm9JrPpnxfrSJMMnb6dAlGLBoRkYPga6/6ipLd3nYfm+S
8RneAKGH9oQXuTLnJEuxYuwt4Ox8s6sscRRbfCndrmxH0GPQehNgZEZRGznVZB1H94dfxc4x1S8p
8q0PiUM506j4xkKfcoYRPusaNZJnY5QeGvKsMZaqkag5uy2r7QhTmcsz8Sbfa5GYXc8WeO9IQEm5
JDoCageubVsHhyjpemzBNgTjhHynnnzGvstpazn5nWV1hKvHyw80jvldIIBBiC48lxq41Cz19Ogh
PFNl82YVkK8CqBLMOkaqHexWt4VqjlLDxplzha2rfLV4CWdJ6+OqiTVjwDg0u4UQoH0dZPGxd5sv
7G71lhlOfUgCgCgAYO2Rkq+yGMs3IwEWlQm6rWa8iSC9ZaJYBmwIa/butMAAqdAd4BfqmQ3NfFCM
ibDRY02K9SM6pojKhNoAqcHZ7/wX7eJRyzGkWAUSF3ubjaV1WhDUE2ND7E/pVwT1KkhaMKupg2Ff
e7FHbi+dRFRR6acgIy68WDy1hcjQ3Qz0h/oQZZYow27TyAR1+hR+NE5TXIdfc5DF9218yEio2SzS
vRsTOgy9sdQxBx5uO6g/tMTG2sOTBPCry70v++iA9jXaprn4PMED2/TCTzepot7HZEYGG+Wvo948
cLwkAYxym9VsnNKaIrVL4AYUWNstqyC2kPexhcs+0caq5kPdjA/SLbpdyh+J6HOdRvAHwu4njhri
1OaqZgcZunfAreQmtwWlve8TKVuzMBf2l1UDBjCMYoRPh30dHf1i+VkxSrZq9Qkw8s9xMuJ6dDDR
Ucn7oDWQa5VLs09kVHIa8e9h0sMActJvqYpBAst2R8mNiVlFwW06kVpdeKrFIYacU3bMpOn73aBz
CrewnSSXThGD5SMeqKvr5ZAN5BjF7vRdqXp+ZAVECKNHgm1aM16rPFthNhok7FL6J4vdnIPi+1yy
d0/8tj47mgLMs91XYRH0WuJrOdXOSKzxYkXHWcdnKEnk/URZ+gSm/nssb+vmrs+Y41haEvwUi+xh
AfEM8NkDpCSpzbqSU3s9iyavnVaw232QdGziYCoxowwOPqz5q5pC+bZdb4idSAWtuWoIrocgEgeL
xDCgyfntPzcua+PgRT/jNqWiYgixswmHJa8DtlNwCNr0pq6QqUhFBi7jwIARIM1BiGpyysdzj3D+
zIaSuPWQ+UWZxF2Ngk7RXGelWqtJ9yC75BR1dFZcVaJHsGArw+LdVQEkkLmy9h1JmEM8wu2vvggn
g3DuNYoxeepuX3td+eDPSMkrCUkfUzLpkrpLkLmyWlszYUs+lHVhj1/maoHvF2v+FrGVcQSiPXLc
HY/uwkY1u2Z0kw20aLWxg4GoKA9veZWqva+S/ttU6m+ujbM9p9ipbIjY3Yp6qvz5R+16p9kHMZDP
Pr3Q8Mp0FsCAnnBmKtgHh/ycjL0MTDyOSHdcEafd8lG5CXRTVb0tQwbKnKFGMhFFwSwHYlOE0aMc
a2B2zJ1RXnXzM6CqZlekA6HtIvlEsxG6ahqh3cHwbZmFYGQ/6s5VfgCEA0/BZY0aOTPxsR88lsd7
qMbgCu4pU6d9M9rQwwOf7DySm/Y9Mb/WB8xH0X6svPtoCSOUtUFBS10V5PVOd9MaJ2YjsthN5brH
Cov5Oiogz1qjeUjBU83RpnaH8D6nAkwKq3vsvOabyiMOOqHzW/BiH/M2U4eZ5su+HvVe0jXbUScn
2EERxnVzE+5bkGSpYBdSJ2oz1VN+Dhim7woWbdh+YtlPnb7WKSiwmU79RqJ+vu8jLi6e/uAsCfq5
jMSWZrXE6Aak9/wJS0f5QTNAwpFZEZlZVdWmpuW1rwUCNsIYbsC+LCeSb75PTtJsPMcHih/lDHgK
72tRRO5BTB1rLL2uo9Mt8W4IpoQMo45cxn4+ybHLz31H1DpcuJNVLtglQ/PVkpF3bocsujFRlBAd
R3OmW1yGbSYi5B7d3x2tAPsmL6CGjnH20Ar2sPHs3jsRYV9X1kikyaOtDDHgjFePiVyxY4tjk6Dg
G/eIc6t78OIPuvPKp6ZItgU8/Ac0CtUT2vh8H1Ywfp3xUzfGzbPMsvHWpOoTp1v7PIQjZb2Efh7F
P12dlR/VqNuzDcxrY68/oowrt4NPDJ8Hu/GUFvQY2iDZT2ZyflqqOIcNxLTIbEGwBh/LuU9WESBd
EgDc3lyb+xBPHvYGYCsWrSQZZ9nRddeoa2da7j0+5iuZifJU4NbczPwh0leK/dymn6XRpyIL9WPj
p8kdM9O7wTTlsyrGIy0o0v8IKRvkoDfe2CV7Udo/8+E+Q8R/005faUj0t3mGTWsokFamVXSdlaPY
yNFzYV6Yk+30I2eXjX3DGvU5Y5g1oYA5lIh6mG1Rds4QGVkjJ4YkbF7WLJCjBxMX0kMAZgE8k+1+
Uziv5aw9VHiJsxMqZoMbD59dr74DE1bfSYd2YVwO5iT75TRl1d4ozEr5vOytJvUfdCYPYsZUztD2
qIfpgxRyuJsBh3EFcfS+qWdyxEqurrEkhWRNbvFsO7opWmrYqSK2KsXIS/MSVWV0LBv3azDYHjHB
3q3xVrQgSSb+NHbweCAgFcybrojXYhMfipvSEGNdShqiQTDt8mzxd0U1HQq79k9DShhvUhBjuxAW
tQkSwQU3ngv6CUYcSZ0PNNmlzFGye82q6yhHPiolSfeNgfSUTSb25AOJrcUIDKEJoazqwiLsx+PS
FfEJKc9pgT4Fn7VAVsVKMXX+3qNVtZW13Zy6XMLUjufXtHXk2cOxAFkbKXNqymhPoECxMb1qnpyi
3PU+LeUadcuhWdF8DKoUMHviXSPa41du288knlwZ8G4nViQCQxef9EQCDT6EAjwBsupeRj8cEeuT
9ugM9x5R7rOi6JsITnLZZROgoagWQi6jdgn73RXjrZNb874cYZ2v+8/zwu4XuSu5xUaqz4QFlCcR
Rp+TKda3ndw5aZY+JAazCCln1Em+TbotmUzM19jdsaPtjjZibc+01c00XyOcZuOX9TmCXNkdPKUO
iDBRnPvmFOcry7GH3DRVUb6d8ocMHupd1/obxCfmBU5/nHXWm2OYypAolc1tvLc8822mVrypajae
NNduwiwmBwo5zoEvJj524i2uCfLGGW199qfvcfB/7J3JbuRKtmV/pX6AWSSN7dQ7ei+5qw1NiIi4
ETT2RtLYfv1brpcPSKAGhZrXIAVk3si4ktyddmyfvdeuvA8r+63mMqaEZZrPTjAEh5biZhsLM4d6
LqGJkoCxnOqtrKbuEuvcug/jq8opWomxJVzgiOXXEqzVGik/yjGc3EoJZBEmqXcZiiuYIfuWBLim
gzKBUFp2+hYzwfydi9anKBNe7uBiXvUErlHaro4AADPk3xioEIjIs/v40jmJ3rX+4q8YG8NraN5Y
e53LmVKkts739OC9KqmzMyuK+d46CwXVBneN76S663w23RLcvr8g2+1pQPqj6gdA1Cx8TKh+umZ2
JwyUzK9LnE0XzoPh7gzmUdrya0QmRrUe2NBIXGk+3aCXpY9L7gUAG3ED8WsV1a0WUP8MEJlIwz07
9qUQ0ELwPoNwCA5MDApVLm6f4bT37i7Eu7h1oAFuffCIu16W2VnIbqvzYDlVCMVbeC/wKE00T9MY
WOfArHMb+lSsOR5vOb6RkSVlk03BmezodAwTzNupGv+ksGLZGS3O9lEEcXS5sNZpCrxdNsRqy8Ta
9NJOdhYtm6N1ysH3v1RuuqbYQxBaOs/0mQMwkLvWVTGcCJf5PabBXVN9d06D6hnubrqXLBhQQOe1
J9Qny3eeIk6V7qYsK+km0POToP6NegYv29kF9SO0k7VrCRXubLm/8KIaB1fSOUId3hG/QXv6/mK0
NFuoiV+MqtPyBq1+CyfFeh34xB+zoetJEZjDcU6DH1Wc/DEIbz4XgqIDbk0HzFQQi2IxMjJWarvk
JZVBo+g3dUuPbdh4yaHUNOC1ZZNE/tI3e1c9Oqc9lDvKVNBe5WPHn7J7dnc6i7tIj0yHTRp8Lt1y
KR49RosY29Pkp4qlSPVJMFbzlgCUJg3r10wJFx1FxXjU3ImjzAqaTebRnbj07bUc0ukpjuvTPFv0
YZfC3VU8haJqzCk19LIV7iH5MXcGoCFdQDqjuGMdBxmjUDbSQYIi8eQmP0MKRfxBfIT1iK/PK37U
BvnQyZmyH+jqah3zFhsd78DFGvhVTeBvlLSxayFaysfG19LK2kvNSOFSf9l7GjYcz1GgZj7qQJTr
Id2TsX+t5KPFIbTFevRHZg8dUGea6/6Q5Q3WlRCmZn8yS/9P0NuYNxv41rY7vzpeSV0GbP7A7DAr
2JiQS+qA1kpr7h0BPoEewxtWG+2uUsOjUi5Z/vEcXLg1y3Fuj6rmjAPkUFMSzX4C4zthELiYCqpq
ATAUHnQxcivKdY4pBxMeutZC53gVNyvR9hUUXetnEwNiopeepMfe0SqMCgVwIw7rvXIo26Ycr18r
fKZRES/7oVKK0jJM77najFT3hYGKPKd2/o7mwaV4Pkfpd+NUPBuWNRzjxtjTrrjNC4Qre0L/8eL+
0pbGj6mcfic2WkgJgHtdLWBD1eJYh5quymXww4sy8vYMYTjY4KYqWWiyRG0sa1cJO91y3j8+ujQN
T1D2xPSZ1cCSMx/qa8nzHspc6zUNRz2EMSfM6MRmnErncVuP1bTXgoS8F9tYLpFkmCXw16lxrWu2
uWWdBas8k59Nb6DUovFzScXPo2auclNwLdplPiozj/J49k+Ju7Ms+iIXo6s2foX4ZbuhBgWU2itd
VyKiugT6MWfUEW73P+jhZhQI+hQJSkNNZ8lW5PVP1mReNCcCWcsgWsMUtKVKDbS9Z55KF9j+JPr4
3iAuzRP72p70wskYNFUS1KA1uYQykCfYIXrDedHVT9924Lol7Pt0OVsPhIy77x/3egNhbdApHerE
e9eU21RbFymczG2GjN4wOZb+hzTCAHlRVRGtSRO9sPRGlfHk73gannixJnINLXcTsxFPQ2Udid9R
Te+YFNjMmMRb4jUrglA0XslOnB1cOYdyLJ9DX9fnqqLjs+3a9ur7zJyens48hJfVFOfhU5Gig6Ro
a2lGRxv80FcmKJialcAsI7uDCOxs45DlZ/mZQHsHrrqYJXYK6jqbGkpa2bTX3l9eLTZlD0XKP1p2
UW6cvp65U/OLG9XM9d8z4kdz7muTL/rIE+7ozF5O6Gb82Y+2tc6ymuIvgbwnt04cyq3dML4ltfVL
FhrUo1P903FpjyZVxWuj/kMdtDxjsQOd72b/jO5D6rITyj2I3LvBWG+gMIU7J4h/2Xb1FGffui1C
9myzJ+sk4d+edzWdD97BqqS7pmED8mRd0CCilXHq3IxBlmghGJfK4TkLwx7iwZ50VbyLF1CuxoBY
FBgZwoKaLkJ/oWFQ0pjmH/54mHXrH3NLW2sLONq6DSiZU7JstgT4j+EifrZ+Zu5SU+bHSXkaI7+1
tdOhPzRVRh1Ny6OEOfJWxX8tv61vpgNHLWsCKgAVPDsv4ZPph6CCHJ4bIbcNFRIbSUD3Y5IMD3kx
/tBFm54SPd9U5a+TtlFnam6hTntAU4uF+3DQYcMa4dYkNfNAWiAGzbnzO7aQaJxc8yqP7r72x2Hl
uRPs5iEURzcwfhUEiU0yrTskR86DYQ5Ok+DHc6YA5n/V0N4S07aTsHJ8Cme5Fz6WLhTaZAPEFsYh
y5ZcesekDGoYvlZ9CCicjTJkv93g/DBnIzg1E70EVjqmB9+51ogsgmIJqiduieXClLChUhl2xwe5
aD+EH49Hgn11pBZKB2rWT5NDraIjGoWLhK4j6ejw9P2lGN1/FNoa2l/a0Fam0wP7ouc4UM5ZtuIX
M6X5u2idmxub8irnJthZMr34A9ShJh2sLZLQsKti7j8kzniBu7jgrunBDivSjyysr8vYT6sCESxT
j/WYTl41dlYGpiI72hX8wLwrjomZtIdqcm+i8qfIbnhoLXnDem/NkSGpaCrwefwGZU+jXPBBWQfD
+SjyaMqpAKRRZGIOEG+ZX+3Lvvtp113+qpCEItZlODwG0VBS2sJ0rObDZAL4WqrivWJGmqUWhyFs
9Yog+Db2c65pSoJaTEdnPeQIpnNAwL4Bby61LY+tySnaTzF3w8YlYN7lXAUWUhhWkh0bgAZnLHO7
h5F9W01JcOskOHtjUuZunsMvH+MavVp0QDiUrW2JbvXrotb7xq7FaZoTdxVyF9MZ8lsOFgGhYYTB
SQ2vSQ/aJVwszkFfRWXCLmbOjWyFNAa0PqQ8rw656pAv5zWO79ciLrxdFkIadxo+5Z2yUWhkFV9K
c9qbkxMeC2bpw1CQMvdUh9/JLq5yKCDXJzu+D+7lRnafa7/CbzPLa0hkUGbkJ+zEKiLq9RB7oK8f
FuVwVTYuWQ3tGzZdthHWog660uMuIOK1CcwYSCv3tmbyPgs+K8+lNbeMCvJQ4aB6KinhK+d2OPRe
3l3DJAF9APL4MvK5lGKyji5di+tmigEh4IWT+VVqygm7wgWFHiteHhjZUVsVPK0qk3b2x4M/GLhN
+oYqVrW27QNnx5Vi6jQyG/VcJ9mTsBF9F2fYFEY2nHgxwVzxvtwmSpl7lfcXVPlm3Tat9xJ7LCdk
a7/UFTNKPGI+GuAyYx6wflVU1cFQ7bZD3Tg/AoSWNVEgviXyHduqKcW7Oez18Ecr7bw2wtTPQaZf
qw7/FPdhEGkiKd7dQv6pPW/4U9foey6lBkuLH9Y1uAqny3weDE8cOnvKL4HtREs4qR8cgxUeRDuD
3FXLYy9a1HHa1K4yx1MSJ3W5noZ+k1gN5SfUcMep/dql4V2WC28ik9v5XAu1JiA9Y1ksxVW3nB9x
pt2ngU5l2pzo2EbKe2oeX2azLEjLUiThTCNVIqPpvC24xldyhLDJX8YdF6zGWDzPSky0Zau/paJa
J8j8huZaE0ORM0/PY2gl19Y0S9YN9yrm5ot0459cdM5NQJgB+V5ma9us5NZIeuDYWecemq5NCQGQ
bVvoKaOD7iQyhlp8cDUMBc2lzh4NcrxJ/mW5FghN24iIbcqd3WJy43H/5VuLy0Re60Naj4CN0zbf
LnbukaCSwOrIOr3kJbha3t9pMFSvDq3X+4Z7NHWp1Eibg/k0Tjx+Mj/Hs7qM5B/TvL6U7cPY4gQ0
79GzdippT5Tpkp4JNOZX2zonEPF584kSA0l400VSPwEGbylR511HYqg7BV5sXgan6q7gzg5mU78I
10B+JplzCNqWgUa7a9tn4rLCRLxNc3hH7NfHIYBqSkRgNddJ/IJH+N0ZA8COOf2pjRcXNxve94p6
gXTjixSFDDXvEmY14p9NQHeSdnlmR8sdSw37MrTmXZ9p+0blyyMUTG90X3jnyUu6a2+aF4tnxqbr
axDkj1PEKJBuvSTFeYe3aWSB5RZLjS7Y63ti1OYtlJQvRIStit858tTam8zuuRuea10U54JwARfP
R2tJkhDgtloW6awZPrgvDuMlVk7wQ2S6ZvvDoWgh/zAd+myXYM+hWfY/K4DhW3aZzrG0ui9uBObJ
bjkTwlRsTeLg/kgDhMZPzqvCwykvBvk8TuK1Dpj1HNCY5+8vAQsqkBv9LeP8fiYGcbMEzSgwQo5O
1uEietQ4DXPor3VD3qhzqRiMk5F3LV8SzX3bWEbKD/s+Gob8Af13s3uMMc4zm63PcxEC4LDQZttn
+9lLRiQZKgkMYoEqFMl7mz56D8suPvOqVyQYGwRoJwdLGzOIAOtIb5QU2lHHdvSd3TY2vRvKnufQ
JVliuCv1UQW+ei/7x+0ZukA77A1iQxcnMd9iFpp/a9FwBPruM63k/orCFv7WOBBXtkK3HF7jIdDx
vJ2hRG3qvrzWy5AyP3FFr3NlXky0/gel8UVjUOb3WqUfskHeaQLyYuPc7hxrFtxorbXLEDqUg7qo
vGg3Ja5M9lAhD2HKUJ7b0vsZ0FwTSW94sY3kqZUYbnvqsaLY67i0xfxrWqe4uXMQnNjT08ObjRk6
SRHvqwLwz+DMw20kXTKSO/j0WoTPPE9vFmlDFiU2jX20lWz7+ED6b+d1tvdPT07Bi7d5jTb1/SVz
LZ/6C8e8QGPaJBuDfdBn4TTtySt4w1t5ZX7qFnznUMrgJEbsfX0n/agwhvJCvzXebdft3yRvbsTe
/B0zVRYhH3KlWhL/oLoEUuIYql8zK6I5tcyzzEAfUJPuHm2xADusYUSKjlW9KMXvAKvQW4eEwzTg
0ivqw8M01Tjd59mrT4aO/0zIQfc0zpadqjAqhN96VYXHtFJUJn3LV17bQbOe//q+MU0bIXB2ApWx
1hDu+qjRj9RBmok3d6FjM7UHCgDiQbw1lvnv/+opzjtocfOuLYZ+b9bYwotqKg/zOBMWKJOvuRfp
W6HuoQrr98GOk/soRjwXWXYLR2k8AT6IlIxfUXXmcydCiT0v9G95Fct363sX0U/qOMTVOiT3+SqL
5axD10dOyefXvEZpI2R2agtMGFxzxGn0iUQlYdt8LjErLMIF6kg2c4jaFs0hxM0GWKAPd3nPFdrF
hF097OWLC2j+AXwmX1JUV3cmB1kJNrkzVvPtAFhwx3YXRyUN51e7Lv8iNQRRY5s4GOxRHJjI+Ugw
bKymkgV/PBs8Zph016aelh3Ffqj6ljtfPAb+tarHgfnOsPah5eingZKdFaWQ9vvM7kH3QX/nG/s7
t224WbCHbPtcjvsKG9qqpQvsjO1bb9lqsmCNW+8px1EcwJ0e+vg0JAy8Zdf/5eVEIEyAP89pL3ZV
SVsxnizxzE3XeeZa2RP5cU+lQQW2nigbcD5mlzryJjHaV+a3ZAVoVEauYj4aK+7Y46KXqzshlOnZ
/+iF2b9hseWK65fzjdWOdV3imuIxP7sQ4XDZQM5fraety/cXY7BY9pCBRL/gf2NNtm+bcIiCdDnx
WhVH3HrWnQbIlMqum+picYrLiWeaxbXG88XrYr3o0LA/rN9F19OQGSbv0rCTJ4giH5NHwVPh+jX5
Njk+9W03PlFCcyYBG4dHkDcAShd0g101M6IuBF9ZE1fmrmva7ptocDLzhVNZdHrtqtR+7p3iZxbi
vZwyJT7wSUlMdi964EaSeVZCRcDQXmRXPfnOYDxxYcAEJAc0niVrT1ZiHDvFKw805cNbrH7vDFDb
c3+gAHOyDo+OjxOSXbKfJqvchROZmbZYaL7GB4pwQlPpxFVV+ls7iZtNTXaOtFn7LlHF1yy7fxaO
TblD/+xpWW4J/o/bpaMxV+k7dULBZnLq8QKpguY14QKPS94SquROfamhgc/GsuGcCKLRdob/Dlz+
f6Lp/4VoagvvEQD+3/8D2/4/sODXutXyf61/tjXlfz//E4b67//r/xDB3X+R6vZ8gODug9/9IC3+
mwgeOP8SNrsG0wRHT2JegE74H7Sp968HMYhKuMCEUWX/JxFc/Is/aoGGECGGqdAV/y9EcGHZj/zq
f7AUHB5HOKfDBxU0gOPqP/Kv/wG58PMJoGnRZfsUugPhZvXmBnMcmdmAbmIzAxFmvSXZeKxKbnZs
UayNUKa400ChqGRaem5gVPeOlXdXHO68ce1qly7GYwkGIWNcHPcZtTdI1MC4keyY7LKX2sCpXaQj
o2av1IdoLyHIljw1l68YUM2GnFBztXWFv3ohIpZk9E7o1PJvxGzCNSNr+eLnPSAej0eyFYt7YLPK
07Zln9w6DRmtdL+zGHc3tmzcnZpYKkKGQSAIWWkFuPVzHEQnh8/sfpniMhqsefwkPUd5dzr9SAMF
7e1hy8AsGGWlV3/MM0JzI/3hIIr6yAnUM3LTlABsR116vei3riQAWyvtblRAuTmTvnyrkmJTukVU
lEt56qb6Oi+3OZbOYQianySOKzwMeWQ1NG6UqRucM2+RUdsbu3FkTaKtqxDpR6iw9vqe3DRLOZzD
8jwE+Xzq8GjH/LLeTU1Ns+ISmIXLK9OE2Bru0G48z/ljjAEXNf51Jg2ZmxyNffWtbjfDpgJfsq+W
8d4jUm19+2X0ueEkgN4qtuo7w+nqyKjPWdeH7+Ypu+GurJ6TfvqMx3LclVMxbOeSQuu5xdISRvnI
s7gbGdtCenWmabC4DQ73qh0shBVkQa/k6An5EWzvbASFy+HYbHVtVGvdmuV+Jtt67PwHRJJu1Pe4
DzZOisxkBK1ckXR7CPz/8Dlq9hjunT2eJPMJpDbm0Vq8MlfGFKp3W0zQ3VNgl2B93BiQjhrCFV7T
KYKZgBbMi7MjPx455jzAtjbbQzEhwiVZjqusJJFkZE2/1zlodUO5Equ78bfuzF/KMOf9nDTiZlJN
PQB/suwqPLvUCR8m/lKGDy4YGt3mKGz6QYK0KTYDQbCdAagm0l5Qrb+vEjQGBQ/HFutdUXy1wsyB
nPLFX/QpzlnQcLNWnFwF73vqGkMamkqCuEc/vC+Fb1+CdLIvQrh04BVY6FIne8nZaqe8s45BPAeb
MZuPgYP5JEX985rAu01iZgUrgXF4XYP7tGxxD6iqAPuWxtuEvqsVq5PpOUtYqdG35h+NweTlL3sE
Y/pf5GJQnlLPxBNtYzPwK1/76dJgO3y8pqTwMmbRyIYOhlOEpbzfq62l0GNfx6nqT1Mrf4lY4zlo
FrqvPSJIQVYQCMFNj74bLT5r83m5j8TXmkb5zz6Z0HVpPX78mUQYua12PxnNssHBryP9eLMqYjwb
qsZxU1tw1GYA/Kd0zD9M6bTPYW2/eEl+TGMhLnYSMFKwmSuo+qChD6+7l8C1omjNb7tqjVzvXvjs
fLhwbHhy4ZuyiuVGMeF8gNnBm5s0QRUruSPCKbfsyilA6mMvwoVFo2MmWVibNAeac0FlAoCrg+nw
mECJ9jZjMdlXtv7Nhbb2KGurL8dpOPuB4B5Nel+nN9Z7W01j4aUGkrZiNAwOIf2ghikeWLV03rDw
eK+mSjGTAHewanPdjdNwpCnyE0wTbJ8K22Pmlj8skHG1h4GxCYz6B8M9THR/1zdCXZJSV1cvnKY7
7qkSsK6SZ39ePG5rUq9xLfpwJV1EaKPsnzRG2ZuTm092o6unYPRvC4HRdVsvCQ9wb7g2YOfLoPF/
4fDeNrV7SFT2nozJsg2wtG5J+gxZdpi7R9CO4tTD4Pvdpiv9cIuynuKfJexK7CnbZ8r45Wb1+JLF
Ni2L7s6Roqeb1IN2UrSshtnbnb1W3Kq5/zBnnvzWHxMo/JPi3b+VZmpeO27V8ONR8hLUrCgJF6Km
fQvBfHDi40N/cRr/Z5LG4TtphvjqtNaxzcXISjAe930Gmn7MGEi90uC6Zboh9bLZrvTN6XmRQf2V
uaPz9OAxzKZAwPH6NzxtnR1T6Gj5LM8saP2m7gGqUSJkmDYL7K6WZ5fY0cowl3Rf5s4MgSX/LFLr
JUkn4xTgLRnyIn9t59+sQJ+46AVvmWF8ln5/UsoH1JV78pjbdL3a8kEbdfnVYsfnpF3YGNlUEidI
O/kyzl+LWX3NHn9yKEu565m9D4nLRhaWQreuU53uSeyxSo3D9hYaB+GIf5Jahu9N0rj0MybPaVAo
4qiBfMnmHHFnTu8TMlFUtfynyoxLKWG7TSImGRQOJ6ez5T5tqs8YAgeZlLI+qlwO64H2QQDPD20q
Vtyz28yOPAqtO3yrr31Bk2fVAdj0rDp8CsSwNy2f8HjrM5gPLk7zRukVS2Gs8wsVsz5b30NCzmZD
sbeF9bpKrqMROhdKzeGMwaAdPPttpJf7CJLleUkJmreO53K92jnJOO48CrKP7Mzwjbq2yxI5wQBU
GOFmbOy/9jz/LPvcep8tsrxV+M5K/85g9HOpaOZsZlB/Tt69JUMoaYo3++68NKAR8+CndObxWBvj
p+qOhiVowqOLdf1tprUd6/TfB4k/ZwcZEDCdMx8nWdOyjug4E/seDbootbXJWSptpdOxZCyKdrXY
P+3GdBFdTOtQsKY827lId1nDSS0dMopOVwGF1+gWrSXr1zrNAHbiAt/2Nsy9ssZxBliiPrW2yA41
/g/Wq/PRjAs6tGEEVPH42yvu3xokGnkW6YczpMWUeccbQsZrQHfAOTKM9FiiY7VHn2aE3jHvWl+n
TiUnBxNHO9f1QeUs+ntq3AixL6x4PCKsnepuXRifQh5A5zoW/VrmJbuGtvPOQyWPRJn0OlNoTH5R
/GmWhqnAAFzbjze8KstWJd10T0yUpM5wX1sLd5SmraqyiEAFGu4k9ennMvsqhFmhSc3/tKZLz3lI
v6tkTSjTABLxgh9Od63i+wFmEM3IUyv2vHHE60w5S1J+4ZpgMUGiVo2Ul3l4m65pwXsf/ka1f/Th
7HilBVnqHwHhOx6NdY9LQxvJYVwwJj+sswN0k6fB6xkes/FMHsXax4CrVl3r0oEZNNz3BluePbf+
07dTTHQFprAkPNM5TnXAZY630zA+Rtb2J6d50b4BaiT6HiNw6xN7s+5ZWVk7swFEicW6+hyaLWux
ZAJJZrn5b/IM4uDY1Js6yr+APU03KlFtJBfssX74o3LvhnTGJyd2frqO7IFF7M2g6damlXU3OGqr
SWv/FBDvabj8nDELa6eoTsUw/xWukGcdJ9SIJAuHgp8KGgIxe2ZoDCdtKUz86IGVpSTTWqaf4eQT
sILulGT9MzMrZbP8Fteez37ccVgoS5FT/GyA3yA2j2HO995LG5u8kS/mvqzZGqNcszgfTH3KWU8O
Dw6zQ15vzzbtzaGfIBJ2/OobbbrXjUm8NBufJLMbOODlUKkei5nmM6/5jjzbeM36I5C39tNvFH/D
Rg1Z86ScaiuS8RbaOM1zdbT6rN6bOVXjiNrm0bWPEFasa8P1H9tKT8ttS6Fj7A3TvXTUuyQ9m/eu
OgRDydmplnsOK8tM5XypU1zryTSxK6rWSGHWoZscASci3IYeBGNhMIS3Y83ip8vNnSyqf6qKIzc2
BEspFAvsHdhhpGZTq4Oh57Tz0Htm7BeBIfDPS7jOXbDU6+xxotDS8lG2mXP4Hob4flcKQ/F20Oql
S3vMPHFvP5FFXcdwbs7ASfDiFHjpW1u9ACGiC95KMU3I4kY8Obvwz4+FF9BakZPaMXLsNKm7tFtr
xAJbOXOz/h7KcAdN50zS8RZ7wE4UzueTOZZfWa3xRRhVcSbE0ByGysRNgj/j7I4VK03CAqFPJW/g
kVSCbyj2Pb6xlUdTU9YAeiNI4L60Av+UV8/hlroLwAxzvEVrrce7CGfrSvhv9f0PU3YZfFtqtZRq
jqrY2GI4KO9JCMWz5nEsPVMf6iSsWfLR6dMwbO9IWSyMGDTZznRwGoLBt0+ZqQ36iAOSCPup5F3Z
GE4aSWHvfR1cqpBSDv7mbmOZwzaY4X7U/ddgM2G53ANYupnbzJn++oEKNh38ZoKf+W9oiHwghRpW
vqKAO8sB21WOh07ZiYWYKRBrNk3thuP+EZJnUx0OBzuBAEHjmH2tsUEuq7qR8V4YNm8BaTebIsk+
szxItnH36IF4PAZ46bZd8Z55zfLULbYLryhoD7qBW0P/LjcoFg1eaxEOsRNQx1X1aqnqk+AFLKIh
3CcMjBt74lkPt16enGl6KU1viGptBpikwOA5jCt64sJiFspnOZ6+LuysyUS09c71iQn3IS0C/gvd
OdQoqYWnaN6XHOAeLUJe3Ea+gYOxyOaPMGusa6x9YkJdTCj68bYkeLWyRkpxyxw+06w+Uhl6vP0q
jGSVSB/dxD+6ciCmybbmhDTuwcaYMC8uMS9omn/2lK2thtBLN3m/0BYYeBda50mpjjUflLj2d4WX
4YuZ8lNlO83Batx/rAB9d4rZWdYJil+Vfq+tiUpnDfRZMm45L9Lm+8KdBrRPxXBf5pmoyjhYf2vm
l+2QyWyLq+D37Cpe7iLEz+XgxeTyiZnU4YcD/LLvvTQ8E8ZjsC1ZR4wIxDvAFCawWZqI8hyLVS2p
PCc/0pEPCfZdp6o9aTVKEQDc7XNlM9hZ3iW30vpiOOLo+UwrONCpXXfAq8FO+J0KrLcsgkgWJ3bE
9rrde1FodZRt5hz3muf2Lnaan6yGf2NP19w7ARvTX69wJ4CKpzyriY2DIq6xbx8V3r0vprtlTx6v
4TyeZtVxLdc8hFX3yLMu8WWKhy9urvyBYiDZHeiPwB+wt9uufm7rZ+BTEae4foo5jyIHKQfnFb8X
RKuoFxuxYNZfRkCA2uOz6D6WQCZLPaTbKaReaAGewEpiaiZy8YpLWDZjirAN69VLPIELdSmi1Ie2
mnM35fSo7jJuD8K14cAX+F8GDXfOC/JNCDSS1dl1qm3nbI9+cUiruGNrAvD8EdAOVt28PAJBHH41
OXpiAXg3DaeYmNRhtkAStLAFPzih00aXMn6XsF57U+W7BGvExhJMO3X1iN8uZ6p/ozRXRBaxb0Z9
WBAILRJzi9qt1nomoOcJPNPW4wicWts8x2H25rW4xpTFOTdDm57b57nU86mENbbgQX315lXZCQ23
L3Qv3DtInVXBs57MuyqMh57znk8MXaYXeIc+IWkfYJLbhtIqNoA+m4/HIsli/cdxuUQYNdnKdyzI
0tYeKETOjmUlx4OBN9oqO+u5Dr4eLlvSo/WzQqW2Oh1u66Ukx8txcLCIt7a9c3KWytiT6RvXpe1N
ADIRqXzHACWBtWi2LsRP5CXNx89CG917EywIBtUvbRjpi1Okn3E2lKckll/fJ1aG3zjuKn9rWQ0V
pIvxNjyaCSyvfZE5zxfRiktuLyAwej1EPOTsA48VRvabSDSwN/y/wFM2owj52dpZK/aiUZkO9hMu
A9pJuziJqFqq9G40ZXOkbGAPGtV6XaBxcxFh82vwpuasZonOTzsZggRz5aSEK0Yd0cHQHNI58ifm
vWS05v0YY191Esa5Bu71PreSv97iz89FgV9JGN19YgS053vp9upHxs4v0BnakaAnPpgKtCmnPrlV
9jdzWvPiAttzS9msHCTeQ2ZRnhZOBIZ0h1EKLknYB7heiCeT2epgBcJ7Nw4dDKdTCv6IShE6gZOp
8S8V8SY8B/1LHY58/21uHoay3dM1VEWDDCmIyzP8ZzO2K9xadqSKvFjBuifiPDnOr35gx+UclDt2
n1YXsuhG1cTBujw55ST3RRYz4nf+JsBwzHL3n4Cmomlq5nXb4WiVZvhDGvy2SBoprHBIAQmn23NX
WndzoedY9NxmmGzG5+YrcJaafkXAYi2d7XCJ6jMRafcupdxknfkhBy2+EuMzfrAyUuEeQ4s2c8/2
k1MWFOTAwhH8mHNAyG0jJwvMfQHHgmghfF/w7ogxpXkzMpfdWuoP19H6L/bOZDtu5czWr3JXzVEr
EAAigEFNsk8k22SvCZYkSuj7Hk9fH3h8y/ZxXbtqfpdtWjomLTGJjGb/e397OCfZiJpruelT0VOd
tZA0bZ1q2g8Bz2y5irXW2F6duEHMdAf6UArGMEsiCY1hvNtqUby26eMEQwcpRYFXjkZ/MHRxDzsX
NXJ8jsNU39vjOURDv/HYlyV15ienhX3VqpmrzRfbQhl4Z/MJar/rBuiNPSpWoflDkgyuTACugQrK
aWuEoXGCBUPesJ/DQ5EGZMOHES9+14YHpyIS9aVYDAuUoZxY7NGIgaoh6Hf7ITTyQ9006aEiqH7U
vNUXahcRgaIHrMjX0uI2nin7rp/64XX2OCmzP99Byvs5EBR4ShPTg2uLQjChTcDOGhUQMtM0vFVy
Tg7tmmUlRbg13KB+ipxuY3C4ux3D9K3FheOzXGKBRmd4RB/ZluuEcVwYC+NhxBhIDLwsZ+tUpOPO
YEDgz+aKkLDgFMV1fnRH+SFRzTdJr/Z91jFHA2jhps1r7fwcBkrCUTjc3SDEb0XuHMkS+cMNOTlH
k3fWKwisrOo7pUYOtm2RPSZT+aSWTh85fU3nbLbvOOqE51Ck0cmLIuxHQ9neBBk+sayUKK61VOfB
kB71irjGyJOiBTe0Ig5JczJwGri64HzEXpFIZhFt0f4gcKgw4sJAHGYTJJiVH1yj+O4achMtxMxi
WfrsOLjbDZZkuXbbdxP8l4x0D6VC2VmR565DPR6TUFMCXrf+gMOmJ/rRJsjGaXY1FmpOVswIWK/J
F59TjDSYp/NJ6qHyu9h5Ekgohy4Ivhn1ZOztkmWyN8sNh3v6qUkA40N2nv5Ay/T4YXIQpE1NS3OL
M4kTiHUY7ab3dWvjuCKktG1bozw5fb1XHdsXGBMq6FCvNnHicfJXcAhCTtVT5B6cxJuRjeL9BMPK
pyV29CcASi4vG9ptQ7CpiR64VuwYwhtHK7fvROg5B5Gouxa3HpCg+hFwAhferKQ9Jw/L/dffMx3U
wvfrcMfGpbwVFq+/V77ovrxNbFwjU6122eBOJ47ULK6ldPC1YrANhRVtf3Ys2r4iSeAn8zIe8xky
Tr20/teHkON6WmoAAfUXWCdt4b/tmaNCuB/St7LJPqsSnkHSQqxtFeyPmKuj5WS/ddkve+z9Lddi
V6PTUF8edaB+0lkfx6n+SYiEXRSzGi1/SeN9LMF7lARg0xZtn0pQg46hW1+vH8KUaqIwmuXOKorK
FwZYACSwnm54HpGvD0i+3cZj/rIzvHnwbadMj/hdblKZNP4MN2hfRuOPLvKgxMj0SXMO2nLco1EL
upI52uXZFi7VtMCHsnDgRmia/KSL9FrMVLKruHB2UJs2mBN91MHyMPC8+0ue38A2tI4cda0p5OGd
9ymXrM0E3mMfM+w/GIVHIX0G4GE5dpV+hsn4KxBQOcoBMtvCIINdUvGsnGcjan3TCvHSReI1EHrw
8Y+R0hnmb06ESFnhdBgh6YAkeGgnlyl5tcIkpYlwkxv+LCZqWMMJRNnMD6IuXoS12DtMZYT/ld37
LoZC4s4kv53bL+yLol/pYLfBpRzBPZtJtRzRJ3h4wvAV25x8KZfO3ESpPjksAmcIff2B2ElAJRgM
Q7JEu68ZydKWzQVkG3/W3Y0Zz+LOcPv0Y+WzJwanD0e3hl+ZznNkTPIgDG35ophf5QjJVcQdMUTX
sRljhMfUGFmzMV+8z4r2cFP4oRnYOwtn2wbFahbY14mHj4tyt3bkgfDNq3BvEpOmhZTKuRqdPu6p
gFo/zBgMIDSI6x/P5QqRmdEZQR+qFzsmgTjr59z7dDr8YdHVmKMAcET9neLbEeXC6zdFoUBBCgc3
RPp7EvPOpsphp9YgheEJBfLSPSMLG5u27RTe9KBjrmNbJ7zu0jf44kgWq+DIz1it2AA2Y7yMJYci
HkogFPgYqcni3v6TY4qnrL3XtuYuNuybMbOvKI7brM9qQKTed1dW32Ca8uYtLkPKAVg9Te3DEk7f
GEezFGjszsgN70ZRvbU/YZTTBdXvDQxvbbLaxNdLtXxpRPtEl5JvjMgy83CtXFC+ctpFbAlb0g48
3f1OmGTg69x7SRsQeYb7EvGpPiTs/Wgl6cnx4orttxpP42Js8+kurGvrzHSjh1gqeYlVQUcaBkbz
2HPiXVDI6voYFSjaDJlJfcSUdt6MHdfB2qTKy5nLRzedzK1kkkQjhsy9HRdWsaFeOVrAKY5plKK+
h9dU1mv0Ho8Mvrc7jI1yYQuf46cQ+YnjS2hj3sJHZ43LLrIGRseLRySR6gtfQ4qoqOLat/30mdCV
4xcn8o87bJ9IBkbBdx+Fu2q28nOz2CfatrwjEcydqbrxBKUQK0xon8x17clC9iiRgM4AhoaKJo2T
NqxtCM5IJV5xGkb27aquuSZZ3mceGS0WlYUzcy5HLvlIX+gDW0MlXCo97zZW+p0DcbiDbX3vsmD4
feXCTZgck6hmKI6xCeY4C+YPJhNcMRKCss4c8t7A/ghbrA/3LWkcTkqj7XtVTV3fLG6GwCZDk5to
eL04hlb5B02MTp7wMGlaldU0veEgGw6WC/h0/bIgbGGp1fx0WuORE0KPwhzcC9afr+3u6wMuN2BK
cVLsE8d9qEV0mSQhTBnAPWjsqvZbK3siMMMSG1gciMvI3A12uGetAwu7SO6FIJ1LJtTr37YGkbSN
QGByGs3vcS1QB0LN1AY6+J0Azx94oY+z6h7Oa3pUKW/0tJy/u2O1D2PmaF3RcGleAXDr3/zrV2P2
fYgBC+kWr/dUGu8MMMutKOC8knLItooXtqpaUCMcfCuOM8iz0N9k0R6JjhNoxt+U6yv71bhvuvrq
lSS2uZQuviN6hgCmGaOc6VtvMieqj4Y3qfPvfagAXmBK2xoZx99cSpsbsvWD3B8nvL0HIX1LxMLA
certDI6nPn481w/0UJzXBKeNH+/YmyM0XPYMlvNyswQperyXNnieqFbKK2gimevi1ARhsMs8SJFp
NuNVAyrqZyYxR9s52w465rRYx699GwGrh6Py3RKgx0lTRuuT4lrBJQzVqTbta4sP56hbHRA4TBfU
MqYIepjv+zbDLpocJqEYTlbqaFswoYck5PFu7tJuulgoQhcb+vpsNfYVK3zNRILy7FxNN/wkO4wA
43M4YC9raqLNnEFdp4GgROXe1o6L347JAsFdeecJ8vN6yd5c3kl1T800yYfb0a5O3VsqenleKLHe
FiNGTxUOxd4Wv9qRdoSpjImLkCXB9oyYNwbBU8MVcJO6bUML9bYJYq4sVIEHhF02XlZNPoGYY5bV
rIKrMAcAPTxg40vgY5DefGSdCJAVkTEcJtsuynZlsjLiDDxDxSIhmdLS3YEDQ7zNH8qcLlNDGceG
4MfRIUtzCs1Yb1Hs7K00jEOfO+Is3PZQhC1yQe5+QOxJz8LkEKPn+4GRyKWJXdQEHDd9PN53ISYA
DiZZ038PkuKH4EcMEmyet47Ztzv8G5B3h/pboeQ3A+yn1TmwKCxjI5IfhYmFhfQwbgHXGM/Tmhjk
wt4St1Z8d3j5jOFKm+GZG4/JLrly84aDHQN8YH8sdh6RJjYDPVD6Y716oz2fzP5TmPBUTBmcrQov
DNytgoKwNVOf7TqdNivUCahAnTxrBraQxftTCr/UH51fQRkYTNrCs8Ndctso2GBe+bspg+zdK5BX
2vxMFCX95h1rLwu3CSfI00jhz2GxnF9e1ap90rZ6Q2cS6n1wiSMcwWqZ3O0Qk1puzXLPNxAehEIg
A5u8QVyGtKCpRek8XN72JIiv2uqVhwBzIYJQRBSH+xHGALCRkEcVO11+j4E1PMnuKgasO0ZTbAFg
ccCzgWyjOovwu8WBdR2n/CTrA5WK35AwpdcmnI9ZB5JnCHqkRgGfwSBcyHN/phR4ZEJkBrycY4jS
9NSA1T9jwZoJetrY+5PhIdTtARYA7DrzE/neeXB7nXOVuu0WEGbwMI3jGCPX9RR9MVK7N7lgUyWl
dm0YHlmgkpOLcXTLVfo9789VJj6DZkSbsKbkGHseniRRVse1liRAGGK14pSCTz5bbl2aigJPD3u9
zJdpajiAwFk0mqYlEo1ry7KxjUmbmEcTFDvHVcu2c+hek5b+Ndwu+ylG/2tyeEGzbZvbUiUMy2Gh
7QUDNCLH9jfZPFvaas79iEchnhIynprgroH7Yy9alW9MRK6SeKBKi0fMFYQmcbEzUMbCkLun1DbY
jtI94iM3KAcrN1MZrvH0B5KbGZk3joy7CvsyifW2hkOnJDiusxD+aPmuaVzLVe9tWAV1DeSDM3XE
rQPED+Z8Qgw2w6Y2zX94IzUCYv2LOZWHx36eb2QR0D3S1vU2juSnix6MFxTTb7GHXf+cVbV5mUsC
/7XB/Y5muE1tcEhmm6OmbIcdDGYQ0K8kafpdEdZXbnls0oJAE5C6vWnPuyzu5zN1BuLQtOYe0vOG
fHmxjRdi+wgFOysefujGeVpwxm+R+XdVlZyDe+VaOaIpYyN0x20GL1YQvnXtqfHLVu7VLNJT1xce
ThmqIIOR6aFD+aFttYcp5bULzfEKHc6jMQj7eOr4DEazbR1Ux8Q2zGNgFmcqeastPkvwYZpUedia
Pxn9UjlXaWvXJjmELTk9iBVUMF254TQ+TPQtHpOYVOvyjTziAPa07hC9pndV3oZeC4eisn9kYLXI
KGlxgFcWkmkdPjD/UPLVaaqKMu/CINg4kircu3zJIXOna1NMPSe9CRvS+v8yUpN1qCHU1jYup67M
NFLQObGM6lHlxUOSdZ7P/EYBqZt/l0TOTlahbmkzxPLdM44YKRy0ZMTGm5aAV0KwTmO9CYLOPvXY
8/JsIH/sghCwh3oDlmVb1dW4E0bJoJm5xS4EU9QgpGyqMd+HRvjRyMeiK5aXKj8uPFH2yNF6lNI8
xEkJ+VqzFzm5QOvVowBF4d3gGwNMWjXTfg3eg+B6L7K5J/MK2klMT2GecLl3ZLRiW5ju5uvT0Gqm
8JncOgFOO6KUeyGS516Zby7jo9zGnxxgE3XNMuI995LhQzxg0eCazvOBicxqHy3oXmCyptsR4+Gm
zlR88KS5xp/eIq8Mdn2nD39ge23iUbkTnVYVv2sVxpg+tLYJ5/8FVMdiMjHK57FkfYhSIInDQ11l
94GeWnLvPDau3QSY+2rjUOexnzdjdNdU80dyN/X2Tyvj7TpXxUvVAYERg/ctBmx+iDxYv1E2Y4Mz
Vxkyv2QLV4sCys9mdYMRW+fy5pN32Ff1pWMUH0v2ZY9RGOf5+DVwFN3TFgyyLETnFE4H/n59J06c
oVn7yBbE6wm9Fv3QXSr14mrdncV6ctfr6frrwx+/1VycFB1vO6LTpQ+pPEXkAM6Z5yFA51VY+Ppg
/tev/qf/LEfF2HRcPBcvs3eRi3AblEPhD4nQW0EGiOWiNw9u4z4JroQ0dxIJa8BpNOnoJ0k3+l+/
iv7rV1+//e/+2den/PUr/rtPse2Jy0Ls9DsYwNDx41pukraJ7qGyu/vQXCBalQTfaGlfdgZkyTRa
kn0RNS/2aH+GkKXvCeWM+0ClemPX7qVwI9SRlcICKhqzAJ9lD9hMOxJdnJXwEFU+5fMIgjNj175D
LRyH5IYnj6asWh6mNV9A1mO6H416gz3f3hUkSTY4SplUInM4jGo3dk9unP+dtHB/wMey7RdSr03w
7ZuZgvGzaQ9bS2BKwTLXt7OzV3V3dGyQe9L8HiaATOagDXfFiIpkJqySQIxG7oSI76ZfBvLDZek4
Bwq0hPWtksHDHAYanhAaFUNsox9/yEqZlyAmZ9wxBFUaXYi4Di/PPYkkC83Qwvw44CiSyt3AZ+eA
HBivff5btF7+NJofnTn/QlyNdosIXkJiQojq85H8ROUDwU7INOOrWRppE8w/plVvH4KRm/04lZ/L
nNxydmEbFO0rfmh0aZIl+9nNYBywYnIj2kSmTvex2V/zgPitccVFZO34pl7GRh25pYNmMUWzlTL+
2SJQ0DMSU6bhDTmxIve5MEBMdOM4Q0CLO4K/w7215B9uPz5NgLk2wok58eTwUkpCglubzgM36i04
PYvjA48hOdG7pPdK9zkzzJ4zLzc6sB7dKhdRMzPN7mEC9UBkz/BrT/fboFcjg+HP2uGN260lCiSY
Db8EqnueydSDN9ddc4GNJplVb1g0exjObDS7OE9pMii9Yh9N+eMy908g/VrG63LYNQMN2oY5aQDM
EG3cGbpB68AGTRi3pDFy6ujBnmYV5G+Hlp7nM6gC+FSeJ89u5GWX2SvBCOVf9MOZPAhZ/WroAmgF
eCW8ktfCDHN5sfXyxkWRjIxn7kNCWacqaPyqSvF8TySy1+/fbO4tpZFQJnHHtBwlc6bCxcnfdJo+
OJP1AGD+exS92gEuIFdUAlsCwjKi9LVPOO9I5Kev/yPPubEU35MxIjnDrDh0aAZD1KgTvo2ZZD5a
rKehmjSzG/idIY/55I2nOhqG0wAr3XLEzNBKMlUvL2nssJzdJUXik1rjzx3Q9OeNDrXaGk7g65qm
noXzMB5Xbv8psfZg+Ggi7oK2BjvrjsN2rji+Zem0SeJb1zHfuskptpYXfG8rCLaJOnYZlOIie5/W
DGk8lSc9Bh8WIGKm2En/NBCcFIsgOh3R9O4wMrMtG8szXKS2D97NuhcHbSWI+/H8kVbVzMQfPWpI
jHQfJNDAXBGJp9KpfwHSOTZRmlx7jAwbAeCLarrjmFKVUkRMtvole9UuCBkj47zO9WGvmUgxmnaT
+zxNToJK4wMsoug26Qj+TkUsqJRFdRntm3LyQPrGDRPHxkMSAvKk2ujeJAx1dr4rmaU3xfKdpq/9
XOvrhJQTMnGsMHUc2jl6zNZb1KhLuDwLvgWXyQNzx2THQO3ZzdA5sj4B3rxOHcrK+5GQPsDN1Rd7
mH2zL1eJoXOQ6r2Wlz0slhbUNgB8Sao+TFG3BCfSbcA5g8qB9i4KFXOrKnlLqsoiEkkZAGmK2ocY
zy5GMdrC6kcDsWOqfJuE+IB7xdRhnvYZ4ZUt8A26ABIwWQLPDLOd8WPw4sm3+mn844NXLdhGJLpB
FTe3hTkMR5NJhGthCsrqc5EtiR90UjBGqB4H0zl360Dj6wMYazYAYcD9d4PXKZ3UhtxBtdFO3O+t
YfrMRam3rofVue6XC0emMl13kLTb2TJ8LnIOiiQnRgKpjFpUL5Cd1g9LOSARdkwW+5W5bsr4dan4
3JyUHQd/2V8kWK8lbz4lfBvEVb4GBwAXq3VNo7bxt+e63XaM7VfItJuYR+Pk1RYzT7JqLv6mj6pi
gldhNCMw/9asE+zSBZ8kxvQTu1R0HtxK3AO5jXa6txEDY+MVv2K+BPEDJmPo4AbMTKFT+zC2qmXX
nJgDiKTcVm7R75Djosti/J7R67lJ2BfVxure6xhpF4vZ/KJTB16xM4RbezTZVaz3sWdQLARmLGd0
4/vUrm/Qz7MjjoyCc1l/S/D53HhFeQ2082NqrafQjhYAv+XF0+P0K7fiW+9hpDjlo8mZaS+Q/Jng
VLiTXbq0mdq9ymjeJoszHoYEBX8mMrBEDFE9WcXUi3gf1ug0n3P7pqNymxXiIexsxW1pdHYA2X4H
GjNqUobGJmncZB8MkrthgWHLIouyM6MwQvMOfqWLjY8annI0YwMMy6Wg/Q2LaGMu3pNeLeBe2bjf
THhkVfvQCecKaazfwbxNz63rHty8fkGjYnBFZvsI0OiAM+67kzzYUxw9F42JjB47u5ihPu8MVjZd
J99l1oQXJ8BNCVOrP6xwxLMTYipJy/KpxCNXBfAPI7elZFDV1xHbKNXFw0+3I9/vMu8FkldByIQq
6RRXNffdTQD0sp7Nwk9i+ORDhLFrrquQBIxJKIqfo4p0dQ5dNFg5//Ks7KYIk2NJu9pvWUdnFzTl
ics7QdmRFwr0gXPfu6Z5ZinsjzYOiycyX9xzyTT9ckIaEIzqtHDCBS2/9JcwckjM9OZD42DVnhrG
ilqpG9mXx7kc69shspYH0JQg6WWEBIzcdusq8dhhl8a+3Ba3YZ0yXaVgcj80wmVN782PVi4xxDKp
/6AbfyGOc+6Efvo2Rl11W6RJBX8hVnu3Ql3947cI+ce2s+etxVlltpfxwe2i92gm45W7THj6Sl4T
F9aZ5VFdGdTA4TKjXmMiHhidqNsGhqNZ76Z070xds00D1Z073b5rvaQ3obO+5tBrcI+b9k2dGi9O
D+kOHaDYdxE8IrVukZAwF8wyG1DwarBxSzuMg/uAcRNH1goIS4rJNVv8NnKCuwE/gAVwLo7m9MF9
GhVNJIsD69algfMsvSmjLcLctyN2TMIbHImljZZUEZopWYxPRl64ezcAPv43OceHP5KB/4fw3kMZ
F137H//mrJXFfwoMOuQZJbFBqQkP/qnxuY8CMOxdnJyUbAnxLK28HTrhx7LzHnm5Dj3alJ8CTew2
6DZ7Zc/ALKAvbJaCUApHKczs2RxnOFqS16F1OeDmmQSqHRsn7Cs5ZcCKjoGxsv4ShbKySG5J7Ge7
sGpPaooTf+YIj2MgU6CCaAKnm8YEMIoPn8oEgZAgKKro8LbIKvjICmuEel0nZzjN91WwhLd//eDm
RXvKwv4ZGApzLZtz0oADTsxaQQTsWwjSwrz2GnrSP38Z7T8VEjPosl3LXP9LuxYv5Z+6VMeIQMQi
aSXqRv1ZDaH50TdUcKYWTDdCNwqFY4jfl3fKJvH8UB9JBd5kXXE7Au3KqOAl0Wxdmb+29xqMMp4F
Aiw2mP4YsfuJNy5hnF4/C7iD55S2Ifwl4cOUJmrHa09bl1I/M7NpfczB0aMkhojlIvoGixBP0bTk
ryYUxB2wPIRTO6KrXrXBnTb7szvN9QVL6EMnyenZLeRt5s6cz1rz1bWZn//z18n6U+/u+gJ5lssR
UCpislr/qX+1ACdXRvgCTr0MdlORD3sFvrEa4RmpRM4cJZ1ki+OouwwCK2tEtSDPwHG0+viMPHwX
FB7QBSYUmuz+6SvAljgdgMjQ8fY588btJ02YpM739bTML/kU3wGAmnZBipfRCPIPI0mGJ2O0L3h4
/vn3xp/7j+8lvjm1/ge7MMjovw/fQjjC4zss2N5Vlp2xlyKfHsbSir9FVUsEMixr3kr8IJhe2Qdg
fJAHjdj44dYme1fJIbjJqpOdUGZauAxbmZ8OGyJT4qXxYHvqJkfq5rHatEuJeYWJLWwGnf3Nr1In
utPSglfcJ0DHZdr9HFgilZiLN9UFzcE9Yv6ZfFK54ABK0IG08OqPoMrPuc00rpjEq+iSD0AS8Qun
m/5IRZF7snUvrxlG8A1eJIyYIxj1JTTeUH3UE1GJdNMnNCnSrT0D7/ZM0JYWlu1MnWGq8s4xLzJ6
aFxgBHVouk9sej7WcrgFdRbdVJ6K7rjMsiAEZCmbZKJDpy7ehhZM0sCwK7C7b2U/AxRUWEGlc+1A
Sf9KtVNvTKeznyq0/GNFM5TvcqHeGSZBUphVJaekQb3XU3kPF9z5xdIKZ2kMLkpNBGpjWkS63g2f
k8AGK2I66o6YHYkLIz8RuozZJ9AgowP7dnNYDCIqlDMtVftB7A3jeHvmvUt+d/S6G5mQcrFBbMMc
rd4LrbyNh0kBLxbFIZGTg31s5qPTYcUcEqlxVnUwEzlmREFpfvzzp9D6x5XI0ZqaIsuTAq7mn99h
DHhiwyKTe/IQTE8C67KFtHmrh7dskPCrghRLZKP2iInykpkphRBxGp6w0HPjd0fI4evMMRbyR+6g
89rM7o5aMCcXdCtCnZ1h3xPvkC1JgX511S8dlMSuzbf5jAbZNu7eKmE7dkH0gbEN0wbq6NbOl1vR
8ZmZC1MvZ1b5L77tdZ/6+30MNwWpN2XZ2jKF+aeFxXBoruuljk4LmDEqAOS9nONwq6iQugud/pIX
Mj8VYfFcSg+b/CD6Z2409zRPcsFs2v6htclYDhrUy+yEtwZEtVWstLDJkFmuBtzfYT7gHFyNkMv0
3ST9t7FgqQxhkrzwJqp2HjOxtGnvlBX5snROyNHpIZsC5tMasEkmcyqFnGPL/Gu3MM76Fy+Bqf7x
Rw+RwHY8GtVN1EfzT4XaehAVieA6Og2yGu7nLHRv+wa0Ui7fle66xyVUkV+H8U9t492w4+ptjOF9
aMiaSgsEudyrPrL0vhvMp2xOcTHn0nrOQY1TtJGh+8YTrWrN8ObFHwE2hYdhHH7UkxAnWc/k3Axb
vFqJ3uFIWYlmCXmVubzvIHoRMvOdqATCx+DtfombNyPsaKMJ0sRvjaZ/8rQfwAJ+7lGEdpS2Vae+
Lx+ySoz3sL2mmymcv7krqzbGttdWYM9jR722c+Lcf/Vrsl4C+qHZTkmTx7SLuyv+IesG1sCdrEE9
dWFOPGQ0bntSRRAtbYeW9aW6bxnV7LpZ3n55S1izz23GlX+gsBZ7SL1cK8e8un1FQVzdXC2rc28m
DFHXnMtg5S04jvFLHpm1Xgxqb9Hrivjo9g5pCup9+8W7dKJmVDCKmCUPspPZp0dDdWIbdaG9Hw0M
qcQUwwokWqUr90Y6rYFpCfvLhLXsgP7xqWdPAIimxYkIWLGlTTB4yHLzHsUBauRAT0vl4iRuixAS
Ndf3vQDRuZtcjfnONKh+kWnxIOL+hOUU+17MvTxYELsdOlg3SzQmFzzd7UYZiOZO5AZ7szZpVehS
loJXDlec/zIUPSMi+Nz+cMwK5WuZsXItw4fQVkuLFCYUkpGc/XoCjlUBSWFIuDesUOA6kw/4Nm9N
LFv3Y444apMwdTHmbGquXQ9N1nt7pR1rP80ILvFspozWgT/lGrfFHItncublYxZNQAgVXxkFirP6
4r7iFNtYmnsfDlN1k/czA54qMF7++cpiSu8flxYtta1M1zZt6ur/dESOTANhCMbgkWnqtF1DhLSX
BsEWR7fczIv9OXCJvoIlDXa0b2X7StuFP0bmt6HQK0MG4c5I4EqUnjc9APKLzr3HtpZH3rPjufGp
AVlwGPRonixLvXUFxapA3m+d0gF+Aw/m2NVDuwGg2d15gbH1HLfkgvcwRWn0sI77HjmQkq2gp3Mf
F7h+A4bzrpDJ0R06QJf0PENaRE6ZdJGxC1kpjCPMD4Mz9ruRqPStY+eMzUvTZDJcfmdsjlLtlrc9
bGnc/TyP8crVkllXby0Vt4eI0qvNbBLdpn39LR+lfhjTeG+RNltzeoc88nOjb3/quT3TOL/FaPkg
5Q/ki+FkgLrGRn1YOERQGAUeQLYj9YBwKPaLoguGBXk/DvwpoaRSSOSgny0VUjGeYLnhCsZobob1
RqnaVw7eoaNXIetlQbWcchQbkPwjrdsWTMuZxnTDfiwWPFccvC0/cjzigJ2uT8Tn6S8IPWsPqyff
LDWtKtDBjgvGpBt8mFvTqDhsEPRqMpwxI9GkiypCccDGvpraVicE5mr8Ls5zQvIG5cvNd0OAFzNJ
S8qD3bS+i/GDLGAr9nZIGA+XZBIm+U8vxRjgJZKuhkBepCar+PXE/n/Mz7/A/HAgF9y7/t+Yn+Ov
sgnjv+P7/OVr/sL3cQU4HmF6thaSY+kXxOf/8n2cf1fCs6XQlBsoDa/+r3wf9uG27LvoP/7NEv9u
cZ1WnuOwvDqu/N/gfKT+un3/3alGe4p/OUKZts04ed3x/wbn40lIUEHJYQ6v6a8yqXlSe7Ts+jd+
D38yZEeeL32J8/pGWOFxXgtv3Wjo/Wwxb+evsgrILqFLA0w+UZSbrZW5rhThaTSSCseb3geNx5O4
Vuy2o/mIp/zOHduViGzhd6WPt5lFtePM9WuhqVcow7sk1hAfsoi6GxxqNMBR7NvaTOLNibLfaa39
baKatk2KgLO1Enh0KAfGTRXtLfqCOYuMtAeTUCMmk8D9UqXzUBmU+lKlDVOR962RM79p1iJivnLY
0o6DYBhY52xYl6lUfgIODnfJgkcgPUUipgE6lXdFaX8z18pjVZJHozrlMCfiu51F7D74Rtie/Jy+
ZFzmWPUTem8qupQH6NZxqjQ8joKs6DgC6XNMCjjguCdR9ATu8JFYYrRxPeR9fFM/PXqb5VrgLNYq
5w78+GaoSUA7iXMlxcVft3oh/TTeEPxBuVnO9jjASiQtvaxl0VkFcxDDHnbRsB/ZCqNHg4Iqm45p
ZPJd7GDnzkOaWpZjTOh8XEupo7WeGql+w7/lTO5XibPDyaPOzWXHa/Ug6LdmnIQijo9erdXX5lqC
jYuQqSiRuG1N5U3fcAyHO0RJKiVwczdNGMXdT+oO7hr6teUQ7DomYoIyKtq3ncX56dHGnRXFGz5F
ngd1DHvnZ6oxHBlddU9h2i4gOKTp9Q7o9yZYto1JL5JDRrNKcMOB8VXUWfSPiwGMJ8nd69jZH0RS
aPEojxYhv67/hJKxoa7gjYqlm1lSN17QO65aizQBTeR5SyM5l3VOP4hhMxsA5Ywd3eWuRmGMaDOX
tJoHtJtzmt0PNekUi97zssxR3tE6pjUqO5OlvYzevIfR5e26tTjdHdoz01PMO3SqO2v3tZh/YgGb
ezBME2PavcXExAxtQZMcr3qWUvesze62rezqjIhMF/WY3VYuGxnwOfOQF7C7W4eLn1vOV+KmORif
ILrtRXK2U4aGGdhb3AonFpb8ccRcgCP80sXTMymX7MTxYGu1kPHn0AnOjhf8J3vnsRy7knbXJ0IH
XMJMy/sqFj0nCPKQB94lXAJP/y+w1X9HtKSQNNeEl+5cklUo5Gf2Xvttasnu8kZCrxE8ZDU5fB7l
9dEz1bnvLTJANXYR+B5Wk0v+lhUyLCQ5hHM/MnFHd7AMeDLrALZlw65qrXdcviylnxqvi/ZRVI+r
ohs+jOUYhMU6bWtvmdTA1CNUNJjcPwotxBMwGs+JsgxWFc5GWgCvh2k6JVp8KkuuXQW9f2v003vU
E9oX9fJUMJLdNIFaOtowLlvbvpYpVkp3GAinVd0uCIhVD7hLbTq3eei9WN8Z32yYfWYloVjNLlYS
qxFKlhERN2PqHIt2/qMrdfOKZNgYY9/j/653IQj6neZ4W3DK/nag0V7BfPCWZjSwvUgp8AEpTk+U
TFxG0VdMpt+yUvUjFXh6RZONMM/PDtIVFWDEHqmUIkA4IcKDvAt2CWiKaIjeUs03LqIiGZhoFAi7
4iRF+KeBWrQNSvOF1DFnV87G5aibi9mQHGpeFcjsbYJDvGbwNjmJHmNekp7bM1dvQ69cKZMWq3PB
m2h2d8yItJCluZzUH6rimJY0RfoikzUioJyEpFbf2cqp12Im+0DeOQ0435Ekavw9YUqSQnrU3GOP
YXeTT0QEIXWtDadfg8pixdi7/GszWfxGcmCxXKY9VFCZOi+tbbkrtCabvkZ41ZjpRrWRvJehsceo
iKyuyhrWeg5yVcedpzGgBaqovjrS2DVh8UxiVbABmbtlU1weYbHt7Sj+4AAlL30K7lRzSCFc9aDD
wo8mywddreRpsBFXThOpndqELrotSIzQ1TkBPnE1PA4Uzw/+5InGz5fpyitkBJH4S0uIDuwZvawd
IcWShcWz2SQvOWn0m6aIjzg2CJiLSdzy9SFb53oF6yhcmg4aZ+YxS99Czi7iHtlPXyA8FZ6/MUd2
0SokBRhJFmx3vWJb+655pnkbyYyORtRffl93rOq9nO5OvUcYmi6GizdlRPXjx+6CMCM2xYkXLYXh
xavW1O5iauCxhDohcfU9Qku09J1meMNYPV1s6d77UhS4rvhVjShA/OWyysPePqEtjafnUtNvHr3v
UaXI//GK5ls6zFWZTBEk6169RZWB+ASQtSmt+DBWt6KcsjWRBcZOq4Pm6MARBeuDIXpiqArfuqFH
3JtBkXInTX2YC+UlS8RnB9Zsn3tMvaxWvguq+Zk8qq+skecPr/AJBVt0JfDwYobVtG4FePFGlF+c
Nc4rBqnn0XzK2l4dwUBBiTD9x74gidH05Gs6ZX96C6gnsZ3uimtpN3kTkraVT2wXA6ZcbKXufmPa
QS7rOG9JZOJFrpLL4OvVgRiDdupBOfgocG2sWWFjowEZp2PF6nZATFz0cyhFBnsoog21fLSFvkFw
gMdhnMECuniJfY5yWm5u1SaVyHjRZ2A58h3tSecFjdaofU+Q7G7sWi+2BFK1K90bLR5Y/B72JCDQ
Zq6+Dmlql25qEQqJeWMtKpSOuSMRESQRsbDtntGDeVZy2Dqltg24qnBvcAb2WhZfGP/u6l7u62nO
R+I4MT3XOao4oDp5/421ScvqXfez7mLOb0a9/vSAABtEnVZltWKiCkeDAXeVsyx1bBktTVyJSz1o
yAgn3m8jy5xHxjfVcqpyiIRG8pFqPTcSp5zPpWz2NXXOsvLR6eBgkmBRHSw5E3dLXde3/A3Rayhf
uuhv036MfluSfdtA4HXrp9A1/XvSHv3IIkhCuvm2LCkkzMgI1zJFGDCMWburwLLhON6OjktiVsGI
yFFWtQgoRfB8XTocCgwElXYw8/Js2Ngb5aywwc73CemiWxrR/BzPbLw6eYxldgxCIoZtTOpgNbg0
Xb0y1k7FnJcujelNTSpC6gWLVPJg0IJzaE7mqzSLft1aooXSonWbtuWlYps4qFpz2VZiTzgVdq+6
/2vaBULtXd8U0Rs+aWPr5LHNWG+ixiodsqWCnpB30as1dWWwi23qbBNJ1KYzEaGnRfMn8axwZ1Wi
2plkgg35SM/qLhgtDdi0LwzkxiNJe97DfMkAyBYPqr8PkELW9ZTKFSMfNLNkWa/J7Dv4XGxLVGbO
wTclB3Of3TvLwXZBdbuRYXhWLqW+qYLtUCGa7QyGD2Naoqry3E01FsVNFskKy8GDzuT1lpuSMRvZ
75PRMVydrCfP6p5SUlHR6FTktxioi1n7qB1DGHch/JlVgoJ1TbKKtWz53baOQzYtPk/0LW71RZBT
egTai/8m5tsELIT1LMOsCtO8+s5HjpB2xXIy27k5E6moUW9EP53G3HwXcyZrO8DfSvoUthlBrqwL
vSXp8wAHu8lYekFhr3HCuMhU84PhqWuZF0Rrje4HFPalUcGcmqbkCjJg1RtoK4SEOuYXe0XpouXo
A2P/nhb9J3yAvRYFybIbg7NWFchz7F1dv9SGj6CZkIui23Z49dPB+wqG8idChiHidx/20xiPu6mn
3Xhhs9Ivy88+FntGklsVWkwW/TO16VXT7X0QOMs+aK9KDTsZITdxQf20qXa2KCI6ixRwmL9ybDZw
jbdt7C1rrdlqE25kuBKtM70IxfSnTMwVdlekqL6/MqZpZ1vibkEJWKAQ/RJMALywPUHoeuQb2fH2
0QaYyIOXO0+ctO0ijn96Cm8Wrc1r0Fgb2bHDjqBJzwHjZuthWRjS2YRunKtVJeqX+ZtM4OOe8HfM
YA9tMtxrOzh5uYhXhW08loY8NrPWPTZ8Ir5qTlrLP2aj81CO3oEr+2/HQi0MY/KdybmZsdnEPi0Z
m+NJihf1ZCMhrR7bMnwd5EPok9dQ509teBOE+miGt56m8Fhb9o9j3xoLteL8A2ur2Rk9fYc/HRVf
Fz3ZIImdvdR2upt/Lg31IjWa8+ByxmsjEcH2oxzhA/VGsRm0yFx7yiH/bKjyhWsF6HqCdT6Q7k1U
6/wCOTt+vgR1tHLG+OjG8Z5lFA0xXKexiqGSmthZyn1IIPai1gGTT7bPQMxBZh6fc7tp/2DOjz1P
IDPwX3qcA21hvKumeRtkQw7tRhn1JzmVz1CImvTuBoZ5qbRqMwr1B+PvfvI+WHm+BhEqW2JRiw5Z
WNp8NLa6YPfGZzCRsVNtEcXuqqb8skb91pvm2ZEULOiePQefu+mOj4XynkhVtrZaaL65IfM6nPgJ
29q8fwQ5ghq6ulLQr71S4M2x0AwZ7loU2ZPogXVdK8nhOgWQUHJrnP0lzLEArjVEdIZQF6hvq3RB
cDmvhqTdEHOomfmtCbhSkBsspQ7/qJ2Xa2Bnrvlhtk9hp+bl1LVHDN3+koghAaUB1Wc1vyDNW92Z
B8dgUz8rtcv0HI3A4BA4k3h0B83Cg9ECKvLGJ9iCJ7eJD07abZLWxG0rLkPRzvT3q16PV4mnDX+/
tmu9+lK77Pdow5w4ZvEnTowGXnvhLjQHw/4gCPcEsZM38XuX6g9sO91xjoTCfJwI++5o3VuTEiJL
rHffNz+sjo7A6s6gh9AbqQt/6cnmlGaWv2Bc/jG61kUbvYuw659UPUkjx2KYMzUwD+H03OrNFoX5
kvpuYXvedxUS22gZN98Jn7GI72NYj37uz+Nv4FVAH1S9SfKAR4AzNcvzm1TeLiTYJyxSj33m+N5H
ye8tsyDdvsma90bT744XfertygnyXSK6P0Qsr3XHeszL5ogQ/ksniXAE3yr75skz4QVlV58YPB1L
Awkh2BrzvWfHD2XB0qmOCARo/hoieHC64AOPpu+pD8R5LyE3OLCU67J1nmTmfLcR7LgJcGWf28+w
gr/9VvsK2/FQuLhxAn3F1PqUEMnqDKTm5ZCkcUfNF0sokvcyqT5bj+ItskkVJTQij95E8FQ0BNVb
utzK3t6rOjzbZXWEi6Et1YB2YRK87Me8IYbTCxfG+NcceMm5tf5azESCVMwVMCHjrvHGxvA5T8W6
0fyLopgoKvE2ezu4py3Dqr90qbWusndsLJ+YXwhCTB+7MppdWqcRuAKeo2LbaWqhoZCC8vLIDQPg
iWbAtFBrvyoOmqNuTko6YB5tG6ve6e24TWgsrMRYELL1CBV2n9jGNjTHcye4tEG/i+6m8HkUE7/i
tHATWiJTm2+LOxfMX5TWzBC05qjZHzMmwgRhTDXCcIyNSzwgJo5f4rryAA51LUy66FsS8Vn3NltL
nLM0vCvBdHtBftqxzvqd4ZGYbHfpvebumhPIioLVXI4aOsYseakimeAW9g2SA1EfBsPDWJBuhWbp
SXJszn6N8yjNQ61bm9JwUSxyVY+YSJCebuQY7UvDubT+Q5XUD6kgvwCm1TsZdBs3kTRt022y7YWZ
euCw9PvgM3Sy6k3syFdflQ81Qg0GXwWdqT0i80VkSepestAY6ANGYSI30RFz42A6AYG8X6gKQSGJ
ch9G6TyA5ZhQIcDzuuZtvmf9tDXa4VrMwH6RAwLHxZzSGql6JVIMAeVz4VRHZK6nDl3rSEZA0sBG
G6enJDce7YqFXT2eqwkX7wCnYmGRZr7IE1qiUpB+gqdyLvTqYNqWtIHICHGYLRyWNiapJYxzkEIs
0Uid6rx9iyyYOSS4KfsurOEm3eItyq9aXBwTmxOX7k8H8DEOpNmCz+isNwMFXVnax4ZrxNId9rwB
q3/5pvfJEzIWaW9D7hG9cs+MHi9TPL/sy+YFP+Naxs2H54RnCmAqrYF1iVgVvfMgJGDM+f9V6OMp
YkpRjJh921h7MHGbueW3DLt1Yv1e+ESe7yiceFZIZhmE/YNqk9zl7m+DsK4Ak5ZOIMf88TU1hgeE
etuOg8IosFCDyNPrnzB1gFGYuNTE9CrrgvzKaZ2hhO+s/uY4Lo+bVhH/DCUHiODSVeo0P191V773
Tv/im+1H3mSXlvV2lWXbriR4u7qbVZKziWKm5oyIeMfvzA7/xkm6aPXsM3BnQ7MEfO1b3T1IaYXt
KYlBtpvDXCMuDfxLUcF3I41dg5CgoreCa6i5j8UQwMBsD16CyjpRNSJ8NJWtfJwCQmpGYwEmhoOU
BC9TNVj7imxnxKikeUyakARX0Q1IOCvGkxINOJ9AElpvGKjM0brdOTAGfe0XaExp0B/xFoJSvdK5
UjBliMHd8SGb9tDeH4md43bVT28S4uXCxftI0tFaOMVV15x38nTShWr71Wjl32kzHlT3E9YIcWX/
kvWY96wM9Ew9IiBHpsiwh7kpguRfbvlRBswVOq+AmUtXjwDTX9mOeekQ+BptX97Kpj+XXMuHTNCg
Q/1funHvHWzCi7Q81s9MnanqynE91M7OnZhul0Qvlwn1keV5f7O2YAaGLhMAYr/utEA/Tdw/HYPK
SBTNxrYi/9baOnM7n1tdA5iXba05ARALA/yRKDE7WL7c1cY9HcAC1A8OWDpnFB5G0zwCcZNrQloj
BCFovRy0Ek0UPtERfE2RnW7qJsGq2TMyD4leZttt4iAGeIUcGOVabT8ljn8LjNrcDrZ1w+Zzbchu
WPiW9oKAQPA0hk+TBlIkKHBluaSbtbPhTnUamJfaBkidzp5r4mAy06BuLnyIOGCIXFI1HQNaeTo0
hBNlmGtH99UEdruJC7WXnFvSdt7EzO1saPVIj8e4KkNQPfVdaHpH2G3Srsyul7DLyGwNdYSbDf2U
Z4KqyivJbhBwHggGHqF43DBmby/oOF1/5Uf1Xs7ZPGX2hyXDpxwudjct8Tk8ywrOfBF7u8LlKSTf
W8fKPcdJ0iGTNS6cE7QqKqF5h0NWCN/rkzung410IwKnwjL5jKqcVzC2XGFYaFhwQbIkNcQyyWsy
DvDBh/hH26AcT8nYuTwbuLH9BqkxDocPMVCehjH5ehoI3G0E9LFTXEqIMM1FibqVGgr5gVAYjnon
J5UhfQQP8pP0065CsrnxHX49SYpnlTm3SKq/cLM47l5J86MDKCds489aYr+UEQLoWGiPzXwlY/8F
0OMhPBoNu1xkpYdZ2kNoGjoMNwp9QjizIeXOJF14EIuA4ynvohWdKl6cOfoSU7j1pIzyJSK31r7J
qTq6VXGFy79ODS5ZkNTgQILhfTS878neOl6+czKE0qUWjFT/+6nMftDpY1HGEmX4PIKI0hepKl6q
QYQLTYz7zrSP2Ai/OOLO+jCqpaHT4dpywCbRyDMSVUrwPwYhQ/Zt8qovyLirztPqFYNlLgsE2GnQ
3Omv8Vu0JGK58+iwMqaFHxFRZVjfGexQHh8oM5VmrWOKBLGDA7AucnelR9rWhi3T8hTkvIBzjEOK
pYOtYdVW7hOgnPegQfcAdGCq0j3o7D3RqM9B7DCP04w9RzYpk3V8GTyszCwM8Z3DgB3UN20Vq6su
+8QQvUpLYoOGzMhRMBXvsDn2HjAjMNb3IYm/9SFfhmP9iLXty5TjOQlSaq1C/dGV2KXe8GLFNCWu
u2Y69KwPnD6+/KOVr1ZvR/uAk7dpIanavJIZSWuLloHdhqsRBQxzWbEwPLqLGiWQ4FQEjDwzu7Qv
N9QPcLXuAn88QxCkoOrCkuvVYVq4mBz1E0XyIWbqN3h3diirWg/A+8iY40I+hip7MkHgQ7Km8oge
yi47ijaoYL/oeybMPV1iXHOI5wWElHZZac5hLPFcp46EsVh8I5bcpQoGiIefDDea9Ae45o55rvvs
M6S+X9qBeBjSYavAi4Q65l7d2Ctn+Mmc9F0E7ZuuI01C2rSO8gxe/DJ1ku+x+AlZ/IuCutFuGae7
4ujmxlnznbVpaQvSvcKFGruLNDDIjNMMH0NqZoMVgEahLwxcCZWegKToPWjB0dJ2q09iM7kz6hN1
TMZFN6n54jyHA3pEcguPvm4QOFVVPyQcY8AhYHQyL3YZPcSt++73/nPgZNtJZGQtl3G10AeKEQkR
WstvnmaDb5QtRhlWikm/rZ/DXF0Tt8ehIaOdM2VzOmr5A3tkb6jiRh4wrsCWrSyYF7cFcMVU0WJL
gXzIdppoFeiApX7fwLTFavrfH2rzh//xuf/48D/+2e+/+Of/IG626Wixesrn/GjnEUs07G0INwtZ
Ay4NjLw4+LMJtmBXwIp5uhezSxZ9FTa5/4Z4/X74f/s59WvUDRiLuEOcwmmFvzVGk7NCFgBgZLb8
/gJ1ft/8fui7eIHd6Vn+moOT2Sec/VqGvdk9LKLcXOhBlU0EU+LZ1eZf11aEZK1/34W6jnDz992p
NWC1emoTeDE3ZT9X+eH3jRYH/3qvCbhYA2dnZT4Onqree7jSyYOff81/vpvOP+X342ps54FdsHAr
CciiFvLw67UHCyMPv29+P/f73u8XXC8EDPHvLzfzN7pQKpecF2A8bY9si98vV8WLrfqWjSbcJjZo
MPBsk4NNH1AYpCA+WafWANZ4799vfj+XazVYqu4LydAN3OJ3lukVMNFyhTsoPXkh4zjyLr8m1jcX
4pWx9bVErsUDQZP2LvWRguUM3zJ9NoE1zKrM4SfFWEOXyhuPvidryvpYGchZfV9bjxO3SUuQfplj
HF2mqRHgoymucD/Gg7TBkkidm+vYX1KpqrUrXLWEqvWuREUUMIcg3fKiVOJV70fAlzQBmJrKi4sk
Fn1TP66nktTeECJjlv7VMcpZyrMPfocGylPTHQp9Cm8taI9RGR70sf6SSVTv+iJI6a2xTA/Fpamr
7tLa5EIEyjmyZSgXDOfXpej3ICcCbPwGP8YkPldLeTLLPE82IZtLalLEfaGnNZdyzFdOTpygnZn6
Hn/ngzUYzaUX8myUqEamcsYCk/BJHb54Jl00O+uEoYZFa11607IuYxvy6rfUIdAQgFvVXzdH98U/
6S6kxa/ywj7LOHa2XNi3uFXe3jWsAAoeVJKKjHlNfRiYV5deZf40ZpuDQqV+n1i+gC1sXf6beCpg
WjDyqKY+498IJMXgN5+DQnE2WCWC3WYqEJD+LTuBzlNO5KsyXUx6PV23Ds+KaAB9WTqG5TTNi0vk
uvkFDBHbJXUWUyhXEdbUpcO4DdOb2vQGXh/6c/cME9M9MyPdh3FxN8PaZZRVjycHKZf+FyDLcmLF
tnBqH6w6FssVk7x2hdAf65+fTytcvpSMJvN+o6LdxGl6MRQL4cIfT/H8m7B70tjOUd4YOqyYwPW6
rZqDV8tOgampcslJ5GeXtDffOO/0HWO6JwqQtT4/iWyUUJqwUMnZyfFdUcGVldZw234/988v/36F
wMRopbqSB+Y4xbuisjBkDvmr5XvfnTOdypwA0jApH2cTYmLLS0AUeaIFz0otG019OrX1o3fJ05iH
5zTHBm7Vx0EZTzEK2kVrGy+lBUdR86sPF4Y1Ezqmsshkh6lHZI2vxdb0k2ipFA1nOJUsYHaau6zr
7FCBy28K6ryk3nRRxujZkuA6wmQR671YlijU7dLc9WnbrDLdhGMeNGs/IgfTCahTCcO812GG7T6O
ZmDf7FM0+iefs0pT3sMAHIdhw3irjQbEvHmgvV1YqqQEa8XLEAxYLNN3PEGUqTSeutPcjBzpjCEP
GTi2mrIE4H8gsKMOSUMQn1VdoW0BykVvsep9k11KGj9WCKYzXAOL3q3JrC/SdsHw+89QU4S5uf7R
VeR1u7m/xvYB2wfyhQcTKZisv4LeblEbRHKJUN2DmKNjxKqMCbZZki6Gy/8WEA6JvDPeaGapjkM6
eUuV92+dY93t6T5FXDaRDG+dZmYn+J4g+hQAMdwXVU+caBzPdpKLjtuUGyE56VNNlHavvQYVm1cc
ROx203InxfQZBLyc0l7ePQMNcnIX4oJZ4MlHZLkgVP15JG9dG61TXRvADYXzAL9nX7XJH9u4DT3E
/dhjZ1F67QcJAxuyXMbNCHufWuCnqEp/TwimdtNU5K6qjpWabppHg+xHSCG7KQxSQHsR1Ak3uU6T
joF14GHIxq0S5klPqCgbc9+xCFPg9hZNi1O4LKqloTyeUJoca5ZuWiVZlxUhIFE8nMvw6FLFQSPX
cbDmRJExoDCXVl7/oF3/colgXHTsKvXOYiaZ+I/EdqtdBO5vIQthHOvws48M87UTDFxEc8hdF3RS
h5eE1PVXQ4NF5rDHRYFiy/o7g8gTlaDkKqyABvd9Vy8pELMbkPGqN3s64xCtmBYb5LWT9AI7AO10
usQPShXbTIe5lGws/YgtPGVMEZOPJAl0lYpJRDw2n4kHRzUkEHYRCNoyYhcW4bfXOMXRLQqkajQ/
C9jq5VUxTliYo7fD3lbv6HaLu2yqZxRTX72d/CTdt2ULsenNMVhBet5x37VvOQ9WLhjqFSZyPTp+
9gHq2atIqMr8EVBF0LabT10U3aZmvNw6NuwHlNrLtlVXI1LdunZYPtYBusA0tcRJfCL/njaCjpKn
+1qFhngPhPFTR9PViXNzXzh4QhLQoAUb+oWMULOjh+e1je1wgV5/rxh6RGMFQwX9IYJlqJuRVcF7
jmw4/EGj8DhzdTlh/ZDReq41U3L8BuxnpAtBXWv+mH2xDbVsetKmZM8dKYLdSUZsiT0l1A3ox9TM
Zg7yD21Pv3S7eheRl7IIsuJHaekAwBc8ms+djZGuc04EEp0SfqVnkyYMho47LpOxRkILmbVfiOTX
rik/ulH3t04lHxjL+jvLM64xSykponuWBpAF2VSs4YXd2VnvmAx5l9AF39m0lb5PomoCRtvlO/IA
27UnEBuXWQmEenbAW91fEiJewDT1/L+dg3DMUxeMyUvWXYkb+g5V/1SjPaBQk6t+0IO1DPRtlwQ3
pizehkwops8tNGg7t7c9tTFoVuNLampY5MbcLdTOT8kEGI6DO6wV8BOIQd96iyaz7zDGpan+J6g1
/gSoznZhe4u4ReOYZ4wnAlrqGEbVpi72KX/ZUrZEhY+gx45a+FM0LvI6L7VWLMbMY8y5u0mJQQZd
onnE7ejeecywZg82NJopsNdlHqc7XbjATVpL2+luQ5S9VwOmIDUKTzCzGhIZKGHO5sxUTsL+wvQF
HXuHTkcfZLAmY+frl/QBTNZZNACoVv1UZcjQgQYSisRvn2okv6VlSC53+apwoR//+Zn505Ocu4Do
iSC+CfhaByxkJnM4suaowqKqNp2sX//5IZqTrbSNYTcGA8QUeNJeNBd/Y8jGIo3m/As0hQyRdyQW
r0cRBYc4m4Hiv+9OkoFzngEatQrjpZjcls0h3/L7xu3h9SZF98ZH7U4f8FpEenZsQqQR0fxe7NG6
tLm1H5mn8hIs9no1FceqacpVrEmfdKiJ1r51CPkwXadam91oL1xSlOAOTh9jHhXcturiyM39GBUu
0XSVear4649k1RXHWiNSIxLa6++nUnwgS5QlQDFaYaf7gcSFfa2BumlMfwf1coOauUG9zhuA57Nl
ASyI63c70u41rIokdQQzIHPIbIHpC/wdCXqMqoCjEWu8DXnG0QPCjfcKvgHE10AWSliRYNSVR7Ql
wDS4BXJd519GKDWOrhQ6hnchj4nlYg6j1a5BBqR62hyRO+qrDh/iIo+5fISOEi8OVXy0wjLmd0z+
0LZyPaAiPQ60J8tCsbgAGbDIDMXAxHFZTwEUOjJbqDDsdCg6KnNrWBYAsMlP62Nf6TV0Lh5lgunr
o6kGj9CV8NQmVEddHspjIYioI8djvruELEJ+P+nCxeCSYggek7tQ6a5cewWkGBfsM8h2Zju/P5Dw
GheoTQmZ+4h9tDqGioUBlIlzjRd6L7E1/f7uCeOn4+97bczZ2iUUUc0or0WQxw+y55VmyD9mqE97
n51vZsZyW/buvi11tdHr4RjZ4A/qinoGr9y1zfkFYl29mazgV7UnT1XR4FbWe2c+tj9qhwlYU4sU
RQrl3Gg6nzzQmwn/Ea78plpBRijRCYWaQCkFmoL5ZAgaNiS6axgUUolhFUsdVtsDQOGBWm8EEhZH
zofVNy9JjhBa05tNXiG57KeCq7ZhYO4myd//b4coMLCN/wc7hGXYBg7k/70d4nH2LPwvU4//xz/9
V+qx9w/B/wqYA3UoRw0mhH+ZIqzZ7uA5qEVhl5je7Lr8V+ix+Iepi9kCgWnJNvmuf5skzH/otsc9
XQjHEKZl2/9PLgnrfzZouUIXug3GgH24Yen/4bvuZoObTGJqW16TWzJU3FNcd085tANWVZBU+ube
z4RFqfp+FdmGYAjOKy1nvyVQEV8p2MuNjYbw4tYPgUsIuj/57Ak142CVoVrZURAgXL6MssJ0rvt/
kiRDiDClKIiUFqP4TWhnIIwtBvSwq/DisZt99FN9rcvCeh7BaTNYsLSNMXXY3lF6iTG1tq0ellBQ
PAp5SallS7RFDRO8te7mIVPCItmZZeZvKuVv3CIURx89uGODSTMNY23wiy7ItS7XPlFn+5LcD08p
tZIMI5eWDNF7VvE6Ra2+CYC8kvMByd8m17epskemVIz2egsebzoRYdGXqzo2QDSonoZv8PZ5zF0a
LemzD9FvUWSJPGli2ymPlCdiFZajPzTvmoWLAGLjFg+sv2EmYZMYxc4v4Ho5OEPxLdORRXkJubwv
TWPbEME2A7NIkXIEO9i4ecvK+DT2WvTSZsUuSdgFQImztj5zDpOr6tiVrnGA5/glZ0yhhxR5DxDJ
jQ3x5NcN9QNxcFSy9qbIo/wUqmCHhj88GDb9IeKgElDL1Den3HoWvvCPFoTFNbTKu6UnxW7KUEA5
euZhj16EhMCvfCe/Y5JB9aQ19nUY7Xzf+NTtjFTsJZl6+lF02hEHV3aAQhBfkn5WS/vVc+9E7cbq
xno1xZE4ZVXJgi1aZ10fnIIG6ictKGKxaNjIwpYPU2m8FtWEb0e6L6p026UlAPKODDTvA5LUrMcR
E9SQO50SdJmPnnI9DjXIu7ZcTnEgCFVmbGdiizFleGftbm1qyjevrohyzfF7Bk6AM46QYAWOaDVG
znQc0wkHfysepGultAoxcQUOhJdmeKqgYy8bX2/XWhZNi6yHLDFVA6UTqwEmSqG1CeU3M2B/Li7c
m50mcx7Le5Ub1SfmheSEyaZ40HrMdDaqlyWpRc5rxCpjSEbBFAK3eOlmV9fJSClQ1PoidPqFx8Y+
j1wiBXryovTqSG9z91jPx137SKk9HUacsCi4qK0MtmBNYB1iDQd57VruQ1A1u4oYkr1RsGS0a3mK
0ektrJb4PhCPhMnU3br1yNBQTcuoQXTNsdWmh7rsoa/M5/r0TezPdHBjDiLwbI8O2zozi8eHMgy+
8w5Ln+mCA8d8480nf7GJ5szcJEdIYMQWkwzWJp4NxR754bDT8KUfzeBoaB94dp/qWNbXlJFiwlqc
JyoayMFGXn7S/IZEiNlY6XWNf0hl+ox0ER4aUpsxY3v8Oz62uqsi6+1KZ3PBlHYsHZUcFaBlgr11
9JiJyXTW8+f+p9/6UTVsRFkeAlV125TEszUccnkl0mXpt/XGt4roSZovhXSW7OYUZYmBMT7EI5wg
J8En7N6CEklQVbo3PJh/owY1r0seyjIuczrUfHROOokCeV+RFdB18TLSbWeb1KxnYJyyrnfqiwKO
fipbP9hm8KCXoElYq7Wddra9/2LvPHZb2bIt+yuF149EmB2uUR16UqIob04nIB3phPc+vv6NxZsv
byKBQqH61SGkYyWREdx77TnGRBVY1RgmY5rPvXEGYw57us2Tmk125WMVs8xfhqvUOqtJqutR/92i
GAsx3pOCy9IDctGC8VPz4/Zztp1GGsg6XYuYXnj5PS1wqXczNtoL9UfmLsbltc4ZPW0KmfWUM1Og
KNRQSyWMSKdo2EaW90f5wWtjRTnpucJaxZqj9hTDa318N3uQxUkdMIokncqPlinDnD/WxU+edf0L
m3VmvWqTKN8+6CrptwrVt5Hm64my2C5MkGIZJqubgNHMaOvTZhjQiI68CURs7Tfu/BNUYOJt7dIu
bUTLrmvrt8QmEBMPjbNhH7bxi+K9SckGe27IFEdNLwVjhs08dZzd2sFtZLDcHPXi9+LVJ/oOuo1W
jL9zbIFrk3C6yGe2rDKTNXKZrUV9GhsPY2/oJq2vFgnTmAPfwKC4qAtnaAjO71J6P6qZXTq7YLID
C9rD0DLrHV/6YfKjI9XH7q1SHLozDJIajOPUOPqpd6HjioUbh9XY5MXDMec2PylOV2k3a7U3FYcv
czvFROh9Ni8+5Mo8ftGaASZkedMeQiI/Wkv9QVPBlxdlwUPTHJ1JDY+YvTn/tjFPqPg+jA1j43eA
0MpJ7M1c8k1gUnhoophb3Myl2eRWuOkxdRSpOlsBESr4a39npHRpNpax1qxUhPVIbH3lt9uFBt+N
rp+9wV6oyibFxH5DPwAafS0LfOFosC5d1FbjTrcvdZlA1vMpxO94lyvqd8jbLYzGEyBoB10VYWN4
xSKR2S+ECAOZbeBycOCnMomzmjerczAYdUyFjAJqIhmLT/yi66nzmVgs1KeSFrY3oIW8SniBZTVj
n9Jt/WNZ3TuUIr5MuXbIp3pLU+RCHbP6nl03Oi8JLs3Msrn5dH/oCzJI3x30Mn83wOcf8yF8K+vl
d2EF4XbpeM3kc7y5kuWUgF5r6cBmAk07Ubzx4dHLdKizEFqjErwP8nLttq6z990lfyJxc0wDjT4X
7t8ScILr5xuwGs94QEmxTQotfqe/h0lPcICkSbcIpwCmiylggBF2b+mgnrx4emgLI3ofMJAVNj7Y
KuntZ8xWL9yW6MmIujfckt+RGhiLpml758aoOOkIDtchG5kDM+9yAzGYPal4pLEtazqOfrnnUbcs
4aQ2eKf965c5U3lsxIWiW+/WCU31OZBCR5CI/6VzjDvKJnT21biSW6dzP5novAdV8Bnpy3jUmZoQ
3iUGW4aZS2R3Uc+D27wNiqhkZ4QDAw6SrdB+RBiiKD8sc2ZsCWZhcXan9NTb06PKh+FsDTjuTbGo
OeEhXLCq1eJXs8W0lopzbRD7WtDjYUvEyGYr3Gx+Y0YHC10b/jD1pyQ/ECByGxG6MT25dcXwVovr
zSbSuIj9bRQPXCpGuEbccBqSOHfGFucUj2nO6UaNRs4Xn5wvZjlbHHMTsrkK6Vws9jkmee2xQkiX
EaLiR6WvGY9Wx77DWueIv45gHwJWlHaxuO0Ssdy56O5K8d7ZYsBzkntZZw2I8Uwx5LniyvOR5vHe
S4M4Fj235uS6x3jTI9hjDBCIb88T814rDr5FbHyRePliMfRF4urLFrWmO/PHFIuf6vD5VWL2A3Kh
gEJsf8xzCCGLAdBGBcgZmU32h1gfMMG9hy5wad+U2AMtNIKB+AR1MQsO4hgEqyURh3XQQj/ooCGc
PHyERQhso4ujsBVb4STewuCeXtNz4I7TD+VD7KDxG86t9aS59lcr5sMCBeKMCpH7EXcQDztihibR
GfElGrwsESYReXTGd3vEqZiLXbHksIemRoyLgbgXyUM7Fw8d4yJeRl37Y4mnsRZjYyLuRhKqjOjE
54hzV5EAJjiTie2xEO8jMbJcPJAeQkjWcdFmZCN+oQYhOhpoIysPfyRgNyZJlJI1aslaHJOEJv0P
5v/n4OqfdF39YHMaNMXqNRBHJanVP6NYK1n3dGiUMFla4rRkm/CNTWiVOtgui5aBiy4GTDS/r4M4
Mdl6LCsKV2BT5e9c/+K1vCUSnyajPgbXU/BUjVq7WcS6yR4ryZYbKhRfC7FyKvScnng6E5PRSybe
4hGJp3O1eYrX89pbdn3g/nyM9OpB67CAluIDjeKj5/KKMxPnrhRjKAuw8yQOUdwQCRlaRqvXB/C9
6RQP44ch9lEVEyW1dLywNmIAZEDbQVylaYi1NBvoU15C+uyY7C0baJs645rnADcQ52kq9tO6St6M
eUl3fVffaWJINcSVGok1NRZ/6ohINXT7dm0zu2XHiWXVEt+qKebVURysFgd0LJudr078rLmYWn1x
tkKeMOedk00rPlfCITuqfoiZEYLFWRM91DZkrh3igWV5sqCF5RR360ZfTjqkt913hAyK/QPuWYL2
JEcpfAmMFstxFh4xIKrbaTjN4qBNO2y0OGigQMRQi2QROSHOWk/stdDMmIESd+WJ2XZAcVuK63YS
622K/tZAgzuID5dmjeSRco49BMqPL85cTey5o3h0s8KJKKlK5k28DB/aqOWE6Qt9l4bee2ESxSm7
Ue1BUfqRS7JN2uhEtSO5BKt7WhLfp2rR+6Ak8DCL41dH9tsj/VUi/62MWzjKr8iGvktz9aY154jA
cd35bERrekDMhDetIVgufTd/dIj1Fp1gijiHPbEPh05w8uTOFul4OURQ7Aw3VP6eVHaXEU8K0Bgj
sdkoG6/xyK64iYbhUIjzmJO4fSsWZMKsLI3FjNyzB+SkMHEOdDStM/Enh5N+UQ5G5cC+HXJUzRaq
5UGcyz3yZU0szIzJ9S0VVZSFRq/wSp/AdPdcu/dFn74FVgUo1sFKoXZW4nhmYX/9h0qxP9dooGt0
0KqteOOoLFxyerOyRRkd4o4OxCIdNfikazFLj+KYZkI6n/oU7/SCgJogGvidOKkDqCmCA/N+RldN
84pzakYxWKfaZRjJHovbmmwF52viuw5NvqdWHNiG2LDjqxcb1p0bz0PcW6xxxJ2dB1i0h4btyJZy
rACv9yVWaXPDEfRqvlRTYhyrFhd3Lzw+gHVw1LpvTXzdjZi78x6H94zM2xOrdyx+71lM39fvPxf7
t40GnJ2VfaIsyD4lLN5OvtjCbf69qrr6w6lD1g1y4RT2ovPvxydg64/M6S6m+Mf7ERN5KU5y1jLP
Rl0iCsNfu9PDqlvRzfWb1VDDuj4kxBTZe920X0bxnfuIz2mlBsx5NDwjBaOHcx9QpC+o0nVxpocL
9nTeXl918alrTnQO3ewb8tZYeQO1M0SoNZ21splmHHRl4D+uots+pTBIDZWz0pG3ky+KNj0695Fg
fj3lT6b54yz+K2pDPBGSzMdkAEdACsKa4UKy6EJvwowZnvnrpGGWxD0QRJNxk7jdF2qnA2XPWM1M
d9+Z3n0SGr96Y9MWPS1Ovf7RMQM8cbKL/GpxEeT1CYw7NBGqgShB3mQZnz4TCRq0pfoW932IiwfM
sJ6oIfvBH+uf73r0zr9MJmUUZdd93qMjrkmgcDQidn1fPPs1Z06lmPejmUhW2DHuT63x0k1RtEZZ
DBoUePspzpNbk6X+umvakCBEz127xWCv6LrgyZgDArK28T1OWP3pL2IPwGSE16VzE2ghAu7EG7Yl
lVGXkT+V2OWLziH2dnGo9cjtZdNOFKuM6TCtM8N3aWmhpsNtCWJ5xPCBFc0ebyTRNYy9hNg4mqXj
kfJdXtaHJpu21ZLdpyTfOhJw+M/oTYvCQyzhOC2bLtVL5Hb7kaRgHjWvvkTpsii7b310nW38y4wo
ItWvsTsaxghtvMBUfqiSUQj5PK7rHcqoE9mun6rj5WByzqACtPI22b5IGyauqxSZADY+EkcrVRWf
ehOSs3CeagkIIovapIGlSwMPnJfqP+diOmCOQE1ooUSToCH9cCtUtlutW85oT3hfwJSowzSW7D9i
9e0l0bekvaPkaQrzfpsi8Oqm5j0l4TiSdGy7o8IxsjLqaqfcfm+TiIwkGtmQkaR+7TxM+KcKTqsz
CuQ5ADy6pCpDvaDlpibGStwy6+xTAN5PRpOKLVbKK+mzX2OgPSqJa7KputET7Z7eRyJE6C6b5Dke
qifob5CEzt9hOt2wOHrkGunC6qGIhx/HzOlLNZy3kMQonTPEIQusktUjAya8ttpXLBFTRda0InOq
S/hUcZsPSaMG+raVcCo3NcKY5FWbjuAq6oqNeY2ylm8LydaFhGtC0jVXzpYWxG3ija8cPR58ErEY
7Uj+kpHVYutLQzmxkJ0dyNAOZGldMrU62dqFjO0gYdtEYreUZm16criTBHJ9krmGJHRJ6g4S2WWj
cqdMxqZsE46+xHpt8r0WOd+ZvG9ICswnekIW6aOs7eeRXcBIPjjjZp6RF27JDVvkh4HZ9zl54sgV
MsM+YBUma5xK6DiV+LGmW9+EazdMRxeSWESUe7LKtoSWqTZ/JKSz1yXO3EmwOSPhDIT+xRj4Pjqq
/LusLelyOlsNoWhd4tGLBKUzEtMlyemOBHVAkrqUSHVCthp9DweVErdOWZdx3sZ2PvuZ1bGQWDZO
D3Y3JLVntZ/IbTfkt5UEuROJdCNEAgsvLjVZb826z9S202q0gvYzJP+9z2sK2Div4UjI59QSGw8l
QG4HOxXiHwUh4XZLF4fdxtbWcYlv4NkDvJAoeiOhdI5AnwqJqQfk1VPrJU29k28z/yj56wszaDSe
BsPQ6U+lUrZRqf/SaOBPRDU/Ii8n9R5YUEsoQZOUaQt5tz9tYd0BG81cnv6x9/otdDG9S1Ghn+sS
6QxfSFFtYwsupyA6fnD6R/T86giqFTHjWNtUCG/VKM9I/9iKKzrzBnos/OgcpG3ErjzbAesUWzJA
l3ygQUuGOQXa6x3qE7GkGg5ZpREeT7eOBqqW9RJMX0QufxVIdps4unGjGFBb/NIG8jNvbk4aw1P6
6FjCHFRVD/tBh8mpEfwkMJd7mp3Ktaq46jTAHFNPEEL7vON5ghQ0REFIsghmIMABdMnWFAQhhkVI
BEpoBU9QAipMEAuhoAt0KH46AjNMgjXk8A0aL32QA5AHT+AHUzCICRwCKmIRPMISUCJ3TzncBNnI
eAVP8hIa/JTHOwe+osh+14JbeBEnBBg+4flprWxnKhEX1x6PeOOLXSYAh5Y1O0OQjiA2WWMYzCUt
teWMnEqtQQAyM35cEuItmq+6Y1gz/KR7ip06XEgkhEgDKtIMTX9nX5b+t15ZCk0g2pea+7OyI2MH
zFxuxmF4nk2dEljtcalQw7QuIwldmJQIOCUFUuFgR0TYcCuxECy8L6qDKVQLNsZ24wvpYoG8QP/d
owl4xnxrryipe0s7KtVsMJmBmxZCDHMfA9BQjvZsRBA1prA1yCvohRbepgO8qYTAmYXF6dPhqwHO
6YTSUeA6g3A7oxA8OiiPJ0xPL3SPSxkfvSwgP52wP55QQInwQJWQQY0wQp4vtJBwQ5YQRAqUyBam
iEQUrxQoo0Z4oxDwKBUCyQRFKoRJKrhXOUIpDeBKkXBLcfIm5Pe9Ch1EebwMuyLc9lmM3TJHlDCU
a7Ilryxw8QuhxjyZzESkCPV3X0JVleYLPe/1MfXZhNl+bl30cIHjIkujZVZ5R7B0l2f1Cwa0dmfZ
NCDac8Ymb6w2Wh58VoJhjQJkDYJmoRvdmwJrpYJt1cMr037Uif1PIlQXdNcI5dUK7rXAfSn4L7pj
tw48WC1gGJTMeyGomAMzNrl8UfqDJ00d+PNZ8Y6sh3+ZkGaeIGcUAOvbCgqtFBxNwxhBczdFWjRX
CbCmBF1rBGITMduK03UMYeBtcG6GAG8p5BvJHwPZ07ptngJGOrEAchyrwyzCzIFjP2iB+9TC0rEs
YPQPXccYE7kovJ3LNe4LgGcJiucLlIdK4nG+YnoC7LWQexF/OIXky+dvSN6zK4AfUEbOyR3MX0wB
acLiW+0JP98Ra/3VjB2v2OwDfmrvQA7GEITMf4EuqplhmBtzVx7ucdaQ8MX0PmfnLn9zJk4OI8ES
ffhEdKVsU3J2KYy7rD0FnQ9kMN44XcRsY20aKEfN7/8s/EgG6EdvAoPU4SEduMic115sfVqkSc00
/86NzRT6D6XAlIZJ/5w/3ppQlvSJddt8cB4amyRKmyJoS7cuXCa1tL9a4TThNVnlqV0MwdlDcmro
KkOCGj7oR/Y89N17BfUp/1ZDABz69YYV676z3msYUU4s2GxNJ8o6WVuN+wCWNMwvNWSpb873o+48
+n276YK9swzvJhwqz6QPlWrOxd6GUm0JD6mYu4+1nQtjb3KLXE2sTBro1oybVNPJ/kRfGqrK2OpU
89kSJDaGjfVgZGNY2YlBRwc7O8HQ5rC0Fkxtpp75qW24So+x3mypyOGU3L/YY3+R56vXGOjmyYX/
8k6nJg5uN4DfHQXkXQTpdXr22tMIPALsqwWHAPbXEgjYFBy4ETBYMVuvBBXGNf/gZP0bWRN+3C3v
AOaj6XgrrSMBBGtMXmvbwB5znP2RCIyM8fCh9R8KGOWazH7jzTsnon+EZfFqrO3XuDd3aKFPONrO
ddNbiFe050kAaH98SASI1mjUJkcIJJ1BS09Q05wqkhEFo67gqS24al0A6wrSeoK4VoJetzDYYGfi
h1GXGjo7gdIuBdeOBNye4ldmz+SEDZBu1wTuptzl4twF6heDLSQag7khYbT1KczU/XBPE86hZJdM
Snzk9qj6+xCKvOM1ohnzOYYupy3yiFfo2UxYeEOfL1DoJGwkILWziZ4HUOoetHoAta4FxiYQjD2D
Zw8YAnfw7dx295MA79wUb80y3uZx8SQv/A4yvsyYevCeVg53I9z8AD/fWO57RmCtgavPhK+Hs+eg
/X2Eu0/g79lhc7uq9TdD0Hx9/lMIqj/B7M9c8iuD3PqqFKB/BCJm6XELv340If5zQf9V8GwyfRDU
vMzNuymO7wpMARxff7SIEAxRCES4BNzxd4GXp+DYU2nLRqo/Ne6oXqd9oZ397nMxTXkvrSgKGEZ8
F53zjBVuq2nm0cFlwDnmr4W1ohgOMB0ojAdpHb0UGBBSO33gzPk45ss6nTloJV/hF8lFH/ZaWT87
Ub/hkGoX+9mXqXMO7FhPBb4Fqup+M4Y5LET7+/SzwcrQYGfIuerp/L3tsTaY1fgxdmTaQ0UunHr6
NM/vF45grZKz75BQbZ3yBpSXaw8jRAT1zXvMEcD7xbSM+5LnBAD3m691VYNCRC0ZrfxF5ySNrCz5
8Pw+mZ45X/oJZu+uDs27Nkt/ZRWHcW5yyKLwNsZe4WGxsLBZLFgtGqv6ibFcNNgubKwXFheVgwXD
ER1GzJkpdowMS0aRm6cMXxKn16Cp3Ey4wN5svBo2fg2dYWPlYrKLK5AJsqwDhyl6N9LLVl1Gszl1
C36M3GD8zPulF57aIL0F8XlmuPTUiOJj4USkJFoa4v7ocIBoQrPjBJk9Lk8cIT2ukOCxEHFItw5z
RpEOPhFHxCIKw0h20hf3Ys8m5bY24Re/mDGS8mIJcJME4b1Bd0EkypJY5CVagMbEFaFJUDC0IuwW
iOpkxnlSivwkvChMKMTZn7G8bgcMKW5pQ1HiTOlwp2TiUHGfrGQ82phViMkA35vvtihXctwrBg4W
TJn8F6JlsZvLMqhzMpv3vlZ/WdhbCPjtI2wuAaeo7bLc5Wn7K8f2UubPAAvBynLdt9n7FeCEmXDD
lDhiHJHFdG36SGHeMr2MmGTGfjfglRnb9j1CCeL2xjbHO0PhAgIaRZUqQpoZM41iCs6xyL4SZY1m
spyysNhM2GxiLTykrgud2XGyQS4mJigx+szi6F3BoXFOomUfpKyRuGNsHcLJy1gBKohEh8wNtC1e
nVoEO4V6MkS4M7jGC6dbZ78wV6QDTuxxkGFlr7QbUIqKs2fE3aMzfqhw+RQ4fRqR+9jqnjXvz8zv
B7h/fH9GlXNxMAKVdOyG1sO0xG/t2Dw5xNF9lhGcDjAuxyArYqEEU40WMaDGOOQY6o/8v+nsPOgY
iaI6OkeiKKKqkHNm/sNcGU8E2Gnmi3y08P2jH1H80PJKieIXMzd33VC+umu6nc42DVCrYFLsQyI8
LLZ3o0WcP8sfmvL6rRelUhT/mKJYcnEtlWb10Ec7l9YoChfL4skjUgKjvUlz/8sUXRMh4UcdfxNs
4WYRoVMgaieF44kG01dr6feJTccyDqgWF5SjGIpoDUNuFjvdsjIZMLe4o0YjBzKeeTsQq5Q7XHws
U4GObWpsL7PmnmckLWHU7XGRHdX70DPEnp+HJd5MeKs8/FUq/ghllInVilq/L6atRwfbFTN3UvLu
V+2/cERzoNn7J1DemSY8tHEOFKDefi6B8xhg0RqxaXkFExzkWvwH5kprs82Md4t1U7pnhLfuMXIV
nKZtbE7IgelPVCjzo0x7tV1411q7FMtvXJF7JVi+uAdh2RXxlxIF2IQLTG6ZIW4wRyRhnP5Q+dde
HK/D5pXoVKGUB9/k9khq4mzP0aFjPXEqtL8qZ/6/Dfv/Ev80le3QvvN/jn9emp+wLP7rf/1cw6TH
7//9X//8K/+MfRqG8w/lOL5uOR5pPIuY5v/kPg1T/cPmWqUVwvgrFPqv3Kdy/mE6/J5vWSxSbcvn
a/inHFsZ/8AWgQGLfhzlKkf3/19yn4bvSKnSv9mxdRtNmuPapk1sxcZo/x+5z7Ttl3Ts/fi+CCiH
qNtTUS/tycnIPGGXp3+G7q+yf42sOjgtPueaiqSVN8XfoR61ay9WbHaubPC/HjzBbilOvp2YIJBY
t+5jG3n89aGxUjqBSyoXXJu7li2NvlNXuTtj0s6UTvH2Kg+l28On59wWulLWgIw6HYPm+C5C0p9k
jsMeaOEoOIzcXZsO45ZWeqLt1nATWOp3kmkBPq2s23WW/1p4VAgt9rp2Avfe8TdNCODW13X8kHr5
MegUjKFHZ0RLW0CfNsdisL4IWJ0obdBuQjU6aFtG7vCGByiM2hKbvVYXp+tHxMuLk2NOr9U4hJu6
dC7WUFQYdW0QRB2vbMSyfWjb72AKfuuRhW8882bKI9nmxrnDUao3URg7cFU3Qb8rjNEmo8eDP0wW
7cWfo8TiGRjpm0YmsCHfjQbjL33HbBRLTo6Aka+fXj8Ckn6e0i7lKeM5KEIHCxj5KA43whu8At1m
oR5wVdCNXXD//Ot7IHbiHGhgYJHjhRgm5ZvT+d+YRlbZdhi7eBuW2fNIPPFKU8wzI/0ZzcTKbFL3
hAvZJpVgsgFvNpT1SH6eHZo2c67NKAFtd5RhbdAJHRmDQ6m3ZkAllM0p7pxjGHjtvqCsE9y7w9lp
9w7jrNFtbqD9zI2b1hD1wDjkE909nLtxtPx//9H/xzPx97NTximpo6b/Y6lirxPMOBg+uB6ixAql
d9Gfrg/TpIAJSvtHd0sOAPqxPTEVaPa98NuOXAzXj/5+mLSohXanCVnN9s7ivz9dH67f0H98GhP8
OjXgOcQ4DfIYWuWwjO6z+vTXh8tk3o8CfMeG+aGE616mpjpdP/r7U0N+bXEbdSAOvb4+06U5/fM5
v37694vh+tEy43oy7HZYXS/L68XoLoVP37DQ6tdfvL46xsR+t3IGuK28iK8/ur8f/v41K3L1IzP+
cV6KUygXcrbMYPSWMP/Xau3r72TLGGy8imPYa3t3Kmj+9YHUKF+tXOd53HC+06bMy21GpVuOA6oT
SuycJ98dqtO/fZ6lO2fuHlTbjoxDBcmHYoNZafBGMLeAuS8VCzeWsnnaLSeoMapx5OH66fXB9BNi
bmEFC2d/JEZ+MBjrVzh2D5xIWhtvYnbkmx6C/GlO0SA1DR/WBYMCBGo3zRi8eSUNxiXBCNJT2smz
rOcZ995u5MQvBUbhi2JuHsesuuViu/6CITfB64P1r4+un/ptid2kwc7l8iTM8hdMJE37nDpe3iBk
KGgcU5ShN05OkbKmayHzU1K1EeKXk65p+E7Jye4WNb3HeeMT4I0ilH8Y6oLUYBuVoYSweBgiv6cL
sOauHdnvVdtxHuyqZy+h8uf6JdbybEc5B1oThzwEdLihXX9jiJO8fnd1/GSEpIl3GSMA89zhKzL0
lqgPU4Sazeioqm0/tHfJMn11TO3ZRI00pg63cQieIu904LTBd+wb2ZFslbHDBUZvavOUeXp8CNP+
VVc1QPhorc3C/8wrw6a8OH+gJtFvslOc67djHme7gv4zRsQdoa9y2fQjWemWsVblucWejP7HNC4b
Y0o/QgUsa00M3lBXLKupWjhckZfCNF2sJiVUy4lsMBsBaeGcUV3f38UmZd9l4jHxLHpnFdOUgp+a
YnuOv2hgmx16x82B4uaCDPpCXXc5xLeST+U0N7fD/Nxz5gldvdyg4dlIiOM4d+bZqCcO1VpjPTIM
Xem5C3Wb9OaWIf4OyGM61PZ4syRjjxGlZPg4Re2Nn86vU8OCb060ZuNFxXfKmZmIh39reqhOi2gp
LS9jYtK2CyjyQ+CR2KV/6yVe6nRfJfNFA3Y9hmjTdxQUGoxh5hF7fHSxrMS6cRnYHjEm0h+OLyJb
ojUZbVzMQbpHzgSqbKruNM+wzw1Ufonnl7liW+9bog1r9KpgFkyINuF4IUZnbm1VE1ckjjlxTLzG
uwDtSNP4hsgGPfGJZ3AP56C3URb+P4tlsZenP7Ox6PCf83OfzZesccbnTFnmdgHm6ErL3U50ue10
SoFnRx+Y3poQcAn7UE4kNIJ02X1HzScp3mKiHjjV7qY54i8TcJwz6owzDfIqIL0IwvUyocncpvgE
dwZdFrgVw9244DwkHLuKHKZVM7Zkq/P03cJRr4bR+q53kCaHI+fsfT4QeLXT6WlMGqbuqp8pLPPX
aAaMs4e2eJNDp/EuotdfmUO2cTH4umKrz3ZY882151lvo4dU9qb0maIuhXkso4GAbPydhhHpBIp4
ViT1zz2WaWPmJHrg/fzQTVxAQ8Fgh2A4Y4TR3QxVbRxJI4sREPN16hD/7udvwrDJivCetjUwDavl
m9T1vZsHD0XlntOMn6mjl786v/3wyEgGk38eS25TIkJOzbo5RUl4N1qRdzAztPZyqUYpV2cURYwy
gv62zQ37ZXGZmM0cFpt2qLElql7SOTn2NvGShiN1R+HPzHRKG6hf24wRspJeRa+l4//OzIS3Ez00
NpBL2t3Sbfu8TPbu7HBNGkyRyIpmW5sODbIz/b3PEdR28G0OJwbEmAUwcZoFxKYymxPCI3Wgb2Or
m5tKUx+TQx2UCzfsTC9dnC2kMtSftHHth6J5xsFIdwanyG7YpccGsoTKz8I8FeXAl5sEB+y56Knt
NN9W3qFh+39vpv4TX+h9HIf9utXG+pxYpCbm8Ij85ieZrfelChlK1vqtpQfeVukc+IVWxY5Z3fUG
a8vBIVzc5cDWTa5r55x958rL4hvdqv9Qi4IEjaKAXZk5lCEYGtg9DepLbtbbpnG/Jju4JJpf7zip
O8fBkmzLIXIYNxi3JBXuLNKj675IH0wXxkTP8BkO3bMiOYJTPusoOI+oc28ktxna5XQkf4G80mgX
XipwN43HIQi3fjbuHrWYNY12q2Fq37AhgNdf4pKwq+MQDZvVbNAUku2tFMDAs61P2/7F5DnAnccx
lR1hwiNIsu3qAg0kUarRZSmjK2xPBivvov0aEMDt3EX7XDiminoUjyEscr+oeJNhnTBc/y3yyDn1
VHmcFhVsqmjsD32l32hTiuxOkRlJtfq74OTzyA+Cg8TkUtkMnyutwQVG7kFbMwC0zxnzOmepeDvS
GP9rKWOjkcQsBkDc5sPE4abFXJkmZfNmNkaMkAFCFaMM11V/33g1tnSaMzYQ+/xg54UaNAN4Swd4
cynunTN9AKkpdwHOmFM0WozDbFmfXD+/fnSV61w/HRHIt2RID3/biVib/rusiLdEXMstp/QoNYlZ
FcmWB4bAEnhMZBF1fRhlbfQfn2IysY/hdKJqERcQ7ybEjOYny2qw8CQVjoSxjW/c3vU2VU3kj4F0
capwd7FLQpLRImXZI456mYrsxSr1eQcnM2/rlJVXbVDC2WfRb4RpUnLLw0LD2F8PyTSxAvZYBh0K
nqW8ztuTqygTMtsYJDji1Iv8e3fK5MGwB/rlovi24VT7VMzDZxpq89Yy82PMAe3++suNEa/R4A8H
0iioJsj9O+HCYFoeYh3bvE1ik5eX35zAIr/nbGkBexUEgBFjnR/AIv4lT7p+1MmqnDgejcmWf3Zk
+3N9qGQ9nOOroyiCIVdIuP1/PEmEo7bXz/0swLGRuxfP9kgEpexoVtcPLZxIp0RW5ddPDZxWJ2IO
srIHIYv1tSkfcu+K9LXOwrAf9xlClDsqiG8CBjhPtlW+Blk6HHgXMbjK9PAcDvUZckM9q5Bkm+Xd
a3nJi7s0NMQ/8XcfWem+HilDm9u+3JE1ZgTWJUyk5QEcgJM6hzACYYeTNub61mjYHy1R7zNQGwxt
HwX6r7hg+WQ4vzG2VFs1DxRRxa6NSJaXCCK7ej+PuXMxBgDxgvVCEQEeU1jHGUNwyqI4vCsw966H
nPhASuqaddvY7trG/JzYcrljWz7SEJxXTxr+k1xr3owuCZ8dTyPOVpFbZzfOGald2C9D4KRsgWG5
1PBnpvbx3BlU+rUZDeUkKIgeUfS8VfbAJe0azSWC7L6MDlKOSS97TCL2Da88cg0Rt0wnNgquyhIH
WAw5jQcnms4oVx+mrD1XDuUh+eIfykxq440fq23SO0UcolhQeEcVkWAK7rDsZmTTFoc6l9Ytd60/
UyyDmuNCBwj9N06wHlIDn145TQ95L/GuqT4PY87+X9kcpo50CFW1Wa97FyxRX3KcDHkDqePh68P1
Q1sg3QwlnUJVPPB+Tvv2uXUib4dJ4ceeGRr4YbB3sYAt3blrreUwzeqeWWZ5Q3s5YSCNnUze8qXb
Fv4dn1tw6PNaZn2/rlqdJHdXHtvB059nl2iPnZmc1JTtd20u2S4xmfhRwEuMPALcrKOY8uqBq9zg
/NN3311P3Uf9ZNDRxcHdaNsPCXHAnZdOn40f/tKK2brv5nq4KxQDa7fQzrZuBXu/V99xt2T7UukI
l+Rs2NIn3g9tvCGsWqijr+8QyGcw+gPrOfB/vSu3s4uiYLQwkRkpd6qEiwuRL1lBpumcSV8gsG/t
uVd3iand6H0606WT/+6gnbezD9cWeUlyR4Q7XBNSmx7SOiwOA2/SFPdQhGzMt+5knnRWFNuhoGVs
aUA9mux99hK2JyXPa2ZPySbqwXl7fMWbiNDzpuM7WsEiUMOQ4JqIIs9f5TVfTcwKvuA2s2/RZa11
OZycG7K7KXtVk6EDaePkjVxmsFlS0A9EQCkHYqH+WDOlOfDPFtsacwHv8gjStMbdk7hAfVuPWyOd
0otJriKiEfnWCybOl3N1co32IdWn8bYp3PH2+hFbFBMuNqFk1WmKfcaOGrY3qdj3hOtsnDk2Kpez
FiFjnLPHIUnEBkDkhhS6TrKMbm7ejAiXzsNO0Qt29hPS9wYxVaKO2yAZh61e+x3BVf+kcoKMadpH
/83eeSw5rmXd+V00Fv6ANwNNABCgJ9OwMisniDQseO/x9P8H3lbf7o5QKDRXRDdvuqpiksA5++y9
1reepXCy3+pU88ko+c7MDLH6esYRwuTSW5epG8WTKA23aArEZ7H43XfcX2UZefWQi2eE/AGhFWbq
FM0XMfJAKPWm88gQp8cv58sOrIVlIwejJhul7NIC57iYVZSes/ZrFMMMe5bS7FBmorVZwlUTZe5q
0kW8LCl/RumYDabuhAWJ6mASB9RETXkWVc1PBiQYUVN3h7LrPo1MUo5Wnyz4eGHIJBIqzJzAyg29
jn6rlcJPXxkAkVS4q2Kh/0qbcthqavKC7KY5S5G2xsNLr4+Ftl3a51CjryGE2niWkpzjPZDYyYAF
3BUNE/p83qtixoXQR4vbmdKVYXUIvFz2lLLNr5EintmNfreB1OwLc3oyoIef4pIrsAt6u68g4pO7
N25mlS5EY6SCPWcYvgzDurHQZDtplnccgb8rrcmYVFiTu4LXvCDrDH9HBE69SQiydctRxuEQ9V5m
AuTKRUIqZNZIrpj3VOWw2wzdKW5lmDmpJflJCpWCrrHO5BR5naCnOcDcsXErtO7TMvbPazd12mZ4
I747nayNFvFlI7XbWMeSMZbxeg2Xflh8qSOBxH09bEM0qPtJ+qLEGLdpMZdbEWZcjtR0t+gkNhV9
W+N1QJcgxJMPl2NL8g+aHlG+QSnc9DWnyEgQ9JOk7aMqr7dzMX8mRqYxj+dW0gc0jmqLSK2r5OCW
nnJL2+Fvzc5DWmpPlNew63ACAONCd4/Om4mwbP1pF/JDC73rKHWJa0SAyyhZQMlMpli9DuReawXa
xjKT/xZBA9dI6fO6XFc3zNFbp11xpYyrK1dfy4F6bBRvbOTzoxQTycW1Cw3Vbb/CxTNTB1NXSugX
lRsIp73aIRHSyp7olYrZV92HqGdF0mTDODxq43RICbrdBxTrXUffGg023P9FOy2yJtH0Edw0XojD
6rPvqZktsgeHZ6OTf2W63OGsVw9W0nf7KGOIm6NDMYysAjyZBK+M+yY3Gj/VcWE+mdWsTzMzLTGN
88uwAPsLLfVk5QDcVNmk5oxQ78B+3xvWAVtQcwJSCOLMoPANBk8zh/mF3HsUEsm4pRUFy8oyEHq3
hLZHcRadmfQx5FSx5FgcX3H6rS5bMjuq/E8jksGKTG381JrqOU6rfKPVq99VDzob+ODrApiBtibz
5RSowwlAEg0HRBV9vIBlNvBVLZQ/ThxbnFrlF05Sf4ZFnIi1QDHBiRH/bCn/sQi3WNEXu3EpNuIs
xERh5SQWmtAHlI5GRy8TeFyp8XToewElIdxoBdL/rRHF6dKjzdLVzy5J+jcVyotPzFeD9rb9NtMs
kmxWybOAdwzFsabhw5o9RVSHp7oRZ0zkhckKowa+ljboBquG9mcrPRcrcrPOrWM4RG9zZlEj1qgq
R+xuYMpgYeZiZCMXBvrEPiOeOByxH05ZuYGmhROyJ6Ey1MTBTqy22eYwkCpJpdO1XrBKI7spIWzw
+acT3lrBT4vqXUTmcyzHBHEpz34SDCI+9Vx2B9pmWzQjn3lYVbeZGxFyOYvsms2LPdJfKiF8SYJi
O7Ya11jB/ENKQL4trVn6mlmjcelQ32GkcWEiDgS+hcyO2WjQYsIFG1rYs+k4KFvENsMhalK0QmSH
uUGnyCeyfaZniBVQiKSFjbSkmDcV4FM5humm06RXhRk6VI8WFSzDGo4PNa6D5LnUCwsk86g65tDK
2wjTnpTW5dkMz4jNtANm7cDGHZbtujR7koR49KyRN8CwOs0dgW/beKTYADhiI68V+l0sqw7WxuxE
YwLKuSVshxqYkjIWnae2AFaHaEoYBRnSrtPLb1mjKJIGs/NxbgXnlTmJVV4Kt1RFnoKZ3h2XFgHL
YtI6lodqhy2G8xpyCJx2UDKNEatTVAiF/3ihJYB0iiTNBNMENsIAEXD2yjQ4GAM70VJA7cHoue30
/BjERvOEc9wZCW3axiiqZ/1DUC0CCczyVcySZauFGHiS0LKHWe5OZT4ib4e/sOhI0pi/01HM+0X2
qJVpkLbpu1pPC56HRTkGeQ4tfc6/ujxtbJFIwa01iBn9yILJiVIcY53iIqC9ypS9SQ7lWHrSI5p5
YmK5Sw1YaprI0AmXG3syPtUuyE56roJFSMtzJwLl4DfzqynmYKiFzwG9zVMh8kqN73ERj0cz7Spb
D5R6o5qdvs8Mi0NaKTxjfjYOjwezAb5hCaTkiYqaX7SqIjxuXAU+ISVknZuNH4+GcZJjHUmOtDP7
WLhgTfutab2FvZfP8Jf/xjDWgEEMAXNOrAWjor/lpOWe614sz4kiP1dgnw5J3DHs58y6MVIsJvI8
Phfrw4RlPStQOwycVIspaS61+qsyrP6gamXtcniQj4IBOBDqo0YvKkHUFEvJDu7s6BaZdMVwMr2I
C/BGlAeJG0+L4kMQku2MNw4dUmXshD4xcd9gjNAYWA5LE/uxSe1qsXZh5AmSfZovl6nl/i3L6Usd
6nhLIK15JnvFEXCWnwi1NUkak/CvJ/33OGnqU8JlaLElvwwBQRiZeBbCUjpz5t0tosGhTk9xfS4U
59lOXRPPLcnMUABCuy7a/kKDEPxoGM/0t9WUCG7KRo3GbTZb/clsXAx8bAYcTe2sSt0i1ZpdlbMI
55nQnSxkggkdp6vZcRHhxk4pM499U9Qng9ZhrI2ym1XK66jJh6qpTV9IQhSWcIBsue4YntRWeknn
4bIY4bDPaAe2KZ5v1SrjXQ45vIkHuC6wtIFmplhO4K0xwATczeIJuZMRTycn6GHLQtngpRhYPyzu
60EnBKO5i4le+1ZhfkWzgXd3yM9lh8wX+miPzh5yidYsZ+SQxN1ZyuhENKcxy2ckwU1T56sZW33C
sckbc2VtuGHCiYXKN2tDciM57H/lWnPsBV3ZKQbz5mU2Kmx9aG/EbIwOWtYhfOxJ1io7nutEmV6Z
/WsVWOaRBu5rKLGXZCRHgjWSkOX0xg5LTAmEeKfPGmoTfeTi6Dm9zVrv5xq9XWkBLNvLOW6t2nzq
JtpTo4YBUBCQU84t3g889fgypfauhKSGFiB2Q1Ert3GCA1Zkk2n79q3Qy9/iXHZOMI+ffU9la07J
5vF79Gat+cpivCEy4QJGyr4dpf4WmZhe8XsLjN0uC2bhSSXXVKgXlkCdBjGACcZgebMvO/W1Sg8r
Tv1d1dh3xgYaq6D1f834HtO+/5j7/f01wlReo7ooQGauzd587SVV6zS2b8tNH9CEgVbpLCYppgyf
EDJafcZKgO2YgGz6QoVIspWxahAenyck0jK0Cnc0D8U9MCWarDDnXQn7615VVUiHnZVtYjUGkiOG
T2FvwR5A6u8+5vZ4Xmid0SsETB25Yh8jTRDzz1wxCSkTha3VXBICM/yQ0fF+XDtlYmYZUCAry2l1
adyHcpG7tUIIaZJ0YFnWhyhLwDeBzBRo1ezbWSW4fuLizpliHYK04aSsyU/cLI096PUvbRllzixx
hFE7wBuPsyN0GPrneJxM2hgPmN7MHWIAKNhlSo9DUFlKJ5ETcOGC2OythZ1XXix4Q6F1kxLsXyHu
EhxqbH9B3TJoj9DvcwSBXrX+Jo8Ha/2j2drk+/trgiInXjqXt/+YQwcKVVLKaUSbgnH/+M0fH5VV
Mf3Lp49vGBVG60ZhksTxkCr4QaRfPzL/+dHjG9H6WpWy/Lrg947qXAE1M0HvBIr+F/JxXKGOAFw4
4iuC5g5IrPaPB43da7c0a4YM487F5Lxn6+uHZGgwWFsfHp8uMsVokpSWTVTlcTDTGQ7kIlIH8GKs
zwjCKVcfKj9kGBiAECmkrM501RkaM62g4E2UhnOfSahVJb5Ls4JRZW2a4vNq9+mjX0oN0u4tQ/vV
W0mEpaDCG4C2cP/4KF0/iopM89ouuTy+xCBx2kXGLxg8/b6Mk388dNUAdGDIFHtYO8IPpUyom/u8
hPGTC1BcF73+GkyaZoUOTBztJUKZfz7gjzj2stT4Q5SiGtEGZMePjjDDQWljKUm6FQadNiKdzHhS
r6qZSt5D9fT/BWL/F4EY0lcRKN//WSC2y7K4KOP2XyVi//hD/5CImcZ/qZauKLQIxH/lAlrSf2ki
KjC+bOoWC6r+tz5MXr/F11U6OzwD1finPkzR/8vCcWfyR3T58Tf+v+jD0Ego/64PU+ERGoqliSKi
M02hcOP735/PcRG2/+t/SP8z1mOVRQmUgNrfWnLsQKcOsFg5gTvvMwYEesiExerxbNi10TA9F6Fs
mLVoemoa/+hT9WepO2Gr0cghvzRuNiGg0zG2rjO79d7MWsvvOWsPgkUYs5ofTbnFCIHiwsmwnkuJ
9gvymCl9h8povEy1diSyCKQ31vznsWVPJsOXlDlJDK5aD5RjkiM/rxnP6TV2sKaZR45JdJWUFr94
9o5zv96N04wrQT5OGXBBtEc+m80bdBcOYGYIwXmtggwG3eys2afQyOw8dMx9odK0Y5tkv0wwFrS1
d5CkEcGGWxQhBKrqc/g+Yo3qaWaQLttcYSU7bPPW0TCWXR50wI+wpzMQQOxL9gJU114+dmJLQ7Yw
g3OFd34J8GRp8wpijvGwWUnzJoIxXVMRMrtQItFXYKyiPFfiHVy4DcH1uAWD+vx46HR5Z9Y1GCpx
jXDh1YBx4s29VKKvtwBMCIxnCXMTfGLBJcAwwjP0reSs8e+1TcVpQhqp4dB+x/NIBjqHdUvXyo1R
4VRQrQLuXd+Tiy4m/IKLtE3V+d6M806ktNpkreAZZlYS5Txd1AlwciYvZKukuOyygYiCNbmQQgkJ
g8DsOlH9JRUQOiSKtcdFHsQhHV/V2HA+es2RyKbCVBzUYkSt3iSZF3F0tPHarCLEi0kjZWVCwqDo
wRNmMfMFHdY/xtG6W0zewVX1k+RvbH0XM2MEXwKE5fT8LgbSIR1b9YnWOIMStWMwSnDVVZeDwS4M
5ObMPL1CERy5RyhAgyLewDIgNWBdrBWcxQxOq9VQJLSnFBFHp+gYVUgXo1aTSenr8mMx6dlfD/xq
aHKzlyHOjmnV2hkBXG4VVhcqh99B0LrlFMDwkPGWCdhFwRtW27w2462JgWWj0DSwCwaa13LA3GO0
Iluw3LktxiBIyfUJKvezoTeOHC3dBdCFjRk0PsET99oQgoXcKxTPwvhaG3N4ZqK3E1IQWVj3zK+0
ICOzSI55pbfPc1uR627l4SY2XKWWd0MtJXeSNE9FIH2pEeaoIJCIJCyG4VI30lUgHRipCMPXRVxT
J0Qqol6H6i9OZwiZ1r6ApYtSItlMPSTloZO+zbWmESAliakWnKCnbAWL86ghILEg1ARAjEp62mGi
9aOi0B+DbFgPITgUhyWFuoWSRE1Qgc+6doQT0dH7jQgK1kpvBp7g4LhCsr9HSUlorvytNelr2Xc0
hURy25eG7M65Mt+SwQTeUwapE6nmDms+CUL18lYmxByoBRjwuSqvzGhxuaz5mGVsOSWtW5QkjBVn
w/DDvNpDTK/n0cVH7QUTI2kVKwjV1QU4ZOtW83gbSvTXC+JJlNr8inrc0LMkTpf5tGtI45fMxFAm
sIqhRLfVavwegVr2ti5M4FOmuj2HQnNW8qeJvIcIpImqobEdU3gRdYmjJDJxmv5GGjx5d1pBtBTk
n0LIye/AJXbtuuJCpxn8eFszJ0FYgM05BgSVlh7jyjVcPGIi3QLOiPpkoxXRcoUE86cOxxdainWq
kotYo42rF/R8AYgfak4ikhsUIEr0lU0qoclq+tVkNZ5jQKdyN/5pigj7S1p+d1nF7AyOOivvtO9Z
NV3U/joC1BXgFpMjahnMEfLkGsJSgoojqSQsYrLK/pAQwZ9CVunGEpibpWyuxbL4KDOumfUK8y/E
Vb68WSr60YrO/NzI25rrjRnqWa/aW5zVH8UUX9sswBujY+rQBUSP1dJaqCD6jzyY432VaIx9ZVib
AzPPQTfYquTAiY3QQToFOilaROzKOHXIfQoZKjXVT3GPxvAKdmLay7N41juNG3lSDklunmSDci4n
8FedFVjjmgxLbYAeWImhbzyMBCiC5CD7yDL6qkY4/1SxuKvG+fdcKeibBuU9TCui5ur4bRKlcxT1
mi+9V+KYbuomlN1WxcJDFiE2/JjTvKa3b3GZHII+GIE/Mh0E2wZhvl1elmL409NJWdPtlSB4wjek
klWGeEL+Uy4c7brRMregO8qL1YbGBoX3noOSYZfmu0w6yrE00Itwr1veFJXU79F4ES1m0rhiGO8O
FwGf6FA1P5TcBAck2AzJFmEB7Degg8FNxOZnHMenQYIcIQVT47K23ISmfZFHdtYg6e6q1hzMJhEI
GxK8yQovIeAKulhMl1i5k1gLDpGwbMeiCV1ZNgMvG8TDInR8j/ujSvNhl848yfhP3Gqfak9vIIrV
GxgURmplu8np6yDfQahjvSei+oxhWiUVx6C6IL6bBvILS4/Z8re3ep26I/tGl02Hwlpus1HKFA/A
Fmf9YsEO0oThF1qqDXryu8kOBJQt3cBecIBwQaSaf6NOhKaWzsTSy9IuI8aLPArpgzKCQVPyhqiE
96xhV+OIDjrWkH/nwVCdV4mXLeKzsgw2DkNLjwaD1l0smWS1rGv42M83muaSC4CYtJgfbtWFhPaR
vViFJcdbPOcypUxtoCcdi+20ouvB6RJIj3V8KO6jku2sGuxjH6NmC3TxvQ0w3GCE5giiftfTE8Ay
wLQ6Epc+J8SCdicpfFp0oE1KsLBuHLFuh1i2HCm6IAwXaRuJAfsGS1ci3fucrbTSab9bdD+jTRXT
DlN7w+EY9yVb2aXTlBPI5i+50z7C9tc0BAc5lvzCWNWDXLK9+Rqk2y5CO0BW+oajk1PoDFPpoXCh
e+kavJ3mJ6Mp9snYfC4zaoJ6ulqZ+iyRgyyb5Y9c67sWRYncSUzuCK/XqjdpNmFAcImJtTCj2d9y
NXoVzTqoC8rgL9Tph5hOUdH/6aKWpNkWH18+Io0Ks/IbvuKcfiv9QiY0AxspNN7bIji1ofajGzJh
xIFxj7Mzk2nh1C0DzfyExlimWb8TUwlgkfGK0Q6umgparyaEzmwWaA07w8EojlqjOhSK3oOB605h
BbbZTC3T4VUq8U7Ll0hZUHgRx1yvYI2vxcq8RV+ejCb8CofupicMKNe6Ej7jvvhRlfCqSVzWcZt7
KAAuAKXpa7SNFxpspCg6gegLu5IVvBRgRQuRF+fvQpVel6U/5kWwEcxtOcyuVG+A02KBHpeD1mYv
yKygSofirZNmjFE5S8uUi6/93EAu1XfpmMCvmt6WvOnX4hRC5WQC4jfk7RTJKk9Zk5y4s3zM64sn
049x4NDyrnISsKtSp74FI4xHYSQeQnrLMM76wYA+zVK/p3TwyTX7sNLulIQkF0bms0Y3jBEDti5U
E024aG5Gu3qomIS0pbld0hc5FUAV69qr1JBuMyadGwyEXLSJ5HcZb/+gr3KmAkkgC50aF7MXZ+RP
KeyDeZWMaBWzmGSw0OeSocterJuMSGeFVhkqMOaC3CLrh5rZW/TOUaqDE0SvFArMSx/feXwe1zUe
/57z++Nrf39D5rUnxm39K/5+ePyRvz815MgLpDne/sfX/+Wff/zw44n9x8+kaXJQ5L7w077opLXD
V9OOQIrx14es++0/nufjW7UmbcEyQdRGjMcI86U00sp7/MWPB8miK/T3p4+PUJ7869d6aL8EYTta
EJAa05ufKKP4Nx4/pf77j/71NXUvUqdyTMYu0Koo3/r1YcnB8lAxRq4WiEJqP774+JnHg9bQBpn0
higXHIXRgjTi3//835+i5ZmdvkOLUGfUEfbf3yEfG50Vr1C5St4fQveonqiSCYl1H18zhil1xgwv
XTrFAeHG7dOkpPUaiIS4LMonLEqPD3shvBZd7uY9wq3oKJxa9cxuxVSX80SS3Ijm0R2KUqabnb03
E2f6PT4pL6U9XAAPj85woHKhN3sjM5xIkLfljYpUTuzyGyvxBg4IlfQ+BptGqzN/McmF9hN9b3AK
cmI7vicX6xxgiHrrT1NlPGWv5lWZFvtbIRgPp/98lKiHHYIrGZBVLhDr/s79y1mlB1uCfuuj6ZwY
9jVO/m38iUJZzDdi7ut+Lu3hJPFh9w1tNJ2hIjpgPcvhg1AsAW0TW4urfLWnoHQYm/vKG0sJhA8P
1FrrQD/+Vb2mBwgGEv2r3GV6i+NHeKnthNmcdMp8s/OkV1UlSAwMERkAG90czswRrtnFvC6sFnD4
/a73RAm4GYdZuGv78jmEa/YM2qvJjjxqxyKChrREO1l+Xwp0Y/DCZ4ahJx4lkIqC3d4HuvN67zHZ
hFi149yj72M/J0QPEMEWnzRH1hGLpV006Z51FBxLKmwV2EIlZR3+6ZRd3VFfCTZSX6fnRLwJn9e2
9OgmM5lrHeWQveQfLNDZlQnftnSyl+KlfoocwdZQbdgczcIt4gyKXBuPwKflvRvWZSbRhcEb1nkB
1Z2X96Dx9x3hvSEcR9nD+gpaiiOmW+Vu8qnaxZYQoHf1Um2+OZiGR+vUje78jrJR+EAbfQxhMD29
TY58IT7o2DEQ3ldoJm1M9BwP6SA7V2TfzdZ0r6kz8GWYZutjmbgERl6DH3NHJ9ztturv4NXcMU3w
9Wt80ndgAb7478i11rzpu+wrvkm1H/wIvde9qYhAEzu4Aj+2oTXb6wugbPEA5x8IgII9DC7dvYvX
4i139Cu7Iqw7Qho3k11yGHXjj+D3t3UzrwTFDRuU3flmwqUbkibqYvKXtStNJIPkTLzpbmb7xFUZ
oR1uylt9Tz86wfHE1FXcj/J8CZ/fNXuSXDzrBwMG9AXyVMbgTtvCISmBlAeMbUmRdiUHchZgVOmZ
mUp8C47a+a48P8fDTnDuHRawL6iEBpiGS7wR+Nclp7+9Jm6vudJhsQEFrLXI0xT52e9GIXXCZiuj
m8M829qkA4cj4R4+FZd50x2rCxzPZZveVg3/IWbF8bGFTLxS5Slzp4MQe7vy1tFM+pAW939/lYaG
F+5zfPVwfYpnZKBAKGqwIpCh7XC/LG594+9NLrVf33PG9X7udFuk3QU8Qqf61R45ocjWL9Wnz0Kv
x1m+udi+T8lx8kiz8mTNjs/9qbl0Lx3Sd8SP5mkiVzT+FW+nXe1E3l3dNVuYY8R3x+BpN39dKffU
8S0HnoNCvo7bvH2nfrNFRPNKz4f9uyB0LeGpgLkC7gD/9yScA7Rw9mRz8eBfJrMNU+huOAiJQ4AE
L2Z730l8e7zBdgwIWCJYGlDAzqDHsQ/zg7jXviGtTE66W56w1QdbDDmLvp3qXXyOruQuWYZTnohw
+6BJkjjLG3ZEO/PSj3iT7tGAx3vOOeUTBROvXOkjAR/yJ2+ECfyVUKVsxNOyi6KDBxUahUV+/gAF
Lj/1f4oedeOlEbyeae9WjxwdyaHFq1ZaTv3ZnuNn/Cg9dy8Trg/5J8XiJP2i0qWVVQ8b5jucqSH2
wFGWPdLNpuUoSI4FIvtHg4LcnWoUCJNr2R8QbxfH/BOLFww4XxKpc46susJZq730RpDJW9272Ghd
BJ1AmHdYjOhEQUm5RDQ3He6J/F76jeBQWylf473QdgvMgXHDEsYA3kZqTIqgz6uyCffo5udb9N4/
jf5gXHh1lkMNKzklsPHLdBl2cjaSC9LrvYxjPKjwCHbkkfzr8oQN9dY6yXs6uIXmLzan8XzPXQhr
ebKz5cg9Em/E4lnZtn5/k6BiYF49dvJGeE7o10geCC+oCvx87i/lZuKtH+9MGO1k3TFelC82S7ZA
hGKHzA1ZHMZwV340rMMan/Ia1H74FLPRe9PXTKUqulPl0v5hgXbW955WTfmJZdWethLc7h+F4Dwu
lFPkDVt1vfaq1hEY2PoDAryUBOUKa9Mzjcvs9aNlF/wMn7IXpr2XZ56ieG9e+IXXX/rE0jMFuzja
cr/tEiRku9YbQ3c5Aw+0//p/OO6WL3w/h3DjtbdJdDEgLC591rOL2hD3zbW8lbcwpDMCu4fIEpvc
wbF05nQzEeT6Lfa9bd4X9aJR7PqJxzNIF8SYUB83bemICOJt6COJ4Mstb0N+Z2dgGXlDICcJDvv5
iIvhwnXO9hbsScneIGvfclklP+YfHaOSzFGTPcrjEmq5V2qfDcpjJ+UXxCL5JH0VHgqvdCN9yfd8
b7CcZ9a3Ad5CJh/FHqB2JS+AIBftEu93KhuR5zFv1RhzZfaeCbubM0tzMC/pxjkJ4X/gLHladvEd
w66TtKC4jXPFIG4Qf0Ug0lks/eWcvnLw/urexBs36j1CbsrKphzqD4IPHRZP1gw8WbKjfRmHkSC/
0PbCQ/+p76sdt8F7+Bl8CAdlVx9CT3BpAEDn8Nhi92V7rYlOo9S7yp/hAf3VRAfECYzNY2FyWZyg
M3lN5GS/rgjSbBp0MPIbazjz5rQ3U/J5CZ15s76J4Dz4fRP3db1Max8Zv2BXB5Msi2TD6th6E6EC
TF4/C0o01joG8F7rm4nLnW9ewSeyFnJoQG6ZDZRDS/lB/CcFD48i9MX8CkTloLJ/CamTZq4eHIfO
kRUPQ6rRvximX40vEa3fOEK5I+5C3lo92WkqGhZPek4dw7n7yGOF7cEVfTh1R+FlTTVvvDLfdJYN
vp63fM2VsfsPxPVeYl2rrbHxA49ulht4na07XOXPCjFidrkZn6ZLMF5C/GvIbb9r4bVBfD39KJwm
ZVwVAvF7IkNLSK0M/EHG9LiPa2I4fiVLedYdruV8a36GqFqnbPJXe/lntnoL+13ldmSVB8urim1c
BPVos13RppqMF1qcxG3gf1Hx+vhC8S1j2XIgsqywewyHJq7vMTgFyJY+VJdOAqQektyoMxDHXRJ3
UbfKF2sb+wmFtGTA+JkI1eHUAIjniViZxvIoV2o4kz4MXVYWClVuvAsrT4QzYN/fa6e+LTZraLUm
bsJ7B03JEIjF47lVXe251kkYYuXbk/MYDpvv5TAAegkIpsGxjJ/aJ0ohpZUs3xRubbYr0HRU3F3x
JIeUxs3LUm0huN7VO0kFpC7cR18xKSN+Vxfuc+ONZOWdCEEbcuSGRK2Z57PYdFfs/FlaJYQOAZY0
iZsOY46fNnSgbXzcZMHp5BIsTtl6MasYdzyWGUd/IWGRekce0aCQruMjYk+KnczdKk/7Sb3QUlkQ
xcWe8Bwk5xCUwyn9MN4D1SWNcxo8Xr7hR8Cr+Xg9WPsytpR0o/KcffaEqtzxamcYSy/WoU121Qul
C+1HcdzVKk5FXjg8oLyXG27/Pv2Von3wuJ9xEDF4Yu99VUf0bEcNP5ajn+a9uEFeUi3HMr1OB9QL
0B4tr6v3ObmM4l1Qjyh88sL9wG8jSBuRskjeBP4KVkXv4izvSe705+Y638pxg2BCLJ+HGlOT36cu
TRXx1hKQjF6XZ6BTpO0U/aS0L7PwK5h+m7EDCZLFBbtB/tEBU0rsN2JEbEpwCK6QbJ6RY8U26WCW
l5EM8hbPqHMvFKjLIfcJeci0C41GY9+zC4D29hMX2Vp9CtZXj0sJ/NuLkL4y1NljSDDBIX217ATj
NcNEyfyA6wdXGo5OV9oOIC7zJ+ASU7VVgtcs8QpWg9Ip3ImhG1lQrGYIfzuMXOXX6sfFP4O0P1Ou
vXShnGF/7AiBb53xbt7HCeL0ZmjcZPYsw69BL/S0pMrXKGS0JSBAQwLliNiDeGkuDGnDAewGaxv8
cuhHqLZJTdoa+aEOiVci7voP54SRdfaFXohKrBu5uKLNjE4B8KzR/EYgBxDQx5wfWJtZOBYtlfym
NQh98C/r5be1LgXTMAuuExR5V/uuoudkVxhbXKPSvkqOM1h3ijD2EfyJTjk/hbWXRUfa0YXFufW4
2tSCVrSz+RmPFqZvSG41ZLgBZZzN/5LsqWOYeeMNWL6oBmN44Ps0ZV+u0yvEnRlnasQsmXHJIWId
VD9N49qIXg202LAl2anUr/ED2J71VQnACTnvsCvJmnOXA4wXm7nfilfyORl+HVVQxiNF7FTt6XzP
dxYbILt0gkfFY5tec+kyX423QH4y4aYhL/cia6uD13hrgFBFP4FgU7s7ZPQk5S6eXnnSrDk4uZVq
D/yLheVGwcRat2RPk+AOr2wP7E92d+G+MfcKI2yPsGCb+rWmH44mye1e8i39KwdD0zn8TD+740e1
K+2P6kfZTm/fCyex3xbasZ+KJCzOaRxK48+YhWk+8Sa8GdQ0XKK/aAvgSrhylt3Gp/wpqWyBHjud
WY53n8ILnpOJFC/b+gTOdplIpfmm7DIchW3MOL5WsJlcLKn1zdw1X8Mba2nh1k+Q1xix0zFs/Hbg
aMQ0iSkyVSqPxSU/pXt+Ibt70fAf2K3fEATN8k3X/SsB0EcOm+Ck++JSVFuEmj9941DSxDKRciL2
BEgxNkVRVGOc+pi4KqsNUa+WTN/D3EwL4wWX1ZUXlK4En42kXO1i85gyz71Gbj2e1o1keuHe4l/i
5O7XN5ax8qn3ueFSnl8Ni5U161i8cPNyR+K0Ujb0C1jTEd3AvaV8GreRA49x2klHuGZcZfM93lQ/
kNYi+HQbA9vkfnXPefSi/og36YnbnX8l59Bw7dw+/QHplN/jp/zJOJS+gTnC1k+P5xMOl+SbROej
5bHtlSeK/KraZpegvxTJ78XYt7LHLwX5mb8ud83kXNJCoCxeB6b9TaGgst6Sd87kkAagJ2/lOw0m
4QutZv5tVC6kzw2VDgtkgRXM5X0opiuXVnfhpPrf7J3HjuTckqRfpXH3vKAWi95EUIRMFak3RGVV
FrUmzyH59P0xb8/0TAODwewH+FF/isgIkke5m5ub0WWd7O39+GGovglcEN5jrfx7pX3qHqwEqQuQ
pww5hkAlouXhZBSk9tpvgKMMvWc1AKymol/GJC4YD+JnipSMuss+7Y+hhduGdvROV3bFlaDJ8p6/
HREmgf4yy5CkXRhBU/vuRxPRMx45zZE0Qy0Co7jv7fus+qvtvDc+fIQIzozmOO42Wkg+BugEpKjZ
Pytho27owWpdxocEye0neVem4WbDkO6IZk3joYkP6ocN9mE/uKyvbybQMY64B31PlzVb1rTX16Pw
kSq89HgpPVtppPyOW5ga+wriAlq7ofcgKOLgXgjy0vkJvkDhW/fbiuRFPqfn+K1/kRyYJJ1yJwcs
bHbpI3py+1vvvDWqrzX7X5AREa/n1KlCv8HKkRDCx2i98Dns4XwWv+K/4tZ4F7q5NRze612R3bBC
wOeElYipXOb5zghqf2nFu6TfFvwt+awggEN5+Hhr/yLoa1vgTeRspvK3HSiq7hE9vD03eyO5DI9E
I9OnzXHd7HGSHwFeaYZrDjAugBlH4ljQgeEbef50z5qlf3wVO/XbOEfeE7H5uQrIMKmL+hMYpv6h
f+QhA6kWd8ndIo9IiC76uaCiu1426nxIMsHxXN+IBapPfYmeHaphzNRuDwICgAHSwz6NQDM4yAZ2
fKO6Q8urP1zpw+Knqn6G7Z/NRzxO1uGqrmDNQX4ZCnxxD+j8t3EgzQcs6do3MF9o18QKM3GoO5yr
V3e8n/snRv2KhnI7nQvBrd57PZFA+dVwEMBL3udJu2t5tXNRl3cQuto+qc4lrkNr/eI/EBkPCs72
vzsjPleGtZPti+c8zgMOx8ShdvaAy+ehbQ7PdD+56Z+y8oVy5jMmEP8o/lvfM+t/g414SLAjIo+v
Dk7MPhvahRx/w0dg6R3iEO0nw6cvvjkMT058di3GC/PPXfwBTkcIX4N5EPGSLQFYticl3h950CNy
6y8xTdTxfnwb3/jfhrgdrDcPi70nBEpRi9/bH5NyIPG6Y96PBCuRQComGN8E28/aBoRh7Br3ZBou
zgdS7DiqXETmJn8ur+yofAzwNVkbizllVyf8zcL+kIc5tElUluUrb/ZFcolaAxSe6R458w3Q1aH8
7yuyzd38ptxxDDU+myo0YvxIYoIobLVRFAa1ifTiDl/NXoTzYXsgn1wRro5OTCFsx1lJFs2JCDss
A8Nwg58dsLqy3d7I1dtbRVZj53fzF09LvBFrsa2l23aVbrOPTY+4NP6A3Pyb1IW4GCyXDTIL2ZYc
BEbOJBbn77L144/MvBFi5oB+1ITwSFy/2N3m90qLBK+x0WXHGJHUGq3l/AaowdK6I2ovj0NyXdDB
hELMKf2Gf838pVHE3htI0eMNGBbRkdQetVu4IpFq+uJNlay0RygVqMPkz9CMswLJ+fvBDZQ7HnKG
pzZYIf561HCu8sUMllPX7YirQxaZ8YWTz7G6AHh0oDUEoO4H0X0JLqztQf9JhQgpNDArYgRMKotX
uuB6WB0BwYhmoBp7P8Ga2lW74S+euERUqO8DuZsnKZGEAYMhLIEZkQvcpP3mW1pvCD/AtEpO+fFd
uYGJsmVERXoCUuKyGCAzEvI7Ac75a3IodktERaJZsRqChE9HItfAhOB5nUiS4o9FXo23+h4vo3tG
Rh7U/C0mziL/dkFoCh+4S1G/5p37kX0WCZ5+PleDqssX78S2gt8IuBQnPMrKJeypZ5ukdu/SRN9c
jC9TP+tscJ/pTd5l8zYDi9c4J0kI4mte3DtWxJuVw41dS+fJkFvcjIO4Va9Ukq3l0u3la8ok5PVt
csHhZ/wqkr13Q3SGRUyVPYBnd2WCgzThpho0LYgi2jUH9q6KEKsISNS3dATuhgzwcsLOd1gitXi1
+jf8gCi1UQwlfy0Q4A0AdjbLDwz+rJBxZzSERXEpwJyQigV4ceY8pER8XcDfSXzM/PnQ8Gp6lHhM
fcRbefUxARy13qjOuMfa+2iUvyPsmCXeYLjsBNY+25+1F+Kc15pYmKODcq6sN4Wtn2vGobnuoyU5
IC86o6rJ5Mm2zIMtm9Qa8gsUCWZlTe03YBxMtGwRcSVtC1IF83Ofo728EZiYtIUAVjQHrp5r5Z35
wtCYz+DpjG4HQNptz4b7HY0XPpCdjOfRsqXMz/y26veDheJSAJrI16RcmMzQFqo955gOmeJAYb1h
ead/2vkPD3WSH/w5n7OlKz4PeiQ9h/uPNy90zu2+WsIdwYj4igFznZAoweR5g+NW6DVbPccRD5yF
PHGel6lgVRTmqu+uWxjU4g3qOy6UBsAe8uKWUQSi/GR28p42vb4ijJVDo75z1yVgY1e8AvvzDZcP
so7zW7yz+JUObs1OyclHSq0hbkc100ISGVSTWcKYca9kgzEK6SxYojIa9ldf56IBNDSE4EOeH+/C
DTDqdDRxV8ytnpA5pnt8zzUyROwKTKXYYod7VIZb6VOi/MQNgDv6nYbwEwQtu8pfE9j+6iYHDQxN
hOAkQJWTG2yTFi8Q7Z25wrdArjriDiyin0/mE1Bl4RJM0mqYbjQ5Uh/3SU9aY9czUZFZAYzNyP33
JLK869weN+Nv2HhsDrdlPfFY+Xsq49uAJnv+iHunA4Nh5HaY9EbAVbGI+A0vYThkNOMnnW23zd3q
855Lw32JR8cj4BqxmeH+19bn7bhz/ojrZRJsg9RC2/QxGKaExACSg+6UdCvfqMtwiU8kG+iksBlx
m0wHFxnDq/zkg8WNKoFCxhTyudwO/63DjTe0gXmsO4YHXLggazbNm2Pdsyos88iSr4zzaB0nqgIW
CswUgVUf/huDyJttC4NWWhYD8ogdxbpn54xMweiGDCwLhM/ghQw7d8htmjvuSNhR95joB4w5ujVY
q8cOmuRWP4AGSvTri20p7zXvULWYj4QzVV3P157t8gx4ohSACTfmPB8ew3pWoHIGi/OQj/sScz/n
gfuRTCXiwYOzXhgGXuutG4ASQ0wBfta3KbVRX0HcCXeYq9A6X+S31UfwRnnKXAWvYxg0lyYFHER8
Iu7euaYwJo0X/iClNdG7UK9jfjCUs9jHVdRpEZ9EzT3FbTY75QpLnSKgd6YBXds5pH1cFZe9Xihs
sCzomR2nM5NsfJieKJAm/X5bi/l+fKbNA9SjxbuiI2yBpRNRYnMBs8Ok9o30l1pHXB3r2EoDIsd5
Coc8UL09Dtso7R6fVs9nO/GmRzF+5NDEhmbXlMfKvEJpU/XQtXeDfh15+zVECLBRj5TGPSOAMVZo
QWKFqvXGGHOZgn5sSOLDjW+53Y3B1e7hcBCXx9rBETu6VmnOLgfKXNuDTc44DbA/kDzBcFxpANse
/64KQHAwTmZOut2LOePCvj1h9lJlpD0WRBVHE59cGP16WQfu63yE68adLUrAkLAWeT7WELHg6q3q
tO8fzFcwPJ4GWlBNcdAQVqauXd0c3acdnweGs21ahQwdD4qqtZEGcHVwLQXU3HYgvu/xIyORqmmc
3PPU+fsCecN1r+ErjU3Nz4Icdm27C8Hk/nB/jCvTMqZuZ274pCzP3lf3GHNPJE5MxuzEgyXN2+Sp
SLiIshzIRfvUDmLA/F3SbLkp/MjMPPXVy7pi9IijEvMMKHMvGM8Z83QYJ5EJyklWhs40Vaxg9iI0
O0SLZw0dhF63j9g99x0uzThSyKfMfmcxon79G5Zq9bTNVwVBop3A6NEO8/qT7IFJRoJLDmyStTXy
ufD25nxR5zjolDcVjufPsnPN0Bbbk8aShp0MlK965MwktDAGqHB+yxyrj5kVIZtXaXhDsV/6JhUp
b2+9puQO7OXQu6gwwp7CZhtGwFkYj1D6u2dwNpgcnntGIgxqFAjRo1PGEctgWz90jLrwC/0W+t3D
1jI0XfgBQ911574jqfBxUmfCyLv4lSeq6leYXUigMNqsgIY9RMfa6mCjVTocerokmdfGI2MJ0LpZ
bFD2xNx+BKiH9KKUIStrGkIIlyC57ECb3yR0LhTweG7L4p7Yh3XdY/cnxe/uHPj9uu9hiEmNfBPb
iGgILRKMhv0Gg0Z3uwuRoOMR0DZts0D7ICcp+STd7fKjl96NCQTwMFFZPMGYR7RSsNJgZLq03Mpf
ym8YK2xj5nd3UrzD7D7hoT7wTAlvvHf6qdvBh4O4zaTpCLMcfTWLIOXqKf7A41nPBm3lMWYfZ5Ge
FzQbxDsialvVCygBu6CMGAHHuxN7lQ7kNG4HDWsRryTzFzCCR5kmarsDE5OhYMrC+AeSwnOchm9Y
+2B9BFkO3Xb7OnnhMHIxpVW2Ip50z/yKrX2LOdLj8Kh88b2Ldj+KWOkzlqhWe2TUOMkRBlfck1I8
YXxbLdtd8MoGz0u+tX2sbzeVmRQFdyK93ewdtkiada/A/fwAEeHjHYwJ7W31UHHi3C45TveNzmyk
6L9sG8h2ZiMyqx/ZSSAoI4BOAybTZsIUHO1LZO2H146NHjkjcdJ5K7wHcO8dfzPhqYHExiNLd8zY
7HwmVJo/zdwQZAdWxeZA2/k2qqbjid6S3SoYMDgw0xkvbfRClCVUgc4TFPweGR1ZBq04m+sBIIfH
rdSPMREXG8vPZsRibR/KD+YMS4orYyda0aLkCn62czYjdg6GKFEjtTwyaOw8FaQVe8/5yMvYLodf
EELYoDjvFOvIyye8A3c28XK5r+CsVftGu2cbm7Jr78IzJjb3ExXPcubOFvtw9gGW8S3PkOCM1aLO
5KgPVHAsD9h+KzIwrPxVldCYA2f86mkcdrTk5DPOR+arApfM+triPd6KEKSI2EKQHKK/A4JwXoAO
C2Z/IlFAPLJmwNNK49cTnABKMkRi3L3zm03+AWyUZJ18dTu+YZ4Af8IsQgF4oxmMSBzoR5gWgMkc
zj0IU0xEjr+mormhO2+6BoNp1jRhsnlYm7Zw8qOK1o0zD3P7XulrqkXCsmkDR8AGVzVUv6e+02EJ
IzI02/IOB86cTqHROVkmYJORCx8JQMgmUkULwDYfsxaRag25T7RpEa1Vc0hUtVmhkG9+0t+Zh9XW
olgozCn8yI7q1pabKTS1ZEgfoc5cyFO8dWImU5ygL6HrrCRpqHuhsonPHsBZv7XZLn1x32Z4wGor
IzJI80Xastwn8eDQWIEx0340jUCkz53pkkhtysM/wnzOav3pq+SXjDlkWoPTOUV4ZXKCnLgmSdDt
LyBN7+TWI1w42m12sc2xN6Xinz+PbXsJ48K9//lRXyCg6xnq7ed3FWZyhxnkpt7agmqdRs9qsEfk
QDIe2YQW7tafW/zPf/RkhST58/2YYnw86a271zoW7o9U3o+04L/+MYbIshqOErl0hBvq03+9ILfz
3+5iT4FR1xSBtn96sZQlrnT/4/ufr8TA9Kvq6rj8NJP+CK3/fFmqDYRGpWnzqK7Xs7I1BytFv/gz
shB0PzmskQy+PwZKmxTndvXu1ifcd8WIXN725c8P//WH21/D7OQ3//XDtoiPoicHG4fNe9aBCfnz
yT//5D+a0D+X8/Plzw+ttnvzVCqJs0G3UlKpHXklJ127Pdiff+T27X/72c8vfn6mT/j15nYWGY68
VIhEhbXAHsZBeThA4dp30kRhB+hee1UfdohlOT5Kdr6eDNhICsva6zYsc++CaoMdWKXTRIPSvqB8
rK6QxSx3g7dzkIF6/juUak/mF38lFpqXtqBbPfbGQHYWhZEVThvqW4gYCAgEok7uawwsJgNDJ63d
GukQh0AnAcv1xRnobHLg8Xcqz26Z3J2yyId25EAWqoUKAX3fho3SUl/e9fPWTeiaGJALdz14s/tV
DbfeAhC0elRjVEohGem6mlUyTNwO0zC9pRACSGL29uOiaw8dSgCRYUJ87STqKjPhCQohWWT1+GBi
y2mTEoDPNQjg0LxOtzxHGhbYTwO8yhbUCrmc+NpiMWiJo4pqJEW4vsNwYqJq6JJreZY4DKUEh0I7
2aO5L6hmnnSyoA86jj6OshD2nEuRaD0ZefcHJz4O6IQwyAZtS1qK6blSUK3nEKL30NlTVUh9LScr
VKjKrGU7hB1aRK0Qri9pgt70X8JWwgipNDKMqsleG3VETmuf2ZICbU7+3DhOdtRWOEibn5MLQGjL
IqZMNH2KhofWdxLjIvvV8Mgd6ploU/VsIqkZZR062uZP+gMnqJkCxr+xS430vVtQxU0nbNcchBQj
hCy+PBAgSyusw2xskoElwSN+h6E2AVbZOBaTIJEyZKuE04Ze1drgsFV1+k3fsi5aIY4uECJULzpo
HZhHKLF5klUjFLTuU/nRTFyxohSQAhX3Mo2zhSwaooRTeqpnjNTNDLInOmsfKJb0kWp9eblnXZKJ
A67C/3PfZsmbZpMZwmOejoq+nKdUzH6n1vUZdQAaJbC4Fo7V0O2+hfcaOm+JrMsr7WCykeIy9MK4
1vi5IB0GQ4pCLy0o61lzrPdOR0LdFErUThkSptL1Uf4o9SR5lPX9YNjeG5oLYrUCTxouTlg1ol5o
YCKMhoE5OgcWBuOOYyEp1o2fdmJpoZQdXBUW775TnMdJw1O6zBZUZBM32yYReU7mCNAc50/drhIT
HnrbctP80ymEc0llhKNNPKKIusaVAqs5sxrq45Sp59TB5V7CpM3XpYKpJGney6ePIlOoAq2YJeQa
5+9i/nESRx5kT2MfbR93hij0k4GAFlqhRP9L/MsybNo5CnnFayGJlmdEBUNhat6lb7sL/TTjmb6V
cxlrf9HvpYGmBThjE6XWACFptM6WpeXIowicEeg8qrQOv6an0aZ5dhh61IohR9Dmd3Sxv46EvpAk
IVWy70t7ONEhNe3V2PqjVk0VVY0dxVrJSdAPL7KvP6WNVqyYtGg1yrttptOp62GGrpT6xUmXL7do
M1/P0sBNaXmTtKigIBLNxN+md1AM7SAzxMxVm1ab2oPr0a8yO+MfD/wjMn9Fn3gvyYo30iI0EKej
A7azNq0b4i1Lb9RQx26oagUHixMvPpqD3Z6m4aOmKugDGvXyaKbpIW+tM1Ok+ipj/erWkNfHZn7R
EC9yJtrcbEllTQ7Ahmn/YQ7zAS0hBQGeTf5ka5Bs5zUJDXd4WdRyPhqqcekYGiBH2N9J6u2Xyfi2
JPkNHVcSTICoaBNnmqnvSqTLd16GBQ92KG+9p+EDuq7Zsc8MYsIGIKpfRnJCmrDstoBv1ov52Gg2
vMGUKrIS0ghr+I1Bm46KqOJC/+sJz20ZZbGX7he9xkCBQMYuEWLIWuMRIcnnWEPemc24OOr5i500
6t1mxuwlq3HWqWfZRaY/j4ugqAMVa+gV7Sydz3nx/szLlB0qmf1dUuwgdSN9afyEltNj434q2Sou
XttcsbHGRIWmY7oH1F/lRpFQMXc+u21/Uds2uxRa+lrbgjyPSsZSaldNWdk2XSFDpXDSQKvaV2Yp
SqdKi9bTSHouJHGzZ6GYMihUARPrhsplUK6WHdBS+p3P8SUf0GNLU6SJ15awE+vl8VKS7ZYFZZfO
pAyEtoR9nmLxPOb6cEzo0KHwsEEk9A4nPXYHWdGFplP9HRyN/gDtd0yTOk2gUh4HI8PvzNbfxiqR
QWpacyRFa4eVI46dtXDUmrodWpL0yOnNsFLLV02g6pMMy6PiJBTFDIGyqovqYdPUND5640WfMRHo
2FomU+ihVPXporfVg5Trx9yM9/1mYugVs3FYcTAwszaJxiwVYNDyZoIaIti75+E1kaJjll6NieMj
NlgDdS5QXBSDzmg9PuqzKEktlP40WjQkDTagQjfq5TPtP/e4OF+Qq7lTctsLnLWiC4KAvms7tAFp
ltxpOQhKrtR/6rwJytwKiN/NX0ixAdS5w1NtakDljnvMiNDx4YTWYafTRVm8J4025KTucZzGfhEC
N/qgQ35oxfDibeLWQgFV1GySrTVxfyO9BwjjTlBlbHCqXk+OtgqkWdSOdRxRqvTCAocxUCuoJiOa
3btmBJtzO9aMqk2R6TSwzHNxpetxLuq/NO7vJp7Fr3Z973rh7pMsrsluuH+bjpd19bLrkqK3XMFt
mD4Wc4bMupANIM+95pgA9fOlV2YV3vCfxLIJzJN+fE2VJ2nBRy88ZCXjXPzJFjO+4Z6+U1E7RU7A
da9JIn4ngxNHytHAM7hrKd3q4wwMsDZH1PlQHdQqNOsq89Eqht/aiCC1TrjRuYDgvbu+4y8OhZ8u
4XZZWMafzjAEZrLidKAJys1azBG0FtgCXRcjSy8TDs2Kizuo1DwKhA5JDmn4uJnhrUVq7HESQa8o
dT76zDtKffrgwHmyXb3AQRdFiTaSrNOgjWMLkfryPGvrSLf5hjGpzW32suaIBcoZfVBuUqfB1wKg
NxBGpzHNoP/ZRjG+w2BQX+8xIumuCBMA6y8ELCAEbiqGQJvbe0Mb7UvhUXqdacQpNntZma8xe1Px
5TYoduEvBDsoLyLbtoBcZwuFB6kiL4Whue6TI1lnPJiG0Fm0N8Mu8GCWiHaW/Stt65yTLuzNnIZ0
XWfLmRfAvaX2HgqboUQoAlaTbuzQOqDOqeL/a2uPIGYjFqEkFF2FTEB9rc0hBwHHtlLaLXaryXDC
q6x7HaAthi31ddQdnhDFBb4wke3tSwI6oVKl77QaaLg3a5r3mtuYT6TDFg13dHQdswlxZNPzHoYO
c5Epx8ad4BvkzBnEM6lpGw20YUMH5tvKLccAo87PxYPulpr9WdJkDGipffZmd181hgcDah332+Kx
cQsneeThWqiGwsklJFWqsMZSNzTH3qIfmzBCYWcqp96XDTgIXuefDbFvYFTqd9UjNjyrEg1N2afn
rDs4Hou0RXk0kAYTPKZcW8pJO8aicvdGU9HvxjZZSzotDJde2Xh4NtTSvXYCZLfRm0OTbW0IED5r
zdLOc7zeqarQDjriEAfyaUOuW1QAdb1I1HA2V+iMEMJIqPGc64vHKcNSOJ0orhdbW2TToPe22otx
UbEC0Sphg5ph6eFZ89GWtB+5DlLsLmoIp7IUKecVVioVxj+mhuid0CPXKBdav5fk1bUEfFPEYSG6
ae/Je+nQgp8T1Pu2sxaXwQNO6WTNmaer8d3iFFu/AOWT2Cpf0Neme9DUtIfWpRnWJLTBtadag3lw
6ZQ30IIwnQRVNlIbHLnqQzo2Z/oYv7vFyRC/arARn4fPyW6Pq4IFQTWWMlwbDekpmNueM9SnHhgN
X9LdqrrJ/WgwuMPK/qyuJIaWCl7tqtDIFrgZyDJbYVMP74qCWJ6hC4+YBYvvfoGOThYB5JTB+h/X
8bSZmw4oiOoiubpqfq+bUsFlh0rooPxe+6FD1fYs7AzExqXWOClPTe0c0WKnPDhR1VRjju9ypIpe
O3ckQ8juGb9lkdrwmjfpKXOTxktW+Fvju4jnV2AHi/TJZZezhkPj9B0NFF57iSdsFle9PBYk9yen
7dlbuvQ0UOlXejWOcNBCLwpxK5eW5khZK8xMpbVloao4LYMBcRKp6WkidK5xNZeaQfeJJqsj4n7G
gynFUQCPiCTOrumCoCuSld0d85PtNDdWFL9V9k53JNy2lT86nQVnV8ve54xjFX+4apstLGhCWNqH
5jrsNQTZob0OGtsoGtSI2Camywv6jwYZ8WBc+k9VWhiGYqiamm1LJWd9R4zrJc0pFa6CsjzCszH0
f0r98YJRqlJ3n2mGzYUxJxQp4ZoPLfT/tKP6kaaCtKsqsM81boojRaR6i0PdY925XxKb1d2StlA1
FNw0RqMvgz59xN7qdV0XWsg8AOCpqe7qYXhZ0/qglElyK623QYjfc+5Bok1JJVtgDp/LbZFmhh03
qKdhrugOgUGiNTN8BfeE+tg17S+Gpn72K5IMleGdHdQGdp5lu3BvxdPgVQKpcPmNCilQsUVXiMg8
XJSdorhZWfluy9e2aaw/q3mrs+KxmpEWnuqVMlA+b0VnKkEI3VMxNa8zB1IAGvVXdJ44jB61PHRr
BCf96kUoKBUgizAa0W/5paxUFjRbBmKh90yBwxdoxRsblginHP00YCI0DUX2O2vKP62TdKC63UOv
YRVTw6UUnKroIv7xBlULkAykHjmur78mV5vv1EkJvIqHhG5FE6GSBw8A/65Mf9B6cXCKipxGIiPO
Dr6fNBTaBH6demIQ8KfXtULo0RMOpYsW+XzUNfC9Xmg7QOcX2O1YofzrG1tjokQJzlvGFkB86pBH
Xgmm9PaeHl9KFx1rN+3Md8yRv41KacJ8Gr4Q2IWAlMUoOa749ZUaiHSOmYlCVOSQ27UurTSmQjcg
epC06EMYn02UQDz6thh1lo+Z+gO283u7QOZ7FqnOhk2rgFIs8Z3w2j8ZZcpxrP5asUxgyNOD2kNg
ZqeJPfWXUkEn0jDBCBD9pApMMU4xbao0/Vet0QUVu+EydM2xNxu2V5NULkZseBqG91msWIhaDx7+
ZmjVKWWE5kcNdxFRJUUhYsY+FS/GiXEcHseiT8NUDtP/dwL9l3fn/0XoTUfIF+mz/7PQ2923/LfT
dw9F8n+VevvPP/tPqTfH+KdHCOd4JvZXuHs61j/+TX4P47//Q3Gsf1oWP3d1U8dJkl/UTT+m//4P
U/unYWsouumWp2P7aWLgOaBdxK8M958e76aq/EY1NVWz/1+03jTd+W9eoKYHoOxYruZhuOKY2Fj9
71pvekfQYkxWfxjmed+z31/XETYc8vTIlvU9BNEkozmsN8agq9Jnpbc5M7FJPg0U/kCrkDz1xqcp
6VQ/H/OCBgFyNZTbma49uguzS/UuBzkLh7nVdu5kf5rVHOOjot71SJyF2rIap9iywQ1ImzvPbiPj
PZdVf6ZSv2xSb5T+8Ij2iemr0Jy8yjd0+jm8DAHb7hcaVV89zmqPg0nObw7OXV2t8tL0xave4GMi
MVw6l4OI/WHwSCJzBURPKmaE1NcDhY7xzhX01rfrdbEEDHXOk2MCt05R1VfPonyeFh7by7z8zWqa
bJP9hPj7Tm9nyI2KeRrRsd91U4yX3Iwke+bBEajN34rMPzvDa6ATEAl0OfWiDoOPEduDnaLt1mkp
Tk5B4VHVs3x/7bE1bnQjv+Y9iueD2g++O1CqxpyooqEERy4i4ed8xX8JUSWU140e/ahu9T1kPyPM
TV+Wqa8OtYzcmAqXLnnn1qbDL8HOHq8QtuymUU9CSd4TvO12Q+8997au0+Hy3HRoSIE8XKoUgQj4
fQrCTpGNbVCFrwKlYhKgtiFRyuE/WBot58gztUE9WftcA14n4gAl4ugUnsePeYhwO8Gby6QWfjfo
n0hwkOQY9X5a8gMbKV90Y74bxnFCKZwSPPQBDEur0Gl/+tmLc2nYH6OHwoVh7Bs5Nk+NmvHcKoGG
XC9GIhMi0gr2mr39hbQdJchjKk44hLQ7L+dn1dxsniAD0ljLQdV5HL1HZX7AsGAvTBo9+1dVgVTS
pZj4cZ0G+mg+KfhhndbXOm03l1qqqrlDurc4/W3c2rWy+Kqtjr0JX1+kJKgxF7q3FiveJOiFBz4g
Tzra08qMW+FCSg3I+6I78xMq9ZAPFsqXWXFaXKSMDaGNwSpZGmTuEQD7RQwZten4UKwU+ycLUdz1
VQdvp1hURszheYt+4n2MjMHqnsYKOnyydkcDK7Z89mB/UP8L144MjWDIdDSgv2ag/RceiS0N5X7J
ivd6vW9M1zmXHUxJAOQ7A210qCQOPBDa+AoPKQoMaZjzQn7ZUClyTdwm5Q1Nlnwb1BU9SIVB3ZQq
+ty9zJjHBMVK7/GAWA25COYUS2IfTaPJg0pvojTXm9fOKUInGWiXzjbpooYhsDuaHRqtvyVMBaxT
VKB4SFJanPePOlKRVa+JCHzqseknPQJtgU1LJgkHZFyvJbjTLrUpFPbINsc9PE1j3msZTLQmbozI
gwQrWyZPFZgCyj1STSsdWO1FiftdKlCQK40Z5LDqAWQnCu4N/isrfTiu/qmN1mNvsJFkfXlbsG2/
cCnOHgfBSpn2ZCvDzYWp7WAhg80ZurXxtEBEZUhpRZm+cU3xoI2hVSGx+YH7Iy2cy2wUbxzIWzMW
iAkU+GxGPCMuU/TBM3iG84BYg4YcY2u2j7MDPDPXEBFEhSLD5g9XLfmfJikg5STdczEgPEEOhZWF
yvDmPcUPRgEu1wBHoK9n2moMRB+16YAfvNuQm0vG2fXWwzJrAJY/3D2vvCyYFO1bFIZD4vpbiQQx
Yk/tSmuZaWDh7r4qJITBir/qY1EHUirfhVq8EMK4ZMDiaFSCNqZhQEsThbyu+Xab+tDGNWCvqoA4
Z1/KTNphp+VhROzsaA8Ui/UGDblBQUE+CVHtM3zVUWg4GCFNWS0LqNeL+wZZNEoqcBvEXDW+Nblh
gdlD2TtVYG8vmhPqQnNdYxEKycbtSg+iGo0kaHH6lsyhCx3EsKs/dUOngJ1OyE0uNDBiUPPsEjzT
ybVcPIOpUDeBcqyp5rHHmbAvnW66FhrqZ1UHj1nCTzabNg6nmpy5ySQ182bAyjhLvtFbPkzTtqni
iJ0KxJ06Yj2F9hQF+ffBBbVEnG+BkJ3R9TSb8NNMgvaEFixTQQumbpK7QjXoiMOGAvohQgGOol/s
Rkeyqt5aaFT7Alivh6jb0HuEywDJTEdBrxoAKJASXexSw18AY88JVbuw0sfuQV8gHNWlckj69rFw
zPbeEUp2qcskIimDQq3jBe2tdDNMqjhKfnlxE9oxNXCCHhX7TfqYQrHSRSa2Ko9iXO48AzV8y8lg
GWbun1kxTomix9dlTOeom/S/q55bOBFwE7VOq6WeddBlhro/rQVb08jyrHUYCSRK5JzudMZ+60PF
EzQsVmubBoeKJGY/5/GuwqQXjjwb9UR9ERvfO3OZx0CJed3Ssdc5J3BV1n1j36U26uDGTBoWp1+c
9mKfb283V+I297+EuhkfFkhzuYKmsRUWQrh5WO6dJnvyKP1APbhOS9JHhGbccJa+DB1xczVSbUlU
RQLqshhXKoKiHXUfV2D43ukMAzYJ2gImi4mCENwPaCyz9kH9y4vs0oMwCkrkAZ0NCn4rHpXAJaHO
0LPVIIakMIuRLsjmu6lW1wOGZL9d04S8v8BoMSQwQy3JnDXTOXg8z13l5OrBENnTqLi+bdA1PjuR
aUO0GYHfMRCzfq26+8wxBIowYpC+uBKJ82meg/9g78x2Y0eyLPsrjXpngmY0GskG6sXnQS7JNVzd
qxdCI+d55tfXojILFcjuzkajXyuBCGTeyPCBTprZOWfvtV36jJiQe8xNFamdVT5AHmvENxszLZfp
Nu4mY1drghJjcaAbAFambSXqgfqPZbXcGKy2zOtuGpHQ9iLDYU1h/E4X6KVQnrzxORYuW5kV5u1J
IqMDVY2AdqgcHCQLViVNN44p96DPwMQQZYzYIt/4k1fSSTF2UfyniUwYZDGxom0HOUA1RF9G4W6g
pFsrLu468aeCEt4Ay1uql9LoEWwYhDNELt2/0b2r57a+FILeSEhSWBiuGxY5ziZwg1gYtqEnuy0J
OkiMNKF+m3AywUEtmkyNoKokUo5OuuYH7RhDm7qyaGZ4uJwjBBFpERV3dSPR3s102ye3/XApv3Xp
9/fCjnd1EyNJyx+LFvsQiMTmnIhoOA+of7zOvinYmzP2xgfS6bhESesdajO19sCNIpM6kry+6L5U
JKMEycyKStmvavTX2h+eahdscFJZn0S4zI9JcTONjfnY4SFrgv7p529DGT9P4xTfDktvU405EfJT
gKEoqFJSYOW8C2bfRGS/MFRD1OeaV2pVmV8Ng42+QLlXwGtjDUREVla5dfRLKLNTYbJp2/4TW2Jx
q3zf3BF2g+TfHp0nM5DOMYG4vnbjBMnp3DpHy5f2hai7P3q0va3IUaY23SAeOCsj8szsJ9OebIB/
yc7MiUP7+x8tDX06nfl5mkpSRskUSAIeDure/lCEiOKaoZL7idjrrQUledeFLYNCg8dXEBC7szO+
QjiqDzrOiLsGflzZolaoPprSs1FUS9rNJq2NoNTRrZfJEw3buEf1nBB8OQ+M50d4iAP91o7cm6jH
tZmbGLQQuBn8bitUlvDnhGDOrHT/nKYpnEwLZoFFnvUo1ZUm5p1D5Bxib+NUDsSa5AE5Mo2NXX8e
2ieI2muvappfeoycdZ0Qo+v1W8booNy7EiFCHv1Kg6k+KInJLzOq8MAWFzEFXzy0hXgZaDyocKgY
qlMB+F3xWyd+ipCSrSTs5aGV+3pmaBrUmO46gB+kPGXVfmTXOgovfwYTMO4THXAJwoPdgfrSXCHB
ceGQ17K7peC45kG3y4TDpkdczKZjs1uh5jGV22/jkszqMELjFyu4/G3vPDHET3dDVDvruSVf0s6C
HQMP3ElSAJPwEYcp1IaZhaY61erc8dzAtUbTk8/lDqAEbT6vEvZ6muf4d0SQ26om63RZWPE7RaZB
HjlchLFrN/GANNoc+8/4lZZGduUsgmyXm9lN6hvbetK215xRD8Sbdjmh9EaJb9N5IhikuqvmfG+H
9juH83ZLDxxB5didSBx5bxIGsyw3CGeRvSZysNbaxe/iiaC+oZoahaYjz7z1wOCsRX5JXekk3xlN
FORwPAIwQx8Jw91Lezq6nE1IwIIhHVjul615NkyqyawZYbZW5cE1XNxV+LwieBmj5NFdDP4hUQ3q
d2CrixUQOd5rXWzapj4KOpHM3M1mY+fxox2K327JL4LaTpMb69BewhDm02nOZ/p4fp8++hhBjdp/
dTXFSjQ2j33u15tmaj8D9t15cNx1m4FE7B35260oUJNSw+8ay2nVhGFyiHrndSp7qthRdse2p9Ns
q+BeG6RCeSmIU1q6Gj0NVQQzCPNGcpDg2wXNqpJxd8MUmlG94RwbSEJBYD1UnE3YBiXiQJezbBB9
l0GBTX7u9wwVmOGkgK/DT8cZsNygNke5KMdDrFHj01VsNkKzdftJCMinzc3VekRnXauQ8hYlz3bw
BgwtHflwgeuQ3lkfx9l2qKAG71yPMf8opPvKJvHUz6iOTSvduISNHhitYHnwyrMXlDdaZO3dUKg/
y6hKR6G8VcxADkkR3CGiM45N0158s0OWpCdnoxQi8tZzsjvGKnfVSNHnieKN48FH4jDaY4pAKMrB
IQsWN0V5Np3mKUgigtcjEnUGRQxHmnTMGG1Q2bMyfpGVijKYhwuuB8tFJEN2/Cxjm6s1pxb613Ei
WCSbVELKaZAil7iKRJJ12HNCzIlO65AhJy8Niogbu37XsETPKuwuVoUbI+44Nkgd3gIMx32lsuro
RawPXTW7x24gOo7W0oA1iSO1Cxy1kJzyYG1qo7qE7EdH7kifO1RcfMPB5i/0sRO+u8wCUIMbGLhI
T3kWCi42B6yvPC7fAfEnRxZg+qI8sZuw5xQ2tBHt3Jjokcwzn+zqw60V7Li5ywGbIxWesZ4ZxAAe
ESHti0aTWQHKRFPIKMY3q2A2/8gccQXqT5QlgyV3SchWHnScGpWvrDNTxPtAdmJd1emfAh3qBIfF
qAuUm6j63Iepa/RBmQ6j9NpFMxKiPzZD/GxQ3hEkNXAGFOfsOahPIyj7Cunu1JzThKWcU5gwaRPi
rJc1eWpDu6kUBd4SUTB7GP7yOIf72ohLUqXiettM457C9Rc71zfyoHTlJd4VtO4CCe0Y3vJw+0FH
i2qgTzW6+aEp8JK0JPrSDFaPWc0Q1VEcyWczFPSWX1LGCXt0Xnsh6KDVLThAc/5SMjd4EqNXnwM4
2WPenuPIW9+CLrEtNvZrXPivBDJjfs6R0VopxYTduKwas/qgZbzq4q7eWhrXohm+K5ERl+DCm6CB
jI8REvvWavA7tRwNKf22BaD2Xd/d2U732NbFWTOXPgiOQptYNe2WgPj7ecQkFydI3sMq/hU11DId
RwMsIwlY0QQ5YuG8zo5Z/0nucoWk0S8I2El11+5m4yNsaUs10PAsXsDjnL/PDYC7A3nBnjXfOzky
vx5m3dxTvWqpKQ4CLCougzJwEbhgSE3c5qONKSPkG4iZQ5OFcH4YDWMbpPE7Kb9o901aMROo7Fy3
3jrriKOiv0YbrfSfJhujyhRlLz9VXFx1eCysW5/NbD8H+POIs0sV1/mnlCBZgVddXC7Vc1ub424s
HA9B0XgK5+sgadsYRYfdCyn2NCARaZhnBnGFCM0p6r0CclQu5/4yZvgyV6CQ2wpiZMvjC17KWnpo
5lxbSBl5ZBzgF8WCpA3Y+rdNNcBIzXR/bFoFJKOnvB/ME8lgPQqEgpEeUzrYM8L+XU8AvpFSe+u8
SumFYcxaWpVTDwRrNIPgMGf60WsTwicH5GdBWolDoKqnyXVAbsXZvT/Ba0rDigieJsPdXQI6oHC6
9CTQ7AM/+CCsIjz5MIJVN6VnGcdXAkRvOoYfN3UTdOuWwntLlwSr2kjTxUtCEC5WBMIMl/xSaqRN
eW6i0QVD2iGZKioopaI7+T6c/DCDRaHK8REU9XbgHmliL78JJtLOXWGf/zuqJm+jdvq/TDDo6isa
+v/nCcblLcq//jq8+Me/8Y/hhSZZBpSy0pZkKsn4gunBfw4vxN9McnCEK4CWa8+2xH+NL5y/EQPm
SNdh8uFa0iRf5h/jC2X9zbQ5ppmOCVhYkS/6/zS+IA6nLNIpKPLj57//m02z0kF/zwt5FEda6GW4
8ZegGtIBTaMd4cd32DEXe1rMQteS67WSH+JUv3ZPxpFub7xCDBr8fSr2Mf7P4It4jZ93+R95l90X
ETnT5N7wBf/pzV2h7WV04vFtbPFPb17k5Adqk86aNeI2jTgin9PhNmNXave0ABnRuvpLDP+/b8vY
6K/fuVO+3XMIp6f5u2MKnN11xn7bpah+wCid7XLHXPsvt8T/5psSbvQvv+jyK/zlKifaq3235x0x
unTzFfwuqdeBv0Kp28a//vV7Kcf6X97OFcJVEMSlyUBKyH+6rk1qlHHQV/UhaAf/FGpn7yiLxGoP
0kzuVoQfJ+GWhj3yAi9AkmElMRm4lFShw0mjkMnFIfx0G5MNvOPOZX2cMlQOVQlAqs7AvbpWBzzQ
7HbsVy++0wv048LcTVnDvqk+GaFTl9CEsQYnP+RBYpFulrVks3KFk8rHDzXc+UYF1CoeLkqTkhLN
DaCbsck3unJ3Pf9hikP8NW5SVUimYwURd9iiCBAj8ma28VzqjMy4iPW1qDckzL+gfkvoRo3PFnUA
qUnO44gp8PHSRXJk3hQdkC+aW98xg00A3EyEjTjo+o0DCXee9RZO7EFFPj3bJu3vnFOoSu1To3tn
TX7ZhbbyWtr2KUcVPsj2wyq8W+kjiSH15MvOuktUVq+IX56HqWRS1lwMe3hhvOEwJ+DKzjFd8IbJ
XyLqdcf4bKUbCozZ7repfu+iplyjKgI92mN3drsBJlNcQnxB2BFQZ4cYkHOaP9OExjQrHBhIpBNu
LPAByYfI5RcZyGhbmIqsZBJR2PNSMkCg76J9QQl2LVBjlgPao5r6G6sarqwKRrJx0gXjsLad9YZI
RpFRSOeRGIHZEQ+kilcHOkmMwBSt8Vcyj8+htjY28IyoHp/ZuUMIRiUYATywiTN/WVb2HBD+kTVv
XVMRxu6iiKQXSQIy3KckzrbOUL76VHWGg4Mip1K26BTYZfaFqnJLGy3dLK+TWeOzOdl3U3GvK86B
SaME+qN1VNruxkUj4uqQLHKWK44Jm5le8SZBvqFkczMjqFw7WTpwVCvxnNKzoD61KLQbrppbotrT
5jfp3+OKThiguayAPsggeS9a+uYZ8JvEuPclpwgnjr6bhG+QNT4JykZ7kyBGQYeCFFGm9e8Yfwgh
G82nV7g4hEJnBAeYnLKE/zey4S/OJNQzwCl9ObO5UxrjFihRVPJBKqX99ZzP2E/7AAt8LC/EJB4q
ymXOTHxmNFhXT9QPauY2SYW4KWIvYC6BrsgyCzCe5EG3KdMDKdRuqLh/8BtBUQXWUUywVn1TE61Q
4R6hG2T2FQlT/NAefdKp8t9cz73ntRAZtazxPhdjkPW+NJTJu7cbEQ705CUNG/JXlts3RxVMLmLx
IWIkiqObXoMJ9FkfYLFrlftABDGJ9SnfzjcYIRYzyCFmY+j4dHJc7ptxyp+SbLidJGkgVtq+igrd
T2MQnl2A3FOOB+4bPfmql0wBRqY9ud19pQaSmyk0D32X0eWZz450iNQx6TCVFlV+Ut9H+Sj2xHde
3LJ9NvKlZdVx+X7uPBPQIOsuU5SgfJVLzyiNqmwfxz7jKT/Y2ssTVzgmN8zerMIdDR2kKRPPbKUk
UxByHTpZMncIAIC3M09ngiyoNhAqipaElvg2kdgNFU+qWP5m2Qjjm441XtXAKDWpRg7XuLHrV2cZ
fpOZe63Rb8E4mfAIBuQrGeG07n/5PUyUzh6AoLdQCoIKsy3r51oE4JKRoB6X28ktGB1OSElXwWIs
LaPn1PqF91DtTLdMVnamr3Zh7GLm/0QaLk3J6VdblghoTH750Ge6mbPk//ye2HWJ5k6Y4bWXzl5K
kRT8Q+YvsTPVisQ9buxAfbUNC1U/8YukLov/SJ6v9B+Y9fOP+VHVLL/qFLOo5XmH2dIPtGoYfEfP
7cgf5l5xJUX0WvfDnuTbZ0MC7apxp6A8qH/+/XFud7ZTvHhyeK766bn2Mrwo/p2puZ3NCHheEI/P
HT2zwIkeu7nasqhyMw7qSxZ8zm5Y1pgaUn9kP1dQHQPKc6+2vop4epY2dyNr2dEcreugSMY2syvN
rm8mOJse+G8gl+dY8YvOI5erAQWhehwTpgvP364W2Kkz7ZWRnXxgWp3JpchGfp0OolbIZR2XxX2k
ZYHOnDyPlhhZO4EKSJYX6HH2H1rL46VODXZND9SsrOUXYyrWzjh6Stu7HubI3P6aksPYs34aHl8t
cBdGrIGn2atfl0syVWwxUtHAZ1oHYiYFbNrPP19QGCmCWgqMnxveLtvXqolPuUfarjdvG95zTdR9
v4kwRjpN+4cdGYOuBFUQ84N7/kTuQgNVTzUXtvbX0Ap+k/ixmLbV/keCOrGNdzhfhBf5e9QsgFul
te3q9H0WGtDbsqoRRMF8Qix+hXomdpTBwioaIqhTjIGGIbm6Qz0dirJp1m3pY4hxmms85Uz+vFps
3VrvRWhjBaLrJkJaxYgorwRjgWkfh3vyjW9RhlwYdhurJVYkXXa+sE0vVtxeFSUkna7wkT36zE8I
b6QvTvXCTXKHZ9SMiF1sSfEaY2toaTe0Qb7PanaAMDPLDbm4q8blK7QhZXpol1tjxiZn8MSe3CiH
yt9OoMsY1ujI3LLKYtsqM7KqiMfbRJOP4OxcD09zQCoEfe1WLi58jaSEeJffdYXwoZOwSEMbNqlD
VrygvcPYG1980KRb0+al2FQ/G5skp0zdx7EUbIDjTcJfRUvM0OS3h1L28mWAHIQjYJ9CdTAw452R
xnfnWFfcpfauzzNJvCMNFLQFS2iywnhp/9EOt3JV4B43R/k64AhuCtpjIQ2Nop67Y49CvkAMezfX
4zWcQ0LgO/U2+mAMEpQn635ofPJDYFW5Fl8qzF0uZ6ozWMkJDUOoYRKLL3Tm9N0oEvinGhGh0wfF
KuyA0E0hyNJKlfG6YMiMB0mdGsknoj90pM63MP0PGkDCtdP+u5oAYyat8Wq0NAlDY+JqTP2BGUBB
m5M864E2gZQPBhSK2sNqG0sbaB22uNwYd07MAY6vAvOdXEVwo7N7MFR9I+fqzhp0fka4/CvAsruj
bWtsLRxwpVqPdm8eXE9kO9KCN2UOQmwkVIpjmb8kReNbEbMdHXp3AOpYEqrEbNftKdd7m4Z72z+5
LSgnVxobdge4E6HJbBXV6mSxp9fomrdz88lqN5x1P94QPyy27bhow4fuKUZjvya4662o2ID+/iGi
Klz3k31QEwQ8kJZj9IrHK8J4CGdSWenA8wHRKSzoYFmRByYpCnaxYb4YAbrxqC0PSIXNw1wSxO6Z
JSBkqG4ybut9QREKtVc94ct4sEIn2zi0rk81g2XaZQIJsOfn0BY5/pS9BdVqdG8VneQ8sk41e29c
+ZBY47DcYl6jj/PuuwrQkZFJ5mQbMY+fvcNDRThReYliYrRqemlt67c7t40iQAalyeCleMhTvPO4
oD8aHk04YJ9Rxg2BnuQD4RnG3tkBCJCaJewFdFmceEH0toyOQU/b4+eMan/LMKXnoFWwbpNvGC1L
bmXAiEktPvzPHcVCETl4H11Cy6JCxxtv3PkOI1gYuYyObuiY4U/rFrsjLcIDV4J+kqa7F4opBW/o
Rzej4d+n9meQ8mPTjlzi/vKLnaDUUR13WkP02ljY0XZy/WprRdF70qJjGbOICiRGu+3RfCMpvl9R
3HKycRcxKhPm1VzpetHxsNOLBrS5NJ8jyyAtAbUMwwPIZEs8GV6FtyzrNxy2jjOz4/ssmlgGoDDY
AYQTtvAdTVJOV0P7PdZsxMOYvFMVgRdaVFr0ZjkLZ/C8LCgfZRmwo0/zmtuYuY9V5pQ+aA1M+cuW
kqg0kbqbGq8o8JxbVAog+JY+WeQzV8Aj+1CajHoW2VpSdOHeExVoDYSKCCGqYtdjRFkD1vHChFUx
6+MN5h7cYMl7mNOfJAW9cyQI6lT261GpW40Qu6NgXTuL5KS2ZUsKC5u+cj6zQH7nak6YOHK0LYsY
qrzkd9WKLvKoq6O26e03ZhzDOe1eUt0/OItyTRQO18UPj4ELQht5V3tFgLnpHYETzolvjaD7tmtM
Q3aJNqCY4mfMIeHOkPjmOKPe2gznJDL7dbRQDITsq3PD0aIVO8PE/TaOSYxSvgbFUDYCZD8DgZkm
K/qJdEOlsNMTA6nA8XdWPS7cIvd3mwh7Uyugf6XzIEvQHomRNXvay3o1YMlQzFz6AK1YVTccYqey
gYgDwd2OLpbtP/qXFEXLQ5MUgDSY7GyIVYxjtVZmQUMYU0JPV5eaw7E39txCsovnd2eGSyoMzfy/
V1u0pCi6p5jVpkfv8uK5Q/s2pt6jtqb2yMmKjuWoYa35oYYnthhbBvuGgzDu2ZHn2hs8hjcBFTkt
g7AbprVuaqx7luvuWlM+2VLdGe74rup0YuDB3CINbmNmTUdCgjZ+qoc9oeTvCA08FkWeM9EQCDj4
SCpQsoaI6rA9pFjnijjWG0cFHj461JuM8YE465Eqrmn/LowjunQ4aARmc4bqU04zzGif0j7y0HKN
Qb0bHKZD/bDcaanCuGqT9ItenvfeDSEVYy081I2sluuZGsOMkN90Y4/lhbN+WLnTjp8qLLDzanHI
XVru2qH30NBvIP/U6DHBGzgZGa3BEHCTczGUlzalU+xpgI0+Z76oZJCu5npjhrtyHE14PdafXBCV
I/rktAjQHCN8HeJtEn0wlTgpTjWr0q7eCmVQF6AnS4QiGMwniTxDK0Y2QF859EiyqzkT5DNNR2yP
+dojqG0VxubE+r9wek3roJv8jzkF4brIxXEqymsRGW9lwNyTczb6TbNiO1HrvMcxpTnm4K/0HlqM
b5s7Ir7AFtT1J4GZMF7LlF5BLvK9E1W7OXEqYiPovRfFQ2dTyfotRr1FeBZbDDLNnHnYpErARzJ5
zBWdw2SeDr6/7V1XbXRnIaty3HOdm/ve/vWj5Jy1vYS1ZbdEb8+HaOL+9NsUdD1ZzIDKiy6ad6rs
vrKmfOiz8NHJ/V95DCFIp6hp3TDX9N5ZVB2CLUzb2GShqkH1FC9ILySoS13sfDzj9KMQX2IuYACN
eMCdz+UMYTlwCFCV2c1YW9cmYoisCUKqzQLOJrIE4udGsjv4NKl2D8pWN95sz4ciiC+GTycFIzo+
vdm6L42UTxkgWlEjuXoTAmhFhQICLttlafVs5vRPRhQa/sjcJWl6BRInu9eNYmWmm7SdSsq7tgfZ
TnefacPAIuiXBgPy/r61RmiOmkW8M/UvzSFpJ5hfkRhYM+zq9NnC1hXd41gFfoOqY5XF3bcOdbWJ
905O9k5ecrlkE3BGchjMpLOLpBYQDcURFudKEKTlwzjt/E2aJflBM8Nd031+LicElEt9l9gVKVrV
i6SDQe5XuA5zlrc4XgbDgF+YmKJeL287h8cxnKDPpzHHn0kZp8KUD+nQ/HZy7DQKlyrCy+k2cWqP
BQWbihXpPcKPeRfaatMJaF1D00xoqlnCFpViwnASoFqCeXDsL2OLiB4bCkBcWoJEgUxkceMIwm8P
ec7ifxVpab10sXPTVQOmNZA8e6Xm4lwgHNbMi8jgKY1jb8cPTmBkx0LaV6uymIFyCPKXpT4xnZMJ
B90Y44ZnLubE6vhi3Ux0fi2M9vhYA/tAvmizQVn/Hjb109CUd9KBgoLsEXbWNJ1TMdQ7nAeKx9m7
DNlcMy9Oj2iW79IKVyhTfVCL1bAvM3bXbDLXdR/ScKrOLDgU9sterTsvRegWkOxA1eR5bNh2g0Rv
8qHcJo5JOtxcvRTgdxCSc9YMWdnHmRJe1Azcpcay7Tj+vWcVm2xAjJpBzYAPmd7U4G2KcZ7uxmF4
8WN08FqaqHan8FR6qIcLxyKbkjh51sX4uV8+vCfoFGvQaIRtB/vBJ2+llxnWLvzkq2qBpc4WWEl/
Xev6s8yMP8zp3U2TjClSRXYFMj0hJHABpY0yg7keB0p3VxKpESREXg0IdaEcQA/sWXtFiC2vyT08
kA1RcIprmifYiW032WUIAbAOndKpPms7u4YGXcMG9gAHnYITS7KJ6bRxZfLdj26duwaHNC7LwkMG
rEyDOGiiHaa+Q6233F9tZ0V7FAQTAj1EXgN3Tmpg2Z2aD+0r2nW2/OWhaIzSfItTIwQtHlAa/dG1
GG6whaYMrMe6PhaZME8tYvoV9i6eFZF+5xoRAq7hbmfbHMv9DghiI7jnubnHMx3fT7uraAqmfLLa
UJcUGXlPHrcex5s8F7imwSzcq9IABg0eOXE20izfvNrssSnWKTJcLJnBqza+5VzCe8D9u8K2j264
CL29HS+D656hAiPeMZL7dJrCi8DG8KPV46twyuqGa2TlN4aigPBmhESVl3zmI+v7hFh9nz8X87jN
nNJf9zbiqcrB8VGNnNgSZAxjZ4+k1TIgbZzsxvZC2nM2959r6Ft7mcTGTNmffmbPkTXY6xYp4XYm
l3vl1GiXa00nyCuWBSjAbplj21xeGaH604/EdyRCI5HJxzCMWNen7BpNb3OD35YuChIL8sBDrBM/
Mm4DXp2XI89qZtRSne2tpLM0AWd648VQ3eFJBv8zaBRIQwFVXhmroGYc4At2CdEtZ2sgCLXQd4NB
A7o1j6kHSrbPnoxPQjnPM6K8dZbODug5+1pNYGlLi1BAQ+3sPtxVZXnsVPVW2cepBm8cVpTkje2/
ax99eOzecriCtV9vZ8+Goorjg8Ay98UaLZQA5Nc4eCaJGr0xNG1sYpiyhud94Fu4Rf0GVSCkI8hy
Sm8UufO2qPtPT9JSjgRckiSE3waakvSgaVs8jPrG0pNBi380tq2dcUQEDrVqa59AteYmKIGhuZ14
MkqTFb4JNsjEuZDE1ph2eA3y8GjXhaAzsMy+E+vFT7CnVtWbKyeGNp0Bc6R8K8m6mrrpJQ7cG+YE
1wYKkRzQ7EXEVc2yfhuTCVok9HUd8dXqsXijMfgSjdbTbKinAW961A5gFTGHJxZ2jaCMSxzY2RvS
tEck3H9UzR8kxuJR6kwsIMjYDdwv2igf0hLwXMNm+aNxRnQPD1D8bhfLSxl5Nxn3ArLC4sMyTMH3
Zj2rLf42/cqEeK0ml8uiCFhr2e9komh4FqzkHXC3qsJXnCPF+9l3SJk+1UBE4OUcTF+xi1QwIN1s
IENyDC+9528FZW3KfGiTpU6wttVDoZX3aPntKogoAg1Wl9yvoEY1brKvAVq2NmMWHddAklsJgOc4
8UgCHvax0Jq1i2k6cxA1xMO16PG2O+OrjOFJR9ZdQ38JMI+r1qUe7ykkUaLYh9zP6DVJfUkwM12m
xnkBK/Lb1OBlJPJHIp+I9lH5LeoQIjhDFBF9vFCDg45DJx4cvTikwkXt/VPkpQFdBIUWrjXjXWhE
73UyjbeNzbIfGairs2CBA1H7zRPqstZxCL73ikdwIS5QCDp6UzDGG3wC5VHKstppv/WuQ7Y3s6+h
995z17o3JI+57VV/cHhO/DpUOy6Wt5H3Q9ULXwbjmR3gROFgNNOZTt01hgCmifFET3kpbFvrYPso
0AWPVWpBznKyKwwCfsKYBZKU9ZObABz2Oo4ljnCeehE81BWaSKMfws1UQsfjn1QVLSJUWCnQpGuT
x/XGqJz7Mc6Lm4GJw1Wbx94yf2WDiHZNbeqTPUYvSEKDkyHSZpdM1s4ozPBcMKtbmbV+tmFfHVJ1
T1sg2te+Jt2As4tixFRVpcQekzz0Tl/darc7Fgtaam6CeK/EPnZn45IU1lM4jZ+NgZMCHf505rBX
n5EirbF5eJvcYATjU81348xugswf3CE/hPTJFV2uGboYJEx9/VTbz5kRBUdL2cHBeKnqzSQwxs21
e/JL+lfVck792QsDgxeI5QMKAAiao74N8IJs3C65tQwawBlN1W1qXyrLxY9o58h5SucJ0k/D80y+
ju15u4icazYpxogmP97PQo9iAdr54F9bu8TshE/l59YliIAS30xtQmEXaVAa0vYbjO9UIJlW6LLN
jCRTkbfoM/vbCCZRBUSGcaDfYULrX9Xo4CM0aSgszzn1yrdV87tLvImRoK9cld9dAInJ52W9JozX
cVkQADGFyFu5G/rUe/KWz1gsx60qmTftolKtiuVERB+xiotiU+RgEqApNgXiJizSPB+2AkhY8JIl
u1kYw0bFn4/ExkXGKWx5krH3RiK3cYp8tS1TdzrECSeA2MnClSlggxRWjDZ/0WOlvX/t1KNFY/GE
JJoGHdauRfwVpSQE0R0O10R0eTO78tx0jL7rgZLd+I77YTqJKQLBnUM4c8jzjS2saBMiKS2pN+Q8
gLZH5+dVlE/UXpwcF4vQaH5HRGkCyfOcU++cRKs/5yb0SLoKTGKbEPmGTjve/vy3runFhhtVMNAn
V8HzI/gFCzsi5SgQmWwRbdAPB2URBTtwOl6Xlgsdeyqf7TZJjiJBtHmVBs9s3Gb2KgDMh2ZpKk6T
y2odiBe84WfmlelJ9AZPckibQnqmuCtNi8jKAd8nvYZNGGP28NkfD1Bs7gEFOjQssuiuNdOvVLHL
EF/d0VLAsuHL9De0BDid3t5K1Z8iCcfrjHZ950f3IZ0ZpPrxZ246jEmly9QG1pTqFlGfQd4hH39d
Zq/TgMqqHwiMiZ1LHoLL7jzSr9r41vPgCFYz6Jogql7Q4NGNopgyTiYkvU0o4t8Tn3wRYcZnu6a2
KwMyXxOKVjbtmwIxNX19C/JvVUZE8OiPgQG8LVOe2ZLgDbwuu3yI0z9OUd0Py4ZGTKQF/YkND6pd
CBd0yxgsX4lo+u7annQeWK/oIu576ggMP82fPK/2tP4//TK6GC08wNQyab2FiGozj7lGFMAudQL/
JWgN4xX8jQMhhQoIQ2rfLSyXL4+5/IakXphzwalsnXrFgB4ee9xzQGa0ulFxpHetY79KQDknM0HJ
D1knxKNQ3YmouinzkCFS1jfHqkxusxJ7AQSDjgNJsytAp+2F378ZQ54/LUZLjpbpnr7Wcz6RhTeg
aZWcWNeEg1twd5h/RlBVfHgp/Dz9rZPgZsXkR8RDQHPI9UZQUqUKtyhx81L5z5LyrOyVTQx0+CQU
pBE2PuTw+UQQMn8VdX7LdPzka4I1Byf2TkHuXiaBiqjMxFvadnTwEGdCEgpjePqc5fwEyXbh9ERP
wMaeVJ7cWMn0LRmIbOBhz9hxvGSvkvx3HjLs9CRRgjwS4y4cd72vh7OsPNJLCn+v7ZbTkZT7cQEn
mvPCnNVFysSW1ITY6EzUJhiTy2DRTghk4g6N0ikfHkvAknAM2UI52ODYY9bnOnP14Kht2FUadIZ3
P6AUBPGLWyN39SH/D8rOa7lxLLqi/+J3VCGHVxJMYBZJUdILShE5Z3y9F2SXPaNud5cfpkvTaokk
cHHDOXuvLSjRsg7bY6R25MGNgG+ouC5SAHPrgPOQV2g4P2PjCGpC4tgBNNP5/iNjFXcUKfXlBUqD
//lSFhlgUqViHMtzVV8WaUUM6fSj9A/51ve/LepyVJ6+f0MgXkNXhrk4TicLEmxrtQ1mJfeRejy/
NkzqYKmE7g3sEDG76f6K1608xp3i0WTzlBUnm2TutrKFAmW0zhZPwGQJGWa9n1trCYSWQJh7H3pH
yy+F1wd9zKDNVNZEvWGwpPIbON3P6Dx4grQJ4CMtCes45lW3jXxrxA2kB46YN4xrbWGYOAZzsbWO
ogwHBYjOYvDk4JwGdI9RY0YIYD41MJJUyFQDYVtEf5/Xu0gs6KMpXIjLUaLY2gmdukm1GvpFnj9H
flRTSeieQ5D4mO/bvaj7LchqNUEdADQjtpS9V6r1coi5h0ow3vq8a5b09ckNbgKSoJJ+heEe+mee
cHhJtHZfZHDZoQGThsRZT2bLlITQmixlW8LaYmcdPSRJVgKey269jDAjdEnyRffF3Iy7REqae525
Oz3KL0Mk0KaV65NeomgG9IvmpAJVmUJ9asa2XeCb1xxBFphipEjFWWiEc03spxMWknEQJJGRfVFa
ZJOuxXcrS2yMVstOc3Nur1N6JFvAzsmkcCsm05OuIs/DNBw8pEp2aDvDmPlUDiHlV5ZDF38DPpWs
KUJt6tLi6ANeKUwIlPVEHUnfwCpsIQXrgs5cAm+oDs3IDsqDDKSIMiG4o4U7H2rIqqKtRvVBa8gu
RBGfjgP2GjnfUAAMjr5orSEa15xIHVwMn0NqRncEFSi6Jaf1PXIBKrQfgU+3uUgJ2xi0KROirduF
jsFtGaUMdtRa2CySYttUPq0vMIYL3dVRZQs8/1Gef4y+YixzfE05hiU7zOniQhU8qeEkQ2p9DToX
DIY4KXVnkPXEDqruC2U/iWEJ2nZ6d8aYfYWK9qh1wzuER2RFgbrTDG1L782mMEQxUsIfQGXpjizP
xzGQXhnEGv5NCTNQGZfr2p8cdCdTCBqAVHCOZBI5ElEK4eSMIAgzl7wzqTM2aaLTwE6SRUx3y8EP
p/GotMbeRTG+0oyYohkH8nVZJ+Y2pFy08SvBctrWtTaFUvkODCEdemecbDxLV7aZmFWcQfAs6o07
YpOSlX3o5hiKlVY7ZC4d9tDfV4XqHtBDAaqRQ/FkSC7pDIWSggIQAeALJWjkrPIeJOqQtiZp7QMV
WAJ5BE14wLiJE4kNnOklPUY7WuulUAfXQp34pGUhXhurGOYe6MMbkh3iDY2MDbAPudOiUb6RXA5U
Kk/YXMfK89hxjJknYVQ+QgxghGtB/ui57E17sUkf64ImUt7rABBNk4yljr6wWKKkpnwZPlbTL5WH
0n+kFopoToq8R3egv1SzSb31KSKCOLTMGxMTBXnsvjfkVdlcatXy5EbWIhgymQo38iizRJH4/b+h
P8oHzc3ERR88NbGOrL2jt+5aAq3FQjj54URj0yuSCDy1PdR10B26NFd2jU8fc/r7usBEnsM5ok9l
aPtKqrdlSCplo5uPdWTewEFMMrK3uJ/cq9HUXhCkCJyj9xyOtTaPfdBwKuA/G9KQxFUK+yX8yRK7
IcY1yB2Ab/pMstG6vdOvHJZBWZLd3IJvw1ZI2UqUhr3MvoTCSKRA8UpehWHciaKUnUBrd6sxP3Sd
kq3iIjJOI+8YYuMu9ULHAnz3kGhMx3SAicxyLeazNkUXxft3o9LYRh1uN6miI6jmKCXUVJsEO7C+
Mr+kAC4sysDX0QUY7V5TW7onnWs6iHYUOy2bh9qDh1hm46qoOro1WnQqA2B2ZRc6/aT5ckcm+bal
n9wr8c7NzI68NcctDAI0ooCdHdspFoH6JRVxI9FkqxbgzD5MN6TgRtbVNGt7cY5JNYFV16QJ56MS
26M7nWvpksw75KBM7kwiaVvtipKlAcMbXT8dQwRCLIRgOHan5AfTV6wFKkrw/BhhYGMDGK0Nc9wp
mq7vQzabHJqspakMzVZSO2AxlICPRhbu6Hxtq7Ikxt0lrys3AwD2cUkwXm6QLZMchbYvELFiym8D
iufGQNL2ADRdNUZ2abGvrRudJFKMrrY4sA/xx5aTQ0hjUQ1vlS4VJ2/oITFRFGPaHldKRqoXRyHZ
C8B5teODRxlhZxRoW1JFdPeV3/lzBX8EoFyLYENq9ZlC3J4fM5UQORM1uJiHnpoAH3LcxH6NN2WU
yIccAb5J0aEy9eXQNeouxioE+sAwHRXg26wB6TSLxWHVesJ0LpOPdAURqirKXQjzzyEubz5CZkbW
cNRzmuW9Jil7YWTG9SGLkeYdxevY0yhaZtRqmzKE0FdRFAghAkOIPiK0AA3BKUTUE4e1310MOond
4tDes57+yADjbB40KQbSXu22qsvRQzaOtdrA+fZp2DS5nDgCfi1m/WbXIy/bmEPbzUIzK4iWkw44
hwGAMd5orUdzRfSzK8c6CbWRjt/O6h0o4iW1e3gluQqFeKibJSeT2NEMgLHdgBIv854FkUwWk5Ix
sbzFaegTloZSUkHTeE+yzDHIV8yp+LMujfJgyQK5GxMaLi3MeOVGhBdZLuKqWvccrKksnnl5rjAr
E0pRlXbSEEEBnkaxx76nF+uKO3Y2A4Ox3RlGvez6uCQcVT9+Hxy5krMygVXiF9j1IClQLkBBQP4X
mlT9LOhEcRQN5NuGz0Nyl7HXDOS4cdrqi4nOsCxEGWW44B1GwmV21TgZhRVo0omuUtZxiUBFhY/X
P0E33obho+K5sRONKYxVWd9aer0bQo08xzA8adlAlST2iH0s1GZjBB1nodqDQ+ZlDcmSLf3BfFr8
v//u+492+q47WsjStHKgWJ2Q5ZTohrIu9WrtaYa4RcZmEgxOPLHqFslG6TG6B9M3vr+SU9r8qaVN
FfHatc29WS7Vc1tDi5+Pno1SQccXPUMlap6JF0XufvXsYgNo6ZQ+mS/tu7WTaBf6d0lYwiyisJvY
hF0QcHEuGAjqojubw959VUIsSmdicHD4M99MZZWBJAog8TPp2WuX+Spci+t4lS70d/7imF10fhQZ
vcR5g3DcR/kcVIfx2cDlH5GFM9dOqTUrKV/fjB0mtb0gLoX1I8y3jIRJNvjHBPfnlRah+GZs5AOJ
rcolwlu1VDNSlmbiqrdJgkw/8it+b6vYG/mx9W397D2qJCkXb22+Z0IA1k02TUUrM91K1YLwG0XG
Gb6EY9EQDUU1ERczBTuy5ggn5cRAOvAOgCNSGPmheMvEWbNO4r1pAPx956MjzlsqtwgwS0Qy0Kz7
KDYIS2paka8YrPsDqN68nOdOviqia3Jh162mm0FaiMgVmTvOeEiaTfoYPgovSAkoJWF7WGSrRlso
j+pbLANWAXoxH/3Peq/cLCdkqK6bBO3x2qOZOGu3xQ59G3m04Uv7muDAOvu2eeLDDXP1HaryPe+d
9sm/No/SslTmSG33sB1zcIgXVjUkRNgQZ9ICuUh7IA8gB0KOCmOW3sTMRk0iXEPs2uEMB2Vb2259
GI/EKYQ7Qut9NJQ4EuBvExoezitnvHRr7C/ZkmaPEC7obm0NMq3z2eCku+RROmrXlEhM/dzIayhV
7l51ZIJJGmdCaFzEs3EleFxm4AiEcW3YXj41Dt6AkdpwOBd2ydbcUzjmIHkNN3E/jQCPE8ew9u40
7Npl+lnui2fh3DsxCv1VshkX6vaGcHLh72HKFPegmiOooZr8XrHlfS1tan8H6aOn3D/TwPHZRBGz
xr1gh7gzASfKJssXUrDq1BVKDDz1+sHa4DKla2ZsBlyGyia8mUTAcpLtHYMiM4+q3VyLZXrgHI6W
YMD+6fiP8aSrtrkjFS0WvNs7eRY63qW/QVQ6aKtgY9zK9KQFG4ytrmffpbN8cjfsTSOi9e4TU+2z
3BK0B2+aYgm11aUH2gYl6DNBPU/lFr8r3MClagsPwZQbzU+QKeYvUZP4h/41dsq9ccpXr7Ddqp2y
ysmbI9oY9NU9esEQcjHOaFyyJ2JaqUV7CzVaBt4CYlL9FX7FUEY7cA0zRIgHUTnVa2k7Bfy8MJUp
b/T5JkE9CvAV1W88pcpB4cKg1FynF+uNDJ/iJbsJc1om+Uq91luTOFMiVN+qFxL/aLRaC2GPRbgB
tj+D8jM3n4qNeZH8efcOw9ouV80xuUyOHqS440xcR5e4WwtXakUhnt075SDxqi7l9+opfHVpUy2M
lXYeiaq7A643L5wTxy/8lnW8TnbiRTlbZ588qmrmbkYKyAeuEIf10IEtVb0Jql2v2G7A7p13uuM7
2VF/6pbGi7srt8SprfOvaum78/ANYtbQwLzYGnRPJpJCDjYSME22pk+3bYyHGLboLFgSEBLfqNs/
ico8OoaqrbFpwmlDJiYFZObwZffliXsVvS7Ea7o+H+g4hwEDzKFDWqOQ1zUrr3gWCtYaBo2MHGyW
W0jzbI29Z0Jk04YrP8sf/Vf4M6M4r945sfbAVWGAzmjGEkO9qNbSyUd9TEarDbB9F5TcbAZTSkQw
S9OkfZiZx/wMG9fEyMySFWyFbmVocwTQyOv0ReW4NzWfq6CoywcEkf14Ei4yfceH8IaeW6AUPIsT
EmUX0n5YY7xT1/RMoU28we8mSTUP7dYWF/VOuPQnazceBZqo7Bj21s7T9u5nZ87DHZQYKsB0RK+s
iBJ7tyftapyMZ+/CkvAMfuRD2JFoR52WQz0FgwQ/2txfl4+lgxgoQCk6F4/WAjPD3H/Wv7wtMnGP
5utMfpYo9APLYajSI11LB4uc4xWNXMupPHQKcwTAokK82cK8lIldfoneQnDCF1zu7oO0kY5F8xru
kvvkLGYPjl4Zdt2cUxsyGcJiO97OMWYqGyCfMh+K3UrdVCQcbJJhGX5Z9aMAhNbWOpZMmK28l8k2
YnuazZOloq61m+dkU+VrWkpoKgzG+UbY04JFZT3YCmIZGiDr8eyTYkVqw8Kz627uLwyk2WdlmMFw
f7T2EgAYHMc2sATYIDt9RdrDVToKT9GiXrN1l0/Bp7cPM9v8ENuNzpx6GqQZ2gUgYskKnTCbIPU9
Xddbepz4uoPiButr6Ijfm/dbZL6EzB3SZ+uJPbq0K4SZYcxpAwqv1PmR47of2iHqZvIpUmelO6Jn
mdVvIDn4O1/cly7Tgi2c9YvXnslnHrfkf68AdWEAWhXEPLdv6V2+Dk8JbZQ3Sj++Y27TQ6Iuqmf/
MR8W1TuPHLCyequ8CQ9c3SXYZ9/mghndkQsBvCKo7OAa+WvLOoekeUsbmTZaTVmTu8QzPVPuYuDo
5qLfaNFOmrVrIjQQaTzVa6IMCBWF5aN/YO0nGAa2sLh1RdvYt1+1uIbkIsvUglbpY4VgcN7ehGeg
0LjgwLAlR3MbKPSbFunwEG/jdOuuyZxCNrDz1+qbap0Jy6bF0w9zYnLe3Q3JYxZ5rw+htha6ZXUj
Phn/Yv0dhJ1w8bYYFAeotbSf191Ra3Y6GfXY+HbGV8bYDmaaNjP29OS1c8NyL1wG9hugmB7Lc4dM
/i1Fc7kAzd+fyNtDUoOy1kCZPFOzBQ8mvLmVuU7qdQlglvSgUwIxKbV9cU7DCvlDs41r28SKlDry
A//emOLSyWdcDA99u4XpN2krAZrhmUzgvC2VdGlqDmf2QD+zUwizm64Sq2lX5pWDpNAQRDvLP8uH
2gLnvnbZhr6EyUY6M0Ehf5KDG0XB9KE6BscUTyWpWgvv0tyjYhXReNGYozAO2cbGZOOSv4vGHAi/
96gdiXoohyWnYpQB+trLDkVENteUZYgKKTh4r+aLvGeSiD/Dc/tiULtbtwvlJdsVG99ptvWz+pDH
q4GOMJrSi5L5UCNmeKD8ce0ndr4oAHK91MnKRFGUbDMFwOIxNWwsgP7cdI/eeMk+8pfcx7kx4+gX
mGzNPz0N6vGMvARplaifeMuGJ7yL2LBifYZKDuHgJPjOZ/XSOJYkwziUSa/pKoCQdqHb6d4FYTbu
x69sp1+yp9Ccu2vz6rH9ctJHPKhzpZ73ePP2uQbCEt+THZIlx8PKXWKwnQtpXqJAmcc39nF1+grc
IqM0uu+p6915n5hDMQ+wfDnRFGcwMx/ouLn5XWvPwim54JTpif3lMePUgVT0DbHn+MnCVmCM2Hps
JWamuxXv6FYuFacORyAGgF77wVxXCKapK5I3d9b26OjDR+LU2KO+MfAFp40d9q0YfmwK5ulLUNjl
Z7MDBMMjw/KEqg5B/iO8DcFx1+xb7OQcbZXShs/uxEvSMPbmLscLZrILnpNAe2Tn4L3wzMTbNnMg
PKNqrIFzX/TRyUNy/GY9UDlzAe3UxRrDaNMckn3BB26pq1OnUKHFIOVfRjwR8jy/0P6FUcGExY6K
7G3m2W1ExNGjK9lj9vEsvOT9i5idW5Jwnqg6w2V1l+ygghUSBYTUbM/68tqrxcp8aPIFMIr4DPss
YO8jzqwPbgarasQ2ngPNRp4J++Ta38iDal8swy6BPMyosn8M2ky7YmihOymp9ngqafkti7u45ja6
Dy6Soo71buuz8ZOXFIJNee3feEAzlONL1UnOBOT6S5P504k38S57bc2Zt42v3iHnCGWxVwJtF35S
CHhQ3+jPcBBlw2ouJpzsDsWyN4PVHzrBKX3gbUsn8UU8K1eKGbws7ijOCM94fVoUycjZt5nNzRW2
8Qu1Ow4K8WflbhGQTF32q/fBbJwIDooqMLt3DLtv4Ve5DmnpbfKF+u7uTMyaQE3xOZDhtbce8DJS
18t3HdF6c82uFv4HsQ0ct0Wg5jNUMk+lE5KANGO8NE+UClivmydKH3UxLzG22EAwjuqD8JwsxXdx
WObeDJaxcIqYDxF+csnr15D60nv5xapF9lA9ziHFdhsfBuzCfXe31d0rtyFi3o28E2zDSbC5+TZA
i8bciMvimcSwtOcJ5WJ/IaEX4KyT0DoDzieRj7bUVta5PNc3xJx3cyA806bqy5POsSxaDjv/lV11
+MXsJwEcJejqbaDA580+2xyV5ZJtE/psVvn63px9ZRd/aE+MzofglTSONRGrfWBDkT9I+As/6C0g
urDGR58C5sJQkMLP1BdhJ64LjPILa5gF9hTMsqV1YvvgjRH6LMJN5fhY4E/SZZpsJpEYZzhjI53y
6RALIz9dUc/zDsNNenoqJNryNmUfmrZ4zlkYixeYJ/K8X6oHBg43yT/LW/8T+6v5EMN9/wqv7TuL
gHAhlO85vQ7JiggZ/eyu+o1xYY7ioTA+6LrtlN3ghBiFnyPQDUQLXfhl/TPpVM24UcHVk7kbzv0N
O2L3E+U4x3W0t+EncJ6EnZFKNsXMBzY5Fx+Y5b1Zj91iT3JWeM0O2StydGs31TcFuj4L98G7+DxP
M/cefzKG2ye20IODHlM8BwTV2DJTDpYz+Knz6l7dtefqzvToP4hbjASnYtndObuq+3QnLY3tJjqL
C+MJjNayQFCaLZk8mSy1Z/bWt/alW9ONuec3BGqCPaAjdVq20svhiQO7G8yqXY5OsrCrpUjLj2bf
o+Uwmt7KcyFQlplHiMJSu7uaT0O/tez24L53/T2sIIutNHGVqZwtZ6j618YhovQ/Rd8tmAELIi2k
mfg8PUD9oei2+Ze71OT1SGQSO4BmKYLxX/EPs5W2HQ6wQdnpA0t2CIi7l6vyQXP6FVdA3CkLIsDi
Gx5jfxZRD0ofydTIqAuxUNLcOkzbZ7yEbynbMn/RL8QPUuCiasEEfheYyCfhwixfG/v8tXrCTiFz
8JTOwo28YU+roQe3jboyEEF3Vuw6Aq0Z5/urqNdbHKi5RWS0GNpGySONeB9D04v3DYRUom6k0BBI
wRavrC9G2+D77yNEWNDxC4aKFW0rqSWTvWQdx/Pk2kGIYQq675MQK+Tc1FOIol4JYCO1lC89M3Jw
HNLxC3GXBOy9UCmjEO2aUySGgPhS3o+ft1idBx4G8jklJ0R2M2/obODxHhVkcNVOlXq2S33233/0
Zrlv1FyHxefHTt+ltChVNpRxGReO9Wl9ZpVFopfQAKtCzkURFn3CIskFTirff+jjLTYEb0VzgSIm
AmOikkvC9WLfvCOyLNd+zsYc3SMWRArPKt5TlByUaIfxQ9TCqxCdPCoW4JVMRAMS1ufyQI7WhxyB
JU1DDnO6eXb5vE4A5QwtU2NnBWcuV+D8beHuLrzhkwigvVu75IGrXoN57CnUZaKgPRH/MTeiUWWY
WwJor25keezPBkyo1YjVgsoMjTM3f1Sr+6CiXp2+DsyeLKig+hDC8GrF+aXsq4eayCXmSHUOkeqV
hCBKqMN9yAVlVasinFUdOrxxigZvnQvyQeHgabXuQyqpF8PlcGTIJAvqAyeWUlnLsXt2ae4sutp8
zJsR8rKHGsjtx1s3ykduBxuYTHWpE+UfptD6M6NtbOBO76asCY7l+jj6/LWrlLsq7atNg8uKeSaO
N2R9MGn1604c/EMpYDrBjDGs3KJZkVUUzAN16mJWxt6MrX7bpmwyLVD1SpFQDhJGdWVZ8vtA0XgB
gR/eGuIM25Nc/KP3sdG+1A7ho+Dy1EVTylPMdqERGwcD+yEsfE7Dkjn/j/9F/PyG5yJNTP9/YXNM
xEuGpluATSVe9AfQRe9jmdAus1x3KnyIzAJT0LJeyG6wgeo/S4BKlmpISDZ5H3k53P788r/yXaZX
tyRFNHU6ROoPvovRawQjkmazFqPuy+1V0NkepYOQKoYwCZTcUqfaJeKV/vPrSmCHfvnYkqwQuqTR
3FLl6Y39g2MjVnrey71U0mlJXIjwx67UV4HRnQYdL/wooqZPyj02vL1uoeeknczJNlM2qtU5f3kr
02f8eQcIY5AVlaAq3tGPO0CAqDggDy3XrggWISwEsBDCp5+ZqCKP/tHL6U9OQBiGb0/3rL1pLpnH
Fjvh1hv+MhyItPjlvcgSWlTFVDXZ+vletMCVZCEL6JUX5FelIQv8hBWIh/zVx4vmCqb6lzuh/G4A
ylg8DCwmoq7qP+5ERMduzHOhXOsp5T6jS26GoqGTZKfVjFPwNpffkOqXPAc3nICOw4la9GztkQPg
MokdBSQsEuMpPY0DTCSz11c1fsgl2XOAv+aV5SOJoMt8QJlaJ9zevKEFXkCO4ECEOGwRmPX5zzf1
d/dUVhQDi6w5Ua9+jGuyIXNWJa9am6BqFzp4mBmpeH95eL4H6c+RA5BUNDUR/pZhyP8exD1O56G2
5HLdlhpUYOEMLJQUSYrfNU9MTgnW6NLzmLfgGCy+6MxNH2p7/B9wV7v4rPuMKMBsp27nquaOe7/K
TfXTqidmSf4SF+V+HABo5HqxEiv3JDb+V1Ym5fLPF0v+hZ7FHKTIuiaLlilZkvojd8TS1F7yZIXj
gMXW1DMyaAVkTja0WoaEezqWQbJODGXTQ3sSp7KyuUzL+NGTOgSOEYQRvf/0LPnTjMpbNTEXFA9a
wdh5JzchzufPb/e3c4ei0ribmGOy/v39f8wdSmXphKfxdhlZc7KLEBbS7x8n7BQ5areIlvrk6X/p
tW2oULv0EMBRk5kBUq3/9l5+9/QoTNyiiqIeYeiPIeAhLJEEE5BwpNE9MYpoAAdLDdanJlTIxcrT
eJ7qlha7Rxuj85OPP1+M3z6+0IxlVYTzpjMQ/z0GiVH97zHYIyiyS0mmyNwGiESHm9mEgOCVbFZN
Tx6+rAggyHRzWvkSmtSVJpxMj00OG3v/6U5AlBGx/7wOpc8a9C7gwn0e57B74IgXRG0rFoRX332D
E7HFRknBNGydibJUTxiqP3+w3y6MimXqBquxrJq/zEtoUBlAImE4xBU3lNh1BVcgqrVlD2qGeJto
MwJbjimch5Bf/vzqv1sXGWET8UwEuKf8WBPU3lUbFRz/epg4PQKliQ6DGw9tuCLH7RZqRLmUXf2X
z/y7WUsVISap8H0g2f3AyUV9k7ZD3JVrMMMxwvfyRTezlz9/sr+9xo9PFmi1jE+UAYvIbz8CgFXN
5C+T72/HJA+DxO1jVBq/jEkrhNUi1zwUhbRUAD2LA7OIRboyLe703H9jgtRgoRXNHr/MGVMTzXj0
w3G8i91iG5TtvhXxh5qyZHdDTJeKFGWqUv4LCbFLMpE48SmM5EYYbj4Rv9QYQfR4xkMeuG8TcIzE
8f4vN0eaHuV/z/aKKGqmYjL3WEj2f6wpqpY3igAsaO0hTp/VLOMzNU4WMiKoeZjwmBlVfMPdTcsB
3I0nFHRNcra+uZXaf76H1u/eiWFabFY1WTJ+TjoFmVQm3P9iXaRfgkez3SfUzjJqshr14dyXtbtV
AFb4yn+hO/9PzOKvuxNUkybCOoMAFsX8vkL/mHgtT6rHMoqL9Tj6tiHzTFZc7HmWA8OGp0qP4W/7
oWnE/7jmfD5TMzDOa4r6c3dskcQzDoOJO0w14UegzGYr+5SX4eOfr+hvX0eVRYkbzGyuTp/8H59M
5wynWKWRrU1qN6MrrwQYtkHh/mWvaf667QUp+4/X+bHZEpRYdxGOZGuQFLVgqTaab075OrR4ZAFS
ptJXfIiJpM2qsGfezp/VcGMU4ZWPT62hbdqlANuVMlwCUlhfSEQgLkN2QrPRT3jHZFjwPcgHHQq2
QgVw03jUjFSrx36fi+kKfijxHJqIohe6T2OZiCpc70I4lS3LLsf8UNloReUtx3aZJX6y61Q6dFJr
ZFDFVQTwGQlT2fiOz1zYdBwo8Ux2yCPp5efNe2uKyAsi3+NAjF8MoMgr+bYcT2m1eWSIWLH5LBko
JcA+5pibQDxnG2RI0hUfo2N6/nOX6CLCVeg6Wq+eged/iTDxiGulg21oJjXMEVZ8qWlPhJ6H44lD
c7FyqbDCdiYlRMduE0aIB8zefwzG8eoFxz+PFOk3CxMbSkNjMhBRhmk/d0txPAoKx7RsHQIMpqbS
Xdo4PSudfDFL641qBDk6Q3TGznMn6PZUWT4BtlqH1X+XBZozpOoF8/qTJhULyc9voxC/SDrRH7JS
l7MsllfkClDYKXQ7EL3HstVTbq7bzDElrnpX/CjJBtON6IytjS6V6j9mLa1TASCoYr3FXXfRausw
1s1Fjii5tu5SDVMaIol1KAt/oWIjrFV+IIxJO+kb2+/wcobnRFZ3eEnOct1esMx55Uc4pBtFkT4G
T1oBJT/Ag4lmSim/Nqm0yntajwGX3XXpYgXkrNINKMoRcQWehfn0PmW1i+wKjLWvSx/fP9fquyqr
zqhvCTuHUCEj56tjaOOEbWm0BZtSfK1CMjTID1Ul9UmR0w0+CycO0v3oyydPU49eBBvCL2/CmO1x
u8Dc8f2b30XPpZ+Pu5oAV9n1hIc6rfZqY3yQ8Ek13yzvGXbEU9RaeLfSE9a47IEzKGNqCmn7ywj5
zUIhW9BSKT5pqDKNH5OJm0AtlcsBdTQYsswrB6eGXDrXLeqQSaktg8T6CBCwI8kokbOI3Pao6mmC
ukq3/st7mZbzHxOoIhsquAkLlof184hClaVtuzzJ1uBAkKeT/03OJka1ZGGil2t0qXUQ3kNEz7vX
3qjfpUy8VCXKGt831UXW5nQTTcHbdHX/l0VM+vXUoXBCE3V9Clz8tfJRkror+I1OehSWAepduYlU
lsYL4nJv6/bls5uQh84JIF5XBpwtX+g2TSO6f1nUJjjyz0sE35b1zDQ1/vt5VqxJ9e3cAUJ+at4g
AiQr/H+JAG0eEAamjlkf9sM2jREnKtmmnGga9RQrpbYWsuI4xNGov2vJlmhVRHd+f4L3N+4zV0D+
hLFEVqO5bKGcdcvaHnXhREgUnyWoZYhzsLXUbFy6jT7DshH//w8nCucjBSSDRm1Dln+cDaqoziHr
k88lFM2hli1a7+UrDKpZG5dXEqGvcTMg/VFGYDHZ659H3q87aHVaTSUDJLRhadqPfWbU5ribpBA7
ikm7Cb+STYLslWrdMtCLXScnD6OAeOjPL/qbMcWuHdy1YbAxUkT9xyfOqyxrvLaJ11mE5BMtYR5V
r6PeAP0Ij5qLTjrFI9e/JqFxRkX98eeX/94C/vtpU0WFjy1LqqTr2s+NmRfEearGRbwetVqlt0gu
t6nLSO/EOaXVYxjr5xZzAO1tjZ40cVJSR3WiaNVZL5r3slGuzfRtM4iOQ4WXP+9NKibZ6zA8KM0e
jJ8TZlj0jfJvd+vXaYI3zqGDTbum8fanKe0f+59Co26tNwlvHNO9r+AGJlY4xIQPgvIvp4PfDQyF
op/OZWInpP14KR+psGvWVrSOIrgGBg4PgrETrdkb6LyxjHGirK37n2/MrxtmPh7EdAXI+TTZ/Nx2
qTlgTcGMUALx6638NRukK0gGW8yl2/clj1wiCmXjL+Px122lSqQrQ2LarPPCPx4CraKIUbtGtBaa
xhnidq2q0THQxd2fP570u2uqiZS7FBOyoPyzjMu2qw8CfvfaS7Wz3nKGz3jQKLixVGbPhaDsIlVe
TunqJmwBtWKWLRWcVs2wCRAFAqnS4MCNxl1w/zayfrNd4hpIIvt3UxZ1ToT/Hlq9IPdpGGL7LfEB
ES59UbSeOcDdwdTfNu0zSZOIfEIYUdLfhpo2rbQ/n8dp6jM0IGGsND9emwWktqAcRWtLAy6hYvSj
AgJrgXwS5vWs29Qw3WYYNME1QCJJFZJkwdvjqvOOPib4Wde6I1k8wf4beGtKGAFNHmpFwnvcJxHE
GlYCsu157CmYSXJp44xDFJI36dKt0odYxUTeTwSZb+hYnasY6HGT4BOLJ0fb9ZtlIBQkUXfAi77/
OUA8C3YS0CdM5JRawcF13UtdaU7ZgmQYybGlNuAtfVMp5rCPQXIEb9T1UL71wP0EMrwAcRHBIRWv
AJ6X+XQM+MuAmx7SXy6saU2lGcm01J8DbgxhuPoqE93QCQSjoJfztYU+OEmJGq0AiOJqjZOlkEgw
TX3gzlkoeXX685v47cNF5ADtC5KZfzmNJmrB5sHLCNT6T9LOrDduLM22f6WR76zmPABd9RDzpLBm
yX4hJEvmTB7ykIfDr7+LyqzKtFKwbqMBIxCSLEUEhzN8395rt4jNKj62nhm3vtd+smn7oN7IFRy4
7HsZ1F1qfT9fwbjdrJKEtnzXWzSd0Cb6HcgOxmlZqwNLqFuYB+jBOTet5VzFHZEcoTr1/vTZG/n7
SmWu0Bu0iXyKnxz9n9/IlOrYiEGz7gwJ94JMcoQxDVkuT1kxPjqzlVPK/LmpnfNshC/85//9Aeco
2Ezotq/r7yty3AauymJGszELX+bj3aAvI0bnk8Ha/PsmmSIYIyN9Bsr35vu7dpBZaUwVI4ab0WII
4PwvcpGjzvKustGA8sCYlVrtLlFusOhbrnKA5AuFxsRsoIhnGB7YOeymgCXv3L5L7OChgJljhoQN
DMgDpYHA6fNh+KPRhhgKmx1+8EFZxncbH4SfylB2dgetbw+aEE8cStJizNOofzrqf3icTAvWHdgL
/2+dm5yD5LlUv4iT/ULKLEjkTDx1lE1BQvooa/LkucufbcAvvQauqmdF6taHpEQA8+sLw5vvgPfD
ASeKJq9tWISTvJvngs4E8BTV2Q6TMS4dQP8+4AcIlDXUygTtFyapqpWXMasJlgRXgS+3uv/V8+3b
Am1N9TpEWFeSQu0ky6WUCRLUNOm8Ew8qIJymH5wLJ5jjTs1bf6CYIbgYdEs82W12H1jtTSGqp2DQ
TwJQPRFreJmar43vrOuIcCNslE+UqilBBreTUV9b0JpIypzBw69JRbM99gtrXZnuCY/xtbJAwAiv
ORJYC95C39DhX4WeB/DUfSgTtrlc9jqK00EHa2meYi6HReYksHa+vT333GL9dpRFTUUlrp5T/bNZ
1f7w3HtUWBn/8Pa9X9o3oZxLCgUzW90cSmBLfqYOPU3O1XxDNH2PPiged47RNWxgnl2OdBoYt2lT
PqVR872L5X7S7VuNHDQsQwzYdVPfwOK4nOymZ1lKhHYTf0+fjQDkSBcjSnDHSxxeuwoWWTZzpjwC
pahhuS+Ki8sXjlwqC93jPBZbHj/SIeCDlxK4dRROgiq6biX9LE/7ZBr4aIFh6DbbSAzewbyN+3lU
zL1uSBMAIjutNRbGUF5HQ3jQ07UR1XdVMz7pAq1OmF8F1fjJHsf8YAoyGAznRTPNWuv9et80uKtt
7Nu7KTRewLU9Avu/94x4XQflTSq+dYa1s3bjqzsbyxyEO/GjXnknstCefNXelDVAPV/Q9RNzpWor
BwQUZlhuqPdgqQram7jJ97++Vz8aXalpGS7rfdZjfxMcKGirQxNV1a5PUbR55b7uqO8U/U2TlftJ
ZAe99zZWjEMLleZY8ubQkSx6vbvJW9QRXox1Jv6Se9P3dLAfC19/mWDBpf6dUYxPmdQ/2VN9eHoN
g7YkvRj2dO9nX1sL0qTxZbXDTneu3b5BNHQftUT+6clVxGKrzIf1mEbb0Xc+zRX6YGHNa8+VZ9Nw
Asbqn68thry+lXbNtUV4ytLkajYG+8Rds3UIxNbSG5z1BJHpLyLXX6hTbyC2bcs+PDtmd4M1f5G1
PjJm4NOWXl78+kx+tNnlzbGdsViDsXN7N+oWIQmNScWZJBD0EdzYZpycx9RhuIxib8H+9KSX1JYi
xzm7UXCwh+j+k3fwwb6KM6MHlu+ywfLfLwOFZyfEXFJdqkd1M5+f3g12kQRi3j7agbrR9ey+KtzT
kPnnBD8ZOo8qtR5TOb20XnSllfZjCWRfs3HNesYnd+cH0zEZdmy8LJs56W/deQXfspyoQ6OE7thX
V6+OU9/mkgsoieorAsg/awZ/dLFYxGyZjmGabPfeXSxcGWFF5Ga5ozqwaSLU8PBMFpBXV8KNb9J4
5JvDJ7fzfI7fzbz063XHsuhA22Ywj1B/2biLqR8aPaR4hWP5YULHOOAN99oLYrs+K3x7H53tv77W
u+st0NIste25UBbAx5LkVYrUgNTFDsdInuqhAsDmI2u0rW2s1+dJVKT2tv7RHwNuWneFZf12JvoW
treJ6Oc1Ytzrlf0AqL6gk086CbilfNoKo0vA8Oh7qYlbLLExCH2rpVgLReLoHUXX3L6Rj5FoFrQf
YfOJV7skQNtiXegosCvptJexsSeycF1W6stINrzprQNZoqTzDj4ebEou5lDt2mrc6nVwFI0ipxjo
izaS6yvPWl/fZgB8CGlk28wOTF0UatxbHS61uvuRpu2tkrzLqDwPJQSTIpxunJxOiRkQafSWNJ54
IGzyYVqIZ39PGjN9MjuA+RLqj0TZfM3IyWxAlmmjNS4BaQfDSumE5FgQaTY1frQ3wiWp77CCUUni
xrMPLpogL43qTTGglNaLJ4E0i8oiEYlxeyQ7MYeFWjKPuDVJPhVXIHiBrW2RC+uTCXvgDsYJSqtl
m0YEOaq2h00HKKofUwIiuuy6K1gkWgFh6ODzSRuuZuo+skRYCc45Hrx4C1kIyTgV7AUhDI9hjc46
DaxtSSyQr4krMHp4dLjqJ7+8AnW+sgTrMU8f9rJkKnSgxmX4hRXZQUH2GmAP8hJ564f+0fGbV5VU
V1FDQrZs0VKEaJ5sLO3Vd+kbD2aOb7HMqvt02MMyJA4I3C2NgwcPOFIoMHkDKQ7iXezwt7LwQifU
qgMcYMXOptX28yUxuPVVMHpH3x0xkfIm53EASPoWfevWyuAehvGpT7rHyouGVdmN218Plx/eP4bn
GQwOFrKVeVP9l3vVrWXdji4DkinDVeMyIsf95ShIvEAlZI/uuptIkc4+Wyt+tEih/sHuFTEFWqV3
L+vEIwwVwhx3Le0fQw/OZVZQzy8/GYk+nI4cVph0OCk5A775+ePZiIOA1wflrh+DXdd3eKIgwRe4
dammVMjpgG7GV0FjXiTE4tTG5yuFj0Z8JlXP5RhThX2/cQwIti1E79BRwMOR1yhOO/Tvveae+PYZ
oQCbPn8RRtM1g/86TlC8gkQ86Q2AZJ/iY0cgT9s2lxkh8BRuj2Fh0sFygCWHBNH0kDMXhVFyC8pw
F+XlSxW1110cHeCKH4NRAVMgbUo5DQ6Fkmp+RFBIhIG46LvVWLm3VgcGLmO47Ma5R5hrS7OBVhqP
s9NJH5+sctqVE4E7sbc0Au9cxDpC/hdTZghzFAZ8cr0WnpVc1+Kq8Ss07DamAb2dnuazWUEGw/81
ZCs/de/ZSmWFC7RhBJ+VXjXwliD3shL5Fmo9woW5Yxczblhw9FZGlFCoUemFzyKVrIIUnAJVKFl4
7cpMVUSVAYyjAUI4D5MtkR+kECBQb3PxipEKMKkOm5tkbMTWcJAim0iD1r4VQ19vRjT/nmgj8A4B
Dm0DDgW9R0+5B6ljosybaNENeGxVej9lAvpGMYvE8XwmIS8wYwV/fQ9+NF+6Flv0AL0bl+p8j/7l
Hkx06RRlpkroh/SYzLvCzY9jr28zg7ia/9NLvd+iKQFvuAL5uIs9SIrlnHFPjR1M4rJvtU8+1oer
ZJd9FboU5Ghs537+XHptiqq2Gz5XtpMxaXpRuY6HajOv21Nj/GpExIvhZAc3/MnH/GjVQ5WGkhRL
LfZh71Y9boOsoMwZXgbavhDQiwLLS9uevTg4GoLzy9e/PrAfv6JDJX8ONv1btQE4NeoWOIa7Jm0w
gDW3UGWejHB8qPLmtWUOgeq0/vVLvg0d79dZsz6WWidqZe+9+GeSAqo/CQq7dMjjpU3IoULjiNky
IGhUbxZT695I2ExkwfX5je/f1hkUx2ZkjdCQ7Ozgec9Ee6UxUUnMrvhMi5YVaTJtgxFpg6NVUCdI
HvEK55gheqPQRaC4Pe1d4bnLqZlIARbt0vO533pcaWQNUNs+Kji6K+6VY5LAl6J5SyBzeNPkGONa
mHBFYO2qwrwbgvqS6OpxEVKJRdC8itsYmnCgZSuT/ARqsz2u49l9XkugSQgACQmrluw+yyUc/6+p
D3XCAY7366P64VXLNWvRCqI1jQb156u2H0Ky0uKg2PW1eM3H+wDaSBZOe/B1Z9Net90qxe84fVbI
/OgCggdEIZOCrv23nYFU2hgL0y12EKpf04nTF0zyaczbp2LWYAyNuIL7c/vrD/vR7E/nCcW7Pj+8
ra7/MvLoQZMhSIZ8mDGFVOBqlgE6rXnqbyrnkPrGl7yqb+f1ya9f96MR7y+v+37/nE52ripHLzA2
D1s/5xpLfXnuTeOhqdT5168VfFChJoXYRSTGtpRR4V2pvO19Aj0IZdpZZXo9DKpfJcjWI6qxZpO3
xLiIHw5hbnSfpu2ox3jZfZgZ1A0NTnQYSo/o9J0VveQV9CPXHb6kkXUFq3IoQgCnVo7ITzNeIhcv
liRHPg+drykaybVpIssbiN2TMAbjFHCOM921HUiTKbthbITdC3lqE5d71rTYonGbSNzaJLc9vJlL
XD/ViX3Cdhecswo3Uq2x3zDAXy/YeVEwrljra+UtMRsSSwh159DYRsoh466VpOkRDImUal06/Vc1
2T0hcGx7jNbZIvc6h24EybkHfkmmCVNwC2MiW0YmDOHMGq7sPD7M6+a6sR58VsSD5NogUmEdxcOD
HU3EYLW3adWdiXsQay/TjkPmrHvws4kW/9CmZlw7cXsgY7Y9O01MWhTmVxJ6P5liPrppgjmAmsYD
d+t7UWeeC4nuUlBXF+yuKutBgaNodfvBEc6Rhu9DS0TZJyO9+dHFG6DJwA3h0Sp+fz2xv4zILWSA
cHPvbAK8R3YbmitDLmtIuMmcDmXMLTiZBDs3TIk0LMLzkKTpLkqLm6ajrSlM2r4FqR1m+qMMxSN6
e8Kt1DSjJbIjLF54CR1AdbBZ61xhATYcaBC/vi8+cArYeCzQeZgMN9Qq390XkTbmaCpzmEdhsUE/
hcNdp+I9NMbZLvhU5G+JRYKpTxvhr2daTNheECDMHisq5BFGRC1ot6pjFG7LG1L10G9hdSLRHq7S
CL+dSI/8Xlmb0LWAxwuIl61GAEWuz9HQOrmviYp3v/5Qb/Wld3Miq33HmBdTPuWf+Yr5y4gWuKNf
tKaV7wYzXdcU1UGp+bdtRZRFYw4bIwjFqipAhxemcRvDV2APX2LvjcgGactsm2RsA6BW+rH/yTj0
kRAD0Tato3mV4P2tMBsNziRCxWAr/PjUJfmTltdXcYUx2rExIrdknDRwvKUz3AJ//BIP7YVD62uh
QnaerfTu+00Rl69txomCUo/MrXgdSSvwev5EV/pHQmtQ+9jaj0+Oqf7BCIo2AqkAAjcaO++VGHoa
Ri5lowJ9dkOQUobfrxsZNkL9QPIzGhGO7jBVyb6PD0EPeqBKs+ki0GE39PGLPtbmFxpodLdziEFW
OOdzdjWqN2N8iiZulzF/Jh+yXPdl+wU6KtwTkhUDQY2jdLlbnERpqxSuKrmd3Gwj1HHHT64ZrABU
lpW3y7PAJm23ZC/lW4fKJCHHiqkLz50vuCnxAYAakL6cAoVSM9c0fMWneP0gaytGaxhoa70WKE81
69p3kocSGdLC6mxj0QvWSr7mn7Lgu9czBLtp9xI5+ip0WM2UaoeQbVW73yCWvkZhdBgi2E9R6qwi
q7qa5xPl3RGD+W1eFLa59SCb5tbouheTXh998weVmAbdf/6wpbe3MWv+vlf7QLQ0yOMj1Hq1ipL+
x0WoW+eA2SCy02xLtRBLelMTmRJ4V8Qhs32ECMgQq2B+iXY35TN3dNS/ldX4/ZNr4aNLAUGapSNa
YVP7vqs20kzIZWsVuyGtcrCQ1gK873URyWHLfo7jkwRXytYI8ZzHL3w2WWF8oiz5YNGCQdBHZ+7M
M/r7Ai9x13VdzAu0oOL09bm4dz0QwyqoOTbISXfBWK8nfKSLBNbyZ3fxB6M/pRJ6OpRxWSG+r76X
9Ni7vkjKXdYRIinKdGdXMMw8QPcrq8ZeVWFGOvnOjcM9sCnCGHio3IWiIvc5bv2tWabnsKvNvTXO
EYAqAEJILpfu7FU3hBfQMlcEJt0mPsGhrC22rGpYEzbN77PYf/+km5f/+h++/l4JglejuH335b9u
q4J//zP/zn/+z8+/8a8LktsqWf1of/m/tq/V+al4le//009/mVf/492tntqnn75Yl+hqxqvutRmv
X2WXt2/vInqt5v/5//vD/3p9+yu3o3j9529PL5wCaMTYnr+3v/3xo/3LP39DKeBTovnvv77CHz+e
P8I/f2PRQ03/97/1l194fZLtP3/TAv0fXPYew6BtzVaY/vX3b7v/cG1cX7SuKIKwi+eqKaumjf/5
m239w0Fo5M86KNQRb5errLq3H+n/oCQROIgxfeT982/9+21d/j6n/X7GOBB/fP1fZVdcVknZSj6J
F8wb6r9MfvQ8kH4zxVjsIkxmGOvnyY+4axLYvMSHcZo9DHQe2wYJjEQdynBLIE6Y3hOEk5x8TZ4k
AWTHWDiABEeTTrSVkFY3QtkU1QW5i+ok/G8xLOi9tUplltwlgEw6kf8Y2T7uxjF4GbxvxNMYR5uU
mQ7Z7M7LEvMWZDOZpr51FHpzShiEzl1/FzZ6tqfE0Wzgyd6aiNPwb4mTJofDKPrykETJjDhm7Qbn
ODhkvX9jC39aNq1nEfe5NaPGP0WNh/VXsVEFY72xOvpeBPi1m6ix1hrL46UwvGRfZh6Spdx9iBkv
v1QmkLPcytcijaYz8zIkHBDoobCtq7p0Xz03D5bwT1+xIOXrqXFOSQB32fblXU2q78bLJYvtkGqB
XVna0bZHiojt157QoXNCD0X1JvlFPcmlpTHcZaCYhWVfmHZXPFuBe4QnD3Jowv4Slvre6Nq9b+X1
0itI8KAtk27D0YegofRNhJlh0Tjwi2pwdLkWzoAzkirXZWKnpFoB9lA07azRSY6N8Ihh7k0Yb2Kc
jk1m7ex8P4LGGGpDbgdnF8TkWltJvA4yQVhsPD67Wo7cA6wtmSQktloD4QKKHusAFXpoym92I+9G
M2FeD+2tJN6E7APnBb9vt5QkiBK+Qu2wN0cCyBUUsLHP3H2VXdI9N1EbWf3aoH5ZGDXpI+vUHU0W
rORN5IkHApCNEFgxnFb+GtchFVfb/mFZ5dEK+/ZYas0pHbTgFEJLd+8zVOnbKRgucmbF5ZTHz3Zf
q1Vj6oB0M/PQRpDDnarYlE4y7JLqVePtLbsI1Eo2FNpWT7uvpdezxZsgsdJMgNEfOnvTNI59rZd7
6cEWTy1AHojF0D47ctb+OkulvJeychjHbZPyZRS+GG7S7yx0O8ssInE3I9l91RpJuxSad+WUJH6o
fi5ARI6xAYsNZzkeSNBpLzAHVMcwhJdakQZdaNXe8aLgOJnuehwXflWFD9X4RUQyunLTnYX6HzxD
dSBDR9vWEH0c4T86mjUdR9DiSjPDPXjZq6ZR1oUiaeSUGj/sZsgvYq0j+bWkztmgkFzJkm2FZxMr
Z/SgxQAXzOmO9LVEtxckbK7Abz90rqBQlLmIvT1aoHr1XRvovIAj+BqNc3/Dz6eV2VjxQaLVQ8J4
1k2YhhpYPnJEgMT241fLL2AetUa/BHH+padxxq0NEBCLWRrre5rv9DjsmzK3y4uCMjvZ2W5Pe87d
uMJmMTeWM3Sp9TZGFII5z7plO0pnR0V7M3j5c+kqe5sTu7pM+jzaBmn22OYYhTx1ZgXdLcdvSU6q
o8Q+EsCtb3oGLmNkcTjV+sL0k6MjQ22ByAXbfPnNmFOu+zRCUFlYq8I02cPg9sjN6YcNt83PimOU
qHUXDD5VAf3Vd6O9W2kO0UQiJICnZp1TfOd9+yscAXucZeNcj2rI9gVq5VUVEgoQQT0pWlUn422b
EERvUS+S2lqS6woKAw+FHt8VDNpIT1oCfXOIHnk7I2OlGJfXTUVRbmJRvHLcITtr11EN94uW2d5E
YGbLHuyy435XcTwtc0oS65B2zcbpyAcfs87cy7aalm2O+sVNL6kgkLySE/tg94AoWzI0CxK9e1fz
d6n9xWXbjn8AaqaqInikxKOtwQpvgpqw87Z4FFjpgKU5WJrSpFzo1M/tejpJE6l8XtEG0MYXJ3Kz
FXn0YACiaFPYuLtGF1fowPVjD3zKuqXjIBHuFq+gqfNtVjbTHig/aCtiXpNqPBEV0a+6pPxeDUQn
oUU+Z7gmF63RaitdYd4JO2QpvOVKAY61myqA/Y8QmtQrsem014lC+iYZ4hpant6srP4181AHUcYH
VEcMxT1z7qYdksupIWNcbw3suON4SklKAdlSPNuudqdh2pit4kbkECAZzRRKTT3UQ7eGUU1oQUqo
aGPQqw0AGOUyuoFSf12r0tlMA2Bgy3aytepqazPECnDX4N2MoS43SLqB06Cx/pLRoL0fiZ86dCnx
e9L0BnyjrlhIYUAHkXZx1r2WAA1TOMifJat7r4SijCUIfjy+tK4+GaHk8mFbvphSb7zMjKLiYod5
n6T4ilhl0DiikO/bCQj6ORxjEI61MoOc6Jxaw3oZ1OY2NoFMT2JXJd1eG6NiheN+WtVSgcmKiWAl
sKQ9KNiGrnKms+WKeqXcwlwJeDVJ2DMn+IPYBFp+549+vsS0c6fryLj9SMKWVHBbCJFTqw4N+MI1
NVIdsMOtm8nAWauq/GxXI4Mvgem921wknTgVbmTDbaO9Hpny5EpuE2eo0i993m7dyKJJD1DD1OSK
pkF2RN0WQTncqRAVl4ueak0/D2daYdYzO2dri4E8DQGS3jcwdKS9y4w8Uc+q4qtEB5YlSYLPtLo+
ei17hhoK55B06dpvvGBLV3+r5QA6A6gxizoV7d6Bb5cT3r4cApsLgYDpRWz6F1DAzV1zoyVC28WW
Bas4iVAOkCnCDF9TUxMKKz3t+6YjI4HA1xy3wQksB/zjFMCCLWjvS0HYojacCgcyE6El+y6r0Cj3
DdUHuyy+yIRlQJA5xLltoyjXbvwkjvZESnrEqqGqdrspP3Vy3I51FK1o7uvAu2uPAcgoDm8JKn5O
FeCmfctOIrgtmjyDfPSc/UMUjc6KprSEZ48cs7FFfega/8VsyVtU5j7K4vrw9t23Z7Yc64Nndksa
5eU6l+pmILn+4HdQNOrK67nKNPdAxdokcDAlb4LL7OAK61uaIRhLSwXegKJWwyC201t95+jdeHh7
mPJujgwKUAj3ch056rs2zfQS1gbVQS/ms50jX7ATURFfOnW7kFRkdzAEiadRvvSSYGApmpXHlFjM
bSt9gKq13eJWzDzmgcwBNaAB2tapcK2Ntn1uWYMvoqwicnh+k0PZE0eMCWJZhYl9QCUaI4fP4O7J
O4DwmzCS+iHSmrswa8GFdECZ2ISJA3Hbp7Qao3lLJg6R8E8meQObFArOYUy6+vD2jPbpH8/evnx7
KGyWXKQ77jqjbw5vD/I/z0bT0vZglBsVJsfYH6pDFVxboZ4e6zDM9orxpOx8g2xHcsHL1I3Wc+V8
0bJ+3Ri2uHx7uz2G5W2cRTt3CoEhUhr5/cHqW3h2f37tosJaR6H7MIxTSXnWLw9K0DbehfNtP2By
XzTsZZhbG7VHmImSW6v5j6rhe29PJfFIy0ynY/h2venGg6EMUMxGwZ9ShgaTeH6aE2lPAFlNOsp8
WjPfKjmKHZzR3x/fvmHY1eXkUm0rzeFrVLsV60we3p79+WAFiThQvKsOtl6sXBO41DRBFzU9JQ6W
ssXBmR/evmzG7FUX0J3//FYmQFraQcc6qyzF74fFeTssb8dKms7JId5tY96WDREasdPYB9I1XGB3
hN91iFGPbw9yfib9HzV99EXcg1PMdFsssog9SlWiuh8UVGoWOzB7PEVO478faLL0Bz33qk0WTHeF
JkgajWPtkPfzNZdwf9awhyetA4w+P/jKa9a6K19zfer15UQC/DaWHoY5/MgguP548P98VtpdTkoX
3alBa7+2sVcf3h48EgmNte/WhKIoxr4O1rCoiCxKaz6pm3TnsME7MNhTByFaNteB1wMinn+o5pvd
qgGBt4h+yFiZyN3oclJH9apgQT6PHu48RDTzq709M0afUM63r1UbQfTqo83bSXk7F28nSmVWsXFL
70ZaKah+XDb1oXaDWaHobt+u0nfXr+wBxgt85wSG/fvC9gJ2WSrYm11dTsu3C3lg1EBcTiLYrmFB
4L8dEObxvx6vYIaRzNHiMcB0xET/+ZRvz+w5Iu7P7zFsw6ttYsDMaiVUA7hAt16qnFZnPMAF9Vrj
ymBHjDqzWDlI/BfCCtBPTPZXGUVL3yQkom3TzTgCNS8J8EmJbSLrEOhL4LevOmfFl5KCaA+yMssY
YP0oWNCzTpjHA2vVjG128efDEDQGQoXkKJ1xEdh5t3anIFs01Q7X0LA0E+daxdjmu+Ci1uqzGYWX
DcEuSy1more7Q5QayUIz3b0t7euqrW7QYjFjghe00WF5GYt3o8g2UwAEVl2kZfnd8Ix7PTJgymlw
BEl7eyj0+zQGxpj74jFS5SOsMnztQNf41fTcxHhRKnuYRehOVaeEbRSnJOqBQOoIwF1Fqrlk54k7
laFdyk3nIXbSJyeDPdztMLuy9PHUbSpMcYwaYCpWDys3j+9qY/RW80JVtwGP6lkCjVJnfo30dt/5
Hs0Wy1waI7jwwr9NrUJfUog4+s8adYL1WBS7sfP76zkctB99dZC2fZE33wfzyp9A++YkHMekT9ZF
doqd4ZkNSbFMNO2sdVEG6ApmLt6oVej7NZUI4KNu6EXUHAgX9ZubNHK+lPnl6Gcv4UhYhhhpdTV5
9CQ7FivaqA9LvcuoBg7+cvDUzknFtU8c+bzVQ1O9RB1FmGLVXmYe7bp4AIlrE0se9gVpKXXHqk9d
6MM9Qn9A/ZF7MbLIaOfsJ5aQsCIbeuYAOD0h7nwAwoYFcVxPWVf5WUIrHqLzgK8+e5KOupUumR0c
hCmucaD0ALFwF9GVzw4EqVzXeQulf7TWopm+ZyZ7apWS3JD28spG9JK6Lu68PCDjLE/uu8FaDcq8
G8OwAiIFQbVwXpsGEm9n1YDxEPqOsgMYDU672kz2cGyJveaG/yETYksD+oArIaFyDc6pTvO1JIOk
6mJ7adQJ0kEHdJ/Q5XUhNHDIO4gK0IDb5Hkys2tgUNYSOelFDjkQeUB58sKBxi529mI8ZgS1ZArC
gLKH72VnnOOiuZsa7yYzAsisXYi4CclJNTl73cqqhaj9y5wGV6nn536WGrAm3TYuYruqAESNvGjG
3kVADbZERa5DaH+bAUXUaqSFRaWkWxQVc5uXTCuN0xD1l3Q4WDiS8LEz1ES9RhE7kqDutWwiHrDm
e0urCC6TQT5OY3jwHOAkoZSPxKeGi15me0A4cln4foe8IkJsNGQK9nWdbMtJ+9qUWbAi85upYN+x
6fEq6W1C32VzW6sn3ewY/LRujS0AptnEcIDEHxlT3l520gcSDeY1QwwVz/FNWp4c3dK4lT75cX7d
54SXFqvUhJJrNarh5T1UV5TlmkL1xMfJceW30W50gMdKux2WTa8jr1TGskvLH3ntkFLrikeC2cgS
xYVeGfCaxgAUFw19wRJrMZFYtMjzIF92IvAwoter3oaXkyXXY0ZkcFeQuxgpRI8DNSIK/FjnwEx4
hJamfQ231oxOsV4iJO/19BJl6LgMGgv0m3dNsGK+rJSpVh5dKTsH1UC76Acri2htdapGjn/pmdHc
sr8fJXGJrTudDDs5VQHyXhijPxDR1mTBUJBorKfBafTt1OhfyySF/DzZxw4p/hIKH2qymKhm68XO
Gw9KOjB3n/D3LBPLwSaMz/IvHPCmAybPBXocE8xFvQhS/jaCJA35aHmXJOOlLKnGQnchN7u1jQML
2HtmDUjpIYXAsTzJqGer5vWnqtOvg3R6xjhRXtAPKZZ4Vdxzmztf9MBJGJwJpUhIrG1aelGZIkgA
xhlVBmsRhj6SYGwIbEPIZyBcb5V6COwKh+AKRzxKKtYnhjXQYJxNJ2p+UPZADT6IlWVngtDw8KZm
DDqUQf0jzokXs0CUAkB8jamiAJT94adkfWrlyddz/KZ2fpXEKltlavaSF/qpbbovuDFfmGIIR0rV
pmAd6CbtY6f8V6Z0Beljjg937INR6Ps0fckcd4Rp1fUnt2duTFmTdba1NKVPXHe7SSViwZwpjRtJ
umstmx1R+HTJdUUso7ToAOm88oNLQ3UJRghGGVa1yLT13mQYpIteT9qz1zVQ0UcfABTCN7NJrpvM
Kc5u2auFW6Cx7DpogLwSmaOXORvrZesLsdLs3lope910YBSGpWHb35oBo7ijun5bFc5On14bn1u+
IPEzqIDqWkgtlj5vjb4c7Ezq58tedgei6b9Wel0uCQYIapgWqi+/WJMcr0InBExYkL1uDZG+nhKM
9rb1xe4mEOC1xwc2Z7m5kW+U6V7LVHg02LJ0Vzs7WmI9uCP/OQ6cC41d2Mq1CzKH7Nsym4hxJ1uc
YikDWtSpy1BZy64hMyAhTMkEBzxGyr5ACPqSTCTepf14si30XNoIPTw+ZEXeoP/IjwmjxFJzEZwa
OVrRqYoeINUXrbSPFLyXEaJh2zGuIy79HMRW7m0cr/+eWdlt1V3I0ndIwZKoW7sYRnlnsmcKUOcV
ExU4urOl326TUEsuR7UdjEk/UCYDCqEHsKwxUq+Sxr1KEvMyLsYOT/JDRn17Iee9xdsD6k3ojWW4
M0pxi/D+tl8BPYR/1ZpUvCgOiS6q1tSCk23akI5G/KjIox+knYpj2Nv61gtNlJ4dCZ51P4BmyC+Y
5pZZ3AXnBGALanjcU+o5aY+hWQPoZ0m08ATc+NCy7hrICp4ASA2i7omIsmpBLwJQW66+TsbwzLoJ
51f+DaApGVY5bF3iNSzFuqVJrqyc9yO9/mWI7T2VypNWQDkpPAK8Q/vJIUsXVItw2SjjjmN7RUTs
a2d711X9/9g7r+VIsW1dPxEdTMwEbpP0Rr5UXbohVKbxHibm6c8HVd3q7lgrduxzveuCIlFKIpXJ
ZIzxu0JBCyBewky+Vob1dWbisa06EgZHi1az51PnutrNiBXsixLV30gCm897wjKcFjnhylTvGjYf
Atn0ZlFIDpNwN4xMn0BYE7+p852NBrHD0S6Q5UBGY1Lv53kZJQ35ayOMctc7LeblnUlOSI7Pvt1f
prEgEUda90jOapIayXooc0KN2ris7rss3espudB0A93GURkVSpOSSQB5KdVz7L+dqN3H9nuhFJl+
+re6IprM433Mq8jY95IogEr33oeq2CUETZNkydQJozZ9wK96GZj3YiLQ726YGVp4DUSVzCFWU5t6
PxJme+4mNASbKqy68/pYr8OOURNd12vWyo75xzJHyOOkP6+PPzZxFbFcYEDta4VDEJWoDpGAtVwy
+N9Oy0/QdH5BvPZsLp+3KE6IluUXFWPxCCYy7il4+A3LoY+NGobZR4CS+DgX4eo72qDFymp61IK3
ZM6/uIwyyGb3+rOLGQW/uMcdpytK4Rcwo/0kJjrIKdOQiUAYDmf8YIYzhu8DPWZ8nUVYHNbjuvyS
GBbWCrkczohJByY5FILzZONmF5bNeazbHsANZGR96Ejim7US4jPDMgS6y5ADAU1eHSvKmbCOkxNw
V4tb8TxsMcGiCV82TG7+vsk6Pd7Oxiw2kEzp35dOHkehJ9FlVGpx9mIPRrO3x2A4r5u6Ksh8USkv
S2rHYGmckbUMjLbYrHsfx0p9eCAfFNjMIVSIOHF1DoNJnT0pPIxMlscfB4uG3Co7E0c9GXhr527X
pLI6ajbN0TxWEXd3WDbbxk56CA1dd86WSVFduPD16yRh1JbYxq4H3SIAtDpKzWnPVT2353XPWh6u
e8szasPtjtgeWdu2s5pNFz24ppOc7a4nt9PsE/esG4KXKBvLp2Azzrk0jHO17KmkDk9EZ/oKeck5
SAc8j234KXunSe/XYwk+ZOd1D2kX0SDYDQD99D9w78Vc3cZ/3NUiccYSWJzS+uv6YD1sdUV3SnnH
Or3Qz+um+WvvXw8peNtdWqEMWM9PK0eTjywMN16w3pfmz816eOq64DSWjz0J8NBjZJQeqiy5E1bE
w2w52fWMU4oEHzqJ8FFJcXrTLM5y2awP142syZmoSY2quBPnGW+TU/z8/X87ieWPJLHmy4nV4jzW
r0x8EOKAkhnHLXsXuC9W3dx7aqr8PqpCeq5NWeuf85BmZXZqMlgiMuwSlGH2hBW3vhh9oQMxm8oi
ydET1PSMtDXFNLsNuqswbAJ23eQ9HbOv1EB+ZkIpnIycnLYy/mHbxaey41OSTgWyalGT76djBzCR
8jWn/LmI1r1Q5tNLaICHKm7znWBQsTch+3d0NN1Y2IdU8eMayHF/6NuRfvMwB5hyGE14YejbcOTU
xOJTKdQPOGNMwZXbbsIEc/WJbGqQUj65yjmHHaEHjtKfNQ0qTi2b+Cdl8Bct4x+cg78IIf9HGoFq
IcXiT/zfSSOX96J9b/9BG/n5LX/SRqzf8HDEAAqp0+J6tUg8flFHhG78hhUWsufFqxcmP6SNP6kj
+m/68s+BpInAzV5cwn5RR0z5G8IGF98PKIWQmy3xv6KO6Kuh2D+pI4tqH9UuChRcE/5NBgWecTOK
D3kRAclTKO0wWez1q9MNLMgsSKEey0MxVQcx9bW6xMtU3GrHkhylZd3vHTcSlKz4+so4O63HsKsH
QVi+qpZbyMdDWBm+6hr7uH6xCN7iwKpOwzKRFstEet0zl72m782Tqo8fhz++th7LaKNxWP7ru4ji
ZgEy00uDRdvsRxRz+9gKd3ZNpLgWf1F5KfaZB6cSS/WZhuqc6kAFpmzwf2wjflbfxgUJUSqe8XaP
drOsq2Pj6Znu5/pLEY4jSlptO0RadMmMGKcsKf9QXV8fHKEi69rk+Hv3DcE8uQ07ctm0AQsZyNln
2hxrM5kjV6nO3/tUhdv170hbuNc6VzsIWP4/b6H8PgCHfz4cAVfmls6gnUeizIhMgmJNFsfcEwFH
7SLwYKwkDJD1LrpuMpuutACw31hWh40t4m+wEM9PjISgnGWjzdyLyQtkF3CmOma85hI63zYgchk9
2J+nsZ7LvJzQurduOI9u3+rDo7fc3OtlQv+xWY91JaACsN6xSGoi74CdyCwvzwlTTFlmoAa+JMZ5
Z2nAxnB5KXnXu+i60cGIRYnz4giaheNYFe7mLtMwAY2eRy8ez+Vox+dZ38eiGWksGUMzZZiGiNl7
EDcbo64EYTGQf8YZyahlq/TgAuGsFUCcm3swk/I43oea8s4A4PjFi0Ttih4TKrOEUaG3eLWk+kwI
RuSLPHY2xezBQ6mM5Y7iYRK2wEeDgJRQ1eIrlqDXZIE5glL92hh9rh91V/nrIWTx7t7tI7L1MoLT
wiTIGcyyCeI/98rJVieRPYE/fHYmcDnJVRXPEfPZGoHVyVwyPYl0ioL4WDh8Mr2kJxK5bJnQZeRj
LWXoUHnoehA8b9eCNHKTZtcZ3h8ehHPqKhC0fF5uvD+fXeUodDfrM632x9h+IVcyRgZ3VAkCeMTb
jxaDrj0KUn0nlPFNa82JjygZgJhukK25FGY1lJNzn8/TtqpgoeTVEgwYNAT6LX8OGNlcSzAjQXeW
v4ydimqvVxXh2/947cWCYYY0AIcuaDSSXOhFugV8AlArzuveem3a+cDoe90FGKQCKogBd/x8gQSs
WPveqDoiDQdceQ42RkcpPrRovevIIzqmHumqJr3YYY4x+JlGEF6koPHIntSjoK9e5JhMfMQceXYa
9SnTyIxPey9CpUHSXBofm3Lcj0YAab4bdMxNQElkdmj1Wp6MBV6aF1BKagrHZSMsDd8lr3z5kBv+
MBIJ5mKvwQkEzS5YdBdxEjXbWtnD0QHaahZMEEE9yWwFKwUUm+Zc5aNgih2+5381D0ZDtLQ2hl8x
q4QBobx5l3USgJxwOWzWabVsuBuaau1Dl40HsQCS5rJZi/h1bz3mDkLtUpl8W69+d0GX6jplNaCz
hzslSVGMKpKRA/iNfCYoXmtTgEwJYhLdhpjFn6eUZuOxJvJ3XYPWQw7mNxtLg3Whsnex9BprwwHK
gNHdJrWSfPYLbBGPTm1v7bng7Vw/Cz93rQXPhlF+9BYcUaTlm1fE5i41cRpMvYdpCg1mzDMzKNgl
BLHCqkdtTwB5Eir0tKwQxgI1p6HYMo978ERl0MIuf1lSo+AvX4Z4DjeTHX6SxuOMqWZcgmp0DBy3
etYwqflrzYNbdRktib36su65EZ11AHK/cRrov7qotEMaDo8a3IshIkTVqqpbXCIDqeLeQlNPUAsl
Adb2TZlu9TkOt0yMapJdmytQDFzHIMaSSafVW/dMJJG+o3XHvEfyY5W8HdhcNHRdrM3rw8Dov9d6
2e+iCM83VKxE3cYRy55j/phSU2B+m2eXgZCJS7XHc7I8EwYESSJZasZ1d904y8Gfe0abQCdi2cR8
xfZHej6UvzEonkWhGzLLPuFDn19mPcsvuFzll36Q1a7UMAnNO3vYyaILN8VE3zvWfYIGHlQBngFO
5EGUnGvAS8bdZ11nhYU1L/dWmj8Vbb+tO5M+yXUfgeIJmMRfOC9pusykLU8OyAnaDu4F6zEYM8bW
ywgRzgfWecaW0wGPz5NT6OPZrnFigjhQR4fAq4BiBucUy+yGDRJ5PMM4n3vEzFgJkH8dWOQgtlju
BaYd7txUnFyCaSm0w0PNs0gzNdQFn7hNPe5SDz3PWAV7yaxc99f3J29w0Fr31k1EIXQwnZGm1s9J
BcDyrH8ap2Ultu66WIXHvrYiunIGCmfm4FnNdbBuCpfwQbMqXnsrLc/xUvZkSwGzboplz63y5LR4
ojqBTv7Jzy94kmUBklb2oxmHe1Tdw9UgMMmPEDKnhkFyQiOeknIg1ddR7wYIWYNTxKbK1Oc4xK4T
4+6DOSDyGjSY6/pEDroFDDk5+FR54sAsQ9+2k3OOA6IJx+E1syMUHhILr5SU6zRrd3a/cgEVjrIQ
4CB04tzL+oI157Gx68+5ki9pMJK7prXzYWGd2lm1a5mHD1yMjBriW4fHKO7UuCoDFByyKgYsjL3X
XMTXbpinozQXh0jzD9gZdyXOMac+MHajIhYR6uX82nhhBxyn9uYMPctp6lepyA2Ls1enG/M7kLPc
nMghjTOoR0lkbvLZuWtT/arHpSKqOnpzSnCuOfF2JvXTTs0pgrUiPybOrKCYkI5GxXjMalDqzCGc
lNypLfT45T7wXpUtrjBVbZ+60kiBxXfiOKad8VBH8lMOAsVvJm2rug9iJmx2t9x9PG4taE82RTDq
PtpPuadc7dHLKUwmFj+s0cpfYsNLt1U8zHvCfMRryz3JVfofTHDnjZdp3zrdlHuVkYbZJHITzEh/
5oDqb5TfheJ/KMsvgpHshgFDeAgrwJ9CwXSeKTK8cZY7LIt3ZdmhDWy56ER4GatTkCwx3CEAS6zn
b2Nr/j5Ng8AJNo/8ytj0I+lv0shC5nlvtV1GF8MGt5zigTWtLaE+OvdGaxYna5j483rBu4tg1OoY
xztOkjLyi7Ot+QAGnTylcU60MlqGPWYqJ9OdoBzbercbSQSXtouhbHIbJUArJONqr9lkhUJm/mTU
dUto5Zz5bQHK0bnJibvqvrCU4ZeFNPcZ0VDR7MSHOCq+KDCtOE645SVIHp1GMBay0fxHera1NPXm
9p219yL9dbAX/oN8GgBqkG645Avm5DPaBBZGnrlpb9JQRGybAM4Obpy3HgplAaWL8a4g+9nt9mL2
vmTucNM8zlS99OFjKmHuyA6GvU6qShM1Blhq9MkCZEChqB9n4MtNHJcPncngp0wBFa2Bp+NqAN83
bt8wHHkbIJ/5U7Ozq2hc6H6fYDxU22rG/sHOKEnbiukuDHNzMOdjaajHKYygGk6gtI1BeKPtfW/D
hoXQgjJhlU56kCrQD5o+ym05HMdA3quk9LiKe/inORaAGnh85wAuVovdQe+lfiDsQzZh/QApc9pG
0AjCoQQFDgnRVs/AHN81rTpUgheuty4z/mQXeuXncCy+hhEOdfPAGAaUxdv0vDEbw4m+lg65TI7q
v+CXln0VnXxXNckltMvw9frfG4+RrnSYsXQFdInQdraM76KpIo0VhjzR6WPOpE3SM01Lu6bGJNlb
3DZosewqCPbrEz4265M+HmL2x3eu9Lj14L++/P95LI+bm6dVGLxBj8HxeRMuXY253HHFuFDZ1sfr
Jl6+8vFwMNM/vyypGfdwrMm8LppzOlOhrHud1KtTqDP3AebWcnqG9fC6yZdnfTz149i6J2VL9fZf
v/zxYzBs/vXLpudUUXZ//CBds8MT5hnkZnBWH0/82y/4+DkqDZZy0ZLEZq2ntn6J6DZ1CLLuBOjn
7eaq/pws97h4KeP7oIVL32Dmk63d9npw3Xw85+NYOS3d/cfjfz3HUQRmFjCeMqx6//a0f/08aIZU
mP/63mg5pY9jRV8lM1q15Zn/8cx6z4T25pLt+rcft4Q37VOsTCoLsd+uHJwHAR68R0tbM6Rl/PGx
QW/962FNVuRmCCDcoimg1lLVMkb5+PrPx//5a0Qt/vop6/PxQwSfXCw1mDYH1OScndQ3sdLBB9ZW
OAP7G+7X3dlyaCpGckRHOONneyFUrXsfm3ghDn481CHRZyymx49D616hLdEBLXnR6T+/Yf3+/3SM
KyZm8vrXsz+eg6T4saownNc1U5yjXLFpih9I3addX2nuT7+j/xth/g+6NwNPPERp/32EidIvisP3
4u9DzF/f9GuI6Rq/If1F90mdsvhmL+PIP/Vv+m/Y4wqweqBQppmS+eafQ0z3N5wAUUpKhPoYni+K
7V9DTEv8Jj3I62g4EbOhL7b/V0PM5Zf8Xf5mML1ElYnhDMpMy6Iq+qf8rR61sauzVly0QDx3TV3e
glnZ59IkFnHwvo60cQtyQUwQuBTWqvF839RTdPFmcbc+6kXpnvPMe5yyxsKxJf8dM8zhsj6yxwwU
S0T5XlThNyvXfxRG+1hqGhElRWP6s0C4BQAdn40B16wpQlmSShs/5hI0IafknuxcHM26qBcTii+k
IMiLI9VT27ThPbpq81OQzCR9jnoLl9UdESrm9/ytH9pOG59IDY33Ui6jHppCGrY+Dy5dMh7tyGjv
LaOTd9zscyQZjwykFCppQjtjuyXZfh6id9nVx3xUAyaaSt9Ooyie65RibQpcYxfDaDx1URBsPMe0
Hhn6xD7kvgcVGNpzntjvJqbxjyOo5CW2NU66/ibLcHh2cmvhC2QwS3Kiw2tjegt1nRDWPgaHwPUO
Mpts9pYBAczA4ydjRIArpk6YS1gdw9r1rm4/MsGMMP8KlDbjBpbRO5LQcedOjBSQPxDsKJLo6lrq
vrJsvym66YRMRN2V/bivrLD4QV/qXHtmPM/ujBTMMMqDUqmzadNVABhItNKskrFKSYNnjHGVnXyW
ehQcFnafz8S0uC/KzIeChylkNx1R7bnXAW1iEZm239vK3Zc8/S4h2FYLm4fY+KOYQXN8L7FsvNXN
1ufVnXQ3lA9y5m2J7PDRHfT0ljvqaYYI/GQP3WGSRndn1eG4g1zgEr1t249eJg7KTpJb1Glv2TQD
1HdefUEWyG2ofg3x47lAJGOQrVdPQ+2RakQHs5lU6mK44SBTGh3jpFBiHF1C192ExsSadPHQ0p35
g4K45hTcQifzvhfV/5hSuuhJ/wYaGK7FdUZOIw5ukI9AIv55wbktcs6gmZvLIB1tp4JSMvdTV5M7
0gZlxa0lHPJkm/Fzh13EqYjbL1aQQAmzkoE0nzz4HwyRDGEsv/GfZ0TCB17Xtk06n8dK8M8z0uLM
rDRoDhcvjIZTlubJnn6CgVo1PPVpbp10hS13W7ep7/byLRe6hiWgfWmU2NSeuUTy1NIParHrstx9
qDNsT+I8CN8GC1ZSEWxyKx++OLxvGyjM4Yv3rcLGnw7Dmy6qT7A7sl1rY4kUsAS/6V3S2pirKA28
g+8oy+gmM7mtS2/adz3fGMoKib/HfBIpDFrbyoZE42god+1+vnem5KZ6DCOmyTnVCp1MUd2LzJKX
SCF70xnd+wn+nXeWfgKazL9qara3OsFIB6lFt8aak5ew7wgdiZwLkcguuTCq26WpILRWyFuqifAm
hU4aTBUsvLyou+GW/2xM2tvghRNcVXMHGe41NRLrWjLmQd9joaoKDlGAiMxOEG16ntp2DE9edPDP
tPCtZETrGg5PI4PyY7TQKMMks4jfHk9Cw4ZHDX/kgdkd6qT/JBrJxR0v3ikmQbfkUt1Nhc5l7GCr
GYbJVSZLs55/yfMu3MVDgVQq87ptl4t3DLtpEIuZHO2+/+zIsdnCmk5PsAW3Ve5lJw3pAbQc5iPg
JFstb+fdNOcXaxFEu3Aejkhn1WPh9DsEbidOqTzie8doI51glxCWaUMFupLLZOyAcAhU6OueUQE8
bqG+O95QIsNCVNLBSBMitHZY7U2+rjkQiZPygqnx0XVaRNapS7SUnZ6EzQek7xo8xgWNGfTEpQOX
Byvqawhus+bbWjpsq54fmizXSGNrR5yg+HaMxFSEcklNyb7DX4F+ePLKS215MGhaI/AnzPczr/J2
HUabGyuyrIsxTy+8pvvZCZ4tSSmeWLG6tULeZYsuI+tHcbcS3PoFxcMi6thFHUx1z4r3RtDEB2G8
qnqyYRxD89SnwIGGwDCs6aCNlV53iXT9WLqmh8rJeYxkgliG/gYlKKTKOvCQbNvxfSM8jeb9U23z
GcDZMNm4ZvBOgm98CHHLbCoRMXuK0e0Ez1qvga9HTo1aiiyB3EufbEYydNZbGJPewRtVtS1MOLx9
70ITs+pdWbUvbSfGJ9dJNo7GHQDp5XSbmO4U1licNAvbb1Rxz+YorPu531diNk+tCZKBBROuJbzO
NA5ecFt+LW28TDWzOJDCEu/qpCyvEz65ArofwAFkQLf1p7S4q5JG2wYE1+6CIn7FuMT04b5yOURY
MybJNO6ciGzJdlKY+jSMYmFQ7SIcfxnKxwjWDGoBt2KW5xJHjCw+8lvuUvXY2M9hkzVH5CCaX2aP
1CTtrqBv3uILH6IeHvEgZBoFR/Qrst7maJnhQwI4uelqnTEI7gpjjNVqbWVvnmYpPmusPPXcvEU6
flQq0tBq2c2rKrxPbQ92Iqo5P4wFmTPD8ncoG/uiJ9q4TUs85bIZQ+ngxVl6dOJFbPHQ6TT2mhgd
aIQM4kaTDA9Pdgi+DWTxOnTaiOl4lGn2Yaisb1WcWXfmt5zMd2qGfNuDxUIQ/GPAqZWFMfDtlkz1
NpY7b7kYiyB4iGQDgS+Bs6mG+NBjGbiucVVqcTFYFBmtY16rUXWXqYuP2dLL5MIGiR6aNyy8kqOW
+6QPxIdG795IGGNm5sIQmiHybBJlHNIpIZRysk3oplxkEKLOkyHnXYVEeBMMyGrzJzswnX2vY/s1
j/ZdNxSkRC9XZE4DGE1Reec4wDItBVXT0hqpBhOsuaweVcPI3JqbazVVEyJYTEi4cUiQp+5HbmBv
lvc9OFoPr8moEN4IsAk99B5ceGt+FTIztAhb3CizR6i/rTk3Zn25eZb4y8QTlELyQ9Mn3OsvVjW1
lwwguCzj6NR5qIidxeGwhrTiC+m9BJkpj0VFxnw2O9e63NZ1bGydZJGShYVxC6YEcssc/cKxU0Zr
uTvr+LwO9n7qnT+GgeuPjJp5C21WJ7Pe/CFZjY/p6NY7C+aRj9Mt/M6BZ1CVBLCnbAbYoWv7TEG+
41JcPOICxfy4LL/oAVnxjdk/MpNC8M9ictdktgGHYCattyIEg+7hlBEUc+p0eyPaziN/qWMUODAF
Lu5SHbJZq8OdyrNzm+EWOFhTeenwnt5LExuluZ/wIzaRNcxO+IDY/oa9FAVZJturShj/p7S9lXFf
RCNDrdZAsKwz9ap7izxo6Px+kU8ljPXqbtCj+ob9DW5C4fDOyNAAquAiVN0SjRZa04VY8KtkTdu7
5O7iw5QOvq6mYQ9VqN3mbsQNwmLgVZsOr03jYrQ0JsZOA0FdS2ocY4KRYNIE2KiMne36aEjxb7Oc
Kj5wq0Gnzy32GTn30Z5n/VijZjygC9qoHBE7nzGgJMVaLnDtTnojeAxbn7SnA+h58DknDdYHFMwR
P+v3MEsGBokGMxjbfc+cKtthzdjvmom2RLUdrzu0Pk3NWxV43a5cFth4WWr7MKnQF9l4NnApYVsx
/W7mc3Q13EDtrUrshxbviXDh8kpQn2PUwOKPoqeuc39g7lVeUkNDWEAj33tUTRklLXVL810kBBW5
jrirTPHC6STHIo1J2dC7ByXtk4n+lLmzzFG+1p8QSctDbHX4N41Bdxjqdt6q5W2PByO+m4fxNR36
astSpMfDLsxt766D0lFO9T2z2z9i3ayOUYSRNp9VC5DtcYyiO9Wm3Axm8S3EYdVOXRyWI2OncZFx
EW45UUz7lz/uxIwxcwrtiVuXJSdxVzT6g86yi466Zag8auhno8w52V7+xSES/bLEb6CsKZ4QG3IH
HHtyCvO+pu7EQs32xqdYN9qdSFgszAyXvFSD8uyGDQPA0PzUOgZkVUwrPKRA+YhYV2GktI+g+F7W
TV/o38sk4elaRANGTOEl6nAkUPkl6T2bu79j+KhRT31XN76G6TvrMK/kOGKUjUQWjUcn7fL6s4Fs
Ymd+KvDTjW3Dh5ZjnarF3aWe534bUw1u9QKpxtSY1i6I8vEYzczZEtcI0WB39xlSr301gI44FZ5e
BuN7P58ktlNAU0EgoY3iisVTUwj1IZzm2IH3MRrdxkP8/WX9VOaAhA9qiK6pbt97VV09RHWY++2I
vt9AhRXRIflJ15T7stGN/eBReVfWVO0rp/5s0N3hRQiVkeoaXBbM1VeFtN45M06vq4YtvqT2tpdY
xyRqMvwxm6L9bA5nZ1n6Ozz4d2Ff1ZvCSE+44Ura0GpL4lbAfcssL2VhzlunqLoD7k3LJ30+elr+
NdC99g4kscc99K5xT5Oe1jszpTRvlXwytRhNuZZdQs37NvYGRJEm/mHF5VdaXOsytrWDfRp9g3Ld
XVLhvDs2SbZFdiTBJcz0bZgTP5swawhJeuUmx6XMcYkRODILGfRiU5jgebXd48KIfRRi2ys0+q+C
SFQtBIU0JwOKajUz/yuGGRQMHaETB6j5I8uF4kFtZbtRTGqKHKANYIVRR1DRLQeLhcHLDy25rFf7
zWVluxsK8WQyiNCES9BRUIR7vXRPGZaxr3YZjz5+NvjLNo55P45vq13rY9lJ9wiWMh/K0bjzQPbs
XDsKDQrsJPJ6HzeUH9wrzPM3R4z6XaZCMoM9ImULUCjT6OcTcv0Fcgy/1DniOrC1Z1ItD31fZ9dw
GpyryR8LN5nSwAEadV6YFPi4o208tFjK8K7E57pKxTZffMHC5mTNYgAHx6nDaAGW7Sh/7OvkNYhL
6RsKdUYil6vAkzNDBhYAL6+/BmlrXu0eCXtrOReRJtNdd1RF4d6yIUN+AUZ01Bv8kzA9vpUYaODU
7LwH44wpTGDkh37uaBINW79hS6z2aU1tHVoPHaAPHIom2tk1l7eZx9YrVe5zhuu/YzSnsejuqAEW
qSCc8ri9n0hR3kd2Oj3oDHIEvNUzaKnpR0WCErSo6P+zm5031QVAK93m3nixa8u+CVLzflZzhRE4
aLTDG7QvfY+0JtlrDcODjtp9l+tmfHCmFvuNVPMHnF5xbGMDUtgseYBBJPRdkxjzrgencp1SP8qC
pjYxhu+pwZU0KApGg9pqtCPtaSB6+DI0rVoM2MpbXC2Dr9nLqBUY3hBijZ9KI05aOakLfido0dy0
ZJ2S0SUmKOey7tWCSCMVg5ZbnUSnXGkQiMr6SoXmHk0h7uNYT56YTxb3dp/TobEQ+CGKfHAmUWyd
sX83gyR94FpJH/BcwRikp3nEa3PvhEZ1X6dDcA2MDqNLJUZqURwtL5T6WEy43OwaN8GoWJ+Dc5MJ
SENG17qU6Mm3WSaIXLUif2IAKo7g/mJndFqI6wJx3DmxwEXwBVf3fEn65coqpLe1Fpp3b9NGKKce
fasxtJchJXw5LPvFYzLAn7XGHp3BVOaVwa6u4ule5HOzC7Ez99Vc5xfU4n5ojumTVpYTtOMUyZJH
NGDhiYsbGfn9sAy9tNG8UyQ14AApw0Pch/ELcJyNRoBz0WI9emGVnq9TGX6H0hk7z3rtOM8RaVyU
8oU8RZPd+A0ymQO38QQ7wdSPDVNd9DKjU2lYG6dky1i3fitn0qxjG8ewSqryAO/FeOjd4BnFmr4n
Ni05ZlGv4cJSaidyNE/ri07MdF+GXgGyadxMtxG39bPSCYHhdP44UAs/VFU2b9YhZGXI9DIzytha
gfE9AN3fUCdnxzpQ9zOqHb0YHui+MIKGWi0SjD/iwZ2ol51kyzCQMrjVb1H9aXaa+fpTPq3JJwxm
Br/GSROnPn0vas+61reuw2U5Kq/xwLLkWHrHcM/gxtvkyaGh9AKXxb2qtIPGn7xTb3vhTeG6y5Qw
vToGgvTUTQMkNejlQrczqOB5SSIeYcCUvFOt274UFBTHBo7AsW3mO+lgYx1lwXDLZ5SollHHdxAl
Wlgd5nAzdUhzYKqAzTOeSqDFrT+r4CnvGUamltUcMxZ07rb6eIhm8aPIverSDhm6zZg2KcN54QCl
bFskHrG/Y0fCtgHpHO6lc1k3Vml0h3kYnm1lOBc14Cmj8rE/rgWIqzXnOWzybduO4oxyjV8+i1Np
2CHoOxA63gysFwaTmERscV/4UXnFE2ymy1Bops+K+h6abUn1AEvT4A619zqQYPwoWoYeG0uZ7kmD
tX/Uk9Hh063ivWXa9TFI7lCFt69eVn9qKv2GNYb3qchvhkRHbWN2dJcXQtxsLd7r0NyP3DIMdGms
oHXaug/wQRPqXfexd7x56zlzevWQ4GEOal7qprrH/a68IGz53awE17c33KCJZn6wEOptaz7jJPYS
oHtfG8myzekb+/z3zmWg07Y0t6CvRxfhBKkJvPx2ASNLWb7H7fyjjNxm77WfNcJUZinhNZjxLQh1
0gVcyp2ckBU/SSRM/lKT/oTo7ThD9glbb8ebTKDJqE4VtMtrqanHrojimx0Wv0exNlB5eu/20uLl
mZ8tpfRYKGRmcQ6ikOwaiS8Vd/lzgRnAwEwhoVe3aoN5U8CHNg9RsFmMs3ugmj0LTbvPWMY3lNLh
xYptVBi2UR/o4wxyVzM6wEzb9VTKnxIsRBOBzluWpv4S2ljSttA5mdCU+m59/yndpm2gzZ4vreqz
prri4BozrVCmkr2QDXWz+TrlFGFTnt0ppqBXz3Hp7kPjOmfAC9MUW2iZWvM2Fe5e9IN10LzCoqlg
kIkMk5mJaPEFtHQ/5V55HyEHTQ2wW8nMhkpwRDnLha411SFoZLfN5fTHYMj61rIytT1RV4JJ50GF
Wohfw2Cfc1RgODQkR2ZJWDgMLIRNTyJFYbr/j7Iz3Y0bSbftExEgGZzib86jlBos2/pD2OVycCaD
M/n0ZzF9gFslH5Rx0YAgu7utVCYZ/Ia911510E02pGQGzAgwD/Yhg8oqFq/eQDszEkK2IXibzILO
12sV2Kh5oj1tAtnUdc6kLk3qQzzx4jCndaYELBAiYLBQE2NVNOLTFsC8Og69+BKgIX6oHe+5yNOa
eZ56cyPX5aOVsAUNpnttibPaacIfaQJsYhkWVWbO0jVe/MiuHldhwZgL0z7pHGmC4IWRBU0Gk+Gf
fmHpi5Ep46VjueOVk/w1TOlC/YW1x3OFgXw796T8IvpdJXltryevSE75mxcxDVe8SzhfKK0cr/wh
6vg0TTa8MUF3URiGj8AObpcVITQmmW+ZgpoHVCEJJRapGRqHrYfDb001s89GYi59j7GN5zDfYf7e
bXO9uKUhPG4N7z0dGgEekHNnsP3iqSeIQ1VohqzAgZmO8trsc9RFyygosRxgwJowp/Jb1PbDu2zd
15KTYy5YRCXhVUx98WTOatMF2PXQVEjaTKv6GtgDRkxZDNsis0Am9opiyn5tKyyMymnj89g1mkHP
7J24Tr+MjLNipqD3yb3guvYdrR9EGz83Ho22nIFxtrS5sgTzGMWhfOtl8FCnaBoQK3GA1oNx7soG
NPrSmnaCM9xPqLaCZB4QkiJuHNh/KfU5iYlW8k1YPIEzMvGGV74iRBbRLkrLk+wp/Di+mHF50Uuh
UD4L4nFoYxQqLNFFL80EV2AgE3Hrkvd79pcvbuxfM1O1yCEpWiJ7fAIIYOzkElVvc+m0VjD3TI3a
fKesBkQHDS8qxxjfuo1EnC1vCksT7Ke084tcvhSe8eaVJGTBDVVrSw7mA0L3HdpofWghnqRWGm0a
8TMwWoH+vH8XC5jToDzaRNqft0NrwwdplH9mTHrDVlucxrTS8OPwWU2VghbtvZuG0vuyBCno6TF8
akCL8Pz/XupWvqScXOxLtL9xqCgP6ew0a6Y22as367XR4hmHybOMjyQRgOxNoa7wQmsfukg0t3+l
SyoNVZF1suEkbZw6H/dj2g1bOSJYDSAS563V8BwnDNOpJ73BBZa/zmaObyHIj61B/GY7dux/Q1as
aVW6nyiBDj0m1+3Q9+F2hl1+Tbqa+Ywd42gZcFIDU3ttAop+2BTbREL5GFw/uLVJ/l5Xwy7CwvOq
nR8NFFgQEb55mxN9kUOc7bQd5zu4j+UaNZh1EXP7yXOLcIcVjWEHgswzFttPZsDlLMXMRrMDuqfG
+UumPfie7hcyZj0eqUPFupagMGuA1JNPFCgAHfc5y8CT2VS4n4udsM2NhxH9eWZLe5mlc1MYMNjI
muNn2Gw/w3SmHWTqdgn6cWdylH4pKvtZJcxu0qLCBzPwYOEjMvZxFTe33ukpUdwLd4d1TWKj24Qh
sKyooKqd46BbZZ1N3AuAxlEhXJW9qXZzGlS7ZJwmXAPRF6OFpOX3GlthlqUwfoRx6hez7v2UlC0V
plfEwQ49VfW16rLgLEOspvf/lmcme1FzzRizuHgG8uqS5eO6muknnG41BGJ67HKatKQr99qdbmEX
9UdlRPa1zyIeJ9Nw4z6M99zqi/mWZFaoVJ/C6BtO4XZtW6FzDBcwBj3RwliR1dVxycKSklq+KyKg
GmGTfHbLH1OkEnZtJUNwdHecETo6qy7SPPvz8TwOdIwEaT/RvjGEZQVIMALsnnx2roXX7rKBeIBV
l+B2cHzTxwudX6bJSlnZTBxcc0JBouvmcchzcTGtn4D9fq2104QKX6bda9jG9UswfDY9++Z1KNEb
jpHNFAd/9RBdNnU8B6uoJot29EiUY5hzM6b5x9AV7bMSWwb4cuM6Grz8oqfvreTnyEG1qbX4Vtjm
q6fwZbumTHeb0VG4DSVU/0lNCs2RAE0JPT+LzH2cqMfE7V4cG2YYzQdcxBAiA5e55xk/4JOh0zSg
ATJJxOHp0pMbzbWlt+W9bHaWcSDXGUt1w+0TmdaZ/ibmbYOkXoKLD4q82fsDuXT9k58mLRKAhFfS
5z8s01LsHtbLKsWz5mFnFeSrYbJ6b1E2rlm+A91JCPPI4571gUHSQVFByKchibPqHf2ezS1D6eJg
xq1cufIGfTFzctoi/OjX+3dKGZe0GeSx9cbO3IiMOD/0HV8GFXwaFFMCF1Lb2tORYrXPl/t39y/G
DEWut41DQbLpgyryCCNT9EMLAfULaVj0UIUDmRX9hEBl+TvcctHD0PTtvnV4TrBtTdaYy6ztUPoV
oDAq8If7FyyBatehx/n1d+E8kezYsiHxnTF5MFWQPFD6z0el8ls6ghv/f39//84yS4+aABNs4O/M
2GCc0lUBBmWvvEDPpkMr9d88yDlitY/9hbIXNmYBgh9Z/Y5/f4G3dNlBMBDe6FD0zFhS8ySl825P
S8S7lWqUsBDZDUS0DnlZG3vW9RZ+ntya6N23RkACF2TZ4SVlNHnp42pDBtyz50H6mZw4OdicCGHL
vI9Z/I1Q9QjT/UDhnD3EBRMyEXrvA53XCh7rJ1JZfhZD/CaG6EDnf2Ke3LKUmGieNaOcdhL7WgA+
MWrnbGGf35CnA4a3Pfllznp6+FEUXz2v/2ax/OtUbZH7s7etep1k/ucMPWxcgySolXeRE8Niejuq
No8E46hQzw171NTFB6Uk2ruZydnKoovz0b+WHjoNAyZYBF6wTM1vxUInjd4767vPvohOyjmVwwhg
VJtsbXosN7BuHwgJD9ZOj4iv6DJjZScwXyThCKuxPzhOOT46tWUylP46Wxn5pEG+mq0cSUXgP2Ue
aGOnqh/cud/RtnYkGtYmszUnzFlHS+MYhtWS6sYkOnK7p5CR+Dpow56utHswDmM2Rp+FW/noVqgP
EopGAwP7GjT2xY/4B9EwfC2wSptTAbbT0FseGmtGx+4qaPg3zWzpCptDSrDIqii/w7ccVokrSiC4
RbsxFlyYv+V1uBtk0OPKn26j/J6OMl+pErvCVBI+Q46YtUaFydhmx9aKejj3s43doSBnn0eTI37M
Q/iJOm9e2b37Iisf1nP8Y7RWnr/cF+Tm4XKLMPxV/l9zrJ1VmaXZPoIBllXpQ5mHT+yOyc1tgcCZ
6ah3Xh2ebeFzFyiaMyeY1shvpq3W7mvAmkj6sIodWA9rP3L/lumPtIOAPTZqGeiJYsXsGNpM6R1y
JaaNCIu9VxHjOg2gAMyuxRqbvwy9btZGp892MpFSWUDuGjLnJbJjSNleY26rpGcEiukL9tBnso2h
eA+Ecxr6b9c3D5TtOzsF+ji06ZETnmF8tMNuxidQEJuRz/rZrl0iOGd3F4QskgSMalh+bBSUXzH/
xTXRq2pLn/nDGsWtq5k+OmGxEUXUbk23RXgV/+07Fh8knCCWlcHOHxNwco3atGRn8pCs97ZbPDYM
eIQ3YkWJchC7qfnOUvIr72tcPYoRjGHkcVERsEo537Kg74wtW2ueMSVjlKpxEDwMVPUGn0+IJALc
eMFqIG2OUdsc6DkB6iiXJUzF0D7t7dVcDAfsRsR+Tsmt8ZaeNHWBCGjMfEzQeODY5ZAijq9fPJuy
uel3ReK0W1I72Rs6zQa3UYkXF2HSYqAYFCTgBN9BNfKoUL6GKh+n28X8mWL5xe+6zrVnbdDUbWPk
TdskqNaWkT6VQeKsMa/Ma8TtWz9mrTN1hsNBWLArK5hvEa8JQ2zGhmPNyHsX8NAgze8QT1axpSnt
QW+xEMZiYlQ/pqQU67xiaD979/zVT6UkFypnllJbkBZYuL90FujYepeXzl/ADdmuTN9QNn1LOdGw
K2jMeQhqsqb2dkNovuuJkQ8TDNxL4q0byFv2X/POandzsQvtYDz4fnsFSxSuQ49BnDPl68IiLnqp
N53BbbFN9fAJKeLNYEj3ffVeI3lZD20U8PY0L9MQw0iAfgwaTZ2Ar8uNtxi6mvRIY/c5SdLvFlDM
lcthXJD+JOMh2puBfJ3GsxbhV5uTaIP4eNwFo/NsMq6PAobLTkDnG6dfQOhGhMDZf1Wleuu46xLi
P1YJTPetU87vucz/9vsG6wFo9T44qqr+mnud2syCjFxmfWUNk5nhEMMIrKkd5rRdb/Q3q8kj2vgw
vpp8FnmYYFN02JtXSXlhXvoDdcC7AjJ99NrgZz/Lv0NoWVuNh3CoA/MPwVEfs4lsMh58wX+IiCAA
mgipf4vTdJmLIMkqgNBpivY7+Fx5WD7QjBJ7OSixt0VUMJYAPFGAdsdXObAnvKY0+pvOZzIPuB10
D3fYXlEd/UPse/slkft3esRvyjnwBDBabA+Rrw+j4N8vzgnnyI/YJZySJhDHehl/eTKGRB5BFU1i
5vmZvEoBL5mJVrbug8jfgZbKsdluwE2062EGFNiQ9tJ2KFHt6fkPLxB18Qdpn+97Pi9PojS0fxEM
/pHs1Eel1zVShfg4GxB/ZU01UUQ7+FbAFHnhRIcOI+g1No7mEoADwxDz4p/yX37TGPMZ+qZp8Tla
BHp8jH+xnK4xFNLDE2oalhQzdh4ctzhj3kuPojNbPswqQkxSZtkf5I0fws64fALI3HwypO/A4F0y
Rv4ZbaWV9GFHm95JLCtpkGo85+JgCx8mIymB31h5IAwbvww2//3W28tn/29VZWC5nJ9cuabnkFfy
759sBWVSFlnusoKK9SOyr1M7GBsZNtahVTFpEDnHVjO+FnPws/RnAKzODfYf1V4OcRKoF5ytLN1M
smf+VoyCHXxHWlXdX123/JZ7FPFoHf4kTxXksXx82cIMzID8X4dL5qM8Fde000oqY5w5NfMVYz4N
y5imZOmwSSEy3sDRsCkg2DLYOLPQ69CeswsCXHK/dT/tUCUmg11eVMrO3WhbRNfNdEjt+qlqq/bc
mdW2q9Hv+eA82RsjIp9/5Dig9kOTsHBgNbHKEVxcKsDBEZSPNaNowKhNYu9ZTV8pvK3X//6kfr86
A9ejIQtMAiRZMn74oMrC0SbvtHfqmBuD4iBhyBR6q/vuSyMWr1/NANjyk881lp3df//s36W3/Gzf
ciU9iWsjCf73RZKF9oD6vfFOlulti3lsdog0u23lhxt/GZv+90/7EKu83AyuT56963pScmx9+Gle
C5AKtaR3im3j76GsPqHxXt2n+6mV/8S6+/d//zz7Q7bO/QdKR+DwQ1qMZeHDW5vqXDP5wOSYhqG/
jTHiURLvLbDtq7Jbhh3LiiAuGfsr47mqSL0NbUzUYRkwBFzWo7r2naNQ1fNdNIrnFpq3oKsayPoj
J3mXcmDN5Js8qgZYisEk9w+/we8HaOC5HF+8YYQE8Vv8+wMq4j6chsxzoGmRrcLMotgnTX2zukCd
Rl8CNrGML4JFmCd5uQiqusV9x4xtkSMOAQqRqtg3IYlomUOa9lx6V+LV3+y4Uq9z8Sl04VT/90v+
Py5nCfrGsnjbed5/fM+lPYBTq1z7xKiBAb/LtsMNyCpHAXi0wtLaFIvRgVG4ys0/JJTeM+0+nHlc
ySCpGECTjvjxeegzvOVn5/aJnOl8DWl6WlkByp2+Ts+WYJtPFtF0tYBDrpykZde1aGprfOcrNH5/
im3+GEq7XH0YZBZAkOl6IHo+PJ17My5EBNnslHma82pRD82L5ufG9Rft5+oTXTk3HPWh4RvlH+5s
//dbW+LSgVzkkCjHLvzDtb/sugLIq+apMs2vzAQrlCNi+uIG+1xkz4AqxYNwc0ag4bLCMRNMyZli
SRJ5735sH8LMsL7Xln+Yu9J97MGH0efHVl1t6hk1g/KAg8YsLh9Hx7rNESVGFTonJTvrnGIWhSxH
DDoZQvuW3EN4aqzcKjS1DwpqvmDOssIw4u5yDXGkmTwJ0CGTm8TJn3vR4sKXxZmlxLL4cye7WoWc
YAenQjVrTSpae5GN9KuhTIexzbPMKt4TUz3bc9DsEsmicLAIVofcwYWyiX34jCqxvf0w6mqlKuNi
iX56HwdxMBJUSUaePtcGhRtF7aXp8XSjx2TZ2dBRJZ0JGjPog0vhZy+tSsHyRhbdGWTw/75v/o8H
NqnXtKzE1Nk0EPfD7B+1UhHTPU5G6J7U4ATnOXX3KA3AUDbBU9+a50Ahw0gJcugSi0amcdtVkRSv
5M8BRp5rlsssqpRGV2x32V5aA3MCtIwsS6r62Gn3E6QOY4VDwf7DC3d/v+OlSVIaSWZSBoLEyX+f
USrrka1QA57uMlEXjclsTD87pdzvoGffA2MCk+D613SeQ6xPGTvporu10gHTXfE4RUJDEBiLPJQP
l5BYe6bPAvVgPa5ZdopjCs+BnJw3xbZq27Pl2zshSOS2YtfQsNay5BeRDMjrLSMnoyRjk+8hUz8B
g7jdK6uWvv+S33BMcTDK0d4CgWKGzG757OTiaTTYhYAXJxC2PG/GLGZTyJF50Ezw6mGSO+M9EOAf
3DyG0bpsy2aqe8E7/JiHY76qcYMdyhadl2sPX//7qrB+t+uADHNxx3GgchPbH25jUzfRDEvBPWXB
QTLseWh8KAbI2fAXyUysFAxtBnGsBMEHESChfYuYLEQRqazUvk7/cLpbvz1SPULQuG2wEHG2gUD7
94et44bFZT3NJz7e4eg3SCp8fzuWZv0QO0wS2ifiwMq1X6F7HM1qF80o1QufxVsclQ0Rqlb0h0r3
91Ofl4SrCc822chUUh9eUjDbaLIZHp7sKCaIZoD7yrwiHNg3pJHFeMZGXud75nRl3j8dPfKjc7O3
z8LyxfoPH9dv9f7yWtAaW6ZYilf3w5mf486pmtAkNUVZ+AJxJ5D1pPcxa8DV0PGhhbaN9JW956b1
DGvjd7w2Y6geVZoBHNP5jb1+yP+nczaEVuCwQKJ4nsf5/Q8v9Penk0dBsTQlmJtoEO5wuX8cN5mI
4tGr/OFk1LZc4Z0kBkyZF9Sxkj4tDQ4MYMlxR/P/GIbyYMi9Lrm1ZZxHFyN+FjOU5cF3P0Wqro81
tDhA7EF+yabhGu1GhL7PlR5zAsnsh1a21QsnRH5mY4nhaKi2NjbhS5k2EK2ctN7OpfwaFmQszMg/
y0mEO8Nsc3RWVSE3UYEg3E0chouLsDrSRB/3gYuy0Gv2AqW+0/ju0dViXNVT7gPOAkJRYRY6u1CL
iQNtdw6hA/uuyRYVmV8cGBYI5EGEWMxlEW+6ZJ4euacJp5yHE7PREHmjEaxLxy3O8P0JH1q+VO3U
7vqpdPb3BqRkoYf6VbSXGbck7pDCe5wnJAj9Noc9/smaKOeTVBEjVn3Fn87mPs62htNaRxycP2sT
PUgv5mDN7OWqIpf0o66Tj/dDNGFoeAZC9jLp7qtZzngjjO2A0uoSW8ZzY7cYcUa0FL6jrqr6zMI/
wXMg5cmrp8O9k47D+udYoGBPZM+7wZNgXczKerCymGdcHh4axx3/UHP8fvG7Fp0+fmPpAib82OzG
BQ4Z1FwAdVNBt1av7zV0NWwDPMA7Q7NAGKb//7vftbjt8cGzpPDFx3qzVabd9mNUn4I0bXdGSVJE
18tzYhTZMek9ULaB2JOjx5QGVRa8esZ+i17B7bzgDyG39ocGhzhQSi17ydml9zZ/u6cKrB+WroGj
a6SD2g+KCzcRj2CXgS2y3z32DefoReHVcLpps/g1Zp8r0S19+Zakxi6qB1ZlYEriuPhOIcLgGLBY
hdBxNHJqJ8kqf46eBOu/TYkym1gESLwpKRzjaP/ppA+s334dznjhAXh1WU/Roy7Ppn8cEU7GptJB
tH2KRk0k5cKovcMR8yZhrn3/M5bF/6XXpgXQl2oiT3rhqyUtTujV/dsgRPJEAkme7SZhvI1jOp/u
X2KqeCTuI4UnePf7X7lGyfCQ0QW0YgJt7DFlodBC5kUIxxJEkyyaYqB47KZjrWeWKYknTrG7UFWj
CuDt/35rokwxFINnnOPilEQByfZe8zOXk3GKyxl0frOAk/MGFHg+gk4RYY9sKRPQZdz0kBjE/dxZ
ehly7RAY5pyPQQEgi28nzEIsJE7F8uX+nWxiGkq4vHxdskdCbo6nwm0xy9TJSxs6uKVDrQ70okSc
e87eDkxkNmP0omGe2ZxiKOb0a96C7tbEmrCymvd+9CnKlbv3NXY2dgnoxQ0POksdvd6dmb/sV+gF
sdypbk1YSXLsJtYyVebomxF/s1qCdESuH2YnogCv43EnsGnBgCnVIQ8JiIFpebRZbjwnpEG9Eiu3
adCybMcwZVVA6jcBLU4NXSuN4cvwx4mMi4tPJCOz53BXOdbuXp5NQ3VzEqJ8KpUGO9I0o0OLUez+
KtmBXwt278cOlsSaYDf3pU3teCMB1O9oX9jMIxHaeJnRXgxRdpcE8RPNRYXkfmGE1y2zJshItzDU
5muiTLlXaIdrR4YveP7XqeYeMg0teC41FVkZJF6h9nOuBNtnjzpBMFumKLC8wSNHZ7Hr8NgySKNg
dWXURAtlbbFEfGKXx6114BpUq7GIEK8Ko9hHIORWqqGdlq4qd03zF97ZQysG63VwUhIjtTLwgDKS
n0o3v6ByWdRORFOlKM8UPop9i8iVwNgEamBL/yQ1mZRp6L0iGLO3CeoaYgjwQ6Zdid0yNtj/qDdm
RI9YrRhDWc4hyCLraOfOQdHso1Gf4eKFNRj+ASzxKi209aXI3Tdy6L4EjUJY2kX4SnHFk7RU74ze
J2dAWVj5VHn0TCz+VYSrr+7tzwhnqZ1J/NwOtRMfiAUc+KFJV483Xuaq9bDH/5pQmimyw6B+LjUq
dYxkz3dj6rTIckctX230XSxhmGW6lH6XYuweS2vu1oWRFNtgQF7VZ/FnlLB63wdcRnd3Mcix9ub0
bJiM2CPPOvpmqtnby8bK9kOEvm8ywS8WCVk0NncdwCuf63UG/ocy5nVAI74CRR4hTuKPme6uGHks
TlvTQzfCdMHvBkQtkRhvcU3VL0gx2OVxkBwabV6kaxQH0eN7TjLMiyOGP3CmU4QLG845egF+/Fy/
THbmb0zX3CZGitnLA+iZ8OQlqIeVZ3l0oNy9QGZQ66rWED1jJ1uLmQ1rkS36I6y3m4X0amI5RUCQ
HRxVSkRDann0TgqxrYkEso4uDEuiowO3li6cG6IgJXlXi5T4DGAIm54F1tWzG4Y5PvXTEPDA99lQ
k6OOQg9nwXnYk59WpUhF0fZVYNPiRZmC4SRDWHmRxROdCkjsZsy2DCDlWvuJ2AWl44PSLNUx6Buq
TE/pV+radRkUzhMVE5YV2VyLljweKYwET8Qzxp0cbFXHGdM0c7bpW8lAxRmHM79/dPIKex2bwXhL
3GK6oaCKuALmVT/4euc6UXAzVGM9VtxMgCfJzUSMeYrxwS8D3OHUExaTBPiJFUuyzvxSViMzuWJ4
TW0Z8qScpk1bqUcExMFLmv7Fg4ENayMCIoToeugktbKxbSLmdQBoXt0+7BFC3eRoNa+M5a2dqQkh
Sgm8Oo0A0nJCrAmlwlrSfssmEvNgy6q1qtJuUyNLOkN9fW7M0eUt/RZ16ijxyQCyRAQ3IX7fxay1
V14GbNOt+/xTnn7qGiKOcFudY9Tkhx6eKFvG5Gy4POJq6YZ4QCp0jb5DWUmM8PhskIddGeg/rFI+
lq3p70ZS0PZkZj05BaO+Fr79sawKByIsnrQOhTk5ACRSqyn/xCOfgwqNKu+2yaBPkoGBhtC219TE
EgsS0Z4Zy+C9IiliVOVw36YmFSoiJ2jOFR7ceNXJvaEr7mbTfZCJ+JkqbzOJiH2szRYgdEd3G6Oa
KhT7boSz5XnKKZcJFPYK5z3U5EVDQ7B3beBSN2fpI6p7PoakgkgI6YEN8IDzy9irDKMAbrH5gZUk
gzZzJtQPN/Euwra8xRWT78NZ45WQFgRo82p3pnigbUGrBp/mcagFTn5krWiTbLENmNnvx7belL4d
XBDQddsS0t0O6Za553099G027UqdjkdXaDznyz/NUjheWwutBekOWGV/fBk4hbY+R2jAGfSibQWj
TXVkiHAqucJ90RyVud8Ut3kqi/1AKDXpSh6Gkz7F4hN2wVqHBMLxTiZb13fxUk7NYhmBiUgEMtvX
MflmyjcvfXDizv/qwdto4Fnj1yqdVTIO/QsqNeJOmRiXacyaJXK/5T7BYsiIoqM02q0ODeeaF85E
yGR9o6X8QabUIYAce7TMjUMpRWM0/kDOgfswb558n9woEFLuwen8hyxVDzYzboB/09fJIRc5U9nF
bkx5sGvi1maB1FZhTySHe7D2lGjbLp69Q4N5YsHRx8zi6DoiiPbexJihbfqIrtk75qm2NqV2Xu5r
ma4V6dEzao/XXbyLJQG07b1LW+izs4itR4VuJ0svZeLURzvtWCeHCqN13zoI88hsEfwUK68Gcq3K
fawi0ld77zwH2Q/dJvIhRBYkGPDswUnf9ChIoiEvggzQuTvFVghK8FxMsnpAX4ak2KmMI5tnIC9m
Lbcpb0cMpIFREASBKXkuZRBdXewTFpEpF117m2AW7qYOh293Z3kbozHSeUQMbnPRQRusXAlBRrbt
+r4MaSthrDrikrS2rM2ItHU7xsyISgbRW/b5aFrNgbgGmH9Bbj1VTEeS7i/T3WnECE4dymOMpmQV
hRWkS5hte6fAeu9VWN+HxcKIQxSfcC1Y1EXfkRaPh6oVNxStxWZK6goRQBeeaPLQyWONXls6qC/g
aKt9bLvf4lCIqzs3i1EpOdpm9gUeqLNjH2qtohzzgo/XJzaLFsq69yKzag3T1ziFOYEiXkkHSoTD
SyEa89w5asMSdVq3k1MwLG4OFrZfm9L8mdneaz7Z5jmb0asMJJ1mceay3u777eSL6AE5yW6YsTcD
KPEvVtdiPBn6+MT80dpiyshOjAVzGmb35hnxG8d4fRoYHj3OPIwF8lZQkxEHSJs+dLMrHxmdeDEC
ypiNIAJL1n5EIL8z/auevKc74ISE7/F2r0MRTUOJF9GFep8wxhJJt6HbegvTuNgY9QzujrQ39oFc
nLOzAa7eHRF5NBslgv7JkMPRxNd8bTujQQkP3LByvZQMOf8xMZ16b+QZppkZ4R3MAoQqTfzd79P5
OA4djlWZP9dWygMtN15M5VT7RDSS4x5A3ewOmMHj8ChHXT0XBEMJi5A8npzqEFb8LHJsP/eiedH5
+OZZQ/jMtAg9VJXajz0ma8ZDAGampEHMlwZArFO6FrxNWPP6+Qz3e360O8ADdT4Y75PIHnEiddDY
f4Lz5betzW/0w8amtttLXLMd1ZCUqza1jnVaUN84XBvZYqrCAdZUOI96rxkuAn/owdPBd+gANs6x
s27Zks3hBHy/1CSVu1Jg3IDu9EsE3AAnQDzKOhVz0crTE5zZPPmkCWCJZFU8ocYuiQcP4JxG3VMg
cv/bwA0mZ2xBXdYUJ4U48rny0NxwmhCtG2A/HgGRElWyPDNotcY8OiXOF08b1INFgyS5aqDFt0jW
Tk2l4yMpUzel53LnOHP4xYtQ24zeagBHf1M9IGk3acSDP/NUrpF+T3Fk30LhPEp3xAMyiOwy4aWW
cSZfA4HHEXnftdPOuRqm+sltquap71FE9tXsEBqNZn25bkmUImmzhuHSdCh/O1+Mz+NQWw9JJ+Qb
Tx+5dSf08Bh9dlMFkKBHH7upCTTbyGE6zgZ9Hh32mwMW+2zkJgZL0y6IX/c/j3XhsqPjtA0Tc11J
1KFFnaunBSlT1Yjjp3R0ADSJ8SVvgRYMaX/wMozdjA2Dlyz4Gs4uABRLvgzgV35xRbitiVGeYx7r
y7qgs7E9cbVhXixD1ogF4JbGqbZJkdYrBmdororxmJuQUIOaxHunv8fl9tuyox4AuQvgIkvnvcwG
6AZZ6Vx41EzwIWwESFXxk1GG3LJVsddNnZNsao/TERR5iZvLFbsEkd5VlGKHmCc95yybjq3fXmwy
4k8jS5bArW/8c4h/kwkJM4F9+1Yi1RjN1tjX09Tuy9B8KdgBnCcG0vfx1txEfxU9O1yJ83WVd2Fy
wWLN0Wx7r6zgX4dieqgNXF0OFdxUNAmOR8CoRhPVh7LG62kRLW7C6F5YRk3ivsUxHhzdQFIOF1cT
Vv3msdJ9sy8I0URBEZw5SPo9/uqA4FxUnXHXfLPbToAk62e2CSh3Vr1azrBiMj6ZyJcXXmrrTeYm
C+wHlmXj18zFgjLt8izzKG1hq4ZkCDuqKui3iuZhaNv0ZLXhKW+z8hzo9LtqtUH27oijw2ELVgr2
YXdEUot+dotsK1q1qVzHjKAeYOLsCrepn0RCIQlD+PsUyYlSG11WEJOfFuZ4P232Ll4MOhlASnvu
VStOeewyMCvd7kQ5HF/c/FyFs7qOOhp2mAAk4aKxgQQczInHktWNeA8LVFRr5hbYzcbh2Pm1d4jD
8UEhuDyMtv3Tryf3mpvBZQrwRRBKKQ56SoZDhCxzA03y3UFxvPXoKGia+iUF3bEOfv02BBwNtuCx
3g3D8x0ERW1ETkcllySRX5gJpObWA5muq15H9dVwu1eNanHdtHW+rQIvpGGPu22vrOzKCDkcyvEy
uOMpoIc4VSDAOpR1BNXDGesqrz77if1oDUHzTH/O5bkYZPP4oQ/yU5BK5xFf7rkkXRnRraNuzO83
xK/qra+UuWl9ZJWTEelLratundX60aq66XO3Q1O+qkxVPzYI0ZcoTb+fmwe/c8+qj/jkwUPsQrd8
H2r+h3froTvMxWbsiscUq9DGUqgvNa6KVRq0b7oTrz02ZGxGE7ATZ+0nIZgwGERrTv7vuRHhQcts
fR34mUc5uG9GKd+pVVbaCbI9tlrKXIYa+6wuMNBkyVU3+ereZdYFWZ3LoDSrPHEs/oe9M9txW8mi
7BexwHl4lUjNqZwnvxCZdppDBBmcp6/vRVV1V3UBjUa/Ny6uYMt2pqQkI06cs/fanrFrDUavi8Pe
pa9dy2CQ19pMKXh7+RxbPwYwLuzhNaGjC9GKtTLf/fgLiuJ3MuGZsb0xjlJT4o80OPZPpuVH2CyN
MG67ZIez7ZDgjhGL1Ub2ADsmDVICCPM/dk8h59EY2LhG7WziDkcQgmncauaLsGiJGUbv/lm2bvlL
W6zkTqUlpx3feAmku2kT99ManOHeJOCm0T15zuviKWk4eNmWDfclnh7H2dZQYGki6oTrb9us8o9Z
Z57bPpmjdrScr8EgM1GbnaMrSuues+iFS1657XRE2mSGWobH+FbBKVZXI2N6kaE65i0FCNqAMHpD
iaakS/aL7v1NDfpRuDIxevfIAsaZe7VFsZp6nF/VyLITtNZHy7W+SZO5O1rLMOGs0ojG0+eIZSLb
Zd14NmdGoINRX/8JglwFZMCfpjCPdQuDA12JKbclKW903uOZa3Po0RkTQUfCFc3KIn8O3NVe2SIc
RO2792sSctC/VVtLiwkMz8i19OL8DtfYuEnipQS9g0VoWaYfzwXOt+h5QEdwIr+6AqoWT+2fKic+
EZYI1vNh+db2cHlw/ATX0ezHkzua43ay0iG84bugCsBOmpDtJ2ZXnUaTZu1NNMmgWJxcmpcb4QB0
cZJpb3sNXViOdT4BFHtI2dyjkuMUW5A7oOctMZZvukFEhHeQZ9+Jr55ojTtK+XrTuBZ7F3XTMVXd
49gF1tFqPbaUWb81Tenkrc/pzXwxCiMJLaccdsk4fI520+3GDnq/EC69T49898AfOeiBtt9O3YjQ
JgUTftvx+w6ShAJX33Daqi18YVyT2FCB2k2yGD/c1jxmNq5nT79iotUdYO4lGX0sEeDFsGoAN50e
kHh65FQwKdWbaOpN6xizyPa+254XXX9ciD+4jmvQeN9oOLbHkXuHg6i/HnZkF383I9QEnwCBTVsD
2fAdmO96MOYnAMTJdvFJa1+HiTrePI5RI3J6VRM0qFvHCnsQzPsS/dOCscqI61/8GeYXs4+6LDMu
7UhA+Ti5R23GAE4v/SE4qfstxBaXblFFdwqnyzEXehu2RuWHpts+V9Jsn2ST28fChistteKhubqj
Yz86Irk0vvqt+9KPqsEmkxhxAo0Kv9/R8TVearaqY8nUQzXqQTqw3MYMN1/MhoDB/IikeX7KJHgL
MfurfiO7y59k7Ttnt5dGyPLx4LkzuICxTrYmebqbJZ3dC5XoMN/TQw6tBoZHDu30Ec0qQ7oaPL/j
ji13o5jvLVxuGIehPOODtB41n8XWNlv/EAOZIZMURyNnZYdRxHrl1lBhsPr2e+CnALqcMmEQ3tpb
xZaLD3tMo2IyvZ0wevY1DTq6HmTu5zj/8VPcWRo49GtuTvKqN8VXHJS/eoemySxf2sI0X81hwW2K
/hGsRwXOf/jDmT8NMU0VzCyW9J7dKrRdk/hhQCU7C9f2hrY2TIXEfmocJ1pYOJ8Vi9Gc+ieHommX
TvZ3Vc/ZG3qDD9+oIjC/zY9DvzMRr37pW5e+19M7YjAOBpqyi9kzPvBptxyccvkZM5VibZBMrogD
fYvjT05ELwUdoyeVCCvMUnHf9VJnkpGRyZOmGEzHTBwo6C9jSTtdy+P5uamI2wu6mRCgou6JPR6d
lUCfoR9I2kc8Xm8mJdCdVRG6kul7owSMe5pT0TMNqt+E07dhLZr601+tCPFYTfd1rfTH0Sg/8NNV
D7Nq/5Y9NDJzzOVejJr3vszmSqhbNDIq8H6IcbF3ZG4Ph7YPiIaytPaaTA89FCS192Qckv6IKJgW
2xYCCWuVu4IKnK4Wlwb1NPFPCw3A2TwtWGTw8yCTPaLkpNFF7MkmNcvnMZ/eY6VNuxSE7oXkorO1
tkbceRiotjnMFaqZr+jo5qvJUhZq00RXt59fRZ/YD8PMF97YvLS6Hql2ZccQuq+H5xTL5sEddG6O
9bdzFffPOiFKrtTvyQHbK08Zr0k6Rp6pF58kH3l7CaZi1yije/Xq4kjhHw4ubvdNFONV5nqEUAMq
UvsyqvlzBHrylgbYwP3Aj4aCEM1OXIoFGVlQOEevgz7FKd53u7NKe+DDfG8cIGKzjqSJPp3B1/Vu
tH/iv5+fh2EzbPC/8x/7dYTWcg+36uxczQf/Rb67f+gGm9WmJWHXwuAPyYWxUdhRQWRhtrWx6EQB
qzB0gPkA3ri5jP59Nj6jY69gFTchqtm9HUbRNbp+XnGWbb6Iwt3GmymaInPnnOpj9pA9DG/+h/UX
7A1VL9mouJJXqCoHMNaAp7qLeofRRySKnf89Ma466Ed5nh/GB/Ol/WwQreMzwRNFZmOzpXEdtyFO
MK3b9eOeXj7uVZQgOEj0azoX5MVX6UvaVzuywWvcUgwq+8onjc4u4OvnvY0VvyHLjciToz+WV2x3
6kq+2OeoiokblYjsUlrfgkJgQzmrgQYlBjop1UWKYfxSFTCAftLU3Yzk7qEf9bclKXftOMh3fpGj
TFIJNWYm3+kkb50GCYJw0hpvuW2/W4NLxyyn3MzLs4Xho+RFPL83EWEIcFh3D6Sp4sg8PQjAVfHz
g/eIr7KuRjd02pn4ofWhtisewH3+87demtNHrHD93AKpPKhtp3hNpbr99vYr0XJp9EVxMRinnZh8
XbT0UtC53d2C526Zc/8VQXf7bcN05LA4Q5iviWSq8CB5pEnNo8G8bDdJ/+n2JwthSNvMaegQr+FT
cW5dPAaEu9sf3tLL6jXHbH0F42hq//F8VXo04fDg3GLM/pll9r/yzf793O1XYG3WZZ89W+JaNtbv
2Zbs1/GyZkfcXvAtJs9mprtNjAobTl+d4jZR+7mTTXvWK7PfE/zFWyIS4/Y121ts4UiWw389l9cA
nIxGNkQDyNelJBytuWUjtmnWhWxoEKHWZIZbhmKLrZPEgGWPjtFk6TFTHEIMqm+ZWP9+uD2XeI2k
pafOt2jf2wPzWHqnWSB4nNwJ3I2GRMLSWfUHhxA46iB1Iv+aiEfG+//UDv5/sv//hexP+OcqVPk/
k/3PP8zWfov5P8n+//pH/5Psb/wDSxJJthCz8Xngo/gX198P/uF4poegH82GzbQCTfm/uP5W8A/D
NgPkgDq6DtPQkXL+O5wUnzASTiQ8hqtjHfl/4frftM3/ocRGHagbrunTBUQuaJj/LRNEeZY2PolH
dHfpJq1ZZozqiXZ0J3iPVXwXo890cJ2cpGe/FJUkcskv04M+PWaaPOXaOB1LEMboe/N4p3ucSEBu
sax3BAG5QFI4vhXkyFWMMuTkh6nIn4XWsZBPhQx1MDMy1okjDGi7jvX4gxczM/rl6z9+JA//fDv/
6b8ybX3V8/3v75NPioRY3XRNRH/mf+nzp9aZmfb77hGkukHN1+2mTBSH28IHe7A5ZfQ6Nx3g1TBY
18bE4LlE+ZzUmabTP5YHYMFvJYQ94J145RqGrIsArwYjmHIojij4e6CcxqvbobY0evVcavo35Zn9
cHuQBXeqG0x6FAfYAkFoTCajQm1Nw6rqNaEHs6lLhupuXsR41qQ6Ulv0B+iRNU17cFw6LhAOnQwk
p8z+ElaF6VIwmOL1vvxb5BOw4pzY4G6x07eHW5riLJRHG/Px308HHnPApUhIe++ssA3M5WBl5nK6
PbB+JSQWBcxi16TZ28MtadaK48cJKiTNj1WrZZAttVOx9akOlWf+DHiNcZnDD7wFfSdz/aH0DCLx
mvid9nxmZYBnJXGxOVVakuzhuV3JCCSObep9BzNR7TBylstvwyajpFOPUkziRMqCvyN/78mVw7/E
PFgoqsgRcDZuAp+l04PTvx9uz2nYlxnhe4eqQMefWe3DtP6tlssPAi10rglIb04kEy5mTp+Co3oE
/KXAdCLm5Cgg68VQVk/12rm+/WoG3HVq34VWD7vO6Ket6zDMSFZFlawPVcI87F8hqcEMtIjbIRw1
ykU/y5i8AcGhLVJ/MV/DoV8nfCIG2PfZMh51BvjRAo2zINb7Ergebd10QH65PlQuKi4rUdl50Jzs
DBOHuPuqf7s9dXtI6Nych2IBUONYZEykqJNk32un20Pl/zVUsabNBCRb278qISmCQe47XFR4mlaT
9+Kc0gpzGZIhKpHEQcDEzMKiwBxqC6xgc5Hk2tB5NH/57qcOWCyaUrDBt1RUUFsktmM6WOvzN6Wx
9VOM5MeusoF1ZaaiPb3lVJKfmuF8CxlOsFxumfEaKLyCt8DNaaaVOW3CBb14sbjHNu9SRoaJu7MC
oHs5ta90ZL+l9CfQ7oSxGPkgTLF6nbJNtQ9qDUM898aBmonDOv7OghMc35qwezArUzfvNbz2Utdo
sSNEAlkwj0fykXu7N3ZL7M/g90ixJWeqOd1yPCedc59Rm+VWTerxtgdXAeJfvIn0/9Q7/9473lLY
l1Ub1zj9FKU1gZ2cl/Zdirowh74aFkNqMO+tUZDVJNTmELkCxBQ0Cygps9Csurcm675cDt4nZp7T
4hvwUdCX9N5w7kdk+IBPnpMKuqNjhZzCV3Zz+VoXix9WFa6HFo4Axx4mZQWGxQQBsyurT4gN1s6k
ziIHtN3HSdpQMEDDSfiIuIoDDLEGKx4+6DdohgVKYLkch+S3msGF1OuDDJ66UZ+PwlmIHZGq3d4W
SjbM+kCVHMW1U++XqXhsvd4LC51RhG33SVSUL42EBNWmDvIIqJRIzytK8mly6AoM2s6q5L3WEnWr
0Ggeg+T1JgmcRHl2O/E3SAAKzqRZiViLMI7/5EpfZ5X5zjfzS4uaf6fJ4CP1aCgZBoKRRL5ZalRH
CGSc70Cy+r4HBN5JY/C1KFvAFX11Lez8vrKGU1prJrM18TImFVNk67U05WmZCYgmZ5rgE1gChR//
zN4z+Se/4DvVEVHSt8t8lmC4Gc3tXb/4VcJVwcycILAP4PU0pTdCIAJLgmn8Q3MXXqU5RLln4/+f
+wImNIfVPjXVCbKSSd9ll7QmuFStObBOPHnWW7ua0weptbtA0dPggngiioS/6znnxWSywouJqlJP
o9U5AnO2PAYNrdFU6NhFIdwsde9cjZSJRMHcOy919G6SjrQXjo5wDllFAdwjxEBU7W7LYDG3zWwe
aq/pjshch3NpPRH7N6Gp1u+K1Pq090GOe4hG69qWuNo+OvikzUHYTPUxMErnznWISi2YVqCDr0L6
gvUG2MLOmjvvalhaGsEG6UL4R8vWbBrYBDpoJZOIYn9aS3Jh1nt9JjyIyUcGVuYRTGK/0RM9DgN6
wRWsLUsXx5oE2h0ZzNEtVQuSdXlozfLQzPT9qvmQF4yIjCC+lzE+WJXV76aREoYdcGa2IELA6SHo
dWi+PRDGDK8tBl+TVkWFlndRJofliOXrkJOak1rjHPk6Ci9ElsYB9cLd1IyrelE0oVND5xq8rVW1
UwSogPVokXuUtwpACccIGdQQ1np7Nyyc3BUzJC9DAomZR3t02/XPc4jreN7MasHxI0PN/R3HSAFZ
WTijmETuITPZGMinNghe5oPH+LaHMRMhMmyRBbBueT5DzLr8zCBlxYSAcDOvRMGaZM34YXTN+tmt
5B2iMhJWUF02vt1EjaXt1qVst8ZVTIj7X8uebyfesTJS7bnjKuDhPDs0zcMC4jtU4pQuA4wUkdwt
kMRGzyi4z/tHXedQovWMo/rhl9Mxc5PWwoYiPJLHuSwNW2ih3hn0YwJAxQmY3ww+mOr48VdZbkVZ
53KYLCkKdUSS9dwK5Bu6+S7VvZM+oSEZ72H/fNYrwqNdij5i9MIJe4fn/4P8jW5Le72JkHAhzZ39
hfaA9wFuLSHveVzVE67xMOMdeCjScW8zKE2zwt9X1fhSj/na7Lb/ylV3OmftRfg6DjQqMpQnPbJQ
usDwaOaw9cC25gR3h+1fTXT2uS+TTd7Fe+RTxjHpragEw7VZMlt9KQ6+UEMwPWRuDg5cIexxREyr
XDKaKjRK4D6uTk0C+csLaraQF9sszINbrWdsWPgmH0yW14AqWpoM0G8JXd62ejL+mvU7G/jqm6+K
o78Cz1E7hDS0uE4d8GX4Qc4e2YdGIGGfVVvSV8oPQtgB55HA49rqrpMYakoNGDfEMMUgzJqjwEvd
L2/DpGvjLclBmTjBzLaFnrGSt9R8wU4s9pR/q3eNhGCHB61qijsvh07Wf6imQO7i41ejds/bP/zQ
n5U1PNK4SAlTLR6A/m6kLOhzmEzCh8DGLma84umnziPgQNLznWbwLSSVfC/kw9IgSPclE+Yaop6b
2I/eYt4vjLAOCOgMGvrk84KwuWeUdgCQC/oKboqM/RhIM8192g0/E33ROoEPP/lu2BO/oKHK913R
EAzSoFpPA3Sp/S+aENRS4mOWdDa9/MvtWoBitnUcaBB1vORQuMi/k6J9MBS9SnNMHMa+/bjRaYHu
Y+0INaLeqMzMKBwArHiyF6HZqPdu/kPTEx186V6BNjZ7THZQ0Pr61TQnRPTeR1nFz8rE0gJ37Rsz
EUkvCwTKYHqjr7H3JhsA8xwTtKqho+3TrVBc2c2R7iyDYauEAg+72WpJEYXFuGxGGAIb1PwZt1O3
w3WZRyPIb5JquutQJQiQU3dX+rKE3oBmBmEDGfMVwPD2bC3yra6rK0Fk9BRhgAD5WpjiZRe7ZGQ4
lWZ5NlBzp4H/o/qvsTVf2W/2VgDixXX6vxVIGBRzXK8Z5q12WZojNedfr5fjLiloVY0F0zLwXgEh
UWipFsrsp5ZyTFmIuMpseTLM7Ilw3HjjwlYMU+f3Un5W0J3DLKYMGkzCiShMYdU8pTkx61J/RQFP
nqVfHnVT4hOo8veaHAvlQoNyEZ8cy3yAbgQSLe2KhmgRbJMopUDH8bM1ljP7fvUYi6vhHOtEEHlU
Wd+jIZ6YN5HoRqDVvnIyMjv8GX+G+2CC+qIRXrMO1xZNGuonfRkBvyTHKS/rw4J9mz6nxsEJ6eKe
mfFE307RGjeQ6HkgIro0Q0DHPGiWyBpj36pDzF3Qe5MhcoegJrk+56PWKSQTH+GNVNhExvHYGA+j
oB5veM9OY+GdLD3oK0g7XOXQBjL/LPWwjZOuI+176E9TRda9m6V7rw1wF3LkxvsUkt2M2DFtPzyV
3COXMWMVb+qCIqZJedNTYcOaZy3sdJCEgQx+2VZl3pG9vCxkWxcK0q+U9+VUv5nECNBY0qZtkzis
5LQG2DF/SFiZrTVSuYyDPV34DSR/Ax2fvaKztac01psdo2Uf9myDDNVjTtk09ouo14+UtdD1MwJ5
6E8F2KK8Eu0Vw3oUJ3iylEYIzCSpifu2oddKV23qG6wUmfmVlMMUWQYxIwurFwO2c605r9K17khw
+h0n46OXV97WlawStoS+j/Y4NzwnJML607E1rpwUFnEA6zsxJnUqqXf1hm7kUh56WTLSTrbYSHG4
wGpFg5xsoP4PVxbHJaFyBBpKq7u7QpOmFJwrxud/+zn7ZGLC0NU03oKGHsjcnvp0/A1vt2L+dggs
GxseFgzk/8k26vIMvs64FiWGbdOqlr+xKF+w8f1WMc6WniOikioJVX/ska5t4QGSR8jyZxrW2SMB
3lB/R9nOL5pGzaGbOKZbmAdEdxUkATJ6UL+dVR8q3PmB/CuLDgDYynblRiGxJVnZ3bvTyhNbTXA9
5g5UIqvMDjtoE/tpmOXZ0TIz2Av6ABYXme+GptWEjJ4S3itqtbEckcElE/uuS7v9ME1IEoPmUXOT
19LKCJUAodoK8VSV1Q8Ytx+Ts4iNJybSURXMv4YJA0KbQw4rx1+y95+zBvuIJq5mPvAakDZsLBXE
W3i2HhW8PlpsYZNHVEqsfch2QY/PwYHsEHqd9TNfmLIpZwFrffGht2NUiTbY0ryeQt2nyCMWIN1B
CXfPqvvM5Fjim5xPuP3MiNu45KhLDZ1cXIEvtoxnj6IoQc3oTlugn/2mhCpZpWjwYFptZ92CvFV3
KWjxlFEwh0umSjlXyVhudSpsJ6hAPLl+HqoJiMOyVC86ff6dWyCsM3KEgMwBtjJeruv/xVEGGSPj
CaQqgnOx65xPOohcrlOGnBMA1jqWnkltSPX0AyQQ+6uGkMuv/Y3PHltJtP2TElQM3A6UBf2mk8DF
4Llx+68fpKhQdVzQwPFheG69sRiQO2bcbnVRMW9oJ5YAy92Ap/1lL0JSi0uYWqo6waWt+RLBX4Ij
n6tsV6XyB1HmmawTENaWiZYXUSiYFLUpB5SBrrO4G7PQj9T2b7nyGBHHr6SVzgz//ZeSInJrNXG1
SVX8qNVsZNiWCFq0Mf33OH8W/w8IG3TOT8EQbLHMn+JZUW6MpbvVcz+hCm1j4ocJErKlHWy6g24O
atvSeGRz/J0ZWRwqAHOIxRlQtsLkLM8+kUyo+2OXzw2FFjebIhWhjeMtGpKZvlvNibwCJDDVrrNb
eguIQG5BGHDSZB8jqq+sQt8EbvUdmLxhgGpP8XpHJkMLSLDKzwjLLRwGKe0Tkw0pf6sS+00OBmi5
oL5Uo/YbUC57bPcrS0kirrwDeNg7DIdbMd+xhgy99uzAA0K+UbzMyX3lwoEqOixpQ8BfGw9mH1+b
KaZhN+5i4Vu/gFrBglzEPP6ltEi1+snJe6wFDmpPBhsoXtdgJAFytNUsziHnBjzCbPEBUuW/Ekl6
am3o7T4bJbse0naXn12TWBKFm3W3xKx0iJ7JxRT4ZtRsQE75S101XMtgZvYWJwcpYnEqQMPV8Ox7
nPRtwNAZQsZGqmE6BMbyatXTMxnU951v62Hqpj+Vbe9d1aLBnJ0nh9BNsvMeSYKwnJ5AOPu+1V1s
cQUKUvDQkzzbnnjuLO6Wgao/LcynosGG5amoLOIgjGEfQwXYNsu2WHPMTEk0BKcbrc9oVZHRQfRg
lnY/RjNyatHx0FnFsVc9ATPdvb7ea5b6qREPwvzstgsJ987Q/Ya4hbLAMEHTmu5D14MjHoLupSnN
19h41lxcSUQb/G27+c5PfKLmtd7ecvVMocQ1x0Bu+g2z+uAtXrIdDLkxGu1rwhW98Vpt4s6wvinY
iNSpIGC2yUftZse5J56qgXmKGiZ7aPsQSNNfcxBXTwl6ZUbylVrBA8yXMFPVPTaOv5pWPKv1PWtj
9+oqDGE9C7mPjt/w0C0in2KJRkfEZ6JOBLLdmcHGmND/DXb3x7Bh2fEpXgkBmHCJHEFpHwVl6rZE
YLtrYMLuPDTVW87BO1llIxYXGmf09zmByMkhyXYhPnIGGClzfzlBz7fqEYqCMUdm1g109TsNAnDw
nHFWsGqdXTp/Iyd4OUhKDli7BocOUJjETvfHqQGbiyJ4l+hCv0/Kajtgg0NmDTCvi+utj0puMomb
kJTMvkAJPhXgVMkAgba/GJ+KaCBivUW9FxXjRg/2a2YKuul6e45d5CmrX38Nav9ddGgRh15EYBlK
OpKczSGqY0nJcqpXnTPddbSRKeyYAjYcvA0TYqv95jtUNNpAUOZUoZwT8AcBoXzLaoK3yGW0yQYE
BAZHCXLKcLxltb0LFvHe4mIMtfapJiEOdHsqnyf9xELkRrKFObF2nw61Ur9UV7wGjVI78jD/2NS6
Ww28aHqHep9PumwybAPDdPHT5k+XJljR8N/itSfLt7aEdxdT5FNrLV8TuTTHGFHj1V64EGp/foB9
vOA9SwhXMPO7Cv9C1yRFaM7sIaygReffpymRiKLH8eZhDd+rys0iaSUjknljPqAiLKbumi0dvTTD
2qQALEK/0w/6aOP4QdlryL9Wqoow6Ep7K2calfDMBe/bomnbDbzNKaeept0cYLffjurF1Ps4XGzp
7gwYJ5sC1Q/s1pgTyPQyMqAOFbI95kRLFDP/iFjj/E1d8u+qkbCpMi7hOBJNOeXBFBa+8wxMHdV3
QlxPnjOmLuczVTLL19zbe0IDv7Ni+lPRljnhYj15lXyQpZFvyMUg4SrWceq67hjFufcN1TNqPT9+
Q0xz9ZL+e6L3cyaVegbDabW7adQ2QYt8LzYHZEOxRbxm0yK9pEZyTfKu6cR/5SB8N4M59VsOjsul
9YuffHZkhKVXbUyfE4Edo83XKvnYaoZ9BxuM8iUTOzSwcs9bOXSTrJ7Ghpt7QsCZDfV41bX0LS4J
OvCr6avLa+SpJWJ6P6mqkCi/IvRQ21uart+niNPnaW1W2v0WiZTVrbBYMx03sqGKs/LBIRnCus9q
r9yXJnZMx8Cw0ns15X6K6BvRHzxte36a1b0GB3Cb61X/mJV6pDfmkW2iDh39mJa2g6r9b5No44Uf
3p+xzvFOqIVhRqAxs9Munj5kZw8FBzORfSso8T2tXu761nkdTUuRRHYtoQ3YHJx3BGLpOuOEgpQ1
EMyMmvy0rU7T0HCH3te+7E4xsQUUnC4CZDqilo/zttXrP14/PyV4hKo5vesW90Nn9xB2/yE0stjq
kZ+oxxk06KYOQ8pPjWL4kXn+K8fl+ATMYVgYUCK4BKWZEWTLkX7SxXhKgH9Gc1YsG/IOn2yVPNA6
GvcshRtH6/znctDinbP4Lwi/UuR4alzR+j+ZKA8dZyQUKmzxo1BvY4aiR3FLoo7+KoXl79dpYZiN
q0lPDz4yV70YXdndx9Mq+O3Y/qw5+UiwncPLtR+XcYa3naUDQzBQlXGWvVdMCXbJ/J4s4twlNFGX
yvvsDeupzdMwxfRJbTcT29g71h0VRO9TGyYlYblZWT/mlj5yBirWfQK4tg9WZRgvXkcfU+LG31Y+
mQ5p3J48IfBTmXO69Yz0bhrng+MkPja+tt7ixBeR9GIf/vdyUMLZVR1o+UaOSEYX7sn66pw0Gx5e
Htfkb3WcOZFIXqo7wVjiiawvss9pgbvraTIVU7gklb0FQedvi7T9IcTxMU+RPqkhx7So23eNQTd0
8JffBcpI0fvpwYoV6PL6wx4JFwEak/eFC+lcOKyJbYqTzn1wRuR31HdLaBq5yyDPIOhXUJWnqJ58
MuQT5aDanDeFDpJfGUVEuODBwJFDv05ciQP9zeEq3edZsvPc4ItQS4vpjDJpJRLCnmT50Wt+JExz
hMS4DsnV7LgHbe/qxA9NYdkXvS6fhOCAJwCjrLfevR/0vxKcHkM7A9TX/Pe6GL5UumbzMe0OMeLg
2lFiZ/FpDTC2mHtUNHc6faBfru4Fx+aobuO9n7rw0TuExGgejxUS1g3xGxt+eNOL5/wS6XLNClvu
GL/1J8Ox8f+mGxPX+c4LiOizdMc9JNgkt1bb7rQpGY/dgmlBVuq5x95V9eMBx4m9obGIArliESho
z+T92rdHzkrsRApDL2Zc706lCD/RP6n3dLD513B8G51Yxwy8wbXQcQh2nR3mDcFq6eiy0481jgx1
KYwRQVamoBFjywvNbHwacbIexQsU3yXKa7JxRqs4x1wku05PodEZmvk4EzLmzsGrkHZLaEtDZqie
QuKZ1d7EPHdi5/tN2bCEHVGFW9OzHkWN8iuj3bzJDCqQCqEVorDiSWgjxb0T1MBU+4axPp6+Rok/
iV0a27LTnjrinPhc1pRTIWGhQOyn3nE4mD4uhQ0zJgOcXC4EzhfsBkG2QKVnG53cfjvYnneyPfN3
OVKoT5OviDA2k3fR3Tf935ja/HExy+DaaktUWnHHy8bVIuAV92bP5UZ66/QM64wkkJi2HLza9r7X
je9inmWUCQ009IAMOu8vJATT5pNdit4LfWFdYgwb67cGYpGRSHNPtuB9KcW+Mb2LHHAm9MGPSL9G
T2AP4m6qbHwnSaVHnoJVMFID9gZJQbOJEJmVluI/L7y9kTpRaouA9JwcfKfdyrOvG7v+PV9AEDc9
JTKhQrKxPgNHlX+I/Dg5RUSwn7rLU49UWKvfe4tRr2HPAD8aeV4KIwSwSlKk43Eoiim9x3nDJ+Vz
AwC3Q0Gz1RYwxoPy6Uhn2kbiH1Exy083AWlwJuKhcY9x6Eu+vTmHmj8YZljlC0HrLW34mSAFknwv
DjgHgjAK1LHkkRJwwOmRvTqcE+0oq344G/ig+t4Rl376aMq2PerURjD4s2hyU/0iCpVsi4K+XqVg
IFe2353HAXdKPXr8pAhvp2Vsn8ZieXRHMYfQX76pNjSoSl8oKvNtN65TodKFlZ8BNJDlGJqTvcfF
yeY3G8WjtdY3LsJ5vW2yiHRk7+rSLo9nNrx8wBc4xYtHj4EQd2LPCSFhtvY7R90VeY0BlzaGXI95
PTQw+WwD3zx5LSA9m0kw377dVaV8IkTrYRnEcN9rNCls2OrcYMs348o7z5H5z+LpR854bGYkX6e8
Cwqc9mme04tetWHlON533iIC6H1cw7pKro7ds/ctgJsSy4hyYe10WkV37BobZm3dvesCiFgMbmlR
3zUZ39NkrWh1H4pk58DD6NWDmdI68TLNipCAE84TVwem7gyNTbra5RTD4ufOJTfvM8hJIVSFClv4
aHmXX+RkiGdPP0FDlJfbg6blxcXxYk4WgxmmFddCi4aDIrZlKonHB6MeM/Qs70+N4jBPnl7G5MhX
ZxLbtwAjhp1Xkf2sPGa36WIRF12zajJXRDXAJAL8xLmbnI+kK88BvtkwT5P7klS994LkgKZj+F66
mLKSzkFHsk46DeZV5uCar6I7EZHSMCI8BT4F1xz4pGLQwOcrq/Lcu1ApsvrF6mcvaiscn3Tqij44
aS1NL98xCVVxre04qG5Lft7/YO+8litFtnX9RHTgzYkT5wKmYVr5KXNDSFUS3nuefn+gWkvVWt2r
49zvUAQCJjYhk8wxfuOAPjFsxYiH61iesDZrwK5iVYDKRb6NsSSaLKVfl3QD6cS9D9lE3pI4Zt+2
3VqxyB7oyBjYyLHl60LC5i8Y6aBURIhUkM7gUiAFZrgCy1109gXzNhZTotZTJ9BNhi0tNirBL4yL
XWRB+w1KRrWch3iXxeO61eWdVXvleZmIRrTGtGbdaUq4U/GTJeiPfUkx0MwSk0Oc3oqqx5kTCbI6
24oeUZwymNHEpnduxVq5HrC1OWIUu4+x7AACjtZ95gGnNo1pN2mKdVRShgJZVsESLefO8j7X6TsN
DRmQ0XfNLJM3EniC0Z8OTZRc/FLTjkjN+egNyFj2ismriSDTOsWqgNwOJG5vtHA77aPHnMTmmMRY
sXXycRhomPKi3AmXCGsCNLlShO+nsnfDmo87wrNUsqkLtok0kHkrvGt/oOcNGQVQMyrMCJM0piNN
ytFvY+POSqcfEGhbWb0UCt1aODliVvT2qLdI0TQ4WSI8biJ6ikF0mu5hq8FRm4mQuIFb6AI5Aipo
LkyUDyUOfxqlaG5KEYuiwqjUtRaOOK6lWGkH2KRvJ96mXNbektQCaJNGRDGBn4mCcawroCiZb+wQ
RXnOwpDoUmOd2nTy7yISj1GWzjwkWsbkoZTq/gz4S45y7Ab9KzIhjOgyc8fYn68MDT9pWLj3PtZ9
xRwszBFyMOTBqfGCK2Qees1owU46EmphxS6tD+Vy0Dco61y3JMgI3421sK1L4IEZOkx8xc5VD7Uj
aOuDP8kbnIE9xEW6YFUFxFCKplLp1K0SxZS3wmgkG7kduFKV6Fs67kgDkqymewBXKQQ/f+uH3rSx
wlB1xayVVsKIB4l5r0ikhkTMwPIEmrY3g+OJq1sR+hNZ+pImMqNtYkCwHW4Z8nu7JiIbI1kAHNCb
dAqvqm5nM6MoqndEW3BWilDmHmRt3+cWoXjSEYyRW/q3Ihp1QWJBN7zJ64yR0hDsA+B8W5SDiXDj
QkMWlEGvDt4PnvWkIz2SRLj/SUnzrMcmlj0a/Yc2FK7w82mQqaLdnVLCZqKpr3MV4Hqn94ZjFtON
OtThWlE8UJh5h+iBBm88nawDzpaeO4e8B8he27BRf1ojY/vEylyIE9I2U/GkNJNxjxbSJZaiZMMA
ftzDaBtph5ioIpJXaAtVoBxFhOkGj4SpNNSr2AfCskwWNAbQBMg+OF2RhA7AGFVKlBKFAqW0Z8RB
wifM6bAGjKdAh2VNCeVFL8kL8dPy+zKph9LfNIL5wKWT8l0A4biKEfqUahRqQJUvq3zC0WVn9W40
Q9tCFeBQYsAiTxAKq2gzCMSjLEevc5YpRPchqGF9MAFTCAAk0kTGYQojvrHt9kS428/JJWm4X3NG
n6GEdG9UbbNBj276XGUh0PqpPfm/WOp/wFIr8JuQnP17LPVD8xr8jqP+tcMvHDUg6D9EELxENWcN
dEVF8fQXkhr9gj9EnQGXJomAo0UVgbxfSGpV/kOUZF03dRF8swVm+gtJbfwBvlpk8EMiECFAoNn/
7//+GP6P/57/whTX35b/hDHWzG8SsCL2AQpi2qh0IomP+Oo3fd2cgXqQk0k+6dIMhEAON8FMBIT/
b7O60WYM40Cd7D9nv2+gJltgeQZZ5jqeUgfF/2tIqlCwsa/fZkbrpHqPVWKO01cLjx+EbbiFsH4d
GBI+Xq15rCDN7lVPNRHUmD6GXAivM1SyEIkbsVkdYuC6Fa6pwpwO0AcfQBPD/m1kMHqb+nbfB9Fz
IExPJK0MKBR96BbqDMPoB4JVLTY4hqU6lirVW4zy8MbGnQqYT6+BWZhv1UytLL9aZgUpN6e7ZVZN
p6Q7mBMCR7jck5AE8/RrB0jJ/yqK3w6z7PVbKS1bLStF3dzSvZW2bYSm19qYPGAwcal3T8ssSKAE
XYngfmmdllXLZGmx0E0o9n+1Tu3pMACK4ViJSkj1c1YVOjJjy57LT8vuX4vLuq/TZMuOy/J/zP73
sy8H+jquHxbabgyrYdcgWLEXzbBAaYa5bp4sc18/1LH4a93XdoSUE2C0f97l6+dll2URxlvgiGEi
Mmj50/GXXyVN5+O9/PLbET/XLhtoPjF6e5kNDQKsiIstC9+u6et8y7G+nWpZhCxX24KskmX49/0U
g0rpL8uBZzLyLrDcgtMNuDhbppidwXVREX0j9stsMnNf9LTcJ36FRtG86nPDbP7ha5PPYyxbf240
//y1+NvPcR1wtlaN+eIts8tW3w63LP79z8spfrtKn1yaHVhhTpQyyUo7mvlB8Xyxy5YoFRJvsXoB
/fZG6gCezMv5TEBaNlo2Xxb5tEX7/nZZu6z4OtJEco/P6HzkZJ4sc197ZikeYJ/HXFaaQjun4aC8
0t26Ugr4A42EJC1B0n/PQuCs9qkkl/vl92FmJxYaGcwedBewXiilXQsGuRfw6CWQmWqatpOwFyTq
2tb7DMidMYL9NRqQEYzg8JPMuAgz9NL956w0k8I0SpPQWt79a3ZZG6B2g3JlsF2Wlsmy47Ld1+Jv
h1xWLj8vG37tt6zz5Lhz8giDm3KB7EO6eCP4gmarVx3Q0Vf2InqLxCsNRpRJ82IuLds8YRRHo54v
Tbs+r5BSBJ9yyA6O2jJ0gcgyEAjydDebxFU8zqqe5X2uJfMQuwJ8aKEBtte1Y5XW4y6YSWzmfN/L
3NdkWZfBcKA3P8HMnMtjqpQ5hVNGNOyV8qhGJYFeQ9LdoEJWEybpsAcHM2BiIJUbUm735EGAKZgz
JtnrvHtL127q0GudogJDhLUlATJsgFfLYlohGtNwFwQCcP2epV8juW/I3ZlS7sRd1BKVBnBYyIBn
jKpE3hMgVBOW/U5qL5rSvRKhlzZp7ZeHMGsLaCoVXFKr4QshorMwSNOdl5iOXrSiWyLmtGe8Xe81
wfg1V6Nb4xrkIpS5jTbxBVzDXg/B1MBqS+Y+Z12YITqg8+zXyrATr0C6T5thrkHLJIAU8jn3ta5C
4nkDEenczRVpmcQBQG4cnneWkYyo0s6MFMG/KmfNGr3SC2C5PVVgTGsJaGKNw5zYrQh9XctW13++
iAz5ofbNk6+XbFlXJoSZjQ5Zh8QQD0KeJ5hbUwuKEZ6EVlnkTr+Wl7mSEQ0ns1CFxnR5JRjdsI8L
Y37CClk8pFkZXS/LgclPQwm3Me7lzslUA4k2VPBLlDgzQkBmL0ASntRh/znblK7VImsQTBNKKhXW
D5VZoudP5t2HpmMGmYVSlIRq4jwp253awx7V2wjJxqo297WCBldoEh7MGwXx2AHhD4DuGyGGd7EG
HlQQFBro0aDWdoMDz3gHK0QJdvXd8GIGW6jHJhwMBu6XxBU+ID77yqpMHVEmo+vEPwkVxddhty38
pxa06LCqRHdsn9Y/lOJcdjajOmiSYIs78v5rYNFr0lsaWEVYPXg5EoP1xWvS0HgAt94rNGgOHVWO
Ag4I3DQgl0vPIFJYi8FrCmE+BNWzN4dDa7qJj6HuKsJpLX8KRnCM7zJKr3BIimBPBlzzd/iWi3Ci
yTfETmd2m1590FV0h3eKgu7Oo/GuF7tRe9BQBiQGLrlVdMr1S6Bsy+ToBWtzVoZFXe+YBadK3BWi
S+q5btZ556i4ikz21DarQkFpcGXISEHQ4IAETcKThIqktUN/UpkcAbcdVFWISvXtE8AmCbhmfPSK
Kwx5wNmC9RdaMmS3GWqs7SOuvLhsXhfNT73bVnvzYKCBR9qw22rhPkLCBmx/sgsEzTFNciZocu79
+NYgN43/nnj2u71uunUKatFVXnufqFy+FRkmIT8Mt7ze4eyYQ5+2nHrOqpA2vg+VywRS+Bq7YXQm
a2tLXLv5kBNHfKouJoQW0VU+yLZL9NeupBOyS0KCLsVaD9azAbm1xfSvu0SHwVr3V364kh6aU7hC
ccbHu80jambHzW7Ud4OyLYIdsQKtem8Q700Ofn4yUT4OQelv9Oloym/RRJeaZhIY0HQUrZucWIi+
NattMO0rA670IQr33US9wCMLYYQo/sAPT61P+KVMh8KayzuaoB9sYeKhSSN8AP0GQkgbhhyHzSi+
QHpUAcXpqB22MAftgzqraj/RTgiGVSmTKN9LH3l1k8U7MP6KOBcY5SSUAHuaPW+nbLglcRQBxJ4D
ah9XQA7WvOTtAe0MhJ/zbINFslBCXgALfEIEKbOwPwfofhAbwF4r8VjcagJIe1RzSCK4Kpbhu7Rx
vQr878YAIoaOQ0XX4Wj0MIOqVYHJAgIuR7Lq9np4GR7ALEUIRkAquGnkXR8IZJLQS9iM0WbYcpu+
jlhq4rbNrp8Qe7Sl9+hFR5iZZHJfb3G67uXbPj0a+ka8l4WVKjyL2Sk0rsInjXTztNW7vYR1oeqk
zxaW9FQFf5tK1wVcQzG8hS5kTzD8qbVVtBPDwvGDlQQlqrXJWCYpmn0HGRYM+kFEduM98xKWoTiB
g3BDebZ6a9Jt7INfku5b86pBBityMUIgZa//BGFjPZiNo62VM2I9gCoNvs1w7hj9e+tC3fTPwDV1
Yzv7QmcbBE0ZFuVPRJhmpH5hK/pKJCkMtE7YgtG1wEa50pmX2ThZZ+WQbkGh17OiAN9xJHbsxgfN
aANEGOA5JYSAwBeRGHlg4KQg3XdonzTlqWxdI1ljlXMr//SUdVyhRMDwwsaFB1jzuSq2XJNXb830
KCu2rtiW4z8Uj7UG7gPk9SE5iO3aEze5fJdhOw8YkqZY6o+kcXVxE7y14Rmh1rbdCa8Jj6tsRDh5
2xr9Kzi5MuoLTviQPaanch9cqffoFEy3QUgAxpbLF0W5IhMDQsrWQQfCSYxWXblVkpM0HBE1xboV
bYS0eBjzTWmuDYFI+A05JZS/05sQ7pjqCjivYHKTuM219UgqHizrxTgkqju46rq6AxxWYKdwMx1i
FTzJenhEi80ctyKCafGaeGlKXYaD+SQqe31ahxkSbJZbk/NCRRN50GAVk5KnF0ztOxbCvSYgFHuv
AkEab3oGpfWrJR6RjjSw2Z3RAjxkkDs2gkQ+uVQMgfK7+za4R3TONDUbfVA08lvklfVt1t750Uc/
Ps+Cg4wncT15TAHBdc1J9q9Q+HJEFsSN0jliskXCgPQK6eLYO+qD29GyhPg1rcLytS+OknCo4y0l
hO8uQubAz0PQ0CZymwj8gEWwATwlIF1/mq9c5VXwFKoHjh4fGNAQAVc6Gwm84B4L+C0pr9omlzE1
a+BrCfFbxtmr2WUOQcY3ybDzbVBtUT++F8HeOvpedgQ72oBdrVY/ZinMx2Jc6dfxutqpN0q8mTbR
KkMkA+Fs5cVzmwjqs2OsedOMNTQ78WdBc3Dx7yNE3++M8yzZZJMOpTIEj7iQep47U0Yf1GvzZ+Gi
aH16rx5b3InOUWOjqlyhYY7nKm8sC8JacBpbu61X0Bvd1KFM7cCBl7PRbn/Y75CZftQbfQWk1Zav
lXPmytcjjQIdgAeguNSY7DF6RBRLwqnnUbvtPAdYJ+RxKB7evV7Y/A8gN6FBgsR7h6voCrIKgdJr
LOM6+SEJN2a0bWoHEWd4xpoBCNQJVqhgG/mqmcWi1ruENy5wCfPmL/W2uCLlB91s1iO+ZbgEoNXD
YK7ajOtwD/7AIXEha04Foys7Q4s2HHKYb5ZdOpMbyeuWbMMjxLlV/+KBcT2Oa7ingFTOwg/xIpGg
J03yigHrOt3nN5qb3ogP/j4+4UyHEWmqI/B37ho7f8i3EVe1DW/MZ2Dq/CY9prjm5s70RpLKB8lu
Q4UI8h3cTR+iF902mDGUbbQKb4BW4i9lUOyPwFx5z1ghPkj34Oe6O/lSn7NVtumutSPose46PmDb
CbPK3rTAyig0B3OWY33urqudt30Rcns6TsfyjOx46fiuwKIVrE9Ub5AxaHdNx4Fs2T3YI4D/m4kO
wpjdsQVYQZuRzlHbBM/NDhpS/QqPbu/tX+rX4ZieByycbXNL7+Mo77NjgL/apqYcY0dYJyvLBhlp
k2JwAIKuslV+Sjawdpzoutmh81bcx+fiXngKb/GefY3uCazfG7b4UV5AfO80u1jpwNye/UfAftrK
ugelpUNIi1ZMU2wlVxi4vzWPtGS8OpQwjAqUf+gg+ghZzW14fz3dYmEZOIAicepG4vGo3RcrY+U5
2da6zpxwYzwjRCdAWDmR55yeWwcHZfRyZgFjR4OC9ywgI+mYfFyeU+5qC9Bgo6NOw+twie6bY/8R
n81tdyxfE3o9RL6exI+n9BzejmvvI3jOfqauSEnQxmgH7dCeLHTb8Ce+y+7aE3Ltm/ZFfAhvUJ0G
yc1rRaUK7XvxPUOrwBEHZ3zAj3Kw76239qWRebLxobxJXfNVfaiexzMNIQ2k+lo9Rz+QRD1HgCXv
4kN8kB90p7sub9SHeC06FOpWPjF1MJ3lBG9F7ND6bFBFxczE1o6GC0NhHzzNL50rPKJsSvPWMqZF
hf4F1dH2FMKDna8kvZHc7IpP4r58513NH2C77KZDtKkfpoNPG9M85vE6n4ll8fvy3jePEdBEbJdt
3JTz1XCAZKfCU0FARd8jEwq4oxDJ2jjU5/C9Ae/xyG9UJlDvunQwGaNQNNDN+WBRTFCO+Ga8TW/R
neABA3I8zOO7zezuPm41cLcm1UR4E0+0y7qjbYYdKk7UlmvS9u6wG3gg43n4WT1DJYJ3tZmJLvc9
XfIfvm6ja30RrnCf20Ci44tEAg0Egnjplad4i/D7LtxBEM9Qt9xMa2UvnABm5eHauE3fR7p2GMpb
P+PRAfKVynwySew+mgZMik1wM96KW+NqOrbjTXyqDnQpNKxVEMh+zh1r3bne9Xt401PUZB5JvU+r
nq7yProKb6bHYWkAl1ZiRhLwIULm7CF/921KnzvX3lp2LO1m1jewsTgy3voTKvTqpdkhXInpo22+
Nlfl3npL8T/ClvLWih3zlbnqOXjSjt0V3AiuesKlz6lvu8YBR8Nz7+6MR/GhuorRqp626c3cP3iR
3soXLhFXiVBble/deJwe+SB2bxOPEeJENjfGNGx0EfoTwKTVuAbXAAhlP67fOpceHmPNW+WM866N
FYGDSt+6uqIt5TP5MqWnftzWD8kVTV5y1Z8o19gVnXItHEDFS1fyHo6VTRfIkV6QiYIff7TW5o6K
rxasxGNxlbkDzQ1WFlfiVjznLgrm2r3/WG2wuiJeZQc0YxfffQtW6Exsh4Bv2nCjHzsb6V8nuuK6
h3It0Uii8LVhNPZY8sV5M35Oz2jQaz+lZ+0Kuc5VtLHO2WNx0HfNIagd63bm6xnrNkI8le8g3UHi
MLy0D4Or0DxXO5yFVsJBujO35ZYeKkfeXmPZcUufon8357v3990h305u+97RTrgoTTulI7nRJroL
b+Ib7ZBt+tsNAlTSIxhCausgrOSHjpp5Q531LsQWeYDquxLCyVuLl/F1fC2uq/v4Nj03x4xW0Phh
XQX3xp10hTHVtPP2+jY9mzc4bKyi5zcAcLfDoaM6K+78pw9AvUj1OvpFfk2uBcAmhd3jzTKrPTrC
k5ggLGLHdKEwEbGfzAB3XqpL7R1N1Llu5b2+j9Ecswjv7hgv3KDyfKabyVsrP1iSnWxop/N+N9z7
e3UHQw1aDbrFk/EujuCV/BsITzzFCT7ZfXMPQcHfo9AJsCS7z2+tRy7iDUVPKK0w01F+IJDa0bHS
wYoxNmJ8tITdhDkQmfdIPC2Tz3UwT0g568QKCDqhkvMrEiXNIapl3Wc0ypTaTd5HN4xCCEKpczh5
mSyRqK/FZc4feyj9MJvABBKKWq7HBMfWor49M63vELwbdgGo9xK9vJ1SkHVtamMnoWOZAbCtwR8R
zJEmyCBJN+MVQncEoUO2kjLi8kOhdyUjzl1R9K9kYvIQwxApWCYMXXRR0Hd+qef7ag7lLXM1PGZ3
UmacElkACFpE9aVkzitUNcncZTZusBqYAmjWelLnuwzmtBwi1hmZuKMi2wtNjghJlt1iNg/i4xPk
FpFPGpXyupolNkKdiANJc6iLfYAOQyDhnDLibN9gVjDJIpBFetTFgNADLllzp5z0epycxkKnGzRf
MVEtMgJihMUMRDS4QB4+QcOUn2VFocEthSsCtW7lAzdDViFdQ/WvbC1/HDrDcNp4TB3NmnMpYMKJ
bc+z7aAT0gihx6ZLSHcJ9C5x3WXOWJJ1fVkeUs9HPF4h/L1Mxjl/J1dEx7/WFdBQ3CrwkYMZMSwC
Vlftmznz3M2TZXGZiAWBK1BjBgMF4qDLpBCEUl4vszr6Ok0L4mSJy37GauUJ/Ipchkz7QBdc/KkK
WzTIiw9zZBhF/19zGuoln+uWH74tLtstu8XIWSIonI0vEgYzEMjeY7F+FwfTIbdKAxC3VFWR7wye
SQepkeW9VZ2TpuC+BoKU+xHjhn0pKcMMAT+naDe16AHKrUJLpBIVL+YszgBn9HMOWtJhymAJRNNw
nYt6JiEeQpQRTUk0TiSlvUJhV9p0gl7uJ3nWrSOqToxUv2Ae0u4+l5Yf8OBErcZHZue3lct+n8vL
LFRRCydL6M7EXDUafHmWRgM7Tfy41jA2pdc3zy+rl0lGrpJUCZOvxa9fQeASce2S7bLZ1/rPoyht
BSHp6ye9z27M1mgwNzEUB4cOyelGUTuF0OERI6nHmCgDTP1Bxe1r5qJ6GGEBn+7ktSUNz6BTqm1u
qbuv35Y5v2ArADhc97KDope1uF5+WiY42fHQQGqiZlQAiVs2WnYiet2A21nSiPP5BrjrKFAsh/pa
+7m87LDsuhw0QtqQ0vr3Vf52EcvKr92/9vk8/NfpPw88aMgfVlV3922X5Yi9UeFBWBHT/jrM13bf
r+y35b+8sq9TlwABt7IVkXmey2055Ofs97v7vNFlT++rjH870+fsssHnDVot40wd+7XPx7Ec8G/L
ZDmzUYf/eni/levXfX67meVc/3EFX6eYXqZGfSBN9/xNnnDRKPy27tviX21C+J+41qJ3uPy8TKQl
afW1+TL3tc1yWPw1GYF9bfP181+t+36a5RDfDvu5jaFMtw35tk07fynNJQHrRwC/yzraN/OHvJ2/
t8uv3xbhgJBcpH3OPjc0lyzqsvnn7LL9LPKINF67/atDLFssk6/DfJ7l62r+dr9vF/a3h1m2+zrT
cryvdcDdg0+f+v/FHv0D9kgWNRW4zt9jj06vdf36A4Dhe9PUv4OQfu35C4SkW39YsLglnIONP6s5
GsofmogHJ1AiRVZltvgdgwRqyTBMUEgzcEnhp19qjqr0h6yYliUapoKXONCh/x8M0ncfUBNrUDxN
FQ2Khwle6pupsaWMuhAXQuGKVX/O4eB64G6NoMDT1QRRGZqI2f9WSH+hrPhXZ5RF7NAhkSPcpHw7
Y5KpmToNUuH25CAJZE5m8YD5ba8iz9F7QfsJnfsT6Op3kNWMoPqTiiM3yIkshW6IrKomYpq/G536
jeBNVREXrgTIJ8kJPRrjpZjiV72cLv/9zv7iVHiky6qocUKRs/35VJ2BIUteTYWLStFHnMQf0NQ/
QmUNI/Xtv59pvuhvN8WZcHeWGHGgw/ytDAFZYoYCvtf1BFxYLJP4cR3oiRMjPP8P5ffdpVzlDTGB
wammYc2QN+kbRI20LzZ8AXelxIwPO0W8mCVJIlM/DIAnQeKKjG/NnVQ1s04S9KHOOCt+uYa9cvrv
d/3NjP7zSmRcpXmas2Dqt/I1utQUGqsvXAv+oIh+sQ6zb/SHiySMlwG7O2hj717o/1MJ/NVznc1y
dQyAUbhCPvVPr5AgabmClx+vkBDvIrHZyTAAory/xTjpFk1+UsQ+DqHTJTJLYnUYtFYqMYER0lmo
VmQOTf0+0uP7/14aS8F/fwkw+gbGbhgq/ujfXgK9yls5QQrCbVSCan6iubrB2TB1IKBrNj9b8dSC
87CbCGMdUW+cJk9uxphwF5yWO1Mb4WiDGdT9f5BO/cvHhEwtzZMhijQvfy6uqY3QOcnTwhXookOm
kvNV1XarcYTY2qvUCKNxDLl5LvAhsP+hTIBm/kfFAGPz73PPv/9ma2xibtYJbYIhjaZc9WIUkdyO
Z62bOVCEtpJoURTR4Pa6/haS5aq85h/elr98WX67gm9PpY/TgAEWVzAFeArJxnBB6fEVxQDsumkS
/vv9orz7n6VtmdQM3ktQlLJsfHs5c3wSzTQvUigcxcYojYOexx89Zuv2KHbSRi3TLYwvbFof2saD
2BsIiGmZ/S2CQW5jIYTUiuPBZJ8xGQ+Wx7ujwEIZemtT1OKl8AlYxx2QCTiuSnubk/Kdh8c0cFaI
JpZUK3bdDWT0N4A4j5jetjAS8K7mOPP2rT7CvFccGel9vN/vQOE58CMnpzaPfoZEiM4LGsdspDVo
GyjtOZvAFeHqybuiYQYIjnyuUDBJblVV381yT4EUuAk2kyTCOlSRrOxkQL0FnYpkUjkiQYUxbElS
z4c6kQ+7HIS6nUHNxxzlujGGHl0fVB/ga5E7DeC4Yd8MUXtTR9OlKcmP1z/jNnqdYTgx4QA0yTah
GjewErs1A4OPVEs+cjn6mN8n2eIVljLuIcSLVat/mHNTPJcMFGHZCWRoHz3SaYP8A3yOB5cg+NCD
cAvV9VTXxIp67ksadLcfuvukaddIbq0gYV+WxqPRh0NQNaUtVDBAhjF9lTinWlFAMi1eb8Hs7cfx
VgpNHjbiWwI3Z2J0JpNqazuIhh7OBnbfWGSvJOIjqcFjyZEHHFNE0z0asLn4PY2sZhyv5ZxsaeNT
knn6AdhsY1XBR2P4J7RS0N8bU2KYgXhATOCHFTQ4vHCrQk/To03iBQl17BTfB0w8bc3sL0HPdwL3
V/SRaRcLa18GOMTmqKNhjhfbnjndDIrJCztdLLO7tSyCkql2COKO/a3aWt/ENSFnmEivFtYM5NkI
v4Y/y244qLBy5lNgm3ob9POLFrZA+MVLOJYvqPuge5O8KpN40OaSovNzHgr9bMTiRejBSanCR5zH
r1KUvnYw22xlQOBs7G3Ch2bu32BHDtGmkhCgR9oWxvmq9LUGFa32Zub52ZZCkGkE4g/QyEvXSX7s
UM200bg7YNRQrjy6FxNX5GRBsymLUHDqMoLyj1QbX8cr3e/ekavo4QTxsCrdGrdlfM7fU2ktXWtw
9FF11vfUq+Ny9UbM/Q1Sdzt/d6MSNmb4KsP3nUrSyLDWIS8frcbAOE1CrUclSZsEhEl5lfv544xn
8llooVFMXupGEs8GcJ65VWfvFK+7KBUU6rqCYIsN24MUZtVRHbi2NoFL24JjpsHSvaqAPeThuoAV
GdCF6Gp5HUvN/0DIgFHcbDNZCcmTIvs3RkPuyTPmDM/clAC/++j14WIl1JXcpbnFc7u/ICBOzlag
LS69EgGMadz4OOGRzwheG0x+bOCzVE4r3o7jXT3RJ1yarW7+1ActChFzsA/9HGcYAN1EzXiR5gfl
5L74w0O/A/dfcQJo0xrtLVG84MOAm0UKj6YPcYu1UcQPRhW/CqWKcXvzAtKpG6kDHa+L5MevplDg
kiQOWx1RLYC1dIEH4JV2XwrKdtnAard+Cc+GWNTFnG+0EbisAS1aW0FjG0EXBCb5DoEjU861WQog
GA7D2ByLyQaeb1eGqm6majiI0FZXseWdxJaysRDv3vaiq1ndeqgMeYVE1rDpE9ptwfLDjVYNJwaf
aLQO8gXhMmqXnhcciMR+gzeBVlDThypIMa8j44rMGiTrBrUj9EVW3mnSfO2I6gF27qbZrVHeIJLX
A9CsEaQK+r2ilLiA0IpCMeQzmUOiRe0qnAPA99QtTEB0YTMKwMzkpj6VI9AxsIAplC71Luiw6xIG
zBKTInoY/I50eqYifZRQcIk0G21Tr5KAstL78bJ4ii8v5NJ5ATv4MX8OxDT50HwdjAhFQxPX4DZr
j434E0feuyjIiI1JN71nHcYWAyn4jitPB73z+YjG5hED6+2Qokw/v/xt2ucrE31wAX58yAuFXPqr
JEFDxM6QsN4Yb0ZEoxyN1zoYunydj+17i5zSWsv1uxIVo13vRTsEzTOExMlBJcSV0RyHy6f41UPZ
UiJ+TQatTI+NJSDPU0pvOuIVK2+C4SBZcQN4TwazFZXySux55xVf2BKWDnmAbedosrDG+ZtKWSCs
W8AltivF3xs9F68J1EMVMfDOx6K3jSaUxfICWRaABJMEL1Ssx1UpmSBFMsxnswzhlaZE7cQAPwEo
xqn0/JQVSIKZHd12c3wvzeYsE062R76ZqEa962IKnaykkDpoz0WCXFlrDsVG0ThZR2NeRkpJFe7W
WlyigTE/uzyhDqGI8ZGpl7pqr4aB16VJK2OlWPJrHIzmKhZJQYLsR+oS6dkg4bEbhvTKjmdZxQ8X
1WNXVX2QAnOfSJWHH1akMUiyAFaOGNBZMV5zRTLh3IO2FtaDjC+CXkGqupkTp/RlvTbACfN9ENMB
63Qnz7ipSM1vEaW+ZANVAK2tOwTjbuS5Ldf08yRqIQJmVFGfhKuRkQZemiANOXBgYek6KCAPGpic
820rau0yGOZ7MlBtFVN8MHpDXE0ZtH5lKkRi/xY4j545ngp4L3M4lgwPNmqR7hloYmqs+rKDCNGm
adujb8rAAf3svtEL8rleMys3pXjS811cTaOeu5N/rA1ZoobTMWipy6sM4bRjm4VQHe/kxuzushIp
eDmvT/Jk/hjT/kYyzP4t8k2og2Sf/VF/8dctPuN1I/T3ERyfrlMKl8E3Xs99+GTWnXhIrQgdFoy0
4jDxQMFEGMd025KEyMkvEQO1QGs7jewjCp7gXYhiz4/QIkk6lRFWueBhQ+ky6yPrY2g5uFo9hHxK
VyJIh2Eqd2NZ8REE9ySWUwkWCyvcZsC5tE7B8paVIK70EPvAUR4xxdZ3VYAMYw0+rdcxw3lZxuS4
Adp9hlVfiyJc7ZEqT4fKSZRjFs7esZp8reGbupJyVC50fGc0wXSLoEBJpcuA+QTpOhzNixSO+a6J
i1UZE8L20/ZalDo2NkiYyrV/UNPyUKqwklod5S29GTsAk2ie4cvyU+j1c4ugKhzNZhMqobUdivSg
WWpJpYhvLXw0tfRi9n5qY7PF53vgi0oaBFEUD7mmINfXqdeZK4lunmb8aAY+H2LbS5umj3GKzK8q
RTp6hgo+RKhwgYlWokl/qxvUJ1VAdnz0ackFP6aj5TMwwW2Oqq9T/0dLdbsUXPEAGtpQOKFVakAY
C611wphPQAcY3O7BXDsReatoXGtWhXYGPPKtMaKghFv2yq9Q/W4bZNJ6HbRTFYmaGwzVpjfG8khq
bZ+PfssXadi0Y91tTYv0fN+hvJcDEMtQ6JCaGPq5MSIC23XPdUhNQwMUBbgO1LtiJqvMDOOthc62
YZKXMwxMQ9E+Wddi7JR1jyI8ORRAxxoQCIT1Kr4wqybwQJ8VIJEEAYiKT89PEry3rkbVDA1HGoj5
7Pr/sHcey3Er3ZZ+lY47xw0gASSQgzth+Sp60U8QlCG893j6/rJ04m8dntNS9LwnFRQlkSgUMnPv
tZfpul3n1vHGldGH3XhH1mC2O590hU2OZUWWeSeh3QdT6ByWBr/JEJyA7UztAiaMRCQJ5uLQtP3Q
3vfk7EWcCrvJCNfhJKIrhRuiHYSPWVDn23lov2Y17j1zmEfrXKRvZUaivJ291LJgdi8GEt8wI6s7
dOLaJ9Tv5ANAeLyle5PbIB6u5Nw+IuQvcTrH3zxC47f2Aqi4DKrgcPt7fwopEAvNiOttPOl5CBZd
UqI4HHZDr04u7cOFr6ynQqRwLGbKdIMy2Y1t9u8qe9cH5k90iZTfEGJ/TP2TlDw+rHXnwnSeB1cc
51LANNJFQeqhCbEW41QatfZIoM6S2hONEbA5pmyCcaR257I1jbTZx8yVtc9ZN3PC0s0kA4FrhFDf
TkqiKfbUDlMRrtTmAxoNlH6wPM73ZLH9h7Iob9mTnks/vD6Xup322/VFN6H6S56ET/GWht09bN1S
/Ohm3ndj1u+qQt6dvJeBeCo06YLYSII/zWFHZGJxERuvLnsHmyARYAEBJIvtMoB290rwptMm+YDF
DckMD+BNmAU3+F+ioMeBmb6N/EzGhltBadcUFBq5m66tGj8JfBT8prmM/I1DY7rF0m2VONA2Bqfn
51NdYCHFtkGoQBDlLNwWf2GrxgyfjzHRzVavsZZe34XIx8kNj77HoE2+LqX55CYNJEc7fRcO939c
yAjI6dMMMjSPNZ8Y6kFYZXQkO1Fwc8vsFgHH9eK5X3JfXiuQw8rBtQ2/+QGzpJJc9AsO5id0euQU
YkRVJkQzzn39xdVtyDilD5WJ2zDK/2xr+e2ClUZ5sofi0vCcnGG4P22CuHidnWsXk+nKc3HSxj9D
77yhT2tq6ztraOfMnyVVV+CPyz6HAPtirk2dyE3y8sKBqttS2ak30e0NB2oZXnM/n9CQiI+LRkHa
wuzbrwKorTmftb7s3oe6Ulra7pBuYYDeIWzzRo6QMaVP+yLjGYqn9L7EmdoTVAIRJR/u7VyNsC8t
vHbHe3ucTzFSD7f3uPFU9jRo2zyOPwylCCLqh/u0pu4hDeUY5uWVLOEtue1ADoJ4On8GxAcGGwRR
+6jX16D31aLUvYXuj81ofnbk/N7nuIZVTQwZETtbpDSQQs5dsp0t+8kzrk2XUkuagNUL69AaCCg+
X4Roy7XSrW0h8ytdTHGfKMR1s4rjzKl3H71ENeiyYAoJcSlr1gQJQ3e1UVx63nzKMP4RwBCztRyN
mf+ZFvwL/aM1/uGGw9exfHTgEpI1DEWIZ6Swo1sFpGdDNyl7/60i0+uigodtLRS7sxe/27pFx9ov
NYPnM/x2vnhLnzmVw/MqcoCKhEPKisVHJ2FYl/xPI83BeVV/AHnW/S4UT1x0LtJYXgc5WIo1nfzc
upusGCKMPV3ZCSem4WIFl6+58496w+iL6gWNaEpU8NqbLDzz7YaHlNtj1DQ6PrGJFBoUwfR6hPhc
2DXOh5z/dchO17hvBn7sF0LQXqbOfNLnsoB22S3Fj2ZgTeumfigp2Xss6z2vVJeEZXECYLbbBSQi
1PiQUWIoHJQXskpAZc3Qjjd5uLPgPp5XLRYFFn1t9r3qOpdsFdoIjLeJwT4vNNImjkXfvpGlUF/o
jbZ6LuLhe1MP93or0Z9qtPR7fLbfpyx6T6xv5KqvwpY42Swr2GaMm9kWV7i3zDhY8bY1BDG0rJ5w
mu5d7yHto281xrMFqEojRcipfggIf10t+p4Mwd20TC/6bUpDY8psilUnr11M+fHI47PXwCUaLbpJ
ZK5F8ihYHTjTstM4Djk7OSfXeTZgd3DMgg7b5SBAPoK++6k2WiRC2X2tyu0yTmsVsfwnCvWLMML9
oYafqAcYiUVUatOKY2ICeg3FyywT7ahL36EBHxRVH7MDqkFkl0G0vHFg1LOzKBI9/WifX+JGg1MY
6SAXqM0YTuIckWMvr6eJR7CtGTAxsNjIcbr18EZGpAjOFT1k7lxhoOjDDBl58MKYBrxTebuqeMAt
nENImqasjz76njAXrNCxywb1yLPmJ+KB+fw7sjs8r8R2ADuRru6teSrFlO9aQyIGB5ybzvBZsouV
jaOyH1yRDMIbZ1dX3JyE1HX9Fgnz+Ap4uKmbcZP1AbRji8Ivt/IXzKSIGmc9dIHDR9jQ2cc0VFi2
4eQpv7tLRy9U4/RIH7gNp3Xo+s+2FHu/W3jEz8uv9R7sAOLFudUOoPRNdkZAQ/IxlPRs80SgtuCB
1u095/1Qhx8yZOMm64qodNoiiddSM/b3GUr7Ge85hCa6PrAcSN+IbypdUbugsOdOK9RQWTaxMxQQ
Zboux59cn48MXFBV8T5ylBkOwVoXhXs5oheFXcVuIPFcJfkF8lkVAk5FfCC48uIQvwg2UpC7PMKF
Ja72tKcG8V9jCTIYkSgNVbxRHdz3Of7SSuSfyWG0IxgdaWasLRpk0y7vIkk1WXT4kAQtnt787Jrt
dUgeuxBVA3w3+HZu9r1oBuv63HsWi9zECdbjWcst6rz8senmyzGBeDQHvbHKOsyIGLi+e1ZOxXAd
2nidTvnHGaXBEtfHgzBG4Sap/U3fR+UGHTviaCuAJs+HHaUiXHrcgmKX1li5gigy3B8xkfnuRRiN
KQ3J5QEaEJhsP3A650fmBidlRPCZBsSqCjS6sbl3qcqAnaiRMV+9LZPc2+qtZNZ9b6WYIUVW8exM
8qOfHABE7LFLUITYjj6S6jafOUKSBURpKV9a/LIgfAFDEjNGQo97DiEBTpiNC5q807lnLmye6vPZ
lkrK6M6TP2pMry80WI28m/2UsCpodimkU/wWYAcSPYjFImbCTahwc6EgEdhVIUvO35sBniSJwobf
X53XcmsIetRquTlXc+c3Suk1o+h22Jtp8kBmsRDiQ7fRAEvH2A2hiO9Cq74nbuSrYsCI/cOVNZuv
gUu5XTEEIMrmzSOTfW1HdgDkYP3EBKRDdT3WhO6G2Uo/9VN6X6dEmxvYzxCqU+zaYn41cOe+qDyt
ZbrDZw3TJSwBTnZGH9qRmnzsr1rOUrbSRuzjIj8mvLUjtsamX9EUNDPSKu/ZcIpqS3u+c0NNhVJz
v6pV/lLVRCZUxOw1vC20rzMi821eIBmqv1UZlseRe4Mb1cEwq9cl9D20pfS6OBJctk5I/nfqGZg1
JcPanbPTSBrB1WQO/ZfZzB/zFHF27k77NAOvMxTudtN9pSJj4wHfrWLTwMl9rnB/L43mqV22y+Qe
MbXz18SZ1JeWnSU3QemcsMdY95Pot+ZQX2M6gdggw66W9Ct/K9ErEkHVk7xcZ1ggW5QNST/dtKTZ
XwqC86IB/bPpM5kjo3rYh8n40PS48eYxcd+U27RH7wWM03XgP7pOunVzFKVtZbx1pdIYKcksS+Wr
TWWmz3mdOruxxx3PCkacL93ithj90MKt07yXNdY4hZi6Y97KDksEXtzFrQ8JETihmLzj+SWw+Kp/
LYvBOvIsQN8/v7ild+ySmfLfVAZAR2F722Gu7giWkMfzi8Q/7+iycsYwLA9tWPHjM2QEscSlbiAM
DCegdWSN4AcReLGM2GkIf+lACNntghQzL1ma7bbNsm+taQiiZM3XomKgkCWxtckjONtnjuxPomwa
vKK3Vhth1+5x8qNfX87fSyoqj6hOv8YlQXcZRkbcTQfV7Ogcz199+qMd4QpPWMYxLuviRBYapFSS
oeC6J2jL//NSjcioMZZKNkONNTDO+uQ4JFpgHcA0N4Z+bxtpyeqvxxrxEruAHV+mof0l1ymII7r7
yZ4mJM3xZd6RbH1+6aPUPjatXlcA/pv/8xdJwC/KUhANy7Ct4/kFuF/8/KpPU9xmFv033qixSVMg
k6zj+pYUTIZ7lXnfppZ5X9ZJuE0LoMEokLgBF95lKuJHWzb1pdN1sPeMON+T14LEybfvtaNvPpnV
F1M2l/z1dC0tkm3sNEsOKhvwZYyLeCV9rLVRltt3Z6vPODKrjUyieKNUUaw7y223DhUBm86sEFr2
fscDpf8I0F7fjvyO85+mUUsXTUjuoyp8vB25nHCcq/vFzqv72XE8oHFwivP3PNqwTmEX6xg3U2qW
dwvCpTqZyeSJXx2zzG5ilLQFQkwgoAF0H84xPtf6Pre9QYL4+Uu3iL5bUyg20mttWgAL+aL+atCf
wi/fM4l5G0LnxR8XTLfHALGYQEtkwg6dVFqfyHgJT7l7MWnbiEG/nL+ahugLwBkC3ooT3GvN6RjK
7CNh0L5JGRsez986v5ip+uuPUIUTYomqbMOmlx0EcwYBJnl0ozcu8C4deMpF2VWc+M71fKe6YGDa
xIs/z984jqABY0TzZRa7cmy+YHuMbrbEjsCxSU5iFcMalccO5u+ud5LLGqsHHr9g4xsFnlvTcOnO
Ft8RBNuznmCmTtde36RkFgKH2w3pZTFbzTqqdX3abObOCo+NXuJt3BhAdyg3x9i0Dk58l2vXxiGV
uK3lerfJ9EZTBni6pL3a2U6dWMQYBggzBDR0k55yl03iOvKTDaNEsSeSs/JSfxvY7Yl/i6iC4B3i
PflR0nTdbZL7N73Ol0wziwCuZSpBwQ2TIqL4Vtf87nnn9OjeB6fpj5jF9+xrKTXG+UtcoBCG+CEq
jlKnNAaxg6WQSZSW/ur8EjjNX1/FbkWkp/I5OfvD7FXzDssXuO+aCj+fWfD6q/P33PBxDIPlAHqs
OOcm4PEoRgTWVoS9iMDvNsJwUXNY7dtscVtjjyN6Hm6rKH7JIlILbUxOowoDCSvsHkXq8cmjy5hn
k0AYOwN4GMPLIPaPose0QcKdv6yUC0gnw4NDy1NkSUpShfk18B3coE5tYu6jcnpTdfW0uN1zOlEx
WrO9H6lL6XxFcpwFJXw4249uMjKfi3WcrBHdmAUYRmsY4B7OmykacIKh/V5TlHdN1u/QTFSbD1xk
8OfFOnscffcQzUJuLA8amZWufenhe5KSVKG89iVx86+t9L/SmOAI7JGw1odf8b94nx3ygbz2vggJ
KCgXsur7aRsaEeGZzs4U4466zGdJTDgyLCm1XjJT3PZ+RWEkUIpE4xqQZVUN4TZmQ26Sib2NLDbL
9q4zaPxpgz1oZr82Cz+kWaIPf+KYG0lxiSOgRsvNn8MqLJlp+A9k0H21ve6rXVjgXndxiiQmC6ng
iBAXK9K+XkYjvVzs41JrbwTBvFeSVkX6EM3s3InLvIxf2IWuUjNqDgZircyrq53osRupq3xFBByu
OYQv5xjqbuwhaMGHOeCWMl4xi0OUibJHR/+MaXO5SBBwRlEfiRimnyiPY/TrojRP+m1EuhHIkofB
w9sPQiIVdXae1wUK7WBS7vOgubPM4dB7tE9nRC9R4YeGgqZzQ2WCsPhYcXYiOOKQheGGOz41CtsP
rM5x5gaG6AIaSHvl0uhASwcWSGoAEq+5TetxY8v0PVbmF5tiEeyQntnPUWZ7BUYV4ALuGUKCStAD
C2Vx9i5q37jYO7U6/p5v42iK2d84V8qkK4DWRCiuIHTpE7+oXZbQ6VutTirdfTHTq1SWjjFcmouJ
GYlX5V+p9ALamExbAoNPaKhJMVDrtW4PR8FNS9UNQBFbF7nuDM63MgRmdHzcKsdDKGhnKXk0LNxe
T4lkyuzSXPYB/XaF0fMwf0ibh6BPqAlNbx+XLtIp0J4ykda2rTGuFO8k7xgrY9TQQbZd2K4p+XUC
iHFJeONPgvD/lWFpaULXP24KHFLLI9wJ/uNnXl4owpn4lmzf5NZTD52oSWlZ9SXFk39leadl3IcK
u4mp99e//0DEv/xuy5SCX0qiI6TYTyHdrTO4OVB/tq/0xDsP6L/4RVb05AIzGMK9LsV8L2GLzJP1
5HvYz47jUXdhjEXvSSqfacWx+oXXMvfdVZOpw+QA+fz+KuU/SGHKtEzPVRgR4vfH0PDvtLSiwQLd
kSmPjc9VRh0Not+24wXbMM2kNqlGQp+uKtkrkkHhVUEZq8eUQCVYLTGfYo5YBEaGvy3piOEavNu6
l/Mz2J9eWbyTj/eeARXyTGwdQVFGYNwbDl8Ut7dnCmJo6r5dw4Fd7VzXL8nseWiZaQrPPA3ahA8G
wXLtobcUA428SDPCGjhww2U6pfoqfTsSuLgwipua7Arn1z0JPdkqd4f7OY9+xMV486pkdq8bNnCe
d9mM91nToiKenoUGGWNZH9yC+jZ6R/GF24w9f8mmaP/7e23Z/yDHcrNdSxD04Hn4Pn4mrFZEjRs+
0Mc+lqmrc+bQeTHrEJpv0uidzGk1KypHCb7AgUiLOV8nmRTX1uBs5WSWHAcgyr5HVrmRVe2p6OJx
3+JvnOnzeh7Bc5Y88/JjFIKfNGq4dwIGwJVVXi6tyreDuXwQcoipBKyUrazn7RlsJk+ZsgYjojx6
D1s0xpUFXh3z0emBYhEDkiUje39Dj2LCUSGKiKpLAIjaidhXHugbMANGzGBuHKGbpLsdIwZTqUXa
YF5muBnSETPTfs/JICBCB9+umZ2nCbw3fOqpCvXfRxkv53lrb/zIiC3bgjkYRMhukqL7hi+Khuvz
XFAp4Lo9xrvILN57AdyY2yapAh0jLzPfFOGAsa3t6dEI6QdjYT5S6IFXgfg4QHOpaPADwdrCof9G
RNfdn7H2yiivHYzlo8r4getwBnYZWusycF+tgXIvIEmyS1IaLBNeWRu2EFkILijacUc8jbyok7ra
Mi5BDEweUfUu7GQ+jtCmVmnmPrn8JROCY1iOX50R1xpZbAOnv7Ir71BpkoCMGTU0Su4J634jfZJN
l0utD2EZ/SAd7L5Py+FmlqiMrd6EDNBPT3bgQtbAESkdu+ZIovXjHx7XfzlRsCaVlokSwFWu1gD8
ylgNezgmjtGme1u/ZX0aECtDLHmlvhvdqUDuLiOcm2DkYCxX6uGdHpiVmknnaBpV3WV/4O/+k/Gt
bMUhgRUfq4i99dMldbMcZUVM2j5zw9cqT24pnw8a+s7w3ycD/RBoxlk54sIE9Sr3s/fArJ9t3/3D
vfmXzd1W8K0FEgkHSuTnldzH/RDIooz3XTRh5tGzqjDfSNoKZ0f4zDDFvzW0asPifpMN85cQyjl2
7LRimj8GnwLX6KVY54H/YPbxg3CieQMShjVANf2BiavsfxyCjsmeA0NeWZbtfObhUmA7jMHHaI9d
KvlvTNFhVqzNoU1WfkA0luKPF0smvY3Lx3YqzFMkgvHomeQtC/4jAPXlnMbjpo99MruX2FsJjUbF
yGl924nX4KwEHLYQ88pePV20jCQ35pjTPBalcVENqj2M6fSYz0mJKwSsWJE3IRCHg+ODq54UvZAw
70XzxUizZnPGxEMj5vRplr3AixGkD7sA7G2M7Llyu3Sf1UW/qfo42rIsVh3MykeZC9J2FFZJ83KF
bzkumswtDHTAoVPJY9KwbOy6KlaCHI1trIznpmrxdIC+yxNskqULWRfjC405nqmiBZiar4yHiAGu
yRkRieh2kGzImLZjEwI3KrTzeZ3bxkGZ7m3Rhx9uSbqutPd4rjaYK/kA2iWxpbVsopVc6staVdV9
NpO3JVN2q3zupn0TYwAxxuXP6uP/S6P+II2yFAT7X/a59Xv3/r9+cAx28/V7/uN//uuy7OM2fi/Y
eX5++/D9f/7rr//1lyzK9//bt6QA97X/Ekb9x5tZYc3sUEf6Qlkc5dTD/9FF2fZ/m8IXGDP7qO2V
UKiL/tJFCX4gIDIzMSYWeDQr6/9FF2WZmqj/S1Vr6VWM8spyPddyPPezmieem7EvsSA/FO5AOkyE
U53fzA/1Qg7XTCStFNLYoFBWu7mZVu6Uj1uR+dWqHjAfJMUqSsV29ggDUDK99AkK3xX11dT17l0T
5I/4p5OlMXL2Ob4BS7JD2d4xjwgqzvtiwrjOQrjuEOjBcj9K0bxmUPkh62LgGFdGve4bMnCbZ/+m
BW7ceRRaFy3eNVX5ksl42RYJ5His7AFayZ2fXI4LI/AuFzWCBS5EKVUY66U1Bbnfc6wXeJ6phouo
8/c6c5hsOs1DU7eY4RBgiIVfp2BF+NWFY4ldqL3WaubHVmH0eOsN5qEPq31GIbDxYNWTVzCDmGAx
FBVMv3N+QFPN6KFnyDVMHZls1dPJ8jmgsQdV/njTzO2exGNsMZRtbOIBv3Y5EVP+GlkNBC/PCFcO
5NOVXwqb3YhpJoCPXI2WDYEH4rZiML7NLSKqCoL9LpBuYnUhQZpCuv/Ed97m1LX/VGj+8wFBcSAc
l6eEZ45y8+8ndzL7DTPoijrEVg8mzrur80vmQ6fFiLQC58Azacn6G7PnohxILezqf93MX1bX7c+n
8leR2ycRCM+qg5G4aTs0375nfe6CBO3/FKZpdTjP7eKqeLWtlcP2aPS3ocgfDVX8iJ3sT3fgU+2i
fy3KRciGlu8qXSv8/Q4sUOjQocns0BoxUVb4BfJg64iZKGk2XSea3WwkmoJIJG7VYGlotGOxC8bu
yNuQB2Lznn5/H4Tuv/++aB3PUZ5pSRasb5q6N/hF/5OYoh3zos0O59ooKQxn1YJRXMxjt5vO5IYe
yEmSLAhsnJ7GIlu2RpZipku1PFEMAQOrHwM85pWUOIbDr9idf5QMmKrbgg4oSL78/qI/Nyzn2+g6
lkTO5zuIzD7VWyErgAFVwkWrhlOznTFd82f42YYHxiQtunwXh8uR1h6QBTsd1mEcmPLCUWZJAtv3
Ws4Fxn8daQ5GeSfJL4riGjKbjQecIFUFLoBI1Sqrk69dSfGciTY9DkGN7Zoxf8Xr9RoDDm6EiL9P
xtRtAxeraTcS9wSKdBtC5R/+8I71g/HpY1IMYUFSbFM5lvPpHU9pCF0TovCh6MYD9CminCl04Ow9
Rv4iLm3lY8eA6xajheRIvDyepYYVMEqFZF4x7NtWNuSiYciJXSMFzGxccmZs6gwIFmJSDwORqaQe
XfcBYYGyYhNQVV/hZBpAM7PICevr9OgypdgWbv9el9OybwyIH6VZbOrAW8WhQ8Z98Kf18kn6ygft
Ah+h1oMhx+vnGjGzIE8iO0oOXaMeStWP3PLlpgmyr0Yf9Lv6o4BvB/JubCbiTtakzzUbnArbkGyS
tsGCS546clsxlWPo+oeP5N+ujeuj2qcHcZxzLf7LymlqldldI5NDPaMFTnFFzcqX0odFWrfyoTII
Glqw6TkfB2IwXXiFRG2HEqurDC47qJJBWAvSQvHWetFXZ5lh8obyjseyXfdDDU+7w20QpOzDdUz/
ohAPi5px7z7hs3hbh1azRyFgbkqwjLWf5bdtMjhrA/1ZZcGsJmn8LXYC+QdJqfXPLcxFh2xRtKOg
9KSp//6Xt0303gieXSWHRQakyWY0O+2iVsgl6xXznTu0XWun6HZjZ6OO4w/L3EBCqaP7JHfyfRH3
yR/AIuvTueIgMDUdQkIAGSk9zM9wmoMdDwRiFR+iQGnjueXGBP3fNXlxKDLPOUQ4te9pv09C+XDL
veY69gh9anPrT1eil+Evy/R8JSApPA5Ano77uf9KSMM1oG7Hhy7GINH53kaTcYBg129jAJ2VYB9K
5yjEgAWrLRi/ZRmhRs2rCZAkwzew8x4zXxAg1S9y6wp3U0rxh2u0PwOA+m65NnM/Ajv0bqLv5i8f
IPToFqnDxFbSutcKxcuxwWfaUfitwSB6s2uiI8385IGiwRb/6g0L46xRmNdujD+Vcr6nCZ7hfvU9
dVXyBaraCiU8DBQ/vxVGFkJ/xRgRc5Vi4y85BlbCeOz7CAugWbRXaASGtd/gbuVVf7z7+qz6dPct
RWvHyeAJaX5ekQMtZVy7XXwwHWgeNWZjTMLgQPp+uO5aIkFsGLWFIOKxs2rKigyDsMCeydVraQiF
h7U8TOw0Mf6wZtxP1YZ+LASnLM4FiNAF06u/3/IhlEO5BF58GBO18zocOdukTDjr5wfXHJPVlOAT
GqfLvR/Ylr6BmPTxukUUDWEhpwgNOdi8wl23U2AcsFVal5XtHRwxW4wsWlhxGKgzXL4xh1wLyiX2
vgjXLnxD7mNC6x/syQQOXRLjHZ0xaUxDS65w931KnWrjLFa/AvbBUUDg++nmd31dRtu5jBlNlHDr
a4G8QTGxhPjbfQ+GHKvZHuGpSMlBHPgc6X1rt+re/SW5mhjiFtmm7KJsr6Cd9SqE/Jwu+AyWQKGB
9gALuJC732/H3r9sAi4Ps1b1Ko5x+QkxplwNxsUzjD3BJJpFH3N659HFsvDGs96Vt3Y+3AVKBqAL
Q7GtCcAFlAQAI0hGE23FjhRiMJB0cg+eY6/dCBxn9s31PJTVoSmLHyVT0S1R5c9Bpto969lfAdK7
a0GZeTGqMT74HUSyIA0UPMnqphoa57UKHrxg3dI5XZYuTONmUS+kLEjSO0V8wVgiOMyDXR6X1qHs
wKErM7BZDsiPDqvpNKYQBPrxY2w9nPNGbEhDyrk1OTyEQhCJLVjL71FLGBZI06rx6Rds/FERBYT7
LkWMFBtRtwqDhnTXGqNlv8QUWZIeMWbqzQ3J/izK+YYrxl2ygdxolMkRrwkikV31B5m39em8ZBH4
Js+/SedGrSo/f0DIjruyBR89GHHXI9psb9KgMMm8A8KfrXmXuPi2M8K7QHdFITMVDzLD19LzIb25
FtCqJ4ihLDMYDk4LwonN++8fofPu/Pf9g1gjlqeHHJ7Xz00Bwz4eIqMlWu+ME47DFyzJwk1pcrYz
qLgYWWZEkc/bMSgXqE7UP2FdvqHdh2NK7ACmUOHeWTxyCRYasD9cHXjBp93NN/E3wfXEZS6iPo9E
Zr91W2dKeMoa4exiko5X4J5vWeKl20Bz/6sJSqvhdPOpyGMGgwmOsom4+HnoRYQJ//6C7J8d/acb
ZtsmdigurRSX9qkqzWCfiqEWmDbamVi7dou74UTZZfmHYiiMF/5q20VxcRnGcbTLqx8qE9W7Xb5i
UWeSXWg333oICIYR5ftx0YLg8gflTH8KvLFYx4HMtlFs3wb5Mm3GqPa3LtviKhtYFQPZf6uBAMIe
x8AhgvTP8Py28WJaKlb1gY/yKpna72VVJlcywYsCg65bcEXWeTgER487uY1CFGGLGmzSKOKvTRJF
l5NLaHdaNsNGJXoQrqBWJd4tmiQoBeBr+4GY09bxv0HwF9g9Orj5Ofak9nURnvqMH5Wost26DvKp
xAzvlVz8A2nEIzncDnZoQY6pdRKMK7tcpl00tB983PB2CSXditn/bjcVxvhw8rCyJ+fUJ3S+iJZh
T8TWSpDMfioZhK69yEkehP/KzY6u7GK8D0wn2HqEdKwZUaUrSQPNIedbl7Lq3E3AnPwpINOvb4kx
xdx8He9kiJe+qJoTBypysnG5sycS4j0gCXeZGVONkYsBI8hFOBNvZ5XZq2cZ0ynOetxEYwg1tE0k
pgzOa04UIbVejC7XW1epIa+WiQCI3EcRXXP6Eo4hObH6DBP4KIh2ZRPIl0UQ1yp2TTTMhy4XH/OS
ivs+S969ZR7BgTBY91sSLidIIT3o1g7tg7N+YRO8zlFCX1mJe2jHLrjOFh85cUFCXjKNfJKkSOA6
IIizzsn3geJIiqMaNxOU7pUDd+K2EnmN5rDYB8KxdnQ3YtcJVvVS9MZhcXBTtY3AXEel9xQySl3P
VXHdjhMJ7NJOVrU5Iehx5Su0ZBwqwoKolFghUhz9b5GTMW3BMwAVo/ZuJ6PkIk+m5oG2OYdkmHr8
zxmjWKOEOTPwLEdFiQFzM34fvQGJtCE1C7BCR1/M4botqxvAiyvHbcN17LUne0rzvZrHRwc5+wVF
VbiWuBcMtdVBWrEs3KbJUsBv8+SoFlhobOW6ab2dcJorM8kissIVc70kRctXwClGn0YGuqQvrvJp
L2PnTtgD1vsFw4O0J6JzKXuc46eYpMkAlfCU17dLr3+F9C69rDTvzNo6RQNtYycgy+miuymCbaL6
Ba1tjiKLkSMDQxgbXiQOZVbl+CVZm9BYQN4ahpu+14tN4+Fy6AXQicBcngOrQDXXBimZOCq+zbLO
RVDB8WX7TyWppHcNgjc8kTNrG5TmcKWs2WLsxIKMxKMw0LwLnUXqtGcrwInZQoQb9gS7dlvKdpcG
YXCpPWgkljzbzK7pa6cvQzHLK2qgKsnxYzdcQhYm5wYSZXhl5t8Gc5QXi8Noa0pVeIVnpdjErbqx
Mg9JaYkusvUsSjC65G1qw0MborBGJ4DpZTXtajsKr8X8TeJtPte1dZVChYKvUcJ6duBNGwkEcrMo
GVr1VriLl+HBySGLl0lyOUy2szENjnJlRvuuJcaykOblYE1XgRwhLBWReWdM/drSb7xEcrazBh+5
LPTVJ7/q0k2QLI+pJS6pH419lBfNjS+4uJQEz+eoW55IhFZIJJR1tfg12ZqalSJid5ePi/3EEDXC
3iIaToNNl8tpGEfwcFlW26p1i0tpQz3y4tR5LkQo17ad4IQvMAEpjdZ8rQOnIwJE3rZqcXa07twn
H3zCcto9/J12Y1lCJ17638rRJvkndAxuBvkLgD73TWipL9JwgDrmRJwsN3mrso6gWZYrpeQ1ep0N
hQatf728OA1bDxT6dQbdbN8EP/IB1ICu8TueOe22htR/QAU63MRLwy3M1d0AtZanD8922mw6nCLc
92qy1sXs6ECRvetFD/k4NTdmWXZrJ7YL+nFbJ0lcecENH2V2sMbmq6cmXFdMC1fdnn1oMAb7Gpjk
Beeji9ztWrL+4ugqL7JTFqOozOo7N2INlo2Nlk65E3s9E/8madsjogTEqf3Obsb3osQxeiT1I00q
scYgsN5WTn2M0wT+jDtfn3/q1DLsNGM/IBRhbDYmhIOtY705U8NeNboFWnLcxucGXUBhVlcLCUU2
I/J1h37fEOSJV0KRxccDbQ4T1gTWSGBHdFqSpLmrZxjqPnTLxQqsXYf/0f/m6ryWG1eWbftFiIA3
ryRBT4ry5gXRanWj4F0V3NffAfaJu3fsh6VYktiURAJVWZlzjtkWLgiBGE9MEbQutivEXHPlPtWw
Px4E7XBP+WrNlCI/DjMmSwxMOiyASt/HMVAaUKch5j3KbzeI1rmbn7DZrpVD0xV1drBWZTNdhqp9
zT1yKTKr/8jVL1nQvOHEgv/Dz66jIPA+bXmDk0JfD4VDwmKbt1vWCxyR6I+pKtOHqnXOpeum50EU
LeXaQNatRcJylQl2NTbBpqisZ1yxmW2ctGAKSclqyYupwqEs/HPX70vkaWihMNtwxR5yYX7MgWec
hafjGxVHlKVAqQtKQHwzxEEQGskxUsl9UGan2n8JBKeHYELBrXUGBhG2W2bZzipNCTThCEqSQt0j
bChUe4LTipWP8KRI4BYop9raGx0O2SFDHxHM/ms2Bj+eEuUlsMVxLmhyqbRWaN0hdmfRhFKoa3ca
nmE9A0HSp47LOUatKzceH3K7DHbBgJGy/9tJPb1ls/aU2wAPMZlr4ZSJZpMDSa+9PkPX7BCmNM7p
Gt3Ewc4Zf3rMcJbhqdgCTIKErgNLJmD6zU+Gr0F7HwuiLRGpIK8BtO5HznO2DDxYxw/cBf4qCagM
cRK9wlduiQguPW/fkci9xjJvnM0i9P3kOVG0GbnlOjbdBBxaXCxjnXlnDfXOzeQvPVlgu94bMJ8H
nLjzipMfbad2iyek2U5+6dKFZkDSuW/xMFchHFmHnln06KFlywpki67UsNmMEYPbMd4qWV8tTzGm
oXbatoaNgdV5pqTemIk7ABHQsE8VPp7mWdGGyb9JDyjVdx233rqnGTN11mfs1ZzZoxzdbvbS0hpZ
6Zr6UIONqJRt4DAQfL3qJRQpxypzRupYgLWIss3MTq3OkLuYvV2WzDUZYjh42qkMyHtREYLOxNlb
pp6sPdTWI4EAPYFo9fvQk6bd0N3Y1DlbcxKbL8P8YSpZhFmsko1tVZiVM3tJySlkODTTTz1YSxCV
+2PY9Vs6MOp1xi6CsZLCKaSciLAZTFkV5r7+mQhr22Qdfq2226UJIhM6rEjkRAWQaSTmCaHsPGgf
tkQkg+WTsz1R3I2/w8S2t/Px4JfII0VGIrwqwcujCX4VHOAoK7yQx0H219AaiPrbcK2T5xbdamKT
owEjLn1Jyy514T7bct01jOjbNDiWgXtqmaEnS/5FOmoPWRkGc+2h0CMuyisS/NkNL7tCrzQW0Q3C
CRh0kldSmQ/k2Rg4gej8k8wjHqx4N+Lom/C6jRyclPDO+dIMCmrzV6LqBcuSr2VWnVst/22W0ymI
z5NrQ82fkAAZOph6KrcrIGLJdt3qwDK+Mz9/cr3iuXbbvdvXr5J+A8ggmhwN8KWVTdZ2hmesLPR9
ELPwBbRlSDnkdhma9HcmzU0xlPQm1KsgtWBFL9HYWFHG0UQLDm6Gwuerq4rysfCDvWApIH5jETst
3UC9x/He1uIZGbLAwuW0F0aA3BIN4vxpbr8ojtiyeyzbrghe3URn6zTK3Z2C3i201jsU3S+jaY39
jlJlYa3ev3F/yP3Tfx8W8ivsuWVbu//vEMHA8Z1f98e5d/zr/YHBnfx6f8z98wnr4rIKne6f/Xug
AZRxG4z6+d+n//WjlqceMj+eiaonC8dABqYgve/qpuCtWJI5//PMpsQFFf73006duaERTxDE8mf8
55H//uW/H/ZfzxIHIDRmorgrs09ITV9eD1gnKLPiFA318rvcn+h/fr/71/7raf7zmP954f73pfn3
PMvTxqp8DTqaUVN8iR2O67bUi4PTdf0DU+F9n6IOGLzxV5CrPbWqWlgLNupqgtW01lO7qaezP+sV
0CJWtG3a2fk6NvrhZvkU+GkxfBQCqleW/Oqz8pK3tEG72kHdL7etjVqlleJtkKPLpa78UJcA2hJ8
PSFYgndsrMHFw4Pe6EN06CSmQ4sJMT5UzDFlVhOXZPU3EHktpZVWHNpIHPGoleeK2TtK8rPrF8XN
QgqKwTIsLY5gHEBE6IsIlr2p/+1EED+l+nc7wA8zs8SHbEVCWRTY49Y/gC2nIBnnXwDDH7NRhPHQ
rw2d0EOXSJKGbh/YAVbTNB8vOTr4Q25gWW4H/ZTia2mnZQ4RVYRejWdJuEmd5Pq+6mdv3Uw5Rylf
In/xiKiz3ZeIa+WiTyOOx7QKEcOKna/dlKkawBrk+FjQ14caeltg7WNH057isOXEto4rO1o3mucx
7eJF6yKN6aaaqFTzW64/J7S6N+3s/fZ7nPiSaESrg/jmDgeXS2XlmT85NRv6aHYjMWwNp25CIgBi
Rm5k8U2tBd9Rg7NfqhahaELd0wOhKrRrMTbBg+aDZx8u9DV+gWbZIefZxJlPAgyaSEg/cCk9+Zpa
kX8WiCmTllfPCqbP2ghuDtOkXZsigJOFtu0HaDqUim0YqTShR5s91lZUrbw48PZjNN3snAXVzmOk
VhUazPY6lE5+KKOBOZb1bvY4nNyeQqQh/IDflna6lXbnlhP1gw8mJW6unh4lZ3uyoCVw1YNf8Ztd
VJCUGXfZZpwnWA5eQNQh3Vc0ZcRPTfprZhYTrHQt2c9FRWJkwyRn8Wxk+bQy6D3gkfV3JRmwszu1
B1/R8hBMMqeg3Hhl6q4KxR44aQo8l65BQVrqRVdzsQ1O5B/kZhVhwI4J2TaSH/zp5Za41J9oSsUO
dpuxN6TrXwXR9kbPb4zOZN6YHsmJk6pv/GndpWCaUDJXvmqpTkPD+9PlCFy0CEOGmSgDbb6j9iCW
UH+GZY1DDpIZr0zTHIxkPJUBF5bfxOmzN/7Yeqcf+EfADkbSfWEnhFPlfvV9M5xa7zudn9t5JtVj
9mngW91lIpupT1qiH0iUsc35l2NTSZbJ8JCX0QshfT9MkezWm9fCmw6Zox0jIfklizza956POdyG
h47HjoFu5CCRn4M6ZLP7GFXJpW8l/oLPi+gaNQ+IZkmg1dWKSTP5l0YVipaJgO54bMQtbAeQRSfT
rowwnb99ndYZGQNWgYihNbNyq+feu9ktgRI5jSTGdC9dlz0u44FJDSO7tptsraR7yTA1Oc63bomI
rql2a2d0LaJA5kvEQg0zDCEaTjMZJnFPNEpHZKFZ4FvQa2PfNM5XiWdi69sxETQOMmAvQTNiDoUK
rVp+GJk4Sc8Yd8qaf+CWAtubns162CH1jrBYjqN7BBfTYSoz/nIBDuthzKkhUvvN8IZtRJ2PK9XG
h4DidxtYJpGI87SPcOpjzKNfg8Oc3A1ihCBT4tTGrF+aOVTDb2qMUcbJqcrt4+zmBFfJAJcb55fY
bJ+CkugzFoy33LGKbZa8BTpOCJOMk06PsNSnxqXyxl0/m0fQG3RR7f7gTMmLBvdozUwx3nhNpDHP
sYtd++OgenQrnyLUodFSpiZxOYVF4E3Rv6S0LawGAIHmP/pS50KL7BHskB0mTx3kwW0O2p1CO38s
suIyOaYeMiyAx/UjLcsMOynPRdy8BxAvV2mMGkANxUs969EuLVJ/ow30wINIuuE44zn2tJxEzJl6
Bi9fa9NMMGRIOHKD5KurbijW4oumXxM9favrjumENfyKkE2szBz5/qQQLvpz/JZm9h8T6/+2W1pP
84wysmTj73LTe7Kk2BLyoI9DEzrEPZw77gDRat9dyvoweB9aW3Jgac3q0kvYK47z5hnqqDdfk643
awtuI4vfdEBBftNxXe6geh/nxfpEGd7AXmR2JqJW7bTSfxPxmJwavfh0KfTIeTS3pkK620W0y4bR
fcGAsjciQm067tBsxsrkauT9JZW9FoCW17hhr04FL1fHy+zmMudAH/0SttBXUNr6vcorEkedL0UD
d0tyM6MPb0dT9KM3ZHLCXfvHHXmsAi03VxwSk4gg2DolDm+gL+wnXJkicGCtmGixEeTV+0VgWi5m
JIAw20F1RNHhAY4a0oAjKEqU+Y1f085LMlz/Ef4ZgAOwFhv5hIq4ZHfNXzq11VwN1TyrJ0fVBPJW
3x7y1DROrViOeB1QC1nJF8BIM6mcGUSQ2ukxGfX6LrGp+NmqjnoXjGCRJs6DqEeJnUIlr/f5HkLq
X7CqB4Qq3o5ShGV5YLI9dy2HCGkrsh9JkVs6VIMdFdugYuMELnMaUxC9cY8QnYhiIk1ZOBfz8qbM
EOKRTfMa0chcY5WGrpiMN9OeXhDH0hS2iBYmAOVis3wPZL9qDUwuL7aOWkcsST9W+9YNZOgUtrPK
erHpl5tUD6I85CdOUUogFOxI+m1Yt/x4n6Wi4IVNy7UyNGqaySTPyYidsHDogNCsaBf5ecmY7tzE
f8oktzdz6/lhasKvoyf0lKrFMWtA5fLGZ0gz5Q998bwR+hqZRX0kNSN5j7P4XdkSNmfaURwZzUkb
GaOX9SGaHWqgNt85UTA/5DBqG1fzTtxEP04V+8xFsMNOpT6uGsu8akMhwihuWBp68yM2gC1iSCns
PacdGnVd/VV0+JrNqr4mgZNeGw+0XBr3K6r5Ydt5enmAcEvI417WfXrccHBzN36he6fATC9QdgKS
kKanMdqhntPCrm13btr2HGcEm8SXmeDFAitXT7w8BgmXlcZISAb9prVUvc5r+60Jhqep6t4awTi7
Ee67qkdzq80Pyo6Qa5vyogtKEuCFFyR8JzA0N61reQUGDzCveHC5/dcM3K+psyAznSba+Eu/s+ve
I4UlsJq8jT3axpqVRN80nMe4RoxxLcc5dDpEa55REp8bn6uRIKvURG2uBcin7fRpNm6yLRbJJoqn
Rgbxyp4WygK/jqq9/ay1Z/SBdtiPPSVXQB6u4zbXSK/FxSmGJ2X09D4r+pFM3g2szzJ4vpv4y8Xe
SuuWpjRkvpjkroUZcv+iIl2saREHmV7FYCnHDVhoWs0WW1uvscmMSsUawdVdCqhpwE0g56rcKJu4
c1ZhLd27wgurOdCP9w9erI3I7yidUjn8++BGOFoEOR9ouPDbesuHjqgt/LTWvis1Iq2U+kDpBxui
9MzjAGIL2EltbOTQJafBfZWJYE6g5fMn6twws5S3NxZHdD22KNCs6hxpeotFjA+aTnDR/f/YrlyO
DrZPxhFfI38XM1V6zMy0PUrh0cpc/i+SA0NUY4jlrjKcg90RWBTTljoO97/wP59bqvA205JJFBee
pU64HmGX1dKi80PukLvkhpXJEjhkDXKJ0/HjdxxZUUhLaErr6HD/mQCgOr73/398QvetK6Jgnxbu
cKRlDb8rgKe9VbP2DFpgOHafDJrbo1i+f3/QOKJ4G00NZcFCokHlD90V+QYEj9JZuzXnj9jDY58v
FnK/FCRM2nQj2h5HoUZY2coip71sUhs4MxcjuDZJvCtlBVdAX9Nb5ENGIthxvt7D0Aob2f5qBtiQ
1FFyCKAl72gH7f99czm/80YyKBy/Z98iEDt1surY3FPkZcFfwrD7cVzOn/cPKVsFPgJQLOYSrHWP
2CrSdIPa95rilg1lLcmY6uhb9nHVHsflQ6Z1SGYYl8t9m86bO/Ygmai2B803PzM8YQcwhnu03M7R
y+Jf0L+00Cq5fqUsQCNmkhAZPtDP3hgYTvdqaACA5JFPR0P+3zfv/5cvn7Z+zSRFBgI1NkNPoU1s
4ktvDdzbW5fXjHJAHBlLB8cU5CKr18q1Jlpp8pM9jhDR4ndJ1K3rI6Lpc4fC00QuAMNF6/W/ccWX
5354zP1TFulvdm4zzYx6urz628y5doVk9WaO1rthGm9OD94D+/46KNwnMIXbaR4FrXN1oCb+U8XU
zV+xoz4aSNyo+nhqpywfPG14RIH51uHhQK7zOrpUIF7/S+8DfrbRyI3WfMMz/oX48nFsgdgGNZAt
NEuHwi9PWExYkwZa5qZpFSdLImCnNCNoGQ9IX1AysipVx8qbzpmYOdQtX/rPh45+FEMHJQ4lTML7
1/E5Nzst5cy+fO9/Hprky8V3f8r7t3UlvbAd4SH+/+f9989A37N7Ll+8fz53jr/VG/tSZQVTobIo
93jswM+UxMY6w8XOUbs0QfIBHzjBUjeti3rSwEhz8XlFQFR7q2987VSkkX9qlYbsNNcvY0RqL3PB
R63zH6LWXSGyIPO+sSTAEt6QAude0kdPtrVMwhxtG2cBZ9gl1NXiW5hbSLeGm0otXnvP3HKG/lf1
lXyoyX4vxwFScXsxWDzOrne0hwTsXiY2U9CnT1ZRpVT0FDdllaVHHKV4sYvx6ghuq3bp3cV5yRyj
lt8NMs9dheSzMYs9jQRzr1XNC8d+j5qu2TkOKbiO1LcmGmVgd+Ucusp4NtKGxG4VU3QTZuz51BgT
2/XOcq9WG+xHAAO3cc6JXtIlYermoXWEt3HAipJePO4FRxZKRRTXApH5jk4kZ31p/PW8kXvUnjZd
xiQptdKPeqxo0dhz6LHnT8O7bvj90VsQ7kkut6br/u5y/+K53aNs8psr4x8YNPpJF9omjs81W/nr
kJk7PeucQ+pba9Avm2HqdtLx+wPH2dei9YkXrhjUGcX0g6XorTGteNssg4Cu8q7cHa9JINAbwElY
FWDrfSm+0274YLXnT6wOtmVylhDixSaa1XMWRp/GdGyc10XGfSZxWfZVMzBzmdUOydcf7Ydz1nAG
4/diuMRMI0L1NngnXnCcgLCxJ7yeMsfQFHt/62qIdt18iUqyQJm0HZljFgFm866Ntk42P9scVgrH
NHZG8W659m8PUyW3LrMP5mpTuGihJdPYEVDv2iIfBS1VnawVQyT8dfUOB+qNVi9VLodzS4SDZu5V
p84lOYlbR4OAQ9IcIMPkBvPly7PEbYj7G+4rsCAcKAdbLKnfcYtorKF1nW0cTQ81ezlphk3mnqBm
P8BVadGhdFvTwTLrmQRzGgyBy1b8aNA+6C5op7LpECapy1iMn3ZGuSqs4ZZV3mPr0quQzpM+9O8i
7z9KIS4eBKWUnr2T1gGYhuILuy585r5eWRq3hT1U56osf/HuY3G240c3F7+pteY1HJYDXMEzCz0s
Z/cHTOZZucOf0bD/KEbyLNAg/RC0dQ6wvkTdQPS1S6CmXGMPOHvF9F10/t8aoXmNkCBoW52707hZ
3Q8amO/ecL/MF6mw/aEoJt2oqX5POhCYURCOAGnVi5xhHY/pFXPbZzYvrQCTmUXXv02Bies4gZcL
K4RbVNKhsAj5bcQn12USpjq8Awru6xTrb9J3xSZFJ0wfXt82y/OgF2kp6kE0T2N2gmxKcB6uh45p
Iq0TkiyjjsTMaFhkgMRhujre6BKCYItfIDfns+VZDOn5xbNOrze6DUm6kfWunEtG/c1JKPkpc71k
9P+e+ORFKLZVQHg0+3qI7O0I9LqtVxISpBitZoe5mTZoQ48CDblRDsFmMMarhbuPeFDeMpXtelBA
LrwExlDVgwAwNE4P9WIbspvXliavC69eTvSuvGXNMh1y5SNx0AXWPmZStNbs34OODAdw3GbyDbEx
Y0Xtq6sXv0ufBgz2DZ3XsWZ8ouAxlRqtX5w8rFZcgKlBAcsfttdaf89duuiED+nQPSpL+xUF/hOv
8EQlwt7e3yYS1KeiDrXJ3SgBxELJB5VFxyoGZmzS+RrMsCqGNxpMlqf/RfxcqoAJgZc9VdX03Mv5
vR5qyjEjP/ZJcW5zBiAab0/voH80aGAZyW+EIVluPZKzBJVHBt+4CbrFhSzWYiCfJCF1XnP6dV0m
3Q7sMSrXDinJrxgt3Sroo68ZJmBo8HuQVTsI7eZEUDv1GUEN80plfdOaOM0OPiU7qn9LOb7b9HXA
yLqcMv7UChla60bMrjxnp8nuTSTuK1MLmmiKDnKSD39k1bBnGv6jDvlYNZ8RsRBrTllXvdAuqTH/
9pPgDbRj6DMpRBAXRtIBFxCVbxrUPyiD9e9YpLQCwa1rGIK2vQ/mu6OxT6IGx1O7+2CYBNUn9es9
VgVsXn2Prg03OLaO6WCa/U8E4BM1z3xrXR3ekCiILMM45o/lX522KJtr/xi3ETclaoIpbeDaiZe5
+60l2I5U1nK1SHky+oiLCEH/Ni+ei9bAONYgaqtErrAyUAIX/a8p9hIiONv3GBIHmDw9eIjppq6Y
JX8bDAX2uJ+SELhlcRCsJQBT/BBhQrHRcLptZo3XM40g0EGhy/ezaZ2rmT6rDm170wv9Giwyer2O
jrHvXP3RtZ+b6dnqM5R6FfIKAzWeE8mUOYUb8lei+1naS8pzf0cUNadmBjkFlUwLCXLZzSpu9hYH
sRAONTnIFjy8qEa+XuE6X+u6bjB+7v6CCtjnAbKnJCtYX02z3nhoGVdzi7SqVIU8JtK3t1hzm7Vj
BC+Rn9fPGPJpodggwSk3IW0pRQNaZsmpdKbHhnneObCld4bvbm7xlgiEYk51NgrSiWPDvARm/h2D
xTpH+CgOIzOxIfCas1o++FUiw9Hg7cW755KkShEC9vJUjbTI9XouT4nFATHLls4SakkyiVWwXWyY
U14Ye/pnD26Keu7+wVczxWwB69kJdpnjTceks9AE0daP3YHoI8UmagA3RI7Q0R9jK7nePxgTyj0t
QGluzzefwT0hBMPiSkT0uTJkcI7yCK2IO+IsTAux71H9mg2U/ZHNEPS7ald2NU7rUXX6M7Vq/+wd
aqHPz74DXC3XHfPkqsoEw8r0qy+G9kUaY7HFFUGVmKbmzk+55GLpaKTPvMaq8m73T9wY2KmxzPAr
0q972xlsbgMkBbaJojvruvkqZsG+Cm58V+tgTAPJywP80D6LvvzT2VDyLbN1z0SFvAqjTfYuE7o1
MbAzwGPEP15kXQOP8HV0p1roZtgicjrBa9sb7HAeTLkzTY57UHTdFfEoNqWlxnC9kDxbz2B4rpjy
Tzo9FxlcR383WPX0zLMsCUR7YpyZdKeNsbF7o0KGB1oIsgDPuYuSxDjHE1tcZ2aIGU3yxbOMkC7m
JBwZxHyYJ6Xvox5zeYDFSFBO5KmRntRI2Fzr7tOgeYKjKmgEGlux+Cwx0THEmLXL2Dpq4wtqd1eh
vEMeIzfcZnCCZbTXxnTmIm0mBKOhbNiZko5/bOnxFjZguatdGvFQLgEwdPBbhx71BeIBTJT2MUoQ
VHYW0N0ZbGFu36qedBAaf1RQWod76c3XOXvcDb1qIdLr8CuGmZPfYCn8eWygoQ1wDDzrdMB+cInH
xruIdMx3s2wf6tkGH1KU29FrP7Ne+wnsgUhf7lMVL/KWCgBEV/BCoNfh6Bplp7zEfEwRWKz8kRVm
Vt9gzK9zXz4DUsyYeRLgUnWxv1kohlbFtlliaklgdjhtnIR+AeA37+2/WTS0e0k3D4kTCLY0Oi3/
zUtaTOoNawhXzbtAJMZYU7RDfoJn8FJPyfTgD6R49Kz/FlimcRKgA6qnqtNWowH5a7QyFF4TMUIJ
ZYrN7GyTJCzVdmWbGwRQa20qYW5KZW96P/7O0w5BrTXRGpiq+ZImv/PSCQ4c9mmgul3HIjXVO7tE
hplEWIo117lkZcOJGNz/Ng5ogrXZkcZrh1YrhQ618LudSGdG5r7jkklvMh4+mojyQyi1L2MObPOQ
noO0K8K+sE/3TBa2bYjIlEyuIas92XEx1YwUe2vkZJ0WOnbIIt6azRAdLZfgZFDm8skyzH1q/4CT
FNTgKK5HRqunKBU35fTaIWImLQGhrpnp41MSBqS0EZ6nv4D7874IC3qEyzWuh4DWYCsunL9Jgqcu
2TCm0T8IVbcHcIWH1LEZ9vTzY27kN9EU7r4Mupiaw0jOpQMgLRs98KD6qz7Wn9xC+kEAzyYUrA0O
nhETUUEnzzSrN5MpFPlG8rtM0+GonOQJVfHiNhnPU2pfXJX4nIKpL7oSUldGgpRLdNfEzGN0ac66
cc1zyZ5sGyYk8/zV9C1kito5dzr2AbvmRGUq7m+myBFWStJ3vTGhl1ffgFmtx0Zh/vEgv/qlfVAz
Upr4sax7G/+4c/LhDzmIlplKOO85ighgRz4Okx5Dd2l/G7OhbcvMp4fORCJMxnoDh+z7bo2/v2IF
QOEwSx4ExqSowxY6v9bOXieSbVX73qnjpd2UbdVtKpsSMTfgO2ZUVijMcX+iEKEPTJPCB1nYBc5j
ryYqpsVCcTf76YN0Ti4X+DpyRrXyHGfeOyj6r7X9dH9UK1sUmgGeVjAFiL1LapBedCigRBPwpkcJ
h2mECKa/8wY32GHDoCpI/athLQj5xl41dpleYJCtVOMiHMl8gwy+aLrcKc0Oq5mQzfZuzdRj7Tue
ihfO+szMZrFn9nLKjIxiEzdNlX2LIdb3hkszuJuNMHOS79JGxIqkRfzz2hswj4aBAW5ZIGGKFOVl
cgdpyHInQlYHcEULSgADOCZNZHqaTZZO/mWBJF0LZKOkJhE3GTHg9EvMc7H3mdOMW3PCfEltnjK3
6n4dN9EhJ2Fggy7qSKKGsepwwCoXzWySv9jNyI8mY2jpmeztur8pi4or7/jnImL6TQRZ2AWRWt0f
6WUcaO9LauY0pE/Z0WfaRy+xhMQsmCEhX+O0u1Dyh0D7a/V9sC4aYqr6mQlNhoG6xRqCzmo9IzHS
GvOH9XSxsGU3o6YXZw5Q3YhERZTVpBshkEIMgHKTtD8njgVXmvUo09trJaio9Rqbrsk6L5gfI2fk
XgCEP9i8SabzRMxaNPFb+Z32MuZ4yut0+pSKs5hbM/XREt5su9ZDMaUURhoqs67bLK8Mw8h0xfvO
SGLUEqL/xjUNzp2HuNAqSBxQhvi+7ydz4x3yuDxM6a03nd/AHFHUEh6xvrfvWgtNEA8dqSXHsv8Q
M++dUWkaTs0SOzQilIS3D/D2g21Y5c6tx+KUBqkBMGXadkqO20JwyPVNynlgY9qrK+R4HAxy03T9
Ondud2kh/F4qZu4FM9ODl5UQlqmB3XxobrnFoplM9qeKB/tGyhRjT7PF8JeHmmX2t0wuE555w6yN
7IFhTPelcj+7uM1P9w+Abb8E5MTjpNUOUXvJWYuVHq3pzPUbg0PIqZy9dzHAnUU2Yl6mUU/20YwT
nHX0iWF7v5th3kCzcbesJc7JUtEJMQr10Nhtao74+8ZvvsgoMwmoMR6F4hKVkxYOLpvkclHpC9ZB
KPtD8xgmpnJ5/WivHZ0JZ5odHWebJih/5XkMDgx7gt1y5p9G6a0QOOkH6e+9Jg92NPndFVoEBneN
vskHvT1MGY6nu+zWUARkGiZ0BMW7R2HQr8iOCYflpGa2Zhx2DGBkxeiPGzE+VHrykfYoQTMPNwP1
46OT1VdvjLGUzZsWd09XeKhN24RradCuFZUMEgeKptzNnm3plMhw/uCwg1NvIcA2OK2vPLRD/G71
tCZDJmwG903WPtDognIpRt1Tds1bS2W8bkZI8feFiPZKBVzBCkgGYTuOcs3hZv+ey+U0qjzO/kny
IBvufo+5BLN7ittmBbmYw61VHgqPqT+dtT70iodCB1kyRFOz16FEUCmiF4HWtGMKTL0XsBqrrn83
NAzXEWWZDReGUp+RMch+mbdHXC+obXs21fvr5Lof2oA2zTbwzJs4hu6/cD2PZOVQbelD/DpTCG4o
XdnrYaAYQJYShuhbwSWAMMX4M01i3HBPbrTKxo2lEEv4Q0TROtLIxFVHR4F7NdEd7IllSs+ABcs0
WGoy5D5Swium19MjEmVm6h2gtgN2r8Wx9cT3Yv6XXf5dlFxNCGkRexvakuyG7dzvn2NDvk1cVniU
IKn83yWotwy9Uzzf4CdfDALbWLGyifURnn7ZXLNgYn/0D4khPnDRdxsI3Mxjp5KyhAdV0ttNMMfx
a7XBmt7aHx0DO90yAJItS350LeaJNdkdLrSup7UHDmadoPx0YkQm6AM68uICXgGsLkbxxDn+Sroq
vRQDwdyyXvUwixFFoNlnJe8mDnwZD7dbSj4MIrQqzfQ76KbLvaWOjYSwAU7xyCQqWnDpRCine/aW
PiVL+ww4a6FcZMWt9tQlYZEBmP4tDfJcRMRfU4Ofm0ubWf8MeLQTG4f2OUg73sd/a6IajpqRDdtg
SL9zhlbrxsIskxubxOytU54ioHCGYJ2P3O3+RAqNK64NU6hVQd/2ve9Fg1ukire5R4pRgedQH8hJ
qiz1J6Ghs29GR7/5lf5nHJ/joDK/aFSgeC7n+ZzYbroHXwxNGrP6RqNBVel6foTbdkgcU12ssT8U
PYc/gt3NS0+NU+QzOutqinaBu7CtIwgpJfJNtP1czjXIg1Xj5QueGo5W2zXMd8tvB1rksc+5H5cr
pDXUbxlMryb4M5gC16ECBxK1oGcxvQMgtw/0vjnkKIOxHn1mAIbpytEbFimqxHsU40iCAEGwrGW5
ZnFLccfZsf81qwmIMz5n187el/WQ+wTVgReCEP4WXvRSZc1jOdsfchI/ee7uxVCyqqWOWtHVWCOa
6XlLveeG8toa6BBaydLZzyl37eUmakZ+UFfR2JudxQpZ1A9xDfYaxc8qqyk78N2ScDjRfNNZkYO8
TTa5t79v2BFnW908YZqDJB87ZOIw8FDpqT+Zrf9d6/4hswPcgeZBGAn2LFn/hqLPNcvFpSvnZfSZ
k9vFGj9zGRTTipC9lTv9P/bOZDduZevS71JzXrAJdkBVDTKT2SvV2bKtCWFbNvsugk2QT18fdW79
/7EPcA3UuCaGLNhSZpKM2LH3Wt/CzLLUbL7ByK0tGKSw+eXfPMzUm2QJj+uza+dQ+StejjaCD7pn
uZNmTrANAYfAT1mq1nJCO/FedLiVg+Y+bnkYTBIEpKLV7Sbi1qDD27y/cjni0s69+R5i7fMwCoNx
PPY3qoh2CW/26g2eFzYCx8e+2ZPUMaZ4rbR/6wpu/3cQ1fvjkuThBoPEnYF2mt4i1zfBhDAMeb51
W5alGHE8ho0Xb/02z4PejNLZYSxhdcBfu6sAfzRWuJ0JiCJDik9B+IQfJGb8MxNLTRCruJkzUitK
V0C1I1IhJEMyhk1KQXkK5juxssrff9f6bxULHHikTZO0MHPW407rm/bWdniShuwOR9TapWfTSWtC
owKnR0NFO6Q2mJZ4LLbtwE0R4GkqPcnFq9jDhqr8ZsO7k0WAfWzlZOVZfSx9OopxsgrsPN72EhJ+
NxPat+ZxpevZvjKWu6Jxv7stJ5WYfL4NoSMbPyUFojRIdqHyeRnDmPAZDnfc/ZuSxJHtuzV3hbVy
A62dQkKT4yLZdIqjeFVSIvhBuPOBHzHcwZBhTM5zt7Ktkbd57OJybVcQKGxwFFi3TW6ONQZxOWDR
MKKlw31W4Nqou9eGKxeBvPyoMNZYmfGYKQBKGWmNnEAGjoyQt2IYtQery3ijSj2LaXjp11NWKf1L
PzozDgq26cBkXJ5ODzne7l25ZN8mm4deCu8whAsntoKytsPFgQFJHhMk/mgsFyQlBM9F7/fjX+FP
zUh0tvHzfe3GS0ejwULBrpvj2NczdSOXTDvOc9C1+c2fxY+y+gbGTH9mDGrO/hUXHUL8Ek0vTuaT
U2TzubMkmPBYhDvXz9stsobiPqf3sC1JS4i42qCL4I4mVhM8M87Z1lNq7/gRe4zCyINw31k8QRDH
y2gK9cdimNNdKAtEOLNixG/22Zbm4bRD0hOZkxXfGQsrlu3PHwIHTRQPP26NkdFKR8j0qNSDxWu8
5D5CttmV0OOnbi/ne0XHa0G3FOTxS1hb8tRiy0GH4xFkgmtwaeFpwIywsoz0OCuU+94Z2GMTCiDM
Dc2WKNxlr7v+AewRppa5KJ8sB+VNw/KNkWZE1GcP+Z3iBA8FttrVhlk/aE6LTwsCzgE9yV9In/9P
J/wDndDxIGn9zfz/Dzrhp0x9b2qaLX+nE/77f/1fOqH3r8D0bBcgkhvwKJsQrKYfqv9f/8MI7X8F
v5IL/4tOKPx/mYzkRUD7fwWWOryMf9MJhf0vCG0rW8ATMBlCXuH//p+/ILbVb3//O+/tN0SrCKCi
+i7bm3D4cdiMfiOv2UDHi8FNPSwljTwSK6vvRf+EMUbSFNfzPmCfuLn1aq9cnFMNfANtzhxlEHQO
g5j+QISxfoXw/PVyfBtOh2AmFXjvlKW/QXjI77BbuyW/HepCgMM8bfe5/X0kvgC0P8ituN26ENvR
rLT3KPPKP2DZfwXS/PvXs2WY0GKdgHnpr0CaMPfgLtu+YAgZf2kwLTy7Oj56QHIuk4kQkqZztRvb
ntVpzA5/u3Ue/sJD/HIpfmWZvf9ybhXuFZeRKdam32g4Mp3AQBeWuBTV5BJfORcHD1JrNVOP5jKz
Pxg5Y7eK6beP9yXP3zzkUAVpUJdcwXd0VCYJXqMfU01q+RNx7FeG0F8vDhYe91tgAkj/neA0dcU4
m4YUlzJmrcxV94XwLqJLO+ZulSKoeVApShCR7AwXLRWJLIdySMpdMdrPZWPMJyQi3aSD/X/+0N4B
b/+N2nh/XTwNEEFdj1YKwLFfr5huSg6pOhO47WNBlnqsd6pH4FjH4U+zKJKPwswZXZAUli9iomIc
oTd0FUlIOIEOxVHlAiSCGvde2c2Xee79vWHGzO78JL83rXOIRlPoQT5z5sTl6MN49yBNoP/Tb14q
vceh+cIYxD+GhThmCyM54JXNKzqtj0ZuiyejaB94yArc+PXO7HPr0TNXu7DdnodwfhyS+KeqhXyM
18lMhk7nlOaktHj2J9Ouw+t//rSsX6mG66flmTxWHrAZ3wOF/BuYhEoiHsokFpesacx9Eitmxq7V
7wo+RpqgdBQX1IjbDJvshnCc700MoOr/9YVYFiuPxZPOA/Xbg5bkjkk29CworxBkDiZWcDN2npZB
H1q7fwZ6cXDbWV1EzOSir+h/GPrDf/4wfmWS/fVZAAwUruubIHjc33hfWd9Kg2xPcRkJRECpInyG
CFgRTiDVHkSW77lGf1refmXV/Pt3eqSocB1WRt5vd6s55sLv7ZIzDJHJWjbuzlD2M3LlhybGh5SH
5nJBPn2ze5QNxeLfmbBRZEdhKSET/uf3b/9zvfFMx/Yt9OyCC/E7LXJlasFbsJxLU/TXppgccIn9
XVAy0svL8MkM5u+ub1DR15TRZTaNeyZCd5ZulpNaajiSaWvdDT3xuGp23fMUzGW0cvsds3ZPzZyj
FZZFDPypuVZSzeBWWbytsdryuA1/oLfZ/1y5Yd2xj5nr4ins3+/s2LbsOPYKcZnE3NDNa+N7KRMH
dW1aHfTqT0KJcW0NEq9BVIpTqdwhisk7d5qWYLllwd5GOiTihXqPIN9BWkmx2bQp1IfJuYyubdxK
hUHARKQE5QBk9lDMyDgSn+O9kxAVh+HHbVUG6EbJPyy/vzKi/rpvhMBbGK63Kx37X1e5ogw9bFEt
9w2d6qM2iGVhFD9tpnpoLt34eUh08yfq06/gsL9+50pmI9iGMsT+/fnQtO0a+ArOJXND/VQRxPxA
R5/WNnEqoSvRpFRBekhLJ7i8/xHYW+G9EZ1b/WFTtn7de9johQDc5YfAJHkt/3hSW7zAZde1BvaN
AoKDZT5jwy8PvpcU21Rn+mBPublvgwDLW2I4d+h02QmVdI6BzXw+RL2QJDJ5rq1R/mHTdn9dUdfX
5gdUYxR9PNLC+Z3d2xaLgMnvh2eCr/C80NGwXPzWxYjy1Uvopo0DQYi8tjsTve3FwmjYgpG/X/cV
OjF2ZHe+uUlGx7hMLgIlT2dHd0ycvRV2KHERIMiG27iuXZyIEzRTqrK/0s21zX/MZ5fx0BxftDW4
V01YzF3IoJy4bK87zj1HSy3iRzxpq9ctpPvqnnvZJnuVB+YBR425YXYoj0VaZYeq0HtoZ1VEeVRg
mc7sXY4ZFONxeCSM0HyYjhkhCpc/LEPWPxB1bEXs4Ty4mLuQvv1OQKsDbGa6YqBDkxBPket9NBdi
BUkoMfDwVPeOjic27cHc5ciJNguvnW6fh78oGNOKoU6BCH0V9sMgqqMsoPtkNt18rpy5AGBB8uca
oZb1U76n7HoFt3laVrJgqvHapq3GJ5J7zhmq56OesGiDV8s2wmgYDWgCIQrbP9OLzg+TN93wK5LH
k6Bwx22izikj+K0MY0R6hLUh2ddwr/KqRnYpwqw9v/9d56WzUyGiO1MSGw1XIgBzRG/PWdr0RNri
GE2t01yy1AEgiaXwPOljPEzzrZ5oYpZDdbGnZA098og7y31uoam49J12tsscHFk3skevdwyAOjRv
svpT2RbjaUnrpyZwn1jX0uNaFslyhMmmo7lM1XNqE0WBesiOws7Q29bz4nukLmukmXjoWUPvydpq
UHwtaeSZ7XSi/j90eaquiBYB8riJj+UBo5k/q/AKBABPC6g/rp6tz4I42G23lGLr65aypzLqs6Mw
hHb2Z3/V2WXJAK9u1F8Vm/BzWb7mdf7ZcY/lYmWRNfTlzh8zTQbm1ODwMj81Y5KcBguLfT+UUYvr
A4YsA/7GIplN+WW9075pYGcbnfO+AbW6EW0mTu54g+br3akwP5C0Nl5qCd+xD/3niR7chmETJrC+
P4RL7J3nZf6Y4yC96tw52q6JPrDyftQa0zY2bcLafdUgfsiyvbCGHNRYnzyMI916EiGOTqnSVwJg
7kVQ00vOxifkgUxNHAr5fnjyihHnKISiTeLGzIbzEmdXg8q36PzH1IrlNkDKIapKHnDT9acs6GjS
1uVPetbJkzHGP2MT/OnkFigMUuZAuu8pZmEt39XJS9HiJGlYazLMq7c+pgdpA+b7PLXkNuT1XZdP
iAjoliOh9odtAUUuskCy7ZJ5lh+GcYhC2QJCwHUcqPkpQHvtNqm+GS7o1SrDk9ai4/S4reHWFHLb
+4YVBe3N7pY6Mkvm1txrzq6RzOINi2sDdplQWxt7V1nAneiSof3rDpc14XxVzJ0a8pXVxT9DWtGX
ZmnewoQ9OCTg6mEKmhsrmb1r0yXESIObzVXmfIaWZu2U+mbwaHyMnS85fLewyOzrMlFZOJykDy32
QVjc4x1BlHtwH92zAnOR0FF8INN7l89ISpYc3FTokTMUrGY3KffKSNfBODGsVbJcVIloQ+R5uveW
PHlE+fcVkJ06ShUCy0vIKKF5yYIR3kYhugfeIDaoXPqn2I6/ihD2TF81P1E6T3fJYK2iQidgXEn8
lpBkhyQud1idnZWVzS8ifgZ3yV0xDP5bf3XpUz01Nupa+AZQ2XxH3qu62C1eVZ1RzDoorn6GSPWw
+6uviBa6e0H6bzUs3xKznggan1XkFk4DRUV+zsxTWXb+J9XI18wCttm42MQQdSJ+JTN9DsLiLk5w
+k6+c3ah/28BylTbfqVULB0NgGIob4OQ88E0uFpmRWIrsC1zWzPCBHFgvEiOwwd3wi3KiBTHUdh8
rygpNgWd2AoP30NbJOo0BsWaMRffkZiIwWapn00NJ8sLndNoLK+pu0YQdbO/sQy/PHXAmuNufJWr
1rZSh7BW4E2ajUQxnyN4HizvmgXWcVbxXR5qBRd6X8cBbk9mZVvhwtBVU6MiucquiAq0PtQ+XUo/
+TAAa0BpTtCzyPWVwU780gnxIzH1jK5lLjhG80pG3DWPZYsOCW9T+DKERXNzYlYkuASguFI8aWzW
9THzxZpftWysuPukqdA2yLHkUQ6DvlZj+CGdu4znbTw4CMLvjRRjsKDhzdhTgzd15w/JFcEy1bVA
tOgneIGbsHgdk44wAvJOLejNYIewbarOOI3owru447+DYqN1G9CavJPEKu7fD2c1J+M9alQ+Minx
/lhB1hwkorXtBKmJevF5wdq20Vp0p5DV6bGImQPXOrJWcuJcLA81WpNI2vW4ryps9UTjfKA55l+S
KoAdVISv+E+ap4o0mG3e57ispwlvp40faBTWuG9zzRCDxclZCnYIW/1YZmA6JP9ijIhxDxmchjaT
2w1R3RywK9JST8UcNV6huUnsx8RQ4F2JM8S8FKc8uoUb+V4vorYuP/iGLq+Ous6jNI5h0w07Uo2S
+YLch9Niqx9UQHqWgB1C/rZ7bSErh7THN7FBdnnPSOegh5ZjfCHZ8yXzFgDHsCABnmmCvM/a9J17
eyqYtPr4Crop/Nyp+fNYZvKoKzEc7LD7YnSU2clMrFRsVV5kJgWN186Mj8US0xxbDxeBmNQbSLaE
BRK6TEE2Gf1uukbIcH6S755i63Gda5f6j73XQYZQEHbDvkUbMQTXcezlI3X4wq8Lkwgqwb5sZXop
leiQvwK+NNx96+v6jNRUnJw5cs3F2XtNamCfxMC3hzG7ul690zRrTpcOdLbQGMHmQafXRbs1tCB+
stf6Oso8j3pwZlxHsp1T5pcbJejfWF0grwyQiO/U7SUbCYyUyzidWYfh/eDM9md/HUpP5MH1u9IK
vXvZdN12bHKczSLtTzPJAhd7LG/hIN9wv8yvUNEpwFai5Yymkua4KPLhpmLQlzF+yUiO4S3vHBp9
S7vCM7A0QSYJdoiePDZ/O9/3mokGI8C1Ti4CsGiVRmfXTFGgbLkzQrTyuVPF+8rJ8OKWNBw2Xbci
5tffmHfpgBoT53XhfikTC69MHCLz4ObaLXbuXhkOkHpWSfsKoc2pegH5YSYWNK0DcCBecafZwTEj
KUazEtqtLI09O6MVocj84ffBz7QZp5MiG2Ssvbe2zTnuIsCr47zfWaH5rWAyz5GkSneTMT6MVe/u
Q6m5/+1w30oH5ohcrqYz3mpv4KAi+i82sKNeX4yZ+7uy2h/CtV6dEDCYY2Pxj3V+sHTG3sFMuJ1S
RHHV5wGK23EsMpZppFXK8p4wv5AcFbjerqvTV8+7rM0w8kjTg4/EmFPKTwbNyA7t6husyU+uKk6E
4O29TIe7tgFqKWp3v2AnQnmnnlEuBpEim3w7ta8gbopDpa2F+dgI8Er3pzJM4r0UNaOUodrGKXDO
TsbbMVd30NOx/dd7MmT6ffBhnFbbp3ZesFmgaOeyTf386urC22cpyCy3Q0vq9uRMjs1Xs5q/DlZ+
HGbruxuNVkfiuFk+j/OU7NogF1vRimMlX4whwwdchKvYQDnost7sEs6fKiTmdasj9JJBpOZiINSj
xA5RfDCpqjetdm/zCM9rwqBCYQzlxWkJXKlzyHOyW7bTvBIMkvpxBJmQ+fMQWc5KtTOsHQk9hTkz
qFty1KxZEWGfvXYAXndF7iEDmxIJaKyj+vV2jRqYpppC7ciOujU5SpB+3BO3G/BR9M9DS45g2dnj
aReGWYxlJrS2ykKPKaYSCfdY7sdFI7+bqXtH5qD4WaLUhXyQ9eo42wWbbEzGIHCrqDVSbucEv/nS
ws628h6TOLBPK0M+waGvIYOQWhZLWB4yzfaW+664GU7xBdvGa5WCeBOehoY0GCRc1/cGgKAhNvst
sWDJjpPajhoxIEUiQxstYKd32Q9OvEdRp30kRVzvRnAXbAwP1KJvYvHABwIuyGHD7ag7p50w/McA
Rc/BVgRsS7fb10v3VNZIJp267ghaT/dU6FihihNAQvR3mlXOB4htdD9mlyOG0xQHls1PMkbGHtJK
Ah1CWZkQbNkk9rOZslpUFfTsxW8uIq/g/DnFM6eK8zKpJvLbuse4gjgicWbWMQ8ML+y5XCFNY9Ni
+j341SEu3khl/zFpTFYprOe9mgHTa/9DFndzVHQpG0EeR1UF1BCp99XEhbbHk2puRib+W874j1Vb
3LJgemopglk/eiR6Rvh9JMiGkTltesY+CeivjRcY33UHJHR0nzH0gvKb4o+TdN6ctmpQmtE4B8+4
kx3WIpwRKCyi2AKIuzQNlWPD9qN6fGHW8M2pH5Yy1fjnDHdXwJgziDZC9rwrXKfZVSNGtKb5Bkkd
s3edqGNhvxXjpKKwGSHZgu31DQiOc62uSIqhClhf0AIyiO7La0IhuGqMj7WP51q4rc9Kq9NPy6Hv
1A3IIeKfKWQUK9SjjXAoMmLcUryQkxvzLhRAx81Inu2KbVnGfSFaeas8RLeB/1ijakVC5lYbE1eT
631xpWVuXKwQ9/NIPBsESCd3yfpdJQuTz2fMrRvw+SM4HDEJSYvjuKBZFYlKnGG5NywV37LXRocK
iYMm0RSRqhFSKQc2u8vApBX6QY9mV7iQKhG2kArfIayqkyfh4cJocfMjUk7hviTeNZfsrkSlHApQ
Po5F9HPHKFdaR7uGs+ONX6X7ubT7NyMsKE/687qF2XqGRqXEBexGueWU4xyaxbpmcgBJZBLBQDQx
Rtv06FfJC2afnwSUf9SDRpw1hRyHXQBEQXkjgTKK7QolS+g9GP3c7p2y2C60p4++x3ifgLOnKWt3
kPvGKy3QaRUSWRFniyWyQxVSkHUyconlYvcpsAwQrutYVoF1fEYOEIpXOp7mWcYOaDI7iHfpOJRH
C9ERLSxt7gcDwEs5wxzuOsA//gSsVTfdD0js1p3nNdeRZfiM2qABN+fvzRFrsm02EGRBst/4Ofnt
/atS1xgVE2BoM56M//6+6rEEG2jGWHWajBMVgS7W6pl9/+v7HxxKWpOPmR23dTAVDszvN1qNWN6A
hdxaxylMqtkRfUA8nfr1e/L9e3OfvqU1NpsGpCWUMeOYQJk6+x3U4fc/3P/6ygOTvNXJTPhyEnx0
Ju+zKB2oNJ6m6VSqKTyliXFl5sNf/am7FuQAbFxydkOLOUGX2RFwtfYVfF4L3EMZ5Rrogs19zmcC
anxMOYNRxIDKzVdOxdBRrAVVGfGGhccltPCJV+2bqnMMGBAqwOqMj8EEN5Xzj9+IYt/CumhCoEpF
alqXWbF/m55/5i2NtdoP7gorNZDQutM+Bfe4KxkesnDCtPU94811CeYWqUKcTn/MZZsp3OE5z5P7
AXv/QRBqwY+9pymDXmRl/4RWWG42TGkL8lnscKU0fFCd83VGQ4f5Mv85LKvlUXQ8QGuPMXWo/rt0
hzKwgk7NoA2ItS9PSizpU2CNV2Vj9kVUU1hAfydRHzT48zsHw/x1XSmneXbYuRPKWuLmLkYyuTRE
ANu4BafBBjMLgKkwuOh26K+B6sg/G+p7tWTLrU3K5sAmpQ+Zw8MT55nx5A7WUdgTHPe0s0/K1O6l
rJa3GefKM9OLO9/u02sQdMZRtuCI9RyH996wqV0lH83CD4+S0gJCluU/o/CQiIKsEVN2UV2UW90r
F1pFmZREy1VzdSyKOWTF7vXBxwK+mVse0bRLzmZmocVucjQwgWCFXqGlKs0OOAKaB5NWGb7CZovj
X10hUSNsnD5Va7Y74w28D4RWel1372Z5cW0gdKrO9+6mlgjNwOYl1wmif/bN6eB1D7Wp/CiNAwuE
8lNRBl004c3+NCpiaVpE20277wNN043U2l0L8nln2PgaeFq+AIstj1UJvYgAGmPrwwU8Nv7H3O9Z
3ie93PG7ygLPldTsAyBV5XOZn0pgZxc3bb5LfE/3Ajn1cRkDCLczu6vt6tdw9F8W2wa9I63qwltP
D21lj5HWyRmi9ZlCtThIIsw4oQjvsqLnfA63yOySu2l+sBfH52mcECyXAExD0qy3mbLIOZ5ZspUr
56eW8r5Phg7sf/PJbipCduGVHX2/MK4gEZ/DudiHwAf2AVTVbd+X1RVuqLNNIAL3Okw+yTb+CqYj
O8MLe5onIa8ILj5apWtdLG2jU6RHd24X4yMJ1A36G+fEcRurTQcZ9/3waTddcupH745OUfIwqCTd
VDWE0cJJUH3SP7xDfGrelQKEGTnvDTxIEe6VMpcZfR3ffP83cATHuwD0JtWbADyQCjN9nrAV7jNm
wDSsKAEw31OZ1FX/OOKPPLEV4g3TZUN0YyPcaxNrJ6pAfWzCSsCEGjWTAGeY6I7UycEPPlitIc9Q
1W/OAiWzIdlk1WX3x2nyPoSxEx47STKq35CiSFv00E6IUAlbopmSY/Tp7ck8tVC7RBmDWHABhnAf
P6WL9dnUn/NVq+eU4ECEU2DZMUeuQdrwGMDGNTBZ75ya0pMFC2G2FUkJ54WnkVfLIofFMsljKrsg
O065V2yrJn3Dp8mmOu9sNIiM8zGxZC5kQkRfg7zHuoF/UOPZ3HRF+t3xUitaDGM+5xkMgtQLjzgk
7DP6KO9kJi8tlpvz+x88R0+gjL4LI2AlDYg8sE1aLUtAj36Y6Nm/f9XotYff5raKavoGm7xPmovJ
oX8XOrHmgfVm6nKXT6UMaGmmSzOt4tkt1Rg8cKhAI0B84lDIrEfyPDQGfjSsY9MI3zLRJHuMdc4B
g/5J4Fy9mmfDZGnGe6P3YWqdKif1kWaWxCBKDiH27D3PE1CKBBBEjnuf9dX6MKEaPoxW+zhJJKKa
5TrSrr7PSFw4ZkgSYwxC0kFuSrJqzXGS9Us5ENiMIT+njqLGc3oFwflH1Ql98oW6GAueVo9SfedV
7qmAAEcyYPPTlYVBSlV4pAsHDGEQ87EIDlnLkW/2nOkAk7MkECf82C5+9pj58SZwkx+D6LwzrCnY
ga6RRyNZ3huOZBuzlMmd5QEqBznRbnMjp8pa4X9VEztHTrFJCXehY+WEUxrP57TTgmNVeUejqYjM
HveiSStiYxbhizMa9gUe07OW5toBgdKfeFFIdCm7Rp8wJwvv8WiRhFzK15Gz5CnPaKxbsJt99KYM
zdBuwqsatNttFmUS+4BgGPO/CRWk6BC10Aab7fnMsXMj5nx5cKyTMWl1oMt/SDzx1DLS2rrL0EXG
gLAEqT/xWmE05KagDeKR6WIwx3BbsQOTcDJXkrLlLzQ2DedLZtnmwSjlXS9kdSpB6zO8jQ9pWx4Y
KRCbULVeZOvvtOYMTmu09DzKUPqLPt4XGpXdm0mTiNh4Wrjd2vLRoK3T9qtf2Okt1Y9LOovjUpgP
VtL2B5QzijFxcMsq4ZwaO413gwExoJmAoUNsANmWR60tk4hmyIgzrdrhQW8uozfw3gIEkn7NftN6
PzpRDXs/LMAKhCEHn3xbGs0nj41hn5BzFuDlid34SxXCde6scAJzMCabqlhcnKykMy+tziLt7/TM
uZofxjClsDuEvg2ZA3G8t9rVeYezOJyOTRoiaPeeEjGWu96O36Rn/HATp4xGnOQbCr/XDD3Pxggp
rkXJKK3zOQdlqX82u1bsWSAwFlfPph0kUeLFX6bKW3b5GGCKlXQJJoWuoWDZP8iaOU1f+cfSdIiK
dF5INvoSSmfats6MhNQjI22eYZQ3YcaqwGk1zbBTkGUFzzfe9UYHXbXWZbRwblcK1Jw/5y996jDx
KORTLofvi+65FX9OGdUCIlnYqFN7iesWbhti25ymSDZEi/l5kRkt/Kzr+PEJy1BA9Eo4ZtGKmvOT
qrhwgPf09D1s1xYHE+ndJIptLrvqYDQJZXqGidI8MBFmx4OHvu+s+WrRotgjI/vo6hofmypfXE+2
u4zKCtQLRTP6Z9BBlUfyRek9LoYADzkiYAdReW6yOgL53USh7UggEWrazTFKWA8lMnPhn26O70XK
roy8WbgHmtO0PKxLB7HuwPCVNX7u3pCI8XgE6s2McWDqHpRbn6ftzh6sfWHRBJo4j4c+BfhC9sTJ
DPbdtHw0quYRzv8hNMyeiKLJPGMA6qJWzPoB90q+FpI0vyTbw2r0oKvNIE5LJGAW4Xsc4S9Tg8WN
Q9hM6X12wpyalJSXLcoauF4TMAPD68TZzSR3ULd88aFyfcyz1MWePN4PY5g82orIE3cqPpTbgMGq
hLt0nUrWhNho84NtME+eTIr4SszjBULOwfaTZj9UJ4SW7VV1hzp0P9ZB8BV/L2Sy2T92Re/ftxA7
oL2k+yWTOXhYDhaVzfHJUiUxHOOFYE/9XDEy3JR1/2FJjPiSijq4iiGlvhK7yQljOA0iPLQ+hRKS
9pyWk8M5GGjfULU292IXNcpjnD9DaWduwP03WOS4TjpSogAV2Z6NUSTP7pL9GAyHVk6z1HdVA9Vp
CKbDbDtdhPnue72MK4JbqaNjBF+RbNmbpHXMFztZ4m2fORu7LtSxBfgzoKVn4K4fagquM/E9FyHC
T8067Ijt5NXRzSd4BUTO+VNypCr9bje8m2bENAQjm5HRsgBSyv0a+nKPMcyzHsykNQ+1X2GjbilX
CKveW2NUgvLe18QoolwQW7BbOPZpNW1jHOGMgpkSvYMR3KR+a/zhu+jM4tDH1p3beMHVycZjgZrk
BEyt3TZY+8u0cQ62BaHYcdmhmSEFO5VC1B9SQstq/juMtAC47YB8fDIDRc9qsA7oYr4xj4ZRl3eP
AWvxwQlKMCFeR3iBwhBe13g3sGPcqtLAy0W6XyTpXmZuy4RLi0fsTwfP4SRaESBLJ37nZqxuAAwr
2PUV1Zbo7CgJu56i1zoMWfg0SNc8xwmogkQHXoQwdau66q52pwRTRYEjrEsikn6rTVMPjCWZh1sp
HvcwYdON09mHMmx/iUeuXIo4orQ1PDRdnExWzi2xTNaOhm7h9uVpGbnb8ZETmEIXkhqajuBO5eoY
d0Z6diIYi7BJ2Zl0l760uKn61a2Cuy7eQkpl01+I2ur8cWar8ZwTETLW3sYfhnEWeVS4eO0lTPNL
4ffEocnP0q/qw7jOBgX+KOhC+U+YAN2mnZxv2i3M4xAsZ1ECFdddsiZWzocu6cqrLAQqRS18WMdp
cjKMwniOu0NQuCCoSPujHV3dk7Mkt/UP34BVrltxbUC975CogDAALF54rn1sm33NVbo3akpVR7J5
o57ZrmmJBm49pmdQvtMpjGYma73COJV6+M7AsVIWKkyIptGjr7DQmnUcr5UXH50mGE45CZG+wbEo
sRmJG+iU4PqunRw/zfZZxeEz8UUEqSQ8BzSMHxBRfTBRpW2azL6VkzCAg1HB5XYXY9mwIu+zrSui
rKhVroL5OgSKL5yyA3bX0NzH0v3ZYZzGm4Nk0MqOVQZ+TqbZum3g/W/D6cwGehvL/gBBIb93FaY9
w1JXW0pJ7kyChHZor6Mn78Yu7vdOM1/E2JS3brE4fy6WT+cAm1mPlpxoDg3Gd8Tk7Cfw7BdzJp5z
7D76M49KYJQfW3No92k80S831YVsb3t1CrPbj+5yG/jk0NP0Z5xBctuqEShAGCy7eE05wRt/Qhdz
TGyCrcLO5oRrWFsaEpLRA2fXXELo9wUxYmGC7GpVzW8I3b6aswQbjw8WrqU/P0yuSdGJTysKhu6K
aqGPaqAshleryOEUtgVZg7DB7+ttqER1k601H8bZa4F2+3rX5z1HUCeIz8X4km9h9tj3fvN/2DuP
5saRNA3/l71jA94c9kJPipIoX+IFUVKV4IGES5hfv0+iera7azZmYu97aLXEIkGYNJ95DczdMdTb
nTeCIImlt+p7RGFNm7L7NNLJEZKeiV/Ixwio4FMRmDcZikBEQ2l4CmHp4um4xWzpLeH2IeqBpJGY
m00aBTfDGLw4c/ph9PGBuLBn603/+mN5Tf79H5bXtFyv2RGsESFwhGdtQTNaKX/ihVKdEGBC2Xf5
dXlx+VF7CGTDRhnWfVMqub7wiIF3c0LyFaHS2UDTcvn7zxc9JWFas3ehdql+Xd7ZhoyzGE+aTeF5
5N8Dq8UqzJqJ7j1HK8r5JsQifJ/paCFRr+Oc4uV0ll/1oiyOcA/YQBBO/PNHLScl+fk/L3oTcWji
pp/INNanmss7zY7+2AxTvbOdCn0ps1USjjWA+H+8QVcSq50p/HWrFE2XszWiGYXT5dflR6wu1uvl
Gd+0lLDexZXIHPmhbvvA9M/Rbz94Sj6VtupTnaFO7qi/ggzsnutSClV/LS8NvlXt2sh+sosU4xkn
Qt0ny+BpUmFFMxKZ4X1lTclB4sVAKT/67s7Oj+XjmXpIwkY00SifW9uieoJp11oLgDwsKLv/p/A8
T+Lnf/3H9x+oRaKw0zWIm/2VjGPqOE4vt+oXReafKDy335sp/17++F8+9AeDx3P+U7fB3IKat3Xd
+iuDxwvg4uh4RTh4f/uGCXC1hDcQ/9d/WMF/AvAygKuavuXCwQU3+geBx/Kg/XgWAHzHsz2IHtb/
icDzd2iww/frrq/rPgjZIDDd31kjpQ72qIiz+SDmftj0ch5IbdvT5OmwZhGIqEZU5VD8dajgo/ks
RwRn8oxtw6+pY0zuD8w7zwhqIXPupf8OQ/wbOladHCGoguxymYQJv/ENujyIO0h000Fr+xM0AHtl
SaNcO91wP4GDR826gaLu7e1C7o0CcTjhWu2/g4b/Bh9WJ+EHPA3bhjJlmL+TejrAY7J24hE8LJAc
XU6AwQUeFZPgpkA9FtTTCrZGwvufHyl6FlsHk7yV9qZnnCJBM/Rd46mCNosYlQ21PgHQq+fXvLva
mgjZPzhnLWbn+8tA/F8IQYr487u3rW7g1628u/GH4wH/xlHo+8lP5OR1UME9tGn6N+nlYmta1iEP
IxpiI2mMXyQ3UFf1TaRjuqzXK+nO74nOVXZafhlG+JnLvZ4ziTMUZRdQpGzSpn3IHGj11lC8SEN/
Hs24OSXYsq5l+M5NsihvdzdeyddgVfuAVvlwEBJi6lhn+0gn6it6E8+ymuJdQn9pNR8Mr7HBLOEB
qVvptJqqFC+HPCPJFY8Q0EzMtI0MVB11kJga2ORpJH5whJCppRRnr/0SsAXoo1AvIGGGqmgiUQ+B
N73GzAa8tFMe7V48RZF20cZIIGLNe/ICXr/Jtk733sdz0TywCeEXHfpISdGU8US16qj0bDxZ4NWA
kk43YwLlEBC5WIVuLNwy0Nfj3Q1dVAIxERSU4eYeJL9GOpGJxlm3NkK9RhbdkHKR+er0PFrX31r5
twh2xCGOocPmoQ3R2Yy+oNKlx6FAhr0Hi7ynlHqldPOt8meAKWqAhyZFjDwpdQoYcNODVFzBBXDv
MlzAxCdAgWxjpT4gbI1+NCkpH8fF06bJWoNP2qAdSuUPwWwXaWtaNK+o59Y4oWqHMKC3a1fW2UtN
FbWJS+3GwUqDKb8iyiQjxWsyDPBpa694wFixf2/beMIDeNojLqsrvbo1BGfYJx0mIq0wf6Jg4jOU
Qo6LftAUDqAT1UUo2WgNujpokEvNdICn/1yDml753vDWuukVgdQ7obhg4NoauPIWIqTrsECuxwI1
W8eo21J+JEynXIy4EFJCzMkmuhkkUBCY3qvRSt9IAK7LvxQGj0kOw2507Kep5pkHIE36ORfAPGYT
3AA2fzGhZIQtyKocWphfql6Bg4kWZdvaDQFRlKR/Nr1QPwNNXXPvPMG0BuP85QnweGn+Aidz5WoO
Spk9aY7r0wirmmSXAZ6nowFSr7tHvmZaNcivrhtsxGnJoXVvMBCRylgNBoUU3M4t7Eh1SvUlzfgK
zUzapJvlCqLEi0jQJsjXxIAQBGhmk9itgAJeMvXcZ3TUcGc42M1wttIBQ7siX2sGJeWIR1fRMESv
cW8IlqVGa7PHgXwEdPeoxd6xHIZ+E7rNrrR6kP2WuLQII2w9z98ETniLsxd32AelA+5421Nk4yF6
YM1mGx+aqEBioanyjTPM6CBNAyVys1yPVEPmJIDkM/L+aNtPc02hwxE76gqk5tp0L+f8NXUM52SS
sZkGLiY1CekuKqqXpnHXrBw/ox7lJQEp/pgOwyv4qpaGpYPBCNVBS6/ENsWGGWUMRm8SlANZQPHS
FQM2IZhpb8HTHxpkjDd1G/BIAUdzv7hzlQ63v0UGaofNM2Z1aPXiiIxsG2JqKx6zF1OZXBa/OiBD
1ULzPtJe6TF/9g7Ra27756aGvt4Ya6/Ld07Qv/ZKHcRPEUJeno3oGR9VkF8nnF42mk8kl4LqNAVM
ISbJkJApQ+YjEnYR/zIgROmG/dGQfAGWmMytz9zpJ4EADpq9m/ReekMHgpLt186Y2ssT6TsW5oES
ODJSP+ErPYKOQqwB2XyfwhK2QRBIkoNvYG+ZK8OiMpyxbpAdqxtHjwewWAWN+5JnVJnp10LB9zqX
cdxxU8ByofTXbMbqZR5A5NAYnofsClxFbJcvIkphRo8np8fmpmaw73M9eW39+t5K2V6WYcLeQDVi
iB5ns00wS2JqSCTdjOB7OsSIkkTfliEyg/dc53r01VaIWNFbRgsn2tEARooneSSHRjVDlMgkNdlu
MLIvkALIObRsHn1Kg9IwM6a4kd87DopAEuB5G6HwNapIwXIRzQUFWAX3YSYRFTFHegeo7qi9QqN/
1RnmZ2TptIaTuFirsY/RNQsB7UmugRvq69R35g5PksF+a3MDaOgYHpeBGaq0NYmyLywCdTq9VD2x
lN7ReP7oklCASW02NWTgZRRZAcuKHc3frTiDY+ZvPZzPMOjgcdZqgLcZqg/2XJwnZHzQ8IizlYst
G6KiDNiGsY2vSEHxsbqasJjoc2a7RrrvJY+OCoqzLtQSXTUYChSusdKn8oQ24YKLZcEscEGI6s8y
9oI1HUpEl5I2POEA5BcsxTMlYD3gnmqdOpCE4lEmr6765qkSIAKy+8Iqr4JtdSXRL1RCLFLnqTiF
Bn8DnRRlPUch1WE3FGrjCGS963KQ+VHEvpOiY2ZgSWLYJfILMJDtkPdIUb+03NvQp0js9ZnY1ksp
zcRLhK3PpdaLuL1yKiLtRvhms+zYhs1i1wfxTzglO/rqA2ojCRojhbXDT/pFcvV0z4rrEgdoI+N+
1NkmeSZ05k3W+xL5aiVd7KE/ZY1vXc2mkmYWE77NvjLRvwvbuxQOCoBVd54wzUwNVheIP1/l+GxW
FXD3OrxiJ8Oa6AkVOp9lBY2OrZZt0N0XEaqXvWAhM+fiCOl9HRO10EQIny09+o772GG5EE0AB0Pr
KNfYhWadQLpuMG5ej7ifr/+YFtzTxDT3HquNErliP11CECPBxLGm5hGwjomWYdH5uJ1Qp9566T0W
dHvXtJCSYppHQ/2E+PNr4OI2boPksO8szD8TAavI1mm3eaNDdB/UB9pPm1aB35uGgaTkWCtqJ6GT
3TYoftfaD5ISyexkqmBPnu1z37wRNqCu3h7fohy1E6GWVSNmi80Ed6epxDWAmbWqLT5o3iF0jl1H
PLOecS/aXs8WSpsi44B28BA7L4ivLIdTSMdTPGKTtkxZE0xilDo1TotKADviYLY3/Yh8rNVcm4W0
IxVZE4g5axRsfwZ2Bte9H0FYgw2QoQp11/pMZ4Ry7biNbO21GvIvz2drdQLGT5VoSCYHX+QbO0cE
8Qa2yXEqzW8dwgYTxHndix7auEWkVofUQMcXTzYbZFeXPwtsXHbWxEWWVXSIYQG3Jquy5njuhgrG
rqOnFhTczyxmAZUTsNg0i+4rVy9XZsGAKdvis+37RzgxBGkJ09zyuK+p84aOji+t+c7s31u1sKep
cZP4lbeGVj7t++E1g6K0quVXmDN1ZpsOqDXi5OKzJsVmd98R6KHNHn/56vsLiYIxPXhXH4BxusWF
Luw1TcuL0D7yMaGvDZilSpd9tEKoNNYPHko5tptd8x7Bv7JiH9IaKh1pjGZ3BQGs6G08p721bgP4
igzGagugEi0SQsSsUrp5rD7SrjattikqlIbn+nsxR1smJeKSTPwlnqvG4rKEQRSZc8RT1stinBo+
yCFikGURT1s2VyPVH0Kr42OZQdyTNVczCrfqUfZ9C3C/YIeDrAxJwn8WRXIZy/aawlVzzb30Rsyu
XyxMeKKZMIMKYMsmoHocbfa5xL6e25m4+bKHw6hE9BuqGo7VB9YDAbUu/9IF414F3HmbvdPbZNOW
hJCuHp6SPvlKjOyK6RnrpVs8gD5AQbxdV/bJmJoL1jK7qp/Y/3wybQypBO7EoDpViDqr5Z+y9yGq
0ahjPyLa8EGTeQYVdxbYppGHuHWuGTjzrU1jP6eRWqbca5nkVw+i28qFD2ip3N1YUwZ/puT/DBie
NbJzb7rJuS6744xVOAlcf4fhx6kmBCehSCA2ORfbzq9JS1SDOsQPAhQcuBjNeRE+mxGXrK59HOJz
EIFBV3EDYBHiz5ZJVaVfPCHSEPY9x87AMHFBhtoC4L6cqXwQBNTnBgkleJhg8BPnu1n+7EFaYyLg
3pS5ecn2AKl+LmMfAZ1kn4RJgDoT78hxYSZWXi802LJvn4q6ufVoioGxnAlakm8qXqDM8Zz7JN0y
IR62XHTw1b3xh/k20cAROaP8qLprVrNhLo95jh+Q70FeO43mHX4gl8jwD5qdY27O2lP35dVsOVc6
YuDChLdvk6DaifZTD1cG3VwW6/RLpUjgrdWC9jTMrHbLOFb7cG3bB33itCBmbLADvMjBPw/Gw6SP
oMfR4qBD1v8k1LzartvvWmntCif/6iwArlIiG9WoPHcA1YpXY0y7tD0l2vgIOcM+Dt1Z6EVyK0R2
owkehF3R8XRn7aBp9TvomJdO97/HQXDn5dUFrXCiBgPYE87wPyABy33KyN3dZ/C9iEmeE7opLEqD
3NsoXDPtdZWlJJWpg8eFPrExHYTR5wBVLA8DSSzm3QB27xJUqhqA0ZKuVwjQrpXG4ZJ0IljnFnFA
mEdAaIjkNXPCb141nXsUWOGwEFqYbvjiskGuArg55F9skjMAdNSLErrA1hqtjGkvkObuRdBv9BD1
TtT7gkMcWfdlHnzJ0JtWGUJ0aeYA1PoATNXtQ8msQRBjN0qcvjHiPLNZnyOfSKzFb96MBsyum5nJ
7oD5wLVm4s5M32ksoSPGOPc8SW8t9RB5xsoDlZgnJiM1WsXD7TxBXRnQFPaxlPFXOr48ynLFqzap
D4s1gNx1yiyKwsOlpCeob2Xh4zSvuXduIjDS+p8fgsDzpJcjRW3IVQa86irBq5FisI6QrV14+Dgk
ZYxmm3yBmCtOy0mEJsHKoVGfXV7sQzNmpsJ2NRVjOJfJfS0jd6fjH3WSBGInz+m6VWRB9s1m8Ler
xTF5+aEbJmK3fnz486Vfb/EX62n8psrT8k8YFvBB3UzIgJWDQz3+9TDLW/58858HW9yeF1us5bXl
z+W3P1/DxPgfp7S8+Od7/nzjb6/9dlQstqlUqXbBr3NHN5IjSiddAJn4ci0HWk6v9VDW6zoURpfv
Wn6EaCHG6VRRNdQgkC4Hz7rALv56U4IfgDbGI8ot08nQoXpbrpa1axjOAKEbCyZ2g5vXyZJD2N4g
PVSelr8jeOC98OsdTK/yFIBa2A/5uK+7EvfM+Np3XrfjXg6nsI/EGvf4kS5y7p56z8YbxPU798R5
IzOjXlx+1HUOEC5KNcT0LO1EFSwii8vmbduOSgE+9U/Lbyyn3ikRNKfGDlMCo7106M3vqglHE60R
5immIHMKJ/lgoh2LOSUZZtvUnxmhrwhJOI4RCn3t2JN9ecXWRUIcoi9ImwERHOYtF6iTihRo5a5C
tzxUAfD62Jr3bknHNrFFiX2f/ZJrbvCjn7bpZJ2aBkmbKPXbdYTfl2GKYuu4EODsNLmVFan8MXDw
rPB1XNohsNC8DlUMoglMYld2h3ZUCygyLjVUIXHLZK7SwsOMu5gVy1U6z2kmH4SsYH+25Z3mwyMt
mwDzQKAOyUukRxjvdVBRwj5lQfOLTWvMNFh9bTdp8W3mDuekRUctx82iDbOLsLDnNnyjX3dyJqXB
W8jMoM73zuxjRB/dI+z7YPXRZcbCBXpof5h786nHhQZAWRKx0QERgkr805zsT7/0kLCrNY+6U/Ej
aLF2a+vuE7wNTocQHmukuTVH7PGeuDgpnDYBnwdy2jmKJ9IVl4UXx6+N6G3/SJvgtoSzLWHjQtcb
xs3Q/8iNST62oIa2FiqWZHf0CmNO2WVAACo4VKGRH0dnQEgzxTAP4ev7sQCfzQDyqJl5UJ8SFH2F
kR2KNNh3Lk4eqJDhqFN55cZsYlhgrkvQgi4KSEN/BS4qQaSpx8u4xbhzQCevy4AIFNM3M0aZpZSW
oE+AtanfYisdWDg/RTY132K6k4VmHDwo1JuhRlFeCULancf3Re8A5oItvh43QdAhxCqt6ShxGG/F
sNKp3q5gF1wNGz6YRhV3CJ7MhDI0RA5kDaRB3XY4i87yMdnz9ZVR1gdhITFQuCSZIux+cAbkK0YY
7DNL3DgZvFLpko0k4UwpI/axs94Dmz1lge5vorjpOI10WyTZEXPr7jkNzOoOLZ2z7FCFEkT4WfWd
ehymKra/lXrnHAO4H5bsQsSBBcAU5PqFebXZGvcZkRiGLujphzAow4waImyQE9q8W8qp4OYj4ybW
ff9OUrtmAOFZ0sAUq+sExIM8OKDOvKGyd06LA28Pj893chh1kX0PyWdXtlrHuEdNtbOGVyzQL5QR
XtzQ3/cWi4Ub15fKDW4Boj+HISWRxg+JV5P7VhumZ63VP0hcKam42FkAxTMwtwNI1V9EO1LLMgbI
OAJcRiJ93Mnqj3xID8YARn2eYLdQQr3zOsQhswHedNcMDjjEI5nKB6Whj3hObyXSQBrAALbaO/fO
jtN+10T0SQzlWhKJvd+GZ3waWGeScVWO2kNbYKXWA6xp24hhG1K0Me7KERfVzqVcFbnDvCoByNIh
l4em9t7gU+X3Jn55qjpXor2GdGj9swiUyAGR0Wxi5VdSRSjmcRsGSb1K57HZINZwaSzRHOre2k1m
/NyJAtWTEVZ+r2qPgXE/SHk7pUN/wjptbyVoFlD4ZqLm4cpJ/aOPkM8c4pjYDxjv9AjFtohVztQW
jrHTwv3S9XOZp/GtOYAdRTgd94zsMuB2xtpp9NCW4+bmwZK28wSTDcMsV+7COLzoXUCxKcrzbTe5
r47tvIxKiJfspWolcEo0ps3hdZqCC5HcJpCuCyDIQTHW389J+z2c8UtNnzGE2bPUPSf4CMmZ2l8V
vnk099aeY751kMvi2jl0SrBEVqprjZCGBsiWgCSromwTWfWTKEC70QoKp0OXVDuap3Q4yBHh951j
qJKmkM+270KA9S74bLdoQowo848PAFw/LVtuk7C6mwp6Bv20gp+e16jc1wZybgbK3X6+H2piFbv/
TOOR2kRdYfhZBOe+dj5sVcvQqDBSWqdTom26bEuXDI1381ZU4rlzjSvWG/f0tnCL7o6hLD4COoSO
GtJ4ju3O0tfic4fpk9aGmwH/j0YW505U7JbveKiAIdUuiWjufdu6jevsedJYNoKqulUgdWl+xCZh
sFk3h1I3XofIfPDcehehwOpY0URZy6nR8yYsh41xN7ao7EC390R/sCWuRdzzoqlQcjO/4fd1MfLo
DF7z3nSpHzgehfa5AheJLH+SFw9omZybiFgNTdYhXUdpBp7YQCwRA0qYZ0oYPPceLXIudDv7Sz5D
wojHLST9V023bgrqEbgovKpHow6VeMOhZmXDh5TF+zb1v6GwvSZjRwW0ke+h735i9PLcwppApXwc
vZecx9GPGHQwh4Z53vrGixPGH04LqRHgapg7dLzggxq5d4xwDxfQ3QOj3xgZ7pEu8o3U4Fe2bex8
SuA9PF5tvI6TVMhJhGdhkmRxhPxd9J16yuP0OEU5OaOOSSsVT/jH4OBltEel41Er6FCwLHV7JCdI
VW9mrZw3Azd+ylnZEu+h9Yvv5Rzhl33xKerkbXN00vqqpZgtWbGGEgxVsbQCBOZDW5oNA+3bKb+1
NGcPVHrEBVvDA6lJdeQN6uxxdKaf1MTeCFU2tRCfTXLjYzi5Ltmu1tQPjlNlZPABb8aiOIz5SF0U
HNJcozthgKwExvGA2/LVG5yYDHs49A3wixKToXVueBd7KnUQgBB9KlGcQw9NPN3GrYPyGoKtYCe3
WDPcdKnvbUsQUiN70uS2MyC+8FqP9U8xYo7UKdVcI3I3urGtC825GSf9kIqS1aDsVJdJbODlfLRZ
/eG27PqlzSDUsdZgT4Wlei4MBBqocvvxtIkr7zy2w1csRbEvcRlAZydcASImjXKi90FjrA0zICwQ
L/hx4AOpyWgDhBxPhB4GMMZrwMDd+qh56QvAZmrVhQmH2ya9iHFw0EZSqqLJX+3B8m5cg8pxqj1S
4X7AAN1aK70aB+zxJjdBX9nTcDJS43EiSFKVF2RsYQLLkHQw9tbV1EON0sDojpm9Z/X7NIzw1YmA
23VCvvcl7D7qS+OqGftrRQM1HnmkyaWq5nf0m0AHl+zpYpJne0BdRGPHtm0QztWbNBkjQ1q89QGF
08xynR16PcnKpdzG5nprThZjfujfpzje9UpnyKtqBHcBPqzLRHvBaol7ktcvmpxu3SR+wYVn45ne
iDI2zJRu6OE7OPvBhUs+mff44MI7BIVKCy/Z0i1DFGqWXwHWe6uNQ68LIkn8XDvBZSj8F2CIuCB8
2DPxNbGeC1d+NYG5X2dF8gBScj+ENqw08S77e6NbO77xUc90XvlvAhdBvL7uB+V8OOxcRz7pdN9X
vhh2Roc1H3hB2pRIaBYOhBjLXumQItTHkCiFVfjr3xJk0W3C+wYgKrsczecCqhLrN1/hcnh1tKQi
ExcGcMvvjcQr4I+PmrFgNQIsot4S0LsaIdjwdZUTHNQhANiuwOivJ6/fThyOSF79aULusZKXeb6o
40Y1ukP8X7055Dv62PdWSDywEnJWo1W+zhh3JNmzX20acK6C2llQZjuDDUnE7kbwuwVnZPld/Rv/
oWy0woVkbwmII+o9BKkGKiJNSsFC/xgOTaWtLCte/i9o75JVAMfZNxqDUYsQFGqoX2uo13o79bua
jnjFbtIyQD8FWHO1gwFjItDCAQ0qdrLTv9SJld0EvZMjpMnwACOI2pzcdXwC7zDc0deyCCjhlEyc
vQARr96hvg/B2lOM0Zw6V6cFGD8X4dVKgoP6ctH0QAS5ABrXVgb5prsfcU5Rh1Pnpb5WU5cDq3i5
do5RO/uIbEt9Ovb1+4ZOtlFQMeGtzQAh7o/LU7fwH5cKrXRjjkRz1M3qmWQCcUJc+gAC2ZBs5A6P
7VXBay0dsMnD5Y7f1Xsq+v26+6GTttgV1Qze2ma/3p5E+l5PwjWaZasMZgYsaoxMCdo72vjeTr0U
8c9VizgHbxFdspl7MhQdPzsj/1SH0lEpKQzOhqL71DQfQ1Ve1CHVe4LqLp/v1TvUOZXVz/juHycV
8aI64ahyjuqr+IrbAQ5fSfKctsbydepw6JhAvcYvGPXwdHpEn3uIIdP26dYtlfzkN72iieWXCGWb
FBabaD51Fl09TKtWEJkwUjTpdERW8uURbFvMqnRAT2DWXLGPI3x+k3y6LA180QFPdvxnbWS4FsgX
zHHxHMGTutELoMp0zM0BezM3RQmgoxatlwxFP+5u0zAc98ARvkTQHsaRbvaMAwv+U4j+oYxzgPQO
PCQ919H3lIIem435QLbwoVweaLh79wsMwq4ZqBJmpyrf9qopYtfPtsLZm4XXbtDZrEjk2/JYzocY
4vjRinBxk+VzOPugdTqDvGnAv73Ngc7KB/Ufuk7wlxVMTEHBIC9fFmMCuTO8lg4WmwgMxPhLD2W1
S7xPDStnFDamtw5nCDo1lKj1hMo3hrJbx6LUbzXeizWn71bp+QhWAS4mYRhidghxnZzuKYuIh2aH
Irtr0m2yJvYMW5LG6UfkbZzjpDasRqneRzWtb+UlBK9Lf17K3b5NNV2rYLJqm6Yozqi/0KtSHRgK
dqjVwAswE+swaXZyCJoqXlNjZXhTFJ6K6dL18PvSvLqNcgJbuEtYWnYgKBDZ+rTxudlWEdmjOXD+
5c/Kr2jWWvk7+IktIG8iJpr7R1gMB72ggWQmerbWwy3SIW+lMMozdByE9UWyaix7Nxs0Wjq/r9Z2
rz8JLHM2NNOuYdXThKxLHxJJzZwLkwO6/v5qaU4SO6OvQO2gjCl0m+D6Vh1UmjnEryHI2YZRrcYb
e9pbblXuzFHe6AItINHoN43yCZuGBJKCamY6JsaZqoSfI6LBaS7Iqwqo2EoXaCkyrxP8fAFIU8s2
VBt6MMC95dVTFBKkLgPd9+Jx05cu8gqBs7XHsN8VZDITynz7EtLcpixES4RF37lXQ15oqAdCJUx3
Tn12J8c6ThpPtYf8PiAcQT/EP6B7Ndx6REu0VZx73TsFlfY6h+Nn4sMOTYIUmQW6oCgbgr3JIBmN
JtQOmCrlUSe+dsoa0wF4bOloVXc/SAVVXumBY2SyAnNTcLCyvE3nBHG8yL8pEsbFoLuv+egDNB8o
nPa5s5MBccucYG9XTftk4pNe6qwdFPZWIMKeLYXMGFij0wTpIcDnCsmwL536uSgpNceDp8HNxLbP
NmFUyWOOSNAmeXPCykfiOnhyx2belUZcouX3ScSpEOmTuQfTcNO1M/o95jfdoDkRDzlWe3RXphHf
wX4oLxacavrdoKIBBW4R7Dv1YX1BWfuM89qXn98GAaFRnTf2eoLAtsyFsGdsa8X4AtalXwuXNcDI
EGGQJBGG3p0DA7kF6oRjDHoLp6CVqyB9v9qpqqG4oKQQU6LvkntrOPVXd7BuDeJ9D4HvbTcQHikq
CxCyY0HZJg5iHXdhQiPbHWh1KTJWnpx6QOWqXbQ0DRq0ElX4ccVahOavQjWov3S7ujiz8wjlZU+z
h8YNE7gX5l3XW6/Yxd+mpYa7enVFig8iQr1lO9jpqUvPZ+izXejREaj6ErGHXRZeRh0pjcbHbnkG
F1daRGXqS4YQxYXQeMtFdW1z5ymLwQEplBdbB9EjzbK5K6kOMYEhTdMh8/NdWOg/Vf9sAebMknWY
L71xLHAT1IoxGwrp05Kj2XG28ZMzuQdVJJXnjkiBA2n1b+o0u5oG8haCsYAOwLumSNstTW2zT1EI
Hjzm87iNOwQkILiQLs9Bf247MlB9fIuj9h1jPzJMCZIHDlqDSRoYGUAoz8ZMjQiW+LoZ0d7vYwvK
Xww3GfHbeRdEyQ8AYtjMpUaJrF+whwnLROiVJ1czHAbIInjd5cG50PydcMyzncnHmdY3pUMGiCu5
iEQ9JARx4AsVzRaHoXbrV9aTaIP6RJMNZ7d+xMUSpEcF9fwYuPa9VTnX1DU/Rd9+6Ck9ZGsmBiiR
CUokjwAd4xWWdYbn/Woz1kV8ikOzAVSHdBiYnm4dZWhTSnxOV8uI6RuyB7v3dzBzDgXNuSZqX7Mx
2KcOd67x6Gl73VeZ+s+/wFND+70UX9rwkFTH0u5vslzhYlXLL0/c29k0TrqCdbYKZpHF3qZLcM2M
BURs2FmARqLyqjp2CMqDwKF5s4Xj+aWagq4vXltzeMoMwPsq35ATo5dCcLJOhPvAuHksGw3OD6oc
S+8MhbeVqIJvzTB/G0YWIKTQuPogZhHGEHIj8/TfaA4vngx/at4ryLfhGi6JCV49vgXu/O9q0I3J
RAMDC+tIgKHAs1Y1Ren8+n6KEGrpPOFPxgNuKSPaMHZS/MAW7ELac5NKja67gkfpHQvfyMausEp1
wmiomuqiKSQj2vcUbQPvuPzlhKMa7vmVe1Kf4sjdm3Hn3k4WGY6O2m3ek79J2pGBauDVfX0iAX2c
I+7bvwZE/y62vFy4umzEgg2uPVCK5n9xhwDGVRUixbSWNO2Qs3CMs3EbIJ540Nia8XW9zcRXhc/p
xjQcZ1X7BqQsQ2EuqpQJQSYHKoBwpQJ/NymYTwwSYEtn6Ysg5HvdqgBsDj78WtnG+eiqcPeWXZQC
G8IO2o3M2dbMuHiSTchEAIIcasmXCptiNU4zBUUeLZ7HL6y9AjiUJaUgNKMuRFnvQ0P0ola4wjVJ
iRAX9/U6QX75Rvysk/m+0dDM/dc3zfq7Mvqv0cKFmpaLtSbN3d9umu/5mSc1C1/hxAIAh83XTI/S
UyHR0ssdm6cOBbH1AqZc4BF0XY6VTTlObS0kLGevClzWIO0FH+u7CA2qBRwzD4Re88zigS5CRRqX
32Rdy51DBhuNo/iBMil0cPaYyrZepEkfdyZFUuCGaEAyJGseOjmyqcbHptpFMUVpNQP/9eV7/0xB
sBwWDVgYPkjGf6IgoBGSmUGC2JWut+YuyTda6EdrD70UarkR/S2JuL0C0+tmSk3QT24WkJ5m8SiT
QoHAFZo8nMJ7R8xnq/a2LH6H2WWpK+SxFUAsl4BhrKeHEaRBpTaVyC6uk8+dKYPgucwLvtCg3NIj
8KO32k1YDPSIAryFVODqwIYmiEy/cqFDmEc7a/CqE0JEIKnSEYRHPh48HQe+eVpwSOlg1+i1iqPr
I8Xuqr3Njo1g76B4XKEtDjFWirWR0waCdovHsYFeWgP6M7vqIdijaHrJgCbMXovas9pdaVcJAnJE
oZZA2UyDDThuCmD2sQaJtfnXT8TUvb87D6gh6VkmpBULYoaFdttvtBAHyrHIp6E5pAgNbtDWr/ad
n45ofoDZKYc7d3atVdd5bKV1f3LdGptnGX+xJ4seYLPZRS9w9+l5KpwV5qM3cVDcoj7hIhTLhzQk
sLG7pLhA/+rXotQaR4S9Vq2s061mmN/1Yf7hJdEV7NluaJNnM8i//IyFo9CeKHywoTZ40CtUWda4
Os5y3m1q99e5EMgE1iHPw32vFY7TDqkNaTJO8F7Nt5i5vShzdmUAONwH3rjt5u5Gqzt9hxHKxm9K
56Y0BucGfc1VBqns0NAmiTn0WRbjKQwkCrJ48h1D1IuSor5vqdVhGZ3jm0yAoFy4ddDkYGeRAKfc
mONgyNIGeaO6Kgy+V7sUO1nwFDJsgbNZHQh0x/qhVvwGr+cF0+M2+ReKjcgCsTY5NjN0QVIt/24S
yFmN9qDL6Ata7EpLUZ832x9LQBkV4vLf7J3JjuRI2l3fRXu2OBsJSFq4O32OeY4NEZkRwXme7el1
jNUC/l+AIGivTXVWVVekp7vT7BvuPdfV2GC2+KE3q89CCbda4TzLsL2qvjiqk3eRtie/Cl84KT9V
a0oXbW0XNRuK8/598p33EKA0ECokvbjicH+2B8aQ10ZSccEsnWiNAUvK6oPv0jMV/9YGerpHw/hr
j/NDUwBE12OXJhENPb5pRp/+9wIJm8DX46pU7eOvKhr+aKb6WaSWb31Y5CWWCKcoZtpN0vEyviky
ZmOnD1WgZXSiSVNeW1c8ZxoKXqXqUhVnR260EoPkW0TlVy+PT14EhFP/R982qL6jBEoBN32gj2yb
Y4KGlPiVZ2y+jHo46+2YtVOmMz0sebmQQFUwJVQtza6fBwM9f9NhgletMJVs0CGMJDHXevDC6n1N
zBSS31zvm9ekMd/XBzxua8Iqy/khTkcUAHWEAaYx76Hwhmf8aQRwMngAorVLvPbNi6Z7x9I4bOh7
gNGkB4ee3NNaSrmC8s/waYsMoT/OTfVYJ9X9onwTRB5tetpjv+PyJ/po2iV2+KwxPIfaamxbC47K
2nb3GoOT0WAUICnvYW2ycdT4D9P5FANTH6IvJv2atn5t4/hiGPC2TXZGKjeidlH4p72VXFreZFsS
ShyV5TtJvkHjYWTLJhbXbMZfhqwyLgPyNEcDhzRlyX1qTicSkUGFmD6DHlHABZJjuMeQxshiyB5J
ruc+IUbrYMv43qG3PGmZm+/qkEBHz5uu0yL/ONliPmWSWXI2XrUYL5jExNKLFw/+DDsYfK2iZ+KU
oPfU42LXiloFQJLPlvSJDQukM0EsW2NAhw6/CmPFMOQHtycDfHaHAmgILn3T6ulUbRZ3vRL2INIs
j6JzglUYhHnZBiKa8knA8YnDM6qys5XVzT4Dmi9l4u7aWbcIgpc3JlPzQzxqCFlKcm9VqIH05U1c
2lmABeZeGwzC1O1abgvyc6RNKJ+VvtcLRBG612g/Od0vbCs6EI0ZA2hs64wkzToL0f37V6wNwWIX
Z83UH6Thmnvka8dat8xd7FrPrl/Js9+/Tk3iMl9CioINF2rj+sueZdBApFIVZzN6xUa7mKK9IHmY
j00otUsiUnFu5e/6N536J+uvcNSxBG1BgUHPTwPucQcBoHcjEa8fbVv4l3CQ6cErrbek8bPrHM1k
ixKl7RuFw2pqIcm2q24G+p9jNcnbSIj0mKe5gXOEVL2ErKdLDsRwW41JvWWM6JAUZd4jonMO66tc
X4UlOv4YVvdbhWhYwqpsET8krFQ8gE8QlTgyQPkDBhgPZrTEJzfP2e802TUPU3/rJPx2epVcSl3v
j3XO4NxgeRhYBjreDoXgxSteG+C+pKxEp0y07qVWRUhoVOjp5m4+YDZ7sAGQHCfHOwiDkUpG3cmi
ZX71iTaRybKbTfPbmtIsSAezvdhN317m2PjbIE7fF3M1XOKaFHkUMtG+ciGUzqMB3alkmcOU8DKZ
ttimANzUWfwURt5rlgAf90MdOUuI6ahwtwMMVmbpAPSXB6cnfKLjcYl9497UaC2YmKAf1Lr0OD9F
pTTOXnKWvIBBRuC50tA4IHIaDx0Ez2hY+gPYW7rkppHd2VFJGUNobUbJEmWbLsY96PD+jMA+PaVV
iPYY5wIzQiPrz7SFGSaTs8dJzcWTit36MyKkvMcJW8bWFER8QvS8TVCI70zlUaEZS4jAZBnXGedV
AZx1OFGqqkeZBfmh7SLG6iI+rhYuACNMgLPxNyJSTOnqruupVSpvBvLq7zx2X+xCvqzVRTEukFNn
+zCZrPOivnsfI9SOHus+lNz5p7dwTEH4gdnLq3EqBu3QfZnykKJC7ZbPc3KIMVQtTrUnUejPEkWX
VZ5dmrm7FRTSrOtaHkZMa5Or3aKP2q+vchVMqxGRDIv7Od4hajwbsXFrEAbLQ9pt5eCz/uqe1zqp
Xbg+pqg4xClyK6h5LcAvujPGNAYD761Tygd1fa4acswvqPpbzn7+FCqw/lGGTH+LLvuEqsVVhuyc
Mr19lk3xqfSwSn0OrOTXw9jEKhEYCJaABBNkCGt1nZpPEQQ5hLGAJPhJ9YQ0p8qvQL5xZWFCtADm
buuGTOscKEE8b4aB36dH+pw1iM40QH6rKHk1yUi4L5vPVds/xnTuItmLHClqkU0HY5ieZZ9AlS+y
bJNY8U1L/sIeJsPq2VoFwnOLjaBVSJIRnX0gVGwmQspfiwicDeY5/GQW/W0zSw8mYnE2epyvKbR2
nnkT3Edz2+o+OQ2SXaV5T3eLN8Sdnh2Uu0We/Mom51llBTVoz9nMxMF18Q60y+fooVDp9SYwl+a+
EfaxXFyMJs5xbaCFUhsPnbhDLXE3gYPfjx0qrh5MZr5O05QfEFwulKH7NUm5iECnkSq1Gaoz0RM7
mVtPuRpo1spdA+7A3+gN5Ih4oGixro6JbopOf+xwvvC/ycSschFlCKtl3qZ6k+2bkCka8SxWaGUs
ZHBRReHPGE/UxeobIWOLWSRlJJwEcrnVUnUdtswh/YkY8zfh9wdIau9Y004R+xV8xdm009MJJxEv
ujsRREFFPFM9gXwhcxnDgDVIiUW3+Ow0bd/l2tv6G5CCgqCH88EqZzgyTvesTDs25wOnbfOmas91
fhAS2dc3TgQMniyUpn3KWF1jkqH2Jfc7SFPa+lirwOpqNbHq4jFfrNtG628SgQqajPJs1xG0rEcJ
olr2t8TvUmDCbAqS9NYxXebjvDR9cJ4nByJ2NL/pBnpoU/B29BMfT+QkJjoE/o8G0+ctwbTfDLfQ
80/KBFZU6hNyf7zRBznsJv61V1bURFmRQt3ipdns6dYWUeNH+CK+8cboW4tuKsVwhJOiW+FvrckM
3WR2qLDvEGQDJQIL5v1U8lrDJYVxEwuI1WN1l7Nv5fTB6gJwLNGiP0bJe6iqVC7swF3Ep5yaz2O1
+B96UfwaJmYB9dz2RvzgesVx7OufLMxOhhqAAKknCJqlS7a03yOTU0u9xpn6txbk26S+7HmJKvCh
pPsoZBWeZVsDKTSRi7m2TqNxnDQeHR8k2E7TJtjBFubGobEPToxa15rT33Ui4qF0gGLVbQWDwJ3N
0n39x1q8kAZvPHmZ9+XN/i0zqEDVSyCIA30k0gGtFe+AcvtV0Wfp2Dgkh4yYb0kwFq3XP2dZxAc9
VemnP2dfXhT/lLHbMI2ucVIPJcjxEOSbsV9iOnlE4hyHHb4JMJgziDfMWoe6Gmhw1JSig120HRux
V6YV1Y+rlsRZaK+pyfhNMvLf0c8s1UKroPz1qfWVZBDQNOXwWPujOubWjmIQwFUPLGX0n1fj1OrA
MNSXqlm0l9JEmoSdeh3ArXNrU1XNosOU0k+4bwAqoCuNsPxS+BVqzmxPZba1eFAzBpHHYTaw2Wfk
Saiv4urP0fE5bkLUX4YAS7N2HeCcoaZCKDu1LqHmqrIfDc3G+/zg+reD7A9FBQLfQHtySjoDMZbr
scVJ8nOyxOD6k5fBdvkwnEtqRyfDNmHjE7W0T12XfgzhPyZd7XaU7mNfl+GWlEV2PP3I1Nv6u6hT
NqMHnfpWMb8RntOv4SdzwaUxyrDnfR0jadUTF2i3tTN7PsXVEauTd0zioB9gp51zo9saJY1+MdHt
rS/BTjlxp7D5sGMdfzoPN7EWd91ccrtyIqUFzWJj49oXDGj1juIgm2xYt8u9sRgIMHBdDKSYnKxa
F5sKbBHQZ+O8GkQBk9nOQGvU77B6auXduuBcm1xzxLdniSsoOfbsTN/bovqwem0fVfK2m3hQV9dt
KNhXQoEa9tDB/PnZ1zpQQjYGtWQu7VOqT/gW3e8KG8Qe5uAVEj1bcsEgv1506IzhH1jMzB50E6dv
eFwxHeDrlhvTfs0jRyfZdcRYoiY+wJLx/HVeeWU2fRY+3oOZI7Rdpt8qgyfqiIyHDvxwnt+nCSoh
YFJMD3hsVs/y6jyJZQObUjz7dvOxrtyWhbvO65cPoryvqS4fxoJwA6TwDMb8TKkUyl3jpx/r2God
OUfx8EeE8m5Gtz1V4plQslc7LwORuc9TON60IHo81b8OjCpQjeHZUlyHMNKqoFAuL7VuJgzlqs7/
tZ/UdHgNkxYRqlBljHySCsE5wUMd991686V1e98NbI/ZZu6VA3F9ujJr2dtNd/FKE+lS9kJgHcdk
St7NgIYu7De5Ku+anuN5feQKtZFZlxpqUTSMf4RrVEzA9eaQL685fCk0sf6zld4njv5dDjyXmhbv
R5eT0y+gHajJsSfQuuo+sg91JXtZ9EdLK6TKvMv/rKSNdtogiXKVJ2qQ2jXUnKd107t+hkgt2NWn
DJ1blvlt3Z4GwW6iE88smrhZVI1U6ZxMg4ddDv31aZ6LdKOW8Zqu/Yz2+N6H0wPjMBYOWZTu4mPi
8njUDDDWb4PWJmAo1XOxzhA0FiysfPiBzCcPiy4eVc2MaDPbrZuLdYHVO1+h1z+tXiKojNFGQ9QI
mqrbzWSUMUiUr/GsIWkgpqekHmb2yGu1GRqqvPstq0Z+fMYIqskhWujwRv8ZYvZUBetQdZbXSH0h
64HeWdXSgwVPgR70pLXlve8pby8Hr5Fz+HbUTEmkoXhA7U0hNB8tdeN5SD6xcuf3qh6zqhkEVUp6
BHMwh8NiLUEZrPD5qiclje23ibrTmxn4rBYv40VIEjqiTGcv2WncYhCbqHaMcLgsdvSrdn1JjD5F
Nrf1mB7Wn+Wora6s2aRC3Hym8f8tNSzRsybOHp/8djUWF+oc59RnbAdUKjmsMyDw1vfrvHmODASn
7CTU1gX9mbvVqfY2Iai0FO9hM/Vyr1aYSM3YeXl8LEV7j735vaO5lY3/gvWBxQWzDBT15k2Wx+/r
M9QYxrQXc4thRVRBBN/Z63GYKEaNssS5MxTZ3IvuVyOtpwz4ys0rtO+cIQUuJjIma8alnnoyvTH/
ZHCkS/rg9aQYWGgbyxxkFEpzaqo343VdccgCKEENojh+GX6chSyK2ebuCcUtvpzPkpYayiWPRceS
tyHKzhLlZ1JM94lP0pMeGev+2xb7BrTydvVPah6XqllzcxZdeV0UTKAQ5LHW88HGD1DZ9A3qywod
EOGJmk6psoUdWbJbun6/ugpVPZcoFIJVYH9VDsRVNuLA74K6zciYINEA+RRuTe1oQWB3cQUFZRIy
Nk751qoHi7XP2YHRaEbsy3RtmfY2ZueJqBkLLvIqGEBiz86UZI3JivrdZ9uSiKcatUQOFCiR+4kX
5qjeMk66d91f9qqdSZS31u6K+1hQHavltzr10noIUPuTBdBE1maa8281g5wGasjVwc398RrB0oHk
wNPgZViDdbw+qk6vGf0O+ERl6Jwm10u26x8hHmfG3qXcNFXsogt/WjcYpfpuzl74vHItMmzW3JGo
f+ElVzABMoh928wxP/2FdinnuUoq5uleJB9njcVZA72Ifw9bgDakNvGrRh3pIpGOp8XGbU4L0Wwi
o3lccreh46X5G/hY/Bp/7EBkmoaRmK/FWqzghLovSw8fbfyr3lH1u8VWS0emHB2dqbI/OKQK2wSj
KeuN42TXkgmydMp8v475dRpTY1e2xfeQJzeqcpIZJRq17T5PE1zFJd8d1iqvusEYJsQjWhjTRPbc
WzNgwBUMOlxVSDimDZKU0L/1zOiULz1NETRl+Cc3+FguYTvvGYsHvFwaPZbp/9jiqWzmQdA6e8xy
DQhLrcuYtJrlAgcvyLBU0O0CM1TkC8ZErHeUw6Fo+x+dhYcGxmQLDj9ti1+kowx3Q0G6pc88hQ7M
VoZbpx93aMlSPCCZRI0x/nXT9KC+7uuZmKUJv92Q7td9iKvj+s8FKyVKsLXM1GMPKb/z16uwQAzF
lWiueOt5ZXhmp0nYkUYkETPwFVngJc6ePup2RRWQHEfWwsKUt3IwSxXUkOvzE1sCAwdj3k2RF1bQ
yuiqai9bsA+tI3k7T8RbEECPik+8LE1XI+N+WYcJ6xyDdLcIJZD5tMIx2nxBbQvj3lJ+oDHjGPV8
Al9bS5zjvHqwYr45ksvGBd+8756lzdWdZTizCm/ArvG72ACQMg3raeM4TzEbcGie8jj3fAfKkotd
90djX2XHQWFeClGRB0n2GWvKL2/6WV3qYZMhL/F5z4GjBh5NqlMn1xinrueNXAUSX5c/mc1WCQN6
OqKNkPU2H3mIqpAxZMw5ZIUN1zUhSk5xjo2BPVq5U9t3XTB9HNUqeKpfe45kNVkpoP7ybTw2dEZQ
tFnl8O1fG+iefC3LGl7Haba3Jp9PluUJkWWcRiHrEo2t7TRYu3maY9pzxLcTDYZws5+srk4LsZBX
rDMbWyiprxrUoy77WJLiyyQqCyUR+IVJ6px1SLZMgThDw6QDINiuEXJNuXtJQn1BUmc/FErxkU/j
bdOakn1Ncmt7aLBaMPe7QomnSNjTS4enkuFsMHK1RNChCQ5i+tYwJd3pPgxsJbnoXY/O04muLkXK
tvE5j0P5Iyhs0ebgeilFWULook7SZfFeNLgxnBYKUCv4eXPqEJBSIuzKXMJvkBHELlq6JaI97UIO
JTvP32fHWlUMnTF+pX23JQBMbkX7aZksZAGvM8ngJlc7sZW8k7gsQBqHH6rZGuGcerAOUPioG6qS
txW8kmTNDaG/T+reJDPNY3A/XCBUYSNXLXzKdkgYPOZkgP6thrf1CF3PszL9TMiA2lg1Wkr7LfeT
Q5gwH1gBqXPb3gh2r3va/E8tdgKjqB/i5mf0hq+6Ya/upXxmuUnJlqCq284CA6bKUrCVOImDZkWF
UIzXG2h+zF8/VXdXRv7RS8CuI9SxSpchT3Ro5NUkHBY8QMe8Bv3y3q79i6aFh8LI/qxQjkLjhCvU
aBoPwaZVoo8o9J79ngostKjAPI5zNf0SQAFWTcck4/PkJe8oDhnuzZt1zFmz6tniJzwQ9JEcVzDU
qvSamo0VcQ+swgG1/MtcRLRelP0geaIyCodwYzfZzwoWclxuFL8iPiu23obU/km7/EUBjNS1qVfA
6P2q/faq7gYR5fe6rkPtd1i6+k161EFQd8iTZyqRDEw5lWZo7FFbdmx2Y/XwtX31jEXztC6ADcUX
Z0CzsX3/HhbgXYjcL8CUwVEboXnvwyfVPs0z5T1EWfSpym42CkWwojoslMRvsIsbN/PNrSy1n3U4
bLrKTgwK1wT1woYEIavD5250KOHLlggtmgMURBE6GfZzmIqG/Yj4bbt+SVmMjltndLdFZ1RqEf84
xKhn1bvPlxtdDwvIoofI2xGfilYJ98Jxrf3W3q3SIPqHgfTYaeZu4uAZEfi/WoSPCLMtAE1IdJMD
gRZQtd03w+RIRm36J1aS2thoA78zWZFSh1it9+jR056TsX7rDa/Zsd7Z+m5/i9YMIbxCiakubVZI
JPx+xJglH0opPRbElzPEksBPCdXonomQLP4RsvaKNLauUYfB/HZsyMqD8507M45ChZNQnY2ajibc
gGUHj8GaBbZEWracfy2UfVZJQQiVO6Wjd7cM+k1cSaQCFv2Z7TRnaJ0co6X4Ug9EWiBNM/HVqCp6
FcBlHZWWkMlHc5e2NBSF+oPGqgLohzvt6LZFGYSzByXE6B5Wflcmua4Tb49untTixYTdx7o1cJGG
dxXRne4YavtywThtsrLa1lCHDdN9VtNxWYnvUmu/FNFK9YwsPl7wtBybvLlXTJEqca6SoQdDZGrG
2WZ76j+BLX3HRYgPk5Oc445z5b6Q+vPKPiTzk+JZIyBW0wOiUPlQFY0OkgjBdBYy3e7CEPNrnbIY
MydH3Eka0falYs6P8TRBBphYO/UWLjJTyRbjo6fEPBVhGyxQEMHQall5+ZpDjmYtsEooVeO5PrlS
0fVUD7bOnphRnC2ql9wu/lpqfqreZa+WN0XtnUXNuk66f4upwSaDRFcvgHfzpRf2t5nMD+rjsRw3
28esNznuWQa4fA/5NDSGTOxsGpL+Bj5Tu3nEwseFzhpP/WuTEm3GpbFpVGWl3ua1Ilbj9LW/ngUP
/UorUv/vBTocanFK5rUD7MEr4DzOLos6KNQNjucI9D41yJwikqhToGya8m0y2bY0UqDph+kaCJVo
P0grQfXQEi9fw6nhnZCq1PbU+B7W5Z0741dTKk85oLhuG+9xvUlGVD7gjnRKefb7aU0lwlf0g5zc
fSGLsx1GMNs4ooabrBw+1Fmz3v1OKG8thEcBOlEbqDAotgE5zsaMkt8QDsbG0ZOLUcM2TMr6va+e
Fst5XglSquh1LfmZl/4FB57CD5IeL6Porb/Vu/ij1qzv+sHeZ3YFD73mA1VVxXrZaB5u0GXZI4n0
QlWqqumFedsBS9jY43giWPuETeoOif4r2WfzBnf9czk9xgWbZCwRz41pWiwSU46u7HOtb7XS1rZF
uEk656Vqm+mfaZxhMAxwHJyNZmT9o4L8/0Tj/xvR2HCU4PO//o//9n8iGicdpOE2+U9E43/+o38T
jT3/X+gefFuYruMqaPH00/X//b9ovvMvRJUm02zBP/w3ydjW/+UahsLQojU1dUv95v+LZOz+S9dt
pe8yDN0j1N3+fyEZm6apo9/8D8JW3RfCNGzdwZhgIUD833VhLSp35KNRfOaYBn4YPeCq6A8rJZvo
if68ZBhanSw8rH+3/kUlQLW6nsLryerTaHw7itSy/sWrFo7F9Zc6eQ9M++VtRr4NNBq5SfrcPaZe
9dnrLEzJSGiv1Pwk2RU/8M22UVK2N3qDBHD0p/1S+DMbRcxPSZFew5mY3tncje5g3IVFA6vGjZqr
ju2tbCcyY3xsR4sBzoR1Jlm1yO9qKS/DoLYxmeufQo0Q8QZay46RY9PFOGddg4fUp78EEZPdZVng
TuLctL5802f4f8A4Ufleq4z/uAz/dDXhLyR/XqXPtD0Z9m7HDA4uF4qTBNKe6S3lDt2wu7EGOCUm
C8hNGNYEsGkwlhgXWsf4NLboyZSUY+vxvJoaxZFF/QlPsN9Dp4K4Fc0HIiXv5ij+glQHIK6FGTHX
+o9lPvudsexT6GoIlhZaKe6yjelY2kZ6A65ZKGYB3MqjrEeyAEg9AEjYBp657IfqUlvkB6cRYutU
PGYcJifGVbsEx0LQW+I+J0/Nq5dTbyAJVGvvKGtw0TDcNcxhZJwc0HbHd1GeBEmgC5Ini6W6NCUx
mO4yhTdT6HaQ04CKpY24F5owcPP1eOqyDoEtJ3dicAGMGa9YSN4PpgbPskw5YunkAeen56J6TI1B
fiEYnZvpZyaT98TuqGJZwsRnaXN83brDPZw/ORNxyV6jk6vW2cyXhxgtXYxDwq/mQAoGz16bEk3d
t+MmIUPqFGv5Wc4Pi1fGSJjzdVPx7Bdtew577WSP3k3R1tqJt+YiGlRPkWP9QAHA4Br2BuGLfLya
gwF+5GU6XJKkg8w6f7o2J5xVQOna+4NAPJeN6TG0wYCwTUcsEJXLaaqWJCCR4EGS5oBOHXSCpyGa
IPB1azYWdsFc7zdF32t3OgAxl8Tok6OPHwxwlp2lu9429/DnkeIVTAS0TR3qFZvUXEx61WFs5vhc
duV3kj8spDWq8epyh0aYyliD50h85W4ynTPrYryIEBR3o/Kbm8a2t6z20Y1Siw8NkX7Pc+ZhbjwV
oBEea2bkg2d/58B4PuPu1DXOhUL8bC/cicaYXW1DmhuB7lCWHwYZ07swSexjDBxk31WPUU38EaHP
R9+CttxogP1MWkyT+WyKPm/PopKoIlgM3sSnFzPX7nVEB35csbZazD1MjctIHtmGeM/biuF737SY
spZOO0wgSslGltG9Nbt70yE728aRUozArvoST2hDA37oi/RYCyANTbXsY5gMQekCH57aaF/n+HAG
EuVNyz+xfs5uTNgexLJUgb1NEmu6LZaXvtPkwalbWj/vaKJYfkLp7cMGSG913fsQsD26aWjAcgo4
GfY9C4JhUxT+eKlN54/u41yUVX2ADNNtrwnT7G2iKDGeo/unKHlJpm4AxEcYUVR0DyFogB4CeBTF
5OFI5DN6OQK2HrT8EBY4vwvnfhmlvBu77h3R61tqM8josPcGsmsqtAvevuJn1E71p00B8ehuvpe5
F5AXtAQRAecAr/WvyCDztQEFzaTODlXMY1/8xgC4Br/+DrMlvDUBam2mMTYJWXXiTUvy3rZeZLwz
dTqHcGEx2bR4YDsCzAdMYbZNNEdfY/IiX+im15IjGwuxt3MDz797ZwFxRZiNdjfDsGIXWrWvfP8n
aez3oUGrapZJDKCzvjMWK9nGs2x2sanXB2tqyTq2013J0cbY2T3F6QB5aFm+sA9YW1HLYzgKtOWK
i6gTSWVF1mUaI4ubaL5WCSuOppxI+MqKs9niTs4T854BZGuFx1To1aHuma0yHNubdbTcAjjp5auY
7Z4tENQANmffE6V3RV456t/hGk9KWRI1CKfz72ZM/qall17CMSY1RivHfby8iT7zgnbx0p3jzfwC
7oXtyK82odcwWnJjWPX64Pp0Nppm5jAEIMk006ffZa6qwMjsm6ljXp30BN9iW9+OpdSCcm6bE1fL
g24/NVVFfIWCOuTvSLSzpynxnQ1bas7oKSIBWp9+er8YwRuOj6DaPIZ7M/2w5V86aWrAi/TPpL1O
XobfKzzrrG9m+BntXMjdEBpnw40QSpLVx3zIpzNi/OXXvEv9OP4tnLeoiCKV8X2suo5TpbhdCCc7
kKppIKTSX63uYbBIfXdJXAIljcKYWF+58f8YnkTqitcUXf14WBLrSa8KAqTjmIO5yY59PYu9WtGD
u+h4/EjciarmU1tIUrZyk47Yh9ijj3WGvAqra+zOL24s36FmgY9Mkh2ybkTaKUwDzyQjSe8/mIJ5
W+lGpJEYYiKTLd3T6u+FxbYaQyhLXIMIZyNGe7iQbUHsLnMWYaYXR4X2ssMhTETv8Lpbcke/yLTA
b5rbZIFfBxYluZn8PCBc8gTqzrqvjKk4RSUfq2hMtHwYAQnCweJFHhhjivHMTD1FxsPWnfRi98Ac
F6wLKIyo08MDd+2d08TkObbsiohsOetmftIGiw1X5NfXWrQNrJru2LTQtLIhd/ei0l8HfXy3Ep0r
pCsD3cr1DbIEGrzM+hsvJAS1zq3WsQJgSnHAIosHzuU8r0txEoP26Hrj/cTXaOt0F70lWMlOOu0v
SCLLnrRnX0/vImuMbmRHR9PvSKntz36SLEGcIA7pFvme1Ty8NrpmRN8paJeye1dLPfr0NmRdyWUm
HHhDrQ6yoEdkw/av3XBsAm5lJtPBFAhFV57RJzgbvTLOZZ9PCKOIVB7d+tTO3WcoGXu1i0jOrWP8
JD11RiixYmgNMmoRsbyqYOJ3HlHFEaplp2ANBkKMYF/bMO4NtbxFTP4yM/TbS5HBGTf18LadShmg
GMYWImR2zYDescIM+238rhnWO6+S6DxfclYbWvTaOe0SCP9gR8I6DCNFZFuVsPP1mKWck555vKCm
64wmnEqe9FyJMbitdyzeOMFIGrWLEGxllnAL1pHGqDSjIp3M7AHRwtmBqkLmib/PCoNWFQhkS77N
oeyDoTOcI2xL40h3cZv6iXnR5xCxvWN/t55fHd0OM6VDxYJ+iu8nwyA4c2gKGTSTYwYlpYBDR9t+
4vLmm2H1u8aM+sDzvZLS7GiNenzx0fIyXmsoYDTzRy2O0QW4n3ZvI4VqWTqX2XRqonkXlWTUY31Z
9nVG3A5CCXavkaP67S5IeD/BudA7q6MzF4jr9e7Oqu3P2eS7ktjtRfpFCsvT+Sy9vCd7ohufex3a
tzlwPa5/24wlHvWUp7FvdG4QJoVobc3T4jinnodjN6QDaihM0gTGs4sQibxOCg9COKe3rZmnH4RL
CJU9VY8NMmZcVTm2j7F5LaLuPLvkTTlND7TS7tKLruNT7inYHSfuGOujcn3Q9Ikk91LEeyeTFqgg
SWPQpBe3FPcGPcY2ZKEfWHzkmK4dPCZJyJewegUhjecxTO6sQr7VGkjjCqHPxcBqaTKz6KqjN5lT
QCANiWRpdujCgWq4CtOrNLM/c0oiXB6jOQbwUuxyUqtso3evFCJ3fjx2geEXRMOytbUG1m/J0MBO
MeVd11yjGZMuUtuDrRyfrgAZwPD5TeawuLIivyw+9sxWr55QW4WBEVs9qrry0huVe51QzQZd1h5s
wQ+HtGN65uNsAklOfCx24mOpcO/rWWyBb2fYX5nEe00cozPOTNQX6CcxQUgriXmlNy0aulsd6nDu
IUF0IsnXrOsCGX3G9bKcW3RpIR0MjcM7udPpoTO5Vs1+PHA0/mUKaT/kRnFpC58QUVmdcM0gIa1L
92w7RJHBXRQktEbjX0eQW25wsW+JMNmkix0+aen4nftdQzAF5mLix8eo7V9jKImHJP7uNKDKQ9PO
VylTlOgw75YzeQvgOIcP3ynGO1oZnWnzjWgmROoagpEElCq+NFZv8n3kU/taUovlaFb+RoGejjd8
5mqFbgwHv5F3dS94pmOGmSYQi32O93MnffzkAV8l5yT0ibxS7FDIwBKiloco4APH+RV5f00Xg+Ok
mVB8XE7GZuxeohqFt4N0yOAhjUEx7syF7xGIJ4HQtITis0nRdB8b4eERJDPN9rpHTUf24s++/VWk
DoakCnmlVn6bKYmkI7bmlq07FS4sNFnwJNMD407JbucFVGKU3LW9mT/3LkwftpOAywytPVvziF7E
DE8g9Z0Akje1Mu8LaMlc7KQOZEHmRnXIiOHVl+4OJ8nTkMRckUkdHXR9vIbZbB27gmt1qeCsIMG2
ara2uonVCkrYPjF76tnO3ubEJVJYdSWQhJLHkRTESGcSFnfLgzmiEiz1/LUQrb13ae5n23T3jNaJ
kxPjaR5rskpsZz4MRTQFrgugDdxcQPLddNJyk9xN4y++85zntPgFD7aPW8CZxjjemTTbVJmZthlS
szuN4fjsZ4Z7aVGP7+KMO362xC6iLriW5kQxVjQ4DZHunsYqAj3T/dSu5oIl6gMnF0/JwJudWlpO
EIqhw5BnAuCXdXPTpPF2ntrXVkRJwEaTABXbtfaGPho3HkauXtdR18Ct6zFJzCRZBj5DSKCab62L
nltqLE413XzC8kvtOIrzAuId86Cg1tEosYTWAXxvECMY4w+j/JdujuwTo1aLKBfIvwnFHC2MHrAN
0eJdjtNgBxTYOQxm9mgvNvAdstympPuf7J3XdtzIlqZfZV4AveDNLdMnJVKiSixJN1gqSQXvPZ5+
vtipEng4Ot1z7vsmGAFPJAKI2Ps3xYEYRL9zwwV8+4xYgp51V4/QP4RZFOKTinClli18+ZQSh1N+
NKvkx2pyOKxmmR5bdP45/4uR71fTdFIiDv2bCN4DgjL0Nr0IUDpra/sBuJbB6+gMXJZEJIO3xhvo
Dh7/QhlBRqsb/U+SC6Py/wxHPICdpn3UlBxf5mBT4g+7xRiwOTXNa6NjNs57yoOpoNoYQVtXqUlR
o7I6IBrrux3CqNr7pq1SDFNi4ypF4zTGtVKFNHl5wyIBsruDdmdea1XE+QTypW/jB5do8sm0Y+g2
efDODXHtk7N16hKkqK2mu45QKX5dhN7DJ3Vy3MxnMHqso5Da75rdBAuh1LqLpy5QLzAb7byvlQ4Z
URqyeDZnkEBj+0NvDUSOPPK5KOszcFIXKzULJeOcYf4RXryljNxZqyUINaRJdAFlYV6LaDBvN8lK
S3tnmEa2swcUT91+AD0aYEN2HeJ3PfaGd15v4nKtwarBq/AgRJBKMUqkFhCfu9VafibZomcAAHy7
DZO9O9mgWdu+vwqtxOoi/IF0MtnaMEYGcC3UIS213zx3TED5meww0M8tsmkYVY5XlEV/FnOfBaAt
fi0c+aLwlJC0Y677TmszlIDJsjOMpBaoYltWMlo/lzYOkminX3vX+Fnk2thiKpT8Mbsq3OYZT5HS
qhaBaBD5yEoP0HPMGW3orTBy6PYMsutrE5Cn9fVIQZ/d5AIvH8UoLavPC5/nK0L/zdVjjM4DDVze
brWGX6jE6dIvkc1STS2DkBcMxPNtFSFMC3e6ZvTEi+F+HqJouupgPU9NjNiFpUzuVSHL/SpDJwry
EBk/f3V2VV+qEbCSrRYNbbQmBp7nrIeRVnw20reTMq3M4AQon2DMFTVlP4mpOwmrqO6vW5ErSlDm
LvOxmsv3spzzp1fsusl+TxAuYfJfV23ornWpx0TxJsRwFqM+RRUZKgd91rSOB3ISyszxV1Gqk3Z2
T1JHFr6z1BGMJkLsUR2wUVcxAKNgDK3arbYMuzLHNTZsqz8qh+cutaEYYuC6j8CL9R6Kc5bONKks
dbL3mLcf4/45mPDUSgK08GLD/oIzKrSGbCIuQnLMbIjOeql1mTLtbTh2F7/F6k4LlxnLgB7JXi1b
Qc823W7EQN33qveo2J5GfXSO8No+NFbw5wIt+hAWRy1J41PVgEpdxpmpdNO/jXsbYLDrfk+1D3Zg
NodZibe7jv+8AMCwUjsHVIi9B4oUwbFYcFKc85NPPy5GonSpmT/kmg0ECIbjeSpHONdMGs6pHZp7
qIiaWaQHjJKfI3/GRqInipoXx35A1r0r0HGy2/xDVSPqHBX93wzphsvgMCrVsucksxtQVrwv9dOY
L5D1HB5BV4XLyQxgHRCOx8D3hse04rC+5ldEKau31gwUrmgATKRt6d4BRwEoD7ZwsL73mLvkPYI2
uRtkXLn2GcNgIq+L69G1SkSi53APosOC5+F+1fLnrvAgSbeudhfkTLhMv74jka8BxvMuXZA6GO9i
SZ3lrYslQXvJ0vE5KMe3Y1st16ZiegZ027rLu2YAcYxIrGZ9bEAeAbwCEjBpfwKcI2NarSdgE8wy
S0wMUdkmhwbaxcHJ+jMJ2x7iGQIwGKK2fyZOPlyJ3RPb0MyLZxifsf5Ascw1vUNVzsh3T89pD/GK
SBbiWNMpC9ZhF8BwYtqZv58jVGO7EoElj+8bOrfzwTOGT6PjM9xrCED17lcSNvlf7jh8Lj2SeoYX
/9WvXoLPrBYgD8WPoUUDhOyp/Isb/qeZpweEptGTAzXtWdUpGs3vYzF+SCaAvyPcrih8tyLWv58H
4p6BAWkSD/WcsARMEahtWDsw0rd93uAYKw1pFRwIvz+W0znUZyTwxlA/WXDyT4FNdriNcFfO5+iH
hfHyncWAnNyCiq6N79cGABcWF7ChB2Z2eg2LAQbZYqc49HXBR2YIyNXNTDF7xghJ94VYwZdpVlKk
zgwnmAgjqRA+JXECg7kEaJ7VHagnn2wICNWxLU2IFS2BKuKr6H3F94Xxrn2Caod9gj+9ZQj+ebX8
HnT9ArtiGAmENnugs9Nby8pSvI/RhGvf0rV4uhwbjGsxwA5yPtt4fZ3L4akqAGGBkQByWNjwZvsv
oTaQaHf0nLk9j1lHlpf3GQOfSsPTp/wc8cMwD3f2VRTbx7QH9Y882bHz00tbNhAalxUHxEYloXA3
WBeuNHR8hDY82GuGE7+lc92pVEbuDWj2+QsU9cK7WFZeH3MlGOkhOPFko/qL6oXlYUtLaCsmFmNd
9cb/GvmV/iZEGo7pufNYm8DunRSNd9TwLourRWgafVkAgF3D2kHgBV3JKIl3SZwb741Q/+SieERg
G2uaCC3Hqb7UvhHd8249lBVeDgv/bNu7mMQwtYvd2tjDT4X2h16s0wOtWcz2j5jEClOT75rGX3To
MaUCzHDH12vf6ZZ79HPtmwMTEyKN/nc7wTBYZ+O5Sqb1GJtQuxgb/UGCHYONbCRSEGbDwbMD91iE
s75bRuLPAa9hxtPhXUCgGyxlUT/O2l1eLlcEGj9OWW++088dQlNAa3dh3TiXCo4E0EL3a9lVH8sZ
xWOvh6/UgB+O/ObcgGXZlZkz7pMFRMfKi93MI/QII8wgIz6nycQbfIjHIzSKN6blPPDCQk4qYXJj
WgPnJjTJ5PIhzp8dHM52AEyezRV/aA19ySZAV7czkvV5GhHJ7EPICsvqXFrTfagWixCteaytdjmj
+/vGToLnrE5a6HC2eTJi/OA0CKCgHd6OGfDqluGnDYAZNM1fkdatpzSEhpOPpO8dKHaxpRHGmk9e
wPe/itsDaoUjdLjobZK03UEP/hwgnwFEzQ36zPQch8DzFu+qTxaTkRqNTW/xPkw2uOdFP9lor96l
5GOY8IGcjKPqa5WPoG3RbzTiDLH38WtSTWDOWuOpm1fEBWAVF03Y7ooqmt6M+vDYFfkPgoE2kKh4
wQFitJUZREgct4MjfEnVMlkhRaI15bVQXhdplD8T10yPMUDFqxRNw+B04KXro3h95yANATPCfpjA
FelB+1QU3XSK8G9s0MIb2+HkVowZpAixE7nVlrAHMxYbSXjsQmNfzwcfzYOkNkmtDNp4v6B/fPJJ
TPjGehkSPTokxCRJ09nhnvQn4tuk/CIbyjwYQgSPw+xtgQ7YJQjqx3jmMx7AMzOAbbTzVan4ITqO
pqCdzEo+qeH1WptYojF+5SMJfXqBG+0CzUabsbrI8mbN0ZRBRaX2/fcN4XvocaQnEzwhw9496lYR
XPEmZmAN8Lt3kmttDkQKC4QVAlJZF89nIOR2qP3nvTMhDIV7hanrCJzoeXFvwdq5X5EqvbejiYgI
06toSWpcT1zUCBuY9GDEyM24ZgdtP2LY6apCalJMac6USqqIhVTX6jjGenaPs2N+P2cWuv+p8aMe
ELlDxqEDXsQAbjGSAbBW9z3CqPbaa1D5nAo3cWky1avvXGSvIDkR/1A/mRcmP38tb1ynk522b5rZ
a/a+GWi7tU3By3se1mxhAm+Lyd8uUaey55LYeVTerdyONJre48ejnSzbLc5p6ByKhWHgVliwXK6d
qRBtUpU1C8rWocl8Icvi4j7uI2xzy+ShjOvPmXomcQrCyDtL2rdaOaGQui3r3Q5lfSQNloWZn7v2
0RHzJRKqPN2G2kxq5KP7y1A+Tyk677w5rWsxRvSE7E5T+AZbGctIYagpwrra6FrGYb8PrILYjLKZ
CWrmE1KTwkln886YqnrfoXdzb47aKS2JU4N4wvmZeN5V605l2AEDDFpieQDyUIlH6p2wHpk5u4cJ
hKADz5ga6kvhJTDQzch7QMzKvPaJ/6NaiJLyWb94pOYHK2YYzhCuTHh2xM/eizqPactM2EA5n5Ow
A8YufvBD7Xk7w10QLvzl/S61AIm4sxExhS1jHHy4r8VhTbS/7ZEHB+TVT+P34FcNYRKIih7PqNPH
/nFOhofMCnuMWACQuEOD3YRbn/dLvOKQPQF7OUNmxXWS7gU+n97mWMxnIuK48kNETlZdczGn6UAn
733S10Q++okkPkPyukKOQmR9Gsu470kBEaAsZu20OoDCI1S5c/r7GQIvmbeorsbTgJPc0CW8u+rw
KQwCiIvqp5+KIqJvif9N12H6ElrTe/R5SOd4A2N12M6WY/dc7GiffSi4k0yEMKhDyab61ImRjXo0
9MRh3Bp46y71cbRRH/gr1kLVVZp22fYnK+gvvZrkjWyxDy2QdNNq86K01FwwiJuEL8fADKRbyQzF
JJ78kaCwNfyFatlTChfsaKpZqOf4WBdlEdBEaeP0QMwTJfbGGhGkQD8yudSEFQSCM4tlklQr9Xy2
ndWeyR7s5dLj5tPi5i3+TepNkRMc3llmD7ODn3DMzJQ0ijzP+Z7kbHCMOEmlL9Ylds9yyGVIeJSk
KoWeoSehzk2qSqkYUpjdzIVu7XG08Jqx1/fagOcb+DQMu/xTNy48ZpB50XFePWPFoRZX5Vm9XNQy
hEqaO48sxF7+Y9sbsJGS+5Bq3afVNpTnIShpdXviNyVgnKuHPui17xBYmzLr1jflEselwfcQrsQe
LAhjy8L/K1yqj7kKjwAgjk6uCqWoVrgk3xEBHg+espkKSR/u7Bg6NVxfwgPqsqSrSFOKVa2YhnjY
jwExd7nyedGao2WZb4LOeYjsHHQJv27qKd8IZ0GdwTpmCZPAcRoumG9mVxfeDANh8uH18okvmAZc
sshPNbJtWn5EG/SDhVjFOciGB6M0mD5EKEAyp9nPxFrwcmzxG9bfMYIgGMmby8xRPG5HfAeSBhsG
yyV83RgxfVC7mhV31YTkUhPXvKuC4smvzU9p7352c/+hqY0AyRrE5JG2trnbzps8XddTncLnQnHl
6tTVfefVn50BoZrG0Z80RQMsPFA5SwzGoCuga0IPgIBSHPIaf4A4JONKZHG0fGyLEvvjsNxbTfi2
yplOmuBtE3N4SKcc9aqc96z9dpgKvJGy6hvh+O5pJFY5AoZv53h5ykP93DMe86MGOudSXjwECPZw
uMN9m7v4AQ/v/BTxE+89IPT5UNsZyn9uAmWWkXGCmNDBX+yDZTIxZpDKQKWfUPStvtEjkRGBUY2g
MShWU0dIq0sR0fQ74A9kC8p71HeQPbJKXC6b4a9Kf4dDhf0N/0IEGRaV4qkYo44wjvxJf45s7TEg
cHFIjSy7uFP/txEwrm/i8f3cdBYaZ1pwlM5I0Hk4o61A8q3VkcP3T/IWCVozXXdSzebIvDQL4i05
77WlNx6NfNWOASbE2JN6+kUAjP+L9fyfsJ4Wuo3/Hdbz4cf0f97+mJNv1b+gPW+7/UR7GrqlYJqu
Y/Hruq6to8b3E/Bp6CBBHYtJke7bCg7Kqp+wT8tTO+m2x15e4PsmGn3/wD6N/7LMwHB9ywiI8Bq2
/5/APv3glUClHgS6jZoRdjgO0BPHVqjQF6qeyLvn6xSV6ZuOLkAYlBi8VQ/rKcvnN6nvkvAONL29
MuWjQ7tBZ0GpNnaaBtw4Tpi84ST/zS5ijQ/km0qNpruYaKYUlhpOh6ZvH7Dk/FIYZnO1asKfQdl0
DOdUtfThih2kOoQliSe1UIrMw8pMU+L20ivkq0WQ/V1TDNNRvqZSGF3HNEWqNYail6SAtMJHF4Gq
n4X3qybLhsKKwIci8xwCUrnKSKGcjOJaGXh33Um1X228mwsCL72a52C6TqFGDVtTagEuT3G4rOdE
jVNksGKpQeRWOIMdowPr3AuMVgZbUsgIbAJKiLpUh7dIX13r0JkZ+sAjbeQrOMqQy9VGBpdjVT0h
xwDHeLT45Mkn5Vb1UP++ZPMTIDVmB1a3NNfGrn8W0kyTtDwYDNpazR+me7C1/d3aeeN+cbR0vveY
6uZKj9MJUaKqx+89Su0CPXFXaGId2o59PDxi/RIdlw4AKCNE2MvKDWZIMJyZxz9Ixp6MsNXPhl/8
McRIx9dx+0Dg3yG13xz0Oo3excQeEc1aUTO5t1WNlB2wRcP4GoK39SzFdJvs8Whl5OSIyKKsOCFL
ZTF7z5lyRSm/lfw2qdt8zNceIMjb0rSfbyM9lNqOsE78tn9nV5O7BynKm3EaUlxayHKhrur+6MGI
Hlw1ZeF5Zt6iasGv2rbMqidoi1tbttma236yDNIdse0mH5meD/V52+5/OMzr1XLYyIxRppHqbX12
365MxbZzOnJxW3s733++rK0Zq2cl8RnZV4qi1X/emlfLEFJeT5oTHCvv+OpUt1vw6ja9as5lOiH1
CGRFdibHUp9avNNz1V0S1b+kKH81M/G43Nqyui1Thqayj6y5bbTtaSfraek9HA9NDN9+d9hXy7bT
k1UCMv5qtTS3bbarKXtCW1jjgjhQ1y4rfrfddjwCv8GxzYI326Jt123Z9r9ty7LOfGxdbLVv/67p
epA8ygg8K3NMraKosTXEJA+7InJYGjDY11XTZ8aqLdFjOhjG0XSbTj+QYzJ2RBojZFs5xna0V005
FnKdahagNgzobEx31cmXMLXPPexM2eZ3+8my286yjVzI7Qhbe9v71TLcHM1LBoTlQpxx5A35xT4w
FMRQ1mWInQQ5jB9pJzj1ksRRq15UnYUBe44HKFO7V6vq4VxYWCKpl3oi08OlnJDtShjiduqdP6o1
rXwSXmwUyaayDh5Fcd02lebgYua1ZM5DqqY8kgj01SxNCiKLvKFBVwzHdekwF2GFbCc1R+ZHW1t2
3prbYSaVY5RmrDsYUwCO3Um2FEvXl3lTB3tRzOJW0jnbir5DlTRbIBOoGbekZrfid8t6pUeJKOBm
LLs5w0rt5h87q14QGfO5tkcQ8ZKyJeQ3EFzy/aNBbOb1xrf9ZOnNKLdf/SPpsPgs2VAphhHISVFH
yE1grEWwjI+bFImpXoqqKSuMTFMIiOpPvZ3Hi67F3VUKE/QNsILU9A9OEH2a1a2yOlTO6g4f2Ehv
psPsdyjDGgS/vYmXkzPw+pOc6VbIsrgCzl3OxsFWwZotg481gHEqSSpKxjRTeU+ppQB/MW2vsVPB
ixYxOOdqzD2cemajSCeRNwtHsz1G9vrUhpA6l7TSQHrz1Mjve0skhysPjCwc5NkhQVBcCQvmUcL+
GOjw9nbxxSRnhWCaukVyY0LbP9tG6Z3CVbevwRDYV6lhbPCztriI7mZDlYBVJ8S9E1NkU8JYkgjX
JfMdV0QmbD3d+0yTz+bc7ZHlWKcP3Cg4PljDEeQmbuQ4rbViDZ0Sgi2g9WWxjvUqibk77CyCa14M
2iHxNSIzvod1B8oY/qxNSA8Ta7Bl9LaZ//bbQlkva6QoV9LaYKZzvKCqmbmutLf1LzaSg0g7x0v3
aBLJuJ1nZWSI6Cbz1lWzPvhAdo+z1iM+AH6A1L4KfUmBRizpiMk6G8XZRXnuYspUXzaS+b6qdUAf
GXCptuy0bYOqG2ukLatvNQmsqR1bt4ECsep4gauIkRSrBFCkejO3rlWQ5rfrFzdCHKMCYf5qG9n6
/2OZbHI7i+wSJtP3KIhaQNv/XI7Utmsf54m0KjQsyKv8A3K3tn/3VVNuRqadnPV9rz5IW4G6BW/u
X8si9QUJ1RfF6MOj1c4uD6z6tFTyNds2lBpepXzXtn221bfDJqjzEQj454Sy0OtUWOrVaWWbf7vM
ZSC/s3LriEZOdWfCYr9K0RPz4jdV7RdVaWPp8HOj16s70KW8f/7t+hdHer3pi/at+uLYwIDodRqw
KTn0/7NeNl2Tqrp0xvcX5/h99fdn2i46W4w/EJJJjy+uQKrbJi8OIWtet2Xhi91v619cjpWf7I4p
GBkn80WR/2oWFVkOhAPJmbHFtnzbAe5ueKhXBCd+7RTavQn7DsUUsIVUZc2Q+8atVoHquBbJaWGo
epViXnCXXFWRoQmPJKeqykJZnfc1s+FtS6nFeWzslxw79XRb7Q5qsizrXxzOLIvuak61chhXVVl/
O5O003b9Y60DctDDEBiHbXepvTjmdklydFnNz/2kwdc8GsS/D2NrPktf2XqENG1Ed5X8teoX7pjW
4AJVL5St9KL2oG+pKK0aAE1jy3Q4lhHQpMY6W+GXPaTNckCee26Av4SB0SPhSvheCm1cIR5LFSVs
B6dnyaP9aAeyYHOg5rO56hO2Gp7NamC2NYsZNZwrDNXytKgQe+fHXxjsEEFYYIr73fBjGezvIR/y
vGpOM04se8f4EBVVe62G8RPAnuKeRKBx7MEBxYsdHGRunXGYKrgPeqs4AMD6OZGXOfw2pV+TNiaX
xmdGG0ow4gO+B1nEABeWGvFYPuZu76EThQ2Tpg+nyXY/5vwvjjPfg3BC+5whKg+M0Rb5wXfxbtOc
fdpmj9vcVUIRMostZnJ+jYuHazCNxvV/A3ZgRvrlfwrYGZ5PeOu/IWdj7fq1/Pov0brbPr+idfZ/
6SamGLYOO94iALdF6wz41o6BFL9lo8lP8O5XtM4mjqfrga6bru84NryiX9E62/4vy7WdwIO87TjE
/4z/JFpnWgYX8C8kbcfVXYPwvGU5RAVtSN//Eq6r1yozQ/Adjy5ziNAgfYihTXkumxXjOORk15IJ
eppb9wWeYId8TL74nd8D6HYNiEExcNr4fgArdYT8lGIwh5YEEJa6dz6bfv9k122680Ykqxd8QY7i
RtQHhLEbDyJM9b6YHFgJqNUR7vL1P7Kl/2td80PlpSshJpQTstb6jAT9t9IsT65d9I95tujvY4iQ
EHR5sWRo/oYDwSYXvFFuz+AebGTXAKhY2TsMKJ41p/jTwl7tVP1N4pvEbHtqfYVJHiB9xG22InQ+
I/YU5qeI3ZQiGMSUJPoEARd7U2/5PuOVfsfd2/mtHZ3XEUVtm3DjEizXaPw6r3r2vuirwxAwrenI
Ur/xTO8eOiWJQYS4GW8v0R7iLNYtQfK9Gfz7csyrY+AgeDruUXLBjNOvTtUMMhKG26Gwu2zHFvPJ
rENEjjL3qsco8ccBuQPbsCEC8p/b8zC8SUGCRYqpqkGejurCx0skO5gOZJrUXN7hsVHms/PYlMXe
rDNn39sRIrJWcLM5X1v9XT9WGNlrZb9bcVbDfeYD4Ij2oBkOBhN2/slou/nQmDkaU7A9YWdER+iB
kBpqeKWIzh2ttPscpMp+erWqA6/wqxlU05u6iY8Gb9nUADpe5BgCJS7AjIg7kCf4tANh/mLk45O7
2vbRTDFmKG3SSCQmAfivzKgqf3lspri9T/wcpL2m3c2Fb++BtMZ9YJ+XkWNgOfTs1dirFl4R7OPc
/AqMAU1JB2Z8ihlTjujJXs8rpFedRv2w84NmNSjJrdDgkAgEAKDYZbNvnBIP8rCrvy1WqIVRCoQk
876UWMvtUHdF727pYZo9xE0E2NWqvxY9LFKNXA+8pPShMVpFzFvd42y9sUz3isIeoIyWCJVP0nSX
m38Helxf4mL4pCdAF9sZlIbvWIe5SpO91ZoQadzovnfPXfUt03oGLsrcxMV69mRbzvJG14lBJbH5
PqhwpYjbsXyK4+cQYUlinx2c64Qkl9bHiB4Wxh1ML8jf8106J084V+tunB4a+5vTnMq4H/Z6++iB
GDxGCJFAZdzFBf3bM/aQYeD5IL8S4yV3WcATAj8g9IrQTJE4+Lbj7rvXbO9r0Ybf4RnoqH0ZGnQ6
2BegKbplZua7OD+8cn5r6Vhi9ukEsLIZhrs5mXjUR5jSI+KXO4UcPhpOfzcGNSHOptovjBIijBZa
A3yEkX5qYLtevNpa3yHBAFoUacZ2RITALvxDm4D9D+OqPaxlMeyH/Myvhv/w7EEVadoOdwMoqZB3
Kg8+PQL8vIF3oed8544jU9abxn02AUiHy2T4/LY9RCdcWnYLmr4zz2wbna3QRdpMr8z7LJm+gnPH
qRaXc2dI0rvV7XAx1S1iHkkBeHKspgvc+091ED/old/uY58U+wgTAJ/eWt/bOWpvPvbpQWWj5Q+b
Zum76KhjH3OqA4jgQzgdAy0gU5p/iiqDJ6ycrVMzhI8NlmY4KA9tt1wQibZyG4C9PvZHnJW++lbx
hGboV6dMHsvCch41ryVEHRJ1ICP7Ph2Wt/HHJDnkubHsjRSc5QzrBkjaqZk6NPbdxD+Z2Lj2yxCe
Wxupw3oGTQ/gN28fY/RxCIoBuyiHkZErwHeGqiR22msCiPqaB8REgEfkpyDS77dFsoVSSyc1c9vn
tk7t+KINTbdFExAIYepr4zVTSC+pAQJ/hyTNdwtVkDS2jJPk5QUVg8wImXGViZcCI6figGzy3z1Q
oRXWR4cdbxc8IkhC7CIj1NDN6GEO/hQ9dmt3wchgxNScmFwT229WXtQolXkmTj2e9hADt9NX5BYT
pqwQdxnI++CLMyCy/2R9uroFzaqkSiVDsKV5OhXY25YZ/YyUZQy3SJtXksR8RieAMuDIeROma/tk
JcRXC9DSkbn+Ufl4dGQVco0OBr9dkp8Xe0B10YKzoYraiUxAWPFl6ApYnK2RXVFM4LnKrrHjvkOm
Dt/e4j0knR6OF0l9yER+7wcX9AEJVbV1hCdVZh56Q/1yjtEc2z76gDt8qe9kGQIM/JpAsC5T/7EA
zHv10RrJuuUcIQjrmoSF59n/ircD3dlq7vPJwZJvcQ6aD4Ml9bpHR6EYboNihQLSvQciE+vFtrSy
OguSwTO/BaOLyxa2cpEbrehqxA7qooxtpZB84ACI72dq0Oh5PbZR1R8ajPzOWBvhp+bqd96MLv+U
Fd5dbVe8cSONX2hLo5Hpya72e8+ZP9h6MSL7cY1d7E4TN0bvwNDfwFSDXe2NX3RDr45F716SqSmO
em6ci3LEJX5C9LCwAe6MYQZdX54ASx/mXW9jKydwrm2IL7VXy8xoaEFkmWg2TH2hHyQrV3Qpirg1
kq9yl9oE4YIiaX68gkYJyuPVMr6M7RHS89OoaBdSrKhVoF0AGDFdK5TvwSbCTQCQXNuTO9enIkBG
UAXUJIUohRUmDtBy81OZzbk8DqsKaUa2hZKpbv5tLqj5LdEQ6mV4wiMnif9iFvpNm2N/2TXq8Z7V
fM1X6c2tWWRjWZxlzYxaMR5PasuicYHArzLX85as+rmFrGs1+2iPXZzuOlBT25HGciz2roliiRzN
Un1OarfD3E6hrkBqL04j7aEYPvoTfkivtpPD3C5nO9W2jSyrwAfaqE9HpyL1vrxa+W+bsuLVMW+X
ejudrL8tkHv24t94UZWt4J9hLjzP2fwmb7Xqdju3Q7/Y/Lf/ye/X/3bT3120V9gIofoDyhpoRTdW
F9/PdhrfI6Q/Q4bXjVPYri2O1qwIoeYg06GqRaTkgypVlbZTfKST0OVj54OHcPAxwkHn6ue+0g7/
bbWrGeJBujd3pYGmjgEnYm/NitTjKRwoHmSg+WRXaUuBA/N4boHuzgbCtfgyIexfd5gk2c19CRXi
aNtrfVejN7wn1EZgfcR/Q0luHiX6uAhgjXBzCwuzfvQKvE9V+LtSqXpfPXLSnBOdKMXWloWaevKl
9moXZKD789gzLFIQASkkzCw1M0PwyE4ZBwTFDH9eHaTCY2TZSXUMyfSDIuP0hSyV6oulcP0/lSpU
IYmJBbNwjHybz64h6TJAWUOq5Zd+rIHxpH6gHebM/JiM8dfIdJkHqd4ohaSbUgbDZOSD9GAu+V8l
XmNwrnn3rfN9ZteQKYLhjAgusdMZ8OcY7Gq/7vdxFR1Q6gGA0H+HIVNctkyV1MJuD1zdu7iEfNcp
AEtB3l/+jzBzP4SK9lPKC0GWyW3g3etd2G+7PlN9MfFlqkgH/nMXa/QTcM1SkEdA384+VPZRQqdj
pPRpBCRDbE4F8GUTWwWasXb/VM+Gc9DbHKEwJMT5GGlzc1p877KE1tPcpieGBFg4IJJVpNhwSpbJ
HJpyRZqB8GyOntlerjLI+ofWygDRqUuQ6wrdZL705uNqERTTbev9bcNfP600y2H4llpLcof6Ckiq
SqWX5SySmBpVVuuWnZL2LWdFUqCusiW3kALWD0YB9Wlx+nJ6O+i4Dm1JP0nk8Cz8XcdFcft9f5cz
lBub+NaPfFwYjwftHlUklFIbD8d5pEAQPxxDFHH4ltbcMvll5LGO9NHCWWofq/yR/DeyTgpEE352
le2XvD3Q6vmVjV81ZTtZ9t8fqi/HmbHHW+ly8qzJxUizEDza1pbabeFK1hHSO9qXcviI6PVZXx2w
vPQyOS1zTXqyVLE8oqvdqtK/5eIY+f3TATM50XbJUY2e+cw4UQuGP2yFIUhV34i1UFsP0k0Im1Sk
Dxb7C6lztKXjMUPCJo71g2x+q4bqriW70BkYU9xSUepJldpWyNMrzWWFa7QoZWYjgYfwzztJ/icp
+tHgky9VOF6MfqR6u/p6nR+d9C3uAPlxpN5Vy3p0Z6yid41CvLj2X75ciN1eEWfQL3KzA9XlpLbd
+22ZVxGTLSNHu9s2llNuzW1fqW0/47ZiO96rfZMSK0g4yvLPy4tz8OKWtIvK2knP445n/b20bxe/
1hB1UV7T93Is+U3ld5MiWL9GmgaAUm48UocLXYnfIB4GhjLypPy+KnvfXlUzOoM4IeR7hGSBWatC
3iXSlJos25qyzFWj4P9oO9l4Cr9NRlteblev3iWgbHlstz4T+uoxvj3MsjQwy2EFzPRPv5PabSup
vm7LTrejvtjq9Qle76UZqAX0Ln71erqT14x8RqQm+/5u2baJrDVlFCjVrZDfY2tKTfb7t0etJWWw
7SIbvjrV75a9OuqrM0XqhQ/co1W4aumzPZEEa2xgVqm+vhWrb+HBKUnqbaHUtmXrDe+vvjlNj2g2
JmjqGPK6lYNvm75YI1V4R+MdwFFeyerdBUgONuzWUV60b1XpVy+WSlu2l372c8/A282wr4ZsNQjp
MThuvqE95Zq6/Q6BdwRgov7olHVw6huCb8H0MZtLa6d3g/6R18mseJXee+LCFaKKQ/OxzrqL3aDd
tcLq+Fza5dltLO2jaYTBu9Gsmr0Zjh+ytEadr52Dg55m8SWBGqy7zlM5p3BVLHQ5gV/Xb9YlKfde
1KcXZHrfQJok3EicBJIYVD1/LJrT5BGtG1Hh0+Qd9/ofvr1O1nK5G9SkSmmQIL7JTZPPq3xYtwKj
IQYSW/sFTOR3m79aJp9uWXY7gxzn1Ta3M0wgsdwOqRISRjKkU4UvfXdrIzzJJIbQueIbq/6r2pIG
uy387fpXu7t4ee4910M/vlcvNdm98L0yfZQt8V+AzzE372XFIl3w99UkyqOdk1ffjKTFjqtCJKVD
mTSfenT9Elvp88TfMKMbtJofuoK8ZHvnpPyEFJB9TLr2TMDOu07ohOGh4MA+6e3nrk7eGa37xscA
ziohCfpp/cXXrIPZFQ6IfucJMue3WrkAJLyeDwlD//NkQBbvVnJttnIpXMu12w9wCfYaREcUVYcO
Y4gC3m3aE9ckznjqteG+/eJGsQNjiZFhg9I9p3gX5ToqHxNSa/mCrXWyQvackBrHKL47B4jw7Qwn
uzf4zp75xH/KXHPdJ5Wn/O7CZ3cYPkfxrO2ivDD3DuSDmTgbUb6RKBiB8LvGVxH4ELeLwHPpGPOM
B2q4PIxxRJTCtQD7ohx4DLEPqkOCFktNDRYDrLlpPUUd5px2F+aH0q6+a0bwaGuY5a6I4Lu19neh
zQsK9mZyAOuKPqXznLs2KCICc01dee/GOP2KCFt0RuSUdG8JyTX8c3Cb9z5CWH4KwiR3/y97Z7Yj
qZKl3SeixDzcOjg+xTxH3KDICcMAYx6fvheeVV2lln7p7/uWjlx5Is+JzHAHw2zvb6/FuzoWWWj+
sALV3w1Lv4b0jWNHOrHXJu6+KNWvxa9PjjaCjxfzHHNIHvZLrh6aSg/uOff99AKhnXWMgkevYoR/
m2MwJuYZCwgqoUfyrVN1TJOWVodLDz9RJQi+YuObF3uObVTOO4GqRrnHgnQQNCUGeGe9jacqZ/tJ
EyHwIQ4Ytaijydup0dcgAlO2MOw2siB17TRlPUNP8C/O0tgRZomobbrXYE2syPPSgMno4FkSfQpz
vcsepTN8COLCOV3qlwqgHsRa44XZxwA2W2AjgQrkZTCSW7W2Kh5Sl4I2EKBtkOSiWmfdq9GAYD/Z
Bz9ovpfSqaJ6zU3mQ21Q427Z3XhGNx1cTX0O/h1gvCVk9AUNVa5RKDe813Ixvjl9cqoETxmrbjzO
SZvw484UnRVlpgHHdWmMP5Bj+3jLqzNqVPemsabY8qAPbqs/mGJWPepNjGiEhRqoyaLLaof0IGxj
OPVTX++sE91Fba/V2Sdz33OcU2BthvZY3tt9CkjBpVcRGC1T792vDfS+Lwz3xQY9tQJx9WpD/Fgs
/YesZ/Xcjrk8K6ciO1sZEZeccdejFt3RbwEnMl2CNfOfp8K48SbWzsSuISykN3OruuPk8Fyp6LAN
ZpUeluF36mXqAbH3L9JPx6zzMe60Fc253r1bWgEgcHo2B/3H6irzlpUip4IAWYDH0Gc+LwNTQiz/
bdN8FNKx91nQeiFQNA6H8uRsk1v5IL7XnkHRwCrOQQXfoE3sjyo2KwY/c7f7cidaCXL5SCdvwSFm
3riT+UUuPUBlwJB2AEahe1rqn6pxxKPUy3ZX12qO066l2CS0cLTa9sYj58244vRpei4XCTXiZVOE
B5r300iEG49amd+7JKkz12r3XmXUoaV7L0tq4wTqzGpfJTN4q8XEr86KYepcs1KHPrf1Eou6bMK6
Dn6VlNrKeTrUBPxvCqEevYY4dp+CffBOORCn3Cjeg4yn4bjz8U3AGGq1Z3/zDgXtsTKpeyoH/7mV
P5o+NJg2u+PxR8AIuETjnVI+x/3SPFd6a/5kGrYeq/eJ0ShYk0KPpwKhT8EbqRnFZZLQRlr+OHSJ
b6YzvgdTqcXFsuxnUN1E6oaH0ikvE7nLPap5oKl1KY6+DbjDaLhrB9uy+Es7b6NT6ecmeYdAHIGt
2jOu+maz39mZgTdBzTAvPr4NiiDJo5lk+6pNZOwPfRdNa31B9UuRXNd4EyoDK0h2BOg039mzlmCn
73hCLDyXypTJWxoAyw37GZhm7R+7st3j5pjpBUCrpPYPo4WnGR0XddpVnfq2JYc4DerU2JwIXdMe
aGhyl6eVgdUOABpTkG68NNN0m9Tkun2azHFN0yYL6vaYDcyASqYJtpWfO3CY6GdT2I3BPbG6eDZN
2dnuIz/4rHt6pmZLKyjVU1QV/c90HVcIyI/jZIFuqEb8uS3UaTuHZMGcrHJEemut5quj11jclxx9
pWbhY/jGsaTdFebK5SKK20nTIPuUcjzRlNtVm1YENsahaFgsWRpAQYxJOI5lBkyqu/ipB2aBev87
6+PFDcoUcQMXqlpsOFosVqahIUbw8icq81FfVtlB5x2LciuQBysXX9Ko7oCnw07pppxvWa07xktu
TW18WHt5CVqWN7TjPzgxH7qGYm2Q3dIUN0NHulAecp5GWpLemq5Zh0Pj3yW6loVWu4rdMBp0q9z5
0ckccWAunh+rWo9k+oLL2ajpBc/cjhddey0M3t10I0sGCRO8Vvaud5O/L76ThK6+tgIrnEEDMGo8
HLPlbYQkHo5AuIo8I5PlPs6LdaAxl28yTopH6ITM5SaYuMUbP9h3y9a9mYcvutvcoAnfqAIcfExQ
vTul8Zovon9MkxbqeWUefDGdhoJ3CIx43AazvBg6sAAt2bf1zTR3wVOapdOptXdVBibUdFXGbgDD
XllVURJMR6kv55yOcgGmRKZQll0c1/2Eiown1Nksgz6cCvbjo5PvlZlVQNDKeZ9kBkvfmj0PKKd3
S+mym0ZcultUsJDz7lKQai6btKZ5TYwHby3uMJMRr/iygjUPF2uktAUwyBKgGHV33go/jkMvSuJc
y5btstW2piXGudHUQ9SptvaxoEU+pBYuWrPQWqB83SdwJhSW1vrCjOkDE1m8DVA7wUGAZufZdVAm
KIrJdz4BmkAnqi+ThlKtmCHHWXNZHLNxevM7cTQ81Zx62c6hixOVh9wpYZaSzr4YToG7RESo2TBn
AmWI9iAGGBLsm+ogjSyjXp8gQm6aT6Fhqk/1O09L5rtkauIgp/mEnjLH4/xNpY1YtCN+1WoFbeUl
e/q1vBOZEYtT5QGRqTKQjKUe1dYzKQmMU5mjRXPPA7VwW6DmMEmbej3zVKITPDTcghnupLL7GElf
AKOpP31nxDrqGTu986MgEH/KJf8kaQLIjrrETav6J2gZQSyc0TnOqf9DlPmLUyY5uEqp73oPCk1X
AKBMDeRm3nvJ+Yd2NFNSbVG7ewNPWencetqXl4rmkA2Ugxftok3rdANm40tfiBx3FfuWtGcrxmpa
qVw8ZWN38aoV8m6CWzUHG5gtLMqN2RTRYnh0fSfkcRiGi/LBtCzJwMPw5i/+n7ZxjbAuXSsMRpRI
YrkdiQHkLUZ31ydQ3jrhJFbiC/lQnzLtITBdrGkuz2LfBK3tDTWHU8gnwEJPZhc4NxwuODOUI9Xl
88xHdSz8yo61DzWZbNSroLqYSLdV6TPd7djPGauD559Y0V/LFX8pZaqL3j7ksx7ERTn9XAf7D1IE
KM5EgMAZYCWxb3uAphGzZMQ1xyBuZBW5G4qkcgIw+EmCIWU0EcYAu2PbndHvXLNhOijZtJEuNHdH
vj1DE7+tQCx+Vjc9DPN8Jjko2VUVh7VbGPFNyEE3wcQmPNcP2jyMO6tHiy1L+xGWNaEXGqHiCNzv
EyDxXeek7V2PQiiaRasx2W3EEEZjV9T1Xc8B2vB1hZ9iju1+O5ogJpOL/1WWJg1CK4ea7PoNV7//
KgATLewA5qR+kt5yqAyb4XSmqwdrrinGdjIq3OmmgImb0paMpGu+wZr45a0pGmiH8GDmJUVcO1aJ
mV0eODZ8NBXEpIHMQaEjT9DyyUOnzuPTWJtjoNrDPJAkCDwoDMt0NtfhlVl576zkw6Bb2w7dRS+o
ym8mFm+8jAIQpGqIGwspi8FwxgtZcnc3AgAcuAonExEHrovnefB/Or4zfVR+8N60RQvBqfiVSc2N
EkZBAGdB57O4vgr7rsVN+Va03jseeUBu0tj3qYtJQZmRUJbCPN2Bbp7JJSVNejSUfKt7u3zuQDJE
oK7DeSXsJDPs2xIjQAcaOiF+u9d9qujKWN9d0TInOBex8PksXUdy5VRdlLbgv5N5ELHLfqBd4Gf4
BNPCitqdIaJRs+4mC69UA3TpUC9ootUcetq4EakK45B6wXJ0cSgPBfS01oW7m9lsdMAoTmGKACXy
WklYNn00ed7EkDXpwxQ8cuGkcMxgXs0ThFWM3YogNa6cBA5mymAHA9t4xhlL3Q3Cy/cT1U/0TPLc
TstxymtcSD2E1KWn+Fz4N7mOwDkbeue95LgkgYSHFam00GlbVMxE2NYRyJSv9+XRyhx0d7TF5hbM
nStRPIBjweNbtve9hIdVcPhgJStgczre4sSiLBKOiQvD7utEYFms7s61OSWPfncoM1bNslyOSycf
SxcTogjmEzd1tZcJg/my9+5VUiaxP1salmTivHU7PsoSFFVCeEt4W6q1JZ2Gz0ZiMui54bgCYzAx
aCeUY5zhcYk4WYo3XcKJNXlooQrXDoEn6I74Ijm31dM8dW9+9iTsHroa6OwhJWKfA5ZQ0j3xabRp
5+4SGWpByodn+2uUM2vfAwvhhvbAo1Q6YlwRvIm6E3v63o+GmboHEmXq4AG5cwxAM0OL98FYDUbh
TSz3MmEzY7SmGeE3WDzxp+C9xKW5wN7P8t/Z5P6gf3/Y/oon6Q5fDlUuKLzFaztPVMOW/uj06QFm
dYmXV7XRNHyYCVxyj/k9+BeONQCl6p3Ln6bR8nOCFhGWuf9kcgTBwSfr2E5LdkcYZZ2Vj7R2xphz
BTy3TtwNlbfunHmEvDasZPDagcfA8Lqaw0dppOZdxbt336/tnT5nW0egAs3iMLoKO0PFQWs9S3/r
wbpeGhn9VoNY7oemauMOVn+UNTOTy5aR7r1BFhff6Hf/ly3+/8kWW5a+uZr+39nil99K/e6637//
M138z//rX+Yn4x+u43n6plmytqAwEeJ/yZ/0f1gGLADX9A3PItlr/He62HL/4QINdn1cT7ahGw6Y
gH+xAOx/BD4QqQBGgPO/V0Dp5v+AAdiQmQLXADFMxBgywBZk/k8YgLe0liYmR50olYBw2sbArmGu
ybaA1mAc2OJHlWVS/111fyITUBVht33x+jvXF63csmfXtNL13+ctvPLv377+xvVrRNUQbg5FAmQH
i+vWaruO+usIUP5Jk/n7S99iJ1ME/QHVJnUqTnTXDL23ddyuv7q+AAGj8zIMcom1xrqXWyf4P+gA
U1IF6/761SvmJrdRxYWGRTO9crQ2Bo05nMWkcQqF9W7OaU7pKn/jTNDsmpLom8Oerl8vnArYRRPv
oTHOcrzCmt7NpjIAvKtLthoNz8dmiTLCDBIgaMwJ55vRP44Fc/1KXnIi7eb91O4tW/8sF1fcLSYD
D9QxccWtyZENdB2WAxT5ui7u0eE8TCjeqY8ivMFqhbFQa6NsaMkppyh7xpS5XxrlOsq6o0OrMEvn
7NL3QCWnIYmwYn3UrXVZ5lTGNkiJHce5Ww9500Wzhse56A6Z3WM9PgDMwl1IX0GMIi4dUJ3TzINn
qmOztN8xybx0CNKZnwfCljGEVyqGkIyyfFw66F6dxxbE1monptrn4wSMJetZuBr+h1oBAdftvHcS
aUWLHtwsI8gjo/S1o07HHW5bVwP1DAysdZziiZns+/4gK3191cTT1MtPnt44wlcsuxQumwR2bm5h
GIbOOUVeYKOaXhtOOMhOB2+6MVPnufQM+6hnHA9xBubJYG9uETbBpEwLo+gi0w/wDwqfwcB6Ptq2
8UdT7HtUZgbnpqgfLDbYj0QqHerx+6XQSDlTi0lp8Md0FjiILJCRlYF1GLr2kxdAZhA4OLSF8mhW
BJe0h8w5txkbMGv+NKGih3nFKWfeBJ84eH9M23dxl1syJx8qaXrovOxeLH/9yhIzI4tNWWLLAK7P
XVGV0WLOD7qq1Q68FA/mbLJgENk/0347z1MpQNzJZZPI+qQyZR6Wsj10A3PZPelmAwkpIykBtZvp
iVknYlvoguOpgceqUh4gnRXPpLQxTvn5MR2JrfRue9bHLIandVrdKaxbd77JNB9722Ng5ifHHyPl
jyP8ROfZzMYfOIokAdHqse91FW4hSm0wuX8MPa5bkxA4DhUjJy0B5TG0KGGGXtY94WsbImLIYTVT
FMMGG4Fx4kbsj8olXMz0s0HkGkYBuOeLluYvrW6pfaYZF309Nrb9C05QE5ZoOI4uNE2jp4zW2bR0
5owshW9VP7g62KkMU4YeyIVXnLKZwecGUx1ypLXQKJi9COIiFNchvdjF4cq5QheyS3KFwwF9ydBv
O55+YHyimkmBg4SFOyG4svCuaekhW4NjgfuR/Wp7cPWC805RP1ZAgEAKfCBwJAhjW+Z+2f5ijars
cNik9atIOzpqL5tuA9RJHRsxm7+IgOOX2wWACQ3BoS5hesGKNwiq93twvP7o+gT56zZRkW3aHEnz
7r3gMjt61tiFtC1YoYj/akq/JBCH9x0lpzq4JWTLxwOSaKQjEzjqQKcTTGQQdJSTZ3kIWjaP3mT8
AiqUlu1Hng5OaNQWXj8FMtbm1hAAyhqh7t3tD6ma8rCOk3YQHkq2RAezhB3ZmluHEwm2MIc1lQrc
kM0P85j1d0tBW2Rs2/TUBc/JHKRvneckvEHZfFwNhRthCvVhcbFVLZxXTY1ySoaBfJR4aVsQzUEe
RNOo/zRz/q3UU2IDIf7kNJzzLEpa1AZlMUaJeFrSRCMmzcpJxQm1ppdFfbFPOzQ89oY4bZKMor77
Zs0690FGtWZO04LRZE4yKVPUfjoQ8Va4ZdDbgtubGoa+0LAvCbWvrJmSizB3I1DBnTMt7n6c/N+M
dtgYaxaywAhewvo0LGP+VbjqVCc8qfy2/HDsP1oJn8rQHGbZi+yUVFkaVvUfv1LmOU9GQrPGcEyn
4mUuE9wDWtseVD4WkSyEizG5DKXqoi7X4M4brJvDLwT32K9W6w2p0hjNuaFt1UBFtSEAWzqTkTdZ
pmoAoWmxnDzvSfoibLUEs6NhwHLdxDMmU9kntaB/Ko1yvFnlj7XGIZhb7GzZkAMW/BrH5stqEWDQ
2KD0MljLJgWB6CzVD0CZ3zNCGBC84aDN9+VYD4jqgjM0wO5iBfeY2CuqYXlx8szks6306UQxiaeM
ME5JKQ6OY9qh3SsvLKy1OGrFkhxaCAAobuhxp2v5cJUt6w6GDN1M9qjku5NgeD0SfXsOGLszuCXp
z3L8EfJxmeUYdm8trMZYYw9CZ4gG4IRsbg4oHyQOmpvOCY4MbhOHbEIsL+090W/GqXPx0pQ8i1Zz
Qm+plzQrFIvGlP9x0lHty4mmKb0kj5bYYJ6699Guj5itb+sB7bu/MNe/Fu++bjth3QxRYXvb/kX9
UYGrhQEHvb0SjR8pHippt9wv+frSul0f565cbkYsIGwbGirilv2UGtleaivAILGCne7uMrdOY8dq
3lqYkodFd+80GY9UqA5ap99TccHuSApib1XcE3jmMuau3CdNc46B09DirMx4276cKw6JblpepEF1
TjnP3DkfnL9Bbdf1fGhz8Zcgf8XI52wk8k76e898qh2fKZK8oTo5sX0YHXq6grO5bEyGRWCTMs2h
n6vtxRLmFzJIGem+f8sQiLd3chb1NS8eKbNw5Ynga9zCcDiEKL051oEazsxaZzf+LiudF32EOET2
61P3R7mf7CDSfEEfp9ZLc5/66vvKsB+u4epcI37al+WTDjgcMhH2Y+mmp6x2jjR+d6tXwQgNfiUL
jCrHSMA4I/jCxeEzgTarIyX7H6z5HaMczX3aA3u/kg9czbZCdwoE3SqbZ1ZQQF5u6Hfb6LzCYgkH
Co4kTrpH6IJRUm6JTtjjDm0E0I96JGF8/g0+mmps4qZjgGCjhU75RlEsx5HKR+ZZ0WSxtc6tJ1c6
aaS5HHPbjdqkiyQ9Kf7MTlf6mTE1cJcad97Bdab7TO8izyL9fo1a6Uq9WNJwQ9Z/eKqQtphBHA9z
J890TZ14msX91R6w2IAijKVH7sjg17Fq6r84DRvaBCRJ/0l1/XqysudFvKWIIiJ9oIBy/eu4FL65
TsTJC8osLsgh0lCaIwHs+Sxb0sAu6FFFczYsNYM9YWAWhEDqF8q9/LT0g914mLXbNcidU7mBqrao
4jW6lNZC7PSlzPcGHNrG0TAWlK44NaQpG6+h1tHgRy0S3HZ9NjaRnsEuFQnVzCsaQ5C/OZfgYLrk
Va5sljsbzh43iW75T/jY2uMksNGhQ4p7oIqCUNjUFUk0LNSAcuoaR2kMe3r5Iu5b98PHwnbuFGYV
EdgjMs90PVe67u49v/wqATIf1oKhkW0g2WMf1ZdcUqn6asbnUvq/J2jfodCrOyUN7VCZdD4b63VO
QZs3+UvWaGY41tYIQYzIgSXd7yDT1t3qUB4BLswA50K+M5tq9ubcTkZavK3BwARzaodpGXywDxRx
YMobmvRQrio9Lszx95gnGgNV5yTNqaDr4k8/FxdjwIBS6wDsTeuU9tZytrdDhL0hz106dAWCOXxO
DMXwbTxUuUwTchk5NloipbMH02tmwNWcP2pQqg/4kfaOrzdQrZj9SBCfE/gZawxyDDiVwVO7of/r
7WVKfxaev5zWZC1js1FvlmXgH2HgLDiIHKqiZlWw7wX4xMbpDhYHN3sSjHoV9Sc7CmixDIp5nh31
m3ekqfV1127l5nRWrw2LbexaEMyX8YIZ8HmcGBCpBm+8aD7ENAIEUFbIWRTaucv6b3YPb0VTZdxW
3cVBHYwQ2I7LPNYnsZxNN9j0sHUTDcKxQbs5h4yJ0mPnwHlVFE12V/WLllfU6qv3jA7OvmAt/3tT
21P5aDYmrfs5IDS2XYVmC7HOZcDlMBf0tOGxGzF9AE82XO417IFSp1GTDsVNQQriIF0tYFkx6UHS
XKa8JBV2PN6ipN98RUvmH1t6KuUAmYCT1W2WTNl5ob9bAJ3t+Xaelb5US+rGvewZ5S1X99Qzzqcp
qZ8TV5ZgIL03XHUMCnorC96WYXYaLGarPDfQ03Fg0lXCCtgPizylCWfmqgvemgwF1b8dH4vQFTO3
Xb4P3E8vM79EzqQVwpYbyTyea1nDnobhpWDY0pmY28pqBrTAgjrnVmdLzVAPnfvppsmL8STsr1Ix
L2dW5Rg1/p9yGLTz9YX4FTuwxLEepxKApdjOrnZa/fOlqIe3sermGE7eP7/UuEzhWmKkPbq9JK7X
7hSUViYumVZmk75fLeORB2n31zFi5XxJ65tvx0LWHGQkyWeNzh/R4z66cpGulKJiFT7hBbc6ThtD
vaTuKYpmDgutGeP+PWMx+ovQyZrS+furfHJDzMis1jyHgN44XYtiVccbsJFvrFloETmPAby9vYfP
w7HSbh4ClYqDTvf/uDZu5DVBcB633/v3y/VrhaR9k2pzvQ+2/6SpyuTsSvmE+9eL56XKz1b2aNrl
JnVNlp82xZXwyhmSjJuqXeUGdw1cr4NwdZ7MgZdEfWPSzW4hNNit7+9tmMVX7hOABGyWlchDI9N/
18c6sT7rgVpBCTGB4ctWcDHDN+co9k/o1JU8lWxPSUOw25VNv56vL6jR1qOCmWB126SfX7GN/W/l
kbY+kj90T9fH2r+/zPRw7XAPkePRz/r2sg71i+rBNuQ+Wt0ls7+TLk9jIzGny8rYElNULL4rSzED
b9VpXfPpotyRGBfIBrWv5+La/YoRiZxSTQuhhMesATpPF8yYlijth+sLo/I/9KF6dnqvC5GavDaB
NfDgTPYZ/O0llxCOW2xPDDhvoDrzPLMpPXSyOHhas94Krjz8L6libN2wb3QG63aFfMsXK/2c1RP6
MDVsxi4Fn0J4RvZtjwMRrALVZrImj0K13nNdszXQUReKmltdJc5DEmSsq6L41bfaIQlG/5zVTLMR
i6CBNssFkyil855dBJRF64IBE/2HzcFgJt1zac2vVS9Pfh6gH+nkuKv4p5bWe1dLc2ebySaBzKoL
/QjerDQPJ9khNvf1+QQc9Hc/FC+QqYIjvKuFyWjvICaOZwzuzk8rOGdgkN9JWRpEc6ozRYH3xSyt
p7ZwIXBgkopM4IXnyacF46XzXZ01v/SAWn629SWq3iYo1MjxMlXIlnvTux31nqH6EglP6U9U1esf
xNasC4aIorSfOIEA36jKKWZ6OLIFKyLx+JrBXU6+aW2UyGqGcZ+mGzqLrFLcTkTZON0SPlPNMScZ
cDPho7lJbfnkTN/LLPIv06atgKVlL2frZXPU+O+0AYM7nopoN3vHeBEO3S2MESdSDhychVpu+mLt
YvQtzsFbuuBGVLm9kx1j2G1pRUFaeodRYBCoHWZi6nw5eNafVqiVNoucDivbEQ4gvrYvuuSlQiKC
3I4NhvTs+bbpumVvQbJjAnn6UWgZs5mqexeVb5NU2x64wB2RMqdeRNWSfeD2ENbYUZ6XLCcQqXdQ
ygdjo69M0FhY/vPRXc9+O/RxpcmX65fYCy3nh6sW6vpyVUXJyWLSCgQVsU1qTONWv+23F62iZd45
3HxBF1sLKQUcWyyD2/yltNPXfFu525HERErf5zpmc033ohN54FQ//f2SeYV61ab72jM4H/8PUpQP
u7/qsell2xOnEQ9dVqEF38BSV+LUX66WEuwVSn1G7mt2bK6vef1rhv/6ssHIloTLV9dHvKO0D/FM
UEE4Xzc9SccPff0VKRUkoMp4u550Ko41XikA1M1QcGYuFNcwfhmNT6M5K0/l6AbkQuvgYqbwwrFB
kuOnrJIYJuWWRaEST/nwxhn9rtYzgMWPR1FkOHDDKBiagvVDe5g3R/y42eJX6gWAH9zf4zIbF2Qu
F9+XDBtfsW7TgMD+SaC7F5v3nu8+7JBkvsBlYGbdo3qc4X7aWYmRR3XV3MuGP2tsbFJqjfOQmmmy
HxO3C51lSm65WlGXLhVLJKEPQSQNmqqP2pKYbY1V6lAxCkzsswp9iuyUj6YoqLelJn0YLO9Bjna+
H/I0KhoTMZL0nvJU/qGolR/4vHNyp7WAXF2sGGiWenzNJc4dBln3WODzHW0NjeaqwGaoLTm5BmXu
/c5Y4la+AnD9PSyIp/RtBHFKxTfn+PshnXEr5VR6OvRrLcphk+Iiy+NI7p1HNLPhyY5PKTcAnGO3
JA8uR/jCyQwYf4aRb5is5T6ORZp57IhWMi9ex9BUb2VDjPvVnmi7gmKOhtX7ofLg1AfFTdmQll65
V9tgfXcm7yxzGm9zft/QDecHMBzmE0WDijiqKfKiCtTZ3OQu//ewrWHrehkWIz94w/o8GyQt2bzK
vcyoXncWFo/Gqm/MvKS0qUljy+ZGJb5tXfezG4s3xzVslnIXAyTtDJIsASJXaqWFJn/POjXdKWhu
ZvoBBLHKr2wKHHzzCTNTRRGtdOyNTrss+JR2Ta89U+h/3jcJ/Zfa+CB8CWaQbayavnVO16i5yFCW
a/aRsit66mp+7K6RVM/7koIz28GsSJ85CEjrtl/Kiaq4eO7WGjc4Y3ucS5xQ1ah9zPTWY088dr24
nbcPulns5sZjLLqi3Wm75k8PvGTs9W8qIN5YlN4rrZ83B5LXXhBYOHg9yTiPUkiAMJGNX33XpOiA
BwYTeWQYkvOcd+qEYR5VYtwWciPYa3kSDnrst/M7Sk3vpBnLCwLPmDGGIKq3wF01YhkZnYg4KuZ0
plAp5ht1TAA9BL6wsUPcJ9OkIUAOPNnreEGZgbh1KcV1nU7bpKxbxBgTCZciecyT2wHO1G41WwOB
lxfrCeSLxUVFCrCfQsDE5LyTj6Fu9ER/afWUgRVEpvVbC/pflinuTFXVYaohy5ImcXSCUWlyWggJ
UzXE6cb2YEfhhAKW41E8dhcEedONUVpmSE5575Wbzq5dG94snUUlOfta+wWn8Q8IHbqEuyJVt9qi
OzdlKt6V/MlJVVC8I+jJFOuwEjvR0ZdFqn7AqW7t1oCqla3Fc9nVL53NBeKtzzD5fc5LVmSntroM
2Vc19Nxpk5uEq/shjWmiPGDFfbdJhPKU7GDhnmuGTvS6WuJxoiRgC0Px6LKMCA+NREbuO8TYW/Oj
knKMZG69Alj7kVmKCfUJoAMaoDdVUio30F1j9hMXMolV3M/kMHKqiQqoHB36pl3iNOGeQ0TzkhAn
PibeeFNW+UtuDyRe5Koid2TzUwZ+LCSeBDNT34ATdmPt4DcTLexKOieh0Tx5FEYIyu66nqi2qwrG
znhgYQ8Is/oIFWlERqM96XrSPwvbfK+W4FPl9UzVTTBVw5IOsvyO1OufVCKMXCZ69/4Gq/Eh8ReG
4mkk2EHJFJRQ5xOf8gr2Ht0izl1BT2Fv5tppmKgbBwvpGGhhGVhdlPSTgfGUBxuh1Ez70aF52Tjb
tQFSRG5kAW827L3f2iQSxwP7j5/c7BBjyD/ZakbFpJscrklFeiZ+6ctocKc18rXhfLZz2xoOEdi2
XZcab14BdIgz82n16xvCGSfg61sBL6/Qgbc3ebD2h4mAjVruO4Co5H3cULcEXq72duV0xxuRPze1
9cds1yOdNf7+3vQ5eb0HvCUYTmVT3IqXnLwpEHEEsHSAGpe3AbIIBZa6uU2QB3da8aXnOZuVrH+n
ieCQHzfvJcVBZAXapUE+trO38ItFcKMoMAMLIrk84EmCloCr1n3tZEhgbVOLuOvbVrgoHxXkHWXR
GWyqGGvizx5qJGaQ2r1F8cKMMzdUR40IPzfBc7SlDGDEg1Nzi/Cc6FxKvYrn5c4xUzxwM2fQBU+a
nTPP4rt+NKlk2HMs5yoknFJ4X1Q3fzIR0cZMeu7mCVNgoL8wdkI7qCDesW0SU+tntvQXSLr6ibUm
Wufy5Or0iAIv3fu/vIOhGNPCAO3tNLmVjJD5lQSTha7fF6b8psPWxFmPjpzqPW5GTT63Ve7uHEK/
48IlRhYqCFH3WFG/LgpthmJ2WuUDAbz5xfYqZtBbstnNPJNnowMpINdgW8a4IgWLKnHF2Fl2We+H
K32jc9oiQfSS9r/YO7PmtpU0Tf+VjroeVGBLLB1Tc0ESJEWKsizLi84NQt6w7zt+/TyZPMd0ud0T
1XNdN4gECEAiASQyv3dDYMy4Ume43szFkdHvpyYXki9N5G4zGpcEgHPKy1f7Sypy68GsxxdtgJ7d
isq+wzoMp2HXCaAkOJuYiLZAzJ6DZ0v3nT7G3TYwBbflPJ77CHRhps84GCOV13gdAq/wP1eUqNwV
KDidoOW7ZIuEuoPJGKXDarTR9B76Ebv8UI5xbwtXDoNT6fj7y7bbqrYaPWy5qIy2TYm/krLRKJWw
72qroYR9VBGaLRAOQVdK/sebrbpa9f+0fxua4N9F/r5Wh6t9fmpeTyfFgpUsJjgmj4cyFfGs4Q38
I6RL8kO1UMfeVhP1T6hogNvH11Pf1lXrunGZpD2jsdJVh+mEKSmy5lso0jWrSP1pw4lxRFlJaS4i
871OKPvBjfQSDlL/haLYchz6mpyVyquOJaProE6dL86SHcfxYwJx6IQRNmq+uHpwXbxlmvIFw63l
j1hS82LXvSfuSBw1E1kBkyVgl8lnNPRrs2wwtGw8Jjj9AGtbTlWUTYxa/BQjAesAa0u19ZoooZqd
TupwgfYiHO27qjj/+rk6n1tSsUbkwd2Qy7+mWmrhmCl2m7d1XzpLxA6eMzXv4Nv22791Pddt/Xf7
/G6brfXendsRzYvZspAG1BOlRqn6snZqNZb3affjU9VS29SnalUt1Aluq7879nenKoZqYtzGtWgl
OCJjt1TaQ8S3pQYo13+70VLpELfPKwk2JLeD1Lr62GmY/Qze3WTh8dQO3NLg1TTDyl3+bKqP1EIk
O0pkGlH0nO52dtW6bbMILfw3C+3bv8JCM01Pksb+exbaw7fP7WuX/bPF5fWgP0lovoBpZtu2sH0c
8v6JhGbouF+SXutY7p8stB8kNFum2FimpzuW7+A6af1kcan/TywtDdP9hXRG+I3QBYw44mws2Kf2
L5aWuTVoQCDxeF+Odj8zyCOX8qIoXSqh5cbw+v/cpvxXfaXtvZ3rd6eGQ0o6cVRBJt0BX6R7tVOl
HFHUkaPN5Hx0E3upi7uWTOBQhgPnMibYNadD4/H+pdj7HE8f6G3Nu5LXZTDKkGFA9xfUouBb8Ih4
tw6nkkTi4mSTTpzWDSlhr9RWCC0mxVYkzG6dYTzoMRHV1rgeJr9+Dj2oXDL6uCUDuScLuScTGarZ
8ChqpoWtDEyeZHRySIZyno4f0KTd5TJc2Zd2U70MXK4JwDStlkp7qOG9U0HIaUMNACrSd1HxwaUm
NskAZ1tGOQ9AcQrcETp29Rl5z4UMfqY+ZtwN0NiWwfpqIDErJmp+/B2oTma2Rw7GbJ8kaV9GSmcV
4dKhR8y0LgOn+2Rl2IqXEGhquU0N0gi6vStDqtOMAWFflx/MNDp2jhjubG38DvWNhOGpfJdRXYba
R+x1KAOwsSKMPaYStUzG5kKB050yGZldWZNHYYcYbeOoUcETGoaRU/mAhSflf1K3Sxm/XS5fQ+bb
+9EjmNuWEd0rWd3kyH2goOdvK6j+OCg/l6R695Gvb21izi5Los/EhOePbdzEB2psqwwFb0kHH0kJ
X51K7G27PnRu8XatvReMOom6JMgGP45GZuWMMG9U8DhhAXOmXTwSyS0ZTU4E1JcxaZZgmrkPkMX9
AXwKtjwRaZ47H+g8qz3+b0y5dWLPYbglJDBV23TA0tKF8VQaD2Tv3MMIgGJvr+CbtY+fDvwG8uQo
ZOIZ5r+ODnHVZR2bsLV5edR9uDP0L9U4lrtUvGpu3O2hPdS7xKH63WbNvTfmxc7mgdwYknODvIqr
V9Vv6sKHJ+elGrd03ATAJ2+IYnR4exM5aFF9oOJIHitoJtyYKogcJoIVSoLBrCk7j+O0r3Ptzims
AKUSnt4NxZ9VPM2LAaU+rlDrxjburURRQic61U2LeSPRDNxtVQR0SSZU4ehpoDP1LqIVnVWuHQ0n
Hbb8q/HOaNzPeVt8jmFhVHZDsc6G+dLn33RdGrEIQj3R8DhiIQ3Ffi3BDDeYYYtgNBfEZ+KuW9av
iC1D6rJv7ZFJuoZ2ZSY/9K2BpMqM8j8yyJi6MX9e8/Elnpv2KHBD3JAj9+rVBPZ2vb3RLOu9R5oT
MmWulWY2Ikj7s+Z/no36nexfYYzYPhfNxmq3vPjNNB/7gSTb0BzJBrf1Q4m45NwzF3Wy4onuMVj9
KGUKH1UBlaGt5jgI0gC1N1NgD9azWdbPbVaG4LSQ5STv9bpwNcxc7Y9JsQyIL8zHtHXeZj34Y8qc
eys6coAN6v8nxySdWEse3WzE1drH/cHRz2Q3EIsY2ae54plw0znbtSX+m+VwSa3suS9wTuLpsrV1
TwdgCeNJq7CchT5VQH8+NwSCrclHISk4a9+tG/BQyaHJzzn+srvkFEEQhdcyIbNIp+WeMeeB7/J1
jUb7YhXzA46v3BpmcxwacPB+pogdMUmOOvfoyhGrm71ftBpSpltbsG3FJXK9z4QOTvctui4vg7sW
di6pid5ThSntPsqBwKYGTsqwJhthvdGZH2/Qu6PTybwl0ETII4a06C2CuPJNCKam41img5kyvnyx
/ZHMUDQ7kbZQlSPfO+0XsY1trGMLj5Biyq0IEL7VkoyINuHQzS5VAdv+ow7nbTdc2iVA32TtSCCs
dzV8sm1ciEfm/YOBijppjXBrToiYukwUD1abPBlYiDf4oW5Rqwv0HdrnwfaSDY465ta0iS0hVzfZ
meOQMMz1H8twF45adMqrtaUQihMsIAMyRFhqSFkJyB2oxKEsNte431lIgrdLGu7lozUz27+nbLYE
WfrVLHAaAhhvVzNGY12SSF5p35pp/ESHxFa4NpAT7qu4+lpX0xteBvctlWXItHS6sZ2/9fW8D6Lq
3k8X+InT98TEVq4s2m8xAeCbnqKla/bfl3AZTh20q7Tv6iNKvl1lROseC9PvmAXMW83zdr3n2veJ
qHFVM4LMxR6l1xJmwFILBL9kRsTqfV/BxJmniM2UoXDqejRnTCQKjQR3wxf8urmAh6Y5DxDyiy04
UHWJbePzNJvQF4B3wGjv4nEp78cQxkWEMYKZfzB62ziVkIwPPRyJbZosj8hA3jc6WH2Y+jw7iF/F
is/sEhKQ7iDtkGX4nqkAknoeZOzxMjEHVT+7QVh88xNAuqzRGDuYBja89tkntzUovfmln1Cvha31
Gjbh1iY3YBu5w3eMZl0MnZP7qndW3E+Tt0vxwaN+QTrro2uvzdbV8yjIFue7yGeXkjKGkqMpKZCI
inrhPnFKPGkzOr1JTx8TeJwbZDP32dRo9+MQn/UaBnRTxP7RJk5yg4qWndEcNc1yxgh8qhllwGgF
1MKaBvZwTiWbqXwzEDqdVCNuFZBHawPuzugHvo2SeHLqT0Ujku2Ylt/90dhij9YceoZ025XSwcbv
o+MI5rXrinE6o9jf6q3bbOx2JMfGbD3YkWicO1TuXoNYx6Fjw9P0nESwV5IMbqZIArQ9/tbKxkfG
kR0imjjZ+SW249AHx6BLpmPvza8kh0PUrTp3P1rTt+hE1oB77IABdtWqvZhpmsCScoczYwVn0+d2
zcvep7psWFjxzna1zbPms4Fe5671+mOoOdm9phfnqvPeLJA0tivR3rsB4r3raMZuKJiJ2T7BY1HR
H1HUkkCm99tOFpvGDN8Cz653+pKixbKwreX3S7H/a74NAx2GZYG4uQmOJvRlywZzivihkXjK2GAI
jSdreujdorr0MVmhRomU39G5gbDLhvZdfHMXK0NnD3LUH/Up+VpyJZvVxGWUuv6dC1WKao7fE7gT
LqhTkc17AlqS0EweIw1OcgNuMK28WevIDdI0w/6cv+tPq73FO6PZ6zq8WGil+Q45HzqJWX+rdRZM
pSYGuHEMUorT+KnEa/deaLW0XWbAYDvDhXuAMUh+12C3HjToxCmujV8Bab6uqf65a913YYwHQ23P
MiR4+KOJVy9QHIY2JZ9w4f0eCLG8xz8jPTplMV/a0Hr216neVUArW2RzIhy/2pgXaX0MnjCslCHB
apEZxwfeYRNxNtW5tIYvZh+JNz6Z2JTulXfLc1F49VuRbpNQ3HmNQdxyidlI5HsXaEPVLjV4ka9R
Pe4sD7HeasEv6dx576Q69aPObcHJEu2cE5wUo6QFtdWng3ApoS0TTN12ZUwfrdr4rGHmXrXtA7bP
iCItuzrquQ3nnPeaHlZ7fFAQUYd98pBWSOhXom/BjmLj5GgFiENt8PBWzYBGnpGN5cT4AeIARaec
1DAOopFo5uab7mfNuZNWv6oFye6NJXTjztRmho0uM+/ZJa99ioWFocL0UVsK7TBly70tBvEQuzzY
IumPS7oMdxOvTRyec8kPHzWcVtOHucgsourlsN31tQ0zx/poVuQGa1F4WQCHdyml+D3VKNQuS3jk
RXHfdm5/zolNPnbh+nZJx/A4Z6G7mXT3NLu9tckQm5z60X3Kx7rEnAD78pAKzofCsx5TbCFm2IpB
ZkYxwnHkF0hqxkW3zkM9p5cm9C4FHclgVPddteqPM1VJy1ji+8FyXjBWB3Sxw/CYzdVz063euaib
d8Kvd6teukBqT53urY+rviZBA5Vkj242DHwf5/bEdBz4vaG7nzy4UoOjvSOoCztAZhb7ckxQ3OvG
x94Ed8VJoB2L6WEC/XlTTvdRiL3J6jE4rWTW2k+BazK27pdtXpZ/SSJGHKHujqfagxGLRCGMKJq3
GYUWuVWHhofvw3SU7icnZw6nk56X1NVv67hJJLhky/mDCeIyFksTlGX0PdUxBNgqrqJaVEW0yJwq
8xw11mvSW8PWUZU0RSXw/ULqBX5QC3y4UhE+7oEji1vXYDVbem/iBwHJmqqX+kAtEqvZaSP+DoM9
x+OZjlwcRZpt3bnA4Vvh9IUdQgRVTYKQPSIKITjIAimmI1AAfywmWYpVq4umvW1s0e6HLtTRilLS
/QX71+nYmYC4hxsd4PoH2ibFhwzileK8qbNBocB0VDVvG307wZ5FR14gPVd1aTjIWAtvSdWEfbfe
RQYolAxXvhq1geX97PHWSJ34EmuIDJD+MvFA6Nt35FfB+iKkEUdcfwgLfi5onhA/DWyscH1mxq8z
32iiuj9hwIWTr7SyU0wPtdCkdaFzn+F8YwbZyoiR+uQe3jClVFkRV625sFYDCQwu5Hh/K4dVxS9W
rVrxkO3Z/TTQgweWNF93hFefKgJ9q+OCqCgKff14o9BmZU5ynlpXPEbGJ7h9aNZ2jigMK06Iatlt
NhyFi3u/JIx0cqFaedtDbzPnF0gJEljY9X0RnxT/Tt18qpV4Mm9gnMtlCx0jQ4dEdThirANO/IPn
4vs1Ni4u4rpEfuNe3mqDL+b6OBF7HqeGc4gyyptqIaCEnmpZdJzIEJ30qDyoTSv8hx1ZLMyBy/e4
ZpHOo+LIPOn2aPzIdyvtug1ma/gKubUHsOvf/hcTQGX1pxZLDP6Z+QXiMhkc5CsXc5X7qNbVQq2u
GviKaEsfC7aCaTiertxd63DPJC7cK1c8jSlDEIcFFliyXqs41uoLqe8yPw2VNIxHn8A1Uem/ihZD
h0BSJB5iKj2waVZYyJrbnaBG5S02PxDDQvNJ2JORb4aFXMe0guiXy0XGgwKPKjU2CAMQS8qFSndS
rUWl5N7W1UZdbcRrYQr8hTnyj+McPdPx35Lr/WCiElLN29FrZxUQ/L7N9cx3a2zuu2vThmBBLz4w
NpEb05H89wL1zvanPRE0NLjSs1AtteM48x6merNgj8MtYaYD6KAjmU+sEcfDTSRbvtV+aobeBZ9m
rc0otQH7Q1+d1hpKh1Ymu7TCb8JiOHs9QsjWL6vkYh18h14FQ3WJv/04vWV12g7PZaSl8rdVPyu0
bSStclUtph+t3+2Cn504jiU9upDPImUmmE6VEeqBFrXO0aXgyTTbLt5UMZ3njGMT9TOpgFViWFd5
wKpms5gAdKmz9+fHahF44yszWNU5/ZSBQBkXQLKRsQrVW01dTWW6/1NTxR94LTPpJB4PAB10kldA
qfJL+4g0dovanCBuZ/SCWtM/8uqrT7d/X60mcg/VUgsgYKxoBqwDpd5B6ehGJXq4rYfToh+8QTtc
v47sPFWrpP+cRzM5UiZudyZErut3Vx9CrJ03NTUopPwLM7yF2p/k9/IAxe1RNWfJLqem3W9z2fkW
5PKeUtlSq3PUMgMtyDA59flrPBnj3c2e3+KtT98kFSWToT2YaAd/uQnlqhMNEmjhwgnqb3tjsh9/
ur9Vk/gqZwMp2IOuyX61FWeH3DDOP+2n7my9Nx4MoSG5vD0map/b32gM5NVlUePwIv8uIT48T0i6
kiDBG+z6D6pDOkfG+szSXNLTp3WXKvPMVDK+E9lXxbL1y6r6gAgLd/tvX4B/BZEBSzHAQv57ROYd
bJr4P3avWdX/Eyrz54F/oTLO323ksLyNfeUMIJX3f1oDKFQGzMUiRsx2TUfq/8uq7eN//M0Wf/dt
W/eQ/5uG67oW0Mmf1gC2+XfbE2RBU1CkXCddA/7P//4y/2f0rXqscoSuZffL+n+UQ/FYkf7e/eNv
BnkjSP+vO959/cffBB2eIUydWDT8AcgyU8FkX16fkjKS+/8vX+/KPgwb7Zxi4ryr47CmfkHlfjBh
Ic5dRgIu/brWdZ88IcdSS3hK5+7TWmiP6PpQzjX6sgX4R0IGi90cZbnsCF8QbSi0xGh6jBDOucm6
C3m3h60HKUsPN4uFK45m5/meYCeGC6mHmA9mw+BjDFkxmneGT9baHSJGvRTZy4d4Lg9N4z0a3ONQ
+VZxZ7VwZBnfQWP1Xyg5vGO0j2hofZjs+QsUH6h7NlrVYjnb5XLywvnoZ+W9yHBjKmL3kvkLRrtm
9oRHz2crXaMtNPcak6IGll0m8PLAc9MN6iHGz04gnErzIDdncW+MpBtQoYNLWG5GrfxODvVBt2fi
d/ZlPQZrN2BrBKPEzLu7cSaJKKy+TzE7JznEk9623w+TjfVI9oE6P0Uui+8smEdlU/eWOXvFxLlx
0EmaX1Y4REs/NQiOzCcs1k6eI971ExJXq8YwLx38nddqf/RifK6b8rXfjWNf7Dr0H0batlvTgs2I
P3qg4fKEE0W/0yd4JwZl0gHDMtICGIg7F83FpsGY8XoZL8AbuM5OxQWj1yDP+BU6DXm6UY6P1Pcx
SIOoTW5UfMz0Oyetn/pyPnorQlpjyBCaihmDo5CJh5m8wmWi7L0kSKK87Cv1rYz5uoiGd6iS9g7n
2GNt1WCEluDDQlqEaZFYF40RU1VNewhhG8H3mD+3BWUaKSdp8jzBG+ApT55q54s+O5epzifGLP5u
qSGzL6j/UiS6gf/Zy5KzVreYqw3hs5jXx5hrDQesOkwYwAmYTJRO8GpEQm9gy4SbpbEgQ8vj9wBg
3jFu+0tWm/W5dkeigewuiPPhaKwiwykGppPoEKZxMTdjl3Erp8ZHEnusnWN1WOd52T3MpHRvtLIK
8raLy/wouviB+QLuoW4Iw2ksP1Gp+ATksGBV+8F2s491VufbbISGbLrGB9QeX5bxovvlxUTg5GUU
YlELyAK+i1MEvN2+eldNzhP2S3dVTLF5qUH1QfvQaAxbKwoppHVwGPFri5KdkYgnRtDQVKujQLRH
lRxzGr1fGTtl536ejK3VW9nltuicxEZyzFcsvMindp2VPNDT8sn3uo6KVRB6/bcBlibBDyVORzJe
bWmK9zXO0745OthIRdgF2C+N5UOZjCFzly4pcDWSmnK03ub9aDPe07AX062vuElimrOQ4dzGFKn7
ct9KmSTv8PU0Sa2Jat22aQ2i/QKeGXNNtRgQvlxbnWzJzjjAOJbsQPYY7JRhUJMXEcPon9qaHEYW
Awzz62c/nY5MnY1dS5gA00okIr2Bf0J0XcOksrcIRUyXnWVW/cac8Rei4golrBS9v7U7SgO4aH5x
8f6j+9DBkjpK4OR9YDpVxjgkhP4xTitG9b5MWan9qgc1YWyjWuTaPS5LZlzTW9QmtUhb8yGZE3d/
2z+RB6kjF94lu1WGc2gyeBl3DDlUWeENuuahZeZFxrHcBmmZMZzcRS3KiEpZhDPXjy23vbC75yg4
/CWdm3E98nqmXp1PnWpM0ie49C3EXu5uMVbvukGEMPMT+xkv0zMK6nrK0les7dzc7OhuPOtlqt6H
q+TUNUSfNZXbPBodCtSpn+0zGpjD0GB2OY3V87Qs7WUwYxM+f/mgygVDLzOp4MXfpd2WsKiNGUfr
K2WKJ2S7vrlmgMNavcfIlypykz6sRWhDvx6fi0SjMD9imBa6q7Yz19w7tS4wlBlV7zsZY+5a+j3A
0xD0aY1xX4JdSdyfh/XTbFBSZ/YQohD71MLGHYSGv6+HC7vWrogO0v6hwpg9M3VI+GuHiaiBEXVp
dUdU059t1Dmbnko5wWKj9z7xQ6BONzv2aBAZhHvFHcFHL3AXv5Xx0D05lBAfzdHdWt4YuJiLP6/l
kJzWqnwcwplS3dxXH505C4olfirSONxrndPiVu2kQefqn9C+rlg5NyDnPi/czqAW8ZUSW8sg+G3L
3bWfCh+6NdnvTJ0X/CNKUJowgnfsYoWAEIDgqqiI7mwqcAfHDLHP4ClSc+a47ZryqNY98hut0b9D
eK0X1P+ZParFmoRvxpHB9E8xHz0ucmvgAQMCZpBgaCshieuOxl2eUgWT2RgK2SQuHfavlGCquoda
hDLIGOScm/G2vtS6eaiH5RDPlbni6oPqWi3waPOYVatagypmzdhgOzKLQk3F1aT8l+n5bdVd6w9a
ScyympmrCsN1ur7ACEgYKxBtiv8LRiWE1cuqgy2N7xPTmrdFn1ioWYyOeviS4MjH7EIthIH5y/aW
HuNZ4qMjp1+qOCMYFZj2WN6pQtIqq0k3kaNaxS6k2IYRrriF5+C/NEux8rWpiixqHXB5DNKs/mJH
K5NcB52aNETijmTmnIdlDmd1cTGxW72rRrxaJm/jp1juqet6jU1QBTyBJ+WhcXyyqLjqcbru+IVB
8uSU43aVb9UR1VIf5Ev2TSx6FagQCKUGV4tfskHUtrUZILvUM3J8WU25BQ6p4orado0eClsn2hdO
815de1tlLqkmBHSMFDGm/xSWKJtw56rv9ORzJ6twoR7auywqq436CW81U2znEMSUYcyTy894K2VF
aWccxCxRIcoPt4Uqad1WVUttW52Xpkr7Ow9aEBPyHwVU1coKWDMZsawoSf8qbd3KQbdt6s5zMXXX
ebAOI2AU3yj33mQlVvmqtqUWqgp6rXqp9Unyy3OS61R19Xrtrs/oLeeC6QBdW7YQ6PTXhXNVhet3
1xDuJiN4dziqa3PNKJmV69a1LdL6i5uaWNXJi3W7ROqy/bLNLX0M+ahpb29Pqwr+uuZlqadZfWJq
cRg0sf7BUFmS8gnGRJlfQK13qfS4T0a3gOtEt3SrZ6pHSfkEqJZ6jFTLiIyD25lYXskaZ4f1cDaU
W+ESSKkKm7YUdKvPrjvIYmcV9aivmPzvfJ3+UJeWZu6P1i/btLbB04Gx+8b2PCqfCTMHlO44lEPV
bs9+sh5ucjfVKv0Y5bLf/qEuoSpU3q7otYau1usEn/4O7o16BNUjeU0uiiKcZhErUWEHBj+2KoLl
2s8++FOTXh9JS/pMTGuKtbgsDzid9ExEvhCoh9O5hnLIHrpGRF2mZBmqC33N2VFPq1pcY2naBr5E
NmTMQGQZyodvSHyTat7WO8/RSGtBFn3Nc7teYen0VmNKetJVyFsx9vhk9ykGon91z0LWkNSqaqmF
6rfVtrASm7Bs8F36IUvOlahOiZOvTc7/UvoRYGvW2XuV1KHyNiA+E3J4Tfr4KcWjMCMiEdUeZJIV
xVE11WGMw/D4nf7K/4jIwSBUwNE+jzUmFp/DPisORNQBBBh8JdW6LX63rdQ0hpi3fTACoNr3u1PM
zFWCYo2/q9Pk6jgsU85CwPH+6bDfHfvLNuxknB0lWm5H+b+qT5EzvLqTmAK1Vs39Fnvfeme0/Vdj
kq+j0kCcbcsilFqoAtZt25RK8MDUNUxCcRqfp/xcaENxsJy1zgnR4LBoSWiqQ9TBvzuN+uCnYzA0
CkRq3Zfyy8et9dGI0auova6nu+47qvqZx69hWGMGlsObVC1U0ez66bhK71RuFEz16Ca6ifurNnQd
c7UYewbqZ0swDkg9jqNBMdeRVfUkRnYti+0q4NOQtfdZ1eKxw6LX6WWJfn13Yzc3Eoa48q8jKvst
JkBBKJ8ALMqxVpUmCLLQGdbQj9oiCcv7RQIFdDLU0X8s1Kqnel61MZWAwyyhB6UIuC5Ut/2TQsAD
ubAlhDGBZRQS1OD/5rmRC1dCHmoVIiU4SFq+x2sEnoqESGyJn4wSNhkZrarvojbdKNyRBFxGkJde
YTCKqa4I6ZjXZIEnwRrFj48kgHMl9Ss2vS4BnkFCPbFCfVR9FoVdh8yVom0n4aGBG1F2oCLXX4QE
qvAvoCOWC9XCsnhnJx36Wtn1KqtI1WoByaFJrUd4cBgdSvONbDK5BfGIp0wq1ycbFdiCWzqmhnpF
NgA3hSq4FyZ5FVEUfrrGD6vytLK3vLZ0EZEWt5kUuqa0JnBQ/lSdIFLxsTOE9qaQOfMSSqBOfXG1
cCSMh3x/INydQUWhUD5dDtEqhf01Egb0JCCoatITGCHOIw6WMhMcEmV7uWjRYyOqea9uHFXLFypX
SjVxBgF+tMP7RkKTqnavK7xSNVVtv5RwZjmkx5tKRLWupf3bRl3Co0MLUEpgAJltPxaFBFRXkNXb
JhUUjKVetO0lFFtLUHYGnVVnu2ln1KpaRBLY7UF4CWPwAnUivDoZj6umo1BhG4jDkkBxrzDjcAQ+
jsGRlQBCLZQyIgZttiTsrIMvwfyRYLRWAUt74NNX3Y8EET2FXqt1oTDtWMLbWm29muDdpUK+1c2n
FolCxgswcop9DTiFxM0FCPpaNsldI5F2NOzzSddtkPbbOpEWKE1rD6M58Pk07adTpVB7o4lxeFRb
kyThnxPll1ISAEJ/GU9RyEKt/pdtaYvbMZSBYrofJYWgkWSCQdIKOjNgXEOhCL6BL4kHq6Qg9HAR
RklKSCQ9IZZEBajL2B9L8kItaQyLJDS0ktpgFE+LpDrYcB5yuA+1JEGksCFWSYuA7BrBDnReTEmZ
mOBOkB6hPw6STpFH+H94F4bbKapYCBdgURsDBkYqqRiTJGXATt7msDR8SdfwJHEjkxSODi5HKkkd
yAXJWILnMUnCB35sRJXDAckkGaSRtJAafgiE+PA44U2mVZPYJ5E+71ZHu8BPJNS9S5uj48bRVpuI
L/Pnzrqzu/wBhTBhOn5XHsj/zaCpOeTsDMPRjzCfixohHiJ3vU8TwKVIXz5OkKq3kyS+YOpkwYKE
DAOuZNzB33pDZas542nXnFVrgEUDdDnuBaEeSLXVIBejnUyb410kCThQLkl1GtpxWwqcYMrIFVuN
nAvSuOzkISemaWNIQk8BbUgSfHRJ9cG5LzqWsH/W0X1DdzY9W0Pi7RcTO3TDxXbFlrShSBKIMskk
An+nDELyuJA0oxa+EWYiw70pKUhjPUBGss10W0uCEuTIiyUpS64kL8XUZgDsckVqqrXnXNKcPNAi
/DDFmwIGFJLKMyyRKaDUehgkScqWdKlQEqcsGFQ2TKoKiFgSqzxJsWrgWglJugol/cqGhzVLQlYj
qVnYxiMkkHStFN5WJQlcQ2nk25bK+gK3y4HjVcH1qhXpS9K/Fv+4zglKXXhhpSSI+daEY4elUwnO
06dG0sgsSSgLJbWslCQz7Lw2raSdwdoxd4WkonmSlJbBThv7CJqaD2lbEtdmSWGD0IbqGVKbK+lt
lY6aGTnpeg9gOOCyKk0BJCGultS4Ao7cClduzMmt7OFRyII0InzdiMg/YZyH1huiXQfjDi5/dbEk
CW+QdDws+7VNLil6syTrOZK2Z0oCXy+pfAmcvl6S+zJJ88uYYG48XrWDpAC2kgw4S1qgCT8wsfqe
MDbSmgW0Q6vKzR1RIoHVdD5RFxAMS5iGIYxDX1IPMbODNgYZMYOVSMxVhScHRMV/o3f/CnpnWrr1
/3T1fvg2vn79J9zuz0P+xO0MA8mUxcQJ+wbXxjMbBO4v3M4EQvsLqDORT3mWA1oHpwQZLPbefwJ1
luAj4bAVg2/TE8b/DKgTtvsLUOdIJNAxTd9CSmCi5uLzn4C6mDfrWLa1dYlxIUjHlqJHi2wpYpqG
wmLAeEWbEN8U2NLHiI7WdNtnsbhvZVIUPgjvwwq9yijILHO08FD2ZhugXq81qd9ncr7tmd7CFyZg
TzPmVyMeURNNXTAMCG8nGxRHJ7121FZmZ0a5r2b3fYuRReCnDCJ8o3wMu0ocDKqqWdRdRoQeZiUo
Src1nfWapIzY11Nnxfigpf07a5gbCP32s2cxbW8G/EKMVo+2+jTK99J4p/eaTjKRqPaQEbsPfdQ+
487/oc316qPlE9pWzg++F3Zkwkwk1o3TvNURdZw8u3kTY0u6WQQZJCIiSY8AgiAky2SbTK5xDk37
lOtAplReNy7lNcrGg3cmwg9fuzR/iycmvm1Fu2Ps9XGQMi5jPfsiP1ZhVL9UVQfpermsTBF30wgQ
YZbTyWMIvUkIPAhmnbfi9CJCyLvcEh1kRJj402o8+dE4bdQRZH5GG/SA1C09SCwwQfBojnl9uB0y
sH526HRTTJjD7FGsSU14S9EFFuyE5GAUOWTcxubHrr/zcj+1lT5sY7j2zDPLPZnY4d63vzrQa7ed
BzQaW86ZTMzwgXAjxzivSyfeTHpfBGX2xm4IGSP4gXR0f/rudtPLLApMAcMoiPDogIE94UiO6xvM
akiCvPhkHabDDNDeC9ymNoJ31daVoUKiIoVvwvUVyBWhFY4buJKQwpcFZu+Np3EgECVxI5n8oJPi
sJKzMGrGY91OoE5Lm+KU4F+cfCF20M2sII98IhQZbz1GoNKXPBtJa+G3qdZUe0biVOcGnhhVUe+J
1+E58JbhADKOAMM18/yxbrBJJlfv3n3nmVjwRV2F2mj4LtoxvDRG9Rl4IjvgWYaZbopsJ/di+Jm1
/jGyO58C8mTz84TnVferu3pCV6VF9mYcR+vB6rDYLaL2bDG2rdbJ+sj4kaEOgZytyNTAKnd965wy
p9yWoXQaBXwmTzN67zskAfmNxW3b6zUWozoF+bk7xJ1ZEO4+j5eWq0i4OM6KCc6eo5bNuGVa+VG3
8jtnEvom7Frvkf/66DkoiqIpF8Ei8dI8Kz9WSdrdexU5HJ31bOXx8NIM5TtsRt7rwGy7aszFETPR
DkuD8zxO2IoRRna3xBgITEmIEbIxrR8csNgNgTraq2YlF2PqJpJr/C6oDfoQDztjQ9PuMtvSH9oE
KUy4akgUkuKjKV+ohUmWUo30bOO6qTjkYWw9eIV3jysHAAHdVYnGizi0CA71i54bl173hm8N4bH3
rh7er7Ce9lT5yQ4n7O/c6fwGixlXO13rqws+QvqBRPQXU9QhjNdkRlZHUK3oCGAEjLQYDjg28885
fxP6WcdYMwnvktrOL1aOxGsg4XIbtQSviF7D/bLr8FMaKyI6nJjXdIunrTbOGAgawjjghBXu0mKK
tm4Yfuh7O30eCt7PjedsoTMxXCkcDyNRCE9RB7hskdto8UuYKIiSUXrZpMV9jPLmusjT9FKKEPcG
m8eNS65JnMCY+v6Nb83fKMyJd1kE4EqwahBJN8yhnCGV9fWp0Z0/UBCQionDL30/mhU7ZJJh+NoO
KwqJ4LCw5GKIO/T7t3XVKmF65Qg1madfP18Iouf3Yl19flu97qk2uq10AlAf/dRUH82oifbdbDyq
U6hd1PZfzjhA0jhZmfnee1WA4iAraP+XvfPIbl3bsmxXsgOIAW+qMPRGlJcqGNK9uvDeo/UxAf38
eu9FxMjMelYokqIDCOKcs/dac1nzTMU+XNo531fXruN6e722Pmi9+HlOsjYh13+baC7+1cVcH/Tz
nJ+H//yD6jFsHnqRzmSk3Qyz5d9v+89PIKyfa33A99utr/KXq9+fdn2X76sKWab83JGvLhvzz5f+
+WD/fKe/3P7Hdq7PGWu/cEYD4cbP6/48rqn7hwk6LRKIf+/H9WnfG/iz6T9PWa/98+HrnX/ZuvU1
/ttP9v3Mv7z8ugtw6pFn+/MJS/xJLPPh8tSywJ5eX3+9UPWqQQz5jz2//mu9c71WWuq+TLV6yynw
LdB6+fsJ348a1aWP0i/e04QYgzYHH0tm8TkucskpAkC6ZsgioBrLG6Di4mBMFMfiMm1Qz+Umh8t6
78+/WhSDW92HUro8+uf+9Zq2PHl9hZ//fr9KE9S81l9ecUEbxSV1r7FiyTmIXrxIVKOeuHp7vSpU
FDa+b0+RwFGfR9C2f+7M/aTfJ2Bo16es/1if54cTYRLicPWTyOI8IOjUIDOrkAiRnDn1hyRCmNax
SpBtImdFvLhcqxdlotIpGJPbNHbl7IDo50Kjedz+/ETL9VRQyhe5leUDdYEjvDRgPQnfGXPgfG82
ltM0/ZfRfHEmV+08n95ToURCRLINlOTlYloLoMuFTrHuv73587j1aXwb8JJ7REMGDaZxLI9j0xh7
dcm8EMfPPLRqcEBL38eaccKoyvDmZ/pDgdkL0zJrrLWhsPYXVlX+erOipK2StLubhq3CFOdgpp2O
dFjQgZ0jDCBaDAFbEAyH9aJZrplFghUjAyK/U5fM3Knrv8no4nJtvVmijdr2ZrEXRj08rhfEJVtO
MDGaF71EbCMjcH4kwLWwmbqZ34H1a+/NmBUbyLzx3SldTQnrRRcJf0qJWnxZlEVhWz4Vfn3U7+qh
iQC/zbIzCWOFZJoMvtQXdulI/YQi4V5VLYNKvaChN1iQJ/3MZLNV4tqtZEk5GEajHAjmrhf+kOiu
DTEkIhkzaPCLel+9SXCUako9DGd8VfF4T7YziR3kmsqekqgkslatj4FI9/ei4mnTLIFewaWEyddQ
h5K5MZqStRcVL+XE9dqg41jF3LZbG1WjTPrrApH0VmB4FnQyI5YgH9Zrlo5UljUBwYZAstfvgCOb
EBAaCLgOU2ovK5Qeklx/GFpoz1V6v7bD1vY7cW+Ut/1U2dGPG7brZ5gWO0liaLRV1t7nejudc6YG
TPPWbhfg84WL7JvZjhL2DI1SWQqdNL9+Gl3rtWAKiW1XMvUyCDk03J8+lzZR4kYaOOE5xZYILQr/
xnKxHoDrtX/cNwFZhZ4eUA9ezoaWASRXCDbfyMuVfrm2A/9ym1JYBMcqhCscLSeXVdzyvTnLzl77
hesmWyV4qWwe/G/3y7p56wGXzRM/ze/vYenxmv5eDQ1xv5pd1g1er/1crPe1CSWVwVReV9/Ctwtm
+TkLay3aXJKX1jvp2GGyb5vKXTd6PYTWaz8X6z5YbzKaMF2N1d3az1t9K0HFyLhe/Nyc6AsMSypH
Pol3bTRos7M29r6vKnj+7N7UVEKf6TCttpUVxP1D4/65iR9xkyFz265WltWy8nMxrcFUS48hkM0K
1CWI40EZqVcP8lcrTqQ2KD62neUiDJvSG32+L+JcfRKD8m3Q4NONEpUUGFo56/5bO67rtfW+n5st
+PgGxuBirda3nUZGNTQvW5hJrZ8wZh71TpeBNcSlG68tjUCTmu3EmLdun8pPWiskcpjFRSHXsAiE
diWnrkyINb+sejzIggqiFb+uKF9NH5I60iD9EAH/t8HOElcXiulxVOJTEMWPw9BGSyhK6km1Su7j
sgFdYgazswD6AQ/qSPGxRX3/FATR7fMe/+rctO5QBcGxM0a7DibyeJcDAbN5QoJQ+ri2+L+/6UUA
8HMwGHhaDupDPkICrWlguuOyNlLTj1EqlINV59rRWC4EFoNC1SbO6tBo11ENouEhLaFoQMJGMGnu
IjHc9GH33JWWsCGzJXCrVCEtt18gsLKknej6jNs5HOJjq+Ydvf7yViUw2NXZEPidkwNFNlvhTlXX
ubVIuKCAJQ9rdpF7zYx4JxSjnVQ2eyWWOxYEABcAQLCZi2RQJSsZrexyW1ra0BbiTNeiG7O4u3qQ
0GblWCbTZnGZa4/LLNqQCXolIOlZoZuXy/0lzVDhGI11Z8Y1AtO6fhz0rcKyFwDn8urg+pa1mm+6
6/vgz1VAq52y3HADA/Yi7WJHatFh6XoB9E1E6LaM7mt3M5QWt3Qrnb7bnOt963/nOCRDvGkfw44x
dJ6DJ99P/U3cBsWxUT9nVYCND0fwCHSWDNGl6UmzI6p6fFSNDKw+h9yZtrEtJjMCj2UH4C1qcI3L
J0JjrzV1AU+cDTS9f8KGFw2r/hXK4eSZQ+v5ARXf3iRBbYRsu7ab14vvVjimIdSQDeji3pkb8QEj
ZbSj+/ZvG9N6bfXWADumT6t2+t7or4Y5AmANQxKZ0AuQpJgCm1kfwK+XiPYPo687OPkwJnrRd/sW
uD4m9uF728IS8ZyILs2GY8juWy76jNZpT5HFTTtOM9P8Ukz1cyC0M4ttUFizIbF79OS5DXU8TQki
Z8WIpnPc5qarlMS2tqgg1r2TTct5V41kApGFwqLXg4LgR0vwrUD4uXOVGgjNRAtdDLfr/fLy41qv
/VysD9NXltF6549CIYmIasKQf/y5//tx60NEWU88Tdf//OW+LB72EbEPdDV+JWLWeUWaVu5QtAG0
Y1VwGy1+yLNkPluzlNxPNHJ28XAf1xZoD5mkbNz7lNCEaaP4SkM4GhF5k/UZDNnzXAKCo79put3Y
63Y5g1KeQd7jVSnBQubbzJQ8ShaqV4eAZeucin6l9AQ41+MRv1/9yx9Bhgyl9Q77nkR1NLG231cw
15tuwFFPTVIQk/Ew9LNwD6nilxRvRxwU780it2yDwb/SQ6rPdI2Il0mi6cOoo9NMDu6TTO1rR4mp
20i91r8nwnH9Pwk/WMZhkB+w9/oPldQ96eM8fqghwNUo8w3gtWVzyRu0QkvJ5QP8yn0OVP0UpEWw
KP01chjAxa7/bAi4G7vko7GSdNPNOuTywMif6nC+rK/KXuNQjzT1bEVQNDTqwgg2ebvWFN7CWM0e
BnLTDppKLHU2lR1RtMzrCxGW6mjNb5UE8yHPtY6mmjU/D2W4XzcCDwCB3U2knMqmku5Y/Sz0peVM
oxOV3kxAzX2x9m8EQ0jHbgyRfS2bMlNTmC09ec0WnaoxttJWSrvwVfMpOC6fqptCUl9iXT4OBiwc
dEaQIta9E9DriNA03vXBJJ1yZQq+X3Iy1F0/avIzYOt2V0wFTtamHd4y2irrM8GcI5xtFOXQAL18
AI/0vt4vphH4jsAfr/KUKedZbwdHXd5KAlBopmL1RGWw2DdjnW0kQQ8+NPolyxesVhxORLXo+34Q
u8come/XFxxKuB+9ZraXcCr1S1GQg7VutWbmT7II+KgC8OM1XZccJC0GeLzsErE5WqE8vM+EbOPB
VfydLBoaIa3paX3VGaq/sx5ina/71/WwW5+oVuIvqtHyvSpO0TGExu+uHz+XmF7KRvEcwS6VIJtv
pqpU95CcrFscUGDFZkL3uFMPahzKL6M5VxsWysEB3O54C0it+H4Ejui9pgvxqxCpRDpOdXUoOSHd
GkGT+A1mxa9oVOksRdNrF+WWR3N9ZqpGdVQq9J2lcKCt7wQTaDOqafjGbEv24kAxD5LlN3dTa1La
XF6HriGgTqF/S9EUeoKhZcwf8vCOGLcIRyaPCLLCDcTef2sso/SSMhuOLAykK2XijPhptqceG4fE
8PadwES+bl9moDez6irCKfl+DR3rSNZq5vtcGbS/Sik+5QV16DSc++9HdOQs9zNyabPRFALR1PZE
Jrt40fyGhsLyLiPnACs2P9LCHF10ucqp0cPyYjSEV68f1Op3OtKn0/oAsSTJzGhJTSIm0zozRMA0
XjaHLOIynozPvtMzxnSjOSdmO3MIgqoekBb9Sv/1gQqyp0d1UM6KOhTnlPdyk3qQPqlrfn+eiliH
ThDCC0ha/xRFbedWipp+onRf30maS4UklqK9lH0tnjo/FF1/TuWPXn1ZH9BM4+TUYqVeWonMFbXJ
dOJEWvFSdHw9fU+ZGt/Kb1o6lCKHVrw3grBkbJuRks95fz+bwHh7Sa9+N4DPUr1TPyolE5w04jUq
js9jzmf0eiK5n4U2uP9+NSt8KM1Ce/aFVFggr8nRkAT1wsEEACo0/Q+TL2t9aKKArs26qLoHDNvv
isRPd0pRaPeFTkNjfUiOjySnOPuhGkPslkmFsFxShyNJKXhE+7J6EdPqbn0ov57HDrjZM6UVMGP8
JA7VbIZXwiJUZj5586mE9MuXLVZY1No6eoibNE3yjsmTsJ11JX4wAkrSORqi3xlHpWj1wnssgPEG
ai80AaCLUQVLa45elPHzUmf1su4eXTafe7GOntWmrTZjMEoHOcrr69gIIpSlcpkZvayPnDtftbte
km6j31u7YVoY3H19HLuqexgM0D/rw6Yg9QrVmt6FuGzcntjvM/708DR2Ij0y3whf5y45r9tildar
2HfKkxEK/WbOTfzaIoBgoncHJ6Js80vqz+sOqljJ2cE81zdgx8ke0+60JTNIe4h69KXrQ3z0zybt
qncfaqBrytZwNmShOPkq5G4tatpXKSO4Z9mHVOo+ojBnnMygFxJGn20XgcRezy3zps/ZRPFVUX91
GXoyqxbekk7x3aEtmhMgpvCixWQuMolsPzPzRp6Wxu8vZVC0DEJtM3jVZaUSCl703QuB6Of1tcJW
/CPEQfxIf8EAjdWNu44QFw5bwnL41BoEPGs3Tr70amkz3jg9HI/Qv4Nr1hQiVUQ+z3qx3uwCS7iQ
tjcccdL23vq05fnrI5Tg8P974/+XvXGL3vL/7Gy9fA3/a/eREYoQ1X9LvaZFvjzzXy1yQ/wPYjTw
tqqg6Gm2/6s9bsj/gWEcdyomVfrn0uJ4/d/dchClIhQvcq1xyaqa8tMtx9aqW5qBMUsxJM2UReX/
xdaqKX/vlaumQZdNIVp7ab8DN+Uz/LVXrpLuhQPGmNERNdsk0iHPhZ4ZecJTdUp3hu7MpCcaB1/2
CgLDHtsPMncf22e1oOrpEibvk5QzA+15actj528lncbKFkaPBjNb3Fmxmwku6/zwKWlp6RAIep9u
M1fe5B905FkWsprIfDd8Inn1aLnG3kL9843K/ZuV92/W3X8Yd7+30aJPjCrY4I/8920EaD1JcmbO
O1Znz50k3YfdvK1M5S4e+JHX3R9BYLAok+hNi6T7vxwQ//IR//XNVWvZg3+xDa/vrvJNURcTDVFT
/vHuTN+xVwXKvDOfrOEo/inu66saOuJ7u8n+YBhelpV/jAf1vvBd9UgZLXkQNuaZFGnDma9V6ak3
qT5LJyo9H9ll3ic3IOikYkLWv3Ukb3jRZfowSQGiIflgxNs5dovd+Kt4Dk/Knbgtza+AZQ/Ssfk5
+YJpod+pb9RRyCXF9cFzzgj7Z8OmDGdDoXrKngh8EZQ9QRiZ4TEjUWZbKh1KpTDXAqo/p+w0bMTf
yJCUHd3rJc7ZcFm0m279UF0kgrSOzdY8KG72XuCltcNf8SObsxlf8j/zlolKtInO/k7v7IQg2Y/A
3A2n7grQ0tzEX9Muczt3nryIYKfS/iMfgYi2BAjEwp5lfvOJybkDKe9mn6ANR9UV9vV7bxI04tVP
yBToZcmyB8SAiDhqyE9+s03JRb2bDSc4B7pTm4/FLfmiSz3iADwXj9p2vjexWr5kwyNZx0R3sjuC
0/Saf+ibIXF8TKx/YmhzZ515tYRg1INeFcBfMjfERgSxi5pKwZKs0ld97clmY8qOYZHg5ly8qeJm
AnNzq99JDPgs7vxrW1zkBwR5JipB5LkBkgTHuo+2wiU7DJfgQIRYcKcfyZ+cKHPTonbKjxSuuN2F
dngrXOVP7JEo1G0ysgrBOX62sZcgQMELjCHM8V8xn5TFXfRIZol5VCfXYHUA1clrvfw4b9VN6KmN
YxE6Tqjwm/Sb6BzZ1s/zawMn3M2uKCHew7N8VjBw7JvSFXJnlmyAgj4Ay61xGlHJxVsIeS8I+KDo
gzhMv+pbOtrjRSba4Cq+yXSN74M9wXQhYQGRU8gOmjLrsWdPILttEUKc4LzKu/ij25MqcZXvsUSa
T8GnfumaYyvY0Yv/ZN6AVHJol07fup1mK3v9kl0H5C5eppwMBHKekHrlLv8cMJM78a7apa8EC8Y2
wyA43bN1Zz3Ttimof5XO6LVOxq/DTr/6i8rePMrxY1w41ZVR/9os/FtGYRgZtpEchlfKXsZNbVxo
lLJNRTn12g99B+sbOahnEQJAydMhveumHdDXhWcScHTyl4a95GEx1n/RkF82UN/knrHvkR5h4Uci
SXH+PO38cqcadu3Ul4zY4H1IBDp9Jc6BiNompI49XCwHiXiPuoRV9O/0KfSYXL6RTpluZXvajXdU
60jCDR1tHz+175O7m3bhE5HBMI1RKwdXo3WD1tYe/Y/mj0BHmxj4c9/vpxeqWh76TOvWkc5ORvl2
qjGD2SNWIIB9tnlVuifr1p/bt/AQ67bxNt2LLwQrALa0xXvpWg//h5Mzw9/fz46mhPDctAxJIiZp
gTT8bfyR09nUBh13aUMkeA5EUM6MFzNqvuV9/+MY8F9OwsvbaBbobZHBTtaXIeIvkjAmyVMn+lK1
06ThcXkLaxoJqRm/IEtiCchamJQVQ/y/5wL/zalflv/r6GpKqixSitdVw1QBSPz9bZWgUjFtNg1y
kOxFmSLf08YlRQsii53rivAuacTmWenGL5/jwAK6bX5AcM7dJdiqB9pJ+296LHwEJbMp81ODbUqw
B9C8CA9u0o3XkcaWU5l1s5EUaKyRGBGmMsomS2cygea5GEAiNJd25JSRzqlrFeoRmUx8zWelOqnD
RNUuNg6JvkFE3jzLJbnnKEIAzonok9K8oNRlzvdtBsGJoxyX/LSTld6ezOIJymb3EGiNfLbS/FjF
8AKzxCAKSw3KvdU2JwCwEVRIBjJfLN+svtijx02JjNuk2q8uGMiq6Mg40UkeGYEpFBmKrZYYxETa
KuK8N7p83ugJ4EjwhGhBiO4e6PlT9Y6cYUj5bQBbiHI2ga+95XRg2qRsbioEO2hOsmqJW36Ry1pw
aeAurp7oT1e3yUUekO5FhfiQ6L56JlyXiv+s95yoZLSzGoFf5rTTqvqmp1ECxyPbjBH4TlVbIlgK
84/8iPCGc2rOOoNDzseK2BYuCjoam8KsbtUqM+lN5xtBTiBcxqJxbhvjDJo6dw1xYOAz1OtUE8tN
2PLnYI0qSidPXfC8PhpwYilkkOSthlGaJKlxiO+UQvhlyXyyXJsfNfkj4PPahZn9rgvV32mlzng2
y9e4b8+hQLWnLXRtI0f6cxdps6fidh/8iQ6kziShb5ij1YtMUdcftDl4EJckrES6iGa4EybtThp/
VyMchFJQtmowvVCyfCZW8iO8dmKYec3Y3I9h/hD7waMcNb9jABH2zAE8qx19i+Zlua4OHio805sj
sro1ggKDcZZcTRTYxITCGENCbnWexsqVRabsonzqvCyOFQR9rFVL7QmkwVkQ0OypFt+0KR8K8nO2
QqoKu7qovbjHPaAkIrjLbngmrssRzQFRSBmYG2H8mjjURYEw+VL+7RvTYZhyRJwWrgYx2QpJh3g5
6IAndfodWtUANIWdtpeeb2DyFxzKTK/nTOHBLcke74YHPNG4cEM+B5EatDBVdOS5CK+FZ4g+cVPp
l5UGG0OFKRFqJOoYXj3DoTWrnXqn08LPNKoWS5uaLB5KATBROodQbnsYITTXeyJmqI+DWpTetZ6s
o5qIXiZeufYVhx/z+DCTkaOM/ZNJ1I+lhHvTEDcq0sVFUtjMpGUzRevHSD9mRq0fFQQf2yjLrlOo
xaSW+AaBdMYyaNSdcvKFDrZMYFxmikn4m/daq0IiKTEdTblU7WU9n2AIk9yaQKJBnDl2FEvqe6Gg
jYgiIIAHjn+j0GiBo+qS4NBZSGkVs3HNXg52E3pEqWtUBCmj78Br9ExJjJBA4AFt6HmvF/qEtiKN
auZsstWG26o17/wW9QN9fKLVJfQMRIqUHinWqAXVITkY+keMjQLk93JXZL7k9CoIocnS43qPFlrJ
97Ve/sUvIj7OWg5PNIA+mFU0nIIa71/Yppw+Mc77h7CTv6pAFjay3EfeXYTz2xav8z2hikwXmQKU
O9NtzsXNAmW3pVXClNF/k5/mnfwWl17j1uf0PJ6ljzSxm2NDbK7lWncz4IHGSd6mB377BNqFzvin
3koePN/shM7vzS5uoWmLb9Qz1Wv40ZzUzXju0Cxeis/syJRdtAl8l1/5jvRX89g8hDvVjVS0gpzn
r0ZJOw/JrpORrqeyoxzgG0By6sYxLuIdvReJ6SmkclQeC57ARgFgwm+5oapZwKB2/SY1SL1IYLN5
msEE0YHbqn2ad+Zvc199Rf1bOLtJ7KooRzqe2P+pED08DyeZLtNkC6QyJcx6nKR104u1NZ6LRyby
wZ1pj8/G1tiKV9J3asdgEMuZaCh/0vc53uaO+Tm/k8FnbKvGK2Rm2sBimTa7EoW9Y7tDfoFAtD/K
I17jwxKEKFqOGV9wENTaFkXukHgBuOlhN5obhdnV4CnNUSKUiawyfm3tEVyEeK57MMueJtpLNhmB
VgD68S2Yy/xc8Ab9TpOckc27VZybjpkHrYBcNcGm8qkHjCcOOt2xQkLrBKUXvKTttnQ1JqcXk0+u
MAmFvFO/yuVWkYhVcIrJwZiWYoYBTHSVD2a05+JMa6hAHE7glrkxK1t3h1f2ccLvi6qVaNfKjgBt
U6cktsHsAMqYmPGJEGw6CV50K9hbzC6/kOQp9bH+LNAPf/IyzejR/hg5jV8t/ZDQRQwAA98P/X60
3oQLpzDromkH/U2A57zjsMiEPbvYAIEfPBgX9TdmD8woLMnQS9YIUshwnZkzmo/GJac5El/M6Kj/
Ju/vNj/7V9ZPzRsN5Sq/bx/H2uW9g3emvq/5qdz3v1mT5ciovpRNdNHP2UdXEKZmty/DU0SkHJ7o
Cz8bCoTFzhzgrTrFU7mpH4hUxkFjvvELUD4zFmuxCye7q/jSWG461ROZmqqrXZInjanq7C5R27Fn
EXTt1i+9gZR3V/L5D3xesTujJec3yRRK8MbWNkSbEACnqmyj2lZPUmhDy2Mzeem+vyuk16JwctM2
zVOguVECBgI3jW2wkLwktQOuqvKMo38wWYGarGv4pja8RpW4fEG5K/rPcKgCSDGEXkG2647Cp5p7
0X0gUclzNGtbMRG7WNcpowtMi/o87vtT0thFsOHIRWMp2CiMjh1KgQN1znMcuAsS+/cEUuBVtE7p
yc93rG0JJcyZbOf74pNWN+62wg6ZmwS28cpxhVFqBKdEMAFi653MOaP7jD2VXCtW5uEuH22Drvkr
tlVy487LAmzwxmdoWsm13foZpjI3UewG3hRRgrItmA7tXxrvge7h02VBnru0OzlqWKJSF/DS91pg
4eKMkP5vrMihZyaPPRnQtvVoWk73UjDDGbfk2e0bR3qVNvJWf0q3FHPe8FfMDB/79BxtlKecuoJn
nI4o9OaHIfOIMxDt6i69sZ55azfxHhy6ek44jYEPclG1G7/R/AS77KLyuv0ryt53tuHGStfMd+Gh
3/azHWBROhHTMXvWviCn4hpIzlQ7Ir3BYiNe/HvYX63TsaqDzu6yLG/vm6vwVh21B6C/7at5swr7
PdwTSk0hhWnCzR89C80DZ+3+IZ425haOqb+3Ntan7GXPDKHt3QKSP42b4hJc6l+I2SYAZuckcqwr
2FiV6dZT+dm52pkzrPqoXKKn5IiSTj4EykEFVDrZ8mRP4i5NTmW7L8U7/aaejYfimUQFJphR7uYB
IS8Iynb0N8grpKBS76VXnNnzlSXdhRGGUghrxOizJfFVtnFtLBmChmt02AqcLHNL/8B+J77ktTou
Oc60mV8lxYPIk1zNi9Y6NTouYYs5MRR2o7The/JDTBF2kdzE8UTUHU47FqlgT/xuk58pqwxgwYsT
q0rpd1N9Mquw0PW3J/UWPsLiNW1pY97krfVAZwi/KvSggPbB0v53sGV2dr1HPa509niKdhEzAgLa
L3XIgHShKU7yifkH54Ky57ALXuZf2WU9zWFYPmTvVFdQdknvQK+ZFlnedJdtEbfdguigSJ8kQ8bm
LRjO0fvAxCs9zgs7Fx780aRrnOpnTv5LLHJy9IfHjh5kIPwBLo8/0CviO84/Flr01HpMDqiGPfro
L8SDsCIYzukbFQjlVbpSAOmxUF7T/bypbnSUoZZnt+CdcYmTgaJ8WP0G4Pu1uI9A8v9qNwHG1hdR
xKLq6nTo2AGDHTOUcX4Eg844rEte+jSWT4HJLNxJtK3F2FJsGFQkznZv8XtrOMlVZl56G199/4Ek
H/Ip273CERsjIiah1Js7238PAhtEWy555Wf1VLwX/kl9LqP7+M4sseLstF38tkw8UcR8jCT9IPKJ
3Fqyk0N8nZXdzEDxIu3KjbrtiAS0SZ+pduK23bM87c5wosJ6W8mb7svU3Da3OW1iTFnSiN/MB3G+
+A/5jnSHt+6rJUuJWcDjEvIIcbhGt2MHF9HLngzR8e+KGwEm9+VpoRd9kAVV/VE23XtJfePPdMg+
ZOVGaHDDog7Fw7k/DgOHtJ0+MOZFN8uZ7npxq0V7iD/e9K7SSXzirE4QSc6rUhu7JMf6AekKo4iy
M591ypSZbV0pKH0oG/GLG5K2HYI9iU4hJdZx6wP9qbwUKOIjoNj8qN2XFEvCTZjesi9lZhbrZV8a
lLLkNltHAGP0AvONYlxQOfR3vb73GRYn8Z0eFkuFz34WWZyI8B5eZ/qmiI1smNBFQ2YRFSwWtoPK
mW6QnaQDnM8UqIpqFuqeAT+qiX3KahLp9Gfa0ekr8jD/XCt/mvpXjZPojm2aGKOwOO2DL+Yw+ZUE
pOim5LYfOCmzhIPRenXtWYlTvoEH5otTvxDHI2fTEpYfdvc0JDbHcfiI7fi38Wt4X6AlIBw/qy9W
jURYFLXj/2l0cKxMrVkzYwyztZdgtBmziGcGFXOYz5ObnbJtxuzSHXR7uCRMM2oER+oWtZXUu4T1
9HZ1iTw4+Qiz1d/inilitCW8KDiq52pHwY/TS+UFl/Qt38fgqJzmsyP9lbLmY0W0hJMONiPFFdDZ
xTSP4nb86r/MC0elEDjZ43wOz/kv6zG4tmcEWuqntY+e6xN9YOrn1fM4bab8jzTfTeTzpJiQHdCO
YI0iHPu/DHNb0qawWMrgWeJAFxp3jDA492Ygo62YyPqRVfbzWGnBge6kE2qGeByCVDqO6z8ksT33
GZAWsUEUiZaRyPXlv+vF+rj12vo0Ywg4kScJLMSik47WGGEiX/9dgM06+NNdGrS7ASDZrRElN9AA
Ii6anSjkPNNWjeqaYi2TW8v+KpVg3GalLrkxgkE7NB1Di69BOPLDzogIyUopclGP3CIrPIJW5bMR
MgIuNBM36Ey13WyI1kKKUd02AeAs90lG/QhpEkrpDewvZlSCge94EkGiLeFttUgxytKoc/rgRtu4
fZMSHeNz1wwPEpE6UZanm0qmwi5aTLgx0huYpeORlXD90NDHdgsfL0tIpFgolG5ALKSR1gG6Jky+
smXU3pDCMBxlP9so0Rg+RxG2c1UlZ8qQ8Ie1+LkUv95UGlrfCpy/W1RFe18xOzKV0LVQOdj1iP4i
HVWWa81wVDvG9TKZKaSYwzFcjIl+RdqPKPnnsFHedOJ27ZnzQ9wlqIQmKpmkzd6T3XMwSwPZJefR
sDr2iuhKc9oyf2SGPBT+LY38d1VJmkMrYwclutXWY85/zaxtyAIbFgQHcpZ9EhxZX9+1pYgalba6
O0GiBFqWsRKZmFRkrboPBuspzIzQwZ+/CXvz0BjByS/HVz3JZeQ6An2yVr/z44+0q7EdWdIXvBaW
ZT39+n6K463oLxBvYRt3avqmmixWMEZYRC6UAqLnFjWYP97PwS1DFPWada+NQNd4FNu3fPG3SvgT
Y/+x0v7gZattJUif+xDwKgwCIt1q60+VE+6LpMgWBJ/KSc5nyCYUaqPqDbIpsPSdX0j+7Hftwuir
xPDP7GuUkVgNmQGK7qEPdz61vKqbnypDNXddLDROJZjUvvWBDkMwvEzLm8kyq1ME7bLlZ1SgMbHV
s+XpeN9VrFpOFMsiznN5J5aUpyPF2s4Jhu8kR2VVyzAGX4jveenz8EIIktdb+NHrvnhpWxZj63Oz
WPsjmvtEKjlZI79rqKdFBkl5I7iwVMeLWU/iYyuqr/mY7LrKI2NqUUmIFaPONFvPnJVDuzMDPoHx
S/Kbl0IbDmHGghiWYuQoRfuUVwLSbBWmpzFYn/UINtT/VHWmxlHfHY2CCXOZ0UFQbeQbb1YqvZL9
3bAEpYGFhNtJSPtCHLAJSpYMckgLJV4AuhF0XKmGJ3gfajSViokVHVS0bSFFLGYQ1MmVcYMN9CzE
6El6o2Y+Lb4l5fAZj4w0Zu6jl6YelLV7Ak2IRkCot5DrCPh7QmSO4UbhlJKKrJZDXEguek6P7KgJ
KILc7syo0m0rj3QoTgwARvDYjUQRG8q2Z10atz0ZDoJ4I3R+0zRW6wjRox/GHxrqCqpPBkictt3L
6X+yd17LkRtpm76VP/Yc2oRJmIjdPShfLLqiZ58g2N0kvDcJ4Or3yRpJI2lmZ+Y/3whFiWSTZYFE
fq+1s73dUUqWWwE9RSO4hRGRr0e2zTMBIY1eWbf23ASrNhw2woZvi4b6zg/Kc6KI3m1mDZPN/mru
TOyN/QMhIXQuCfVcOEhvySpnkvG0ZbqDtgh70tgq6GThkdwxA8G6xq42q7PNW8vRaZWH1mFLK1u6
ksZseE0rEjbCHC6GNby4DpoX22dEM8v03esD6Ks0nG+dslinkf9E7/v14nYbfNAky2KdqCpm6Wmk
nEIaxkzp+2zd1fCAhsCQ6QYJ/liP1IxgiVZUSj2mPjZxMw8+mpzJtYqL5wmtRzLyWRHO0ZJOiz3M
yZrbGpih70P6wRz82cMrWYn06M14zl0ckVukpHDpzkRU/JXfWd/iiY1s3b8L9xSZ9S28xqH2aPvy
++4zmCDui24jyIvwjPKmmm0tXY5u1g+VL49F0zyKwL+danqLlAvT1gt1LNr2Z51fBbP4iKKCy2k5
UG6YLFgzuhywycvfM2PXZbC/rYxvct0lAJfAhocRZ37/cOdgXksUy0kX0zQ+gpPahnXdD6AiraFn
VV89JH7JxiNNzqLFjJrL4mA30L5TRbpIFTxGbVrs8mHmwprVh65bjr2LrTltxalqiVNORf4wjf37
WFM81hQL2xMrYlhmT1SU47kyjI9pHLZzbN9FY4lsC/f2FER8GkO3QvpNGVq38g1CRXJq7tcO7oKV
W1jtIczwxGClhjjDlY5a1dtUQfFcTYof1cBqrRpPJJk8C2/adLi3sw7jK1V+OdSqAv0drX3HarZy
/Uzroexbc7Fecmz9e7zTZHjn1AaUy8cikxMFb8YxFeaZvjwNONfPaqLlfHD7x8kGwQ2Vdx44Ttez
wwJvBXvb6bKNP+TMTXCtkcNYNXpy34X1LmtsQjPqg20b+6QG6LPzgN5vszzaeX0a/eTR4PW/JIDn
WZW94TyJuRLH7Ba5kJklNsEyUOLojILeJPxall0AIafomLPWSXZxzWCPfpABM0S0nhhDdUyxVFEd
qNtN02RHy+p4R8nQ1Zhif3IVWQuRFWziRZlkDpCyMAMAof5mNHQRp2ZBulZTka+rOjsuwjwUlU9q
S08xumGS5zdkyLArd+Mu00ah2NioeF5nC1G4neDzd8NlZ8fMZSYilnWYGvez0xdHWTvUe/glI3tR
7YjIpblJWV+qGYFxcyzoT4RFSlru3XUzp4wO3XDTWZSmDWO8XRx8cX7/2BU+uGbfHsPBP5DADgbR
yrMquOTWy3BEcHyb8RbRluVd15giN3XExQbSisDFx4a421XTyVdrqilMzIr3LBTPqo3nvXQlRF3w
6okIoG+cdtJWZCsEXXEcI/fNwcK1JstwI4lqh6QhcwV74Y6PW+0q03rDR4Im2gUT8DVmLa38YTGM
U1wvj20GA8HCTqQX5jV2AI568ssKsadv/hyIar5xcCaA49MCTjrbbgz7h6g7Vrn33bUSsenoK42K
+SutonhHWqq/CnmHKocksgl8zTTYsSVObBGHR+7PxFntNT+8hv4+0+WQiDuyvPqpczfZziyyZm2N
2ExLy3wOxRDRrseg4KCOqMJhXOdp8pgV6bCDoEHk66MKaqCysxEJBGXxORLrCUZjVuAaUe/dIDVG
gWHWN56YdMz9OSQvY93Py7JPyvFutHeGj6nfigd7v7Slc9UVyrm6fPWXb6e8wsZXMbg22fcEZmhr
2o28Un78x5vLz/x2DraJiL5FKVmHl5tm5AxgwTK3Rc2uLTStdzFg1unc8oesRLcLssDCbWSI1SXr
TMYjCF+M1TYiIeASK7uZKBFDVAWmmTO56XC0MYqqowPqJLURM2vyX2+GuT4bBd74RXszu3SmctaS
lXdladfm5aYs0Z/07wHSdxr9frtJkBc4i2yO6e99H5f6D0kjDF498VAoH1TMluW9CJW1HweZXedN
5uwvbPf//BPF/rfGhB9VPbcJwva/fPt/nqqC//6X/pvff+fSsfD3726SH23VVV/9v/yt/Wd1+1F8
dn/9pT/dM4/+67PbfPQff/pme5H3nYfPdn747HDl/Nb0oH/zP/3H//r8T0SCdMlZSLp+FwboR/j1
L/VL+N//4+WzLaqyRw14uTvdJfHr3/wmDzR/cTwdVWML00KkpsV+v0kE7V8c2/GE5zqmS6KCyyP9
XSIoUBSavsMsaqNu+D1PB4WgZwVmwL9ImDVJPs5vL/9X1cK/Kr7QAow/yNcsRHMmMkSeoGN7VG0Q
7/NH5YRvjiz57B0OkRv88MGn7eS8mGpaMQv9Wmr/p0Poj2I53dbxxwdjbqEEkFcV+HZA0br4ixqR
5aIhTyoKD3NrZjvLHyywj8mmPczWbXUIwn92nTgONCqK+SYo/bfGmAA6ibFLxuJb4RXUg2JKwzOs
EOyCdU/4MZyMZH5cyM+JL57q3EHh4NqnJJdUXlqNIg6Qq7yT+etp8ijElZSOalUawRpEXczVdjTa
+z8cAb++yX98od5fIoouL1S6whcBnxRhRX95V/FO0YOQ+cFhjpzD1PsdMgE/20DXE00GSmbmupXQ
+uGI/CtPbBQj7b1I2Jj2YVlvkxqMMSzw6RVfhVNc5/moNj4S9LVLeggjJT2vbkLAH5t+q+roBSnM
12yIycPcU2sEuuvbx9FFCLZEDsrO3r7xoozO9Nomum1r6mXOsAQCJy99STCbXeVL7GtzfqHWdWyT
LpnHm7w1F1JodH+iw9PuRz9fKw/6MsjYYHtR/zY3breKo+YQ++ZzmRBaE5X0Q/pBekh9LTizbcmf
JF9mOlMposDW+AAY2rMNDQ7z8tkgkM9ERAu0xS4uSx7rYd5YahrXvCxIGid7Bx5gFg7Gj7GBCSzc
XG3+zWf1D9ohDkrP4XOSgZCcoX85KEXr0HrcL8jKYoPNTBM+pXb2LejRu5eTAOoBgWpLfPSRk8rN
CK2RVa0i0U8eOsOr0HT0uIniQ5TZ4DfYUA+t525ZiwFEEkWSXOluZeO/cT3NtRjCZU85UyeMlR5N
+76tW7ymeY+6fT6br6PICV2Lki+ZBh0FIwyVjWcDeGM+wAJqgDWrgK1N8J0e8enKbpu3PC6vHWw/
KyOR6cbHnxDL7FRY9cugynv2YQTaY6bP5vE6MbNvHZeKsJu7nbyqRnWcLRcaLr+lIPtusPpr6YG9
FFe2AH/q9V6fX5gQZSZf5PmRSeMHZ2Eq+OyZLXacpndBAMnsoMXosi+/BWdv5EMRcMT8m8/pn6wd
vucG6Kh9h/ivv0i8OscehpmB/JDYtcLWyoDiR3LemWiVe+sR8+rbv35A85+dxGimbfRr0peB1m//
cWmUo9kBwPGI9mSfate9X4j4WSPnZrQoGeOS8tY2UAEk/vDGrKg1R3zCXmXpaHX/yCX2C31P1Ogy
z/d//dz+2TEboFzhaHFYYv4qOrbMriwLIw8OnnUddBVzPEGdOPV5EoUkvHGo0DuVcFv/7Yd1hOnY
6NNt37Kdv3wGQUu+W64M/1DI/GuS/pOoWQ/8Kv3qSC7bRlO2zzr/6V8/KPHE//jRS4sfe8R32/94
jUojE7cHJy6ktzmuk+guUkBZsQI0rPEkezUIoTOiPHUQBHtPWQoR0kwWrKonvkwzoEwDr1XAZYnT
rrhx0wo1G4tMKLJ5n3A3FCeBrTD9l+lMNZ7wKO7NXSJG3OLe6YCF8jl5LVvjXDruFU2prL8esFjm
VtuGx93mUww44Li7tFY9x+a9a1dq47kdMoq8OAYuF4DIPpWCAa/SVrF85ZVRgZZoYuu9MGBUaFdc
v/3Ri2eAXLUJB3UX0JhNHxLzHNaxbz0kGW1MrMHMenRtdynLIpkcju98TYM8mSHapTTpx3VdTFsM
3whcCMwAZp31wpNPy7UTcTEQzrgGEkfR0+wMF21UMrlybefzkz1Wz4Opf5dLK+Dm/OD1XHMaYxSU
EwVPyP54YgFvrmzsN3dekB7qq8OMYkU1TQn+yxAQZ4cWkqga0LxMDiVOOSTBvzkiLEcrK/+wbSFX
Xjd1cSBaWvGPYeLP52Zohfg3l3Y6RAHDgrJ3KbMDFlIU6HqcGIOzr8eLmDnD1gNHzOSx6BEkb6Lj
PNFoPW5zPaLEgKFYSMXB1ONLrgeZgomm1qONZMZRethBpxZdV8w/Q0oGIPhvs8b1qgekfkhLxLMj
pccNqIohfyRe3sBBUA7dFdZa+iraYCVCsOIRm216SL4X5Cp6MIuZ0HomNU+PbHSjfa/EsY3VQ1Cp
ZpfolqSq6/dW5rQ31eL8zIwOujacEb2hNWDN2lYcTgAICROjLWIa7ssHv0Ht7k4t3EKVyVXNnBno
gdNi8pR6BM2HABhDT6V6PF0GtljAPDh7zZDEonlnlKWGsA26OeRq0mOuX9jP3VK9h9UgMdjL11aP
xAWzcaqH5CZaN3poTpme/Rwa0+2M24a5etID9th7Zx6XJBovIO+kPfZ6GG9i9Win9UELs2hNSYg0
UjetHuB93iEv561yXno94E9M+pjevuaGzqqirdGCA+ibNc4TLDcFtcrxOWZjDXHSI9GHzAOIqNe5
Bhaw/64nDTV4YA68V5t8rtB7GpJ3L1mGbWgHR9DLQw1iMWnoQmoQwwLNYGsGcwu+kfZzrnenUF5m
uJnDFKrBjP2NH1PeGrnjXddR9DRq0ATN3KZJ7eo4edSYEZIcrIhKQc2j4RalgRdbQzCZ1rtGmXUi
DkIca31xtpMCCADohiL1eJOZxduMwIm44fhlifLHVDanJMVgTUDbuslmzBLUjhUDgngwoh6sSIEZ
xRo8mkGRhFdRly6njMPu0AiY1tAHhLPm4BxEbr0ujPEx6ppgXZvtc8HpuhpN+xwrzziOXQZLYC0f
5XDlZtwNlxJ3X4fOi2zkLeB6tu1M1FSZtFFHcnVppoZV0IqsvYgVGSZAtFXyXGZY20xsJqoSSA7y
+nkC2saAnQPATZWNrxLWUYNzDl7JVUyI3DrQ0F2sQJMpLvKpZl+pOcbHvHh3VVKfSES6m8H/anDA
oprObFpXXG08KASL3dNUaEJrfCdr+iESfP4FsRcn2YKpEgRjjexQNSBYybrYAX4+2iEr81KyxDpR
SWR0rFGMc6ohzA4ss9Og5qDhTTJ3r5dWN+eYnNW9mR7mjEgcqMR34jphOFCc1iERJYZK0fmnLNHF
vmmq99ZGIdbBwIFCIv2qwhpBfo6UgFKWePjZsNocW8V5TAD0vpPYgYFuSyDc804F8U2tcV0fgFdM
LbXs9G958UtWjJ+NRoLJeqAXtL7tJp3W+d43w1MAcJw5AA7LFXA/vHRQYRyZcUT0LYaWxVOvuZSb
ARi6AY6WwNJ0Zi28CV5LhiqY9Qx4XQNitxrNtoC1M41vS4DuXCPeBdC3axd4BrDk7oD/dyU4zV3f
5stm1ph5lKGszSZzb2g8XQCsEz13PZbhkzIKoEGCuMYOiLm28ve05N2JkTIIBe/cJmidXCpB2dq+
IrhG75WK7FwbAfqDCpVfYDZnR2P/FdNBliJjnmj3ozgnZG5cpZoviDVzgHOa+4dM8DWrENjjQxNb
q9ThZK4rK1g1Tv/sQUUYfX2HwZeqNX8kjmYABPX9bdPZzbpbvGeP+ea4lMjX6ilhjVy6mriskAwn
f6DnJiZUJnDQPkKPhMlTq9kSBW0Sx/a5jJCFLBHSTntPi1e8N+P0yWtYSVMUm1lAhWpSh/2hroKZ
1CMBoNwgLfccj5oGG3WQT4mOUs91APzXXRieZSCj7JioisvtDBasuSAqG78byTfO8m4barYIp+HL
0AXnyeRaHQXZcwcD4Ey4ZXqBmAhQHt7J7Yp9ppkoW3NS1NmitYemEoW4FnQ44mOPV4YzoHFZ7Dfi
6N5RClia6fKhvHLNfUlIMDjrH4T6jHn0o9AcWaHZMnZTz32NyqPPa5g0KDULak0YwY+wSA6u5tzm
0HjJXPxdnlltNIHbbCtN0UHVje38VGjubobESzWb10PrBWOwoQmSgyq/GgLvK9XcIRw4TxRKUGlu
0IMkVJCFlR2/hdFbZ51yzSQKzSmmkIumZhl76MbL36o5Afbk8tZBSc6am7Q1S6lMSZmDXC+av/Qi
9RprRrPV3OaoWc5W850txKcBAZpoJrQMYAcm/r0UrLl99iVHFw0a8ZoHczZfqyUmsgdY2mocmpod
hF2scWARouUD9k8ThCx5eRPsbsWpBlkb131LHj96oCZ6RkjlkWNElbh67zXNG3pvVmTKN6M9p4kG
/BboYA8fFW6EgERiLdVsC4Bp+GOTa67ShDKg77SVmmQ2YJvjVLRXw/xRwkIrTUd7mpg2YKh7mOo+
Dq8IQNoFJapBDBLP82w6R9jl7azqcTVpwtvU1DeXgXwzeM59Vp+snmg23UtBvpdPClXoSrG/9AYx
ALZ6Cmyv5CJ70n6KcdO78sx2ddlVNiVhfjZjjVoMcJ0JtYewgoaiTqUbBukMvHz195tIAxRFiitS
DKNaTboHEWXHfi5zf48ogsS/Sw88Xpxdv1S385QRCNH0y1VKJ/I6yBdTv5fDlU88Benw0x4ZyAHP
0ikilRWQn+AMEtJYO8sX9OrJrmwpFk9CiyuHQggRezG9o6m5H2zrppbiRpT2plQW2Htv3aT07rHo
P3OIc9l1IJr6CEJlQF3jShS5jVFkG2H1p8Ufd/ThobI1sk/8APdqKWxg5PJTmvmNF5/rhNljmaP7
MJwwbfoTqXDxvaq6Z+KDHxuaPIuh+mwV/aqWdhJZH/7gfnOu6Kh9QyvQa4rk08qje6uHy7VIqKgw
B69TWk7ZZdwQ+sB1fYCkzD/ZQ53GRm9THEKIxcKlDzDMFzXsOekhxowSNO95lCUp5LYOim/MffMV
vdVoKO2h3I5ex726ZoE8V9uVrNIhEZv4urre/y3tTyduuVRCbuVQEaf7W2hcxgcNw3aKCk5RI6kS
Slr98OpyU6rcuBJJdsu+mz55XUC2DCxjuZJ7QJrmqhWQr2TVtHTTttVTmvU/up69yuXTvXx1OVaS
RZqbZA7ZZ1MwEBOo+VuY2+Ur3xlQ+zVusY1x40KBPblW629ksXy3qsJco4c5Jq14j1LQHzWWL6FP
SrgGNESafdH48MTARPdf5ayDUl5bffQc2ANGKDfg+Qp5SCaubqUo0FIO0ZU/g+9EPZnHydgPa06C
Y1qwiUsqrKENW7e1Y0O3i1JupbX8dDBsXDDMPvV9ZCnU3+JF9CtEK3Uid0s7vDG1sT2CmNi6y40b
VuwH5Q6XF0nALuMJTXGrtk+/RgdATkrjcxpT+PiWF9BjPJI1Hs9oQevjsMW88hgvWyISVhNxE4QA
f2X6sq6hv8uQGNZUMrhIx5wCDUHlmKvLyL2M3LeZuGRkjIhccV+TF8KPktB+Nk2y0P2E4wMI7wJz
GUXwRF37t2ZBPpZmRb0SefqjC7MvkmO2Xk+q88TrS9vbWKCxRXA10bok4i309UNq+WBsil/y5jtj
RIJIWai9d2PU/APrIZkTK1K+zTWuO8xzeEXH3iRu2g3ijWtp0wnCw5ktXJrUH34fPspW1+M63rq1
swOZuB+FixKDuOJjDkR+bSXXtG5hOQ5RS/ultY5dSx2webr9R1fp4gSOmGmJ3U2jcUx3QThMXpsJ
etD2Rb2VkhjxdtYJMr4ERgCO9kM+/bQU+XGSnOOEGmsFUoxyS03n3mt/hi6IQKnmU22i+CR9w0eL
1L2GPm6QGYSDqp8Xc1jQ45PnyDuoTq1jYVsl3wJ5D2JEm00TmHu5KajyXGcGT8o1+vtpPFbdaTA5
uS8fT8xKk8QJNVghGlQ+CComyhccjigmQQaVrO7SAPVrRpHMxgjVw+JMCmswmZwys28N2z8LCXCS
NOym/cB/MBIk9BPplYTmB09eCoqRu8l7MiSotMB6L0ddNsXbwhTjKpzYnagJv44pvhZkwA7FyBcg
JEO1g4AwQvcI4gj/gK889J/yFGFHqv+Nqa3hgDrSCH75AKigYKTWSIxXyHPbOj/yGmwoCGuaSsRn
Yojb0nkk2BobShzsLm9pkjaYSpK1BirpD2efUybm5d4qZKt2AWm3jPG1V2gc11goYemwYHOAb1Wf
PRbTdEvcLm9ZxSxX0FS/GgSit3xZ6NoszJu8zg4lYAOd0jYKPA741dTzuV7A7RIwDmRbHXtcYNQu
8/a6RbmtssEi0KZgv6DSrTUBDFe1Qzpfj1KNHklgo0Ieh141V9WcfoscUBjTuB5hZVctIf8k7T2E
fpPtgO+5HMfeqVFmvC0NVJ8p0pWgwGrbOWV/CMLHuOsSosOxkxWo0Bm/ygFxDQ6yjPR4JoUlmI5m
Mh9bQ74R0vPFVFBvmzK86qPsu4p0UO/QoGvwl69CPPf6AJY6xMgIsm8JBkQ0P4zHJQ+SgZvRYnBW
tbcvbNA5kQIrIZFIwYWALDjwwC8kTqPThZPJjfQLeIWPWflPSW7d5os808lE6Ym57fKiR0w7sN0h
Su1yjMHsq82UUgUQNjOnLnpKMTTnriMmOa6yL7Gw0sKS2yyVK5EUBJvP2HwG0zpZFsFvAPb4R/eW
Re7PNOabQnTgajoGPhuzlSBJkkWm+xGGiHVBccPsum/mh3iMXkXBST25lrHJg3odjMi26oZdcDT6
Rzek1GnmfOYVdp9NjetkTuKTNPEH1nB8h9QBIA1SdTBYU9YxglDwB6i2IiL0sg3qcKuSh8ydPtpm
vOISS1M8KX9zdB0oWG4BYrgSHrvEiTGnc+Zwb/XGXRQgtUiOVYN6HrkzPUCZQ+1OXVdHmILXxOnP
yCgPFYiUaaVUw/gJXhrGjr1ZxnweLy7m3zXxwALp73tLLhqq6/nZXbyDWXgfo2/8aPsqwVJgOCj+
kchj1TfZFiZpAhQl7XXLfFNb6WudxxmxPtM3TyoDD0p2HImkygpTux4oiw9ydN2j292GgXWQvfXU
4Mbyl+RWNPkt7unzUIlkmxfk2AWY08O8PQRUYZyayv1uDvlbHzEsJn6+DUZBLGLO8egJbGgCASjN
3m80p0U71TW3RuA0eyDb9FQsabAhb5ASBrz+HKjVaZrZprj9OXHAM1fJcJgJBNri/f4MF6vx1wJ1
6RacmTw+u1quLjeRaAZ8Ir9/30Lw5w0KU6Or/FPb6H4fI3rQ3W1XNFPMa89hDRknYz4hJyUFFUeo
zbqEi1cgJo9tZM+z2wosUHwfxOGdSYU2ZZN+Abpol4hh0fYqv4Sr87YCsGBFFQLRFErsXZXjSTFs
tAJZRt8dV0wsmjKyri5fXW6yzIAx5dq9zfsZH6a+Qb6JzrfL2K3Fmf23n13+YYmTazD/ia4LcMK2
Iqcjsh+jwU6uEfg2qsHCaWSkPNCzNxzKEH4SyJTRuDsOXI4k+iIeqOKqjRI5FVd/v5FBjRbOGSak
0k1J+Gn7/5OL/iNRgmW7FpTy/1uUcFu1ffxfm4+s6j/+qEz49Q9/VSYE7i9S5xN55JLZRMK6we/K
BFM4vwjH9QNhEW3D/9AN/KZMCOjzEW7APwtLSFiov0sT5C8Bx7GNHx+K2WJN++9IE4hB/zMFxwzG
ieK5tsUzlL7DSfBnmB/Gpu7cCZIL6/2lHVff5JeK6Z5W90R41t4iGvXq0nI4UvMMI/7795cf9oJl
czRKd9Pp+G98+SV2PgbUwjGPFXIcDJ5tGGrVrr2SHKyY4qoc2yfwMhG/WTIR/Qs1qpOzLzfqUvSd
2GPA2gxxQlAsfRrUgV+KKy/fS8rCbd0aPuj+8Aa/3bAuHmhpx5gRFy+k9H2LZ/tBRLk4lCNyTXMh
qT7ZurMpjyGyO8q3N2VKfI/b1M9dtDwV5Apco0c8GspCxZgI4miyepfCvG+8yC8hp/2zYsVzgBdX
ZLCzmtTQXMHcbyBEBqKdHeomzQLJfkODR5GM0P3ND7vysA243n1tu2+Nnz10TXSeRQ9aCGRryabm
Fabb0V/oACmIbDaSBLm3pKuxJC8C+duXO7HrhPGZ2EnwA58Embq/CQao6ELd0FNJr90iX5tivpNZ
eTbt5BuJBgTQquJc1h6JwWTrLeLBRQeIOu7bGNDgRxccV/hIYbRMl72+wz7uXicZXzlJhrQWkx4l
togZFSxPFwXzrkhq3Mpywn9Tjfi7yofKqJiGKhOzExoqClfjvsSVxLs6eZBvGTHzK5tOI9K/3mvf
fwrn5tFs2nu/857pK37pfA8TrkoPQeHeBGbI+54iWGnOFmHzRofGDSptmeqTUlge0EH8bHq2ApVd
/gQ5myokXvkSbnO3ZNenfijV/fBtJq0C5VaU7eO03FJSTjO9hEtIdnSu7WyRkDkREo7kuccWUTDa
a43Q05pC6F7zZSEwwpoEzRUPBD5E58Cz7vLe/JToWq28fipGGkv6ckZdHcuvgoxxmbonQpDxqHj9
tHJVje2TF417ZIN0nffSGzjw2pgtHHspz6tmskV6e4eyIWlyjySO4HstAbxa1d6V5ZsSXHRY2Ns1
eXuoNmT1iPjE4q2iyxN1NygMiZnX1O7t9PFU01JaCf8cmWD6uSBr1lry+yQ/lsq4y8CUxsK9Mjz3
zhpnEh8WOULOGHtVzSHbqPnnYk63uUv4YNSndwOsILmAdrweJH9pFucWwTr68eyFa++rXQa3/eAa
60HMVP4akr7TgRQcQiKcXtwbA24qpsYmo+Sr9tODtK0M/hRz5YQ5xa/rZ7Jqfg5Vh8GtANMfQ667
LUY14SwUPaXHYJnubB/jbKWIS7Ps5MoYFY4S11sRiHBfeowfTR7eyrw5FFH22tActR4gRO3OIWjE
xgmW3LR+/6QysqfyoNg6JUeya/VkQbj5S02A4wpzoWvgJKtSRSZFemgf1Yi3ofeokqJPVc3yRi6w
rTRTGyslozOejdOSixOxSGy87igUxJqYgU/l9Yxoo3xnWLk3QMSQ/ibfnWI6ipGmpa59DN30O18n
q065B98wAnBqnu+xTsaM0OP0OmmiB0x147BXIwB0pV9PJ/E/2hZ7EhsZPIoWklhIZqPEkOjbrEzv
OhNYPWq+0t6Anr0tg/apbwW9XzWWNZNzGhny/YDQvCVMO8m7s2snL8oZd0YXAtL3w1EZuNBEpe6t
EhJ62OvBnMMr/TbajKpF5351fo/vDdMTcNp0cnPxGDDBIqmkjsrr1aeQ7DKxHkc+6U/JJ50q5qrO
1UNv40rNyv6JXPZh5cxw5sFSxjgm3K2/cEmJh/BxjMcfnV09iHr8NtU8SXspbx1qENa9Eex55Rsf
DDQOyqNKFRFQQ/FhTLgblL0ZLee5oo6kcxZf288bE5famIuHUJuux/nLtErS6Zu9k6RfU1RSXLqQ
I1P32yHiatL3Ds1KFQHlAfTJAIJkk/xFSJxV3RoNDgRLjmsSmp8Fd2/5HrFqIeNVZuM3Ltwtpos9
0Hrww01ZK4b4PvXlj2V2pu0U+9xJktwEAHlbqcUHC4Gcq56c0GR0TlFeHtBNvIaJ+PRC0lgqx9jG
RL5sY8e7Di3A4UmdvBmWeCyW+yQcTpMgcsUZG55TvRbFRCMUITJkx4noQYRZvi76a9s+QpHdO0VY
8Z6RwjfUErtwcJWAnlnEMOd5ec7H/DNKdRRy1+6Ccfrw7Uls/Km6p1YOrIGzayIs2DaIFDTj+HMh
82ZUcsYfEgLrBC2Id74hbcntUqj1Ljg0WEvJyB43WVYO5BZ4t7hnfozlQimYiWG4XL73VvQyTdj7
/XldjWmx6ofGPiQI91Zwhm9l2PvouSETDH8+To1drT1vPFpNez0Z2f0M/NMh9pak+q9KA+epq/ZC
Lg9mQfZMk5IYG9JxSiUwFXoOiPEEFNZne5W6hxoBfSO91wl2fa2P9sCqTbilkBQdLOnRZL1HiuS4
qCNCwSYRVUUEyqf7oHgrEZd584QNhDikwrvJlf1Mpwq9Ayb5AdPwnnphv198ddUtNgymW64qo3to
Ip0lpoxjHxzMDoB3mvDQVEQ4L/HJJ55lBZVpW8AIQevem1YbYltaT375FDQBsVDZh6PwyLlJ+lID
sBsiRV7gFiciZHUjac16NzHlVB5mprLKMKyRTVJKjptRD45AcID9NIj6efMmFVytgCZe14Ijtwxn
nR9MXlAluLpxhNhOu4/KHNLIuXKFczW6POE6WZ6DieYv5dR84u+JOSbHdHF/xhmBBB4sNEHO3wNS
uta1vJO0lRxVZt/0ObqcrskRz0BOVHW69zsMT5lizBOZ2KmoyfdOUFqnRFqbYWAGQ9X15Nac4m7R
fNgUnpE/hS+mbT7tucMn1DyTShRsEfqAnkNw1j37obAyOB3s52rkdI1r/4VUE1n7zwlJ++Tnh6+Z
NlnKuH0HR7+bXTrooyp9cIvwsyxbqqECtk9eumza+dXt/aswcTASCOg0Q9HgWkzf7bpGPBiJ29r+
vlQm8vv8yQxqmwi34nZ0EAhGJlHJLQIM3ALdk+9cGnPFKxlLrF8jR0Ioot3Y8Sei8l9xA7tsfryV
GHsabmh8dhwyNoZBjeD6xbqwx0fTr3/I4B4pL8ig/7NDar/uCChC4kUogUPWXQymVVXPYRCjEIzF
fefVwLggZ3g5yaTrXQWiQ4hjNtH94Ud3VnwYnPw4kGIGdR69Yyf7njbRR5Mtt7GdPvRWemuG4gZG
lxiaQpxsbGJ9h+kaD9Gus+Az3Xgich22o1iax8W3v5WGe6rIhsOKlZP64F5XJq+xo8pknRhoeRQU
SvQqq2mmyxA0prFZd8E4Wf4I7XOeDCumbNF1tm2Qdpvy/7J3HstxY9kW/Zc3RwW8GbxJWqShp0hJ
E4RESfDe4+vfujerKlnsqu7o+QtFIACkE2Evztl77Xj6bCUoY/Kuug8YWPOngGbkYR0MT8JNKArv
SkunDZXvRRUjS38UGsiAcMFw4XDTcue3BByKGgpQmoOZ1kUnRdjkiRE5vl13FZPkKc7zegyeYxKj
125H3yWI4hu0GviJIioqDo4nA6dB0nKBm6PsMVAsfpvOEqcO2V/pEHwLzejZdheGKUVgIMLCI2O2
5WuqASSx6zdyiB+R5+DkyqJvkzt+dqLhx9x3P/XFBp1Vfo+9AgulyraKguSxV0ykKn1+bDzIG/TR
fS3oH8Gq7mdrPGtNcLJ1kSEXNl/7sHUZdzQ7FDlpua7aBLlvTI8yyU9BXf+KOm6xs5Z9HXXKxprr
dxMDenJHHrQecqzbuG9RB/FALcYbTU3vPA3BgRPZ37sM50/hgD5IxQ1vWnMfL3tI46EEutn5wbUV
fT+rNbf//sks3e9GEkSMe909F1w8rKSjUMdMVZPxf986UOymNy44j0YEFD6gHEltHCxdAVQzKKN0
S1Yk2ti0fhiTAjujV4IMg3BqJZ8ms3iew5Db/zpA7Lj2cjQQ6YgFixYFx0tinhgQ7JreQpVrTYfY
Jby57PU7uPl3Y6De6RV07LluD1098RDU2uvYzXeD3p+pGz3pzUibDUJov+j4wb03QGyPrUE0ZdPX
9/OovaiV+4UCzllJyM0RyOuVCwfVhq6TAXhbFtp7o4K3OOac6lL7B4bKB1o3+4b+3ipd4nNUcIWq
vRddC8IdrZiE0jfiBNUx7xqK4GmnvaROtLVda18HA7jXMfcTBwR+8Aw3F2dSJka1JngDO+EGGI8r
C8Z+3zbRLjYmOGjl5Bsz1yjP6/AXfQlGrTv0uNiJmS62UENUbO2Fg7lUNvcEHWvMnVWQO58MM3oh
RHNdjs5txXYNqx6kXfaz19W9Vg/nAn65PvyMo+BHuIyfPcf63kf2S2gy3vZcDD7qvVk5v+q0eghc
iPhOTNcxqnBbMUKKPHxSmvWW6MVB06ZzE99NGvfLMCj3bukNqwyMsdH7tc5gAdVXsepJNt3GdoGX
uaye27o6dgmSyLTgodZTUUkQ+vItr3mIXKJJ4Ykv+hI1dyZtTChS3OYJCzt3cfqIox+B0xz9TFxz
14fPFvc93d6+9SPBKJMZOxTPTCTTOJDkJJVlBjmbdIhnsDzHW7mYU5yOKo71idpkLqTz6zCYl0uw
lwxd8sK7KK5pJxToKLyq+iE/l02hvqqaOtx4MsZKrizFzxcBTFjLboAMiN+X64Dn9fuEEPh5PfTV
5f8kg6+GQVOQzs0ZRCr49rJrKicjZ1rfFISHFohokX6MNgXcmvYPGWLtVomFucqLKSlEeK2GsVK3
XhuREmOb2D+7tH0aREKXnbp3I4EYdDNlMWaM04MFxwJHHC0NZ+4oUcbd5hoxVYi/y7LacCNTmzpR
i5FzFdFsFOytP6KcrEgPfCqOlO/J8vIskICMS8SsmJRKWGxSZV9r6BaLbEyJgxJFnqxV4Pq8m5Xv
xqaM1CsWQU+X2SUbtnZhx778valtp3UAy65LX5dJP8otd9lKMeCQ0srmjdzWcqukHff8lrLyu+0v
PyH3hHzf5XCQy3KC4RNAcB/5NWrVbuwf5Y6PnY7a1CXQSvTY5Uo5aaaRp0/kDhuZaiX/k/rQsH2I
QNIZbVPumK36e4doyG0xeMgvMQtnWLaKaexyL0BGWFECKSDEGNGuWMpl0+nz47ustcR29gt91jCs
2a0qz0B+uLS9jVCsIBwixznw7oc/zjoZZBNNR+Ei33nZezES3FUxoCmSygG8C+WxxxMsEi0202OW
pfFl406U+7AxXM8aFzgn0p0PJ9Rl49WoguK9qywtvtJCW7aJG31V+lylUs35ICe6mx7RFxfc4/44
gEp1uM+xBO/k/2UIaqACi7qrVGtY1m3OiT5CFJT/e/kV8pNy7h/XeX210JWK0o08EoYko5ZQBtR/
OFv0yXZ8k1bz9fARb7DrhTeYDIsrgKzyCEbjPfozxMMFqkFB5IQfyJSkf/xdkACHAHsoKgUjXMnf
lj8p/7dLcgNwFv+QUdrgKeWRJE5NeSTJxeu60jG34oqEPAEckFOPu8jJ7p2QVLHV9fC7nq3vDtHL
rHzTQhnU90QdRGxsuartImuvvHRtsbvs1aKGUq+HqIT/PMPlnyc/ItfJxVAchSoyxLZL2UxOvJOv
mfJgl++4fv7jISiX5V6Tc5fPyOXL7IfX5eKHdZfDtqptUEfyJfK3KR3juyJACQ257mtI2dfqYGPn
Fn8IJjyAnHoLGUzfJSjaXAs9gtzjsJGdre2A6+0eHIh1QemedaT7i4qrZUwfCtfwR9Q61mBWR2qN
D0UOTAfokObpABrLVG18g/y6qlZ6XwE5cJQTAssgRGgNeCq5TKgRnehKDXEllA6sHj3Q1m4xRFRB
a16R7//72cIVCmNXf0qzajlk9jPggug0ikkQj9wF5HKg28T+yNlebxofAc1+NKYx3HmWHZ7kC2HI
jcJ2+52dc4X+EPl1XbzGe03GxCaW8V6XWfnSu2Cxj2/9+Lr8qFwZT07pm42eTGdrapadXPnx7Zdv
lhFm737k8tPvVsiPXb/6+lUf1n1YRDX0tQjgqeyN1tp+ePH6nZef08V96frNcg77c7ir4u6TXHq3
cT68791/9fo1HSWw1ajzLCXfLX8+4eDSyKKMiqxm0NhTt3o3O8UifTKfPb8PoKf/2X7RpqY6yolc
J+dkc0YutlO660n526u9iKn2KuIvax2MgJzMciVOOUqOUwjXTt5GInGP5T9D5OZ1GZGAvaZQxSBU
XvcLOYwRE8RF3AekidvDPYekUHuQnRkrH7nfd+JiRkOfB+6WhxokilzWloSaBvYi6rSckO5YJ8fp
0tNBii1ukamIw03dLc/LdIRIoIzUrWzohOJ+pOLtKOPC9jHrMEQxA/pMqcgnlctqQaieXCQO8WtO
72CrORCJdHHSyjlGEvsRvwqVyhjpl0pIQsijDdKrAmYrZO1wU9QLAYFq3RIv88fch3VNozo8hY45
NQ06WJ1GsqecSFjRZV2iTvs0B9a5mABAecNgeuY+qhlLiv2JXr4+yjlNaDev62KZymkhFoRLA9Cl
aRn9YkAWmE6PWbmH5bLd6C9BWQZb2V6T3baYzgiWK7Gbr923uYLWydO10OsyrqvFRM7JPf1hnSHG
jzz7vIFw4bZy6cBd5uWOHgpqah1ESrk75S6+duRseSu6LMvx5cLQq+hqXzbjYrWMuM+JPt2c0xHh
mizCc+P65xBXEMrEHqW1DdLuukflSlTq1GYZq/aKyhZYogbmAld5JcH9YYp9GwxGQR6kWCYaOdnV
efbJakm8zoauHE+AXrrDbH8JVOSlntAzXid/t44KjK/ErbaPNKM9zgopm3LSFZQBWgeKxHUdSuHu
mIRUlz01gA8s4ANL/N0IvepADdLaju3w2dJEQrrcT4jC2UVytucSEugYkLS25Vi/7gm5Y657J2o0
HlKdeSYGQwzs/5w44uJ0XZRnJtL2EsMB0lZxgskd9He7CotWcRxLvfJDyl1yp1S2tzOr3N7LM+2y
i+SZ5yYDEqF5pCUSOTXnMBX12Zl9QinB/CR6QtI4F42DpRA1wyiUZkJavQV0Eraj2HahUPVm4C+Q
1Ivly6wXOsMauwoePrEJVTG5bO8/FzVz4NkRV4I8W+BOuds2dXFYc4GUZ4w3E1IIqJUT6nIukQp2
sEvqZ5VrLJCg3WltsPfXurgyRIqmE/MMSD5SSV+dCpCtRUShWb66iCtFQKgbas4K9hPHUi3ErqWY
XBflnFwHnIjGAwMIeaRFYjMo4jukXuD/eQ/PcwW14dsPoXGLW1Lw3rr3CgnNsC20Dv8srfC/jd/i
+G8+8ruoQrPM32DUaJZumIZzjYMC8PCbbtqmZv7BdPhTUaHrv+nUWhkGUn0xSWRDh0FPvov+9380
9zdP9Szk14bqaLzy3ykqPhAYBHiBtAqGXDpwAmrArsjreBeUgawjWxLEQqQCJGSszxmjRjAqIE81
GLep8prRJFlVY3HSut785C5op8hIm4/cjr39oC0vXDO0TRZwEJsxfEPuM/COVXgxaa2cVBAqwODQ
Qw1eG6wJ2sy3FeCwsadpjI8vfBxxNZ2h7j3H4MDVLvYds1OOc4oFQQ0w9yu2tu48ENeOHtAU00Iy
mAeS5cKx9Wdtsr+6XkSlEugC/dOKqpg70rYRJdS5GB2f7NMCfVi73C8TrRmVk3JTRoxJUrd/qMMB
K5TagTwdgbp3tItuuj6kC29/qgsKiV77VFPWMm1ETovSIVNPre3Uh/4CW40ILVS2CICryShPmslj
GscSNOI4CLcBz9mbwEHfGpmjedcO41vbVCtlrsx9k1T9Pq9GmqgKVU5rfnULs7kdQ+dBN5vqbuga
bAjUoMD15Q+zhdQZCYIFQt0DMdfF1uOIqcasne6VLtGvuuoHRKUesRUGHWDVzFBk9QCQQMbTVm59
3etnRGNt4U9wnJJh7G8tM7zJifU7JE4NJ9k2afBNv8pyTCnEKERtUrsv9eUxt6aZBnAbPpHGTlCh
Pa2BMlVkSIYaXiBufsiYf438jSce29+SzrNv6eJGm2BK6GmoXecj8n6uEVisqy4iKoym0D2t8Pg/
WIAFGeWdAVgeyLbtIjTyVIhmpK/99UDOFxocWH3tp6JO1qka9HTze2sbTbQ3A2sIDsguO+A86yjP
kq9UzWnIoPB1MzM5UiVq7waPigwKEcG2KvdjOmgPTjFZm3YZjHu0xrYX0iSuHCwZbnh0quEhTtWB
2O1kxu8N8Ekj/GTstVtEFNWhQubtKR11vnmiXl07e5eexUqrnZjOZLWcB2/UOMu2qtK2t2Xe7qNZ
mbZ21sdru8veHJpsFGLaVwiCe48csyHrrceoAoK4jF/1HFDm0HKoYuFc9/Sm7xKNgrHpdmujxxWH
bUl/bjJQ8oWBjwpJp/f07iL3N0gTXSi+/rrFTdURFyFhvQZyYH7AIVQuZnFyXoonp8aLEyF0PXbR
vMUQZRAnRR5qYL0WIf2R7Dyl1XBKZuV+ooPeqYqySeNq2tQzhYiqb96sHgWhkw2Fb2h5cybnXict
7CbW4mSXuJgmeVylGlvDAdXCmTQmeqbHZBrxHxMSo/ToB7SkPPRR6x7j6XtYmCkR6sNrSwXcT7L4
vo6g9KqxE20WN39pQPWP4RR/0qtSO7GVirOiG3u3D51jhp+MHJ/p3nIDKsyTvm/qIj7aFVD0tEC3
78RwWxen+jKqLSSWimxnnEt70z231UKiE0q8be2hmxjc6kustu69Da8Ky39OHp3xo7DRbRHWg9Ng
3MwG4uh80GoAvkn5Mofj2aTta+Wqs+1MpdsYdIl6d6p2UULWNtEy0RoLvXeahV9qVPF6R/hnszwy
j4muHbgP3WY8TABTAXZjdNTvdHh/sbPWhtLeNdWAiCbxPjtW/1bSE0gjIzhX5qe8LeMny0RA27Xq
OmsTus2QHSlSPZLP7K4XjQQXLK0esupQ9XOPOjEQTSw2zblQkcckmXI7RHiA0mSxYGNon+xiuetN
jOtqm06beRKdpzYedx4JwX4cCxdn5OQczfNJXRrKkTEU/qqCHJyl5m0fbpxmHknXBc/fDZzSy1DN
pxqdm1GJxyy72uCk7w8mnLYAEOwaTcVEcqHiHmHdAZLXEIgvgGqesEP52Brn4zyHN8Ng0acrqx8d
KvxVo4Pw6nlCWQdu+lZEbesTxa0fsd9nXafecFxhYsbUoS/pmScs6rcqsYdcTPRqKW5GUmZ2s6YR
pRSGeLmW9G6aH4woN+8DooghFVs8ZCFOYPhd7W0ig2/kxCnAZ9eMFWf+MhA5ABCLHNeUZ3U3ZhbM
G5S+Xw09Dndq30Bcq2zwOQwU+4KU3tlCcxeQGIDjbPIT1fCg+IXpkRrCetRDInwWgsxm1NpemIbn
aOTuqLvVfWe3bz00Af/fXwYukst35AVVJVrVRuNpaFAsdd0TiZPvRhB6OARBODjKY5I1CKwiIiH1
AuAnLCGgCtZyWDyzeUhr9zhPAFobh5yppV9HihMfOFnaLSau+TRh0sIrwOkF3vEF/SQRhNzeAedN
P5ZQtZ7iHKM0F4t+OmOPJoOjPrq0evdKg4Ikr3jaUdD455HR3dZu9XnyzBRX6YR2yOJIJsYK1w+y
57MXZsjbnH10p6Kg2lJcXLPLtXMZ088p25a4OV1TtqZR/LQDoz9FYQ+iSKelW1bBADhaJ1UQGdI6
LM41uI5d2eBOMqOA759ieiqqvimCtacH36fcCP1cNZEpQHnuIQr7Bu0qRv76TT1w7SdrOl5bhjWf
K35+ZXWKvp05sc5GpXnrDgbwKuk7QdfPzH2nOHicMTrvOiPlAYfgnFM9qy9DHn0dqvi7rYRokYZw
jXY3POWoHKkiaNvemq1T64wED9rLrvAIQnFMS4dSX4zHpl3WSQWAYOEEPtkeCRHhYAy7OOjGVax1
5s1YGMShzJTJc29mXGaBP45Ddm83JWgipoz0aiKW2oY9Ct3Ib70qvekwRGyakozcMhzTsxumP0pH
s/f1/BgrXrQzHUtBhYMSRU/UHjqd/WwAQscYetYKd1/WVX7uFye8lxMf0Oevf3/U2uKg/OtBC0KN
0CRAkDpFCucDLmTEr6Qg/Awe22AixWcIvVNgV95p6fTWV039pWpyX1GW6XGgc7h4841p7TRFL9cG
VNtvamDslSJLt4gpGAXrU7uJ9VInllGfzvmYohJaHpW5pajU2co+bdwHhf7PF7do6e97avRY5U4B
GlKN9yYk9bhu863lQqiprMZbe24zbMDSTjd1ybXMcChQLvGUnfUQb3puj8Ge/8Z3Ox61U2ely3Zq
sSi0xs0wPRTYrM6TyJODSURyZmeqjxbWCQbR7DS7UV+wF2wWZ9H80Vg6WF6hfbbGbceZc5/QrwHo
TWKxQypTHffK7t9veFM8T3zY8KZ4ttFs1OAO8ru/Xi2KJW2pIoTOI22UbjslqDnxOYe7z2a/BPcF
j9F71cQuDYFuN9IrppdKfTvuz5WlmdSTIXnn5W0RISKuuwwKfJzaKB+rFzVQLTysoQLabfBusfSv
uK+Am3A1i7gbFfZtlJ00RgaHoEQGi7qzE1Qxxy/1jGcCa6hO2Wykz5pKZl3qfmkK+Gn4vyJAl0Fx
pkcJI1dtn7qQJt+ikv7FKPmgmG1wedL+Ryqe5n3gG3FJBQJoEpGo646nmx830ggBoVnM0YKGrHHH
TFL9LtYe2kXtj01EOAK/+dnW6Q7Yw9RTi1wmHleSYV2Dcj7kA5c6xbMK0Et9x9h3GtczXfaNbdIH
rhwikorU0zZdQtZO6C3ITJCKwMRBoFMU9sFF7HlMu/jGqZNXapKmTw52lA9nrEYl4q9IOyDkQAcD
5LSzc2/vtc53lD+Wz1VxeXY8rEsTJJXKALPvtvF5GPINIjvsYGqy0Dmr8Jq5ORRtN5lvKZ0yaIih
0lLo2inqLCDapXmsu8I952pJXTgY+8NM2WflprdJGEefFc2y/CJ+HZS+Oce9SeZqGt1gGwhhQETm
s0qQG1lxC+loQt7EQIILyTEMY0yXcc7zlZ7Sdh3Gca9PO1NRsd22mrLGtYL+sbY+2yOn5cizznYa
C+CCrkDIl20IxF+Q+QvCqcoD7jQyLzxb8RUGTfeaORKi7DXNRumy/GZsQJ5HcGfbEgESQN/HmK6h
0gUOetbavl3KwAHOBKTHs+LPvdFy2aB9bJTpd32aum/IdddxRwhVbQWunzMmHBmK31Nf/AFHZZ5y
XDsz5HagFGDZ+4YQQnEHMqPintJyfS5Vwhkq5S4bNfeuqZVm50ZZuSV5bymy9tYkurRWAY+WCFhK
p9SOWSiM/jEBTY4Cos4+gEEKX4w0R/gxx/MDgYjHxsYfBtXvNe/g+4FbPqRZg0RqUiDzmwpRPHrc
boehaHed4iJldZ17mMe5nid3NaGUpd5FO93ypnXRcuUJ832sD8aphe+Q19AkRhP7XZqNPx1cThvY
WKK70RAwAW/gGW11FCOsqN2w3FVoeHFAsejSIHTy5M0o8xKOE6M4Tikee8H9DK5Xc8yw2c1MPzNa
QlM3dk8GZqtdNI8BKjc4kfMUqjdsXPc/oNG4mH281HkGQXjw6RCbiYLNhydSt0D72aZD/WjZ7Jop
B1FUWb1zbKmoENzlPi42l37cx+YdhJEnPaKrotdttc3Gqd7PQU0SUEIalsXT3WRYzclIkN/Gwb2S
Fw+mnhTPFtmzSMUfVB0GSmzAUo+A+H7ywC+gU7ABCQ9qsae4+ox53CLMgvu2vM4aTUfGXdaOhyiY
2RMhdDF4kj8Gd3hUM4PYjbDYlezm2yGFXI3OrtkFFFDW3DNdKBJlBQLYnfaMcNUN1RkR5qllu3aE
PkWKaeAHWoVgNLIXLuABEqXR2RHJ6p6UxXVvAxCOfp/jI6vsuuCHw+LO6o2TMhOYWnveghE37L84
tBeTJF2ebTRA2yzE/w3EjQpw9TAUnUVBpiRDd6lrP4353UyZkuc8eLI98W51UW6mwM0OntkiMIw9
fVUHXN0gxz8MWq7eBJ664PM0zkkAq2MEVHjHSPG1BeyzjpCBn+2acf4QmcIhg73Q6523vAzhCfUA
qUmID0+OodBDLf3CM8aTJoYzYUJIRQY5blMNEzFuDJkeMZ+vO2oI+xaVLmo/7lwwRw5GygPdpC3C
QaPUO5Ce+4LBHlydPLjV69IDMoboKFKTbu9GBNB0nVJA+Empa4zKSzyUwxbvnbpvZvyUjt3zmMGg
oyx161Toz7jlSb0qB4KcA+LKgjKxtr0dbWKg2qslH+lE914I1BsVGoouAXmua4hTFe6EzMN3HYXJ
a5RglaoRsm4yYDIQ0zUXfJPHM2wbnIfEnh/YDhurTd9GK9OeShtFs4VQ8RhXRXsnpNNO2SXI9ur8
TTPvuOMG35SynTdBxxkJNjk74HLCyuUFp8DM09vYjQG69tmnTLO+U7DRbmqx1NXeyQuXx7rOjGNG
MfM5KzpC1jTT3NkxQVqKfteqrXEfRIazps2EyrJFRBLgzmUXeukjypAJpQiP32b6K2jG73bt2g/J
i45N8xi147Kb/A5Y10Os/Ig7cle6pnFPUYZQMXQKYz8PlrvREMp+Mpcs31NFrLdKkiF4HIXqy7Nf
lDa3N1HHvTINDZssRHVjRNx/pzYnAWzJ4+ds1jFITUVCKm7xqaLft+/VQj1W6vNgAOAuSyP+4g65
Xzc33RKW5yUkT7Arux+akbinGUDWzukQQwFG3YVahE8WAvHDGJL/oAz2LjSVgstrNb+kAYcdg6Mo
6pbP9YS5lHYmLAALs8vMVfyMyi31zeJLNRHCZ9qO4+uJdaaDVd47gJlwukzZfWU2T33nhrvMq0Et
WV52g9QE2y49a3KlJsZkSkvSVp+8FrEOdJ0x1Lp3PXKD8KVytGCZBeMYfc41p8Y2NDj3iVVRc2h+
UKfQb6OwAgUeY99Ch7vAns3sPV008t9jmQzjPvsFY6NHRisHpVi0s2tGn5KgU7ZV6GdJ1/j1LIIx
Wis/2dXMMJDnpxXC1cDPFZeA5CYkYgzw2CPJyDkS863atWBsiygmNKMJ7ieLwimtneyA4ZrQcdMI
jmaaN2womrIOgbb0fWMgGBPOga4en8Iyy250d572xjAf85x4cDlsnq1vcI6aAw/vT0swp+t59kSo
46zfxoSIe/O+6pO3LBmznZq56lmvgRsoyDdHJwCwQxhSaCN7V8Z6uR2HNKRLXpMXb5oMZlUEs4tm
fHEK/Ndt+8XRFt1Xc+KsPY1BQoo0cZ3GznirJfXXhWLxFj+Wuhrc8ZEegsdG8+45WZpjovbjbVZN
xLQUhHTW4bKFzjW/mnNxFzYRkVRVzTXNTJvHtLF3AKQ0ry0+u9TON4So4lWO+ta3Gbtf7pT/31n6
D50lg+dpnjv/ubP0OmO7LML3raXfP/NHa0mYcuGHQ/5W+S5HdHd+J4kTr85LDv0dSgqXvtMfdl3r
N1Uz8Pbyj7otz/R/NpdM9TfP8xyM564B1JQM9f/GrvuBSQvs2lLxEXswlE1+x/jQWuI4bdPGq8db
o/4M2oaa44rrCImVlnkPR+PdlvmbcrTx12q09S+/Jl5/V4aqQ4MIoZFfC27mXxMNkZcSyCMW9Acq
a3R+rNeSXMYbY1/SaVqZn+mR/Az38cHcATRryrW7js7jC0GPG+fAsV6uUUsvCnmm2/L07/+rNPro
3/3lKZj+hMt+06HXojm11A/cXEjJWoY+TLtxWmhsUt8hpR0eEinQtQrZj0MYcStDtUul59lpl+mg
5DOd65465EXkIeeSEOtDODXmJtKhHNUmbgC9j9OTnNCfS3aBqX6tq2ICzDUCiNaWcZ0nFZlxYl0R
MBTQbJKv68Rj4BwTy4dof9hRJ68u0hnZu3elbLdYBsJHNRjU75QUV5uzFFLIRTC894WLMlBKKGwL
4Sw2DOKU0ADAqP5j0otQLaCE3LzwEcl+upxwddb2MAz866pGiys0Fw6mPjaSt9GE6kgqjHqnYqTR
9xUcU/pMq1jocCxn1P0Ct/I7OYctRR1Xhc5iUn6LMtKpGP5RUkFAKBvqUsoh++tyzhMteLnYNuey
0/SDbLTnBqlKFyWClCPUQpOgYdrd8Pg4Me5F3iFFHU5hIsG/Lpdm5tExCl6hnftdrZLRoKXdMW+g
jC2WeqPGXbCTqzpJRAO8DD7cZWwgxEAheDl3IM/QFktylZxcF7U6wVUlxB01zHL551pC04Lpd1rW
V22S24Rnp82pQAnpivwr5dxFxCJnVRdPOcyMp+tfqKcK2jC57HRjA8rF6H9UkQJ4sG6bI70KDtLr
HyvnNDOj9KlR3BSyC0X9Q8wS48zGXLIc3KlGGOhYL/I1gtjCg3hyH/QWapoC70qqKi5aNHSOAOaA
iF0WDSETm/dXOZKck0eHTi3WHxlQ8LD1u0KNPc7YzuOYv+hfLko02MHAUDChrNxW5H6TkXfsPCgm
ptWh0o1qgKxGP43HEXg9YSXFTMz0gl1m8uLpGGtwRUf4UWlZLL4jfksetkNMif8yt/QPuRV03P3B
FVyO1yoBh7mS/88WVvuuDZob+b8p/xTHyUVLoNKuqrkAUwiosMXyh5mDJnC5VOQlR45clJNJvHBd
/PCWzCQXsGlnZUNJozmqKNRwKqVUma2icehSwIHxOHTlq4uY+7CIQw+3l9fGGxM9zqYVEm4oR7q2
lR+xNUTBVdZ/vn69nBMKXL9HMS+XmoigGaz6CdU6ttfYoqSZxUTOyXVzNXH5LprYXKdDBHJfvHGB
oLayELVvLy+/e2en/lQGJT9gciKZTciK5NxkJlXzWc7OodR9i9flcu1a+FNhQLVSLybXyYn8NKVE
hGfX5evLiptrq6xwCfETWx7mxu/b2zZHLIyK/thHWDHIFVR59Bu5ToWAF9nZee35Izq8Uf5pTsjx
If9eOdGNARhQqJ4ur5qof0hgmMVV7/J6hOwobozXEtrB1gZfEJDsZokvubxXvksulxqivuuinJPr
Ll/37jMFCvj9TIou4WnO3lCV3ZQI7efffc11nT4a7rLWm+6H09I0NwCeRuIwdUcKyVrmfJNL8NUQ
SorjNYvwmMl1o4YkUM5dJx/X5RPyPNsyYro26ilXFCR68j3FEv2axR//t5+VH7u+QkIYn7suy7mP
PyX+h9d1YW9GqsdmmCnEA0/6VXI120pwpYGE05mqzFcK9TMlS2ubCBmonIxCPlgLkGmmEApFOwDM
HtoxXFcltpklboaV2s3tZjSbngsFE5ecHiPJm50h9GDXiSp0W9dFOVcgTGyFMHEWv6MKFVnRJtM6
Ebe5YuxozeBBoIIbEjd7VepLj8Z1Uc5d1om7XpPWE9crIa3EIqwS7MrGKsZWo4Ja61j6Fz/hqX2n
e+bBzXoYUk33lc0xHBRNPUOezvaxzSN1wZ1WzQeu6cOTiQUqTY/yl6TM/eIIqEnk22D6dlbu5OGr
stg8TYN0EaAIVdy42+odYGGJdxxyUrwus5EQ68lJgytgFdkhQb1zuZvGOaCf+ya3jWUoBTiJgkpR
CyRMbBG5lWxxv0udFnrdkuzDFn11Plq/6OfWpx4F5Dy53+o2gg5FkKCXtrMPKq/HKXk04a2ChTu0
Qio7ieGJ52ASWQ9V8BiXQ72T68ThYOhm5jd0wbgbwl2lKH7G8QbnqgbUhcfpwda8l46xLn3n9BiP
5NpphGFQJthbYXRA+6QfNQVWk5zgrL9DppX6QzejOy7d24oae6SjncmDYZfMWCTG6jEWWEE0Ks3G
whrd4I58SJAMYeaZkF4JI4WcSLvD1SlxeSGGV5Dy4P8vBhnpAokBfEOJQOAQR7RddEe5dSLYgWq7
NJsmMs9jMHprR5TOu6U98HwZ3mHk1FYYtRgvi+qq3Tt39gJP9eKOAQfyq53UHIwdl0A5QVxeHS3B
45GLhTFo+8V290Vp/gBDeV9kBr0HVxmOcq6mH7XC4U/jvWTUm/MXCC8je+bdMuih+ojJU6xOvai9
vOZy6RisJttfV8l3XL4j7weGZK1NnnobYg9EOFOhsmSSZUKwKWd7MyEqFkjnxjF7ZL3qKHTP8q1V
yt8h3yTnJnHnknPXF+T7Lh9ZpvhHlujtVq5z6tpDDETlqgJV6oqJuhSEKMhlDnZtpQGb3jBm65Cd
8LKjmLxckX4scEBylXwxCoHYyrlSIeJ5QG2MZRdLn+OqxMIE7qHorXt6geaOI4Vbuh4dQBuN+9EO
U+jacl3X/AzdsNnqFYNyucrKNYWoTg9WtHjH9YXr4niH0g4xmpZtpVOUTL8NB4AGL2YP7OM224cJ
beqT5m0tdzu+Fj8xt9wQFoHnmfjEjf2c3fLY8ahsQb9Fq82QP1KkiqY9RlxmoCXV9lFE6zbE+uHY
vBVPSckmCY/z8NLr3wT1M0r3mbtN9W2UvpjJnZbsc0gpyqlM7pxkj6YvmfeOdqJ+sVICzu9zkdzW
0xn9AEGXhNDlwalTDijIbeshBEPpbcL4kOYwnMp1M+0CHLA7wj3O7tokppzK3dsClXGb/6Iu33T7
Plo7ytcGRiRO2afOOViEeKrz3dys8vRVJ3QXwdIm+kSwY/1dI2EAQZD+3EMWISVRW5PwSA9fx9C/
w9JiGntH3WFoJiEb8g/949q8ozCbfGqS+1b9nt1gOfs/9s5jyXFsybZfhDJoMSUAaobWE1iohFYH
Gl//FpBlFVVl9762nvcgaQgyyQiSEMfd9157czaOEEs3ydW4IcDccWN3PmpHw03epjO+w1/TVntv
oIv4pSfdGJyJSMF9c3bglQ/ql3KL3uCQvmANeqo98Kx7+uzRtbZHRr8pNvENtiNpY94s/dONfIB3
eiEp/iOmsGyvoEm0lZ/qUL/h8B5ImDLPGing3VZhhc30VNoE3geJBteor7d07Ak69dNb6Sr8nr6i
p+pXea7PI5W/K3yoFcyUKLMfWzR4V+pD86J73+1+Ph26twCkzibeQfJy+YNZhxzLm6M27i0SvTEW
+XJIyAWXLA+1CJkDuW/WL3jT4+huCH1ohwI6fr0PtkxlUEXtcmJhHMs17+fM01tX/tLLWwa60ysz
JAlcrubhDIDJ4QhyPYDD8KW5o7VJaA4gYiVYgcQsxa8Qf8jiTZzO1q3D2yoOplvcm+OR4HhSBA+k
LUvAhuZ9Ge7myecMObNzPHbbOThHe+cWQcgl3I5vLXThL/reC7HGS4m/IG8SadR9lnpI3ls60I4/
BAT7Ifi4I8WoeNcqxFHbV+D2iXpLy7Yqr+CpfFa0QGffj7iSLv/iYjN9WF8WqdVkMBqnFPu8fApY
CiNlu1acTfpUT+7JIBtzI52UbeWVz8ZXxHWwIXeWPekckJLgWa897eHAzci68iSQCYmLqV3f92/T
g1OdVX0vn1l73WZvyjczUzoT8odTuNmxf2d6ltRnBfP/jjFG6uExDA8ZaxTTjUaXeN+Fq4oO6bnY
taCAAEw8mR/9bX5jv9SH8UK/sho2VXHm8Jf6gx14w31vboim7b5CV3w7HD6KX0ADKL1R2WblVtd3
/IW8fIZyYXSVi3YEto9HefSdfD8wpvxmqvcufWY30HBdirQH9SX8Sh9IS4AdRXiXuWnd4Cp9rp/L
k3yL2SPcRj6+umpjXpV7xovzS3bQr56mO+Ne2ms3yXdRE3Lmaox1PPkXYnLzOG5LVAgbTjTisd31
t+peP8kHFBviSY28/p3qOD2QPb/RfelFhhizDTw8AV73gHuec6HiUhUkEzwgr2Ygj/mOUzYFxG3/
lh8E83iHtwj+aiOfQ49z6rOuHDE63ZeBx1svfTh2BGNS/Q4bdaNu7X1x67wCMHpCSOrN+/Qt3xm4
cpgFXoOoRTTNeHWXeeGR/BXEO7obbMozh1uypUlHXhlNMvZDvOsbZUPrC7/ZhiNfTXbzVRK5NoGm
u/H2M9hDiD8G+2I/c6BmqWvftHv5MHDmEVvd2cycATWXHHrVq+/5TA/tidkLKrrSLdhTwz0d/7D3
MtlLOKxvnJdaZqK9KcmN0aDG40DdFEzrrqx9ACqZ/XAHI63bhX7q1rvkdbiU4pHaK5HckFd0tsYz
oN+SfY/8pLPtwdc7B9v8aD7p/M07Ikz3Y+peW5CBT3W1JUGXa4qrc1V3Q9qRpNwk/vd0nZ6dd/0m
fQwv4S76IN7UuBozcMo/lz+7qGn4rJdIjdNG3mftnubRUdYtsUNIeaXYLGzapcIJSlxu0DcqrxsG
aKeNyeBWtV/MxGZtjZ6cQAEILp2n0QEjgJunrFvhUpCsW8wiW9Swy8MDKiF5wZueUr1JdvHyf7K1
uvnvz9YI/kDVAJfEasmAK5GD4zhvTrb1C2qLRUEVOd2x++smEWhLJA0S6rq1PkCUzRtxAyZ9JBu1
5iD0YzjPaJxSlXxvzFcDI/95lfuvm6NM77ExKoBbRA3qfhOx4BxquCuh3Y/HCHAW9GQYs5x36UEg
aOVnJPLj0dIyb0rTac8ckuW0XOQNpj5aResWoD/u/PlZYN/aoTY/mb2eeVUmmK8tBiR5uVnNmuvW
z32K0w+7XHQ3gdx7JCYjjZr4gilPqHTrQqm8KVGkXUCOmCnLR9vKWIOYhXJIIhxev21kq4kpNa7q
SVK2w2pa+utm9Sn93Kdi7CMxSb5ee5/jai5bKhNR2Zxyf+7UTfSyViwif/X9mCpkKsSb+7Ud3C4t
wXXLXLrBcaoiuwVPr5jKfSZrwRZME+fZsWfYVHGZCLqqPjEsIphI43zcPY0Mxw4DglvJGNHo/GW7
lG0IWBNJZRyMMRDbeAlGyGc6MVorOKujmcgilZVn18ceEzLUxcuP8oB6xmap5MC7t8JGPkb5iPEw
mpWHStg1gVL4PpgDjEdHGTX0aTYggOUbFrrxnE+V7fcZo0V3tZPpqQboG5y5Z68whuWbgxb4583P
fX0vTwc1OK+OMmW1c+uLvH3S6wcZ3bxF1QNOydz3SyNubdEtUxDX6HvOeos9S2+WLtLv5vFPM1lV
+zfDsDixSiWJ9eWoHYupPVH7En9g1h9keDgcIzhyIKVoz31jK1Ru3MikUxTy0PmNIGpkbauuX/B6
8/OjDSCZUSKF4WIUXL/e1fYpTYzvXKV2AMEvPrZpsmnvrPau3zdLD9moBHeGoeLhHGVJUreBK80Q
wDdrh3X1uf3+mUiz3F+HE/83jPsfhnHkbGpMYf77MA58Svn3SdyfT/hzEmfLf6A/xHqiypah/CPT
18b+pSxEXYfsEUSPDNX+Iucqf9DUBtGJIBIHFk/7axSn2X9ojsVwV9dUE7kkYZP/i1Bf/V96V91y
WPGidLUUjakeEYD/nI4Fg8Q0vjCMAz5DjxjJ6TogaGrTkwGBBdb40AhPSuwPu1fuKoeImWyRT7PH
v9SOXWwNsH40MsPAR1t5gB5HMcrjjoaeL7X7m6zMQewMY3AkYWTeM/jxDEfcVooJP43MhI0yEH03
L4GEWl5T4UTOYU6uyhbc5pQBDTXk1zRF32MVZFw0D0UJrXuO9rmyAHIb+iRNp/7e0f+rylL9Dx8J
nhbH4FNhgGIuX8vfB4ZOx8xHGehvzWTa7kM11uCcS0zI42lH85A0ddTQUQOEfZw1CtBojwvgTVJM
w0sqCGQT77StnNTt4D7OCVB2hl7ku7PuSfFa2MSfLPrAlwmvwuFve95/GHYqfH3/nCDqzHUJe9bx
JjKnNXXtX+abIFKzyuzi+hCEwUteQ/yqtPw2H015k7f08KdZuS4ovAFucIFA90VQ2EA+j/1cJtKw
QxuhbcYQwNYwEGRmleRDDNO+Q1VjIsqlwiJ0tll0EvVHXwHl1VQQOaWNSjAEPdUY2UnLCi7nwHgV
db6NlRornCS+c4OMAhKtTnUWZ35VjqepZ92qzpcUHy4lvv2CRv3RqlrwWLFykGfyHXqTEJgkPpn2
TUhnZ9Mg89/iIX+cz1kfzHupVw+5RM0OVct0GTUxsOLE6IzMK6PF2f4hormmR9h/TkCZa1t3c57H
CPfalhSx9PcFQ04S+Mz2C1lm6C6NTzsJpkOYhQ2FVL4nrfO5HqgXlabuNiUKe1N6quoW/KYqfbZd
KhH80xrXEQ5JQigXnIeDriagnA87+VwT78uiCj8Hns7DpJsPBco8GglE/LW8iFSGNVck/VbPi88w
QEipDv3OSgpQYpPynk4PXMp18tL0dzs6KPDyONu3N7Fhn3S50llUE2uS5s0pze1tmCWv82z6TpBF
m1JAN2v0idyDvLnU+qxt5Qh3pTGrO6so3ud0sulx0MOc59rrevGCxpzvcogrt+4omOqS7rFue2Da
Trkzz6DuCirzJaEhpht2rQZd7SqqpwXKGVh0B1bsHlspOjFiFhw0s/msYO5hHZdb7Ucg2iUFYqZL
qG+juHgn12LkJQcLMH9fbGEI3YLRgzNcTa95/yj6ifDMuniqJv1NtM0HcZk+QscXyx6RGbXFV5PE
t2qEeVKJ42uREmYUd/0zIOzX2XBR+0yb1iKVcZZmP7Q7z9CDUzWj/hpl/cWKY38ssVugBXfLRN0R
A0SciZDoJynhzqoUUnLnLqV+QKBcE6+Abm5LXtcmbfslYRADVXuOSoH9IqECojGcik9LvdWcnhCy
/LFRgswP5fEdUbJfd90x1RJ/BnhX2ggISrI1Rmo8msZIUScLyreVMVDsDmRgwoQqsXPJ+rOdWg8L
1UiX5nNSAZqIxiTHbITVioBZt4OU3cflXWI276XavEZoBenXbw2OpE0RdW+tjc+V+rq0ACwW9r5R
lI5MuEBhfUO0lxNwYjUf0BwDMc8+Gtv+xejoTZDgVOjau9RESwOZE7q19ANG5ybujZeE71NJous0
iE9pTUNN1I8jJAOwDTeWYXwGBm+g0N/JJxL02TC7FsGdnVSXxMGSJYeAYCTjLtMFRjYWTST2gqQM
wF/Oeb/LQ+W74Mjb2NG4IKKzxy6dtuDlKYdNfPEGqU+I5kq6aGNA+QT8prHKO6vNtkqa8hotOWa9
yTK9yrTrEpZ72UnIGvvbybJv4jG9RZx4RSLcvkINjPiclr+BWxKLIadrB+RTc4VzQNuYIdxZyKeH
JugOCVNJaHAfqpGfpSK6h5UuKBXGR7J/EU4HBsGwg3zz+/em7ewFZrmFUcZCN3nPUstbju+pIWJG
cCiJPD4EWeBj2vMVuoKzHr6SsjFt5n78znIA3GD2+JC0ym+Vm6BSbpcHEsd6SYeZBpnzobb0ZQCj
NwM+hjgAsmzbb/aonUP7FKQHq1kEnHX/Mh8mGTp2rbB2r4Jdmc2jj7XEjeqOXCjorBu5MpEBBw06
UcJ348iot4hBH4LBIIQk7g7EOOuLQYgGlRJuFX24hlBxKFrlWSN5NRGEelrWlWmVz6EjTinZGpBU
kw2Mw9oz32WriDGL0FiNYeaBd/aLLmTKQC6qBRQe0xb48661HhrRVxsDiATFUnIYHJuYVi5vLvTX
gOvXk0aOaZYpCw5BHbbY6a9R1T0F0XhjWszlw8J6UghYSdKG7tUCGO+0L40uZ9nSNSnYEEFMTyTv
6frx0OTUd5XunAvH5hpoo62NtDeVLh+T1cJLkFxGzpxxCpEG5Nllv5mWjJ90pg06979Grbs1lzyY
MP8w5ZFsDkFSS2yapK9Qx4UxSZyl1ldbdTKuQzjNdK7zA+rVh1Eqh00oT5xfuPZM5PYaqfKZ18wB
NTpYVtrbG0szXtMRoFkSqO8V7UMRdRctwN5TaGXBlEneoeGKkbBecgvyhKrS0O3FBMt8winoTPql
UuEHTzZ5sKMn2dZLbiMA76gZvLekit+JHEbxa2jvBguRhEpGSGq7CXRQjTCDCj8V1pVuq9DfO3bF
ql3izHmDsoaj2Kk4swzpHuqeuNEXiKKMYJzaGhNGpbXXdB1JaskdDI1FLJ/aJvyabRmbdz9veA8M
bdjhMTYL11IQGsslsyknI0+m/I5l+suZUiLrh46YT4znFOcAj56vp9UC3zYe2jAOz4iviSKDYJtb
NzI+UsYNw9cca7TGVeQek/pIcV7sdAlGKuNut7Osh8HkChraR7Xtr4jU0qPqaJaGxkCRv5bzVjC3
75lpzjuDXeKyNbLkMgTd82zrFudiskxJdx1a/R56sWe1afu6fHRtQEjO8n0MBjFIdfeF7pzEpEh+
GayFgVnQDNet51DJ7wG+kvTXElFUKi+WUKutRfOu1bMv0hRpvLPaxr0PXd6pT04m3cA8fNO5ILqz
rm2GoMA0i1u8z5gqkBn7ZDPyHLTsKjLrQzeZd5I6XCNmoEGePrD8PErd+AAn1kBQ13FqYgZJr7fh
WRuUw4/ru+Py6OoTZEbIDofl12oMg9TUubcT85spMvv8aD1VVnzb8w5p2/hDqu/t4Mqc6mvsLPzh
+uBFpNgHGfYxYRNL4DjZTdd/zD0CsTDtmh1NEjyHmm9Wg+UamArafLIOmAA1F4goYGmaYZzqlSVP
rqgesWG+woik/TTQmpN0bC9IozeqweClGPAqw+g40iqoXcD/yV4yWfk4AtOHqWNjmWMfOEx7Kp3h
BiOl6ktlQk+3UBuvUrWjIqLYJ33CQ9uL1liHitwStJioVDCprn3ai+1pYKw4MbHfEWf4SIoUawUp
zrxIt8kQhBBdzA1fY0eDOJXvlW7plBQYqZJdV2KWc5ThwLqkY6bkfMehCPxilkPXTvjg02GIz5MK
xBWf20CPCxtwHogrUgnku6Jg5qOE8W2dA51MHUmi563XnLC6xq1gGWfNYQSm60kEXaMH0jw89oo3
qtAKwXPwJQ7yAYvziQw5jOa9REhAqHvEVuQXK6fXGsGcEDNuNlxrpy5TpR1sfrwZdY4ecqblkwVR
tm9JIYZ/NMVY/Rqo6atCpV9kKvLawFy21h/XB5TJPAlziHfrg4OUkslcFDUAyr+eoN1kAn1iswxF
f15i3ZrIYtpavXRTd2jMykF2YODKXNu1XRTO5kHqloZIH6OwixZlg6SGE2tldpj1Rl3+oPWF1h+r
Ub0pkmTJzYQpNK79oHUT3gP1RVDRabRfx2UMXtCQdQtjgBuSqBKJhMohFwQ4axZQcjJz9YMlGGBS
wIVHLh/3FprGLpmCB91gPLK+/PIy69b6K8IVC7a+drYoiGxdGT28aRi4pbTO99PSzcNYwvdVD+e4
CUkItAa/zkOMuIlSHBxBBHXgoF/KIpuGurNUTJpR7TCO7O1Yn0/sMtG1kJToerQjZUuzCLdY3RR+
VsG9D5UmuYqCMMOVpgqvCh3G8cF8j4oKfVzQqndWGJLKkXSLyYqQURbSPZiUyfB0k040cV3GLXr8
GIZbqnihjs5jQm+yxLhodKejTV5O0qUMaOZF8QDaO03oYUZwiPryjfVIedBhuZ7jSDy1uTSySiz8
OlNxwOf1RSZ+B2MSiwebGLtonpytpFTGNoVE4DXGGJ6H3sDdoHzOYk4Pec4qtREBapFt1mTVgVxR
VLlSpd9FSnJ0pg47tAGhwGw4PxQVlwqyFFkFRkb2NnNBshONCV/Vi1O9nGd1u9f8OhS3ua6Lk6oI
y0fAca8r6ngZZoopFPO40roCzyOtjgjw7bUyxtTqhYHUMNAPTR8kt+0SyIwbComfVXz07XlOJQfy
EhewBtfVqVBYiQEobx7xk7ebSEIyq1gSJ4qoz14svEVlQDIFmdSMhuI+fBjm4pdWc/4eFkP7KNqD
MwQaU+zhFbbLuLMGa76wi5AgT34uxXgY7k21Z41p2aeB1u+pB+FqJHdTW9E8yYhbCWEGN+RBX+tm
f0N6vLNLu/DDKNvpUJX6RzZa0SkN+tQfzab2wNEnV23QxoQ1DvomQCrsdap5nOZ6epBM0D1pwfjJ
yNQ7MqPth1BqigO5XoTFqqCb68a8GYlIQhlSkarWJ6xYC2AEZ7yS6rmXUbcMuD4ivAh0Q1v1MbZM
woBBR8fdeEFlyHzHCa6GRMn2ttY2p3AcHjMrg+DgeME8Wze2VxRdciegC5zjzNzjClkyVqa7ifD6
TSIM5ThU+ktskmIq52m/ZTJiH6IRfRUyBtX/HcRavwSsRjwuYtqhMRLnkPW4HXNRXVVEFG/0PNQP
JgPJ2NBusKTLewmQLiXSMsJpVHMzPCgNjYdZNy9mCbIEYy5Ri5la7sYeOxOhKdsoD77aPq3uFMIo
kqK3dnhNyRxRDD4wZX7tBd6suN1JowyJhCRDrZfLk8GeKxqTabP2SMbSkRQe7WANY7O1ouI5mJX0
zio6TwlEg/CPElTOmQpb7BD9TKA1/OxTSFdmSTtJia5Grn1F4CYuXZPQ+0lx8OUQA1rrqQFdhDpe
MSrDaxsVU5UUSbiqTm1vT34nKpAeXfedZG103Y2wxHPtCeQN9eksdtUwiVvBnhvVYX5UwtKbu1k7
KFGzrfoIrMI0szhasLSziN80hFBkSIS+1KZHAYrmNpmqq0DLe5xtLYbDLHcjJu4gCk74fnl3Wo5s
fH6acctjZ86LXZxkR7qltF5aa6ShAGmb/rs+pN1p4SqKWyPOCRWZsacGtj7uzKmpXbvTql00FiTb
SNM16+kE+EJhHwJpN6edcy2Tz8K1OpP80JqugnRWjyLTScTLVWcXL2giwxw4y4hi2skyXp/OLB7R
Ub20vSJfxHMtpPihGzsvpcuBl6zdqFhxM6xDJHMxQJ3DTEcpp/i1ykDTYnXeilKwyB5SL9caMlWN
IPea0f4K83zazUNXn0bwy5Yxb0l0MTx6pdsqtGmtmfrj5JCg2xs95REdOEAKzr6SO4SHbXEW6aNQ
k4vVQ5IK2yE4TnDy2+qUlzDg5qw5YVyXb+lZIlhm59wwTECFSziHc7SWm3Urjs9VzSVZqiWkAWLZ
HMWZEjjg6hhJR+BX+2HCb5Y4FYwkmV6SJEZGE5m0jIiYpiCnqaRjFtW/CokQ30aWVDK0F6S77DDQ
TLGVYz4uNcZTyyZIH+Yoep0d8/pg4wELrtUsQ2NhTy3rD461rmXUvMRx6w4FfJsnuZ8Z1oQDD5mJ
BYCDCsN217vWm6lhlt3R6mB4ybBJj1Wivi21/3MzLev4IDMCk3NDBubIzbqlkvpFHdgOf/7cTlns
yUmWe+lCfdTJrzyuWwV1OCt89HZHcww16p0CiRz/pYtD2y1Hpu9iWbjUJrpMNTEdXMkC+fRyX7Au
XX4eNrn2+2GTvnGaB1SaOtbfnru+wHrz84R//SjLCbOiQSSqK0Jq0J+n1Bbr2bCQ53+/oGIv46X1
P/7exGKBeTYKc+/n2X/7T+udtmT2LodT5v77HawP/+vvA7VVUQJHwl0fiGoG9K06Wu7PL/jXM/7T
q/z8F2XkyI1b5EzLapETYbhhZpgRvxCju5NMA7BlyYj4R0inrrK7RNzFoSUDVTSZTS43VhB3R5qn
II7Xn+3lzrGBm58GWN2raaJ4M3Oy5s0enx+D23s02w+mAwwV6XJ55Lj6dGj5+EY5lUhgJYUZ7bIr
tKGgwA8E0am2mt07y4A0wJItaXk0nTLynt2RwQItACbxCe6asZgPoh++orwkMTNyzTC4dGp1LHIL
jU1PskE0kVOcWmBu2YtwXrNON/pHzIZoRdLqPo6XuXyFArT2Qs25KZXw3SxTFCI96eeJ+Ut0XtOD
sRo7tJZdjL/YjIFihy8gS/EmGDbha9qH2UgwfQEaIFeS3ju06KS2hm4yV3upHj/TPNfofYyjF0md
zvzb5re300UrpV+IBLEdKvfFoD+SJ/0Q1VPld6p9s04QiiBegkOGT20wSKqhMjLV6lno3/ZIJ9ew
++tc7vdqfsBvTrdJYMvEe/qtF5IbaePJilJ03OFOVcI3dXnPhHpXjeaqin2yjCRggRjx2wavZf2X
dAQsdogy8aDfS2lxAjTgEkm7SWtrUxj6tWp0TzHNsIhmelY/9ZNxZ5RNuikRBbX4dxtblz38Cddq
Pd7byvyYlv24V3SC1chpPbei2VcSINDF7pQG6RFXMpgeZ7qrQrO/6oNfVjmxLKoXVhzpN1PQNEhF
tQsWs8yLiePhk9B0xteC2TYpRoNCNeBkj6Nmo/XDSmyfBIstt0pt0DL0IZya8KUlidBFUYqhWKrv
2vpxSqfhFzlaJI44qa29TdKwrcfgoHTBVQ3a3emdSwvMbtNqy/L8SrYTsp4dGU+1c2+NXjJdakMn
u6S/YGTYm/FEyMNbP6C8KAfpc3DqMwy7dFeG+lNFUJOaPI8BKTxh0IE6q5ITXpzcd4YhYfUa45Am
QNw2q49ysY86jeP3nEh2WoKjeiL7dTvUJtI+PHYbyMAkxhOnhp4TFQ4jL7erGELkWkmwbmWQA4Js
KLVtxAglC/lwKWRMCMFenX8JaRjdWSXIvgHHi1wowtvr5mkTACHiAwQ1Sf9pohakUkdh57jTnQNp
xa1m+8vqsmvdQsmnjgFs9Bpvfhnckk9FyFGBBJaW4oOtmZNvGcFjXFo74GRPFGUHagn0ZD3fnS6T
1Rvqxk2s8YYrQio50ucTmpLvEuVllN7jcP9lD3JNsDe2qBQpmDajD0Op+tbIGnqsZvRIpEEdR0fV
VaEczZZZbxJZR9RI/159LjMMh2VuLVnVMRMJ5D8beawrwChluk8rVBHMn0YdslQ116fB4nOD1vUy
OfKhG0nCMuiaznwEFZAnbyzeMi5yW3U51iqIK0i+oOFcLf+CBNhLxtJ1UYH4acv1VTLEAzs8ZxqT
iAFHwJhIQauJkpZdndFlEDMXx7KIWQiNQBpk0hPjRU4WkbySZ6UXD6DT2hnUo1DDq5xRAVczUFnk
RRHZQvQRWnl5AlWVhVy5s6GgUfza0O45NWUaYRzUwIGMAvcl0WuMbwdf2OmLoD3ia7kwXE3U9yCG
Cqw/2XXazLSbpJd8tBhQDRxXC5Q7MN/U0gn4e/kglaRn/mXkV1QrTLWI49Ont8ZwPgX9EL4N5c3e
hWJU/QDBYDKP3y1zSJGmdzF2A2sobDcww8dlIM20q94QMgBRwcx2YqghgeXIAa10VSoB6Q0ClvRK
Oo8by8gTF3/5QbNhHBR5rpO3tLz9FoKjTTJmLTSDTp61y+qAilmnHoS/yS8kr6kx5JtWkga/J3lJ
raNml6hT6NcyvgLIWBngyVDVmfnpv3qbarg2APpL1+PSsCcaFIdHhxCwDD1cnGhNAZ9FjvSpRsk5
zcpPsfTT1T5JmH6I8nSxnRDFixNsKk2Kd5a5BzRRHQJ1+qw5ggRtZ0lRnvqY1k07xa/B+AtiSwXN
UANPA3cU5KW2xNun7HQyrVPZ/JXSMthWFaMDOjJuSxhgZMzFnspJuDnFDII1u8TbEuUpWkymaV1s
EMLG1DhJP7VMzXwjm+kILtRCJxxuZ0KeUs6hlWQ8WqlCDjdHg6qo11Lej36n6O9t06GG6hZQVcPf
lJV86BK5REA7rpM0R7BZgKCwx9bjaOfTN+3YZQWR1OtXoT8wWCOayRE5J6qJHSKQBQkm0p3NYbnJ
qxaKLGLJktybHXSi1COLMpO+BWYn+gZMdjpDQkeahxwDY/2UZtdZ6cxw9FDqCVSfUAcvXVePG/If
/bS7kuWi9iu4qoXWXRyZ7FUCEIRbzywO1Cz8Tdn7P1XO/6zKWXiC/x9VTkqEZJn/M9NaXyGEfypz
HP0PXVPY86COOYgmnL955GWN5GrTtAxLlRHoLKqYP03ymrU8YiHLWazaumViJ/+TwKxpfwBzNgzb
RAK0PPd/pcwBC/UvKQd3aFC+EOjwZyiY+f8l5RB9ahcjjJujFFvASGmFDxNLYyt1wCpHT4MgnHac
JdYTI5mE0n1qKxrRYrQfoxSIMqP1ExcOThNwjghpQjdYM6yRE10/OIEkoU9FSanrR4BOQmNNd4iG
Ij6xCKhkI3W1PtDdQbQfY43JYm4YXeW4tTH4efqk7B3oKVvdBFs4a7lzZLrQe0nEokYtTetYmcZT
Ra/RFQ1BC0DWTGRyo3Vct35uJN0dVQR6pIN5MAuk/fqQSkeTunR5Uj2UFkTpsNniZHlyGAccqwl/
1HoTNhVp9YLSOjW4Nqw/spTN3AxpkPvzn9cH1pt4eca69fMCU8EyDiqar5D2R0D1r4X64mLlRGEk
Z/lpvZGVDljjjKDQSFDETKp6dIDLHH9vtaWXE5HmMibsacda7WFB6yTznJ2YhTGjdhzptqtja1sG
Z92eFRRUJq1KjVjXnxuAJCB+wcmhwgzIGcVhZHi9s3QbDLU6xWZ8ZjAM4/YqNw3ChBv01wWYHHph
+Y062J9mxWqkZ3zhm3L2ks0Uh1Fcvdm4wjfOZN0GQyI8OTJtjBJQuBrG45zCLM+2pdfOBgeq9dm2
r6XUVZwR08KSxGaDkiJWxvL0sVYvYasqF4x2wIzSlqkxkGF5m4hkL0dTepDQZFtqE+JC6ZToLE2/
tEIpLr1DVcNfcxkATXeWfhKJ1uFR7fykVT/CYcZZNpqLfFJGjyHxoyLawNMABl0qYSzQGRSRcdbf
T3SrR6CgZ3PsHF8YDe0hyYguai/YO9s52w6Z0+Ds1vZNVeRXeuSITZSLfqcNIWsFJe3RoIhh2um1
tBt1dDi2HCFkz4czkcz6WTOhedKDO5Epa5zlLDZ3lj0/rY851cCnhzkkD9Se6w3/wUxMHDRC2im8
9ctkT9pFWf5qaDJPvbSk/sVkJyyPzcuNGefXk2pYXiTP2H8StCN622ymtJjPYuBtDWbM52FkBEZK
n9aMnX2euFIPwBp2xtRdzE5wzDdLKZqw/N42ZvOP+wbxKiJgSW04u1ka5SdJdeT9BORNLQgvoMhp
jw2/HN3rsrne+XNTRBZZsTRFOQGilF3MeIrOb07a6fRjzUvlYmkNWkQMMpJZ0qL8WtzORvgIqZXZ
8KSrOK0WYYs4GiMHS62ZNxmaVU0GtYtpWQL90F9pqTMeO2OuWDzBqFDrGImHSQ8Ny/9NirbmuDSS
/d7O31YX4kCo8r50qADWvLrfQVrrZmURaqGk5V4Oqmx2PzMbsbq+mPLV1ZmfvQO1E57tMCEu6Nsd
SYXms8C916TZuF/vcgTllEKagy80ZGGcEgj7k4ABxHQ5mU5TtchlmPuiXvzwDGhwFKrEKWRm8pmO
fe9HS1pKstyAqP5za71vtPtdkmbGDpAgaSwBPb5ZMfd5Szpc1Tuzr1cN9pHAedeEAygthFe7/klz
Hr4rsVD8359kR48em63kEo4i6KVRcBKatIcoRry4McNcV1DUOAWL1pEdmwVyhEWzLTOY1WS6WSvh
4sdF3Mq1eTCD7do4g4glk2So5XsNWbgMXSMu6l3WAWTNJXPa9kkLTm3ibEyG4lYtyb0N+NDjfhnN
S0PjEi09EB8lF8y3sU+areZ4A415Yqw0ZlHNHDA3OTd9HW0N6nDcnc4hRhjaFcZeWuQLy1jNXDN5
1s3VKbzGhK1bQw3rxI6lclNKcrRb7avrDrCmca1bkBLuWrmrtsEiFl+j+GCLcLlaA/qCbrl4ZUgs
nCBB2Aosy4sTomwlkZJnC4YDbAl1Sdj+P/bOZLlxJOvS79LrRhkccMCBRW84UxwkaozQBiZFhDDP
M56+PzAyS1WqIfvft6UljaQYEgkCPtx7znfMkSwe4wdIHX1ttZ7cmFN9uVZGy742d+xZx/q7Vf/y
59wVWngj5JEZXaGWhsWVmrkqht0WmMvAsT9CJ6pgkfHKJJck1CGg/f3q2Cbyz/PyeuFF7RpKYbFz
eiPcYe3YVOO+JEmYvldPjYjhcO1QsFppk3wxkvseJcX+y2e/Pux+R95N/mmsA+f3Yaghfxo6Msnr
QbneXAPirME+Jsb43me0sKfINsmoMTPofaDUc8gO9AFDvG7YGaHl3dTxfILGFqV/4NGgsanweiVW
yUDr3JvpPCgz37ED29S0vkEvV8feynET0WZYtHCA160biZUnkImGtmxvZhsqGp2baKZj6NT7Biuk
jM0qQO+CB71hgGjTAoB91NMgHVRLimK3KsuJAz7fQBtkAMsz4pCURXYTPk3q1Pugo2E9JwehPEUI
FHq7xGYuKKqC9j+7EnuuyX3eXJ+rp/ai+1WzuQ5v1xtzHvY+H7JdLbAXa9QqfDW7jX3m1rbYXa9+
X5+199e71xvHtVya+mrWXTTHyEcBWeiCOOzB6ykjc9MIVBEGYNjrGJRODOkBodpZ5oIzNbpbUnfg
9VI4vP7dqxX6+l6+PJw8YrMyO90gLGdBiPmDEPK9Fxc4RrsSUurkJC+1Rf3/Wuq+3tRaIld1yhHJ
dV8eIa+VW6OxPlLWX4S+Q9M1pAYEtBjAtT5qnh3rBCtzZgYSa6XRcS1dr83fMZ1ylos5TYh1cu6G
915JK91aRB3taaMnr7mM0Wr669AB9VMrg4G5NONDSzluew1MvBIHcJegPLzelXNx/fqTzx+LdFe3
rQk97c+fXV96fUHkyWKvuldzNo6TcWjteo+xbn7kzAclmj0enw9/3zPteG/2DO2lDQD7+lwe+9hA
rsexsOycMIIy3xJ1aWFUmQD8QkIivwOyQaemo9W6+64gO9dX6QhyI/sVwuj/7dMvCzKghOui86OE
/Ekc+E1jCOfC8fXu9cefr/l3z6kaMm+u+Wjg59/1eZNmqtrBvFx9PvXl319/cIUcXO+1Q6ktNY3i
yfXSK4o07G+vd8sKHxO6VVyiRk5BY2BAb6lrl7R7dsSWMCz+fQr9fHi9100SbfP1x9fH12n282Fq
lljgpvGmGSo4eUIf1uYMszBmhAWiXlSv18f9fB0RHoHHe7ZxfWIdMK+QNeA0rbPryn7ZmwXBCPPN
oEhLH5mRl4kdouoReM09Q6HhBBHYgfFvuxsPMWu9C6GTbkcE3G25kyPIB7uYEUfXu4M7J3glc1H/
64/+4VVA33t9DU63+P2qbI1YrdhPitFnfXUd1fOkdb13vYEFAWv7ereIbQLcrnfZtSABud6d5gtF
BHae7q53R3POLPz8LQa17mWhhi45+HMGaF6yF6DOT14M3d75l//jM5+/0guJ3Lr+xutzQ204+1Yt
r09/eVVA+O74+ye/717/+u83cn3p9XFYKl51ffz7L37+Kj3KSpxgdpMdlBoZIHpS9q5/+8u7+P22
P3/8+dv/H57L0wPpM3rVbdgI7eEmkooeL0Nizg0bo31d4KjWe4pkGRKQiTw6vL/lWUZwW5seJ2k3
Zc9R6HSr3C2e48LsWMxO1iardLkVnrqr46H4xlb4gyX6W6OCcj0FRkQoAJjM3ODlIpf+MkUrswzr
4GmwQHa2Uezd2HjQZdAi8vMsSmQ19eQkdJsZxflo5iEzjUOs58SMsrC77pG0hn7VlvqLnUMKaATO
wk4d/IwKexBWC3Knsd3OH1PiuBn7tt4kGhOfrTZNP8brkvUpwUhRxbXQYOOvs2DZ4QDbFlnzC8F0
OMvOvWWgd9+hfFCxtL85UYPFu4iAqKhuKTG9j4N4hUaLlmzT5XSwjZLy2GRraA1am+7VlO/iOiZ5
jOOW1PKQ503L0Bd+D5wmOwfBz358T1xvG5GXhMpD6zZ+Frw0tHNQqgZ7WbIhzfLhxjex9jXFrSj8
hq+qBDLgtz9tSNQFqVVbw6MiQdz9xq/YubVV86Ip+6elrSp7LmCkI3Mr/3SB2vs+HryNGW+sCnli
XaTaUib2OkjMd9p3F5fSxHOXvtMQJ8GgFLdjS+Q2MSHEb6ODIZ6oJPkNqYCJU3hUZDj0GTsO2SIB
s18n19FXMnPrfR4jIdUT6e8jE/Ilu+ztUFExTG2N3gHxowgEcEc6zZs+wQYdYF4jgI8OMY0n3Jht
syrYPq4z0W01GduLISX/ibr1JiyCbInZ6i3iTL+JmKmXmKQmrBfh4zSIJ4+4KlYk2mmyWYCmrFYz
yxbbofFueh1yWECvfNf74sHBV7s1k3wfpKW8D6XzgCXwTLA8u3c/JpRK+ORSor8vh341GRqJP3WB
8tybCTzuFmYoyIi0PWZh5P3UuvrI/yV8nzhdohvPATMxwNVSQDIIGCZD1lY44FdRjnPHkqgwJv3W
DSts634DDkxFR70bx1vIxdSltQT9jFwMNeerEDh5JULyriQyKk/qtexpPjgIRTaDoRqE9f2dEUkC
amR5UzfN+zX60dHVsO+LF006DKu0fRKzIC9GovpGlMOaqLFOzpTPBpKgxPEeRwey3s1t2an7jMSb
EX53IrxtZsXfShMqcG3dSxKJvhV1/lIwRC3HDgCNU7Y6QDG0LMbUdyddP4V4YpZqoNEijbziVbTK
E1oL9HXPeYYmji5mH4uLnbf13Zh9EJvzkI81XYyZbDAEjH2P6ljq0IOrIsf1NkgKWNrPiVp6Fnqb
JIDtUOBqwNQNeMS3m22cYJ0fYxCKWVf/RGtprTzpPliqrHeAh6IaTLuEX4EgrF4gkMICpSWzfNjj
crNuJqpaLPMApmiz2rPzjjUKJITB7S8WudFCDiYIFQanPO3QwyV4wVu6Jmnt3qQYKZACQTjxRLMG
7/JKEjBzABapOqCmjsUBI0jJIrSh7mMUWUWry3sBLQSBzSZJwEp2Qa8/FErzbpImJtHZctdNKQ+x
rsqLNiBQjkQfbxTa+75x8eQzRsE7SdGBENpWyIFddFOfs6i/I0LExl+w7XPnsW9xUrl21iBw03+G
tnGwRrAnRh++TX2ylE6gL+fsyQWeFY94ku7kGdWzWVl0WvQ5XqfjQBvPXZd8FCEKS8etSGzoaARr
nL7FG2UKPlNHo0KK+LvrDTt0ro8iQPFCN+pnm9P/zicM45EcEOxJE5W27UC3dVcOLhkkxMfaBMlU
58k9eJ0MXaQt1zCVk3VThPnGHVHhRiSHBWKaqSBvrd+/Dk65dKf+qfGTG+pX+HtqZAJh94RkM16k
Btq7OjiQ53WbGXAusk2D5G0ZKoSNHTrpkj5ersjCGebotEJf9aL7cES2i3GNU5RTHVHrnH4hYWOU
MqczNkh2D04QbxJ/xuS4Df1DSeCqSGm9xgQqFGZGhjrroxXqgPeiXzukWq2jtiPIrAU5UVbI2dh6
ko4HSCJx21Ni6s7adP1wUYSyBAspfo4Z2rso/CZlif8rl0Tc1t17W9M70d2C6yIOCNEQNVIEOlOv
nUJB6hWx2lGHKnK8j3Yrz34dzp1CLECYmxf0Du2G/omb2jEOreC7tE4TgPOhcChf9ySyS6/9Ls34
Jmc3vKl669Datn0WWXCq9DzDQSm7DZKcM/VmZxOlzcAWbYZ1UR4mi6C40NLcMQuXa7eRm0iF5tqI
phckJMWijBqbDpyREU42touefu4i7AFzhbPHkBq7GQxv0kAtEPGN1HXyjI1wYM1o/DLyO9+iDCXz
sV8NcmQofCYx6lC/FUEEA1x7a9yQsE+vrZZi6uI929Uz1jIEcj5QnU6cZCCyrVXcppm4c6aqWWVu
VG46Mt4mtwGJ0PgCmyCDcUD3sO3Mp6YMAJMEzMsUEO6lZj4pjwGSoDT9UvhZu62yyKTMo4GGQRCe
YhXB5e4v2yZFqJBjrhyiYWEErr6dmvournigULUP7XQM9fRuyKERRnxlqcKg6JPi6kn0bAQnHjRi
2vZ5XkCmqJKNFxHdlsS3rPyIBlDqqYirQ5sFd4qYmkPeyfdZSiGKCmFsGBJTga5/ICVgCCJnbbdp
vPCEniGF9H6IYHhsJ46jRp8O9TnGBuaxWYdB7jRRRPu2M+6FBcTIj85k0iwMzQRgjRRsXdSRv8KA
tgLQ/Z7kfb6xyooUo6hbUPzFSWM5b17UEY5nsAQ03fpWH6HkDwWmA1NtI9g8vpX7v9hzUMWXfuu+
VFp27xZ+txAyHCkJF3d6eNNjNu4hYiDvClk+ES4IU8rcFG1/zy6XiZqrrhIYyaTlUPYMuNilryNd
GR/Z7D3gx4uPfSjWPTqBVINubEv3FMzbkCm9t9h1rmKoE8KJp9NoFhdBRuZBoydPa/9QRwDIRFUA
fgCstsCfWcBXqKg1O2I9+WhIJr+gDV/mB0riaK9iVreKnSIJjbRKaWUTyRDj71jmsbOh2pTd+aGr
bkdcGk3uvjIclQuTxfyG/ifM2XYQ566K4UToN7g46nUo/IGZNqMFm4R0YPq1GtGn5gZiGDkOd8oE
36ZjoV1RAw+XbVjQBacyuZM26cai3RmQw/wszQ9jHX+gcwxpBM/ZHW32I4/kT5INyENQiLzRHVM1
JqPtth/6ddw/ZiwJt0Ze2HPm4b7oSbbLwXPuTIYGBkRXv/TNcAzi0ridHKhnktpu0rvgs9jrWl1M
r9Vj7rPqcyyDir0XwpS8o0BJzBquOp1gva4JyViR1b4XVbQ17Sqhk13QIR/wTJhy2RihTcoFkhop
3ls7LTZTwqgcGlgwLBIOImQZLLSCj7A+kYe6SZlfWUZ6Oyst7k37QblCPHqVWPWEkW5cR82pMyur
LL9DkXVWbWM8S4PFvavMCyb7F1TsKwp4F+HYWC/KjHAAAVNsqF0PXSHZDYbWYURD9qtzxMcAXbnw
QJNFRbtLhkPXxojilU4xebhHdKpjlOjTlYKf0gaoUVLjrqHRuWz04YeVOeMKRh/ikJanNI/EQ72a
nh017ws8Y41eFAEIwh/0YvUroX4hNkniC1Whs4ShL4bgK23Rh2Qjs03fJI9jWg2EH6Y/zUyBpsDr
xH7MqVci1PRFXhqU7X4ZQdpsiKwZSH9tb0Ki4vMKv3yl6A7GCNx2wkN3GClolokbrdnlIPFuow29
xVNi85eT3IIdVSMf681bHTUEq654jaoxwuotAman9rVl7CflkgT1ILa/V03UMuA5KAhxcYmqfbOH
5hE58EWWVNXLiRoDpqClN6HDJs3cHIe3MUv5dIb70qV4h3QFjb8o7UU7YU2LAuJhRNuvKaQd1OzD
psVESZ8CUOqQeFNp86ckJ82Kbr1iqzqMYTUEzPzQheG7hf4dmx5Kast4Jpn9o8IFjUHP2th+90uO
0zmN5y8QJADfGds2CUArrcZN7+ZPDi6mxZi6L/EE/Vp1v9p0eDICf4+Ea8uy/s2LAxzrLovlzLXv
9To7BdrwGEfewk605qaxWkiK1rjKpo0Vg1i3cEst8kGGq84cTmSx3eSeh9ZYvRkTet2i9931VKDz
D3GkPyNarrHP5eLY6iRV2HY5HBp5ngGaK3uKoVFO6ZMeA+WaomzBV2auxmS8Ze9CJcjScAGuG0Zh
l3KN3rTPE0bGM7sUAzPCop44ZMWIfzCDfDgGzQ/6th9Bi6egnig8+kjXLUTRjBI/S5pnmyI1t6Lz
Sy4Mogkal1HbI4KD+RlroNYxifrOKqKzvvAbWguuBYpNK59tX+82oKF8556rp7dggsseod4IETFN
wp/6FEwLlVrfEa/U44R8Lq7Vyg3fVWVR9OOcrBUayoF29SLscPlnU7jSBMXEuso/gAxAzwxGdMLj
u8gag8StaO958xvQCS8VQQVLHglxqX1r/QE1Pq5Z1ggvZmM+VNg6UMRfHBHeuhHfUhr5lFJTRJWE
npUN8xMb+bI1cSmEwZOvsG8Xubsx/di5CcZmBhIE7JAD/841cjLh04B1X5CxAkhaYmFdMqHCBr9h
zag2CmM5oHwyCZ/AHsnqvR0yDojHFCn1ZtXnVoOsl95NAO91oY95uwixNB1jKgyhRQp8ovo3s6y/
O622TBGD0SPDYZ700TO4gsAQ3/0UAVID72lBNhc+aCKHOlEDwZo5uDRKBvtkmIowUCy5SN28BXIK
FMz6geoT7n8YzlgviKkCC7SUbfsUjpZ3qvo5lZ152DDe81ZWSNe6dqOxjedefz8WaiMaXV93cfzh
VvSntVK/8VTmb2oz8NeBIsfKNXsEaCOW4LQRVBJHRTZQnm9a637Itae2/3ADqt62eOqtsgUF4bzO
qiRlM8uZXcqaD/JYwm6RPhGKJEYA5fP3qyQKlzS/9oCszlahl8sp98UxGyEZtaxUywjkoYFodMgB
3Qtkbwhx1TJ16rtAoylYxpLhIbpzA4KRW/1d+F4Fetkqsf4x8vGeA9OBJ0fPXLAcrVz9NO9R8XV6
C+EREWvbfKRBH17atsKirItNpBkGMlmL5bddmosC63ujE0PWJyvCfYq1mNwnTGUfTZp/zJoSKw1v
uywXC3YqHt9xXYbPAZrJlQEVPQ4TVufaN0zY2IgxBp5U+EMm6Z2VTtYeYRMCT9ad2FJGYqrMk15r
T5ib6RLb4CI6T1+I55Q03oGtAIPxlK1EE/zQOniWJSH37O5R8RaPTJons5guyuf0TNfm/D0B/3CX
fWfyGcEgLLsSfObkc7bogb4gJ9RY+0HB2sy9N3vxPY9mFwnyF9PeF5EdITFWDwEF6IUjT7GFxIA0
8pvQD+6ox+HQ7WOABbRPkVmUdf9oj9Fj2E33wxBe/HDch01xbup0U1VnKza+53wEjxRNVf4oIJ34
vXYHDZnTSzsOs9Y6m9Rm3phOBJtz4bKg9cWtGftvhmc+4cARqEUJ9onKjyhQFZaF8qYjSGtjaU+O
O+4KSz91rSsWVTjL0Tw+rlXauIChB/JtmZ4kX3ypB/LBmXOz5RDtxHeaCmjqoOY1GHGjjgTQlDOm
khnEXlJpmwkKpV69Tkq9omekhCBOukg/yGx6Ndv2Pcve+5rkuYwGR6p7T7SRLqVWLlM7+zB4s8lU
fPgIXxMrf8w6ZPhULDF2ZOrd5Xze1nH7PWOBvZhChqSoHOOF2eRvSVTBKFQEg9MikgmFgmFPlswq
MYoHy4rIPNVflKgfekXcGpI7Ih29izNg60XH8RE78cX1n3uwx0atHYMm2rd68qPQ6SpVs8VVazdI
RtQS8A74Wti2OItxeBmifNHCu2IKvxO79yv1z2ZdIWUqCiTJjXOCnr/I2+DWEwgWNBMLjfVhCciw
vpyLVYZ57jpAhPTQqCKx0kZ3jqDzxmteTFljPvtWQf/fp8140SDAJgoHZBLeT+H2qlL7/4K+vxD0
sSuT5OD9Z0HfyxuRYahU8uwfYVt//LM/Y2+E/TdXmJZNv45YGUuSovNn7I0h/6ZM2zSgXJE384ea
T7qo+QzpgNH6E6b1p5pPWn+zpDVHFwtDSaJLxP+EsyX+OYVGOtQEHOEKqdtCt9FifNHy4eUvW6yF
9iXWLQSsVTzu68YHb6D32O9wxqamRdGLJVeDoW9L0vwBPVS++a1uKLDeupVLYnmrn7Qk/viHI/lv
sFFfkFfXd4fMEKyY7kqbA/QFeeVbg0xU0MiLTXW5nHJ5Slg0LYj4tvZhIi659O4tkWOAz6N2NVKc
XCpbiF3rEyioUidcxz60Lg/CZ+BY0dGbKELoo0JSJmAttV64odKNuACHkZl773/x9ueD95kd+8fb
N3VddxybNE/rS8RPRfQJFW0hL5M7FN8rBPJnBArlMmY/gT2AcEtS0dw75ozW7L+Pvt7ckdZySG0V
HHGLhEeDel3ZONlZIZhxNPJinEY8uSR3hbmGETX10k1olNW+64gmRuN28HzBIJ1GK7PQ1ZF6+OUv
PtN8yP/5MynWPUJ3XMflHPz6mQwz9CkMJeaFEz2DpKArmj/K3zAO7luDYFYVCOsYc37gmHKcnZeX
2g0IlfE4SEjeNN6fHLA8B5WaOCtLAdLj0QjDdkk8rLy3Z5SEnwl06n7zFwC1qy71X946146c03yF
Mr+cTVmReS0RbsZFFM5St0nmHcW2x5YJeRmei4I4d8imkprhGDPnJcNrQbab028s4urAzlCRgNUY
bgd/GjZmm5NDGMMZAKK1LPkIBy0yTvPyAZd6jeeBPF5oXiaJTD0GUOnWK6UIEYnC2IW3qhAFVixi
bckC32Sc55SsB0zjhrsu2T4uY4LQN6VNxVHryWxU5i3FGUB3kizKyZuCS+HhT/GIDW41V+zL0T+H
ge2erjcxxfPOhqZrY4atYv00DjgPETk1G+YW9tGoVHosrK8uJrQF2+6XTsvbU4Qid81QMWxrEqPx
rItow+q7u73e62P82xHENR0CwD3R6vlZL719LsDDl1Rze4RpvR0D05a474ZYUO+VzWKMKpjJtV6t
aBP8HDHm79Ow/obAr19MgyMvdNioUNTVbw36fwbm/btT1WbFbtmGJXRTfgmtcnoHS6gKjItmtMdO
YV5JMBdsPaC4kDXJiVDGGQOHs6eL8gSWBD9KSoJt7kP2nQxPnCgAbFtXW4q4AuzWikuvrfy5Tmm6
47SaKveEPtd9+Ysr7J/DlOdRQxm48Vwb6j3v3P0yatgaPa3BqsArETrOwB3c+7F9a6o4xYYLTI1N
N01hjyhYiiMZddv6JtTih9p904kWOFCV+HDmklfvSLzluG80dBFrs8xwBwTtHwuD/3iUr9jBL1cV
GnDTUTbRsbrzdYzuXDfDejaISwqI4U4f66Uzxq9hnxyDNm+XDhRiytUOCizUPVMWH4UfPYWx0/wF
Y9CckZD/8kZcXdFM491YX2Xp2H4apia+pTbrHspYyGP1AvSJOGMSOwNda5/T7juRR/IhnOKTb8wu
PSB4t9dDiSxlE5Irc66yRqIoa5f+EhCVsS8gwBA/JCyUedqRL6dfBFm26wii3Bthd9/FknjvckRr
hLnd9+hbVogEjpqWjYRwJd8AtGjL//kpYpq6ZEmBT8D8l5EMRVTulgSIX+qBLU/bR4fe0Wevu8nW
MbLu5+KmnZPhrpU4U70heUVNdxJjZ6/BRpJpHVG1H6ny7wNlHAxW5yDgtWE7uZm2KqmuL/77G/4S
X389pxWLC+YM/sPa8AXnKYpIDzWzMy5V3bB7AyywZZDeTqr9UWBQunUsdvwQGJHmIelb0yXMD2kV
QbkwsRDE1p2A20sSE4VCp3OOAqbzynLyV6mD0mYC7hlCzXiPXOIWeoaGlawz9458sRvfQQRuoovN
2ZFl/IVdW5s3gWvLVUqBYFPpJrt3odIj1Lr0qBdc3H5+UMZwH+uGc2zizl0jmBQ7bVB4OudWF4ER
pdPNIabObTRQhNQz4y6rfetDi4DvhIW4wIm5MTFP3uSReBCubz6lgwar0SAq3CLzwMzS4eTZpnaT
BtUaGohzNCqz2/z34y7nseLLNUEFVXEYpGW6DCj8/MfbPQvW+v/8L/G/owTzJJQtcXHdWYSspu5+
DKb8MKmqQhxpD/eaC4M/ZH1xHMepXQT9iGV5xEyppdUu1en0trW8mRyB+kw7I3tDgo3mfhnpfrdH
i7ny8VUdCv+pJefbMx13U5RtQWECd5TXsDbMRvngZ+QF4P+6jTW4fuj6l0lmHCazNU5OXugoIrz+
ZMRyM8HwKpw8ecAuYKKpJuwwaKGLMQ8uesqwa3Cd7p72ePsXZ6hgsf0vR8qUWGp0yfGyviYcaoPR
drYnxWUoshdZ0mZ02uBbnHAi1qWQOE0JDff6qkSnlKY0hWnOtvDmYzkUB5LNyZIoxlNmqnH1379D
++sq0iYWUzpsHHRBaiQZXP/8HaaNb0R6PNaXvjDzQ9TH9Z1rkREJbhR5o3Nk93mESpUtNMLHV8JO
si06WGuBN1ZbXk/fwoy7nTVWFk54tpiVQ1ZD2Hb6cfTc02TkgOk9/IUSdPxGNoT1YnLEcNYGs1ts
R8qUft+bL8DQGBN7NN0TZKtdrJo3LUv6vfAAqbLhTBOrXOeS+t6QFNuxnOaIZsDQEtUclghOftNG
o9LR8ErRJOHtxbUZIuYWCrkDOceER/tuscHOO6x6hEymEOM5jt+ieGyPIR22hKGZtUc+qwOe4xR2
eOeY1aJDP7jBtFeBdUEgVftkqdMNxr0Z4kiE9Zf81fjryn/2QEkwVrrOBWUyqhm4rb7yiScHXEIZ
jv4FvlR+TnGHbKSWYDzFrYBI4mhZ5c/QG5qNmhBNN1F445pZ8NhMGt0dix5LoN6docIsP7YSc6Sa
sC/N2FuW3nsFTgXmINHJG8snDjCy35Pav5ZSvPXo9voZzNMGykp8p4vvTVOK+9gbnprO1k9tfhe5
8a3eaT6o+UbfBlH1I0TcQFFzrjhZVnDfd4b9kDYa7E/QQUZkkMxNGacLh43DJb1AM9aeqBNuyFQU
rFUjSrYEva2YcSJUIfQ5h+SeVm2ymgJWSZ3t7mxIu5GDKLkIELDYzpht9QqlQDpI0rky1eNhiYfj
73tGexlSCRBhMGEre95RhPVaj4f41iLcLs1jmoBapbYK6mHhQ/vDnpqt6cALMh+Me5QM3mVcmjYi
IrsnoaKMXkSPBDUCWj9gIVlPMcyhaho50/BcbQPAv0mpwls/cFzqnkUHyLZWwMb02Z4V1ejzPDZj
LWyzGHMINfyxXAwses9l8m2shICP0yBIqolzsQfjBjPSCD5Z4LwgJMllPUBK0XCBD+8vBf2h8+jM
XhPPtdfmkP6A1zrusirgc1ryTG35qMFyv02WaetXt9QvkTPERJl1Zg/kWNnZIsUiQbONgqPV/YoM
8u50CKAkOMC8c+hWVTChUKi1F9lz9vD1or5L1U8Rad62CqBiTX25tODXnqPONe+6Jnqtzektc7IA
/35iX0bcMswZglws+05WHnbnYLoLwUFIMn4xrnBCRFLbaKiWdiXGgA3Igp8yMYz9oBDZVx34RKAU
e7gu04GvLaQFRxQEbOCdaZkAi2sMP9owraMC97YeJ8UhGe07dHPTDsdBcyJ2tMq9rZsFRydvyVsi
U9Kt6uiUiJG+um3WmwCSwdkbw/qcVO5qSttq74DrOhjuuKacMTfomW9hx8Aorfv05BX1CdaEvtCl
M1wU8o5Z0bakgtxvbNr+t05ilAukR8WGjgWiSguBherTimJ2a1MSZhfmT3ulixhD70eecIENCbBt
Qdnf5T17LLlyvx7ojHv+qrWkTfOVms6iZAXOgAwFSTPtQwPAY9tXYCV5qrrFp17fymQiCN00OKyB
nhyqBIVajiAIiB8qPbTFz5J/ddTw6VIa0JyXQePzd9OuqOlnxpPU75Km0e/Gaezvor2FBp7uCQep
jgqU4ym6QoBStHKC0D8XIHOaXFrHNLDfWmq2awv4d4jl/VYkHR6aHCMRXSCYFc5E50zBdDUq9weA
qGXSma+D52jbLoIWtxoa+vaKM389zBwcc/IZa0FlqCYazu58QweWZoJDUYi9nTp4RMltiWP/OeJN
vpuavtlrhndHMXWplZN8zLP6VFWefwptUyxat+rmNtRzWsbGA3ysGZU0nUN9q6g9LDqTKrLGafse
TtPP0dPUNp8QbIjG7Y4TJVQWY8FSYNk4FNZTULAXiqcgXqZSLKQ7qbvrWsaPwtsaYuLZU9XZD7xg
5xept/VjRFeUMljfdaVcMhDQraq7/KZXMy4GRW6bD68lrqwEDciDjCVMRRuYtzl9s2hDbdJSIYdo
y3iF+C9/7OUtIamguJF/Mk4Fq7aIdrVhYSwJag8lGrIP+C7Lxrb5Z91Q7YJO+xU0wty3pLub0JUX
tdvKJyGMJ43O4XpwCN0ZQ2LhFgSrVJi4/n6X3TuPt4OBUvN3Zuts8PoMczWuORLXnziRe8uoPJF1
M5tIMmfS18h/UJBfH+O8xNNZO0BUwRiCivrjJhi0E1QxtRk0Dus1vPnzpnJv9LCw9r+zgoFG1Wvl
GD89MLw3aNbQCCqvmf2veOvmG+WjvPfQh2nQ4nalCEGAgYaCV9JtDTgska+NwFW7t99PB+ExsMHF
FrN3B8BUe5OaXgPliK6sLQmIScq0vkmlRzYAK9lwGHA8XcN6rzfBbG66RvOC/f2Bg4uUrQSBv+fW
49rIddrXWfLkk51Y4V3cOh3NYjdLk3U0h/OCHmUCCgJ3ZXYiPIAEpntcdWQ+TeODETBQpwZuXq2/
ydrB2nezGeIaIn29+fJw6qNsNWlk8ypkAute0m3u6uzZ0PqMxQEegOsNSlP8In9/CDdX7jro1teU
4y/RzszKJLQiiMBgMEc9R/gjUPxAmFHZbTWIh2jWD2sNU7JKlLbtGexXRjAuqsBwVy3A4C3Aykch
qYN2fovGIx5RFmHC1ZzmgHhHWysSswr7BNmB0DfdstnTdoK0J3DdTTmDTv3SQ2ZmE+VZ9voq6ful
00f5OXEfG2ioG5rB8Vozkrce5eXUX5GvtGTbLrZXXg9m1vbA0xdkGQUAPeuRUBPII9miL1MOFPWK
m77SPzRXe6Ojswo1xeUZsMPF5riHaryuGn831LFc+R0SIJY4RyceiXLLg71TMvcnUiAdzt4yDQ4M
ATK0nGo0EcBF0aB0R8Ifr3v1ZCkS7QFHXkwAJiC4ygdGlwo06rB+D5SGdtns8SFWCT1IOOfnXJN2
mb72rg9F9vpUNNM1r6+73rs+9/na3//2P/748zdYc8Jw02koWL78zfQaZf75Z4pSR0U2Dod/+N3x
9TVG2SVb+mA3wKRwMH3+8mJeFXlB+avCaT6trz/IGZ4mooobvpH/y9159batpXv/qwzmnga52IEz
B3itbhV3p9wQduKw985P//5IOTuJJ7PPntHFEY4CGC4KJS6t8pR/Gcj1pitMf/nx/6a3Mv0Yupkg
5gfi5kL70wusJqOkWwYBKyS10CzuJRIkK62+BoGDpqCKJs/QDnNhOxjqGqP21fRlEKLAwUpWZ3pQ
seH3ELP6ppolChjVzgYGYOkh6SW4oa0M6RzfuYaMQ0NOepaJL17gGxtf9vSrBJ9bAGA60I5EtwFd
V959a1ms5OnP05eaPAh7JDwvRJ5pMztRMWee/sIpqF/1AV2/AFz59LzpV9OX6cdYTzRYoIiBjheZ
fq9H1tt3WSSP2LsAxYPxQtN/IJKPOInpPMRZb62R1oPOLlUbvKqHK73g8HRAeQlUACSkqDHEDj66
rXOvxzhOTqwox9Vhfk/fJrFUwqjORgOm6RfTl9aQM4y1Rm+mNCMIq3O6lD9IlEdO6Ug0nX438ZNN
XWPq/ngOtpZvf/7xu+n/Tc+efvfjMmj7Rgu7tNhjWkwr5vVEmJvIbkgTW4j8ht2DW7X+kg4pQOKJ
AfvjSzIxhX78PNFi/+WP0x9++MBOP7oTMejP/wvhAIAGJcznXk2tA+RuF8NfSO23b4eJz/TjtQFz
VCudIwcRanZ54ayxqv/+5n887ceLQiWPr378OH337nlTN+zH73668ekv7/4LSlfSYlD3tprdFJRP
KzCK45vualNFvG66TuYMZXU/kRidGJj9ehqZLGwSaFqyeVnGpr6ePrMfn+j045GHHk9Oycfvp1//
eOr03fRB+2kDEPr4pKZRsH5OzHhAQctfN7Ig7m8HO1uUdTrPScQnynMB/mNYHOmOgwjKjxPp8ci9
NAqyIyXHy7BDuUJPEqxJR0r7RBufvhQl8nRHsvv0s6O70ACRyMXbwkD4eNDJML5zKj0dOQHkf13q
Eg7tdVTYdBQDfNmChDjyu6bPpSDwXYo8fQDz3mycMYIR4wc8VI8RTs3TAL4b/ul3P31EIOkgtB1H
/ce3R9aqX9efrdr9Yko+XSzdBzeagrgeaguBgNxMUGhytp0jAVIf9O4uxU8aRTAyLtlaWlJpLX0E
hVaGM8JMxh6mFrbhwgT+uMjgTq0au07QsSLZDMRQ7GlB7JGzyD/oN5LhqDsruXUU3d0gLbFxZdcc
ATxwkTzlZVBK7ZCn8oPeNv5GVIcawtbWjrXb3CrEmkLLi7/0wcQcNDOMFhpbMGceXaIyL2DN5sbe
r72HoQD3ZEbaQ9BimGHk1kvKZnVZRwEenW3jLSSfsx7V4c95kSiHtEYuHWKFs0FNaxs5GaUxQ/5s
wylfNoDY15WlfNJDZLP6FlytgCKVunCvwiFfFnXSzhzZ6ZZJS0Ivaf2zP3SfE6lJt35ABUqWSZ7o
MAliA9tYFmVIhh+aAo2qtNuAnvky0ABetrFkY3xXuje4Q3rmvEy04jZw+ydIsqDEE/Nr4sT9Ui5r
GzfGFjtBQDh54vp30P3zVdYEj02sVQuaw9Fc6TN3rvaptQDVpj8LOLQzFYTrqsRZF4x1fO2mVKt8
/EuWuZ/u7UD+oPeazhHr4GYbdy5Y6eIAEaCewbr9gtc6siIZoulREmCLV9+wIeVbbTDwMfajQxAY
zSYywluMueKHunFVGNnaSyd6+amIcDLQwU1Lprm0JQScLWwDaqPB52YYQXuWu4B9x1EY5MjaqNQM
+Dy+DCYAETvTtz42MYnTAbgWwbc4pU4JoNKYgbnEGTJ3o8urmD7QLq6t5MkKycXUh64srOfI9VEr
EbVY4yYerUzQXVVX70KDMo6ulPmNKKEi6KWyikrF3uWpdWlVEtI4EgDVPG2umx6Wlql0/R1C22sd
vUfJ1OtbqH+UUNR+1NCzwq1boYBoAsF5inGbxP3hMGiOu0kCmphB4iozGC91dVvBZ5zXjWbho5Q9
uY2pbLTU3+SNEy1rBEMuZR20dQFrD3+EXt92rfQZrHGo3fYIsOwiL0a4Lvaara+8SOiZzdCX0Dld
3f5SG7CzdYxc36iGvrJvMFcahCWxXWQHsJmER6lVfo0hmCB1rjzRvyGCJUNfKvh7sLrTQ5czsfoW
1864SLZIdt97mSp28fNAy/mpwv8kQwXaTxxA89pnFSzUjds5OAL3/Z4WXnzQTdC7xCrNpkg7PETT
8qnoCv1e5OE+EkWwK0FCJwU1Krf2jH0vxfA0W/pINgjIgeb6gyVFi1YOukUSh2DIy/SpVa1sQ366
ARQhrxDf2KE2R//CbzYZfRMjTYptowC4EiLg3THAmI5oaIn1w2OAHNsDKs1YeiBuoi5dwy1vLdgZ
RWqwveoRpWK6okpkEiJFAuWgvlsVviZjboyJLcEmdAPJlXcW9OEVNi71JRoR7tb2EXfS1ZHPAS4w
REhYBXqyBfb1oWtEtNNKTJsaUQ9z3LTkOZr7aC87mroljkI8PRZgyHJ11qLFBrSwnqFs9xEeKlI8
gyUhlFN9BEiOankTOXukgl/7KvkIyHHJU5IlKonMbkjc27yr6zugB/eiENQT+BEFb1QHNaIyevEv
djQohySzDrUXlpvelD6NegaHCgnyyx6Zkkw1fGR3h3hH2/WLkNMHLOgeKhfej5tB6tKHfRBnH1Op
OBh60a1kh16r3X2SK+Tqkd3tF4FdOPOx/aiorzIGMopdPCsfhZMMewmd+qLYZGatPPj9Z99UoTE0
2udW1Ma6Dpq7Sg++6WFQrFFavh5lLrIoxqOXXPYBC3jcxMy+2MT9neXnwEs7A+6PkQz3bUOFUUWS
MlGNckR7XyIGIz0q2HGa5k5g6/4AbBOjzL7Y6TkoZjoPgD6xZwVz3Mjb3pU3qVcsG73/gFtOucjc
sjroTRJgZJ3bC9u8l1ut2LlJRaHf6+Zd0GBa65AB9pLprgLqUShLuJeJj3iRHEl7vZ5rVZ3dw1Kg
pKVm114NC8DylXoXDy9p2xe36Lfc1qK9J5QzIKZkqy5q+49qGe5VNYLvFnj3SDp5K8ULMHQqiwwn
gtZ7lFSnuTWh0vmDDfxnMOrbpv/iC614kUoDLfkcOHkVMmmpRiZ0Y9HGM82unxWN21IDCrPbHp+v
mRUhdl+PjT4WRLGuh9umQhFk+o2jusVW7ZJXIJ/R2tBGbfHUWMkdRuugT9dDSQwlBt/DW4EFgyfE
ys94HS1osr0bdKAC9ZZ1Ac2I0nAYPPYo9hcw6XGZjoPrCkIW0zqm42Gj9NJ2yTWU3egKqk6xYE7M
ShiIgFtZ0UaGtkDVfzX06tCnCvDB3n+W5MLcIP7Pth1Ti0aCnvVNUEnoVdjLqOoo3feAHmr8yomh
bkxYn1eqnOqbzpLMhYxWDkevhtQwZGFL074lfd0ikRZchTJ64ZoDmLCMXBjPvruS4eDeoK/2rHp9
ui+bRL4s6VNfVbcSErRbI4c6wEa/ou1CKq+ZqxyGHvXumDOMqqgwNk1qtI+UVpi+UgW4GunJVHW1
K8uALOcH7TPFeXkVoaIBQba191pgAx4axKXdhd2haG/d7BMvOWxaRgHQ+PARZwQN5iWOYCGMAzr3
6sgTo2SKnqI5yxLzsUpDwgtURhFRA1SKH9cHN0LIC728AcFcUS4Lo6c0J9PbzRwvwXcawy4iVXiF
0WPTakSwlFht7O3mvd8axANwGPREAC7TwiUWCNddQfUzMHgTgYT8rG9F61ZF1JGyMMUVxF9k45nm
nXKQzXrFQKpx3H7CAU1ZGLr76hZ05lL6TLddBzAf0uvOtG86tzHmIoGx5TKVm1E3AK0mLAobWHVQ
Aa6VQYWfSa7cVmZ5PSh6CY+2e/LJmqkgD/6DY9R718WTOtd7nK9HSXZHW6uB/dXPu2glNyxXnBay
RWCWBymsinnXqwtIv+YHWftGVBetbYENXqLjOdHV2SvNnDu9hhaLbCeFZNv4wOmVLUIA67iJitss
Mh+9IR6ePdeAdREMsBDUnJixCa0tbHR0cwQCZ7YJMUbSW3tTurioqPKTnCcvJhwb2y/bK8dXhkuY
hhJlNqfewU+0d6jIXiuGSVwPemThR7W/LkMyjYJYekcqXtuheSuVY+TlROvaqcNVqFi3Q54U62os
l0CWpsumZOkyijDVbjtj7rlgecsOByQvbgFABJDXnTAwPtlu9Nny4NDokZHvWqWZt8h+b+UK5m4Y
tvK6CnPg3656YyWxdaMn7cqBTk4v1N/SElxTyqauog2fcqS7txgtQhlpoaDXlOFSVaEw4sKqhzhx
F4CZQT3eqNa5VBItG2G0oVnF/+5o2EUE++gLdJBZxW5isXlaB7vqMYP0fFkhSQQUGHEJ1ANuss7u
0f6SP3VxlM0jhQMFkYEk6ZodoULFO8jUNSoeX3Ndue76ZYYXxSqITWebh8h3D/m1UCi2KHmyCQfE
oqq4nPuxbt7kQfopU8KtX2fSSlZEeSkNGN4FdN9WZcvbIawKwERUzcZT4rugl5oN1tfhvJOsbwQ8
6lYqkErGu2bYdBgRGZxt1+CfNgXK06sas1VKuN2zUdKA0aTaf9Tl8DrWyquucwibjHJY+gWqPSEK
Elaq6ix6ZMSqyDjgmDPKEn/Ws958TUrnWUs/+arc3RnYwES1+ikFWnpt2tmHxA6Vq0po8UJkZU+8
2WI+F+iIfCn1Ng3x3EGPsJx5iRLvjZwMmIMFuGUTH8BiXXnjNWMdKLuYGbmtPDQRnuySE9NpG6yr
ysPU0ZKtu5D9N+prHUlMbPiCHuwc4MJ4JWeNWClaZy1A236jNn7neZAylNTk4ythyWRGvx5ceAKt
syc8Kq9QhF6N8sMH2QdtUHQ3Tbgz3fhTrrXKDYRZnCXzPIPxnA7XHZ/EZaZi6oRO/qWjYgWqVOrK
6aubvrLqTahjcqvdG3mk7ZWq0iHRKOleeM1thLA7xq/+HvJsP8tATS0jhcKyjd+daVkImo3wTNeP
xEKTPCwNIPtRLylpcugF3SCINKnXZPNiDMZDqTu8NCr9mxr3sQleEnug/WXZPLR9+UWx0GKgQb2D
47eWrXLY1AhszxiFnhbwgHACosXTHAcmOw/dONvgBf4NGOLKU3L+b6jR7adZc9kJ2tU+hmcApLZ5
Hb3mLs6GwHBkgqM0vEI/iHJjrNxh3/jkWdKOLk16cLvPUgZQ06IIeQMgOpi7Oef99CUE7LrP4/5D
G6LqReQX74ZYX8cWFBX6+RBsApBIkVXNPK2P16Q3DyValVX4sSyw+ihtWLeOkaFaB25k0bbkIFPb
CXWqqwD3nH3g5E9vpYEIhRM3lLYpv+zCHc9DTQa46aBn+P6Rj0AvFAiHctisQ9v6GjTOms2g3qK6
cpuHobJ1AxzRkNHe9irUPUfWpb1mtwPi4qjQKB1s67Z/Jb8u11Kvv6DBHUEvS7x168GjISfaRtjC
0eCzNlboYTNiyV/TIWvBBiFIImt6ua0hddOtyBACTEM6YhIqMFIN5VOgYx5oNbpJGnWhlBo89Gt7
htkd9CsbDw1KwGKTV/yIXIgGjqCXrzArhtOHNuSiTODcY27VrsiIC8jHYIcp20TbJJUDzAiHGyOK
pfkItKkLGjiJn2MoYHeAkTA76MxF2dRrGhHqBz2FGEd81KftriIb2xCHf2DOlNtSvauoatyGoX2Q
Mqo0kK/iZe3J3U2PY1RVefjjqqB7XFfTbnVb2lJfwI02SPZRpS4TN1bXhgw5nJQQafDMJkRwMBcS
VF6vRCDVuN2VxPPAupDAiBFr1PwPI0FsrxeJM9PdalJz9BeRZ9orr5fDGTjMdiVhnITmgBltuVgP
j3Vm9nm/NkoDtFshnEtM3dpZVJVfM79x9l3m3gi3ufZ8x37qKgWIcgIPm3O3gl1rIcZBtigDDERy
EbG8GNeYNdxCdaGaETg5vV7Q9c0PqKPnqypU8Snrs3ghqQEi5z28PMy3tD54TVt6rG6ZdKvQ0eud
HYf2WqdRhki/8k0qZegoSO4PdZFft21bzg3fvxqYpbOusOp1gksXnWma254TKQcpRrIn9XYZLS+A
kNA56Q91OGwjs+INwZVBfUby2uu2NB6zTNobOLotNVOp4H7JyGsq/b4KbCzOYrfem250LeUFrLcx
IXFzmMzI0n0Y8Aozm1B8bRsTI3Bb4A9Zi8eWLdFGuvKhKSoav415yEuRf7bjZon2zRchbJd8XNzn
uuSvkeuRVygyQ39X6/i2NohIUOhbOhLW2Whol0TmGfKQUXID/FLdOMgmodXtLQjGSowpjWBhUnuY
gdYJ5mApx5ShrRFOMswSA+7WbPaiywFF4VFtQsdeF9h1Ucuicd4WCYJLck+2PgYlgYJ1GIT5ekn7
kk57Vqxz+JHwlgA7Zmr7oOqIKzu0+WkYwIHuArgYWBg5HT5HwrHmmqiRQKoV+Fu4mMxK2JT07+Rn
mwhKxx1ob4TZR6iHEpKmIrhTVJoh2cLSCpTQR0qCZZG8yOgYsV5dOHGu+6LpYXNlB3cu28UB+aVv
cS9mukpKbiHnPCs9O170DYDLsk7Y94dInhWkejP6KNKyifwrNyjDmZm0wc7qr6XeS8gbMXs10CNZ
WeWjFCQIFqCauaEFr4JmQruxctBVtVJ69mWsweqvesK0sBYIWPkKDSdtyYpOAEqyUDEWqRzpWiQd
ratCW7iBXG/l0MJFBnRTdONWnbdBzVXdIPkKZd70slXa5PdhZFqAwLEs1Y01OO+Yhq+G6MtYX5PL
u8Amoi5GlzLEkqVZIUWQvBPnQ58VyBUJC9eXKCuv1faG08jfSaX5cSrBwDrVZjr00nX4SU0jhR4u
gKB0VrHcBvSzRlOteemG9QqNf7/QUc7yW+0maZqvemxgqum0izKQQepHrT4zO/1eLzEhyaG7btAi
IDpI7dvGVvpNmBXkrLD5qZJCfwvkWzX3HzGzEvOSkulM1QsyyQyabNVQRWlHCIfnyJ8rJQjmlhvK
wG6rGN8nrLyEh0i9qGUY79qyGwof7S4aKMYAEVtC32MtzJTyn0lkjZB8dCeU6NFq/Du7w5bMxUl2
oTUEIIYMtU+2Uw1RAv3QlWa9zWgiyActdforPVNfayAWOyXGE0IJKvReQE9A/GO62UY7CzDlw5CT
E84nUpkPvtmRJyswlq0xwGjAOJaZvvfCBuG10LluE3lpman+3GZ7MXjWTo1H8+8A9okeDF9DCd2W
WK6ZT8WAAanvO8Tc6esEhnc66yXJjPLDJbUqNEJ1y1nJ3OTCY8FfYyU/18Wj3nXtt0FNZz0ZE+A4
rVk3ygsBl39dDYK6X9FFezivNw0+u7sojdRlkAJPDVnNM6rNs7iti33aWjvdVZI76rZipvjGqGTt
PVZB7q9oN4Me8HVrB+Dok5Zl2AG6cCRqfFcXReSIy6CMqkWflyAerI7WR2HsDMeAxxuDSQrSrdPU
Mp1tHBRM2/UeeloSQHXBh0CTnQVYniC1pdbrUlZ2Q5RpewdYdAdTRevv+8jLNrpXuEvKSvpsKj0G
bo6QdXUjwo4qvdSjnV4F6FbJ4S7AT75x6L9YYD63bphdl/4IXrSluVBpeqIj5l619l1mBuZ2+hLh
TLzyyvguMh0V5Kb26pGjAhwGPXfZSslzHxyIktNdEhrdhxDnVGj8aJV50BuS0H7INBtOZ9RuXdxc
DBTaWdUhxbguosQVetU1SLjyWmTWykYOkj1+IVuUXRGSXJh29C23G3lhZgMHWZnt1TDG6Lcqq00/
YIHlpV51pYP5V0Jpl0d19Oh3QXhbvIgyXyV+Gj5yOo/saBQmihybXhHcyyDrF7GC5h0w0H5vK8UM
24lyhXoSTu9lMaym2oKC1VORS2j/ZT4OrSAMPfofslX4a/nrJGGaN+z2oSrdJ9UoaFrr8x59k30f
I06eYo6US0V+BQHus5/X1kKJkRxILaSfW4sqr98hsE9Qa2pJt4bjQA3LE+osxEOYgo2/7gMMonRP
cdbgQoAL9TG1pdiyZs3IcyYZMeaSk9/LpdqtWsVbVtCP7xKzX6kVWL3UUg5Y0XyuhhFB02TlXYJ5
X9K2KbDTOthmqW5tgoRCoeKn1TaXvFWKOue1l6RPDEGGTR4heK8qN6rH7Sd0KGeA2+NlbuHRUifo
d6pExCswusXVaCfndSmQPUPs+kh6kdrGWCVWNixNnPGWmf9UuXG39hzY5VWCuxHYjL2T4KDuRrhb
RhaCT05Xx4cifLERRfMtEaNoBzNZBb4C48fdZ2HVLhKhBktdCdiNEE+a6x0kDqlV1I96Q3E4rD6E
aYRuWCk9qBl0auStkV7TUG3LUUdBr2q4LbomucF5JKEpv2g8sgtKPv2N4TnBdYdEGB7iHws5K9GB
GnKgefIolTI0YGSTal8nGRrhOvmDsC4VjET3kI70vWGHX/BRjzap1UvXNPvvbRTIZ5TrigNqMJaM
pRDFoHvOHBvBgdhEwmrhoIeGakAtrRv7jrp3eC9J36K+SrFoQZNeG1OdNgt3HZWRfSRHIHFcn9kW
+N7OCNXrAAG3a1sx40NUPh5/EA3zAkj2TPIB7BnIym4lFcAq1tDawtc0Bpnk7MEXLZNEcZudWunV
ZVP3GZr7g7meCBeiHc3BSjJKWkXpysLEC81ma5c3HKnCldJd2wcfRn1wS1bkm5SGVenVxiLq0MMx
M6WgEiXWU6bILYD6DaS1WVZ8vhDGt5ZeAbA1zJXwh3pmYhdPjk7xDsmoG90l43Sd28JTOsjYpGWO
1S+jFhOX0Ek7dDMAOPFhzYhplDnoUHNvDPnzEGPE29VAOHJXMZZaEX5yx/3ENB2Mhirp1i0Rl0NM
sFuDY5TQcTLNddPnC5Lq2yhR2z19A2mVt+hB5WPbMSs59lscrG0NGbJkjFgTwmIgMRjd1BwOFLus
Swn+xWVSoerXlOlWlgyKT5zDObJkAtW3ReCU21xHfRJNyRaFLPhm3BOYxKpZWTUFObfDCyclLcvb
LxQww3Wv9d7SaWM81LLChLEPnF8VlbrLWmWbyUNwTZ6ckQqgZW55Or2IJEshi2L3XFS68kBBv6HS
TY11rZtt/6AFWnDrsmWhsQWoxezv2xJ5EoR1LHBlyqzJxvAMyShnEDuKCxCNAokWSdpbc6dAbiOD
QtMrnnjA7QKcdLCPNQG9BoELdrDs1VBDbSMRFx+SNkMYVZuHkm98VuEompg2oVhRsTHV1lYZN8/Y
lJHW5nOTkP4qsh4rUtAd2AT7xVqkJvW7eNuA5oNF66FtCTHoEgS1vaOJdZW6eXDTUM+YIWsNSKIK
0OsHbkFP0zhk6ELPBxKuXWGIDzg2ISdSPfFhPfoIotKvKNBeUGvQBUZH3omkwdLTxGOjpi+ayNuD
Y61EbJfkzyRAmWMTfxjx3eBBSO4K5B7r7JMwpUUb+/exaJOFVBvVzZDGGy0PZqmOJ/nUmUPcvwXv
0FrrSun59ITvcuAI5SC0YGv2DzUSClCZI5sNErWa1MNByDHaT7qF4WyA8pJI1bVEprSLtBcJOO7K
rd05TYmcYxMpKzqY7qyPDG9bpTI7hxI6T7FXLSwP9kiiVLSJRysOlJ+phiAeCHJBc+clWl+rJKYE
W7Xbum/amwcXsNJW17BZDp4InXJc34qAA7mQF7UxmmCptEokQ92IJH4EKt1tba3D2oVOUVcikVa3
Yb4vAKwgVzq8mKOpiCzUeDt9h2wSRnmh8uTmBer4ajpcuRpfpu+6Ads/LJ+oJUXl3pQobI+G3pUO
TqBQnH4mBLAxy3dBTtfpXQt9iE4yH3PSeMASAwSyUhNxXBldooceF5lZbkJjL1xsqLrE6/YF7fuJ
XpbQXr0fgi8Asa5zzTE+leQrmAN/GgXe79TIz7Zmm0N+b7PLzJDMrRqOpAKfYmCZDhh8VO2tGnwG
lqjf48q50nob1xAZac8YBbQSJ9kUxZOw+pb68UePyH9F+4GqLuh1DmWUOYhtr2iZEX/FPhIg3UdN
jtnmPNQGbUsliYyD5wkf0bnIWDitn+8HrXUvQUqDLm8Rv8X8IFtZXvPg2YHYSR47JWWo55o3EoDV
uwRN8U2p9Bx7apZxIRsjXqXaNpr2FCvdHfA8e+4G6ZfAH2JkiKU5akbKlT7oe82xsJGuYO/aWo0w
WU9iaDWIsWnS1nbiXVa74bzNoPHimmeisVFD17Ax2tLVRxfe+xVhkjGv6HJTPeV0qNDLO0JkC3Hw
s15d+qMaeiJZGe3AqEL6C92LDB7dAny3tSxjqid+q0qzHv0+YWYPdWTlC9dil0hkB+I53alZkPTV
LMR3+LLsKJgXCNHS1akcaOkh6kgxDrV1mOq3vm9E4FP1TbAHA+k8qmVOM57dfmYbIFJ8M6I2mvTP
QMNzpP2vXEky9pSyCPsRsfVLWTxakfmK/dq65dxcxXRe4rrMQb1bPqxLarqDjj5S0qfofdJfbIEg
JB6F57xZq62MhXP8AtElXTWpf+1RkL2EWVKuy9JYlEa7CuvA/NKuMThbtENbI65WXFseDiGFLkXz
tqb+ibAEoqVho2KkZCOoxPlznTfVPsC7BzP0jzEltUvoRCb7S4ZdWWZWy9YhyzMBTfQ2BmBrO6rg
vRgmlpUuWqu1GUf7Lqm/dIFCXdJBh743H3OFFklu4nLcafhSaFXcLqoMp1P6FlAEUzE3LCRbSFBu
C0cpMPcrPrmqjORlGd9UuliqfuvuS0u56WtvoFAbOXM2Qsz3XAj1o6uHDGEF+1jpCsxje5A0U94U
Q3k38QkqTXkA4Jluqoq4SNOC+6BIm/WQGE+VhixplZk9LBXpq45U+zpGcW8h9bYN3aaFpkfXCVEe
Rd0lVfXsFnm19Zt+BJDq/8cUUd6kXebP1fMiwfGgv61fi/7utaypIv73fx0J3uNfb/Cnrh7S/+xJ
f36hv71Or/w/aKwotv5eYmV6T9Mb/rNLRM/cV/319R9/V7UL5CgsGUEKlHB5QKKMUmBdxz9LtsBU
DcMyXNAITnlA/0TT5acx+lej8Oc3eBzOP3/On93BcXw2X//xd6HKNrIwvwjN/LujoOH0ZukGtnHw
V8cHVnQ/j4KpXOiEVJgr2ce/o5hwXqMwsipPHARVXOB+pwnj+02+GwTLuIDkq6pCFsepArXzf2UQ
vlAaqsYV6fq/igcJDXr8X5kI767w03KwL6AuUp8b5Vl+ngE2wkKINQiWwfHmj6N9VusA78O/dvvP
X2OfFJ8IxP9ScZ9/7AaafKGoTHKdZvr0YJ7/PAqmdoG4hi5kfE+mx3G8z2gUFFs77lDvtul/b0uk
iSEQltKON8mo/jwIiqJcsE7QF9GNaZCOe/BZDQIL9dSpoF+o2nib6tvB8G4UDPtCIAY0cv7PdCpY
lnry6ciqlxFoEd8HgS3v56lg6heaYRmaqnCIjo/zOx0V0zru0//5gtCwSMVPFTkx7bgrvDsY8DW9
YKIoUIvPbj/Qmb0nrgTVvBAQkg1AL8fbZ1b9PAkUhdtXTEEp+21bnF7wjPYDJNQ4zv7KwfgvTwbV
uiA21HVZE78fBHmU10Ml2Ti/g1Ejsjvx9gkQbdViqavGcaG/2whAAV8QIiu4+p7dh4+PyKl3P4a/
Our838PjdyvAJHJEae2oxPi/EhK+m7c/ZQdHi+jT5j5T20LixnhLDuR3t2+bBI2WCiLL/GNynNco
oKF5ajwwbgCyZpqm/hb9v4sHTA4JxRAWIlXHQTi7o1BByu6Yt/3nR6GwLnRb56hT320AFnmyZaqa
GOfB+Di7bVD9jSDrv50nmxcaexxO6G8z/d0kOG6DBkJy2jGBOLvdkHco/8Uk8d2e8iNLIlHmFsep
/vulYKkXmqapREtvNZOzmwsoFCjHN/WfLwVNu0CUDLuS71HPu8qRopAs6mDnCBnO7UzkFBdM3ZNO
BU0QEdkGMsO/r5wpMseCrmijJNpxRzy3UUBX0Dp1Q1RtBJqxm6Jo8Pb4NTimaERcgB6n/XZ4nl2G
wCjIJwdI1E1YBxrx8XEU3q0Fy77gZRAyRqP0+Di/uYC85OkrgmqAoZva7/NEWyVOwmtekd/+fkxK
zihRgnM1iomftC+oOmVSDgYKA7+fCwaFFQqJ2vcy69ntjkI1Rp3Rk0aBmgEBs4rsovrHjP8laZZl
Sidjme17KfHsVgSwsWP48p+fkQTNCGMSJpgosY+P95mDxRlKXZmS83GUjkvwjFaEMgZzJ84FCii6
AFLPinh3OOgcDgwNM+V4++d3OOApd2qgpMoX9qg+Svf+19u3FXpvGBWI7z2Fs7t9gd7fqafCmDiO
H7/+LmMyjQv0AKm0oxE6Pc4uShZjO+zEua/RKxCWsPGvOD7eLYGxs6hYxEf0E850FGQkpE8dBXFB
gZSMCBvB3+2DjIIh03hDfvzcjgEVAvXJk4BMiGNQV2mtHh+/bgSEh2yP1BWQKp4eZ7cUVGrbJwfJ
GlACOkZ00o+DwGf9PiSgma/ZnDnnNgsERf5TS+gkzBYrADHxt5Dn3VZg6cwCsAyjccv0OLvwWKCj
fXLCSK1Y0FP7IxN6dyywFuircvCIt0bDGY6CNno5nBYej0kA7kEq0JvfbYi2dqEAU6RgeXbZAcnB
yfkyMQFAE8qInP/T491WYMl01GBd2gDcz3RD1Kj8nDgJqJ2oHIrMgB/R/y8b4gg0QPxVCOP8FoGw
DFbuaYuA2IeuqQqy6vgpM9d/vn8wN8TNY5H1bLFnCq2AE0eBtaAayAt/L5mPO+wvo0BnwTTpq34P
Ic9vLmgc2yeOAsgjDZQhm+JbpvwuV6K/guAcY3C29QLGQD25dsSOgPktJ8Pv42QFPzyDURpbUN+P
DZbgGdULhKqc3GQDk6oJtgUFmvv33f/nFQHG/0Kh4WpTXZqm3Xnd/+lgAzoLqs1IjtnQzzcO3IjD
l5wcLM73Y/PcPn5DObloRrsdl0b8md6ypfejQDEdWyNsjt6OhbMLkQQB7Mkps0xxCNDR2z3+U+mQ
fjveYUjMsS1Oj2N6dkZLYcwZTz0WVHA32MWwHfwIBH9eEQSKlk2fFUzmcRTO7nBUGYaTjwWFWrlq
adzmcUN8X0bm2ACXzVx4C6fPby6QOJ4aKJE/y6BP+PcuNgB+ZBCNY8j61ms4O+gJxi0nVxLHKjrp
EpJKv++umeRUNlBV1sofk+SvHg5/Ydf4g/ky8/zo62Kkp/iv5e+oMf/qCd/JHv/89zeix8TmAML/
yxNHCszxtY+grvHn//4FmjGFPz/98Xs4NL3O239/u8F/fulfXuv7XX3/5dp/LZ6LL6Nb18gDenub
h+cY4sz/i55fnuPnn72LGXdm5o938o+///I+f4qQ/4cLl+G7645o7pOvW/hDmvx64Qksf/qFw+ek
fC6/v8XxYzwyk0698uw58r8hX+D/8q6PkN6Tr51GafH8Nf35XR9xsqdfOUlev1T+l7r65eITDvPU
i89fsf54Ll5/vvIR6H7yld/4IH9Lv/1tlsIYffl12I8YwlNfZcmo+19/+TzfcHmnXnn1mhbur2/5
Dex16pXXjLjv/zziCkrXRBqnXnjz9dn7ZQK+4bJOvm6E5Uvq/7oijzCXky+dfPWf3+0iRxjRyVdO
21+nhTYhUk697Paf96ZjY//kC3OB+kvYf58G07Z37JafeuldWvvlPw3zsRV96rX/P2tnk9MwDETh
q+QM7NiwgQUgpSAoRSyH1EqsBqeyk0Juz3PsVIwTuhlLXVXtF8uxPfabH5ekDVs9oDPnMC8l2bEl
s//bHdF9LG+yc1Q1g1OoOsT5k2tSzNcV7nYjw9DB4SNHwxagoCMb2SjZ7lVDORvlEfE5HtnaFJ00
OejdYFN0loZ3pk/WkKuQpiRt9EZ9Wkp2Twiv8Eq1HH0ibrei4CcHfxf35K9M1tysg+8Tm3PwH3E9
lWIrFdQlny2aA14q3JXNzFgUAXPAP1Duf25myPZG0uH8xWp6/NklcWmTvels3xS3ZDtYSj454aLO
9oA7OqRzP8TWSbsG9Ut5jwcJXow9tNiR8FMNDpTXGY41T1bVabb2lJclbfOzMsaN7YmSY0IU4aT4
l6bbq+LBLWxbCA6S4l+74Z+BGOWzPA9YDsQY0SHFb9H7yjnFthQxjFbO/uGnyqilSblvPTXzEuLX
FOQ5e1+uFLtT9guWbQZN5CB7ickaJ5tkeEdJSYp+J9gdU/d8asZcITFcub7YrTU+xBCI+dpVuPVW
s51bDNgSs0dc12xq9jZD1shl8prSdPbQLfWnuQ7K2t+4uOZ/UbWK7M0vAAAA//8=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0.xml"/><Relationship Id="rId5" Type="http://schemas.openxmlformats.org/officeDocument/2006/relationships/chart" Target="../charts/chart5.xml"/><Relationship Id="rId10" Type="http://schemas.openxmlformats.org/officeDocument/2006/relationships/chart" Target="../charts/chart9.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2.xml"/><Relationship Id="rId2" Type="http://schemas.microsoft.com/office/2014/relationships/chartEx" Target="../charts/chartEx2.xml"/><Relationship Id="rId1" Type="http://schemas.openxmlformats.org/officeDocument/2006/relationships/chart" Target="../charts/chart11.xml"/><Relationship Id="rId5" Type="http://schemas.openxmlformats.org/officeDocument/2006/relationships/chart" Target="../charts/chart14.xml"/><Relationship Id="rId4" Type="http://schemas.openxmlformats.org/officeDocument/2006/relationships/chart" Target="../charts/chart1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0</xdr:col>
      <xdr:colOff>68332</xdr:colOff>
      <xdr:row>14</xdr:row>
      <xdr:rowOff>10354</xdr:rowOff>
    </xdr:from>
    <xdr:to>
      <xdr:col>7</xdr:col>
      <xdr:colOff>626372</xdr:colOff>
      <xdr:row>30</xdr:row>
      <xdr:rowOff>36237</xdr:rowOff>
    </xdr:to>
    <xdr:sp macro="" textlink="">
      <xdr:nvSpPr>
        <xdr:cNvPr id="33" name="Rectangle: Rounded Corners 32">
          <a:extLst>
            <a:ext uri="{FF2B5EF4-FFF2-40B4-BE49-F238E27FC236}">
              <a16:creationId xmlns:a16="http://schemas.microsoft.com/office/drawing/2014/main" id="{0A53BF6F-3785-FD55-462D-4914E34B70A7}"/>
            </a:ext>
          </a:extLst>
        </xdr:cNvPr>
        <xdr:cNvSpPr/>
      </xdr:nvSpPr>
      <xdr:spPr>
        <a:xfrm>
          <a:off x="68332" y="2546903"/>
          <a:ext cx="5087592" cy="2924796"/>
        </a:xfrm>
        <a:prstGeom prst="roundRect">
          <a:avLst/>
        </a:prstGeom>
        <a:gradFill>
          <a:gsLst>
            <a:gs pos="100000">
              <a:schemeClr val="accent1">
                <a:alpha val="0"/>
                <a:lumMod val="38000"/>
                <a:lumOff val="62000"/>
              </a:schemeClr>
            </a:gs>
            <a:gs pos="0">
              <a:srgbClr val="00B0F0"/>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0</xdr:col>
      <xdr:colOff>149087</xdr:colOff>
      <xdr:row>17</xdr:row>
      <xdr:rowOff>143259</xdr:rowOff>
    </xdr:from>
    <xdr:to>
      <xdr:col>7</xdr:col>
      <xdr:colOff>282436</xdr:colOff>
      <xdr:row>29</xdr:row>
      <xdr:rowOff>167516</xdr:rowOff>
    </xdr:to>
    <xdr:graphicFrame macro="">
      <xdr:nvGraphicFramePr>
        <xdr:cNvPr id="2" name="Chart 1">
          <a:extLst>
            <a:ext uri="{FF2B5EF4-FFF2-40B4-BE49-F238E27FC236}">
              <a16:creationId xmlns:a16="http://schemas.microsoft.com/office/drawing/2014/main" id="{867CDF85-4588-4F6E-B6C6-E0931E0C19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19050</xdr:colOff>
      <xdr:row>0</xdr:row>
      <xdr:rowOff>0</xdr:rowOff>
    </xdr:from>
    <xdr:to>
      <xdr:col>20</xdr:col>
      <xdr:colOff>514350</xdr:colOff>
      <xdr:row>3</xdr:row>
      <xdr:rowOff>57150</xdr:rowOff>
    </xdr:to>
    <xdr:sp macro="" textlink="">
      <xdr:nvSpPr>
        <xdr:cNvPr id="3" name="Rectangle: Rounded Corners 2">
          <a:extLst>
            <a:ext uri="{FF2B5EF4-FFF2-40B4-BE49-F238E27FC236}">
              <a16:creationId xmlns:a16="http://schemas.microsoft.com/office/drawing/2014/main" id="{87935EAF-FEEF-A1CC-4D67-AA620A710D03}"/>
            </a:ext>
          </a:extLst>
        </xdr:cNvPr>
        <xdr:cNvSpPr/>
      </xdr:nvSpPr>
      <xdr:spPr>
        <a:xfrm>
          <a:off x="19050" y="0"/>
          <a:ext cx="13449300" cy="600075"/>
        </a:xfrm>
        <a:prstGeom prst="roundRect">
          <a:avLst/>
        </a:prstGeom>
        <a:gradFill>
          <a:gsLst>
            <a:gs pos="100000">
              <a:schemeClr val="accent1">
                <a:alpha val="0"/>
                <a:lumMod val="38000"/>
                <a:lumOff val="62000"/>
              </a:schemeClr>
            </a:gs>
            <a:gs pos="0">
              <a:srgbClr val="00B0F0"/>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CA" sz="2400" b="1">
              <a:solidFill>
                <a:schemeClr val="lt1"/>
              </a:solidFill>
              <a:latin typeface="+mj-lt"/>
              <a:ea typeface="+mn-ea"/>
              <a:cs typeface="+mn-cs"/>
            </a:rPr>
            <a:t>SALES</a:t>
          </a:r>
          <a:r>
            <a:rPr lang="en-CA" sz="2400" b="1" baseline="0">
              <a:solidFill>
                <a:schemeClr val="lt1"/>
              </a:solidFill>
              <a:latin typeface="+mj-lt"/>
              <a:ea typeface="+mn-ea"/>
              <a:cs typeface="+mn-cs"/>
            </a:rPr>
            <a:t> PERFORMANCE </a:t>
          </a:r>
          <a:r>
            <a:rPr lang="en-CA" sz="2400" b="1">
              <a:solidFill>
                <a:schemeClr val="lt1"/>
              </a:solidFill>
              <a:latin typeface="+mj-lt"/>
              <a:ea typeface="+mn-ea"/>
              <a:cs typeface="+mn-cs"/>
            </a:rPr>
            <a:t>ANALYSIS OF UNITED STATES SUPERSTORE 2015</a:t>
          </a:r>
        </a:p>
      </xdr:txBody>
    </xdr:sp>
    <xdr:clientData/>
  </xdr:twoCellAnchor>
  <xdr:twoCellAnchor>
    <xdr:from>
      <xdr:col>0</xdr:col>
      <xdr:colOff>118048</xdr:colOff>
      <xdr:row>6</xdr:row>
      <xdr:rowOff>86553</xdr:rowOff>
    </xdr:from>
    <xdr:to>
      <xdr:col>3</xdr:col>
      <xdr:colOff>243901</xdr:colOff>
      <xdr:row>13</xdr:row>
      <xdr:rowOff>31476</xdr:rowOff>
    </xdr:to>
    <xdr:sp macro="" textlink="">
      <xdr:nvSpPr>
        <xdr:cNvPr id="4" name="Rectangle: Rounded Corners 3">
          <a:extLst>
            <a:ext uri="{FF2B5EF4-FFF2-40B4-BE49-F238E27FC236}">
              <a16:creationId xmlns:a16="http://schemas.microsoft.com/office/drawing/2014/main" id="{1B30CFF9-078E-7D75-AEE8-B3F683B1880C}"/>
            </a:ext>
          </a:extLst>
        </xdr:cNvPr>
        <xdr:cNvSpPr/>
      </xdr:nvSpPr>
      <xdr:spPr>
        <a:xfrm>
          <a:off x="118048" y="1173645"/>
          <a:ext cx="2067090" cy="1213198"/>
        </a:xfrm>
        <a:prstGeom prst="roundRect">
          <a:avLst/>
        </a:prstGeom>
        <a:gradFill>
          <a:gsLst>
            <a:gs pos="100000">
              <a:schemeClr val="accent1">
                <a:alpha val="0"/>
                <a:lumMod val="38000"/>
                <a:lumOff val="62000"/>
              </a:schemeClr>
            </a:gs>
            <a:gs pos="0">
              <a:srgbClr val="00B0F0"/>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CA" sz="1100">
            <a:solidFill>
              <a:schemeClr val="lt1"/>
            </a:solidFill>
            <a:latin typeface="+mn-lt"/>
            <a:ea typeface="+mn-ea"/>
            <a:cs typeface="+mn-cs"/>
          </a:endParaRPr>
        </a:p>
      </xdr:txBody>
    </xdr:sp>
    <xdr:clientData/>
  </xdr:twoCellAnchor>
  <xdr:twoCellAnchor>
    <xdr:from>
      <xdr:col>0</xdr:col>
      <xdr:colOff>57150</xdr:colOff>
      <xdr:row>3</xdr:row>
      <xdr:rowOff>123215</xdr:rowOff>
    </xdr:from>
    <xdr:to>
      <xdr:col>3</xdr:col>
      <xdr:colOff>333375</xdr:colOff>
      <xdr:row>6</xdr:row>
      <xdr:rowOff>19049</xdr:rowOff>
    </xdr:to>
    <xdr:sp macro="" textlink="">
      <xdr:nvSpPr>
        <xdr:cNvPr id="5" name="Rectangle: Rounded Corners 4">
          <a:extLst>
            <a:ext uri="{FF2B5EF4-FFF2-40B4-BE49-F238E27FC236}">
              <a16:creationId xmlns:a16="http://schemas.microsoft.com/office/drawing/2014/main" id="{F363CC0B-56BF-FD00-2056-1D8A90555DA4}"/>
            </a:ext>
          </a:extLst>
        </xdr:cNvPr>
        <xdr:cNvSpPr/>
      </xdr:nvSpPr>
      <xdr:spPr>
        <a:xfrm>
          <a:off x="57150" y="666140"/>
          <a:ext cx="2219325" cy="438759"/>
        </a:xfrm>
        <a:prstGeom prst="roundRect">
          <a:avLst/>
        </a:prstGeom>
        <a:gradFill>
          <a:gsLst>
            <a:gs pos="100000">
              <a:schemeClr val="accent1">
                <a:alpha val="0"/>
                <a:lumMod val="38000"/>
                <a:lumOff val="62000"/>
              </a:schemeClr>
            </a:gs>
            <a:gs pos="0">
              <a:srgbClr val="00B0F0"/>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CA" sz="1600" b="1">
              <a:solidFill>
                <a:schemeClr val="lt1"/>
              </a:solidFill>
              <a:latin typeface="+mn-lt"/>
              <a:ea typeface="+mn-ea"/>
              <a:cs typeface="+mn-cs"/>
            </a:rPr>
            <a:t>Sales</a:t>
          </a:r>
        </a:p>
      </xdr:txBody>
    </xdr:sp>
    <xdr:clientData/>
  </xdr:twoCellAnchor>
  <xdr:twoCellAnchor>
    <xdr:from>
      <xdr:col>0</xdr:col>
      <xdr:colOff>204788</xdr:colOff>
      <xdr:row>6</xdr:row>
      <xdr:rowOff>128587</xdr:rowOff>
    </xdr:from>
    <xdr:to>
      <xdr:col>3</xdr:col>
      <xdr:colOff>28575</xdr:colOff>
      <xdr:row>9</xdr:row>
      <xdr:rowOff>109537</xdr:rowOff>
    </xdr:to>
    <xdr:sp macro="" textlink="'KPI and Line charts'!B17">
      <xdr:nvSpPr>
        <xdr:cNvPr id="6" name="Rectangle: Rounded Corners 5">
          <a:extLst>
            <a:ext uri="{FF2B5EF4-FFF2-40B4-BE49-F238E27FC236}">
              <a16:creationId xmlns:a16="http://schemas.microsoft.com/office/drawing/2014/main" id="{DDDCCF48-AE76-50F7-153E-091ACB3E20FE}"/>
            </a:ext>
          </a:extLst>
        </xdr:cNvPr>
        <xdr:cNvSpPr/>
      </xdr:nvSpPr>
      <xdr:spPr>
        <a:xfrm>
          <a:off x="204788" y="1214437"/>
          <a:ext cx="1766887" cy="523875"/>
        </a:xfrm>
        <a:prstGeom prst="roundRect">
          <a:avLst/>
        </a:prstGeom>
        <a:gradFill>
          <a:gsLst>
            <a:gs pos="100000">
              <a:schemeClr val="accent1">
                <a:alpha val="0"/>
                <a:lumMod val="38000"/>
                <a:lumOff val="62000"/>
              </a:schemeClr>
            </a:gs>
            <a:gs pos="0">
              <a:srgbClr val="00B0F0"/>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6F0FE1D0-F140-4C08-B80A-25F6427A07DB}" type="TxLink">
            <a:rPr lang="en-US" sz="1600" b="1">
              <a:solidFill>
                <a:schemeClr val="lt1"/>
              </a:solidFill>
              <a:latin typeface="+mn-lt"/>
              <a:ea typeface="+mn-ea"/>
              <a:cs typeface="+mn-cs"/>
            </a:rPr>
            <a:pPr marL="0" indent="0" algn="ctr"/>
            <a:t> $1,881,524.77 </a:t>
          </a:fld>
          <a:endParaRPr lang="en-CA" sz="1600" b="1">
            <a:solidFill>
              <a:schemeClr val="lt1"/>
            </a:solidFill>
            <a:latin typeface="+mn-lt"/>
            <a:ea typeface="+mn-ea"/>
            <a:cs typeface="+mn-cs"/>
          </a:endParaRPr>
        </a:p>
      </xdr:txBody>
    </xdr:sp>
    <xdr:clientData/>
  </xdr:twoCellAnchor>
  <xdr:twoCellAnchor>
    <xdr:from>
      <xdr:col>0</xdr:col>
      <xdr:colOff>219073</xdr:colOff>
      <xdr:row>10</xdr:row>
      <xdr:rowOff>61911</xdr:rowOff>
    </xdr:from>
    <xdr:to>
      <xdr:col>2</xdr:col>
      <xdr:colOff>628650</xdr:colOff>
      <xdr:row>13</xdr:row>
      <xdr:rowOff>47624</xdr:rowOff>
    </xdr:to>
    <xdr:graphicFrame macro="">
      <xdr:nvGraphicFramePr>
        <xdr:cNvPr id="7" name="Chart 6">
          <a:extLst>
            <a:ext uri="{FF2B5EF4-FFF2-40B4-BE49-F238E27FC236}">
              <a16:creationId xmlns:a16="http://schemas.microsoft.com/office/drawing/2014/main" id="{3366093F-EB8B-4D00-969C-DD4CD7046D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455356</xdr:colOff>
      <xdr:row>6</xdr:row>
      <xdr:rowOff>73508</xdr:rowOff>
    </xdr:from>
    <xdr:to>
      <xdr:col>6</xdr:col>
      <xdr:colOff>581209</xdr:colOff>
      <xdr:row>13</xdr:row>
      <xdr:rowOff>18431</xdr:rowOff>
    </xdr:to>
    <xdr:sp macro="" textlink="">
      <xdr:nvSpPr>
        <xdr:cNvPr id="8" name="Rectangle: Rounded Corners 7">
          <a:extLst>
            <a:ext uri="{FF2B5EF4-FFF2-40B4-BE49-F238E27FC236}">
              <a16:creationId xmlns:a16="http://schemas.microsoft.com/office/drawing/2014/main" id="{C5CB3360-4367-0304-0C4C-6D38517D25D2}"/>
            </a:ext>
          </a:extLst>
        </xdr:cNvPr>
        <xdr:cNvSpPr/>
      </xdr:nvSpPr>
      <xdr:spPr>
        <a:xfrm>
          <a:off x="2398456" y="1159358"/>
          <a:ext cx="2068953" cy="1211748"/>
        </a:xfrm>
        <a:prstGeom prst="roundRect">
          <a:avLst/>
        </a:prstGeom>
        <a:gradFill>
          <a:gsLst>
            <a:gs pos="100000">
              <a:schemeClr val="accent1">
                <a:alpha val="0"/>
                <a:lumMod val="38000"/>
                <a:lumOff val="62000"/>
              </a:schemeClr>
            </a:gs>
            <a:gs pos="0">
              <a:srgbClr val="00B0F0"/>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CA" sz="1100">
            <a:solidFill>
              <a:schemeClr val="lt1"/>
            </a:solidFill>
            <a:latin typeface="+mn-lt"/>
            <a:ea typeface="+mn-ea"/>
            <a:cs typeface="+mn-cs"/>
          </a:endParaRPr>
        </a:p>
      </xdr:txBody>
    </xdr:sp>
    <xdr:clientData/>
  </xdr:twoCellAnchor>
  <xdr:twoCellAnchor>
    <xdr:from>
      <xdr:col>3</xdr:col>
      <xdr:colOff>380999</xdr:colOff>
      <xdr:row>3</xdr:row>
      <xdr:rowOff>123214</xdr:rowOff>
    </xdr:from>
    <xdr:to>
      <xdr:col>7</xdr:col>
      <xdr:colOff>9524</xdr:colOff>
      <xdr:row>6</xdr:row>
      <xdr:rowOff>19048</xdr:rowOff>
    </xdr:to>
    <xdr:sp macro="" textlink="">
      <xdr:nvSpPr>
        <xdr:cNvPr id="9" name="Rectangle: Rounded Corners 8">
          <a:extLst>
            <a:ext uri="{FF2B5EF4-FFF2-40B4-BE49-F238E27FC236}">
              <a16:creationId xmlns:a16="http://schemas.microsoft.com/office/drawing/2014/main" id="{ED5BA07E-4665-2EBD-785A-781E56ACA087}"/>
            </a:ext>
          </a:extLst>
        </xdr:cNvPr>
        <xdr:cNvSpPr/>
      </xdr:nvSpPr>
      <xdr:spPr>
        <a:xfrm>
          <a:off x="2324099" y="666139"/>
          <a:ext cx="2219325" cy="438759"/>
        </a:xfrm>
        <a:prstGeom prst="roundRect">
          <a:avLst/>
        </a:prstGeom>
        <a:gradFill>
          <a:gsLst>
            <a:gs pos="100000">
              <a:schemeClr val="accent1">
                <a:alpha val="0"/>
                <a:lumMod val="38000"/>
                <a:lumOff val="62000"/>
              </a:schemeClr>
            </a:gs>
            <a:gs pos="0">
              <a:srgbClr val="00B0F0"/>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CA" sz="1600" b="1">
              <a:solidFill>
                <a:schemeClr val="lt1"/>
              </a:solidFill>
              <a:latin typeface="+mn-lt"/>
              <a:ea typeface="+mn-ea"/>
              <a:cs typeface="+mn-cs"/>
            </a:rPr>
            <a:t>Profit</a:t>
          </a:r>
          <a:endParaRPr lang="en-CA" sz="1100" b="1">
            <a:solidFill>
              <a:schemeClr val="lt1"/>
            </a:solidFill>
            <a:latin typeface="+mn-lt"/>
            <a:ea typeface="+mn-ea"/>
            <a:cs typeface="+mn-cs"/>
          </a:endParaRPr>
        </a:p>
      </xdr:txBody>
    </xdr:sp>
    <xdr:clientData/>
  </xdr:twoCellAnchor>
  <xdr:twoCellAnchor>
    <xdr:from>
      <xdr:col>3</xdr:col>
      <xdr:colOff>566737</xdr:colOff>
      <xdr:row>6</xdr:row>
      <xdr:rowOff>100011</xdr:rowOff>
    </xdr:from>
    <xdr:to>
      <xdr:col>6</xdr:col>
      <xdr:colOff>390524</xdr:colOff>
      <xdr:row>9</xdr:row>
      <xdr:rowOff>80961</xdr:rowOff>
    </xdr:to>
    <xdr:sp macro="" textlink="'KPI and Line charts'!$E$17">
      <xdr:nvSpPr>
        <xdr:cNvPr id="10" name="Rectangle: Rounded Corners 9">
          <a:extLst>
            <a:ext uri="{FF2B5EF4-FFF2-40B4-BE49-F238E27FC236}">
              <a16:creationId xmlns:a16="http://schemas.microsoft.com/office/drawing/2014/main" id="{2C400856-B900-6FDE-89D6-9C54CA2743EE}"/>
            </a:ext>
          </a:extLst>
        </xdr:cNvPr>
        <xdr:cNvSpPr/>
      </xdr:nvSpPr>
      <xdr:spPr>
        <a:xfrm>
          <a:off x="2509837" y="1185861"/>
          <a:ext cx="1766887" cy="523875"/>
        </a:xfrm>
        <a:prstGeom prst="roundRect">
          <a:avLst/>
        </a:prstGeom>
        <a:gradFill>
          <a:gsLst>
            <a:gs pos="100000">
              <a:schemeClr val="accent1">
                <a:alpha val="0"/>
                <a:lumMod val="38000"/>
                <a:lumOff val="62000"/>
              </a:schemeClr>
            </a:gs>
            <a:gs pos="0">
              <a:srgbClr val="00B0F0"/>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CF6B7879-EB10-4A75-8CE2-DCA733F2E251}" type="TxLink">
            <a:rPr lang="en-US" sz="1600" b="1">
              <a:solidFill>
                <a:schemeClr val="lt1"/>
              </a:solidFill>
              <a:latin typeface="+mn-lt"/>
              <a:ea typeface="+mn-ea"/>
              <a:cs typeface="+mn-cs"/>
            </a:rPr>
            <a:pPr marL="0" indent="0" algn="ctr"/>
            <a:t> $215,023.40 </a:t>
          </a:fld>
          <a:endParaRPr lang="en-CA" sz="1600" b="1">
            <a:solidFill>
              <a:schemeClr val="lt1"/>
            </a:solidFill>
            <a:latin typeface="+mn-lt"/>
            <a:ea typeface="+mn-ea"/>
            <a:cs typeface="+mn-cs"/>
          </a:endParaRPr>
        </a:p>
      </xdr:txBody>
    </xdr:sp>
    <xdr:clientData/>
  </xdr:twoCellAnchor>
  <xdr:twoCellAnchor>
    <xdr:from>
      <xdr:col>3</xdr:col>
      <xdr:colOff>390522</xdr:colOff>
      <xdr:row>9</xdr:row>
      <xdr:rowOff>133348</xdr:rowOff>
    </xdr:from>
    <xdr:to>
      <xdr:col>6</xdr:col>
      <xdr:colOff>152399</xdr:colOff>
      <xdr:row>12</xdr:row>
      <xdr:rowOff>119061</xdr:rowOff>
    </xdr:to>
    <xdr:graphicFrame macro="">
      <xdr:nvGraphicFramePr>
        <xdr:cNvPr id="11" name="Chart 10">
          <a:extLst>
            <a:ext uri="{FF2B5EF4-FFF2-40B4-BE49-F238E27FC236}">
              <a16:creationId xmlns:a16="http://schemas.microsoft.com/office/drawing/2014/main" id="{9BE05166-B444-C660-3295-F4006F76A6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65865</xdr:colOff>
      <xdr:row>6</xdr:row>
      <xdr:rowOff>92762</xdr:rowOff>
    </xdr:from>
    <xdr:to>
      <xdr:col>10</xdr:col>
      <xdr:colOff>191718</xdr:colOff>
      <xdr:row>13</xdr:row>
      <xdr:rowOff>37685</xdr:rowOff>
    </xdr:to>
    <xdr:sp macro="" textlink="">
      <xdr:nvSpPr>
        <xdr:cNvPr id="12" name="Rectangle: Rounded Corners 11">
          <a:extLst>
            <a:ext uri="{FF2B5EF4-FFF2-40B4-BE49-F238E27FC236}">
              <a16:creationId xmlns:a16="http://schemas.microsoft.com/office/drawing/2014/main" id="{6A050839-A3EE-B80B-150B-59FA66D03E0F}"/>
            </a:ext>
          </a:extLst>
        </xdr:cNvPr>
        <xdr:cNvSpPr/>
      </xdr:nvSpPr>
      <xdr:spPr>
        <a:xfrm>
          <a:off x="4599765" y="1178612"/>
          <a:ext cx="2068953" cy="1211748"/>
        </a:xfrm>
        <a:prstGeom prst="roundRect">
          <a:avLst/>
        </a:prstGeom>
        <a:gradFill>
          <a:gsLst>
            <a:gs pos="100000">
              <a:schemeClr val="accent1">
                <a:alpha val="0"/>
                <a:lumMod val="38000"/>
                <a:lumOff val="62000"/>
              </a:schemeClr>
            </a:gs>
            <a:gs pos="0">
              <a:srgbClr val="00B0F0"/>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CA" sz="1100">
            <a:solidFill>
              <a:schemeClr val="lt1"/>
            </a:solidFill>
            <a:latin typeface="+mn-lt"/>
            <a:ea typeface="+mn-ea"/>
            <a:cs typeface="+mn-cs"/>
          </a:endParaRPr>
        </a:p>
      </xdr:txBody>
    </xdr:sp>
    <xdr:clientData/>
  </xdr:twoCellAnchor>
  <xdr:twoCellAnchor>
    <xdr:from>
      <xdr:col>7</xdr:col>
      <xdr:colOff>71436</xdr:colOff>
      <xdr:row>3</xdr:row>
      <xdr:rowOff>127977</xdr:rowOff>
    </xdr:from>
    <xdr:to>
      <xdr:col>10</xdr:col>
      <xdr:colOff>347661</xdr:colOff>
      <xdr:row>6</xdr:row>
      <xdr:rowOff>23811</xdr:rowOff>
    </xdr:to>
    <xdr:sp macro="" textlink="">
      <xdr:nvSpPr>
        <xdr:cNvPr id="13" name="Rectangle: Rounded Corners 12">
          <a:extLst>
            <a:ext uri="{FF2B5EF4-FFF2-40B4-BE49-F238E27FC236}">
              <a16:creationId xmlns:a16="http://schemas.microsoft.com/office/drawing/2014/main" id="{37F0F82B-AB96-7FC7-B6C1-792E56D0B28F}"/>
            </a:ext>
          </a:extLst>
        </xdr:cNvPr>
        <xdr:cNvSpPr/>
      </xdr:nvSpPr>
      <xdr:spPr>
        <a:xfrm>
          <a:off x="4605336" y="670902"/>
          <a:ext cx="2219325" cy="438759"/>
        </a:xfrm>
        <a:prstGeom prst="roundRect">
          <a:avLst/>
        </a:prstGeom>
        <a:gradFill>
          <a:gsLst>
            <a:gs pos="100000">
              <a:schemeClr val="accent1">
                <a:alpha val="0"/>
                <a:lumMod val="38000"/>
                <a:lumOff val="62000"/>
              </a:schemeClr>
            </a:gs>
            <a:gs pos="0">
              <a:srgbClr val="00B0F0"/>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CA" sz="1600" b="1">
              <a:solidFill>
                <a:schemeClr val="lt1"/>
              </a:solidFill>
              <a:latin typeface="+mn-lt"/>
              <a:ea typeface="+mn-ea"/>
              <a:cs typeface="+mn-cs"/>
            </a:rPr>
            <a:t>Quantity Ordered</a:t>
          </a:r>
        </a:p>
      </xdr:txBody>
    </xdr:sp>
    <xdr:clientData/>
  </xdr:twoCellAnchor>
  <xdr:twoCellAnchor>
    <xdr:from>
      <xdr:col>7</xdr:col>
      <xdr:colOff>252412</xdr:colOff>
      <xdr:row>6</xdr:row>
      <xdr:rowOff>152398</xdr:rowOff>
    </xdr:from>
    <xdr:to>
      <xdr:col>10</xdr:col>
      <xdr:colOff>76199</xdr:colOff>
      <xdr:row>9</xdr:row>
      <xdr:rowOff>133348</xdr:rowOff>
    </xdr:to>
    <xdr:sp macro="" textlink="'KPI and Line charts'!$H$17">
      <xdr:nvSpPr>
        <xdr:cNvPr id="14" name="Rectangle: Rounded Corners 13">
          <a:extLst>
            <a:ext uri="{FF2B5EF4-FFF2-40B4-BE49-F238E27FC236}">
              <a16:creationId xmlns:a16="http://schemas.microsoft.com/office/drawing/2014/main" id="{C175EB44-7354-04E1-F07C-50E5E3A8CC21}"/>
            </a:ext>
          </a:extLst>
        </xdr:cNvPr>
        <xdr:cNvSpPr/>
      </xdr:nvSpPr>
      <xdr:spPr>
        <a:xfrm>
          <a:off x="4786312" y="1238248"/>
          <a:ext cx="1766887" cy="523875"/>
        </a:xfrm>
        <a:prstGeom prst="roundRect">
          <a:avLst/>
        </a:prstGeom>
        <a:gradFill>
          <a:gsLst>
            <a:gs pos="100000">
              <a:schemeClr val="accent1">
                <a:alpha val="0"/>
                <a:lumMod val="38000"/>
                <a:lumOff val="62000"/>
              </a:schemeClr>
            </a:gs>
            <a:gs pos="0">
              <a:srgbClr val="00B0F0"/>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FACC4BC0-9605-4470-9590-6D081F10613F}" type="TxLink">
            <a:rPr lang="en-US" sz="1600" b="1">
              <a:solidFill>
                <a:schemeClr val="lt1"/>
              </a:solidFill>
              <a:latin typeface="+mn-lt"/>
              <a:ea typeface="+mn-ea"/>
              <a:cs typeface="+mn-cs"/>
            </a:rPr>
            <a:pPr marL="0" indent="0" algn="ctr"/>
            <a:t># 25102</a:t>
          </a:fld>
          <a:endParaRPr lang="en-CA" sz="1600" b="1">
            <a:solidFill>
              <a:schemeClr val="lt1"/>
            </a:solidFill>
            <a:latin typeface="+mn-lt"/>
            <a:ea typeface="+mn-ea"/>
            <a:cs typeface="+mn-cs"/>
          </a:endParaRPr>
        </a:p>
      </xdr:txBody>
    </xdr:sp>
    <xdr:clientData/>
  </xdr:twoCellAnchor>
  <xdr:twoCellAnchor>
    <xdr:from>
      <xdr:col>7</xdr:col>
      <xdr:colOff>223835</xdr:colOff>
      <xdr:row>9</xdr:row>
      <xdr:rowOff>85722</xdr:rowOff>
    </xdr:from>
    <xdr:to>
      <xdr:col>9</xdr:col>
      <xdr:colOff>633412</xdr:colOff>
      <xdr:row>12</xdr:row>
      <xdr:rowOff>71435</xdr:rowOff>
    </xdr:to>
    <xdr:graphicFrame macro="">
      <xdr:nvGraphicFramePr>
        <xdr:cNvPr id="15" name="Chart 14">
          <a:extLst>
            <a:ext uri="{FF2B5EF4-FFF2-40B4-BE49-F238E27FC236}">
              <a16:creationId xmlns:a16="http://schemas.microsoft.com/office/drawing/2014/main" id="{E2AE3AFF-5AC0-8035-93B9-A88AFE5C16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354492</xdr:colOff>
      <xdr:row>6</xdr:row>
      <xdr:rowOff>103146</xdr:rowOff>
    </xdr:from>
    <xdr:to>
      <xdr:col>13</xdr:col>
      <xdr:colOff>479767</xdr:colOff>
      <xdr:row>13</xdr:row>
      <xdr:rowOff>48217</xdr:rowOff>
    </xdr:to>
    <xdr:sp macro="" textlink="">
      <xdr:nvSpPr>
        <xdr:cNvPr id="16" name="Rectangle: Rounded Corners 15">
          <a:extLst>
            <a:ext uri="{FF2B5EF4-FFF2-40B4-BE49-F238E27FC236}">
              <a16:creationId xmlns:a16="http://schemas.microsoft.com/office/drawing/2014/main" id="{040010F2-E62F-1D33-F626-ABD93F5854B0}"/>
            </a:ext>
          </a:extLst>
        </xdr:cNvPr>
        <xdr:cNvSpPr/>
      </xdr:nvSpPr>
      <xdr:spPr>
        <a:xfrm>
          <a:off x="6831492" y="1188996"/>
          <a:ext cx="2068375" cy="1211896"/>
        </a:xfrm>
        <a:prstGeom prst="roundRect">
          <a:avLst/>
        </a:prstGeom>
        <a:gradFill>
          <a:gsLst>
            <a:gs pos="100000">
              <a:schemeClr val="accent1">
                <a:alpha val="0"/>
                <a:lumMod val="38000"/>
                <a:lumOff val="62000"/>
              </a:schemeClr>
            </a:gs>
            <a:gs pos="0">
              <a:srgbClr val="00B0F0"/>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CA" sz="1100">
            <a:solidFill>
              <a:schemeClr val="lt1"/>
            </a:solidFill>
            <a:latin typeface="+mn-lt"/>
            <a:ea typeface="+mn-ea"/>
            <a:cs typeface="+mn-cs"/>
          </a:endParaRPr>
        </a:p>
      </xdr:txBody>
    </xdr:sp>
    <xdr:clientData/>
  </xdr:twoCellAnchor>
  <xdr:twoCellAnchor>
    <xdr:from>
      <xdr:col>10</xdr:col>
      <xdr:colOff>381001</xdr:colOff>
      <xdr:row>3</xdr:row>
      <xdr:rowOff>137501</xdr:rowOff>
    </xdr:from>
    <xdr:to>
      <xdr:col>14</xdr:col>
      <xdr:colOff>9526</xdr:colOff>
      <xdr:row>6</xdr:row>
      <xdr:rowOff>33335</xdr:rowOff>
    </xdr:to>
    <xdr:sp macro="" textlink="">
      <xdr:nvSpPr>
        <xdr:cNvPr id="17" name="Rectangle: Rounded Corners 16">
          <a:extLst>
            <a:ext uri="{FF2B5EF4-FFF2-40B4-BE49-F238E27FC236}">
              <a16:creationId xmlns:a16="http://schemas.microsoft.com/office/drawing/2014/main" id="{AEFD6304-F7C0-52AE-72FE-A27208D6FBD0}"/>
            </a:ext>
          </a:extLst>
        </xdr:cNvPr>
        <xdr:cNvSpPr/>
      </xdr:nvSpPr>
      <xdr:spPr>
        <a:xfrm>
          <a:off x="6858001" y="680426"/>
          <a:ext cx="2219325" cy="438759"/>
        </a:xfrm>
        <a:prstGeom prst="roundRect">
          <a:avLst/>
        </a:prstGeom>
        <a:gradFill>
          <a:gsLst>
            <a:gs pos="100000">
              <a:schemeClr val="accent1">
                <a:alpha val="0"/>
                <a:lumMod val="38000"/>
                <a:lumOff val="62000"/>
              </a:schemeClr>
            </a:gs>
            <a:gs pos="0">
              <a:srgbClr val="00B0F0"/>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CA" sz="1600" b="1">
              <a:solidFill>
                <a:schemeClr val="lt1"/>
              </a:solidFill>
              <a:latin typeface="+mn-lt"/>
              <a:ea typeface="+mn-ea"/>
              <a:cs typeface="+mn-cs"/>
            </a:rPr>
            <a:t>Order ID</a:t>
          </a:r>
        </a:p>
      </xdr:txBody>
    </xdr:sp>
    <xdr:clientData/>
  </xdr:twoCellAnchor>
  <xdr:twoCellAnchor>
    <xdr:from>
      <xdr:col>10</xdr:col>
      <xdr:colOff>557213</xdr:colOff>
      <xdr:row>6</xdr:row>
      <xdr:rowOff>123822</xdr:rowOff>
    </xdr:from>
    <xdr:to>
      <xdr:col>13</xdr:col>
      <xdr:colOff>381000</xdr:colOff>
      <xdr:row>9</xdr:row>
      <xdr:rowOff>104772</xdr:rowOff>
    </xdr:to>
    <xdr:sp macro="" textlink="'KPI and Line charts'!$K$17">
      <xdr:nvSpPr>
        <xdr:cNvPr id="18" name="Rectangle: Rounded Corners 17">
          <a:extLst>
            <a:ext uri="{FF2B5EF4-FFF2-40B4-BE49-F238E27FC236}">
              <a16:creationId xmlns:a16="http://schemas.microsoft.com/office/drawing/2014/main" id="{BEE00734-E54F-C042-39D0-36BCE91936CE}"/>
            </a:ext>
          </a:extLst>
        </xdr:cNvPr>
        <xdr:cNvSpPr/>
      </xdr:nvSpPr>
      <xdr:spPr>
        <a:xfrm>
          <a:off x="7034213" y="1209672"/>
          <a:ext cx="1766887" cy="523875"/>
        </a:xfrm>
        <a:prstGeom prst="roundRect">
          <a:avLst/>
        </a:prstGeom>
        <a:gradFill>
          <a:gsLst>
            <a:gs pos="100000">
              <a:schemeClr val="accent1">
                <a:alpha val="0"/>
                <a:lumMod val="38000"/>
                <a:lumOff val="62000"/>
              </a:schemeClr>
            </a:gs>
            <a:gs pos="0">
              <a:srgbClr val="00B0F0"/>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DD589408-55F5-455E-8EF2-0E0EE9778286}" type="TxLink">
            <a:rPr lang="en-US" sz="1600" b="1">
              <a:solidFill>
                <a:schemeClr val="lt1"/>
              </a:solidFill>
              <a:latin typeface="+mn-lt"/>
              <a:ea typeface="+mn-ea"/>
              <a:cs typeface="+mn-cs"/>
            </a:rPr>
            <a:pPr marL="0" indent="0" algn="ctr"/>
            <a:t># 1936</a:t>
          </a:fld>
          <a:endParaRPr lang="en-CA" sz="1600" b="1">
            <a:solidFill>
              <a:schemeClr val="lt1"/>
            </a:solidFill>
            <a:latin typeface="+mn-lt"/>
            <a:ea typeface="+mn-ea"/>
            <a:cs typeface="+mn-cs"/>
          </a:endParaRPr>
        </a:p>
      </xdr:txBody>
    </xdr:sp>
    <xdr:clientData/>
  </xdr:twoCellAnchor>
  <xdr:twoCellAnchor>
    <xdr:from>
      <xdr:col>10</xdr:col>
      <xdr:colOff>395285</xdr:colOff>
      <xdr:row>9</xdr:row>
      <xdr:rowOff>128584</xdr:rowOff>
    </xdr:from>
    <xdr:to>
      <xdr:col>13</xdr:col>
      <xdr:colOff>157162</xdr:colOff>
      <xdr:row>12</xdr:row>
      <xdr:rowOff>114297</xdr:rowOff>
    </xdr:to>
    <xdr:graphicFrame macro="">
      <xdr:nvGraphicFramePr>
        <xdr:cNvPr id="19" name="Chart 18">
          <a:extLst>
            <a:ext uri="{FF2B5EF4-FFF2-40B4-BE49-F238E27FC236}">
              <a16:creationId xmlns:a16="http://schemas.microsoft.com/office/drawing/2014/main" id="{A41CFA8E-9E58-41B6-59EA-3275338FE6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87381</xdr:colOff>
      <xdr:row>6</xdr:row>
      <xdr:rowOff>84895</xdr:rowOff>
    </xdr:from>
    <xdr:to>
      <xdr:col>17</xdr:col>
      <xdr:colOff>213278</xdr:colOff>
      <xdr:row>13</xdr:row>
      <xdr:rowOff>29818</xdr:rowOff>
    </xdr:to>
    <xdr:sp macro="" textlink="">
      <xdr:nvSpPr>
        <xdr:cNvPr id="20" name="Rectangle: Rounded Corners 19">
          <a:extLst>
            <a:ext uri="{FF2B5EF4-FFF2-40B4-BE49-F238E27FC236}">
              <a16:creationId xmlns:a16="http://schemas.microsoft.com/office/drawing/2014/main" id="{EC651E90-AD91-7EA1-0067-5144884D4D15}"/>
            </a:ext>
          </a:extLst>
        </xdr:cNvPr>
        <xdr:cNvSpPr/>
      </xdr:nvSpPr>
      <xdr:spPr>
        <a:xfrm>
          <a:off x="9155181" y="1170745"/>
          <a:ext cx="2068997" cy="1211748"/>
        </a:xfrm>
        <a:prstGeom prst="roundRect">
          <a:avLst/>
        </a:prstGeom>
        <a:gradFill>
          <a:gsLst>
            <a:gs pos="100000">
              <a:schemeClr val="accent1">
                <a:alpha val="0"/>
                <a:lumMod val="38000"/>
                <a:lumOff val="62000"/>
              </a:schemeClr>
            </a:gs>
            <a:gs pos="0">
              <a:srgbClr val="00B0F0"/>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CA" sz="1100">
            <a:solidFill>
              <a:schemeClr val="lt1"/>
            </a:solidFill>
            <a:latin typeface="+mn-lt"/>
            <a:ea typeface="+mn-ea"/>
            <a:cs typeface="+mn-cs"/>
          </a:endParaRPr>
        </a:p>
      </xdr:txBody>
    </xdr:sp>
    <xdr:clientData/>
  </xdr:twoCellAnchor>
  <xdr:twoCellAnchor>
    <xdr:from>
      <xdr:col>14</xdr:col>
      <xdr:colOff>47624</xdr:colOff>
      <xdr:row>3</xdr:row>
      <xdr:rowOff>137502</xdr:rowOff>
    </xdr:from>
    <xdr:to>
      <xdr:col>17</xdr:col>
      <xdr:colOff>323849</xdr:colOff>
      <xdr:row>6</xdr:row>
      <xdr:rowOff>33336</xdr:rowOff>
    </xdr:to>
    <xdr:sp macro="" textlink="">
      <xdr:nvSpPr>
        <xdr:cNvPr id="21" name="Rectangle: Rounded Corners 20">
          <a:extLst>
            <a:ext uri="{FF2B5EF4-FFF2-40B4-BE49-F238E27FC236}">
              <a16:creationId xmlns:a16="http://schemas.microsoft.com/office/drawing/2014/main" id="{1591D311-7C62-9B91-B0C5-85BC2D66169C}"/>
            </a:ext>
          </a:extLst>
        </xdr:cNvPr>
        <xdr:cNvSpPr/>
      </xdr:nvSpPr>
      <xdr:spPr>
        <a:xfrm>
          <a:off x="9115424" y="680427"/>
          <a:ext cx="2219325" cy="438759"/>
        </a:xfrm>
        <a:prstGeom prst="roundRect">
          <a:avLst/>
        </a:prstGeom>
        <a:gradFill>
          <a:gsLst>
            <a:gs pos="100000">
              <a:schemeClr val="accent1">
                <a:alpha val="0"/>
                <a:lumMod val="38000"/>
                <a:lumOff val="62000"/>
              </a:schemeClr>
            </a:gs>
            <a:gs pos="0">
              <a:srgbClr val="00B0F0"/>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CA" sz="1600" b="1">
              <a:solidFill>
                <a:schemeClr val="lt1"/>
              </a:solidFill>
              <a:latin typeface="+mn-lt"/>
              <a:ea typeface="+mn-ea"/>
              <a:cs typeface="+mn-cs"/>
            </a:rPr>
            <a:t>Profit Margin</a:t>
          </a:r>
        </a:p>
      </xdr:txBody>
    </xdr:sp>
    <xdr:clientData/>
  </xdr:twoCellAnchor>
  <xdr:twoCellAnchor>
    <xdr:from>
      <xdr:col>14</xdr:col>
      <xdr:colOff>233362</xdr:colOff>
      <xdr:row>6</xdr:row>
      <xdr:rowOff>123824</xdr:rowOff>
    </xdr:from>
    <xdr:to>
      <xdr:col>17</xdr:col>
      <xdr:colOff>57149</xdr:colOff>
      <xdr:row>9</xdr:row>
      <xdr:rowOff>104774</xdr:rowOff>
    </xdr:to>
    <xdr:sp macro="" textlink="'KPI and Line charts'!$N$17">
      <xdr:nvSpPr>
        <xdr:cNvPr id="22" name="Rectangle: Rounded Corners 21">
          <a:extLst>
            <a:ext uri="{FF2B5EF4-FFF2-40B4-BE49-F238E27FC236}">
              <a16:creationId xmlns:a16="http://schemas.microsoft.com/office/drawing/2014/main" id="{C8843F15-720B-5498-A1FC-D29C726BFC9E}"/>
            </a:ext>
          </a:extLst>
        </xdr:cNvPr>
        <xdr:cNvSpPr/>
      </xdr:nvSpPr>
      <xdr:spPr>
        <a:xfrm>
          <a:off x="9301162" y="1209674"/>
          <a:ext cx="1766887" cy="523875"/>
        </a:xfrm>
        <a:prstGeom prst="roundRect">
          <a:avLst/>
        </a:prstGeom>
        <a:gradFill>
          <a:gsLst>
            <a:gs pos="100000">
              <a:schemeClr val="accent1">
                <a:alpha val="0"/>
                <a:lumMod val="38000"/>
                <a:lumOff val="62000"/>
              </a:schemeClr>
            </a:gs>
            <a:gs pos="0">
              <a:srgbClr val="00B0F0"/>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B9E839E9-9461-48D1-A149-960A0EE24AE8}" type="TxLink">
            <a:rPr lang="en-US" sz="1600" b="1">
              <a:solidFill>
                <a:schemeClr val="lt1"/>
              </a:solidFill>
              <a:latin typeface="+mn-lt"/>
              <a:ea typeface="+mn-ea"/>
              <a:cs typeface="+mn-cs"/>
            </a:rPr>
            <a:pPr marL="0" indent="0" algn="ctr"/>
            <a:t>11.43%</a:t>
          </a:fld>
          <a:endParaRPr lang="en-CA" sz="1600" b="1">
            <a:solidFill>
              <a:schemeClr val="lt1"/>
            </a:solidFill>
            <a:latin typeface="+mn-lt"/>
            <a:ea typeface="+mn-ea"/>
            <a:cs typeface="+mn-cs"/>
          </a:endParaRPr>
        </a:p>
      </xdr:txBody>
    </xdr:sp>
    <xdr:clientData/>
  </xdr:twoCellAnchor>
  <xdr:twoCellAnchor>
    <xdr:from>
      <xdr:col>14</xdr:col>
      <xdr:colOff>95247</xdr:colOff>
      <xdr:row>9</xdr:row>
      <xdr:rowOff>57147</xdr:rowOff>
    </xdr:from>
    <xdr:to>
      <xdr:col>16</xdr:col>
      <xdr:colOff>504824</xdr:colOff>
      <xdr:row>12</xdr:row>
      <xdr:rowOff>42860</xdr:rowOff>
    </xdr:to>
    <xdr:graphicFrame macro="">
      <xdr:nvGraphicFramePr>
        <xdr:cNvPr id="23" name="Chart 22">
          <a:extLst>
            <a:ext uri="{FF2B5EF4-FFF2-40B4-BE49-F238E27FC236}">
              <a16:creationId xmlns:a16="http://schemas.microsoft.com/office/drawing/2014/main" id="{4667F87D-03CD-E068-BDE4-B1AAA7097A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81171</xdr:colOff>
      <xdr:row>14</xdr:row>
      <xdr:rowOff>10353</xdr:rowOff>
    </xdr:from>
    <xdr:to>
      <xdr:col>15</xdr:col>
      <xdr:colOff>537749</xdr:colOff>
      <xdr:row>29</xdr:row>
      <xdr:rowOff>51973</xdr:rowOff>
    </xdr:to>
    <xdr:sp macro="" textlink="">
      <xdr:nvSpPr>
        <xdr:cNvPr id="34" name="Rectangle: Rounded Corners 33">
          <a:extLst>
            <a:ext uri="{FF2B5EF4-FFF2-40B4-BE49-F238E27FC236}">
              <a16:creationId xmlns:a16="http://schemas.microsoft.com/office/drawing/2014/main" id="{4FF8182D-1B77-87BD-2EE6-F478A608E46B}"/>
            </a:ext>
          </a:extLst>
        </xdr:cNvPr>
        <xdr:cNvSpPr/>
      </xdr:nvSpPr>
      <xdr:spPr>
        <a:xfrm>
          <a:off x="5257801" y="2546902"/>
          <a:ext cx="4986131" cy="2759351"/>
        </a:xfrm>
        <a:prstGeom prst="roundRect">
          <a:avLst/>
        </a:prstGeom>
        <a:gradFill>
          <a:gsLst>
            <a:gs pos="100000">
              <a:schemeClr val="accent1">
                <a:alpha val="0"/>
                <a:lumMod val="38000"/>
                <a:lumOff val="62000"/>
              </a:schemeClr>
            </a:gs>
            <a:gs pos="0">
              <a:srgbClr val="00B0F0"/>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CA" sz="1100">
            <a:solidFill>
              <a:schemeClr val="lt1"/>
            </a:solidFill>
            <a:latin typeface="+mn-lt"/>
            <a:ea typeface="+mn-ea"/>
            <a:cs typeface="+mn-cs"/>
          </a:endParaRPr>
        </a:p>
      </xdr:txBody>
    </xdr:sp>
    <xdr:clientData/>
  </xdr:twoCellAnchor>
  <xdr:twoCellAnchor>
    <xdr:from>
      <xdr:col>16</xdr:col>
      <xdr:colOff>127554</xdr:colOff>
      <xdr:row>13</xdr:row>
      <xdr:rowOff>150122</xdr:rowOff>
    </xdr:from>
    <xdr:to>
      <xdr:col>20</xdr:col>
      <xdr:colOff>424484</xdr:colOff>
      <xdr:row>29</xdr:row>
      <xdr:rowOff>36858</xdr:rowOff>
    </xdr:to>
    <xdr:sp macro="" textlink="">
      <xdr:nvSpPr>
        <xdr:cNvPr id="35" name="Rectangle: Rounded Corners 34">
          <a:extLst>
            <a:ext uri="{FF2B5EF4-FFF2-40B4-BE49-F238E27FC236}">
              <a16:creationId xmlns:a16="http://schemas.microsoft.com/office/drawing/2014/main" id="{7B92977A-0400-22E9-5151-AE271FDD2C17}"/>
            </a:ext>
          </a:extLst>
        </xdr:cNvPr>
        <xdr:cNvSpPr/>
      </xdr:nvSpPr>
      <xdr:spPr>
        <a:xfrm>
          <a:off x="10480815" y="2505489"/>
          <a:ext cx="2885245" cy="2785649"/>
        </a:xfrm>
        <a:prstGeom prst="roundRect">
          <a:avLst/>
        </a:prstGeom>
        <a:gradFill>
          <a:gsLst>
            <a:gs pos="100000">
              <a:schemeClr val="accent1">
                <a:alpha val="0"/>
                <a:lumMod val="38000"/>
                <a:lumOff val="62000"/>
              </a:schemeClr>
            </a:gs>
            <a:gs pos="0">
              <a:srgbClr val="00B0F0"/>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CA" sz="1100">
            <a:solidFill>
              <a:schemeClr val="lt1"/>
            </a:solidFill>
            <a:latin typeface="+mn-lt"/>
            <a:ea typeface="+mn-ea"/>
            <a:cs typeface="+mn-cs"/>
          </a:endParaRPr>
        </a:p>
      </xdr:txBody>
    </xdr:sp>
    <xdr:clientData/>
  </xdr:twoCellAnchor>
  <xdr:twoCellAnchor>
    <xdr:from>
      <xdr:col>0</xdr:col>
      <xdr:colOff>108540</xdr:colOff>
      <xdr:row>30</xdr:row>
      <xdr:rowOff>44523</xdr:rowOff>
    </xdr:from>
    <xdr:to>
      <xdr:col>9</xdr:col>
      <xdr:colOff>320949</xdr:colOff>
      <xdr:row>45</xdr:row>
      <xdr:rowOff>147638</xdr:rowOff>
    </xdr:to>
    <xdr:sp macro="" textlink="">
      <xdr:nvSpPr>
        <xdr:cNvPr id="36" name="Rectangle: Rounded Corners 35">
          <a:extLst>
            <a:ext uri="{FF2B5EF4-FFF2-40B4-BE49-F238E27FC236}">
              <a16:creationId xmlns:a16="http://schemas.microsoft.com/office/drawing/2014/main" id="{BB3ABB94-7E78-4B3B-52C5-E6430007BC62}"/>
            </a:ext>
          </a:extLst>
        </xdr:cNvPr>
        <xdr:cNvSpPr/>
      </xdr:nvSpPr>
      <xdr:spPr>
        <a:xfrm>
          <a:off x="108540" y="5473773"/>
          <a:ext cx="6041709" cy="2817740"/>
        </a:xfrm>
        <a:prstGeom prst="roundRect">
          <a:avLst/>
        </a:prstGeom>
        <a:gradFill>
          <a:gsLst>
            <a:gs pos="100000">
              <a:schemeClr val="accent1">
                <a:alpha val="0"/>
                <a:lumMod val="38000"/>
                <a:lumOff val="62000"/>
              </a:schemeClr>
            </a:gs>
            <a:gs pos="0">
              <a:srgbClr val="00B0F0"/>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CA" sz="1100">
            <a:solidFill>
              <a:schemeClr val="lt1"/>
            </a:solidFill>
            <a:latin typeface="+mn-lt"/>
            <a:ea typeface="+mn-ea"/>
            <a:cs typeface="+mn-cs"/>
          </a:endParaRPr>
        </a:p>
      </xdr:txBody>
    </xdr:sp>
    <xdr:clientData/>
  </xdr:twoCellAnchor>
  <xdr:twoCellAnchor>
    <xdr:from>
      <xdr:col>9</xdr:col>
      <xdr:colOff>388247</xdr:colOff>
      <xdr:row>30</xdr:row>
      <xdr:rowOff>22372</xdr:rowOff>
    </xdr:from>
    <xdr:to>
      <xdr:col>15</xdr:col>
      <xdr:colOff>576263</xdr:colOff>
      <xdr:row>45</xdr:row>
      <xdr:rowOff>133350</xdr:rowOff>
    </xdr:to>
    <xdr:sp macro="" textlink="">
      <xdr:nvSpPr>
        <xdr:cNvPr id="37" name="Rectangle: Rounded Corners 36">
          <a:extLst>
            <a:ext uri="{FF2B5EF4-FFF2-40B4-BE49-F238E27FC236}">
              <a16:creationId xmlns:a16="http://schemas.microsoft.com/office/drawing/2014/main" id="{7CC65785-2220-1557-6048-66A530BA33BE}"/>
            </a:ext>
          </a:extLst>
        </xdr:cNvPr>
        <xdr:cNvSpPr/>
      </xdr:nvSpPr>
      <xdr:spPr>
        <a:xfrm>
          <a:off x="6217547" y="5451622"/>
          <a:ext cx="4074216" cy="2825603"/>
        </a:xfrm>
        <a:prstGeom prst="roundRect">
          <a:avLst/>
        </a:prstGeom>
        <a:gradFill>
          <a:gsLst>
            <a:gs pos="100000">
              <a:schemeClr val="accent1">
                <a:alpha val="0"/>
                <a:lumMod val="38000"/>
                <a:lumOff val="62000"/>
              </a:schemeClr>
            </a:gs>
            <a:gs pos="0">
              <a:srgbClr val="00B0F0"/>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CA" sz="1100">
            <a:solidFill>
              <a:schemeClr val="lt1"/>
            </a:solidFill>
            <a:latin typeface="+mn-lt"/>
            <a:ea typeface="+mn-ea"/>
            <a:cs typeface="+mn-cs"/>
          </a:endParaRPr>
        </a:p>
      </xdr:txBody>
    </xdr:sp>
    <xdr:clientData/>
  </xdr:twoCellAnchor>
  <xdr:twoCellAnchor>
    <xdr:from>
      <xdr:col>15</xdr:col>
      <xdr:colOff>618907</xdr:colOff>
      <xdr:row>30</xdr:row>
      <xdr:rowOff>5537</xdr:rowOff>
    </xdr:from>
    <xdr:to>
      <xdr:col>20</xdr:col>
      <xdr:colOff>343343</xdr:colOff>
      <xdr:row>42</xdr:row>
      <xdr:rowOff>166133</xdr:rowOff>
    </xdr:to>
    <xdr:sp macro="" textlink="">
      <xdr:nvSpPr>
        <xdr:cNvPr id="38" name="Rectangle: Rounded Corners 37">
          <a:extLst>
            <a:ext uri="{FF2B5EF4-FFF2-40B4-BE49-F238E27FC236}">
              <a16:creationId xmlns:a16="http://schemas.microsoft.com/office/drawing/2014/main" id="{50D54DC4-D06D-AA51-CAB9-6417269121CC}"/>
            </a:ext>
          </a:extLst>
        </xdr:cNvPr>
        <xdr:cNvSpPr/>
      </xdr:nvSpPr>
      <xdr:spPr>
        <a:xfrm>
          <a:off x="10337730" y="5487950"/>
          <a:ext cx="2964043" cy="2353561"/>
        </a:xfrm>
        <a:prstGeom prst="roundRect">
          <a:avLst/>
        </a:prstGeom>
        <a:gradFill>
          <a:gsLst>
            <a:gs pos="100000">
              <a:schemeClr val="accent1">
                <a:alpha val="0"/>
                <a:lumMod val="38000"/>
                <a:lumOff val="62000"/>
              </a:schemeClr>
            </a:gs>
            <a:gs pos="0">
              <a:srgbClr val="00B0F0"/>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CA" sz="1100">
            <a:solidFill>
              <a:schemeClr val="lt1"/>
            </a:solidFill>
            <a:latin typeface="+mn-lt"/>
            <a:ea typeface="+mn-ea"/>
            <a:cs typeface="+mn-cs"/>
          </a:endParaRPr>
        </a:p>
      </xdr:txBody>
    </xdr:sp>
    <xdr:clientData/>
  </xdr:twoCellAnchor>
  <xdr:twoCellAnchor>
    <xdr:from>
      <xdr:col>8</xdr:col>
      <xdr:colOff>52389</xdr:colOff>
      <xdr:row>16</xdr:row>
      <xdr:rowOff>80962</xdr:rowOff>
    </xdr:from>
    <xdr:to>
      <xdr:col>15</xdr:col>
      <xdr:colOff>361951</xdr:colOff>
      <xdr:row>29</xdr:row>
      <xdr:rowOff>57150</xdr:rowOff>
    </xdr:to>
    <mc:AlternateContent xmlns:mc="http://schemas.openxmlformats.org/markup-compatibility/2006">
      <mc:Choice xmlns:cx4="http://schemas.microsoft.com/office/drawing/2016/5/10/chartex" Requires="cx4">
        <xdr:graphicFrame macro="">
          <xdr:nvGraphicFramePr>
            <xdr:cNvPr id="25" name="Chart 24">
              <a:extLst>
                <a:ext uri="{FF2B5EF4-FFF2-40B4-BE49-F238E27FC236}">
                  <a16:creationId xmlns:a16="http://schemas.microsoft.com/office/drawing/2014/main" id="{74B2EAF0-DA8A-4548-B823-633FC7CC83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5233989" y="2976562"/>
              <a:ext cx="4843462" cy="2328863"/>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16</xdr:col>
      <xdr:colOff>50729</xdr:colOff>
      <xdr:row>31</xdr:row>
      <xdr:rowOff>77752</xdr:rowOff>
    </xdr:from>
    <xdr:to>
      <xdr:col>18</xdr:col>
      <xdr:colOff>166687</xdr:colOff>
      <xdr:row>38</xdr:row>
      <xdr:rowOff>52389</xdr:rowOff>
    </xdr:to>
    <mc:AlternateContent xmlns:mc="http://schemas.openxmlformats.org/markup-compatibility/2006" xmlns:a14="http://schemas.microsoft.com/office/drawing/2010/main">
      <mc:Choice Requires="a14">
        <xdr:graphicFrame macro="">
          <xdr:nvGraphicFramePr>
            <xdr:cNvPr id="27" name="Product Category 1">
              <a:extLst>
                <a:ext uri="{FF2B5EF4-FFF2-40B4-BE49-F238E27FC236}">
                  <a16:creationId xmlns:a16="http://schemas.microsoft.com/office/drawing/2014/main" id="{3F6B1D1A-74E5-4CB3-811F-3109A61636DE}"/>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10413929" y="5687977"/>
              <a:ext cx="1411358" cy="1241462"/>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559077</xdr:colOff>
      <xdr:row>14</xdr:row>
      <xdr:rowOff>103533</xdr:rowOff>
    </xdr:from>
    <xdr:to>
      <xdr:col>7</xdr:col>
      <xdr:colOff>103532</xdr:colOff>
      <xdr:row>17</xdr:row>
      <xdr:rowOff>150121</xdr:rowOff>
    </xdr:to>
    <xdr:sp macro="" textlink="">
      <xdr:nvSpPr>
        <xdr:cNvPr id="32" name="Rectangle: Rounded Corners 31">
          <a:extLst>
            <a:ext uri="{FF2B5EF4-FFF2-40B4-BE49-F238E27FC236}">
              <a16:creationId xmlns:a16="http://schemas.microsoft.com/office/drawing/2014/main" id="{FAF92149-26AE-9A57-9010-47AEE53447C4}"/>
            </a:ext>
          </a:extLst>
        </xdr:cNvPr>
        <xdr:cNvSpPr/>
      </xdr:nvSpPr>
      <xdr:spPr>
        <a:xfrm>
          <a:off x="559077" y="2640082"/>
          <a:ext cx="4074007" cy="590135"/>
        </a:xfrm>
        <a:prstGeom prst="roundRect">
          <a:avLst/>
        </a:prstGeom>
        <a:gradFill>
          <a:gsLst>
            <a:gs pos="100000">
              <a:schemeClr val="accent1">
                <a:alpha val="0"/>
                <a:lumMod val="38000"/>
                <a:lumOff val="62000"/>
              </a:schemeClr>
            </a:gs>
            <a:gs pos="0">
              <a:srgbClr val="00B0F0"/>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CA" sz="1600">
              <a:solidFill>
                <a:schemeClr val="lt1"/>
              </a:solidFill>
              <a:latin typeface="+mn-lt"/>
              <a:ea typeface="+mn-ea"/>
              <a:cs typeface="+mn-cs"/>
            </a:rPr>
            <a:t>Analysis of Sales and Profit Over</a:t>
          </a:r>
          <a:r>
            <a:rPr lang="en-CA" sz="1600" baseline="0">
              <a:solidFill>
                <a:schemeClr val="lt1"/>
              </a:solidFill>
              <a:latin typeface="+mn-lt"/>
              <a:ea typeface="+mn-ea"/>
              <a:cs typeface="+mn-cs"/>
            </a:rPr>
            <a:t> Months</a:t>
          </a:r>
          <a:endParaRPr lang="en-CA" sz="1600">
            <a:solidFill>
              <a:schemeClr val="lt1"/>
            </a:solidFill>
            <a:latin typeface="+mn-lt"/>
            <a:ea typeface="+mn-ea"/>
            <a:cs typeface="+mn-cs"/>
          </a:endParaRPr>
        </a:p>
      </xdr:txBody>
    </xdr:sp>
    <xdr:clientData/>
  </xdr:twoCellAnchor>
  <xdr:twoCellAnchor>
    <xdr:from>
      <xdr:col>8</xdr:col>
      <xdr:colOff>491781</xdr:colOff>
      <xdr:row>14</xdr:row>
      <xdr:rowOff>62120</xdr:rowOff>
    </xdr:from>
    <xdr:to>
      <xdr:col>15</xdr:col>
      <xdr:colOff>36235</xdr:colOff>
      <xdr:row>17</xdr:row>
      <xdr:rowOff>108708</xdr:rowOff>
    </xdr:to>
    <xdr:sp macro="" textlink="">
      <xdr:nvSpPr>
        <xdr:cNvPr id="39" name="Rectangle: Rounded Corners 38">
          <a:extLst>
            <a:ext uri="{FF2B5EF4-FFF2-40B4-BE49-F238E27FC236}">
              <a16:creationId xmlns:a16="http://schemas.microsoft.com/office/drawing/2014/main" id="{2234FC00-1786-6AF9-9E22-C69C337DCC4B}"/>
            </a:ext>
          </a:extLst>
        </xdr:cNvPr>
        <xdr:cNvSpPr/>
      </xdr:nvSpPr>
      <xdr:spPr>
        <a:xfrm>
          <a:off x="5673381" y="2595770"/>
          <a:ext cx="4078354" cy="589513"/>
        </a:xfrm>
        <a:prstGeom prst="roundRect">
          <a:avLst/>
        </a:prstGeom>
        <a:gradFill>
          <a:gsLst>
            <a:gs pos="100000">
              <a:schemeClr val="accent1">
                <a:alpha val="0"/>
                <a:lumMod val="38000"/>
                <a:lumOff val="62000"/>
              </a:schemeClr>
            </a:gs>
            <a:gs pos="0">
              <a:srgbClr val="00B0F0"/>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CA" sz="1600">
              <a:solidFill>
                <a:schemeClr val="lt1"/>
              </a:solidFill>
              <a:latin typeface="+mn-lt"/>
              <a:ea typeface="+mn-ea"/>
              <a:cs typeface="+mn-cs"/>
            </a:rPr>
            <a:t>Sales</a:t>
          </a:r>
          <a:r>
            <a:rPr lang="en-CA" sz="1600" baseline="0">
              <a:solidFill>
                <a:schemeClr val="lt1"/>
              </a:solidFill>
              <a:latin typeface="+mn-lt"/>
              <a:ea typeface="+mn-ea"/>
              <a:cs typeface="+mn-cs"/>
            </a:rPr>
            <a:t> by State</a:t>
          </a:r>
          <a:endParaRPr lang="en-CA" sz="1600">
            <a:solidFill>
              <a:schemeClr val="lt1"/>
            </a:solidFill>
            <a:latin typeface="+mn-lt"/>
            <a:ea typeface="+mn-ea"/>
            <a:cs typeface="+mn-cs"/>
          </a:endParaRPr>
        </a:p>
      </xdr:txBody>
    </xdr:sp>
    <xdr:clientData/>
  </xdr:twoCellAnchor>
  <xdr:twoCellAnchor>
    <xdr:from>
      <xdr:col>16</xdr:col>
      <xdr:colOff>637553</xdr:colOff>
      <xdr:row>13</xdr:row>
      <xdr:rowOff>167100</xdr:rowOff>
    </xdr:from>
    <xdr:to>
      <xdr:col>20</xdr:col>
      <xdr:colOff>31060</xdr:colOff>
      <xdr:row>16</xdr:row>
      <xdr:rowOff>148051</xdr:rowOff>
    </xdr:to>
    <xdr:sp macro="" textlink="">
      <xdr:nvSpPr>
        <xdr:cNvPr id="40" name="Rectangle: Rounded Corners 39">
          <a:extLst>
            <a:ext uri="{FF2B5EF4-FFF2-40B4-BE49-F238E27FC236}">
              <a16:creationId xmlns:a16="http://schemas.microsoft.com/office/drawing/2014/main" id="{E3B6241B-6719-5239-B9AC-A4891626B8C7}"/>
            </a:ext>
          </a:extLst>
        </xdr:cNvPr>
        <xdr:cNvSpPr/>
      </xdr:nvSpPr>
      <xdr:spPr>
        <a:xfrm>
          <a:off x="10990814" y="2522467"/>
          <a:ext cx="1981822" cy="524497"/>
        </a:xfrm>
        <a:prstGeom prst="roundRect">
          <a:avLst/>
        </a:prstGeom>
        <a:gradFill>
          <a:gsLst>
            <a:gs pos="100000">
              <a:schemeClr val="accent1">
                <a:alpha val="0"/>
                <a:lumMod val="38000"/>
                <a:lumOff val="62000"/>
              </a:schemeClr>
            </a:gs>
            <a:gs pos="0">
              <a:srgbClr val="00B0F0"/>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CA" sz="1600" b="0">
              <a:solidFill>
                <a:schemeClr val="lt1"/>
              </a:solidFill>
              <a:latin typeface="+mj-lt"/>
              <a:ea typeface="+mn-ea"/>
              <a:cs typeface="+mn-cs"/>
            </a:rPr>
            <a:t>Order</a:t>
          </a:r>
          <a:r>
            <a:rPr lang="en-CA" sz="1600" b="0" baseline="0">
              <a:solidFill>
                <a:schemeClr val="lt1"/>
              </a:solidFill>
              <a:latin typeface="+mj-lt"/>
              <a:ea typeface="+mn-ea"/>
              <a:cs typeface="+mn-cs"/>
            </a:rPr>
            <a:t> </a:t>
          </a:r>
          <a:r>
            <a:rPr lang="en-CA" sz="1600" b="1" baseline="0">
              <a:solidFill>
                <a:schemeClr val="lt1"/>
              </a:solidFill>
              <a:latin typeface="+mj-lt"/>
              <a:ea typeface="+mn-ea"/>
              <a:cs typeface="+mn-cs"/>
            </a:rPr>
            <a:t>Priority</a:t>
          </a:r>
          <a:r>
            <a:rPr lang="en-CA" sz="1600" b="0" baseline="0">
              <a:solidFill>
                <a:schemeClr val="lt1"/>
              </a:solidFill>
              <a:latin typeface="+mj-lt"/>
              <a:ea typeface="+mn-ea"/>
              <a:cs typeface="+mn-cs"/>
            </a:rPr>
            <a:t> Share</a:t>
          </a:r>
          <a:endParaRPr lang="en-CA" sz="1600" b="0">
            <a:solidFill>
              <a:schemeClr val="lt1"/>
            </a:solidFill>
            <a:latin typeface="+mj-lt"/>
            <a:ea typeface="+mn-ea"/>
            <a:cs typeface="+mn-cs"/>
          </a:endParaRPr>
        </a:p>
      </xdr:txBody>
    </xdr:sp>
    <xdr:clientData/>
  </xdr:twoCellAnchor>
  <xdr:twoCellAnchor>
    <xdr:from>
      <xdr:col>16</xdr:col>
      <xdr:colOff>253654</xdr:colOff>
      <xdr:row>15</xdr:row>
      <xdr:rowOff>176004</xdr:rowOff>
    </xdr:from>
    <xdr:to>
      <xdr:col>20</xdr:col>
      <xdr:colOff>253654</xdr:colOff>
      <xdr:row>29</xdr:row>
      <xdr:rowOff>124239</xdr:rowOff>
    </xdr:to>
    <xdr:graphicFrame macro="">
      <xdr:nvGraphicFramePr>
        <xdr:cNvPr id="41" name="Chart 40">
          <a:extLst>
            <a:ext uri="{FF2B5EF4-FFF2-40B4-BE49-F238E27FC236}">
              <a16:creationId xmlns:a16="http://schemas.microsoft.com/office/drawing/2014/main" id="{526BE75B-9C0B-40D4-8B7B-CD9AE1DF1A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146640</xdr:colOff>
      <xdr:row>32</xdr:row>
      <xdr:rowOff>158149</xdr:rowOff>
    </xdr:from>
    <xdr:to>
      <xdr:col>9</xdr:col>
      <xdr:colOff>271047</xdr:colOff>
      <xdr:row>45</xdr:row>
      <xdr:rowOff>46175</xdr:rowOff>
    </xdr:to>
    <xdr:graphicFrame macro="">
      <xdr:nvGraphicFramePr>
        <xdr:cNvPr id="42" name="Chart 41">
          <a:extLst>
            <a:ext uri="{FF2B5EF4-FFF2-40B4-BE49-F238E27FC236}">
              <a16:creationId xmlns:a16="http://schemas.microsoft.com/office/drawing/2014/main" id="{9721E152-FEAD-42D9-96A8-ECED2D0CA6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329857</xdr:colOff>
      <xdr:row>30</xdr:row>
      <xdr:rowOff>71645</xdr:rowOff>
    </xdr:from>
    <xdr:to>
      <xdr:col>7</xdr:col>
      <xdr:colOff>522011</xdr:colOff>
      <xdr:row>33</xdr:row>
      <xdr:rowOff>118233</xdr:rowOff>
    </xdr:to>
    <xdr:sp macro="" textlink="">
      <xdr:nvSpPr>
        <xdr:cNvPr id="43" name="Rectangle: Rounded Corners 42">
          <a:extLst>
            <a:ext uri="{FF2B5EF4-FFF2-40B4-BE49-F238E27FC236}">
              <a16:creationId xmlns:a16="http://schemas.microsoft.com/office/drawing/2014/main" id="{563E1AE6-B8E8-D03C-533C-98AA0AA19880}"/>
            </a:ext>
          </a:extLst>
        </xdr:cNvPr>
        <xdr:cNvSpPr/>
      </xdr:nvSpPr>
      <xdr:spPr>
        <a:xfrm>
          <a:off x="977557" y="5500895"/>
          <a:ext cx="4078354" cy="58951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CA" sz="1600" b="1">
              <a:solidFill>
                <a:schemeClr val="lt1"/>
              </a:solidFill>
              <a:latin typeface="+mj-lt"/>
              <a:ea typeface="+mn-ea"/>
              <a:cs typeface="+mn-cs"/>
            </a:rPr>
            <a:t>Manager Performance by Sales over months</a:t>
          </a:r>
        </a:p>
      </xdr:txBody>
    </xdr:sp>
    <xdr:clientData/>
  </xdr:twoCellAnchor>
  <xdr:twoCellAnchor>
    <xdr:from>
      <xdr:col>17</xdr:col>
      <xdr:colOff>352425</xdr:colOff>
      <xdr:row>3</xdr:row>
      <xdr:rowOff>152400</xdr:rowOff>
    </xdr:from>
    <xdr:to>
      <xdr:col>20</xdr:col>
      <xdr:colOff>514350</xdr:colOff>
      <xdr:row>6</xdr:row>
      <xdr:rowOff>48234</xdr:rowOff>
    </xdr:to>
    <xdr:sp macro="" textlink="">
      <xdr:nvSpPr>
        <xdr:cNvPr id="44" name="Rectangle: Rounded Corners 43">
          <a:extLst>
            <a:ext uri="{FF2B5EF4-FFF2-40B4-BE49-F238E27FC236}">
              <a16:creationId xmlns:a16="http://schemas.microsoft.com/office/drawing/2014/main" id="{7EC9FDAB-ADC9-4074-B1D9-030BA456C8E5}"/>
            </a:ext>
          </a:extLst>
        </xdr:cNvPr>
        <xdr:cNvSpPr/>
      </xdr:nvSpPr>
      <xdr:spPr>
        <a:xfrm>
          <a:off x="11363325" y="695325"/>
          <a:ext cx="2105025" cy="438759"/>
        </a:xfrm>
        <a:prstGeom prst="roundRect">
          <a:avLst/>
        </a:prstGeom>
        <a:gradFill>
          <a:gsLst>
            <a:gs pos="100000">
              <a:schemeClr val="accent1">
                <a:alpha val="0"/>
                <a:lumMod val="38000"/>
                <a:lumOff val="62000"/>
              </a:schemeClr>
            </a:gs>
            <a:gs pos="0">
              <a:srgbClr val="00B0F0"/>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CA" sz="1600" b="1">
              <a:solidFill>
                <a:schemeClr val="lt1"/>
              </a:solidFill>
              <a:latin typeface="+mn-lt"/>
              <a:ea typeface="+mn-ea"/>
              <a:cs typeface="+mn-cs"/>
            </a:rPr>
            <a:t>Delivery</a:t>
          </a:r>
          <a:r>
            <a:rPr lang="en-CA" sz="1600" b="1" baseline="0">
              <a:solidFill>
                <a:schemeClr val="lt1"/>
              </a:solidFill>
              <a:latin typeface="+mn-lt"/>
              <a:ea typeface="+mn-ea"/>
              <a:cs typeface="+mn-cs"/>
            </a:rPr>
            <a:t> Days</a:t>
          </a:r>
          <a:endParaRPr lang="en-CA" sz="1600" b="1">
            <a:solidFill>
              <a:schemeClr val="lt1"/>
            </a:solidFill>
            <a:latin typeface="+mn-lt"/>
            <a:ea typeface="+mn-ea"/>
            <a:cs typeface="+mn-cs"/>
          </a:endParaRPr>
        </a:p>
      </xdr:txBody>
    </xdr:sp>
    <xdr:clientData/>
  </xdr:twoCellAnchor>
  <xdr:twoCellAnchor>
    <xdr:from>
      <xdr:col>17</xdr:col>
      <xdr:colOff>361950</xdr:colOff>
      <xdr:row>6</xdr:row>
      <xdr:rowOff>71437</xdr:rowOff>
    </xdr:from>
    <xdr:to>
      <xdr:col>20</xdr:col>
      <xdr:colOff>487847</xdr:colOff>
      <xdr:row>13</xdr:row>
      <xdr:rowOff>16360</xdr:rowOff>
    </xdr:to>
    <xdr:sp macro="" textlink="">
      <xdr:nvSpPr>
        <xdr:cNvPr id="45" name="Rectangle: Rounded Corners 44">
          <a:extLst>
            <a:ext uri="{FF2B5EF4-FFF2-40B4-BE49-F238E27FC236}">
              <a16:creationId xmlns:a16="http://schemas.microsoft.com/office/drawing/2014/main" id="{27976C98-3961-4FFB-B5A2-6425EA2D49FC}"/>
            </a:ext>
          </a:extLst>
        </xdr:cNvPr>
        <xdr:cNvSpPr/>
      </xdr:nvSpPr>
      <xdr:spPr>
        <a:xfrm>
          <a:off x="11372850" y="1157287"/>
          <a:ext cx="2068997" cy="1211748"/>
        </a:xfrm>
        <a:prstGeom prst="roundRect">
          <a:avLst/>
        </a:prstGeom>
        <a:gradFill>
          <a:gsLst>
            <a:gs pos="100000">
              <a:schemeClr val="accent1">
                <a:alpha val="0"/>
                <a:lumMod val="38000"/>
                <a:lumOff val="62000"/>
              </a:schemeClr>
            </a:gs>
            <a:gs pos="0">
              <a:srgbClr val="00B0F0"/>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CA" sz="1100">
            <a:solidFill>
              <a:schemeClr val="lt1"/>
            </a:solidFill>
            <a:latin typeface="+mn-lt"/>
            <a:ea typeface="+mn-ea"/>
            <a:cs typeface="+mn-cs"/>
          </a:endParaRPr>
        </a:p>
      </xdr:txBody>
    </xdr:sp>
    <xdr:clientData/>
  </xdr:twoCellAnchor>
  <xdr:twoCellAnchor>
    <xdr:from>
      <xdr:col>17</xdr:col>
      <xdr:colOff>536506</xdr:colOff>
      <xdr:row>6</xdr:row>
      <xdr:rowOff>110366</xdr:rowOff>
    </xdr:from>
    <xdr:to>
      <xdr:col>20</xdr:col>
      <xdr:colOff>360293</xdr:colOff>
      <xdr:row>9</xdr:row>
      <xdr:rowOff>91316</xdr:rowOff>
    </xdr:to>
    <xdr:sp macro="" textlink="'KPI and Line charts'!$Q$22">
      <xdr:nvSpPr>
        <xdr:cNvPr id="46" name="Rectangle: Rounded Corners 45">
          <a:extLst>
            <a:ext uri="{FF2B5EF4-FFF2-40B4-BE49-F238E27FC236}">
              <a16:creationId xmlns:a16="http://schemas.microsoft.com/office/drawing/2014/main" id="{C67F17A8-7066-4B91-BC6F-D4F1069FDDFF}"/>
            </a:ext>
          </a:extLst>
        </xdr:cNvPr>
        <xdr:cNvSpPr/>
      </xdr:nvSpPr>
      <xdr:spPr>
        <a:xfrm>
          <a:off x="11547406" y="1196216"/>
          <a:ext cx="1766887" cy="523875"/>
        </a:xfrm>
        <a:prstGeom prst="roundRect">
          <a:avLst/>
        </a:prstGeom>
        <a:gradFill>
          <a:gsLst>
            <a:gs pos="100000">
              <a:schemeClr val="accent1">
                <a:alpha val="0"/>
                <a:lumMod val="38000"/>
                <a:lumOff val="62000"/>
              </a:schemeClr>
            </a:gs>
            <a:gs pos="0">
              <a:srgbClr val="00B0F0"/>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FD109E65-5823-4EB8-90CB-D71C5AF5A7CC}" type="TxLink">
            <a:rPr lang="en-US" sz="1600" b="1">
              <a:solidFill>
                <a:schemeClr val="lt1"/>
              </a:solidFill>
              <a:latin typeface="+mn-lt"/>
              <a:ea typeface="+mn-ea"/>
              <a:cs typeface="+mn-cs"/>
            </a:rPr>
            <a:pPr marL="0" indent="0" algn="ctr"/>
            <a:t># 1936</a:t>
          </a:fld>
          <a:endParaRPr lang="en-CA" sz="1600" b="1">
            <a:solidFill>
              <a:schemeClr val="lt1"/>
            </a:solidFill>
            <a:latin typeface="+mn-lt"/>
            <a:ea typeface="+mn-ea"/>
            <a:cs typeface="+mn-cs"/>
          </a:endParaRPr>
        </a:p>
      </xdr:txBody>
    </xdr:sp>
    <xdr:clientData/>
  </xdr:twoCellAnchor>
  <xdr:twoCellAnchor>
    <xdr:from>
      <xdr:col>17</xdr:col>
      <xdr:colOff>541266</xdr:colOff>
      <xdr:row>9</xdr:row>
      <xdr:rowOff>57977</xdr:rowOff>
    </xdr:from>
    <xdr:to>
      <xdr:col>20</xdr:col>
      <xdr:colOff>303143</xdr:colOff>
      <xdr:row>12</xdr:row>
      <xdr:rowOff>43690</xdr:rowOff>
    </xdr:to>
    <xdr:graphicFrame macro="">
      <xdr:nvGraphicFramePr>
        <xdr:cNvPr id="47" name="Chart 46">
          <a:extLst>
            <a:ext uri="{FF2B5EF4-FFF2-40B4-BE49-F238E27FC236}">
              <a16:creationId xmlns:a16="http://schemas.microsoft.com/office/drawing/2014/main" id="{240A60AA-87D0-4F89-8330-E820AB2461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16</xdr:col>
      <xdr:colOff>2484</xdr:colOff>
      <xdr:row>38</xdr:row>
      <xdr:rowOff>71438</xdr:rowOff>
    </xdr:from>
    <xdr:to>
      <xdr:col>18</xdr:col>
      <xdr:colOff>161925</xdr:colOff>
      <xdr:row>45</xdr:row>
      <xdr:rowOff>166688</xdr:rowOff>
    </xdr:to>
    <mc:AlternateContent xmlns:mc="http://schemas.openxmlformats.org/markup-compatibility/2006" xmlns:a14="http://schemas.microsoft.com/office/drawing/2010/main">
      <mc:Choice Requires="a14">
        <xdr:graphicFrame macro="">
          <xdr:nvGraphicFramePr>
            <xdr:cNvPr id="48" name="Product Sub-Category 1">
              <a:extLst>
                <a:ext uri="{FF2B5EF4-FFF2-40B4-BE49-F238E27FC236}">
                  <a16:creationId xmlns:a16="http://schemas.microsoft.com/office/drawing/2014/main" id="{C6AA3406-6700-458A-9EB0-C5DA151D52CE}"/>
                </a:ext>
              </a:extLst>
            </xdr:cNvPr>
            <xdr:cNvGraphicFramePr/>
          </xdr:nvGraphicFramePr>
          <xdr:xfrm>
            <a:off x="0" y="0"/>
            <a:ext cx="0" cy="0"/>
          </xdr:xfrm>
          <a:graphic>
            <a:graphicData uri="http://schemas.microsoft.com/office/drawing/2010/slicer">
              <sle:slicer xmlns:sle="http://schemas.microsoft.com/office/drawing/2010/slicer" name="Product Sub-Category 1"/>
            </a:graphicData>
          </a:graphic>
        </xdr:graphicFrame>
      </mc:Choice>
      <mc:Fallback xmlns="">
        <xdr:sp macro="" textlink="">
          <xdr:nvSpPr>
            <xdr:cNvPr id="0" name=""/>
            <xdr:cNvSpPr>
              <a:spLocks noTextEdit="1"/>
            </xdr:cNvSpPr>
          </xdr:nvSpPr>
          <xdr:spPr>
            <a:xfrm>
              <a:off x="10365684" y="6948488"/>
              <a:ext cx="1454841" cy="13620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414338</xdr:colOff>
      <xdr:row>30</xdr:row>
      <xdr:rowOff>147637</xdr:rowOff>
    </xdr:from>
    <xdr:to>
      <xdr:col>15</xdr:col>
      <xdr:colOff>628650</xdr:colOff>
      <xdr:row>44</xdr:row>
      <xdr:rowOff>123824</xdr:rowOff>
    </xdr:to>
    <xdr:graphicFrame macro="">
      <xdr:nvGraphicFramePr>
        <xdr:cNvPr id="50" name="Chart 49">
          <a:extLst>
            <a:ext uri="{FF2B5EF4-FFF2-40B4-BE49-F238E27FC236}">
              <a16:creationId xmlns:a16="http://schemas.microsoft.com/office/drawing/2014/main" id="{323F2F8E-CE37-4E4D-9275-42B71194E6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18</xdr:col>
      <xdr:colOff>198368</xdr:colOff>
      <xdr:row>31</xdr:row>
      <xdr:rowOff>63462</xdr:rowOff>
    </xdr:from>
    <xdr:to>
      <xdr:col>20</xdr:col>
      <xdr:colOff>190501</xdr:colOff>
      <xdr:row>46</xdr:row>
      <xdr:rowOff>0</xdr:rowOff>
    </xdr:to>
    <mc:AlternateContent xmlns:mc="http://schemas.openxmlformats.org/markup-compatibility/2006" xmlns:a14="http://schemas.microsoft.com/office/drawing/2010/main">
      <mc:Choice Requires="a14">
        <xdr:graphicFrame macro="">
          <xdr:nvGraphicFramePr>
            <xdr:cNvPr id="51" name="Months (Order Date) 1">
              <a:extLst>
                <a:ext uri="{FF2B5EF4-FFF2-40B4-BE49-F238E27FC236}">
                  <a16:creationId xmlns:a16="http://schemas.microsoft.com/office/drawing/2014/main" id="{6A4F14D3-7294-4AA1-9161-D10AC880E230}"/>
                </a:ext>
              </a:extLst>
            </xdr:cNvPr>
            <xdr:cNvGraphicFramePr/>
          </xdr:nvGraphicFramePr>
          <xdr:xfrm>
            <a:off x="0" y="0"/>
            <a:ext cx="0" cy="0"/>
          </xdr:xfrm>
          <a:graphic>
            <a:graphicData uri="http://schemas.microsoft.com/office/drawing/2010/slicer">
              <sle:slicer xmlns:sle="http://schemas.microsoft.com/office/drawing/2010/slicer" name="Months (Order Date) 1"/>
            </a:graphicData>
          </a:graphic>
        </xdr:graphicFrame>
      </mc:Choice>
      <mc:Fallback xmlns="">
        <xdr:sp macro="" textlink="">
          <xdr:nvSpPr>
            <xdr:cNvPr id="0" name=""/>
            <xdr:cNvSpPr>
              <a:spLocks noTextEdit="1"/>
            </xdr:cNvSpPr>
          </xdr:nvSpPr>
          <xdr:spPr>
            <a:xfrm>
              <a:off x="11856968" y="5673687"/>
              <a:ext cx="1287533" cy="2651163"/>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1247774</xdr:colOff>
      <xdr:row>1</xdr:row>
      <xdr:rowOff>128588</xdr:rowOff>
    </xdr:from>
    <xdr:to>
      <xdr:col>11</xdr:col>
      <xdr:colOff>576262</xdr:colOff>
      <xdr:row>15</xdr:row>
      <xdr:rowOff>157163</xdr:rowOff>
    </xdr:to>
    <xdr:graphicFrame macro="">
      <xdr:nvGraphicFramePr>
        <xdr:cNvPr id="2" name="Chart 1">
          <a:extLst>
            <a:ext uri="{FF2B5EF4-FFF2-40B4-BE49-F238E27FC236}">
              <a16:creationId xmlns:a16="http://schemas.microsoft.com/office/drawing/2014/main" id="{F88C68ED-6732-DC4E-C833-2ECE55DE18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2382</xdr:colOff>
      <xdr:row>31</xdr:row>
      <xdr:rowOff>38100</xdr:rowOff>
    </xdr:from>
    <xdr:to>
      <xdr:col>12</xdr:col>
      <xdr:colOff>838200</xdr:colOff>
      <xdr:row>49</xdr:row>
      <xdr:rowOff>161926</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FD147ABD-3684-0F38-2289-05802F2D89C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379370" y="5648325"/>
              <a:ext cx="4250531" cy="3381376"/>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42861</xdr:colOff>
      <xdr:row>62</xdr:row>
      <xdr:rowOff>14288</xdr:rowOff>
    </xdr:from>
    <xdr:to>
      <xdr:col>9</xdr:col>
      <xdr:colOff>638174</xdr:colOff>
      <xdr:row>76</xdr:row>
      <xdr:rowOff>4763</xdr:rowOff>
    </xdr:to>
    <mc:AlternateContent xmlns:mc="http://schemas.openxmlformats.org/markup-compatibility/2006" xmlns:a14="http://schemas.microsoft.com/office/drawing/2010/main">
      <mc:Choice Requires="a14">
        <xdr:graphicFrame macro="">
          <xdr:nvGraphicFramePr>
            <xdr:cNvPr id="5" name="Product Category">
              <a:extLst>
                <a:ext uri="{FF2B5EF4-FFF2-40B4-BE49-F238E27FC236}">
                  <a16:creationId xmlns:a16="http://schemas.microsoft.com/office/drawing/2014/main" id="{81FBF396-7DF7-55FA-754E-2A11D8BF9BBC}"/>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6419849" y="11234738"/>
              <a:ext cx="1828800" cy="252412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21430</xdr:colOff>
      <xdr:row>16</xdr:row>
      <xdr:rowOff>23813</xdr:rowOff>
    </xdr:from>
    <xdr:to>
      <xdr:col>11</xdr:col>
      <xdr:colOff>531017</xdr:colOff>
      <xdr:row>31</xdr:row>
      <xdr:rowOff>52388</xdr:rowOff>
    </xdr:to>
    <xdr:graphicFrame macro="">
      <xdr:nvGraphicFramePr>
        <xdr:cNvPr id="11" name="Chart 10">
          <a:extLst>
            <a:ext uri="{FF2B5EF4-FFF2-40B4-BE49-F238E27FC236}">
              <a16:creationId xmlns:a16="http://schemas.microsoft.com/office/drawing/2014/main" id="{1A52FA90-43C1-DDA0-8E35-77B920C2D4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30955</xdr:colOff>
      <xdr:row>80</xdr:row>
      <xdr:rowOff>166687</xdr:rowOff>
    </xdr:from>
    <xdr:to>
      <xdr:col>10</xdr:col>
      <xdr:colOff>550068</xdr:colOff>
      <xdr:row>96</xdr:row>
      <xdr:rowOff>14287</xdr:rowOff>
    </xdr:to>
    <xdr:graphicFrame macro="">
      <xdr:nvGraphicFramePr>
        <xdr:cNvPr id="12" name="Chart 11">
          <a:extLst>
            <a:ext uri="{FF2B5EF4-FFF2-40B4-BE49-F238E27FC236}">
              <a16:creationId xmlns:a16="http://schemas.microsoft.com/office/drawing/2014/main" id="{DD4FE129-BA27-17A3-2147-EB82BB9640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13</xdr:col>
      <xdr:colOff>4761</xdr:colOff>
      <xdr:row>61</xdr:row>
      <xdr:rowOff>152400</xdr:rowOff>
    </xdr:from>
    <xdr:to>
      <xdr:col>14</xdr:col>
      <xdr:colOff>576261</xdr:colOff>
      <xdr:row>75</xdr:row>
      <xdr:rowOff>142875</xdr:rowOff>
    </xdr:to>
    <mc:AlternateContent xmlns:mc="http://schemas.openxmlformats.org/markup-compatibility/2006" xmlns:a14="http://schemas.microsoft.com/office/drawing/2010/main">
      <mc:Choice Requires="a14">
        <xdr:graphicFrame macro="">
          <xdr:nvGraphicFramePr>
            <xdr:cNvPr id="13" name="Product Sub-Category">
              <a:extLst>
                <a:ext uri="{FF2B5EF4-FFF2-40B4-BE49-F238E27FC236}">
                  <a16:creationId xmlns:a16="http://schemas.microsoft.com/office/drawing/2014/main" id="{A7EFB650-865A-FDDE-035E-D80F70295BA7}"/>
                </a:ext>
              </a:extLst>
            </xdr:cNvPr>
            <xdr:cNvGraphicFramePr/>
          </xdr:nvGraphicFramePr>
          <xdr:xfrm>
            <a:off x="0" y="0"/>
            <a:ext cx="0" cy="0"/>
          </xdr:xfrm>
          <a:graphic>
            <a:graphicData uri="http://schemas.microsoft.com/office/drawing/2010/slicer">
              <sle:slicer xmlns:sle="http://schemas.microsoft.com/office/drawing/2010/slicer" name="Product Sub-Category"/>
            </a:graphicData>
          </a:graphic>
        </xdr:graphicFrame>
      </mc:Choice>
      <mc:Fallback xmlns="">
        <xdr:sp macro="" textlink="">
          <xdr:nvSpPr>
            <xdr:cNvPr id="0" name=""/>
            <xdr:cNvSpPr>
              <a:spLocks noTextEdit="1"/>
            </xdr:cNvSpPr>
          </xdr:nvSpPr>
          <xdr:spPr>
            <a:xfrm>
              <a:off x="10634661" y="11191875"/>
              <a:ext cx="1828800" cy="252412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1202530</xdr:colOff>
      <xdr:row>99</xdr:row>
      <xdr:rowOff>157162</xdr:rowOff>
    </xdr:from>
    <xdr:to>
      <xdr:col>13</xdr:col>
      <xdr:colOff>1254918</xdr:colOff>
      <xdr:row>115</xdr:row>
      <xdr:rowOff>4762</xdr:rowOff>
    </xdr:to>
    <xdr:graphicFrame macro="">
      <xdr:nvGraphicFramePr>
        <xdr:cNvPr id="14" name="Chart 13">
          <a:extLst>
            <a:ext uri="{FF2B5EF4-FFF2-40B4-BE49-F238E27FC236}">
              <a16:creationId xmlns:a16="http://schemas.microsoft.com/office/drawing/2014/main" id="{14DBCA3C-580D-D402-B65F-18A134F40E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9</xdr:col>
      <xdr:colOff>952500</xdr:colOff>
      <xdr:row>61</xdr:row>
      <xdr:rowOff>147638</xdr:rowOff>
    </xdr:from>
    <xdr:to>
      <xdr:col>12</xdr:col>
      <xdr:colOff>14287</xdr:colOff>
      <xdr:row>75</xdr:row>
      <xdr:rowOff>138113</xdr:rowOff>
    </xdr:to>
    <mc:AlternateContent xmlns:mc="http://schemas.openxmlformats.org/markup-compatibility/2006" xmlns:a14="http://schemas.microsoft.com/office/drawing/2010/main">
      <mc:Choice Requires="a14">
        <xdr:graphicFrame macro="">
          <xdr:nvGraphicFramePr>
            <xdr:cNvPr id="15" name="Months (Order Date)">
              <a:extLst>
                <a:ext uri="{FF2B5EF4-FFF2-40B4-BE49-F238E27FC236}">
                  <a16:creationId xmlns:a16="http://schemas.microsoft.com/office/drawing/2014/main" id="{95607228-E8F5-C911-46CA-AF853B1917D3}"/>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mlns="">
        <xdr:sp macro="" textlink="">
          <xdr:nvSpPr>
            <xdr:cNvPr id="0" name=""/>
            <xdr:cNvSpPr>
              <a:spLocks noTextEdit="1"/>
            </xdr:cNvSpPr>
          </xdr:nvSpPr>
          <xdr:spPr>
            <a:xfrm>
              <a:off x="8562975" y="11187113"/>
              <a:ext cx="1828800" cy="252412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238126</xdr:colOff>
      <xdr:row>18</xdr:row>
      <xdr:rowOff>4764</xdr:rowOff>
    </xdr:from>
    <xdr:to>
      <xdr:col>1</xdr:col>
      <xdr:colOff>771525</xdr:colOff>
      <xdr:row>20</xdr:row>
      <xdr:rowOff>171452</xdr:rowOff>
    </xdr:to>
    <xdr:graphicFrame macro="">
      <xdr:nvGraphicFramePr>
        <xdr:cNvPr id="2" name="Chart 1">
          <a:extLst>
            <a:ext uri="{FF2B5EF4-FFF2-40B4-BE49-F238E27FC236}">
              <a16:creationId xmlns:a16="http://schemas.microsoft.com/office/drawing/2014/main" id="{99F3ED7C-C073-6671-0365-7F807EB59E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209550</xdr:colOff>
      <xdr:row>18</xdr:row>
      <xdr:rowOff>23814</xdr:rowOff>
    </xdr:from>
    <xdr:to>
      <xdr:col>4</xdr:col>
      <xdr:colOff>857251</xdr:colOff>
      <xdr:row>20</xdr:row>
      <xdr:rowOff>176213</xdr:rowOff>
    </xdr:to>
    <xdr:graphicFrame macro="">
      <xdr:nvGraphicFramePr>
        <xdr:cNvPr id="3" name="Chart 2">
          <a:extLst>
            <a:ext uri="{FF2B5EF4-FFF2-40B4-BE49-F238E27FC236}">
              <a16:creationId xmlns:a16="http://schemas.microsoft.com/office/drawing/2014/main" id="{88A194D0-F0AF-4A39-90A8-A09EE3D12F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7142</xdr:colOff>
      <xdr:row>18</xdr:row>
      <xdr:rowOff>19051</xdr:rowOff>
    </xdr:from>
    <xdr:to>
      <xdr:col>7</xdr:col>
      <xdr:colOff>1438275</xdr:colOff>
      <xdr:row>20</xdr:row>
      <xdr:rowOff>152401</xdr:rowOff>
    </xdr:to>
    <xdr:graphicFrame macro="">
      <xdr:nvGraphicFramePr>
        <xdr:cNvPr id="4" name="Chart 3">
          <a:extLst>
            <a:ext uri="{FF2B5EF4-FFF2-40B4-BE49-F238E27FC236}">
              <a16:creationId xmlns:a16="http://schemas.microsoft.com/office/drawing/2014/main" id="{E667A81C-B4D4-F0B3-B5F9-A6B14FA45D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423863</xdr:colOff>
      <xdr:row>18</xdr:row>
      <xdr:rowOff>14288</xdr:rowOff>
    </xdr:from>
    <xdr:to>
      <xdr:col>11</xdr:col>
      <xdr:colOff>0</xdr:colOff>
      <xdr:row>20</xdr:row>
      <xdr:rowOff>147638</xdr:rowOff>
    </xdr:to>
    <xdr:graphicFrame macro="">
      <xdr:nvGraphicFramePr>
        <xdr:cNvPr id="5" name="Chart 4">
          <a:extLst>
            <a:ext uri="{FF2B5EF4-FFF2-40B4-BE49-F238E27FC236}">
              <a16:creationId xmlns:a16="http://schemas.microsoft.com/office/drawing/2014/main" id="{0061AC7B-AF73-CB43-D222-5131F37BB0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609600</xdr:colOff>
      <xdr:row>18</xdr:row>
      <xdr:rowOff>33338</xdr:rowOff>
    </xdr:from>
    <xdr:to>
      <xdr:col>14</xdr:col>
      <xdr:colOff>19050</xdr:colOff>
      <xdr:row>20</xdr:row>
      <xdr:rowOff>142876</xdr:rowOff>
    </xdr:to>
    <xdr:graphicFrame macro="">
      <xdr:nvGraphicFramePr>
        <xdr:cNvPr id="6" name="Chart 5">
          <a:extLst>
            <a:ext uri="{FF2B5EF4-FFF2-40B4-BE49-F238E27FC236}">
              <a16:creationId xmlns:a16="http://schemas.microsoft.com/office/drawing/2014/main" id="{7ABD805A-CB9B-DCB9-829F-D6EAD3858C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1031081</xdr:colOff>
      <xdr:row>24</xdr:row>
      <xdr:rowOff>90487</xdr:rowOff>
    </xdr:from>
    <xdr:to>
      <xdr:col>16</xdr:col>
      <xdr:colOff>361951</xdr:colOff>
      <xdr:row>26</xdr:row>
      <xdr:rowOff>157163</xdr:rowOff>
    </xdr:to>
    <xdr:graphicFrame macro="">
      <xdr:nvGraphicFramePr>
        <xdr:cNvPr id="7" name="Chart 6">
          <a:extLst>
            <a:ext uri="{FF2B5EF4-FFF2-40B4-BE49-F238E27FC236}">
              <a16:creationId xmlns:a16="http://schemas.microsoft.com/office/drawing/2014/main" id="{BD01938D-8C95-1FE3-0F39-09FD18BE4D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ss" refreshedDate="45233.023810648148" createdVersion="8" refreshedVersion="8" minRefreshableVersion="3" recordCount="1936" xr:uid="{37CE94EA-D6CC-4B65-8ED0-D54A6E2C697C}">
  <cacheSource type="worksheet">
    <worksheetSource name="Table1"/>
  </cacheSource>
  <cacheFields count="31">
    <cacheField name="Customer ID" numFmtId="0">
      <sharedItems containsSemiMixedTypes="0" containsString="0" containsNumber="1" containsInteger="1" minValue="3" maxValue="3403"/>
    </cacheField>
    <cacheField name="Order ID" numFmtId="0">
      <sharedItems containsSemiMixedTypes="0" containsString="0" containsNumber="1" containsInteger="1" minValue="359" maxValue="91586"/>
    </cacheField>
    <cacheField name="Customer Name" numFmtId="0">
      <sharedItems count="1124">
        <s v="Gary Koch"/>
        <s v="Jane Shah"/>
        <s v="Alex Nicholson"/>
        <s v="Lloyd Levin"/>
        <s v="Ernest Oh"/>
        <s v="Carmen McPherson"/>
        <s v="Scott Bunn"/>
        <s v="Robin Kramer Vaughn"/>
        <s v="Allan Shields"/>
        <s v="Kim Weiss"/>
        <s v="Juanita Coley Knox"/>
        <s v="Ron Newton"/>
        <s v="Linda Weiss"/>
        <s v="Anna Burgess"/>
        <s v="Mary Hewitt"/>
        <s v="Beth Dolan"/>
        <s v="Joe Baldwin"/>
        <s v="Marshall Sutherland"/>
        <s v="Theodore Rubin"/>
        <s v="Kelly Byers"/>
        <s v="Annette Boone"/>
        <s v="Arlene Long"/>
        <s v="Kevin Smith"/>
        <s v="Marc Ray"/>
        <s v="Pamela Wiley"/>
        <s v="Eddie Walker"/>
        <s v="Glenda Simon"/>
        <s v="Donna Braun"/>
        <s v="Sidney Gilliam"/>
        <s v="Lynn Morrow"/>
        <s v="Shannon Aldridge"/>
        <s v="Susan Carroll Berman"/>
        <s v="Kristine Singleton"/>
        <s v="Lloyd Dickson"/>
        <s v="Dana Rankin"/>
        <s v="Samantha Weaver"/>
        <s v="Leroy Blanchard"/>
        <s v="Pat Baker"/>
        <s v="Francis I Davis"/>
        <s v="Luis Kerr"/>
        <s v="Cathy Simon"/>
        <s v="Lucille Buchanan"/>
        <s v="Kenneth Capps"/>
        <s v="Florence Gold"/>
        <s v="Maurice Kelly"/>
        <s v="Marian Willis"/>
        <s v="James Beck"/>
        <s v="Eleanor Swain"/>
        <s v="Annie Sherrill"/>
        <s v="Edna Michael"/>
        <s v="Lee Xu"/>
        <s v="Jacob Murray"/>
        <s v="Troy Moon"/>
        <s v="Regina Langley"/>
        <s v="Melvin Duke"/>
        <s v="Judy Barrett"/>
        <s v="Kerry Jernigan"/>
        <s v="Jessie Kelly"/>
        <s v="Helen Lyons"/>
        <s v="Sean Pugh"/>
        <s v="Christina Matthews"/>
        <s v="Edwin Coley"/>
        <s v="Sherri Kramer"/>
        <s v="Janice Boswell"/>
        <s v="Sally Liu"/>
        <s v="Alvin Hoover"/>
        <s v="Albert Maxwell"/>
        <s v="Faye Dyer"/>
        <s v="Bradley Pollock"/>
        <s v="Zachary Maynard"/>
        <s v="Lori Wolfe"/>
        <s v="Kristine Connolly"/>
        <s v="Walter Young"/>
        <s v="Thelma Murray"/>
        <s v="Peter McConnell"/>
        <s v="Kathleen Huang Hall"/>
        <s v="Ian Hall"/>
        <s v="Vanessa Boyer"/>
        <s v="Jon Kendall"/>
        <s v="Marcia Feldman"/>
        <s v="Ann Katz"/>
        <s v="Mildred Chase"/>
        <s v="Jackie Burke"/>
        <s v="Dana Teague"/>
        <s v="Eugene Clayton"/>
        <s v="Oscar Bowers"/>
        <s v="Anne Schultz"/>
        <s v="Sylvia Bush"/>
        <s v="James Dickinson Ball"/>
        <s v="Carol Saunders"/>
        <s v="Miriam Mueller"/>
        <s v="Bonnie Matthews Rowland"/>
        <s v="Sean Burton"/>
        <s v="Kate Peck"/>
        <s v="Vincent Hale"/>
        <s v="Patsy Shea"/>
        <s v="Tracy Dyer"/>
        <s v="Benjamin Lam"/>
        <s v="Julian Keith Mayer"/>
        <s v="Dwight Albright Huffman"/>
        <s v="Herbert Williamson"/>
        <s v="Stacy Chang"/>
        <s v="Kent Kerr"/>
        <s v="William Crawford"/>
        <s v="Eileen McDonald"/>
        <s v="Claudia Webb"/>
        <s v="Edna Freeman"/>
        <s v="Eva Decker"/>
        <s v="Geoffrey Zhu"/>
        <s v="Keith Hobbs"/>
        <s v="Jack Hatcher"/>
        <s v="Debbie Hsu"/>
        <s v="Randall Montgomery"/>
        <s v="Gilbert Scarborough"/>
        <s v="Amy Ellis Holder"/>
        <s v="Lynn Payne"/>
        <s v="William Woodard"/>
        <s v="Peter Adams"/>
        <s v="Geoffrey H Wong"/>
        <s v="Kathy Hinton"/>
        <s v="Jill Clements"/>
        <s v="Wayne Bass"/>
        <s v="Martha Bowers"/>
        <s v="Scott McKenna"/>
        <s v="Carlos Hanson"/>
        <s v="Phyllis Hull"/>
        <s v="Laurie Case Daniel"/>
        <s v="Emily Sims"/>
        <s v="Allison Kirby"/>
        <s v="Miriam Greenberg"/>
        <s v="Edward McKenzie"/>
        <s v="Evan Adkins"/>
        <s v="Arnold Johnson"/>
        <s v="Rachel Bates"/>
        <s v="Paige Mason"/>
        <s v="Vickie Coates"/>
        <s v="Yvonne Fox"/>
        <s v="Jenny Gold"/>
        <s v="Kelly O'Connor"/>
        <s v="Sherri McIntosh"/>
        <s v="Edgar McKenzie"/>
        <s v="Ryan Foster"/>
        <s v="Diane Barr"/>
        <s v="Ted Dunlap"/>
        <s v="Leon Peele"/>
        <s v="Carolyn Bowling"/>
        <s v="Carolyn Greer"/>
        <s v="Yvonne Stephens"/>
        <s v="Rosemary O'Brien"/>
        <s v="Annette McIntyre"/>
        <s v="June Herbert"/>
        <s v="Melanie Burgess"/>
        <s v="Sean N Boyer"/>
        <s v="Maria Block"/>
        <s v="Craig Liu"/>
        <s v="Lisa Branch"/>
        <s v="Geoffrey Saunders"/>
        <s v="Rhonda Stein"/>
        <s v="Sue Drake"/>
        <s v="Max Small"/>
        <s v="Stuart Holloway"/>
        <s v="Alicia Maynard"/>
        <s v="Kyle Kaufman"/>
        <s v="Tammy Raynor"/>
        <s v="Annie Livingston"/>
        <s v="Jeff Meadows"/>
        <s v="Hannah Carver"/>
        <s v="Jeffrey Cheng"/>
        <s v="Don Cameron"/>
        <s v="Ken Cash"/>
        <s v="Patrick Lowry"/>
        <s v="Sarah N Becker"/>
        <s v="Marianne Goldstein"/>
        <s v="Christopher Norton Patterson"/>
        <s v="Irene Murphy"/>
        <s v="Brett Schultz"/>
        <s v="Robert Cowan"/>
        <s v="Helen H Heller"/>
        <s v="Juan Gold"/>
        <s v="David Weaver"/>
        <s v="Renee McKenzie"/>
        <s v="Kent Gill"/>
        <s v="Rick Houston"/>
        <s v="Guy Gallagher"/>
        <s v="Tom Hoyle Honeycutt"/>
        <s v="Max McKenna"/>
        <s v="Roberta Daniel"/>
        <s v="Curtis O'Connell"/>
        <s v="Ryan Herman"/>
        <s v="Lloyd Cannon"/>
        <s v="Richard Tan"/>
        <s v="Diana Coble Hubbard"/>
        <s v="Joanna Kenney"/>
        <s v="Eileen Riddle"/>
        <s v="Norman Adams"/>
        <s v="Jamie Ward"/>
        <s v="Jessie Houston"/>
        <s v="Annie Odom"/>
        <s v="Lawrence Dennis"/>
        <s v="Anna Wood"/>
        <s v="Carrie McIntosh"/>
        <s v="Lee McKenna Gregory"/>
        <s v="Leslie Shannon"/>
        <s v="Glen Robertson"/>
        <s v="Ricky Garner"/>
        <s v="Howard Rogers"/>
        <s v="Bonnie Potter"/>
        <s v="Leah Clapp"/>
        <s v="Betsy Puckett"/>
        <s v="Don Rogers"/>
        <s v="Peter Hardy"/>
        <s v="Andrew Levine"/>
        <s v="Robyn Lyon"/>
        <s v="Phillip Chappell"/>
        <s v="Yvonne Clarke"/>
        <s v="Jeremy Pratt"/>
        <s v="Oscar Ford"/>
        <s v="Scott Feldman"/>
        <s v="Julie Porter"/>
        <s v="Jack Horn"/>
        <s v="Kristine Holden"/>
        <s v="Lillian Fischer"/>
        <s v="Ross Simpson"/>
        <s v="Donna Craven"/>
        <s v="Danielle Baird"/>
        <s v="Erica R Fuller"/>
        <s v="Ashley Reese"/>
        <s v="Bob Gibson"/>
        <s v="Jesse Hutchinson"/>
        <s v="Allen Nash"/>
        <s v="Calvin Conway"/>
        <s v="Julia Reynolds"/>
        <s v="Kelly Sawyer"/>
        <s v="Ricky Allred"/>
        <s v="Stephanie Hawkins"/>
        <s v="Seth Merrill"/>
        <s v="Charles Ward"/>
        <s v="Gene Heath Cross"/>
        <s v="Max Hubbard"/>
        <s v="Helen Ferguson"/>
        <s v="Meredith Humphrey"/>
        <s v="Laurie Moon"/>
        <s v="Lynda Rosenthal"/>
        <s v="Earl Donnelly"/>
        <s v="Harriet Bowman"/>
        <s v="Todd D Norris"/>
        <s v="Jerome McIntosh"/>
        <s v="Norman Shields"/>
        <s v="Harriet Wooten"/>
        <s v="Pam Anthony"/>
        <s v="Eileen Dalton"/>
        <s v="Maxine Collier Grady"/>
        <s v="Edward Bynum"/>
        <s v="Lindsay Tate"/>
        <s v="Earl Buck"/>
        <s v="Alicia Wood Shah"/>
        <s v="Jackie Capps"/>
        <s v="Carole Creech"/>
        <s v="Pauline Brooks"/>
        <s v="Gail Rankin Cole"/>
        <s v="Jennifer Siegel"/>
        <s v="Sherri F Vogel"/>
        <s v="Kyle Fink"/>
        <s v="Maria Thomas"/>
        <s v="Craig Bennett"/>
        <s v="Brian Leach"/>
        <s v="Kristina Collier"/>
        <s v="Kerry Hardy"/>
        <s v="Gerald Raynor"/>
        <s v="Alison Jones"/>
        <s v="Marvin Yang"/>
        <s v="Tony Chandler"/>
        <s v="Lewis Baldwin"/>
        <s v="Rick Ellis"/>
        <s v="Angela Rose"/>
        <s v="Gloria Jacobs"/>
        <s v="Alison Stewart"/>
        <s v="Andrea Shaw"/>
        <s v="Glenda Hunter"/>
        <s v="Amanda Conner"/>
        <s v="Wayne Lutz"/>
        <s v="Frank Hess"/>
        <s v="Jenny Hawkins"/>
        <s v="Carrie High"/>
        <s v="Tracy Livingston"/>
        <s v="Ray Oakley"/>
        <s v="Laurence Simon"/>
        <s v="Dennis Bowen"/>
        <s v="Chad Henson"/>
        <s v="Jerry Ennis"/>
        <s v="Calvin Boyette"/>
        <s v="Mark Ritchie"/>
        <s v="Sidney Scarborough"/>
        <s v="Danielle Kramer"/>
        <s v="Jacob Burgess"/>
        <s v="Peter Brooks"/>
        <s v="Milton Harrell"/>
        <s v="Leo J Olson"/>
        <s v="Penny Rich"/>
        <s v="Josephine Dalton"/>
        <s v="Bob Berg"/>
        <s v="Herbert Holden"/>
        <s v="Wesley Reid"/>
        <s v="Paige Powers"/>
        <s v="Sean Stephenson"/>
        <s v="Edwin Blackburn"/>
        <s v="Irene Li"/>
        <s v="April Bowers"/>
        <s v="Marsha P Joyner"/>
        <s v="Crystal Crabtree"/>
        <s v="Gregory Rao"/>
        <s v="Victor Cherry"/>
        <s v="Karl Knowles"/>
        <s v="Tonya Proctor"/>
        <s v="Mitchell Ross"/>
        <s v="Marie Bass"/>
        <s v="Maurice Everett"/>
        <s v="Thomas Spence"/>
        <s v="Aaron Dillon"/>
        <s v="Malcolm S Lanier"/>
        <s v="Neil Hogan"/>
        <s v="Sarah Ramsey"/>
        <s v="Lloyd Norris"/>
        <s v="Gerald Kearney"/>
        <s v="Andrew Pearce"/>
        <s v="Paige Jacobs"/>
        <s v="Virginia McNeill"/>
        <s v="Leslie Jacobson"/>
        <s v="Stacy Byrne"/>
        <s v="Herbert Beard"/>
        <s v="Erika Jordan"/>
        <s v="Paul Tate"/>
        <s v="Jim Hinson"/>
        <s v="Joan Floyd"/>
        <s v="Betty Giles"/>
        <s v="Louise Webster Sharma"/>
        <s v="Lawrence Haas"/>
        <s v="Marvin Patrick"/>
        <s v="Donald Melton"/>
        <s v="Pauline Finch"/>
        <s v="Tiffany Merrill"/>
        <s v="Thomas McAllister"/>
        <s v="Glen Caldwell"/>
        <s v="Edith Forbes"/>
        <s v="Sherri P Stephens"/>
        <s v="Lois Rowland"/>
        <s v="Neal Wolfe"/>
        <s v="Julie Edwards"/>
        <s v="Wesley Corbett"/>
        <s v="Marcus Dunlap"/>
        <s v="Doris Fitzpatrick"/>
        <s v="Jonathan Crabtree"/>
        <s v="Shawn Combs"/>
        <s v="Jordan Womble"/>
        <s v="Clyde Burnett"/>
        <s v="Pam Patton"/>
        <s v="Michael Robbins"/>
        <s v="Ronnie Nolan"/>
        <s v="Malcolm Floyd"/>
        <s v="Hazel Jennings"/>
        <s v="Patrick Byrne"/>
        <s v="Molly Browning"/>
        <s v="Robyn Garner"/>
        <s v="Chris Pritchard"/>
        <s v="John Merritt"/>
        <s v="Vicki Bond"/>
        <s v="Maureen Whitley"/>
        <s v="Molly Webster"/>
        <s v="Wallace Werner"/>
        <s v="Shawn Meyer"/>
        <s v="Geoffrey Koch"/>
        <s v="Gail Currin"/>
        <s v="Cindy Harvey"/>
        <s v="Monica Howard"/>
        <s v="Samuel Newman"/>
        <s v="Stacey Lucas"/>
        <s v="Francis Kendall"/>
        <s v="Andrew Gonzalez"/>
        <s v="Gretchen McKinney"/>
        <s v="Michael Shaffer"/>
        <s v="Michele Bullard"/>
        <s v="Wayne Sutherland"/>
        <s v="Wesley Waller"/>
        <s v="Phillip Holmes"/>
        <s v="Sean McKenna"/>
        <s v="Erika Fink"/>
        <s v="Ricky Sanders"/>
        <s v="Lee Hancock"/>
        <s v="Matthew Berman"/>
        <s v="Carrie Lewis"/>
        <s v="Paula Hubbard"/>
        <s v="Shawn McIntyre"/>
        <s v="Monica Law Thompson"/>
        <s v="Leo Kane"/>
        <s v="Miriam Bowman"/>
        <s v="Ricky W Clements"/>
        <s v="Roberta Mitchell"/>
        <s v="Cameron Owens"/>
        <s v="Benjamin Porter"/>
        <s v="Kathryn Tate"/>
        <s v="Marshall Brandt Briggs"/>
        <s v="Roy Hardison"/>
        <s v="Maureen Herbert Hood"/>
        <s v="Nathan Jenkins"/>
        <s v="Ray Grady"/>
        <s v="Benjamin Chan"/>
        <s v="Julian F Wolfe"/>
        <s v="Louis Parrish"/>
        <s v="Edward Lamm"/>
        <s v="Beth English"/>
        <s v="Faye Wolf"/>
        <s v="Vincent Daniel"/>
        <s v="Sharon Ellis"/>
        <s v="Rachel Casey"/>
        <s v="Marvin Rollins"/>
        <s v="Lloyd Dolan"/>
        <s v="Vanessa Winstead"/>
        <s v="Elsie Pridgen"/>
        <s v="Dana Burgess"/>
        <s v="Heather Stern"/>
        <s v="Hazel Khan"/>
        <s v="Ann Steele"/>
        <s v="Erin Ballard"/>
        <s v="Gayle Pearson"/>
        <s v="Nelson Hong"/>
        <s v="Gilbert Godfrey"/>
        <s v="Gregory Holden"/>
        <s v="Gordon Brandt"/>
        <s v="Lorraine Boykin"/>
        <s v="Eugene H Walsh"/>
        <s v="Dwight Robinson"/>
        <s v="Lynne Griffith"/>
        <s v="Stephen Lam"/>
        <s v="Michael Tanner"/>
        <s v="Faye Hanna"/>
        <s v="Denise Parks"/>
        <s v="Theresa Winters"/>
        <s v="Josephine Rao"/>
        <s v="Harold Albright"/>
        <s v="Michele Bradshaw"/>
        <s v="James Nicholson"/>
        <s v="Faye Silver"/>
        <s v="Helen Stein"/>
        <s v="Laurie Petty"/>
        <s v="Hazel Dale"/>
        <s v="Claudia White"/>
        <s v="Michelle Steele"/>
        <s v="Brooke Shepherd"/>
        <s v="Karen Hendricks"/>
        <s v="Arthur Brady"/>
        <s v="Max Hurley"/>
        <s v="Erika Clapp"/>
        <s v="Christina Hanna"/>
        <s v="Dorothy Holt"/>
        <s v="Joy Maxwell"/>
        <s v="Willie Robinson"/>
        <s v="Jack Morse"/>
        <s v="Paul W French"/>
        <s v="Neil Bailey"/>
        <s v="Floyd Dale"/>
        <s v="Renee Huang"/>
        <s v="George McLamb"/>
        <s v="Joyce Murray"/>
        <s v="Suzanne Cochran"/>
        <s v="Chris F Brandt"/>
        <s v="Philip Hawkins"/>
        <s v="Sylvia Kumar"/>
        <s v="Dorothy Buchanan"/>
        <s v="Vicki Hauser"/>
        <s v="Marion Bowling"/>
        <s v="April Henson"/>
        <s v="Helen H Murphy"/>
        <s v="Harriet Hodges"/>
        <s v="Jordan Berry"/>
        <s v="Sidney Greenberg"/>
        <s v="Christian Albright"/>
        <s v="Joann Moser"/>
        <s v="Robyn Zhou"/>
        <s v="Becky Farmer"/>
        <s v="Elsie Boykin"/>
        <s v="Jordan Wilkinson"/>
        <s v="Lynn Hines"/>
        <s v="Katharine Bass"/>
        <s v="Gordon Lyon"/>
        <s v="Mike G Hartman"/>
        <s v="Phillip Blum"/>
        <s v="Jean Webster"/>
        <s v="Debbie Stevenson"/>
        <s v="Clarence Crowder"/>
        <s v="Leroy Field"/>
        <s v="Harriet Moore"/>
        <s v="Robyn Crawford"/>
        <s v="Arthur Gold"/>
        <s v="Dawn Larson"/>
        <s v="Ernest Barber"/>
        <s v="Eileen Fletcher"/>
        <s v="Tina Evans"/>
        <s v="Rhonda Ivey"/>
        <s v="Wesley Tate"/>
        <s v="Crystal Floyd"/>
        <s v="Patricia Cole Blair"/>
        <s v="Alex Watkins"/>
        <s v="Courtney Nelson"/>
        <s v="Daniel Richmond"/>
        <s v="Holly Osborne"/>
        <s v="Edith Reynolds"/>
        <s v="Eva Silverman"/>
        <s v="Joel Huffman"/>
        <s v="Jon Ayers"/>
        <s v="Patrick Rosenthal"/>
        <s v="Mary Page"/>
        <s v="Sandra Berry"/>
        <s v="Lillian Day"/>
        <s v="Russell W Melton"/>
        <s v="Lisa Kim"/>
        <s v="Amy Hamrick Melvin"/>
        <s v="Danielle P Rao"/>
        <s v="April Hu"/>
        <s v="Nathan Newton"/>
        <s v="Katharine Hudson"/>
        <s v="Danny Richmond"/>
        <s v="Marsha Roy"/>
        <s v="Priscilla Brandon"/>
        <s v="Derek McCormick"/>
        <s v="Marjorie Arthur"/>
        <s v="Milton Lindsay"/>
        <s v="Edward Pugh"/>
        <s v="Douglas Buck"/>
        <s v="Gina McKnight"/>
        <s v="Dennis Boykin Townsend"/>
        <s v="Joe George"/>
        <s v="Paul Puckett"/>
        <s v="Valerie Siegel"/>
        <s v="Carlos Hess"/>
        <s v="Nicholas Wallace"/>
        <s v="Cindy McLeod"/>
        <s v="Cameron Kendall"/>
        <s v="Vicki Womble"/>
        <s v="Timothy Currie"/>
        <s v="Juanita Ballard"/>
        <s v="Gregory R Snow"/>
        <s v="Sharon Kessler"/>
        <s v="Monica Stuart"/>
        <s v="Jean Weiss Diaz"/>
        <s v="Joan Beach"/>
        <s v="Yvonne Collier"/>
        <s v="Sharon Thomas"/>
        <s v="Anna Ellis"/>
        <s v="Arlene Wiggins Dalton"/>
        <s v="Benjamin Gunter"/>
        <s v="Amy York"/>
        <s v="Rhonda Schroeder"/>
        <s v="Melinda Thornton"/>
        <s v="Lindsay P Ashley"/>
        <s v="Douglas Sutton"/>
        <s v="Phillip Pollard"/>
        <s v="Pauline Denton"/>
        <s v="Dana Sharpe"/>
        <s v="Anthony Stanley"/>
        <s v="Sandy Cannon"/>
        <s v="Nancy Holden"/>
        <s v="Roger Blalock Cassidy"/>
        <s v="Charles Cline"/>
        <s v="Jean Khan"/>
        <s v="Diana Xu"/>
        <s v="Arlene Gibbons"/>
        <s v="Faye Manning"/>
        <s v="Marjorie Owens"/>
        <s v="Harry Burns"/>
        <s v="Priscilla Allen"/>
        <s v="Jackie Flynn"/>
        <s v="Billy Hale"/>
        <s v="Teresa Wallace"/>
        <s v="Oscar Kenney"/>
        <s v="Helen Dickerson"/>
        <s v="Judy Hall"/>
        <s v="Kara Allison"/>
        <s v="Janet McCullough"/>
        <s v="Monica Harvey"/>
        <s v="Sidney Russell Austin"/>
        <s v="Edgar Kumar"/>
        <s v="Billie Stern"/>
        <s v="Edna Thomas"/>
        <s v="Kristina Sanders"/>
        <s v="Martin Kirk"/>
        <s v="James Davenport"/>
        <s v="Marianne Carey"/>
        <s v="Alfred Singh"/>
        <s v="Jeffrey Mueller"/>
        <s v="Edna Monroe Talley"/>
        <s v="Peggy Chan"/>
        <s v="Rodney Field"/>
        <s v="Lynn Epstein"/>
        <s v="Laurie Howe"/>
        <s v="Jennifer Stanton"/>
        <s v="Danny Hong"/>
        <s v="Tammy Goldman"/>
        <s v="Keith Marsh"/>
        <s v="Marion Lindsey"/>
        <s v="Clifford Webb"/>
        <s v="Terry Klein"/>
        <s v="Wanda Harris"/>
        <s v="Billy Perry Browning"/>
        <s v="Elsie Hwang"/>
        <s v="Jeffrey Lloyd"/>
        <s v="Jacob Lanier"/>
        <s v="Vivian Clarke"/>
        <s v="Tina Monroe"/>
        <s v="Danielle Watts"/>
        <s v="Hilda Bennett"/>
        <s v="Eugene Kerr"/>
        <s v="Jay Simon"/>
        <s v="Laurence Flowers"/>
        <s v="Jackie McCullough"/>
        <s v="John Morse"/>
        <s v="Melanie Morrow"/>
        <s v="Tommy Ellis Ritchie"/>
        <s v="Janice Cole"/>
        <s v="Bobby Powell"/>
        <s v="Guy McDonald"/>
        <s v="Derek Jernigan"/>
        <s v="Larry Langston"/>
        <s v="Kathy Turner"/>
        <s v="Danielle Schneider"/>
        <s v="Jimmy Waters"/>
        <s v="Brian Grady"/>
        <s v="Catherine Dorsey Burnett"/>
        <s v="Nicole Reid"/>
        <s v="Melvin Kendall"/>
        <s v="Constance Flowers"/>
        <s v="Marjorie Burnette"/>
        <s v="Debra Batchelor"/>
        <s v="Elsie Lane"/>
        <s v="Jeff Spivey"/>
        <s v="Lois Hansen"/>
        <s v="Henry O'Connell"/>
        <s v="Steve Raynor"/>
        <s v="Gretchen Levine"/>
        <s v="Allan Dickinson"/>
        <s v="Gerald Petty"/>
        <s v="Caroline Johnston"/>
        <s v="Lois Hamilton"/>
        <s v="Jason Bray"/>
        <s v="Carolyn Proctor"/>
        <s v="Richard McClure"/>
        <s v="Mildred Briggs"/>
        <s v="Betsy Gibson"/>
        <s v="Constance Robertson"/>
        <s v="Carlos Adkins"/>
        <s v="Alfred Harmon"/>
        <s v="Jeanette Davies"/>
        <s v="Leo E Underwood"/>
        <s v="Jordan Beard"/>
        <s v="Connie Bunn"/>
        <s v="Teresa Hill"/>
        <s v="Gary Frazier"/>
        <s v="Gregory Crane"/>
        <s v="Roger Schwartz"/>
        <s v="Lucille Gibbons"/>
        <s v="Maureen Stout"/>
        <s v="Debbie Dillon"/>
        <s v="Russell Chan"/>
        <s v="Billie Fowler"/>
        <s v="Elisabeth Shaw"/>
        <s v="Melinda Rogers"/>
        <s v="Carlos Byrd"/>
        <s v="Debra Proctor"/>
        <s v="Nathan Wyatt"/>
        <s v="Earl Roy"/>
        <s v="Howard Burnett"/>
        <s v="Vernon Hirsch Singleton"/>
        <s v="Samantha Koch"/>
        <s v="Earl Alston"/>
        <s v="David Wrenn"/>
        <s v="Laurence Poe"/>
        <s v="Sally Dunn"/>
        <s v="Roy Rouse"/>
        <s v="Kerry Green"/>
        <s v="Frances Jackson"/>
        <s v="Cynthia Khan"/>
        <s v="Stephanie Sun Perry"/>
        <s v="Kimberly Reilly"/>
        <s v="Ronald O'Neill"/>
        <s v="Natalie Aldridge"/>
        <s v="Nina Horne Kelly"/>
        <s v="Christopher Meadows"/>
        <s v="Penny Leach"/>
        <s v="Gina Curry"/>
        <s v="Juan Justice"/>
        <s v="Ruth Dudley"/>
        <s v="June Roberts"/>
        <s v="Vivian Goldstein"/>
        <s v="Joanne Church"/>
        <s v="Calvin Parsons Walter"/>
        <s v="Carmen Elmore"/>
        <s v="Jacqueline Noble"/>
        <s v="Rosemary English"/>
        <s v="Marlene Gray"/>
        <s v="Kimberly McCarthy"/>
        <s v="Marianne Weiner Ennis"/>
        <s v="Wesley Cho"/>
        <s v="Gary Hester"/>
        <s v="Kathleen P Bloom"/>
        <s v="Jacob McNeill"/>
        <s v="Stuart C Robinson"/>
        <s v="Sandy Mueller"/>
        <s v="Leigh Burnette Hurley"/>
        <s v="Alfred Barber"/>
        <s v="Danny Vaughn"/>
        <s v="Kate McKenna"/>
        <s v="Eileen Schwartz"/>
        <s v="Pam Gilbert"/>
        <s v="Angela Howe"/>
        <s v="Francis Sherrill"/>
        <s v="Helen Simpson"/>
        <s v="Bernard Thompson"/>
        <s v="Vicki Zhu Daniels"/>
        <s v="Marie Pittman"/>
        <s v="Lester Sawyer"/>
        <s v="Kevin Wolfe"/>
        <s v="Kay Schultz"/>
        <s v="Ronnie Proctor"/>
        <s v="Randall Boykin"/>
        <s v="Earl Watts"/>
        <s v="Lester Copeland"/>
        <s v="Sam Woodward"/>
        <s v="Dean Solomon"/>
        <s v="Marlene Kirk"/>
        <s v="Henry Ball"/>
        <s v="Daniel Christian"/>
        <s v="Gina B Hess"/>
        <s v="Ricky Hensley"/>
        <s v="Meredith Walters"/>
        <s v="Peggy Rowe"/>
        <s v="Stacey Hale"/>
        <s v="Sheryl Reese"/>
        <s v="Frances Holt"/>
        <s v="Jon Hale"/>
        <s v="Geoffrey Rivera"/>
        <s v="Donna Block"/>
        <s v="Don Beard"/>
        <s v="Mike Howard"/>
        <s v="Pauline Boyette"/>
        <s v="Virginia Gay"/>
        <s v="Robin High"/>
        <s v="Dwight Stephenson"/>
        <s v="Katherine Kearney"/>
        <s v="Monica McCormick"/>
        <s v="Vickie Martinez"/>
        <s v="William Sharma"/>
        <s v="Wayne Bean"/>
        <s v="Charlie Moore"/>
        <s v="Kristin George"/>
        <s v="Justin Frank"/>
        <s v="Emma Buckley"/>
        <s v="Herbert Donnelly Swanson"/>
        <s v="Ray Silverman"/>
        <s v="Toni Swanson"/>
        <s v="Jimmy Alston Holder"/>
        <s v="Kerry Beach"/>
        <s v="Peggy Lanier"/>
        <s v="Randy Jiang"/>
        <s v="Michelle Bryant Phillips"/>
        <s v="Lynda Banks"/>
        <s v="Kenneth Pollock"/>
        <s v="Pat Kinney"/>
        <s v="Steve O'Brien"/>
        <s v="Holly Pate"/>
        <s v="Joseph Dawson"/>
        <s v="Frances Johnson"/>
        <s v="Anita Kang"/>
        <s v="Alice Berger McIntyre"/>
        <s v="Kurt O'Connor"/>
        <s v="Lucille McGee"/>
        <s v="Claudia Boyle"/>
        <s v="Tom McFarland"/>
        <s v="Aaron Riggs"/>
        <s v="Megan Woods"/>
        <s v="John Bray"/>
        <s v="Christopher High"/>
        <s v="Clara Kaplan"/>
        <s v="Cathy Burgess"/>
        <s v="Valerie Moon"/>
        <s v="Brooke Lancaster"/>
        <s v="Frances Powers"/>
        <s v="Steven Long"/>
        <s v="Karen O'Donnell"/>
        <s v="Kelly Shaw"/>
        <s v="Gerald Crabtree"/>
        <s v="Natalie Watts"/>
        <s v="Elsie Floyd"/>
        <s v="Marguerite Yu"/>
        <s v="Eric West"/>
        <s v="Judy Merritt"/>
        <s v="Dennis Welch"/>
        <s v="Becky O'Brien"/>
        <s v="Dennis Block Richardson"/>
        <s v="Rebecca Lindsey"/>
        <s v="Albert Frost"/>
        <s v="Carolyn Fisher"/>
        <s v="Denise Carver"/>
        <s v="Rick Foster Hawkins"/>
        <s v="Wallace Pugh"/>
        <s v="Caroline Stone"/>
        <s v="Tracy Buckley"/>
        <s v="Judith Shepherd"/>
        <s v="Anita Kent"/>
        <s v="Jacob Hirsch"/>
        <s v="Carole Miller"/>
        <s v="Kathy Shah"/>
        <s v="Nicole Pope"/>
        <s v="Elisabeth Massey"/>
        <s v="Kate Lehman"/>
        <s v="Laurence Hull"/>
        <s v="Anne Bland"/>
        <s v="Brian Bennett"/>
        <s v="Megan York"/>
        <s v="Francis Spivey"/>
        <s v="Lynda Herman"/>
        <s v="Rodney Kearney"/>
        <s v="Kent Burton"/>
        <s v="Jessica Huffman"/>
        <s v="Vickie Morse"/>
        <s v="Arnold Floyd Blair"/>
        <s v="Rhonda Bryant"/>
        <s v="Alison Peters Wooten"/>
        <s v="Neal Weber"/>
        <s v="Rita Barton"/>
        <s v="Lynn Bell"/>
        <s v="Colleen Marsh"/>
        <s v="Ken H Frazier"/>
        <s v="Jeanne Werner"/>
        <s v="Sandra Sharma"/>
        <s v="Edgar Stone"/>
        <s v="Beverly Cooke Brooks"/>
        <s v="Lindsay Link"/>
        <s v="Emma Bloom"/>
        <s v="Marvin Parrott"/>
        <s v="Sandy Ellington"/>
        <s v="Eugene Brewer Knox"/>
        <s v="Leah Davenport"/>
        <s v="Brett Ingram"/>
        <s v="Erik Barr"/>
        <s v="Bradley Schroeder"/>
        <s v="Sharon Long"/>
        <s v="Lindsay O'Connell"/>
        <s v="Teresa Bishop"/>
        <s v="Bobby Clements"/>
        <s v="Joyce Knox"/>
        <s v="Chris Ford"/>
        <s v="Anthony Foley"/>
        <s v="Joyce Kern"/>
        <s v="Grace McNeill Hunt"/>
        <s v="Beverly Cameron"/>
        <s v="Carolyn Hoffman"/>
        <s v="Arnold Gay"/>
        <s v="Edward Leonard"/>
        <s v="Renee Alston"/>
        <s v="Geraldine Puckett"/>
        <s v="Deborah Paul"/>
        <s v="Toni Owens Poe"/>
        <s v="Robyn Hayes"/>
        <s v="Diane Lu"/>
        <s v="Joy Kaplan McNeill"/>
        <s v="Erika Morgan"/>
        <s v="Marianne Connor"/>
        <s v="Lawrence Hester"/>
        <s v="Alexander O'Brien"/>
        <s v="Christopher Bryant"/>
        <s v="Ruby Gibbons"/>
        <s v="Benjamin Kaufman"/>
        <s v="Amy Shea"/>
        <s v="Jeanne Nguyen"/>
        <s v="Daniel Huff"/>
        <s v="Alicia Curtis"/>
        <s v="Danielle Daniel"/>
        <s v="Malcolm French"/>
        <s v="Tamara Dickinson"/>
        <s v="Gretchen Best Wilkins"/>
        <s v="Franklin Spencer"/>
        <s v="Sally House"/>
        <s v="Tara Powers Underwood"/>
        <s v="Phyllis Little"/>
        <s v="Brandon E Shepherd"/>
        <s v="Ellen Sparks"/>
        <s v="Patsy Harmon"/>
        <s v="Joe D Dean"/>
        <s v="Beverly Roberts"/>
        <s v="Edwin Chung"/>
        <s v="Tiffany Grossman Hardin"/>
        <s v="Larry Church"/>
        <s v="Laurence Cummings"/>
        <s v="Gene Gilliam"/>
        <s v="Kara Foster"/>
        <s v="Neil Song"/>
        <s v="Ellen Beck"/>
        <s v="Nina Bowles"/>
        <s v="David Hoyle"/>
        <s v="Gladys Holloway"/>
        <s v="Joseph Hurst"/>
        <s v="Sara O'Connor"/>
        <s v="Tim Connolly"/>
        <s v="Robert Rollins"/>
        <s v="Sandra Faulkner"/>
        <s v="Christina Zhu"/>
        <s v="Johnny Reid"/>
        <s v="Adam G Sawyer"/>
        <s v="Nelson Hensley"/>
        <s v="Marion Owens"/>
        <s v="Marvin MacDonald"/>
        <s v="Sara Faulkner"/>
        <s v="Cheryl Guthrie"/>
        <s v="Grace Black"/>
        <s v="Janet Zhang"/>
        <s v="Mitchell Goldberg"/>
        <s v="Marguerite Rodgers"/>
        <s v="Eva Simpson"/>
        <s v="Marvin Reid"/>
        <s v="Alvin Mullins"/>
        <s v="Sam Rouse"/>
        <s v="Adam Saunders Gray"/>
        <s v="Jenny Petty"/>
        <s v="Claire Warren"/>
        <s v="Brad H Blake"/>
        <s v="Colleen Andrews"/>
        <s v="Sidney Brewer"/>
        <s v="Carol Wood"/>
        <s v="Brooke Weeks Taylor"/>
        <s v="Marguerite Moss"/>
        <s v="Jeanne Walker"/>
        <s v="Jimmy Wang"/>
        <s v="Troy Casey"/>
        <s v="Matthew Conway"/>
        <s v="Carol Sherrill"/>
        <s v="Dana Waller"/>
        <s v="Robin Tyler"/>
        <s v="Gretchen Ball"/>
        <s v="Tommy Honeycutt"/>
        <s v="Charlotte L Doyle"/>
        <s v="Tara Gold"/>
        <s v="Charlotte Patterson"/>
        <s v="Annie Horne"/>
        <s v="Katie Dougherty"/>
        <s v="Kathryn Wolfe"/>
        <s v="David Powell"/>
        <s v="Esther Whitaker"/>
        <s v="Eddie House Mueller"/>
        <s v="Joanne Chu"/>
        <s v="Ralph Woods Scott"/>
        <s v="Debra Block"/>
        <s v="Sidney Larson"/>
        <s v="Sean Herbert"/>
        <s v="Lindsay Webb"/>
        <s v="Lloyd Spencer"/>
        <s v="Shirley Riley"/>
        <s v="Gwendolyn F Tyson"/>
        <s v="Rosemary Branch"/>
        <s v="Evan K Bullard"/>
        <s v="Marlene Abrams"/>
        <s v="Kathryn Patrick"/>
        <s v="William Larson"/>
        <s v="Sharon Marcus"/>
        <s v="Steve McKee"/>
        <s v="Carla Hauser"/>
        <s v="Bonnie Chambers"/>
        <s v="Alice Coley"/>
        <s v="Ruth Lamm"/>
        <s v="Pam Bennett"/>
        <s v="Glen Newman"/>
        <s v="Laurie Hanna"/>
        <s v="Tony Wilkins Winters"/>
        <s v="Ross Frederick"/>
        <s v="Carrie Duke"/>
        <s v="Dale Gillespie"/>
        <s v="Jerome Burch"/>
        <s v="Hazel Jones"/>
        <s v="Jennifer Zimmerman"/>
        <s v="Tommy Lutz"/>
        <s v="Kelly Collins"/>
        <s v="Lynne Wilcox"/>
        <s v="Victoria Baker Hoover"/>
        <s v="Penny Tuttle"/>
        <s v="Amy Hall"/>
        <s v="Jerry Webster"/>
        <s v="Wayne English"/>
        <s v="Jon Ward"/>
        <s v="Ted Durham"/>
        <s v="Molly Vincent"/>
        <s v="Ronnie Creech"/>
        <s v="Eileen Cheek"/>
        <s v="Troy Cassidy"/>
        <s v="Becky Puckett"/>
        <s v="Arlene Weeks"/>
        <s v="Carole Rosen"/>
        <s v="Joseph Grossman"/>
        <s v="Dwight Bishop"/>
        <s v="Robert Brantley"/>
        <s v="Wesley Field"/>
        <s v="Brenda Jain"/>
        <s v="Dolores Abrams"/>
        <s v="Lucille Rankin"/>
        <s v="Vickie Andrews"/>
        <s v="Marvin Hunt"/>
        <s v="June Frank Hammond"/>
        <s v="Joanna Keith"/>
        <s v="Catherine Mullins"/>
        <s v="Neil Parker"/>
        <s v="Marlene Davidson"/>
        <s v="Benjamin Strauss"/>
        <s v="Jim Rodgers"/>
        <s v="Janice Frye"/>
        <s v="Marcia Greenberg"/>
        <s v="Alex Harrell"/>
        <s v="Fred Barber"/>
        <s v="Lester Woodward Maynard"/>
        <s v="Derek Sweeney"/>
        <s v="Gretchen Orr"/>
        <s v="Jesse Williamson"/>
        <s v="Nicole Goldstein"/>
        <s v="Anne Armstrong"/>
        <s v="Bruce Stark"/>
        <s v="Albert Tyson"/>
        <s v="Tonya Miller"/>
        <s v="Barbara McNamara"/>
        <s v="Malcolm Robertson"/>
        <s v="Patrick Adcock"/>
        <s v="Dana Boyle"/>
        <s v="Veronica Peck"/>
        <s v="Thelma Abrams"/>
        <s v="Priscilla Frank"/>
        <s v="Mary Norman"/>
        <s v="Sheryl Marsh"/>
        <s v="Gordon Boswell"/>
        <s v="Brenda Ross"/>
        <s v="Keith R Atkinson"/>
        <s v="Brandon Beach"/>
        <s v="Leslie Woodard"/>
        <s v="Leah Pollock"/>
        <s v="Leslie Rowland"/>
        <s v="Sam Oh"/>
        <s v="Roberta Mullins Peters"/>
        <s v="Brenda Nelson Blanchard"/>
        <s v="Aaron Day"/>
        <s v="Tracy Schultz"/>
        <s v="Timothy Reese"/>
        <s v="Stanley Steele"/>
        <s v="Rosemary Stark"/>
        <s v="Yvonne Mann"/>
        <s v="Lloyd Fuller"/>
        <s v="Bernice F Day"/>
        <s v="Roger Meyer"/>
        <s v="Scott Moore"/>
        <s v="Neil Barbee"/>
        <s v="Danielle Myers"/>
        <s v="Judy Frazier"/>
        <s v="Marion Wilcox"/>
        <s v="Judy Singer"/>
        <s v="Brad Stark"/>
        <s v="Gerald Love"/>
        <s v="Melanie Knight"/>
        <s v="Marc Nash"/>
        <s v="Tony Doyle"/>
        <s v="Tammy Buckley"/>
        <s v="Larry Hall"/>
        <s v="Leslie Hawley"/>
        <s v="Hannah Tyson"/>
        <s v="Joan Bowers"/>
        <s v="Sandy Hunt"/>
        <s v="Kara Patton"/>
        <s v="Dwight M Carr"/>
        <s v="Vanessa Day"/>
        <s v="Sidney Bowling"/>
        <s v="Timothy Ross"/>
        <s v="Kim McCarthy"/>
        <s v="Dan Lamm"/>
        <s v="Theodore Moran"/>
        <s v="Teresa Watts"/>
        <s v="Seth Matthews"/>
        <s v="Frances Saunders"/>
        <s v="Brett Hawkins"/>
        <s v="Debra P May"/>
        <s v="Courtney Boyd"/>
        <s v="James Hunter"/>
        <s v="Melvin Benton"/>
        <s v="Harry Sellers"/>
        <s v="Joel Buckley"/>
        <s v="Sherry Hurley"/>
        <s v="Denise McIntosh"/>
        <s v="Lynn O'Donnell"/>
        <s v="Penny O Caldwell"/>
        <s v="Joel Burnette"/>
        <s v="Theodore Tyson"/>
        <s v="Lorraine Kelly"/>
        <s v="Shawn Stern"/>
        <s v="Glenda Herbert"/>
        <s v="Gordon Walker"/>
        <s v="Katherine W Epstein"/>
        <s v="Vickie Gonzalez"/>
        <s v="Joanne Spivey"/>
        <s v="Frank Cross"/>
        <s v="George Terry"/>
        <s v="Brenda May"/>
        <s v="Marlene Phillips"/>
        <s v="Alexandra Wise"/>
        <s v="Ellen McCormick"/>
        <s v="Jamie Manning"/>
        <s v="Nathan Fox"/>
        <s v="Stacy Gould"/>
        <s v="Arthur Lowe Nash"/>
        <s v="Francis Evans"/>
        <s v="Kerry Wilkerson"/>
        <s v="Ted Crowder"/>
        <s v="Evan Kelley"/>
        <s v="Karen Warren"/>
        <s v="Marlene Harrison"/>
        <s v="Linda Blake"/>
        <s v="Leonard Strauss"/>
        <s v="Lynne Reid"/>
        <s v="Colleen Fletcher"/>
        <s v="Stuart Sharma"/>
        <s v="Wendy Pridgen Pearce"/>
        <s v="Ernest Peele"/>
        <s v="Alison Sharp"/>
        <s v="Edna Huang"/>
      </sharedItems>
    </cacheField>
    <cacheField name="Manager Name" numFmtId="0">
      <sharedItems count="4">
        <s v="Sam"/>
        <s v="Chris"/>
        <s v="William"/>
        <s v="Erin"/>
      </sharedItems>
    </cacheField>
    <cacheField name="Order Priority" numFmtId="0">
      <sharedItems count="5">
        <s v="Critical"/>
        <s v="High"/>
        <s v="Low"/>
        <s v="Medium"/>
        <s v="Not Specified"/>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Ship Mode" numFmtId="0">
      <sharedItems/>
    </cacheField>
    <cacheField name="Customer Segment" numFmtId="0">
      <sharedItems/>
    </cacheField>
    <cacheField name="Product Category" numFmtId="0">
      <sharedItems count="3">
        <s v="Furniture"/>
        <s v="Office Supplies"/>
        <s v="Technology"/>
      </sharedItems>
    </cacheField>
    <cacheField name="Product Sub-Category" numFmtId="0">
      <sharedItems count="17">
        <s v="Tables"/>
        <s v="Binders and Binder Accessories"/>
        <s v="Paper"/>
        <s v="Appliances"/>
        <s v="Office Machines"/>
        <s v="Chairs &amp; Chairmats"/>
        <s v="Bookcases"/>
        <s v="Computer Peripherals"/>
        <s v="Office Furnishings"/>
        <s v="Pens &amp; Art Supplies"/>
        <s v="Labels"/>
        <s v="Copiers and Fax"/>
        <s v="Storage &amp; Organization"/>
        <s v="Telephones and Communication"/>
        <s v="Rubber Bands"/>
        <s v="Envelopes"/>
        <s v="Scissors, Rulers and Trimmers"/>
      </sharedItems>
    </cacheField>
    <cacheField name="Product Container" numFmtId="0">
      <sharedItems/>
    </cacheField>
    <cacheField name="Product Name" numFmtId="0">
      <sharedItems count="907">
        <s v="Bretford CR4500 Series Slim Rectangular Table"/>
        <s v="Avery Trapezoid Ring Binder, 3&quot; Capacity, Black, 1040 sheets"/>
        <s v="Black Print Carbonless Snap-Off® Rapid Letter, 8 1/2&quot; x 7&quot;"/>
        <s v="Tripp Lite Isotel 6 Outlet Surge Protector with Fax/Modem Protection"/>
        <s v="Epson LQ-570e Dot Matrix Printer"/>
        <s v="Hon Valutask™ Swivel Chairs"/>
        <s v="Bush Westfield Collection Bookcases, Fully Assembled"/>
        <s v="Maxell Pro 80 Minute CD-R, 10/Pack"/>
        <s v="GE 48&quot; Fluorescent Tube, Cool White Energy Saver, 34 Watts, 30/Box"/>
        <s v="Dixon Prang® Watercolor Pencils, 10-Color Set with Brush"/>
        <s v="36X48 HARDFLOOR CHAIRMAT"/>
        <s v="Bush Mission Pointe Library"/>
        <s v="Round Specialty Laser Printer Labels"/>
        <s v="Bevis Round Conference Table Top &amp; Single Column Base"/>
        <s v="Bush Advantage Collection® Round Conference Table"/>
        <s v="Polycom ViaVideo™ Desktop Video Communications Unit"/>
        <s v="Peel &amp; Stick Add-On Corner Pockets"/>
        <s v="Global High-Back Leather Tilter, Burgundy"/>
        <s v="Eldon® 200 Class™ Desk Accessories"/>
        <s v="Avery Hi-Liter® Fluorescent Desk Style Markers"/>
        <s v="Maxell DVD-RAM Discs"/>
        <s v="Panasonic KX-P1150 Dot Matrix Printer"/>
        <s v="Imation 3.5 IBM Formatted Diskettes, 10/Box"/>
        <s v="Canon imageCLASS 2200 Advanced Copier"/>
        <s v="Rush Hierlooms Collection 1&quot; Thick Stackable Bookcases"/>
        <s v="Avery 501"/>
        <s v="80 Minute Slim Jewel Case CD-R , 10/Pack - Staples"/>
        <s v="3M Organizer Strips"/>
        <s v="Staples Wirebound Steno Books, 6&quot; x 9&quot;, 12/Pack"/>
        <s v="Microsoft Natural Keyboard Elite"/>
        <s v="Fellowes Super Stor/Drawer® Files"/>
        <s v="Kensington 6 Outlet MasterPiece® HOMEOFFICE Power Control Center"/>
        <s v="Xerox 1938"/>
        <s v="Snap-A-Way® Black Print Carbonless Ruled Speed Letter, Triplicate"/>
        <s v="Atlantic Metals Mobile 5-Shelf Bookcases, Custom Colors"/>
        <s v="Epson DFX-8500 Dot Matrix Printer"/>
        <s v="Xerox 220"/>
        <s v="Eldon Expressions™ Desk Accessory, Wood Photo Frame, Mahogany"/>
        <s v="Howard Miller 16&quot; Diameter Gallery Wall Clock"/>
        <s v="Eldon Expressions Punched Metal &amp; Wood Desk Accessories, Black &amp; Cherry"/>
        <s v="Fellowes Personal Hanging Folder Files, Navy"/>
        <s v="*Staples* Highlighting Markers"/>
        <s v="Eldon Executive Woodline II Cherry Finish Desk Accessories"/>
        <s v="5185"/>
        <s v="DAX Value U-Channel Document Frames, Easel Back"/>
        <s v="Harmony HEPA Quiet Air Purifiers"/>
        <s v="DAX Cubicle Frames - 8x10"/>
        <s v="Executive Impressions 13&quot; Clairmont Wall Clock"/>
        <s v="Hunt BOSTON® Vista® Battery-Operated Pencil Sharpener, Black"/>
        <s v="Array® Parchment Paper, Assorted Colors"/>
        <s v="14-7/8 x 11 Blue Bar Computer Printout Paper"/>
        <s v="Steel Personal Filing/Posting Tote"/>
        <s v="Fellowes Twister Kit, Gray/Clear, 3/pkg"/>
        <s v="Epson C82 Color Inkjet Printer"/>
        <s v="Sanford Liquid Accent Highlighters"/>
        <s v="Staples® General Use 3-Ring Binders"/>
        <s v="Advantus Panel Wall Certificate Holder - 8.5x11"/>
        <s v="Imation Neon 80 Minute CD-R Spindle, 50/Pack"/>
        <s v="Microsoft Multimedia Keyboard"/>
        <s v="Timeport L7089"/>
        <s v="Eldon® Wave Desk Accessories"/>
        <s v="Hon 94000 Series Round Tables"/>
        <s v="Acco Keyboard-In-A-Box®"/>
        <s v="Hon GuestStacker Chair"/>
        <s v="BOSTON® Ranger® #55 Pencil Sharpener, Black"/>
        <s v="Xerox 1922"/>
        <s v="Binder Posts"/>
        <s v="Tripp Lite Isotel 8 Ultra 8 Outlet Metal Surge"/>
        <s v="GBC Clear Cover, 8-1/2 x 11, unpunched, 25 covers per pack"/>
        <s v="Canon P1-DHIII Palm Printing Calculator"/>
        <s v="Xerox 1896"/>
        <s v="3M Polarizing Light Filter Sleeves"/>
        <s v="2180"/>
        <s v="SC7868i"/>
        <s v="Wilson Jones Suede Grain Vinyl Binders"/>
        <s v="Fellowes Smart Design 104-Key Enhanced Keyboard, PS/2 Adapter, Platinum"/>
        <s v="Avery 48"/>
        <s v="M70"/>
        <s v="Space Solutions™ Industrial Galvanized Steel Shelving."/>
        <s v="Smead Adjustable Mobile File Trolley with Lockable Top"/>
        <s v="3M Office Air Cleaner"/>
        <s v="Storex DuraTech Recycled Plastic Frosted Binders"/>
        <s v="Polycom ViewStation™ ISDN Videoconferencing Unit"/>
        <s v="Xerox 1908"/>
        <s v="Talkabout T8367"/>
        <s v="Office Star - Contemporary Task Swivel chair with 2-way adjustable arms, Plum"/>
        <s v="Hammermill Color Copier Paper (28Lb. and 96 Bright)"/>
        <s v="Xerox 1937"/>
        <s v="Xerox 1986"/>
        <s v="Gould Plastics 9-Pocket Panel Bin, 18-3/8w x 5-1/4d x 20-1/2h, Black"/>
        <s v="Bush Westfield Collection Bookcases, Dark Cherry Finish, Fully Assembled"/>
        <s v="Accessory34"/>
        <s v="Gyration Ultra Professional Cordless Optical Suite"/>
        <s v="Ultra Commercial Grade Dual Valve Door Closer"/>
        <s v="Global Leather Task Chair, Black"/>
        <s v="Gyration RF Keyboard"/>
        <s v="CF 688"/>
        <s v="Xerox 1983"/>
        <s v="Canon PC-428 Personal Copier"/>
        <s v="Eldon Cleatmat Plus™ Chair Mats for High Pile Carpets"/>
        <s v="OIC Colored Binder Clips, Assorted Sizes"/>
        <s v="Honeywell Quietcare HEPA Air Cleaner"/>
        <s v="Xerox 1905"/>
        <s v="GBC ProClick™ 150 Presentation Binding System"/>
        <s v="Wausau Papers Astrobrights® Colored Envelopes"/>
        <s v="Colored Envelopes"/>
        <s v="Hon Pagoda™ Stacking Chairs"/>
        <s v="StarTAC 6500"/>
        <s v="i1000"/>
        <s v="Durable Pressboard Binders"/>
        <s v="Newell 310"/>
        <s v="Xerox Blank Computer Paper"/>
        <s v="Bevis Round Bullnose 29&quot; High Table Top"/>
        <s v="Hoover WindTunnel™ Plus Canister Vacuum"/>
        <s v="Xerox 1893"/>
        <s v="Avery White Multi-Purpose Labels"/>
        <s v="Belkin F9M820V08 8 Outlet Surge"/>
        <s v="GBC Pre-Punched Binding Paper, Plastic, White, 8-1/2&quot; x 11&quot;"/>
        <s v="Xerox 1951"/>
        <s v="Boston KS Multi-Size Manual Pencil Sharpener"/>
        <s v="Staples Vinyl Coated Paper Clips"/>
        <s v="Xerox 1880"/>
        <s v="Newell® 3-Hole Punched Plastic Slotted Magazine Holders for Binders"/>
        <s v="Wirebound Message Book, 4 per Page"/>
        <s v="Decoflex Hanging Personal Folder File, Blue"/>
        <s v="Boston 16801 Nautilus™ Battery Pencil Sharpener"/>
        <s v="Acco Perma® 2700 Stacking Storage Drawers"/>
        <s v="Logitech Cordless Elite Duo"/>
        <s v="*Staples* Packaging Labels"/>
        <s v="Bionaire Personal Warm Mist Humidifier/Vaporizer"/>
        <s v="Sauder Forest Hills Library, Woodland Oak Finish"/>
        <s v="Global Ergonomic Managers Chair"/>
        <s v="Xerox 1954"/>
        <s v="Avery 507"/>
        <s v="Cardinal Poly Pocket Divider Pockets for Ring Binders"/>
        <s v="Canon PC1060 Personal Laser Copier"/>
        <s v="Letter Slitter"/>
        <s v="DIXON Ticonderoga® Erasable Checking Pencils"/>
        <s v="Southworth 25% Cotton Linen-Finish Paper &amp; Envelopes"/>
        <s v="GBC Laser Imprintable Binding System Covers, Desert Sand"/>
        <s v="Imation DVD-RAM discs"/>
        <s v="Newell 340"/>
        <s v="Eureka Sanitaire ® Multi-Pro Heavy-Duty Upright, Disposable Bags"/>
        <s v="Global Troy™ Executive Leather Low-Back Tilter"/>
        <s v="DAX Copper Panel Document Frame, 5 x 7 Size"/>
        <s v="Deflect-O® Glasstique™ Clear Desk Accessories"/>
        <s v="Serrated Blade or Curved Handle Hand Letter Openers"/>
        <s v="Tennsco Regal Shelving Units"/>
        <s v="Newell 336"/>
        <s v="Avery Arch Ring Binders"/>
        <s v="Xerox 1933"/>
        <s v="5170i"/>
        <s v="Newell 342"/>
        <s v="Sanford 52201 APSCO Electric Pencil Sharpener"/>
        <s v="Xerox 1894"/>
        <s v="Honeywell Enviracaire Portable HEPA Air Cleaner for 17' x 22' Room"/>
        <s v="US Robotics 56K V.92 Internal PCI Faxmodem"/>
        <s v="Xerox 1941"/>
        <s v="Xerox 1917"/>
        <s v="Avery 491"/>
        <s v="Xerox 194"/>
        <s v="Lock-Up Easel 'Spel-Binder'"/>
        <s v="Eldon Spacemaker® Box, Quick-Snap Lid, Clear"/>
        <s v="Acme® Elite Stainless Steel Scissors"/>
        <s v="Newell 315"/>
        <s v="Accessory25"/>
        <s v="Home/Office Personal File Carts"/>
        <s v="Accessory27"/>
        <s v="StarTAC 3000"/>
        <s v="Park Ridge™ Embossed Executive Business Envelopes"/>
        <s v="Iris® 3-Drawer Stacking Bin, Black"/>
        <s v="Acco PRESSTEX® Data Binder with Storage Hooks, Dark Blue, 14 7/8&quot; X 11&quot;"/>
        <s v="1/4 Fold Party Design Invitations &amp; White Envelopes, 24 8-1/2&quot; X 11&quot; Cards, 25 Env./Pack"/>
        <s v="Bagged Rubber Bands"/>
        <s v="Tenex Personal Project File with Scoop Front Design, Black"/>
        <s v="Sanford Pocket Accent® Highlighters"/>
        <s v="Avery 506"/>
        <s v="Avery Printable Repositionable Plastic Tabs"/>
        <s v="EcoTones® Memo Sheets"/>
        <s v="Eldon Image Series Black Desk Accessories"/>
        <s v="Advantus Employee of the Month Certificate Frame, 11 x 13-1/2"/>
        <s v="Panasonic KX-P3200 Dot Matrix Printer"/>
        <s v="6&quot; Cubicle Wall Clock, Black"/>
        <s v="Eldon® 200 Class™ Desk Accessories, Burgundy"/>
        <s v="Master Giant Foot® Doorstop, Safety Yellow"/>
        <s v="2190"/>
        <s v="Rubbermaid ClusterMat Chairmats, Mat Size- 66&quot; x 60&quot;, Lip 20&quot; x 11&quot; -90 Degree Angle"/>
        <s v="Sanford Colorific Colored Pencils, 12/Box"/>
        <s v="Dixon Ticonderoga Core-Lock Colored Pencils"/>
        <s v="GBC Binding covers"/>
        <s v="Bevis Round Conference Table Top, X-Base"/>
        <s v="5125"/>
        <s v="Unpadded Memo Slips"/>
        <s v="Riverleaf Stik-Withit® Designer Note Cubes®"/>
        <s v="252"/>
        <s v="GBC VeloBinder Strips"/>
        <s v="G.E. Longer-Life Indoor Recessed Floodlight Bulbs"/>
        <s v="Novimex Swivel Fabric Task Chair"/>
        <s v="Eldon Portable Mobile Manager"/>
        <s v="Holmes HEPA Air Purifier"/>
        <s v="Xerox 19"/>
        <s v="Coloredge Poster Frame"/>
        <s v="SANFORD Liquid Accent™ Tank-Style Highlighters"/>
        <s v="Avery Reinforcements for Hole-Punch Pages"/>
        <s v="O'Sullivan Cherrywood Estates Traditional Barrister Bookcase"/>
        <s v="Executive Impressions 14&quot; Two-Color Numerals Wall Clock"/>
        <s v="Newell 343"/>
        <s v="Southworth 25% Cotton Antique Laid Paper &amp; Envelopes"/>
        <s v="Metal Folding Chairs, Beige, 4/Carton"/>
        <s v="Polycom Soundstation EX Audio-Conferencing Telephone, Black"/>
        <s v="Ampad #10 Peel &amp; Seel® Holiday Envelopes"/>
        <s v="StarTAC 8000"/>
        <s v="Kensington 6 Outlet Guardian Standard Surge Protector"/>
        <s v="Avery Trapezoid Extra Heavy Duty 4&quot; Binders"/>
        <s v="Motorola SB4200 Cable Modem"/>
        <s v="TimeportP7382"/>
        <s v="Telescoping Adjustable Floor Lamp"/>
        <s v="Avery® Durable Slant Ring Binders With Label Holder"/>
        <s v="Xerox 204"/>
        <s v="Hon Comfortask® Task/Swivel Chairs"/>
        <s v="Zebra Zazzle Fluorescent Highlighters"/>
        <s v="Accessory6"/>
        <s v="Wilson Jones Impact Binders"/>
        <s v="Fellowes Officeware™ Wire Shelving"/>
        <s v="Tenex Traditional Chairmats for Medium Pile Carpet, Standard Lip, 36&quot; x 48&quot;"/>
        <s v="Executive Impressions 12&quot; Wall Clock"/>
        <s v="g520"/>
        <s v="Belkin MediaBoard 104- Keyboard"/>
        <s v="Avery 485"/>
        <s v="Hot File® 7-Pocket, Floor Stand"/>
        <s v="Personal Creations™ Ink Jet Cards and Labels"/>
        <s v="Aluminum Document Frame"/>
        <s v="Bell Sonecor JB700 Caller ID"/>
        <s v="Acme Design Line 8&quot; Stainless Steel Bent Scissors w/Champagne Handles, 3-1/8&quot; Cut"/>
        <s v="Okidata ML395C Color Dot Matrix Printer"/>
        <s v="Zoom V.92 USB External Faxmodem"/>
        <s v="Hon Olson Stacker Stools"/>
        <s v="IBM 80 Minute CD-R Spindle, 50/Pack"/>
        <s v="Acco Smartsocket® Color-Coded Six-Outlet AC Adapter Model Surge Protectors"/>
        <s v="Gyration Ultra Cordless Optical Suite"/>
        <s v="Hewlett Packard LaserJet 3310 Copier"/>
        <s v="Master Caster Door Stop, Brown"/>
        <s v="File Shuttle II and Handi-File, Black"/>
        <s v="Fellowes Black Plastic Comb Bindings"/>
        <s v="Document Clip Frames"/>
        <s v="Newell 309"/>
        <s v="Newell 318"/>
        <s v="Tensor &quot;Hersey Kiss&quot; Styled Floor Lamp"/>
        <s v="Holmes Odor Grabber"/>
        <s v="6120"/>
        <s v="R380"/>
        <s v="Accessory20"/>
        <s v="Career Cubicle Clock, 8 1/4&quot;, Black"/>
        <s v="Imation 3.5&quot; IBM-Formatted Diskettes, 10/Pack"/>
        <s v="Talkabout T8097"/>
        <s v="Lexmark Z54se Color Inkjet Printer"/>
        <s v="Turquoise Lead Holder with Pocket Clip"/>
        <s v="AT&amp;T 2230 Dual Handset Phone With Caller ID/Call Waiting"/>
        <s v="Xerox 1991"/>
        <s v="Fellowes Staxonsteel® Drawer Files"/>
        <s v="Crate-A-Files™"/>
        <s v="Avery Hanging File Binders"/>
        <s v="Staples Brown Kraft Recycled Clasp Envelopes"/>
        <s v="TDK 4.7GB DVD-R Spindle, 15/Pack"/>
        <s v="Tyvek ® Top-Opening Peel &amp; Seel ® Envelopes, Gray"/>
        <s v="Staples Metal Binder Clips"/>
        <s v="Sharp EL500L Fraction Calculator"/>
        <s v="Sony MFD2HD Formatted Diskettes, 10/Pack"/>
        <s v="Fellowes Stor/Drawer® Steel Plus™ Storage Drawers"/>
        <s v="DAX Solid Wood Frames"/>
        <s v="Tenex Antistatic Computer Chair Mats"/>
        <s v="Nu-Dell Executive Frame"/>
        <s v="Global Commerce™ Series High-Back Swivel/Tilt Chairs"/>
        <s v="Xerox 1928"/>
        <s v="Accessory41"/>
        <s v="Xerox 1881"/>
        <s v="Artistic Insta-Plaque"/>
        <s v="T65"/>
        <s v="GE 4 Foot Flourescent Tube, 40 Watt"/>
        <s v="Xerox 1892"/>
        <s v="Accessory17"/>
        <s v="O'Sullivan Elevations Bookcase, Cherry Finish"/>
        <s v="Verbatim DVD-RAM, 9.4GB, Rewritable, Type 1, DS, DataLife Plus"/>
        <s v="Binding Machine Supplies"/>
        <s v="White GlueTop Scratch Pads"/>
        <s v="Hon 4070 Series Pagoda™ Armless Upholstered Stacking Chairs"/>
        <s v="Rogers® Profile Extra Capacity Storage Tub"/>
        <s v="Office Star - Mid Back Dual function Ergonomic High Back Chair with 2-Way Adjustable Arms"/>
        <s v="Rediform Wirebound &quot;Phone Memo&quot; Message Book, 11 x 5-3/4"/>
        <s v="Adams Phone Message Book, Professional, 400 Message Capacity, 5 3/6” x 11”"/>
        <s v="C-Line Peel &amp; Stick Add-On Filing Pockets, 8-3/4 x 5-1/8, 10/Pack"/>
        <s v="Avery 481"/>
        <s v="Avery 508"/>
        <s v="OIC Thumb-Tacks"/>
        <s v="Southworth 25% Cotton Premium Laser Paper and Envelopes"/>
        <s v="Avery Flip-Chart Easel Binder, Black"/>
        <s v="Perma STOR-ALL™ Hanging File Box, 13 1/8&quot;W x 12 1/4&quot;D x 10 1/2&quot;H"/>
        <s v="Xerox 1930"/>
        <s v="Tennsco Lockers, Gray"/>
        <s v="Global Enterprise Series Seating High-Back Swivel/Tilt Chairs"/>
        <s v="Atlantic Metals Mobile 3-Shelf Bookcases, Custom Colors"/>
        <s v="Ultra Door Pull Handle"/>
        <s v="Xerox 1920"/>
        <s v="Lexmark 4227 Plus Dot Matrix Printer"/>
        <s v="Staples Gold Paper Clips"/>
        <s v="StarTAC 7797"/>
        <s v="APC 7 Outlet Network SurgeArrest Surge Protector"/>
        <s v="Hon Every-Day® Chair Series Swivel Task Chairs"/>
        <s v="Self-Adhesive Address Labels for Typewriters by Universal"/>
        <s v="Accessory28"/>
        <s v="GBC ProClick Spines for 32-Hole Punch"/>
        <s v="Xerox 217"/>
        <s v="Wilson Jones Hanging View Binder, White, 1&quot;"/>
        <s v="Canon MP41DH Printing Calculator"/>
        <s v="Fellowes High-Stak® Drawer Files"/>
        <s v="O'Sullivan Living Dimensions 2-Shelf Bookcases"/>
        <s v="Electrix Halogen Magnifier Lamp"/>
        <s v="Bevis 36 x 72 Conference Tables"/>
        <s v="Hewlett-Packard Deskjet 940 REFURBISHED Color Inkjet Printer"/>
        <s v="Xerox 1997"/>
        <s v="Southworth Structures Collection™"/>
        <s v="Stanley Bostitch Contemporary Electric Pencil Sharpeners"/>
        <s v="282"/>
        <s v="Kleencut® Forged Office Shears by Acme United Corporation"/>
        <s v="Newell 307"/>
        <s v="Chromcraft Rectangular Conference Tables"/>
        <s v="DAX Two-Tone Rosewood/Black Document Frame, Desktop, 5 x 7"/>
        <s v="Adams Telephone Message Book w/Frequently-Called Numbers Space, 400 Messages per Book"/>
        <s v="Bretford “Just In Time” Height-Adjustable Multi-Task Work Tables"/>
        <s v="Accessory15"/>
        <s v="Accessory37"/>
        <s v="Filing/Storage Totes and Swivel Casters"/>
        <s v="Riverside Palais Royal Lawyers Bookcase, Royale Cherry Finish"/>
        <s v="Electrix 20W Halogen Replacement Bulb for Zoom-In Desk Lamp"/>
        <s v="210 Trimline Phone, White"/>
        <s v="#10- 4 1/8&quot; x 9 1/2&quot; Recycled Envelopes"/>
        <s v="Computer Printout Paper with Letter-Trim Perforations"/>
        <s v="Howard Miller 12-3/4 Diameter Accuwave DS ™ Wall Clock"/>
        <s v="Canon Imageclass D680 Copier / Fax"/>
        <s v="Peel &amp; Seel® Recycled Catalog Envelopes, Brown"/>
        <s v="Imation 3.5&quot;, DISKETTE 44766 HGHLD3.52HD/FM, 10/Pack"/>
        <s v="Staples Standard Envelopes"/>
        <s v="Hon 2111 Invitation™ Series Corner Table"/>
        <s v="Adams Telephone Message Books, 5 1/4” x 11”"/>
        <s v="Deflect-o Glass Clear Studded Chair Mats"/>
        <s v="White Dual Perf Computer Printout Paper, 2700 Sheets, 1 Part, Heavyweight, 20 lbs., 14 7/8 x 11"/>
        <s v="DS/HD IBM Formatted Diskettes, 200/Pack - Staples"/>
        <s v="Wilson Jones Custom Binder Spines &amp; Labels"/>
        <s v="Sharp 1540cs Digital Laser Copier"/>
        <s v="Multi-Use Personal File Cart and Caster Set, Three Stacking Bins"/>
        <s v="Array® Memo Cubes"/>
        <s v="5165"/>
        <s v="Hon 4700 Series Mobuis™ Mid-Back Task Chairs with Adjustable Arms"/>
        <s v="BoxOffice By Design Rectangular and Half-Moon Meeting Room Tables"/>
        <s v="Xerox 1971"/>
        <s v="80 Minute CD-R Spindle, 100/Pack - Staples"/>
        <s v="X-Rack™ File for Hanging Folders"/>
        <s v="3390"/>
        <s v="Desktop 3-Pocket Hot File®"/>
        <s v="Memorex 4.7GB DVD-RAM, 3/Pack"/>
        <s v="Accessory35"/>
        <s v="Eureka Disposable Bags for Sanitaire® Vibra Groomer I® Upright Vac"/>
        <s v="Avery 510"/>
        <s v="Dana Swing-Arm Lamps"/>
        <s v="Eldon Expressions™ Desk Accessory, Wood Pencil Holder, Oak"/>
        <s v="Ibico Covers for Plastic or Wire Binding Elements"/>
        <s v="Hanging Personal Folder File"/>
        <s v="Tennsco Double-Tier Lockers"/>
        <s v="Office Star Flex Back Scooter Chair with Aluminum Finish Frame"/>
        <s v="Avery 493"/>
        <s v="Global Leather &amp; Oak Executive Chair, Burgundy"/>
        <s v="Hunt Boston® Vacuum Mount KS Pencil Sharpener"/>
        <s v="Eaton Premium Continuous-Feed Paper, 25% Cotton, Letter Size, White, 1000 Shts/Box"/>
        <s v="Okidata ML390 Turbo Dot Matrix Printers"/>
        <s v="Hand-Finished Solid Wood Document Frame"/>
        <s v="Wirebound Service Call Books, 5 1/2&quot; x 4&quot;"/>
        <s v="Iceberg OfficeWorks 42&quot; Round Tables"/>
        <s v="Eldon Regeneration Recycled Desk Accessories, Smoke"/>
        <s v="Hewlett-Packard 2600DN Business Color Inkjet Printer"/>
        <s v="9-3/4 Diameter Round Wall Clock"/>
        <s v="Fellowes Bases and Tops For Staxonsteel®/High-Stak® Systems"/>
        <s v="Staples Copy Paper (20Lb. and 84 Bright)"/>
        <s v="BPI Conference Tables"/>
        <s v="Belkin Premiere Surge Master II 8-outlet surge protector"/>
        <s v="Global Leather and Oak Executive Chair, Black"/>
        <s v="T28 WORLD"/>
        <s v="Ibico Laser Imprintable Binding System Covers"/>
        <s v="Dixon Ticonderoga Core-Lock Colored Pencils, 48-Color Set"/>
        <s v="Eldon® Gobal File Keepers"/>
        <s v="Dana Fluorescent Magnifying Lamp, White, 36&quot;"/>
        <s v="Avery 494"/>
        <s v="Deflect-o SuperTray™ Unbreakable Stackable Tray, Letter, Black"/>
        <s v="Carina 42&quot;Hx23 3/4&quot;W Media Storage Unit"/>
        <s v="Wilson Jones 14 Line Acrylic Coated Pressboard Data Binders"/>
        <s v="Wilson Jones Ledger-Size, Piano-Hinge Binder, 2&quot;, Blue"/>
        <s v="Deluxe Rollaway Locking File with Drawer"/>
        <s v="Telephone Message Books with Fax/Mobile Section, 4 1/4&quot; x 6&quot;"/>
        <s v="Xerox 1985"/>
        <s v="Adams Phone Message Book, 200 Message Capacity, 8 1/16” x 11”"/>
        <s v="Sharp AL-1530CS Digital Copier"/>
        <s v="TI 30X Scientific Calculator"/>
        <s v="Xerox 1923"/>
        <s v="Hewlett-Packard 4.7GB DVD+R Discs"/>
        <s v="AT&amp;T Black Trimline Phone, Model 210"/>
        <s v="Economy Binders"/>
        <s v="Nu-Form 106-Key Ergonomic Keyboard w/ Touchpad"/>
        <s v="Xerox 1989"/>
        <s v="Avery 498"/>
        <s v="V3682"/>
        <s v="Xerox 20"/>
        <s v="1726 Digital Answering Machine"/>
        <s v="Fiskars 8&quot; Scissors, 2/Pack"/>
        <s v="Eldon ClusterMat Chair Mat with Cordless Antistatic Protection"/>
        <s v="Memorex 4.7GB DVD+RW, 3/Pack"/>
        <s v="KF 788"/>
        <s v="Staples 1 Part Blank Computer Paper"/>
        <s v="Regeneration Desk Collection"/>
        <s v="Euro Pro Shark Stick Mini Vacuum"/>
        <s v="GBC DocuBind TL300 Electric Binding System"/>
        <s v="Prang Dustless Chalk Sticks"/>
        <s v="Accessory36"/>
        <s v="Novimex Fabric Task Chair"/>
        <s v="i2000"/>
        <s v="KH 688"/>
        <s v="Panasonic KP-310 Heavy-Duty Electric Pencil Sharpener"/>
        <s v="Eldon Pizzaz™ Desk Accessories"/>
        <s v="Hoover Portapower™ Portable Vacuum"/>
        <s v="Storex Dura Pro™ Binders"/>
        <s v="Seth Thomas 13 1/2&quot; Wall Clock"/>
        <s v="*Staples* vLetter Openers, 2/Pack"/>
        <s v="Plymouth Boxed Rubber Bands by Plymouth"/>
        <s v="Accessory32"/>
        <s v="Eldon Jumbo ProFile™ Portable File Boxes Graphite/Black"/>
        <s v="GBC Standard Therm-A-Bind Covers"/>
        <s v="Seth Thomas 8 1/2&quot; Cubicle Clock"/>
        <s v="Avery 514"/>
        <s v="Ibico Recycled Linen-Style Covers"/>
        <s v="Self-Adhesive Ring Binder Labels"/>
        <s v="Tenex File Box, Personal Filing Tote with Lid, Black"/>
        <s v="12 Colored Short Pencils"/>
        <s v="Fellowes Internet Keyboard, Platinum"/>
        <s v="Okidata ML320 Series Turbo Dot Matrix Printers"/>
        <s v="Office Star - Professional Matrix Back Chair with 2-to-1 Synchro Tilt and Mesh Fabric Seat"/>
        <s v="Avery 51"/>
        <s v="6185"/>
        <s v="Lexmark Z55se Color Inkjet Printer"/>
        <s v="Tennsco Commercial Shelving"/>
        <s v="3M Polarizing Task Lamp with Clamp Arm, Light Gray"/>
        <s v="Eldon Expressions Mahogany Wood Desk Collection"/>
        <s v="Global Leather Executive Chair"/>
        <s v="Brites Rubber Bands, 1 1/2 oz. Box"/>
        <s v="Verbatim DVD-RAM, 5.2GB, Rewritable, Type 1, DS"/>
        <s v="Targus USB Numeric Keypad"/>
        <s v="Fellowes Super Stor/Drawer®"/>
        <s v="TDK 4.7GB DVD-R"/>
        <s v="Xerox 1910"/>
        <s v="Xerox 1903"/>
        <s v="i1000plus"/>
        <s v="Hoover Commercial Soft Guard Upright Vacuum And Disposable Filtration Bags"/>
        <s v="Xerox 1939"/>
        <s v="Hewlett-Packard Deskjet 5550 Color Inkjet Printer"/>
        <s v="Economy Rollaway Files"/>
        <s v="Wirebound Four 2-3/4 x 5 Forms per Page, 400 Sets per Book"/>
        <s v="Hon 4070 Series Pagoda™ Round Back Stacking Chairs"/>
        <s v="1.7 Cubic Foot Compact &quot;Cube&quot; Office Refrigerators"/>
        <s v="Tyvek® Side-Opening Peel &amp; Seel® Expanding Envelopes"/>
        <s v="Newell 335"/>
        <s v="Newell 346"/>
        <s v="Memorex 4.7GB DVD+R, 3/Pack"/>
        <s v="Pressboard Covers with Storage Hooks, 9 1/2&quot; x 11&quot;, Light Blue"/>
        <s v="Newell 312"/>
        <s v="Hammermill CopyPlus Copy Paper (20Lb. and 84 Bright)"/>
        <s v="Telephone Message Books with Fax/Mobile Section, 5 1/2&quot; x 3 3/16&quot;"/>
        <s v="Wirebound Message Books, 2 7/8&quot; x 5&quot;, 3 Forms per Page"/>
        <s v="MicroTAC 650"/>
        <s v="Stockwell Push Pins"/>
        <s v="TOPS Money Receipt Book, Consecutively Numbered in Red,"/>
        <s v="Imation 3.5&quot; Unformatted DS/HD Diskettes, 10/Box"/>
        <s v="Premium Writing Pencils, Soft, #2 by Central Association for the Blind"/>
        <s v="Assorted Color Push Pins"/>
        <s v="Xerox 1906"/>
        <s v="Acme® 8&quot; Straight Scissors"/>
        <s v="Avery 4027 File Folder Labels for Dot Matrix Printers, 5000 Labels per Box, White"/>
        <s v="Newell 323"/>
        <s v="Super Bands, 12/Pack"/>
        <s v="Sanyo Counter Height Refrigerator with Crisper, 3.6 Cubic Foot, Stainless Steel/Black"/>
        <s v="Verbatim DVD-R, 4.7GB, Spindle, WE, Blank, Ink Jet/Thermal, 20/Spindle"/>
        <s v="Holmes Replacement Filter for HEPA Air Cleaner, Large Room"/>
        <s v="Important Message Pads, 50 4-1/4 x 5-1/2 Forms per Pad"/>
        <s v="Security-Tint Envelopes"/>
        <s v="6162"/>
        <s v="Xerox 1978"/>
        <s v="Boston Model 1800 Electric Pencil Sharpener, Gray"/>
        <s v="Kensington 7 Outlet MasterPiece Power Center with Fax/Phone Line Protection"/>
        <s v="Fellowes Smart Surge Ten-Outlet Protector, Platinum"/>
        <s v="Xerox 21"/>
        <s v="Advantus Rolling Storage Box"/>
        <s v="Fellowes PB500 Electric Punch Plastic Comb Binding Machine with Manual Bind"/>
        <s v="GBC Standard Plastic Binding Systems' Combs"/>
        <s v="Memorex Slim 80 Minute CD-R, 10/Pack"/>
        <s v="Hon iLevel™ Computer Training Table"/>
        <s v="Memorex 80 Minute CD-R Spindle, 100/Pack"/>
        <s v="Fellowes 17-key keypad for PS/2 interface"/>
        <s v="Premier Elliptical Ring Binder, Black"/>
        <s v="XtraLife® ClearVue™ Slant-D® Ring Binders by Cardinal"/>
        <s v="Deflect-o DuraMat Antistatic Studded Beveled Mat for Medium Pile Carpeting"/>
        <s v="Avery Premier Heavy-Duty Binder with Round Locking Rings"/>
        <s v="Super Decoflex Portable Personal File"/>
        <s v="Ibico EPK-21 Electric Binding System"/>
        <s v="Large Capacity Hanging Post Binders"/>
        <s v="Imation 3.5&quot; DS/HD IBM Formatted Diskettes, 50/Pack"/>
        <s v="PC Concepts 116 Key Quantum 3000 Keyboard"/>
        <s v="8890"/>
        <s v="Deflect-o RollaMat Studded, Beveled Mat for Medium Pile Carpeting"/>
        <s v="GBC Twin Loop™ Wire Binding Elements, 9/16&quot; Spine, Black"/>
        <s v="Avery Binder Labels"/>
        <s v="Chromcraft Bull-Nose Wood Round Conference Table Top, Wood Base"/>
        <s v="Keytronic 105-Key Spanish Keyboard"/>
        <s v="IBM Multi-Purpose Copy Paper, 8 1/2 x 11&quot;, Case"/>
        <s v="Fellowes Command Center 5-outlet power strip"/>
        <s v="636"/>
        <s v="Eureka The Boss® Cordless Rechargeable Stick Vac"/>
        <s v="Eureka Hand Vacuum, Bagless"/>
        <s v="Recycled Premium Regency Composition Covers"/>
        <s v="T60"/>
        <s v="Belkin 6 Outlet Metallic Surge Strip"/>
        <s v="Nu-Dell Leatherette Frames"/>
        <s v="Global Stack Chair without Arms, Black"/>
        <s v="Fellowes Neat Ideas® Storage Cubes"/>
        <s v="Xerox 1897"/>
        <s v="Barrel Sharpener"/>
        <s v="2160i"/>
        <s v="A1228"/>
        <s v="Xerox 1947"/>
        <s v="Staples Plastic Wall Frames"/>
        <s v="Staples 6 Outlet Surge"/>
        <s v="Newell 338"/>
        <s v="Boston 1645 Deluxe Heavier-Duty Electric Pencil Sharpener"/>
        <s v="T18"/>
        <s v="LX 677"/>
        <s v="V70"/>
        <s v="Okidata Pacemark 4410N Wide Format Dot Matrix Printer"/>
        <s v="Acco Four Pocket Poly Ring Binder with Label Holder, Smoke, 1&quot;"/>
        <s v="Xerox 213"/>
        <s v="Imation 3.5, DISKETTE 44766 HGHLD3.52HD/FM, 10/Pack"/>
        <s v="Hon 2090 “Pillow Soft” Series Mid Back Swivel/Tilt Chairs"/>
        <s v="Atlantic Metals Mobile 2-Shelf Bookcases, Custom Colors"/>
        <s v="GBC DocuBind 200 Manual Binding Machine"/>
        <s v="Howard Miller 13&quot; Diameter Goldtone Round Wall Clock"/>
        <s v="Anderson Hickey Conga Table Tops &amp; Accessories"/>
        <s v="Imation 5.2GB DVD-RAM"/>
        <s v="Logitech Access Keyboard"/>
        <s v="StarTAC Analog"/>
        <s v="Xerox 188"/>
        <s v="Wilson Jones® Four-Pocket Poly Binders"/>
        <s v="Acco® Hot Clips™ Clips to Go"/>
        <s v="Bevis Steel Folding Chairs"/>
        <s v="2300 Heavy-Duty Transfer File Systems by Perma"/>
        <s v="Presstex Flexible Ring Binders"/>
        <s v="DAX Clear Channel Poster Frame"/>
        <s v="Portfile® Personal File Boxes"/>
        <s v="O'Sullivan 3-Shelf Heavy-Duty Bookcases"/>
        <s v="Xerox 214"/>
        <s v="Universal Premium White Copier/Laser Paper (20Lb. and 87 Bright)"/>
        <s v="Staples Vinyl Coated Paper Clips, 800/Box"/>
        <s v="Logitech Internet Navigator Keyboard"/>
        <s v="3285"/>
        <s v="Canon S750 Color Inkjet Printer"/>
        <s v="Sanford EarthWrite® Recycled Pencils, Medium Soft, #2"/>
        <s v="BASF Silver 74 Minute CD-R"/>
        <s v="Rediform S.O.S. Phone Message Books"/>
        <s v="Hewlett-Packard Business Color Inkjet 3000 [N, DTN] Series Printers"/>
        <s v="HP Office Paper (20Lb. and 87 Bright)"/>
        <s v="Staples Battery-Operated Desktop Pencil Sharpener"/>
        <s v="Eldon® Expressions™ Wood and Plastic Desk Accessories, Oak"/>
        <s v="ACCOHIDE® 3-Ring Binder, Blue, 1&quot;"/>
        <s v="Maxell 3.5&quot; DS/HD IBM-Formatted Diskettes, 10/Pack"/>
        <s v="SouthWestern Bell FA970 Digital Answering Machine with Time/Day Stamp"/>
        <s v="Lesro Sheffield Collection Coffee Table, End Table, Center Table, Corner Table"/>
        <s v="Surelock™ Post Binders"/>
        <s v="i500plus"/>
        <s v="Imation 3.5 IBM Diskettes, 10/Box"/>
        <s v="Eldon Shelf Savers™ Cubes and Bins"/>
        <s v="Fellowes EZ Multi-Media Keyboard"/>
        <s v="Xerox 224"/>
        <s v="Panasonic KX-P3626 Dot Matrix Printer"/>
        <s v="G.E. Halogen Desk Lamp Bulbs"/>
        <s v="Chromcraft 48&quot; x 96&quot; Racetrack Double Pedestal Table"/>
        <s v="600 Series Non-Flip"/>
        <s v="Bush® Cubix Conference Tables, Fully Assembled"/>
        <s v="GBC Therma-A-Bind 250T Electric Binding System"/>
        <s v="Holmes Replacement Filter for HEPA Air Cleaner, Very Large Room, HEPA Filter"/>
        <s v="Xerox 212"/>
        <s v="Advantus Map Pennant Flags and Round Head Tacks"/>
        <s v="Dixon Ticonderoga® Erasable Colored Pencil Set, 12-Color"/>
        <s v="Xerox 1984"/>
        <s v="Staples Pen Style Liquid Stix; Assorted (yellow, pink, green, blue, orange), 5/Pack"/>
        <s v="Xerox 1995"/>
        <s v="Wirebound Voice Message Log Book"/>
        <s v="Peel-Off® China Markers"/>
        <s v="&quot;While you Were Out&quot; Message Book, One Form per Page"/>
        <s v="Eldon Antistatic Chair Mats for Low to Medium Pile Carpets"/>
        <s v="Luxo Professional Fluorescent Magnifier Lamp with Clamp-Mount Base"/>
        <s v="Hon Deluxe Fabric Upholstered Stacking Chairs, Rounded Back"/>
        <s v="Belkin 8 Outlet SurgeMaster II Gold Surge Protector"/>
        <s v="Avery 497"/>
        <s v="Mead 1st Gear 2&quot; Zipper Binder, Asst. Colors"/>
        <s v="Advantus Push Pins, Aluminum Head"/>
        <s v="Logitech Cordless Navigator Duo"/>
        <s v="Sanyo 2.5 Cubic Foot Mid-Size Office Refrigerators"/>
        <s v="Companion Letter/Legal File, Black"/>
        <s v="Bretford CR8500 Series Meeting Room Furniture"/>
        <s v="Hewlett-Packard cp1700 [D, PS] Series Color Inkjet Printers"/>
        <s v="Space Solutions Commercial Steel Shelving"/>
        <s v="Tenex Contemporary Contur Chairmats for Low and Medium Pile Carpet, Computer, 39&quot; x 49&quot;"/>
        <s v="Heavy-Duty E-Z-D® Binders"/>
        <s v="Staples #10 Laser &amp; Inkjet Envelopes, 4 1/8&quot; x 9 1/2&quot;, 100/Box"/>
        <s v="Newell 337"/>
        <s v="Xerox 1950"/>
        <s v="GBC Wire Binding Strips"/>
        <s v="7160"/>
        <s v="Advantus 10-Drawer Portable Organizer, Chrome Metal Frame, Smoke Drawers"/>
        <s v="Avery Durable Poly Binders"/>
        <s v="Sauder Facets Collection Locker/File Cabinet, Sky Alder Finish"/>
        <s v="Advantus Push Pins"/>
        <s v="Martin-Yale Premier Letter Opener"/>
        <s v="Executive Impressions 13&quot; Chairman Wall Clock"/>
        <s v="Avery Hi-Liter GlideStik Fluorescent Highlighter, Yellow Ink"/>
        <s v="Avery 496"/>
        <s v="Micro Innovations 104 Keyboard"/>
        <s v="Pressboard Data Binder, Crimson, 12&quot; X 8 1/2&quot;"/>
        <s v="Accessory39"/>
        <s v="US Robotics 56K V.92 External Faxmodem"/>
        <s v="Xerox 1979"/>
        <s v="Xerox 1994"/>
        <s v="5180"/>
        <s v="4009® Highlighters by Sanford"/>
        <s v="Xerox 199"/>
        <s v="Bretford Rectangular Conference Table Tops"/>
        <s v="Bush Advantage Collection® Racetrack Conference Table"/>
        <s v="Snap-A-Way® Black Print Carbonless Speed Message, No Reply Area, Duplicate"/>
        <s v="GBC Instant Index™ System for Binding Systems"/>
        <s v="2160"/>
        <s v="Acco Pressboard Covers with Storage Hooks, 14 7/8&quot; x 11&quot;, Light Blue"/>
        <s v="Xerox 1916"/>
        <s v="Kensington 7 Outlet MasterPiece Power Center"/>
        <s v="Accessory4"/>
        <s v="Xerox 1888"/>
        <s v="DAX Wood Document Frame."/>
        <s v="Avery Hi-Liter® Smear-Safe Highlighters"/>
        <s v="Hon Metal Bookcases, Putty"/>
        <s v="Binder Clips by OIC"/>
        <s v="Deflect-o EconoMat Studded, No Bevel Mat for Low Pile Carpeting"/>
        <s v="Keytronic Designer 104- Key Black Keyboard"/>
        <s v="ACCOHIDE® Binder by Acco"/>
        <s v="Howard Miller 13-3/4&quot; Diameter Brushed Chrome Round Wall Clock"/>
        <s v="Eldon Expressions Punched Metal &amp; Wood Desk Accessories, Pewter &amp; Cherry"/>
        <s v="Eldon® Expressions™ Wood Desk Accessories, Oak"/>
        <s v="Xerox 193"/>
        <s v="Xerox 1929"/>
        <s v="Belkin ErgoBoard™ Keyboard"/>
        <s v="3M Hangers With Command Adhesive"/>
        <s v="Chromcraft Bull-Nose Wood Oval Conference Tables &amp; Bases"/>
        <s v="Fluorescent Highlighters by Dixon"/>
        <s v="Rush Hierlooms Collection Rich Wood Bookcases"/>
        <s v="Manila Recycled Extra-Heavyweight Clasp Envelopes, 6&quot; x 9&quot;"/>
        <s v="Avery 492"/>
        <s v="Newell 326"/>
        <s v="Xerox 1993"/>
        <s v="Avery Legal 4-Ring Binder"/>
        <s v="Ibico Hi-Tech Manual Binding System"/>
        <s v="V 3600 Series"/>
        <s v="Iris Project Case"/>
        <s v="StarTAC ST7762"/>
        <s v="Belkin 105-Key Black Keyboard"/>
        <s v="Avery Durable Binders"/>
        <s v="O'Sullivan Living Dimensions 3-Shelf Bookcases"/>
        <s v="Newell 333"/>
        <s v="Canon Image Class D660 Copier"/>
        <s v="Hayes Optima 56K V.90 Internal Voice Modem"/>
        <s v="Xerox 23"/>
        <s v="Prang Drawing Pencil Set"/>
        <s v="KI Conference Tables"/>
        <s v="StarTAC 7760"/>
        <s v="Bravo II™ Megaboss® 12-Amp Hard Body Upright, Replacement Belts, 2 Belts per Pack"/>
        <s v="Xerox 196"/>
        <s v="Epson C62 Color Inkjet Printer"/>
        <s v="Xerox 197"/>
        <s v="Verbatim DVD-R, 3.95GB, SR, Mitsubishi Branded, Jewel"/>
        <s v="Westinghouse Clip-On Gooseneck Lamps"/>
        <s v="Accessory9"/>
        <s v="Fellowes Superior 10 Outlet Split Surge Protector"/>
        <s v="Xerox 1952"/>
        <s v="Lexmark Z25 Color Inkjet Printer"/>
        <s v="Speediset Carbonless Redi-Letter® 7&quot; x 8 1/2&quot;"/>
        <s v="Laminate Occasional Tables"/>
        <s v="Hewlett-Packard Deskjet 6122 Color Inkjet Printer"/>
        <s v="600 Series Flip"/>
        <s v="Memo Book, 100 Message Capacity, 5 3/8” x 11”"/>
        <s v="12-1/2 Diameter Round Wall Clock"/>
        <s v="Executive Impressions 14&quot; Contract Wall Clock"/>
        <s v="Epson LQ-870 Dot Matrix Printer"/>
        <s v="Bush Heritage Pine Collection 5-Shelf Bookcase, Albany Pine Finish, *Special Order"/>
        <s v="i470"/>
        <s v="#10- 4 1/8&quot; x 9 1/2&quot; Security-Tint Envelopes"/>
        <s v="Hewlett-Packard Deskjet 1220Cse Color Inkjet Printer"/>
        <s v="Xerox 1996"/>
        <s v="Carina Double Wide Media Storage Towers in Natural &amp; Black"/>
        <s v="Xerox 1973"/>
        <s v="Keytronic French Keyboard"/>
        <s v="Canon MP25DIII Desktop Whisper-Quiet Printing Calculator"/>
        <s v="Tenex B1-RE Series Chair Mats for Low Pile Carpets"/>
        <s v="i270"/>
        <s v="Xerox 210"/>
        <s v="Xerox 216"/>
        <s v="Fellowes Recycled Storage Drawers"/>
        <s v="Linden® 12&quot; Wall Clock With Oak Frame"/>
        <s v="Global Leather Highback Executive Chair with Pneumatic Height Adjustment, Black"/>
        <s v="Angle-D Binders with Locking Rings, Label Holders"/>
        <s v="Belkin 107-key enhanced keyboard, USB/PS/2 interface"/>
        <s v="Seth Thomas 14&quot; Putty-Colored Wall Clock"/>
        <s v="Acme Galleria® Hot Forged Steel Scissors with Colored Handles"/>
        <s v="Boston 1730 StandUp Electric Pencil Sharpener"/>
        <s v="Xerox 1982"/>
        <s v="Eldon Cleatmat® Chair Mats for Medium Pile Carpets"/>
        <s v="Fellowes PB300 Plastic Comb Binding Machine"/>
        <s v="Canon BP1200DH 12-Digit Bubble Jet Printing Calculator"/>
        <s v="688"/>
        <s v="Staples Surge Protector 6 outlet"/>
        <s v="Eldon Radial Chair Mat for Low to Medium Pile Carpets"/>
        <s v="Imation Neon Mac Format Diskettes, 10/Pack"/>
        <s v="Xerox 1974"/>
        <s v="Quality Park Security Envelopes"/>
        <s v="Bush Cubix Collection Bookcases, Fully Assembled"/>
        <s v="Avery 49"/>
        <s v="8860"/>
        <s v="Acco 6 Outlet Guardian Premium Surge Suppressor"/>
        <s v="Brother DCP1000 Digital 3 in 1 Multifunction Machine"/>
        <s v="Staples Premium Bright 1-Part Blank Computer Paper"/>
        <s v="Xerox 1976"/>
        <s v="High Speed Automatic Electric Letter Opener"/>
        <s v="Xerox 1891"/>
        <s v="Avery 479"/>
        <s v="Xerox 200"/>
        <s v="Acme Kleencut® Forged Steel Scissors"/>
        <s v="Epson DFX5000+ Dot Matrix Printer"/>
        <s v="Newell 320"/>
        <s v="Adesso Programmable 142-Key Keyboard"/>
        <s v="Fellowes Mighty 8 Compact Surge Protector"/>
        <s v="Accessory21"/>
        <s v="Staples SlimLine Pencil Sharpener"/>
        <s v="Tennsco Industrial Shelving"/>
        <s v="Balt Split Level Computer Training Table"/>
        <s v="Novimex Turbo Task Chair"/>
        <s v="Decoflex Hanging Personal Folder File"/>
        <s v="Xerox 1964"/>
        <s v="Tensor Computer Mounted Lamp"/>
        <s v="DMI Eclipse Executive Suite Bookcases"/>
        <s v="Ibico Presentation Index for Binding Systems"/>
        <s v="Xerox 207"/>
        <s v="Microsoft Natural Multimedia Keyboard"/>
        <s v="Xerox 1936"/>
        <s v="Holmes Harmony HEPA Air Purifier for 17 x 20 Room"/>
        <s v="Lumber Crayons"/>
        <s v="Deflect-o EconoMat Nonstudded, No Bevel Mat"/>
        <s v="Panasonic KX-P2130 Dot Matrix Printer"/>
        <s v="Xerox 1882"/>
        <s v="Letter/Legal File Tote with Clear Snap-On Lid, Black Granite"/>
        <s v="Executive Impressions 13-1/2&quot; Indoor/Outdoor Wall Clock"/>
        <s v="Recycled Desk Saver Line &quot;While You Were Out&quot; Book, 5 1/2&quot; X 4&quot;"/>
        <s v="Avery 487"/>
        <s v="Executive Impressions 8-1/2&quot; Career Panel/Partition Cubicle Clock"/>
        <s v="Xerox 1962"/>
        <s v="Wilson Jones DublLock® D-Ring Binders"/>
        <s v="SANFORD Major Accent™ Highlighters"/>
        <s v="HP Office Recycled Paper (20Lb. and 87 Bright)"/>
        <s v="Catalog Binders with Expanding Posts"/>
        <s v="Holmes Replacement Filter for HEPA Air Cleaner, Medium Room"/>
        <s v="Letter Size Cart"/>
        <s v="Global Push Button Manager's Chair, Indigo"/>
        <s v="Fellowes Binding Cases"/>
        <s v="Avery 482"/>
        <s v="Binney &amp; Smith inkTank™ Erasable Pocket Highlighter, Chisel Tip, Yellow"/>
        <s v="Fiskars® Softgrip Scissors"/>
        <s v="Bevis Rectangular Conference Tables"/>
        <s v="Bionaire 99.97% HEPA Air Cleaner"/>
        <s v="Quartet Omega® Colored Chalk, 12/Pack"/>
        <s v="Canon PC940 Copier"/>
        <s v="Xerox 4200 Series MultiUse Premium Copy Paper (20Lb. and 84 Bright)"/>
        <s v="Xerox 227"/>
        <s v="Fellowes Mobile Numeric Keypad, Graphite"/>
        <s v="232"/>
        <s v="Tennsco Snap-Together Open Shelving Units, Starter Sets and Add-On Units"/>
        <s v="Office Star - Ergonomic Mid Back Chair with 2-Way Adjustable Arms"/>
        <s v="GBC White Gloss Covers, Plain Front"/>
        <s v="Post-it® “Important Message” Note Pad, Neon Colors, 50 Sheets/Pad"/>
        <s v="300 Series Non-Flip"/>
        <s v="Hoover Replacement Belts For Soft Guard™ &amp; Commercial Ltweight Upright Vacs, 2/Pk"/>
        <s v="Ibico Ibimaster 300 Manual Binding System"/>
        <s v="GBC Plastic Binding Combs"/>
        <s v="Staples Colored Interoffice Envelopes"/>
        <s v="Electrix Fluorescent Magnifier Lamps &amp; Weighted Base"/>
        <s v="Avery Binding System Hidden Tab™ Executive Style Index Sets"/>
        <s v="Belkin 325VA UPS Surge Protector, 6'"/>
        <s v="Newell 329"/>
        <s v="GBC DocuBind TL200 Manual Binding Machine"/>
        <s v="Newell 321"/>
        <s v="Newell 351"/>
        <s v="Wirebound Message Books, Four 2 3/4&quot; x 5&quot; Forms per Page, 600 Sets per Book"/>
        <s v="Imation 3.5&quot; DS/HD IBM Formatted Diskettes, 10/Pack"/>
        <s v="Multimedia Mailers"/>
        <s v="Acme Hot Forged Carbon Steel Scissors with Nickel-Plated Handles, 3 7/8&quot; Cut, 8&quot;L"/>
        <s v="Xerox 1898"/>
        <s v="GBC Recycled Regency Composition Covers"/>
        <s v="Accessory29"/>
        <s v="Boston 16701 Slimline Battery Pencil Sharpener"/>
        <s v="Vinyl Sectional Post Binders"/>
        <s v="DAX Natural Wood-Tone Poster Frame"/>
        <s v="Wirebound Message Forms, Four 2 3/4 x 5 Forms per Page, Pink Paper"/>
        <s v="Eldon Simplefile® Box Office®"/>
        <s v="Prismacolor Color Pencil Set"/>
        <s v="REDIFORM Incoming/Outgoing Call Register, 11&quot; X 8 1/2&quot;, 100 Messages"/>
        <s v="Sharp EL501VB Scientific Calculator, Battery Operated, 10-Digit Display, Hard Case"/>
        <s v="Ibico EB-19 Dual Function Manual Binding System"/>
        <s v="Acco Smartsocket™ Table Surge Protector, 6 Color-Coded Adapter Outlets"/>
        <s v="GBC Recycled Grain Textured Covers"/>
        <s v="Panasonic KP-350BK Electric Pencil Sharpener with Auto Stop"/>
        <s v="Revere Boxed Rubber Bands by Revere"/>
        <s v="Zoom V.92 V.44 PCI Internal Controllerless FaxModem"/>
        <s v="Tennsco Lockers, Sand"/>
        <s v="Dual Level, Single-Width Filing Carts"/>
        <s v="#10 White Business Envelopes,4 1/8 x 9 1/2"/>
        <s v="Hon Non-Folding Utility Tables"/>
        <s v="Xerox 231"/>
        <s v="Acme® Forged Steel Scissors with Black Enamel Handles"/>
        <s v="Hewlett Packard 6S Scientific Calculator"/>
        <s v="Advantus Plastic Paper Clips"/>
        <s v="Lifetime Advantage™ Folding Chairs, 4/Carton"/>
        <s v="Cardinal Holdit Business Card Pockets"/>
        <s v="Accessory31"/>
        <s v="Boston 1799 Powerhouse™ Electric Pencil Sharpener"/>
        <s v="Wilson Jones Elliptical Ring 3 1/2&quot; Capacity Binders, 800 sheets"/>
        <s v="Tenex Personal Self-Stacking Standard File Box, Black/Gray"/>
        <s v="Soundgear Copyboard Conference Phone, Optional Battery"/>
        <s v="Micro Innovations Media Access Pro Keyboard"/>
        <s v="Newell 31"/>
        <s v="GBC Prepunched Paper, 19-Hole, for Binding Systems, 24-lb"/>
        <s v="Recycled Eldon Regeneration Jumbo File"/>
        <s v="Kensington 6 Outlet SmartSocket Surge Protector"/>
        <s v="Bevis Boat-Shaped Conference Table"/>
        <s v="Global Airflow Leather Mesh Back Chair, Black"/>
        <s v="Self-Adhesive Removable Labels"/>
        <s v="Polycom VoiceStation 100"/>
        <s v="Phone 918"/>
        <s v="#10-4 1/8&quot; x 9 1/2&quot; Premium Diagonal Seam Envelopes"/>
        <s v="Xerox 1883"/>
        <s v="Imation Primaris 3.5&quot; 2HD Unformatted Diskettes, 10/Pack"/>
        <s v="Tyvek ® Top-Opening Peel &amp; Seel Envelopes, Plain White"/>
        <s v="Avery Heavy-Duty EZD ™ Binder With Locking Rings"/>
        <s v="270c"/>
        <s v="DIXON Oriole® Pencils"/>
        <s v="StarTAC Series"/>
        <s v="Trav-L-File Heavy-Duty Shuttle II, Black"/>
        <s v="Dixon My First Ticonderoga Pencil, #2"/>
        <s v="Xerox 1932"/>
        <s v="TI 36X Solar Scientific Calculator"/>
        <s v="Model L Table or Wall-Mount Pencil Sharpener"/>
        <s v="Staples Bulldog Clip"/>
        <s v="GBC VeloBinder Electric Binding Machine"/>
        <s v="Newell 308"/>
        <s v="Grip Seal Envelopes"/>
        <s v="Fellowes Basic 104-Key Keyboard, Platinum"/>
        <s v="VTech VT20-2481 2.4GHz Two-Line Phone System w/Answering Machine"/>
        <s v="Boston School Pro Electric Pencil Sharpener, 1670"/>
        <s v="GBC DocuBind 300 Electric Binding Machine"/>
        <s v="Boston 16765 Mini Stand Up Battery Pencil Sharpener"/>
        <s v="Newell 339"/>
        <s v="Canon PC1080F Personal Copier"/>
        <s v="Tenex 46&quot; x 60&quot; Computer Anti-Static Chairmat, Rectangular Shaped"/>
        <s v="Xerox 1961"/>
        <s v="Avery® 3 1/2&quot; Diskette Storage Pages, 10/Pack"/>
        <s v="Fuji Slim Jewel Case CD-R"/>
        <s v="Hon Rectangular Conference Tables"/>
        <s v="Quartet Alpha® White Chalk, 12/Pack"/>
        <s v="Global Adaptabilities™ Conference Tables"/>
        <s v="GBC Standard Plastic Binding Systems Combs"/>
        <s v="Avery 05222 Permanent Self-Adhesive File Folder Labels for Typewriters, on Rolls, White, 250/Roll"/>
        <s v="Acco PRESSTEX® Data Binder with Storage Hooks, Dark Blue, 9 1/2&quot; X 11&quot;"/>
        <s v="Acme® Preferred Stainless Steel Scissors"/>
        <s v="Accessory24"/>
        <s v="6160"/>
        <s v="Hon Metal Bookcases, Black"/>
        <s v="Acme® Office Executive Series Stainless Steel Trimmers"/>
        <s v="Hewlett-Packard Deskjet 3820 Color Inkjet Printer"/>
        <s v="Brown Kraft Recycled Envelopes"/>
        <s v="Imation 3.5&quot; DS-HD Macintosh Formatted Diskettes, 10/Pack"/>
        <s v="Holmes Cool Mist Humidifier for the Whole House with 8-Gallon Output per Day, Extended Life Filter"/>
        <s v="Hoover Replacement Belt for Commercial Guardsman Heavy-Duty Upright Vacuum"/>
        <s v="Fellowes Strictly Business® Drawer File, Letter/Legal Size"/>
        <s v="Prang Colored Pencils"/>
        <s v="Jet-Pak Recycled Peel 'N' Seal Padded Mailers"/>
        <s v="Balt Solid Wood Rectangular Table"/>
        <s v="Westinghouse Floor Lamp with Metal Mesh Shade, Black"/>
        <s v="Micro Innovations Micro Digital Wireless Keyboard and Mouse, Gray"/>
        <s v="Rubber Band Ball"/>
        <s v="Okidata ML520 Series Dot Matrix Printers"/>
        <s v="TOPS Voice Message Log Book, Flash Format"/>
      </sharedItems>
    </cacheField>
    <cacheField name="Product Base Margin" numFmtId="0">
      <sharedItems containsSemiMixedTypes="0" containsString="0" containsNumber="1" minValue="0.35" maxValue="0.85"/>
    </cacheField>
    <cacheField name="Country" numFmtId="0">
      <sharedItems/>
    </cacheField>
    <cacheField name="Region" numFmtId="0">
      <sharedItems count="4">
        <s v="South"/>
        <s v="Central"/>
        <s v="West"/>
        <s v="East"/>
      </sharedItems>
    </cacheField>
    <cacheField name="State or Province" numFmtId="0">
      <sharedItems count="49">
        <s v="Mississippi"/>
        <s v="Minnesota"/>
        <s v="California"/>
        <s v="North Carolina"/>
        <s v="Illinois"/>
        <s v="New York"/>
        <s v="Washington"/>
        <s v="Florida"/>
        <s v="Oregon"/>
        <s v="Utah"/>
        <s v="Missouri"/>
        <s v="Alabama"/>
        <s v="Vermont"/>
        <s v="Massachusetts"/>
        <s v="Virginia"/>
        <s v="Ohio"/>
        <s v="Idaho"/>
        <s v="Kansas"/>
        <s v="Michigan"/>
        <s v="Wisconsin"/>
        <s v="Iowa"/>
        <s v="West Virginia"/>
        <s v="Nebraska"/>
        <s v="Arizona"/>
        <s v="Texas"/>
        <s v="Georgia"/>
        <s v="Indiana"/>
        <s v="New Jersey"/>
        <s v="Pennsylvania"/>
        <s v="Connecticut"/>
        <s v="Maine"/>
        <s v="New Hampshire"/>
        <s v="Arkansas"/>
        <s v="District of Columbia"/>
        <s v="Montana"/>
        <s v="Kentucky"/>
        <s v="Tennessee"/>
        <s v="South Carolina"/>
        <s v="Maryland"/>
        <s v="Colorado"/>
        <s v="South Dakota"/>
        <s v="Wyoming"/>
        <s v="Oklahoma"/>
        <s v="North Dakota"/>
        <s v="Rhode Island"/>
        <s v="New Mexico"/>
        <s v="Delaware"/>
        <s v="Nevada"/>
        <s v="Louisiana"/>
      </sharedItems>
    </cacheField>
    <cacheField name="City" numFmtId="0">
      <sharedItems/>
    </cacheField>
    <cacheField name="Postal Code" numFmtId="0">
      <sharedItems containsSemiMixedTypes="0" containsString="0" containsNumber="1" containsInteger="1" minValue="1001" maxValue="99362"/>
    </cacheField>
    <cacheField name="Order Date" numFmtId="164">
      <sharedItems containsSemiMixedTypes="0" containsNonDate="0" containsDate="1" containsString="0" minDate="2015-01-01T00:00:00" maxDate="2015-07-01T00:00:00" count="179">
        <d v="2015-01-01T00:00:00"/>
        <d v="2015-01-02T00:00:00"/>
        <d v="2015-01-03T00:00:00"/>
        <d v="2015-01-30T00:00:00"/>
        <d v="2015-01-31T00:00:00"/>
        <d v="2015-02-02T00:00:00"/>
        <d v="2015-02-04T00:00:00"/>
        <d v="2015-02-28T00:00:00"/>
        <d v="2015-03-01T00:00:00"/>
        <d v="2015-03-02T00:00:00"/>
        <d v="2015-03-04T00:00:00"/>
        <d v="2015-03-30T00:00:00"/>
        <d v="2015-04-02T00:00:00"/>
        <d v="2015-04-04T00:00:00"/>
        <d v="2015-04-06T00:00:00"/>
        <d v="2015-04-07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2T00:00:00"/>
        <d v="2015-05-03T00:00:00"/>
        <d v="2015-05-04T00:00:00"/>
        <d v="2015-05-30T00:00:00"/>
        <d v="2015-06-01T00:00:00"/>
        <d v="2015-06-02T00:00:00"/>
        <d v="2015-06-30T00:00:00"/>
        <d v="2015-01-06T00:00:00"/>
        <d v="2015-01-07T00:00:00"/>
        <d v="2015-01-08T00:00:00"/>
        <d v="2015-02-06T00:00:00"/>
        <d v="2015-02-07T00:00:00"/>
        <d v="2015-02-08T00:00:00"/>
        <d v="2015-03-05T00:00:00"/>
        <d v="2015-03-06T00:00:00"/>
        <d v="2015-03-07T00:00:00"/>
        <d v="2015-03-08T00:00:00"/>
        <d v="2015-04-08T00:00:00"/>
        <d v="2015-05-06T00:00:00"/>
        <d v="2015-05-07T00:00:00"/>
        <d v="2015-05-08T00:00:00"/>
        <d v="2015-06-03T00:00:00"/>
        <d v="2015-06-05T00:00:00"/>
        <d v="2015-06-06T00:00:00"/>
        <d v="2015-06-07T00:00:00"/>
        <d v="2015-06-08T00:00:00"/>
        <d v="2015-01-10T00:00:00"/>
        <d v="2015-01-11T00:00:00"/>
        <d v="2015-01-12T00:00:00"/>
        <d v="2015-02-05T00:00:00"/>
        <d v="2015-02-10T00:00:00"/>
        <d v="2015-02-11T00:00:00"/>
        <d v="2015-02-12T00:00:00"/>
        <d v="2015-03-10T00:00:00"/>
        <d v="2015-03-11T00:00:00"/>
        <d v="2015-05-10T00:00:00"/>
        <d v="2015-05-11T00:00:00"/>
        <d v="2015-06-11T00:00:00"/>
        <d v="2015-06-12T00:00:00"/>
        <d v="2015-01-26T00:00:00"/>
        <d v="2015-02-01T00:00:00"/>
        <d v="2015-02-09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3-25T00:00:00"/>
        <d v="2015-03-29T00:00:00"/>
        <d v="2015-03-31T00:00:00"/>
        <d v="2015-04-01T00:00:00"/>
        <d v="2015-05-01T00:00:00"/>
        <d v="2015-05-25T00:00:00"/>
        <d v="2015-05-26T00:00:00"/>
        <d v="2015-06-29T00:00:00"/>
        <d v="2015-01-05T00:00:00"/>
        <d v="2015-01-09T00:00:00"/>
        <d v="2015-01-13T00:00:00"/>
        <d v="2015-01-14T00:00:00"/>
        <d v="2015-01-15T00:00:00"/>
        <d v="2015-01-16T00:00:00"/>
        <d v="2015-01-17T00:00:00"/>
        <d v="2015-01-18T00:00:00"/>
        <d v="2015-01-19T00:00:00"/>
        <d v="2015-01-20T00:00:00"/>
        <d v="2015-01-21T00:00:00"/>
        <d v="2015-01-22T00:00:00"/>
        <d v="2015-01-23T00:00:00"/>
        <d v="2015-01-24T00:00:00"/>
        <d v="2015-01-25T00:00:00"/>
        <d v="2015-01-27T00:00:00"/>
        <d v="2015-01-28T00:00:00"/>
        <d v="2015-01-29T00:00:00"/>
        <d v="2015-03-27T00:00:00"/>
        <d v="2015-05-29T00:00:00"/>
        <d v="2015-06-24T00:00:00"/>
        <d v="2015-06-25T00:00:00"/>
        <d v="2015-06-28T00:00:00"/>
        <d v="2015-04-05T00:00:00"/>
        <d v="2015-05-05T00:00:00"/>
        <d v="2015-06-04T00:00:00"/>
        <d v="2015-01-04T00:00:00"/>
        <d v="2015-06-13T00:00:00"/>
        <d v="2015-06-14T00:00:00"/>
        <d v="2015-06-15T00:00:00"/>
        <d v="2015-06-16T00:00:00"/>
        <d v="2015-06-17T00:00:00"/>
        <d v="2015-06-18T00:00:00"/>
        <d v="2015-06-19T00:00:00"/>
        <d v="2015-06-20T00:00:00"/>
        <d v="2015-06-21T00:00:00"/>
        <d v="2015-06-22T00:00:00"/>
        <d v="2015-06-23T00:00:00"/>
        <d v="2015-06-26T00:00:00"/>
        <d v="2015-06-27T00:00:00"/>
        <d v="2015-03-09T00:00:00"/>
        <d v="2015-03-12T00:00:00"/>
        <d v="2015-03-13T00:00:00"/>
        <d v="2015-03-14T00:00:00"/>
        <d v="2015-03-15T00:00:00"/>
        <d v="2015-03-16T00:00:00"/>
        <d v="2015-03-17T00:00:00"/>
        <d v="2015-03-18T00:00:00"/>
        <d v="2015-03-19T00:00:00"/>
        <d v="2015-03-20T00:00:00"/>
        <d v="2015-03-21T00:00:00"/>
        <d v="2015-03-22T00:00:00"/>
        <d v="2015-03-23T00:00:00"/>
        <d v="2015-03-24T00:00:00"/>
        <d v="2015-03-26T00:00:00"/>
        <d v="2015-03-28T00:00:00"/>
        <d v="2015-02-03T00:00:00"/>
        <d v="2015-03-03T00:00:00"/>
        <d v="2015-05-12T00:00:00"/>
        <d v="2015-05-13T00:00:00"/>
        <d v="2015-05-14T00:00:00"/>
        <d v="2015-05-15T00:00:00"/>
        <d v="2015-05-16T00:00:00"/>
        <d v="2015-05-17T00:00:00"/>
        <d v="2015-05-18T00:00:00"/>
        <d v="2015-05-19T00:00:00"/>
        <d v="2015-05-20T00:00:00"/>
        <d v="2015-05-21T00:00:00"/>
        <d v="2015-05-22T00:00:00"/>
        <d v="2015-05-23T00:00:00"/>
        <d v="2015-05-24T00:00:00"/>
        <d v="2015-05-27T00:00:00"/>
        <d v="2015-05-28T00:00:00"/>
        <d v="2015-05-09T00:00:00"/>
        <d v="2015-06-09T00:00:00"/>
        <d v="2015-06-10T00:00:00"/>
      </sharedItems>
      <fieldGroup par="30"/>
    </cacheField>
    <cacheField name="Ship Date" numFmtId="164">
      <sharedItems containsSemiMixedTypes="0" containsNonDate="0" containsDate="1" containsString="0" minDate="2015-01-02T00:00:00" maxDate="2015-12-07T00:00:00"/>
    </cacheField>
    <cacheField name="Ship Date Months" numFmtId="164">
      <sharedItems count="12">
        <s v="Apr"/>
        <s v="Aug"/>
        <s v="Dec"/>
        <s v="Feb"/>
        <s v="Jan"/>
        <s v="Jul"/>
        <s v="Jun"/>
        <s v="Mar"/>
        <s v="May"/>
        <s v="Nov"/>
        <s v="Oct"/>
        <s v="Sep"/>
      </sharedItems>
    </cacheField>
    <cacheField name="Delivery Days" numFmtId="49">
      <sharedItems containsSemiMixedTypes="0" containsString="0" containsNumber="1" containsInteger="1" minValue="-125" maxValue="235"/>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Total" numFmtId="0">
      <sharedItems containsSemiMixedTypes="0" containsString="0" containsNumber="1" minValue="1.08" maxValue="6783.02"/>
    </cacheField>
    <cacheField name="Profit Margin" numFmtId="0" formula="Profit/Sales" databaseField="0"/>
    <cacheField name="Days (Order Date)" numFmtId="0" databaseField="0">
      <fieldGroup base="20">
        <rangePr groupBy="days" startDate="2015-01-01T00:00:00" endDate="2015-07-01T00:00:00"/>
        <groupItems count="368">
          <s v="&lt;2015-01-01"/>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15-07-01"/>
        </groupItems>
      </fieldGroup>
    </cacheField>
    <cacheField name="Months (Order Date)" numFmtId="0" databaseField="0">
      <fieldGroup base="20">
        <rangePr groupBy="months" startDate="2015-01-01T00:00:00" endDate="2015-07-01T00:00:00"/>
        <groupItems count="14">
          <s v="&lt;2015-01-01"/>
          <s v="Jan"/>
          <s v="Feb"/>
          <s v="Mar"/>
          <s v="Apr"/>
          <s v="May"/>
          <s v="Jun"/>
          <s v="Jul"/>
          <s v="Aug"/>
          <s v="Sep"/>
          <s v="Oct"/>
          <s v="Nov"/>
          <s v="Dec"/>
          <s v="&gt;2015-07-01"/>
        </groupItems>
      </fieldGroup>
    </cacheField>
  </cacheFields>
  <extLst>
    <ext xmlns:x14="http://schemas.microsoft.com/office/spreadsheetml/2009/9/main" uri="{725AE2AE-9491-48be-B2B4-4EB974FC3084}">
      <x14:pivotCacheDefinition pivotCacheId="520875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n v="1552"/>
    <n v="87486"/>
    <x v="0"/>
    <x v="0"/>
    <x v="0"/>
    <n v="0.01"/>
    <n v="348.21"/>
    <n v="40.19"/>
    <s v="Delivery Truck"/>
    <s v="Small Business"/>
    <x v="0"/>
    <x v="0"/>
    <s v="Jumbo Box"/>
    <x v="0"/>
    <n v="0.62"/>
    <s v="United States"/>
    <x v="0"/>
    <x v="0"/>
    <s v="Clinton"/>
    <n v="39056"/>
    <x v="0"/>
    <d v="2015-04-01T00:00:00"/>
    <x v="0"/>
    <n v="65"/>
    <n v="-337.09199999999998"/>
    <n v="2"/>
    <n v="723.54"/>
    <n v="348.2"/>
  </r>
  <r>
    <n v="950"/>
    <n v="89083"/>
    <x v="1"/>
    <x v="1"/>
    <x v="0"/>
    <n v="0.06"/>
    <n v="40.98"/>
    <n v="2.99"/>
    <s v="Regular Air"/>
    <s v="Consumer"/>
    <x v="1"/>
    <x v="1"/>
    <s v="Small Box"/>
    <x v="1"/>
    <n v="0.36"/>
    <s v="United States"/>
    <x v="1"/>
    <x v="1"/>
    <s v="Prior Lake"/>
    <n v="55372"/>
    <x v="1"/>
    <d v="2015-04-01T00:00:00"/>
    <x v="0"/>
    <n v="64"/>
    <n v="-14.801880000000001"/>
    <n v="1"/>
    <n v="41.6"/>
    <n v="40.92"/>
  </r>
  <r>
    <n v="1155"/>
    <n v="90853"/>
    <x v="2"/>
    <x v="2"/>
    <x v="0"/>
    <n v="0.09"/>
    <n v="9.11"/>
    <n v="2.15"/>
    <s v="Express Air"/>
    <s v="Consumer"/>
    <x v="1"/>
    <x v="2"/>
    <s v="Wrap Bag"/>
    <x v="2"/>
    <n v="0.4"/>
    <s v="United States"/>
    <x v="2"/>
    <x v="2"/>
    <s v="Montebello"/>
    <n v="90640"/>
    <x v="1"/>
    <d v="2015-04-01T00:00:00"/>
    <x v="0"/>
    <n v="64"/>
    <n v="20.299600000000002"/>
    <n v="4"/>
    <n v="34.409999999999997"/>
    <n v="9.02"/>
  </r>
  <r>
    <n v="2256"/>
    <n v="87963"/>
    <x v="3"/>
    <x v="0"/>
    <x v="0"/>
    <n v="7.0000000000000007E-2"/>
    <n v="60.97"/>
    <n v="4.5"/>
    <s v="Express Air"/>
    <s v="Corporate"/>
    <x v="1"/>
    <x v="3"/>
    <s v="Small Box"/>
    <x v="3"/>
    <n v="0.56000000000000005"/>
    <s v="United States"/>
    <x v="0"/>
    <x v="3"/>
    <s v="New Bern"/>
    <n v="28560"/>
    <x v="1"/>
    <d v="2015-04-01T00:00:00"/>
    <x v="0"/>
    <n v="64"/>
    <n v="-42.588000000000001"/>
    <n v="6"/>
    <n v="361.72"/>
    <n v="60.9"/>
  </r>
  <r>
    <n v="949"/>
    <n v="9285"/>
    <x v="4"/>
    <x v="2"/>
    <x v="0"/>
    <n v="0.06"/>
    <n v="40.98"/>
    <n v="2.99"/>
    <s v="Regular Air"/>
    <s v="Consumer"/>
    <x v="1"/>
    <x v="1"/>
    <s v="Small Box"/>
    <x v="1"/>
    <n v="0.36"/>
    <s v="United States"/>
    <x v="2"/>
    <x v="2"/>
    <s v="Los Angeles"/>
    <n v="90049"/>
    <x v="1"/>
    <d v="2015-04-01T00:00:00"/>
    <x v="0"/>
    <n v="64"/>
    <n v="-19.0992"/>
    <n v="3"/>
    <n v="124.81"/>
    <n v="40.92"/>
  </r>
  <r>
    <n v="1136"/>
    <n v="87940"/>
    <x v="5"/>
    <x v="1"/>
    <x v="1"/>
    <n v="0.09"/>
    <n v="270.97000000000003"/>
    <n v="28.06"/>
    <s v="Delivery Truck"/>
    <s v="Consumer"/>
    <x v="2"/>
    <x v="4"/>
    <s v="Jumbo Drum"/>
    <x v="4"/>
    <n v="0.56000000000000005"/>
    <s v="United States"/>
    <x v="1"/>
    <x v="4"/>
    <s v="Carol Stream"/>
    <n v="60188"/>
    <x v="1"/>
    <d v="2015-04-01T00:00:00"/>
    <x v="0"/>
    <n v="64"/>
    <n v="2660.1432"/>
    <n v="15"/>
    <n v="3855.28"/>
    <n v="270.88"/>
  </r>
  <r>
    <n v="68"/>
    <n v="37537"/>
    <x v="6"/>
    <x v="3"/>
    <x v="2"/>
    <n v="7.0000000000000007E-2"/>
    <n v="100.98"/>
    <n v="45"/>
    <s v="Delivery Truck"/>
    <s v="Corporate"/>
    <x v="0"/>
    <x v="5"/>
    <s v="Jumbo Drum"/>
    <x v="5"/>
    <n v="0.69"/>
    <s v="United States"/>
    <x v="3"/>
    <x v="5"/>
    <s v="New York City"/>
    <n v="10177"/>
    <x v="1"/>
    <d v="2015-04-01T00:00:00"/>
    <x v="0"/>
    <n v="64"/>
    <n v="-1679.76"/>
    <n v="43"/>
    <n v="4083.19"/>
    <n v="100.91"/>
  </r>
  <r>
    <n v="164"/>
    <n v="89961"/>
    <x v="7"/>
    <x v="2"/>
    <x v="3"/>
    <n v="0.05"/>
    <n v="100.98"/>
    <n v="35.840000000000003"/>
    <s v="Delivery Truck"/>
    <s v="Home Office"/>
    <x v="0"/>
    <x v="6"/>
    <s v="Jumbo Box"/>
    <x v="6"/>
    <n v="0.62"/>
    <s v="United States"/>
    <x v="2"/>
    <x v="6"/>
    <s v="Richland"/>
    <n v="99352"/>
    <x v="1"/>
    <d v="2015-04-01T00:00:00"/>
    <x v="0"/>
    <n v="64"/>
    <n v="-111.4"/>
    <n v="7"/>
    <n v="715.55"/>
    <n v="100.93"/>
  </r>
  <r>
    <n v="258"/>
    <n v="85858"/>
    <x v="8"/>
    <x v="0"/>
    <x v="3"/>
    <n v="0.05"/>
    <n v="17.48"/>
    <n v="1.99"/>
    <s v="Regular Air"/>
    <s v="Consumer"/>
    <x v="2"/>
    <x v="7"/>
    <s v="Small Pack"/>
    <x v="7"/>
    <n v="0.45"/>
    <s v="United States"/>
    <x v="0"/>
    <x v="7"/>
    <s v="Seminole"/>
    <n v="33772"/>
    <x v="1"/>
    <d v="2015-04-01T00:00:00"/>
    <x v="0"/>
    <n v="64"/>
    <n v="-127.008"/>
    <n v="3"/>
    <n v="52.47"/>
    <n v="17.43"/>
  </r>
  <r>
    <n v="349"/>
    <n v="11527"/>
    <x v="9"/>
    <x v="0"/>
    <x v="3"/>
    <n v="0.04"/>
    <n v="99.23"/>
    <n v="8.99"/>
    <s v="Regular Air"/>
    <s v="Home Office"/>
    <x v="0"/>
    <x v="8"/>
    <s v="Small Pack"/>
    <x v="8"/>
    <n v="0.35"/>
    <s v="United States"/>
    <x v="0"/>
    <x v="7"/>
    <s v="Miami"/>
    <n v="33132"/>
    <x v="1"/>
    <d v="2015-04-01T00:00:00"/>
    <x v="0"/>
    <n v="64"/>
    <n v="1916.6757"/>
    <n v="54"/>
    <n v="5555.6"/>
    <n v="99.19"/>
  </r>
  <r>
    <n v="351"/>
    <n v="88686"/>
    <x v="10"/>
    <x v="3"/>
    <x v="3"/>
    <n v="0.04"/>
    <n v="99.23"/>
    <n v="8.99"/>
    <s v="Regular Air"/>
    <s v="Home Office"/>
    <x v="0"/>
    <x v="8"/>
    <s v="Small Pack"/>
    <x v="8"/>
    <n v="0.35"/>
    <s v="United States"/>
    <x v="3"/>
    <x v="5"/>
    <s v="Watertown"/>
    <n v="13601"/>
    <x v="1"/>
    <d v="2015-04-01T00:00:00"/>
    <x v="0"/>
    <n v="64"/>
    <n v="993.83460000000002"/>
    <n v="14"/>
    <n v="1440.34"/>
    <n v="99.19"/>
  </r>
  <r>
    <n v="114"/>
    <n v="89583"/>
    <x v="11"/>
    <x v="2"/>
    <x v="1"/>
    <n v="0.03"/>
    <n v="4.26"/>
    <n v="1.2"/>
    <s v="Regular Air"/>
    <s v="Home Office"/>
    <x v="1"/>
    <x v="9"/>
    <s v="Wrap Bag"/>
    <x v="9"/>
    <n v="0.44"/>
    <s v="United States"/>
    <x v="2"/>
    <x v="8"/>
    <s v="Lake Oswego"/>
    <n v="97035"/>
    <x v="2"/>
    <d v="2015-04-01T00:00:00"/>
    <x v="0"/>
    <n v="63"/>
    <n v="18.658000000000001"/>
    <n v="7"/>
    <n v="29.5"/>
    <n v="4.2300000000000004"/>
  </r>
  <r>
    <n v="117"/>
    <n v="7909"/>
    <x v="12"/>
    <x v="2"/>
    <x v="1"/>
    <n v="0.03"/>
    <n v="4.26"/>
    <n v="1.2"/>
    <s v="Regular Air"/>
    <s v="Home Office"/>
    <x v="1"/>
    <x v="9"/>
    <s v="Wrap Bag"/>
    <x v="9"/>
    <n v="0.44"/>
    <s v="United States"/>
    <x v="2"/>
    <x v="6"/>
    <s v="Seattle"/>
    <n v="98103"/>
    <x v="2"/>
    <d v="2015-04-01T00:00:00"/>
    <x v="0"/>
    <n v="63"/>
    <n v="9.82"/>
    <n v="29"/>
    <n v="122.23"/>
    <n v="4.2300000000000004"/>
  </r>
  <r>
    <n v="1988"/>
    <n v="89999"/>
    <x v="13"/>
    <x v="2"/>
    <x v="1"/>
    <n v="0.05"/>
    <n v="20.98"/>
    <n v="21.2"/>
    <s v="Regular Air"/>
    <s v="Home Office"/>
    <x v="0"/>
    <x v="8"/>
    <s v="Medium Box"/>
    <x v="10"/>
    <n v="0.78"/>
    <s v="United States"/>
    <x v="2"/>
    <x v="9"/>
    <s v="Draper"/>
    <n v="84020"/>
    <x v="2"/>
    <d v="2015-04-01T00:00:00"/>
    <x v="0"/>
    <n v="63"/>
    <n v="-181.102"/>
    <n v="3"/>
    <n v="65.69"/>
    <n v="20.93"/>
  </r>
  <r>
    <n v="2131"/>
    <n v="90079"/>
    <x v="14"/>
    <x v="1"/>
    <x v="1"/>
    <n v="0.09"/>
    <n v="150.97999999999999"/>
    <n v="66.27"/>
    <s v="Delivery Truck"/>
    <s v="Home Office"/>
    <x v="0"/>
    <x v="6"/>
    <s v="Jumbo Box"/>
    <x v="11"/>
    <n v="0.65"/>
    <s v="United States"/>
    <x v="1"/>
    <x v="10"/>
    <s v="Gladstone"/>
    <n v="64118"/>
    <x v="2"/>
    <d v="2015-04-01T00:00:00"/>
    <x v="0"/>
    <n v="63"/>
    <n v="-407.85"/>
    <n v="2"/>
    <n v="302.33999999999997"/>
    <n v="150.88999999999999"/>
  </r>
  <r>
    <n v="2302"/>
    <n v="87696"/>
    <x v="15"/>
    <x v="0"/>
    <x v="1"/>
    <n v="0.1"/>
    <n v="12.53"/>
    <n v="0.49"/>
    <s v="Regular Air"/>
    <s v="Corporate"/>
    <x v="1"/>
    <x v="10"/>
    <s v="Small Box"/>
    <x v="12"/>
    <n v="0.38"/>
    <s v="United States"/>
    <x v="0"/>
    <x v="7"/>
    <s v="Panama City"/>
    <n v="32404"/>
    <x v="2"/>
    <d v="2015-04-01T00:00:00"/>
    <x v="0"/>
    <n v="63"/>
    <n v="244.464"/>
    <n v="8"/>
    <n v="92.02"/>
    <n v="12.43"/>
  </r>
  <r>
    <n v="2302"/>
    <n v="87696"/>
    <x v="15"/>
    <x v="0"/>
    <x v="1"/>
    <n v="0.1"/>
    <n v="146.34"/>
    <n v="43.75"/>
    <s v="Delivery Truck"/>
    <s v="Corporate"/>
    <x v="0"/>
    <x v="0"/>
    <s v="Jumbo Box"/>
    <x v="13"/>
    <n v="0.64"/>
    <s v="United States"/>
    <x v="0"/>
    <x v="7"/>
    <s v="Panama City"/>
    <n v="32404"/>
    <x v="2"/>
    <d v="2015-04-01T00:00:00"/>
    <x v="0"/>
    <n v="63"/>
    <n v="-473.57799999999997"/>
    <n v="2"/>
    <n v="283.55"/>
    <n v="146.24"/>
  </r>
  <r>
    <n v="2303"/>
    <n v="37987"/>
    <x v="16"/>
    <x v="3"/>
    <x v="1"/>
    <n v="0.1"/>
    <n v="146.34"/>
    <n v="43.75"/>
    <s v="Delivery Truck"/>
    <s v="Corporate"/>
    <x v="0"/>
    <x v="0"/>
    <s v="Jumbo Box"/>
    <x v="13"/>
    <n v="0.64"/>
    <s v="United States"/>
    <x v="3"/>
    <x v="5"/>
    <s v="New York City"/>
    <n v="10011"/>
    <x v="2"/>
    <d v="2015-04-01T00:00:00"/>
    <x v="0"/>
    <n v="63"/>
    <n v="-270.85000000000002"/>
    <n v="6"/>
    <n v="850.64"/>
    <n v="146.24"/>
  </r>
  <r>
    <n v="2579"/>
    <n v="88296"/>
    <x v="17"/>
    <x v="0"/>
    <x v="1"/>
    <n v="0.09"/>
    <n v="212.6"/>
    <n v="52.2"/>
    <s v="Delivery Truck"/>
    <s v="Home Office"/>
    <x v="0"/>
    <x v="0"/>
    <s v="Jumbo Box"/>
    <x v="14"/>
    <n v="0.64"/>
    <s v="United States"/>
    <x v="0"/>
    <x v="11"/>
    <s v="Phenix City"/>
    <n v="36869"/>
    <x v="2"/>
    <d v="2015-04-01T00:00:00"/>
    <x v="0"/>
    <n v="63"/>
    <n v="-274.49799999999999"/>
    <n v="1"/>
    <n v="174.5"/>
    <n v="212.51"/>
  </r>
  <r>
    <n v="2775"/>
    <n v="91229"/>
    <x v="18"/>
    <x v="1"/>
    <x v="2"/>
    <n v="7.0000000000000007E-2"/>
    <n v="574.74"/>
    <n v="24.49"/>
    <s v="Regular Air"/>
    <s v="Consumer"/>
    <x v="2"/>
    <x v="4"/>
    <s v="Large Box"/>
    <x v="15"/>
    <n v="0.37"/>
    <s v="United States"/>
    <x v="1"/>
    <x v="4"/>
    <s v="Franklin Park"/>
    <n v="60131"/>
    <x v="3"/>
    <d v="2015-04-02T00:00:00"/>
    <x v="0"/>
    <n v="45"/>
    <n v="2860.9331999999999"/>
    <n v="8"/>
    <n v="4146.28"/>
    <n v="574.66999999999996"/>
  </r>
  <r>
    <n v="2781"/>
    <n v="87162"/>
    <x v="19"/>
    <x v="2"/>
    <x v="2"/>
    <n v="0.09"/>
    <n v="2.16"/>
    <n v="6.05"/>
    <s v="Regular Air"/>
    <s v="Consumer"/>
    <x v="1"/>
    <x v="1"/>
    <s v="Small Box"/>
    <x v="16"/>
    <n v="0.37"/>
    <s v="United States"/>
    <x v="2"/>
    <x v="8"/>
    <s v="Woodburn"/>
    <n v="97071"/>
    <x v="4"/>
    <d v="2015-04-02T00:00:00"/>
    <x v="0"/>
    <n v="44"/>
    <n v="-37.789000000000001"/>
    <n v="2"/>
    <n v="5.48"/>
    <n v="2.0699999999999998"/>
  </r>
  <r>
    <n v="68"/>
    <n v="55713"/>
    <x v="6"/>
    <x v="3"/>
    <x v="1"/>
    <n v="0.09"/>
    <n v="122.99"/>
    <n v="70.2"/>
    <s v="Delivery Truck"/>
    <s v="Corporate"/>
    <x v="0"/>
    <x v="5"/>
    <s v="Jumbo Drum"/>
    <x v="17"/>
    <n v="0.74"/>
    <s v="United States"/>
    <x v="3"/>
    <x v="5"/>
    <s v="New York City"/>
    <n v="10177"/>
    <x v="5"/>
    <d v="2015-04-02T00:00:00"/>
    <x v="0"/>
    <n v="44"/>
    <n v="-2426.5500000000002"/>
    <n v="49"/>
    <n v="5718.85"/>
    <n v="122.9"/>
  </r>
  <r>
    <n v="70"/>
    <n v="87947"/>
    <x v="20"/>
    <x v="3"/>
    <x v="1"/>
    <n v="0.09"/>
    <n v="122.99"/>
    <n v="70.2"/>
    <s v="Delivery Truck"/>
    <s v="Corporate"/>
    <x v="0"/>
    <x v="5"/>
    <s v="Jumbo Drum"/>
    <x v="17"/>
    <n v="0.74"/>
    <s v="United States"/>
    <x v="3"/>
    <x v="12"/>
    <s v="Burlington"/>
    <n v="5401"/>
    <x v="5"/>
    <d v="2015-04-02T00:00:00"/>
    <x v="0"/>
    <n v="44"/>
    <n v="-2426.5500000000002"/>
    <n v="12"/>
    <n v="1400.53"/>
    <n v="122.9"/>
  </r>
  <r>
    <n v="2498"/>
    <n v="54567"/>
    <x v="21"/>
    <x v="2"/>
    <x v="3"/>
    <n v="0.09"/>
    <n v="6.28"/>
    <n v="5.41"/>
    <s v="Regular Air"/>
    <s v="Small Business"/>
    <x v="0"/>
    <x v="8"/>
    <s v="Small Box"/>
    <x v="18"/>
    <n v="0.53"/>
    <s v="United States"/>
    <x v="2"/>
    <x v="2"/>
    <s v="San Diego"/>
    <n v="92024"/>
    <x v="5"/>
    <d v="2015-04-02T00:00:00"/>
    <x v="0"/>
    <n v="44"/>
    <n v="-61.59"/>
    <n v="56"/>
    <n v="355.4"/>
    <n v="6.19"/>
  </r>
  <r>
    <n v="2500"/>
    <n v="88320"/>
    <x v="22"/>
    <x v="1"/>
    <x v="3"/>
    <n v="0.09"/>
    <n v="6.28"/>
    <n v="5.41"/>
    <s v="Regular Air"/>
    <s v="Small Business"/>
    <x v="0"/>
    <x v="8"/>
    <s v="Small Box"/>
    <x v="18"/>
    <n v="0.53"/>
    <s v="United States"/>
    <x v="1"/>
    <x v="4"/>
    <s v="Lake In The Hills"/>
    <n v="60102"/>
    <x v="5"/>
    <d v="2015-04-02T00:00:00"/>
    <x v="0"/>
    <n v="44"/>
    <n v="-32.026800000000001"/>
    <n v="14"/>
    <n v="88.85"/>
    <n v="6.19"/>
  </r>
  <r>
    <n v="1412"/>
    <n v="87087"/>
    <x v="23"/>
    <x v="2"/>
    <x v="4"/>
    <n v="0.08"/>
    <n v="3.38"/>
    <n v="0.85"/>
    <s v="Regular Air"/>
    <s v="Corporate"/>
    <x v="1"/>
    <x v="9"/>
    <s v="Wrap Bag"/>
    <x v="19"/>
    <n v="0.48"/>
    <s v="United States"/>
    <x v="2"/>
    <x v="2"/>
    <s v="Mountain View"/>
    <n v="94043"/>
    <x v="5"/>
    <d v="2015-04-02T00:00:00"/>
    <x v="0"/>
    <n v="44"/>
    <n v="20.453600000000002"/>
    <n v="12"/>
    <n v="38.81"/>
    <n v="3.3"/>
  </r>
  <r>
    <n v="1413"/>
    <n v="45539"/>
    <x v="24"/>
    <x v="3"/>
    <x v="4"/>
    <n v="0.02"/>
    <n v="16.48"/>
    <n v="1.99"/>
    <s v="Express Air"/>
    <s v="Corporate"/>
    <x v="2"/>
    <x v="7"/>
    <s v="Small Pack"/>
    <x v="20"/>
    <n v="0.42"/>
    <s v="United States"/>
    <x v="3"/>
    <x v="13"/>
    <s v="Boston"/>
    <n v="2113"/>
    <x v="5"/>
    <d v="2015-04-02T00:00:00"/>
    <x v="0"/>
    <n v="44"/>
    <n v="69.61"/>
    <n v="27"/>
    <n v="484.56"/>
    <n v="16.46"/>
  </r>
  <r>
    <n v="2203"/>
    <n v="86051"/>
    <x v="25"/>
    <x v="1"/>
    <x v="2"/>
    <n v="0.08"/>
    <n v="145.44999999999999"/>
    <n v="17.850000000000001"/>
    <s v="Delivery Truck"/>
    <s v="Home Office"/>
    <x v="2"/>
    <x v="4"/>
    <s v="Jumbo Drum"/>
    <x v="21"/>
    <n v="0.56000000000000005"/>
    <s v="United States"/>
    <x v="1"/>
    <x v="1"/>
    <s v="Brooklyn Park"/>
    <n v="55445"/>
    <x v="6"/>
    <d v="2015-04-02T00:00:00"/>
    <x v="0"/>
    <n v="42"/>
    <n v="751.58"/>
    <n v="8"/>
    <n v="1117.6600000000001"/>
    <n v="145.37"/>
  </r>
  <r>
    <n v="3355"/>
    <n v="88587"/>
    <x v="26"/>
    <x v="2"/>
    <x v="2"/>
    <n v="0.08"/>
    <n v="8.32"/>
    <n v="2.38"/>
    <s v="Express Air"/>
    <s v="Corporate"/>
    <x v="2"/>
    <x v="7"/>
    <s v="Small Pack"/>
    <x v="22"/>
    <n v="0.74"/>
    <s v="United States"/>
    <x v="2"/>
    <x v="2"/>
    <s v="Camarillo"/>
    <n v="93010"/>
    <x v="7"/>
    <d v="2015-04-03T00:00:00"/>
    <x v="0"/>
    <n v="25"/>
    <n v="-41.83"/>
    <n v="6"/>
    <n v="48.99"/>
    <n v="8.24"/>
  </r>
  <r>
    <n v="2454"/>
    <n v="89219"/>
    <x v="27"/>
    <x v="0"/>
    <x v="3"/>
    <n v="0.06"/>
    <n v="3499.99"/>
    <n v="24.49"/>
    <s v="Express Air"/>
    <s v="Corporate"/>
    <x v="2"/>
    <x v="11"/>
    <s v="Large Box"/>
    <x v="23"/>
    <n v="0.37"/>
    <s v="United States"/>
    <x v="0"/>
    <x v="11"/>
    <s v="Hoover"/>
    <n v="35244"/>
    <x v="8"/>
    <d v="2015-04-03T00:00:00"/>
    <x v="0"/>
    <n v="25"/>
    <n v="-68.432000000000002"/>
    <n v="1"/>
    <n v="3550.28"/>
    <n v="3499.93"/>
  </r>
  <r>
    <n v="3187"/>
    <n v="89025"/>
    <x v="28"/>
    <x v="0"/>
    <x v="1"/>
    <n v="0.08"/>
    <n v="170.98"/>
    <n v="35.89"/>
    <s v="Delivery Truck"/>
    <s v="Small Business"/>
    <x v="0"/>
    <x v="6"/>
    <s v="Jumbo Box"/>
    <x v="24"/>
    <n v="0.66"/>
    <s v="United States"/>
    <x v="0"/>
    <x v="7"/>
    <s v="Riverview"/>
    <n v="33569"/>
    <x v="9"/>
    <d v="2015-04-03T00:00:00"/>
    <x v="0"/>
    <n v="25"/>
    <n v="-119.812"/>
    <n v="1"/>
    <n v="199.48"/>
    <n v="170.9"/>
  </r>
  <r>
    <n v="64"/>
    <n v="87406"/>
    <x v="29"/>
    <x v="0"/>
    <x v="4"/>
    <n v="0"/>
    <n v="3.69"/>
    <n v="0.5"/>
    <s v="Regular Air"/>
    <s v="Small Business"/>
    <x v="1"/>
    <x v="10"/>
    <s v="Small Box"/>
    <x v="25"/>
    <n v="0.38"/>
    <s v="United States"/>
    <x v="0"/>
    <x v="14"/>
    <s v="Salem"/>
    <n v="24153"/>
    <x v="9"/>
    <d v="2015-04-03T00:00:00"/>
    <x v="0"/>
    <n v="25"/>
    <n v="-37.5291"/>
    <n v="1"/>
    <n v="4"/>
    <n v="3.69"/>
  </r>
  <r>
    <n v="2877"/>
    <n v="91492"/>
    <x v="30"/>
    <x v="3"/>
    <x v="4"/>
    <n v="0"/>
    <n v="8.33"/>
    <n v="1.99"/>
    <s v="Express Air"/>
    <s v="Consumer"/>
    <x v="2"/>
    <x v="7"/>
    <s v="Small Pack"/>
    <x v="26"/>
    <n v="0.52"/>
    <s v="United States"/>
    <x v="3"/>
    <x v="15"/>
    <s v="North Olmsted"/>
    <n v="44070"/>
    <x v="9"/>
    <d v="2015-04-03T00:00:00"/>
    <x v="0"/>
    <n v="25"/>
    <n v="74.181899999999999"/>
    <n v="12"/>
    <n v="107.51"/>
    <n v="8.33"/>
  </r>
  <r>
    <n v="2878"/>
    <n v="54369"/>
    <x v="31"/>
    <x v="2"/>
    <x v="4"/>
    <n v="0"/>
    <n v="8.33"/>
    <n v="1.99"/>
    <s v="Express Air"/>
    <s v="Consumer"/>
    <x v="2"/>
    <x v="7"/>
    <s v="Small Pack"/>
    <x v="26"/>
    <n v="0.52"/>
    <s v="United States"/>
    <x v="2"/>
    <x v="6"/>
    <s v="Seattle"/>
    <n v="98107"/>
    <x v="9"/>
    <d v="2015-04-03T00:00:00"/>
    <x v="0"/>
    <n v="25"/>
    <n v="82.31"/>
    <n v="47"/>
    <n v="421.08"/>
    <n v="8.33"/>
  </r>
  <r>
    <n v="3133"/>
    <n v="86792"/>
    <x v="32"/>
    <x v="1"/>
    <x v="0"/>
    <n v="0.08"/>
    <n v="5.4"/>
    <n v="7.78"/>
    <s v="Regular Air"/>
    <s v="Corporate"/>
    <x v="1"/>
    <x v="1"/>
    <s v="Small Box"/>
    <x v="27"/>
    <n v="0.37"/>
    <s v="United States"/>
    <x v="1"/>
    <x v="4"/>
    <s v="Naperville"/>
    <n v="60540"/>
    <x v="10"/>
    <d v="2015-04-03T00:00:00"/>
    <x v="0"/>
    <n v="23"/>
    <n v="-44.067999999999998"/>
    <n v="4"/>
    <n v="25.35"/>
    <n v="5.32"/>
  </r>
  <r>
    <n v="1005"/>
    <n v="90043"/>
    <x v="33"/>
    <x v="1"/>
    <x v="2"/>
    <n v="0.06"/>
    <n v="10.14"/>
    <n v="2.27"/>
    <s v="Regular Air"/>
    <s v="Small Business"/>
    <x v="1"/>
    <x v="2"/>
    <s v="Wrap Bag"/>
    <x v="28"/>
    <n v="0.36"/>
    <s v="United States"/>
    <x v="1"/>
    <x v="4"/>
    <s v="Buffalo Grove"/>
    <n v="60089"/>
    <x v="10"/>
    <d v="2015-04-03T00:00:00"/>
    <x v="0"/>
    <n v="23"/>
    <n v="-3.88"/>
    <n v="1"/>
    <n v="12.18"/>
    <n v="10.08"/>
  </r>
  <r>
    <n v="3206"/>
    <n v="87933"/>
    <x v="34"/>
    <x v="2"/>
    <x v="2"/>
    <n v="0.01"/>
    <n v="39.979999999999997"/>
    <n v="4"/>
    <s v="Regular Air"/>
    <s v="Consumer"/>
    <x v="2"/>
    <x v="7"/>
    <s v="Small Box"/>
    <x v="29"/>
    <n v="0.7"/>
    <s v="United States"/>
    <x v="2"/>
    <x v="16"/>
    <s v="Twin Falls"/>
    <n v="83301"/>
    <x v="11"/>
    <d v="2015-04-04T00:00:00"/>
    <x v="0"/>
    <n v="5"/>
    <n v="51.59"/>
    <n v="6"/>
    <n v="257.52"/>
    <n v="39.97"/>
  </r>
  <r>
    <n v="197"/>
    <n v="88921"/>
    <x v="35"/>
    <x v="1"/>
    <x v="0"/>
    <n v="0"/>
    <n v="161.55000000000001"/>
    <n v="19.989999999999998"/>
    <s v="Regular Air"/>
    <s v="Small Business"/>
    <x v="1"/>
    <x v="12"/>
    <s v="Small Box"/>
    <x v="30"/>
    <n v="0.66"/>
    <s v="United States"/>
    <x v="1"/>
    <x v="17"/>
    <s v="Overland Park"/>
    <n v="66212"/>
    <x v="12"/>
    <d v="2015-04-04T00:00:00"/>
    <x v="0"/>
    <n v="2"/>
    <n v="1167.1579999999999"/>
    <n v="19"/>
    <n v="3108.98"/>
    <n v="161.55000000000001"/>
  </r>
  <r>
    <n v="198"/>
    <n v="51072"/>
    <x v="36"/>
    <x v="1"/>
    <x v="0"/>
    <n v="0"/>
    <n v="161.55000000000001"/>
    <n v="19.989999999999998"/>
    <s v="Regular Air"/>
    <s v="Small Business"/>
    <x v="1"/>
    <x v="12"/>
    <s v="Small Box"/>
    <x v="30"/>
    <n v="0.66"/>
    <s v="United States"/>
    <x v="1"/>
    <x v="18"/>
    <s v="Detroit"/>
    <n v="48138"/>
    <x v="12"/>
    <d v="2015-04-04T00:00:00"/>
    <x v="0"/>
    <n v="2"/>
    <n v="1014.92"/>
    <n v="77"/>
    <n v="12599.55"/>
    <n v="161.55000000000001"/>
  </r>
  <r>
    <n v="2667"/>
    <n v="87831"/>
    <x v="37"/>
    <x v="3"/>
    <x v="1"/>
    <n v="0.04"/>
    <n v="90.24"/>
    <n v="0.99"/>
    <s v="Regular Air"/>
    <s v="Home Office"/>
    <x v="1"/>
    <x v="3"/>
    <s v="Small Box"/>
    <x v="31"/>
    <n v="0.56000000000000005"/>
    <s v="United States"/>
    <x v="3"/>
    <x v="15"/>
    <s v="Lakewood"/>
    <n v="44107"/>
    <x v="12"/>
    <d v="2015-04-04T00:00:00"/>
    <x v="0"/>
    <n v="2"/>
    <n v="246.2748"/>
    <n v="4"/>
    <n v="356.92"/>
    <n v="90.2"/>
  </r>
  <r>
    <n v="2667"/>
    <n v="87831"/>
    <x v="37"/>
    <x v="3"/>
    <x v="1"/>
    <n v="0.09"/>
    <n v="47.9"/>
    <n v="5.86"/>
    <s v="Express Air"/>
    <s v="Home Office"/>
    <x v="1"/>
    <x v="2"/>
    <s v="Small Box"/>
    <x v="32"/>
    <n v="0.37"/>
    <s v="United States"/>
    <x v="3"/>
    <x v="15"/>
    <s v="Lakewood"/>
    <n v="44107"/>
    <x v="12"/>
    <d v="2015-04-04T00:00:00"/>
    <x v="0"/>
    <n v="2"/>
    <n v="93.950400000000002"/>
    <n v="3"/>
    <n v="136.16"/>
    <n v="47.81"/>
  </r>
  <r>
    <n v="2957"/>
    <n v="90264"/>
    <x v="38"/>
    <x v="1"/>
    <x v="3"/>
    <n v="0.1"/>
    <n v="37.94"/>
    <n v="5.08"/>
    <s v="Express Air"/>
    <s v="Corporate"/>
    <x v="1"/>
    <x v="2"/>
    <s v="Wrap Bag"/>
    <x v="33"/>
    <n v="0.38"/>
    <s v="United States"/>
    <x v="1"/>
    <x v="19"/>
    <s v="Milwaukee"/>
    <n v="53209"/>
    <x v="12"/>
    <d v="2015-04-04T00:00:00"/>
    <x v="0"/>
    <n v="2"/>
    <n v="95.054400000000001"/>
    <n v="4"/>
    <n v="137.76"/>
    <n v="37.840000000000003"/>
  </r>
  <r>
    <n v="1112"/>
    <n v="90832"/>
    <x v="39"/>
    <x v="2"/>
    <x v="4"/>
    <n v="0.03"/>
    <n v="300.98"/>
    <n v="54.92"/>
    <s v="Delivery Truck"/>
    <s v="Corporate"/>
    <x v="0"/>
    <x v="6"/>
    <s v="Jumbo Box"/>
    <x v="34"/>
    <n v="0.55000000000000004"/>
    <s v="United States"/>
    <x v="2"/>
    <x v="2"/>
    <s v="Yucaipa"/>
    <n v="92399"/>
    <x v="12"/>
    <d v="2015-04-04T00:00:00"/>
    <x v="0"/>
    <n v="2"/>
    <n v="1272.5808"/>
    <n v="12"/>
    <n v="3527.82"/>
    <n v="300.95"/>
  </r>
  <r>
    <n v="1112"/>
    <n v="90832"/>
    <x v="39"/>
    <x v="2"/>
    <x v="4"/>
    <n v="0.02"/>
    <n v="2550.14"/>
    <n v="29.7"/>
    <s v="Delivery Truck"/>
    <s v="Corporate"/>
    <x v="2"/>
    <x v="4"/>
    <s v="Jumbo Drum"/>
    <x v="35"/>
    <n v="0.56999999999999995"/>
    <s v="United States"/>
    <x v="2"/>
    <x v="2"/>
    <s v="Yucaipa"/>
    <n v="92399"/>
    <x v="12"/>
    <d v="2015-04-04T00:00:00"/>
    <x v="0"/>
    <n v="2"/>
    <n v="-5390.7388920000003"/>
    <n v="2"/>
    <n v="4698.21"/>
    <n v="2550.12"/>
  </r>
  <r>
    <n v="2014"/>
    <n v="88368"/>
    <x v="40"/>
    <x v="1"/>
    <x v="0"/>
    <n v="0.06"/>
    <n v="6.48"/>
    <n v="7.49"/>
    <s v="Regular Air"/>
    <s v="Home Office"/>
    <x v="1"/>
    <x v="2"/>
    <s v="Small Box"/>
    <x v="36"/>
    <n v="0.37"/>
    <s v="United States"/>
    <x v="1"/>
    <x v="20"/>
    <s v="Council Bluffs"/>
    <n v="51503"/>
    <x v="13"/>
    <d v="2015-04-04T00:00:00"/>
    <x v="0"/>
    <n v="0"/>
    <n v="-191.49"/>
    <n v="12"/>
    <n v="74.930000000000007"/>
    <n v="6.42"/>
  </r>
  <r>
    <n v="1590"/>
    <n v="86668"/>
    <x v="41"/>
    <x v="3"/>
    <x v="3"/>
    <n v="0.03"/>
    <n v="19.04"/>
    <n v="6.38"/>
    <s v="Express Air"/>
    <s v="Corporate"/>
    <x v="0"/>
    <x v="8"/>
    <s v="Small Box"/>
    <x v="37"/>
    <n v="0.56000000000000005"/>
    <s v="United States"/>
    <x v="3"/>
    <x v="15"/>
    <s v="Willoughby"/>
    <n v="44094"/>
    <x v="13"/>
    <d v="2015-04-04T00:00:00"/>
    <x v="0"/>
    <n v="0"/>
    <n v="83.793599999999998"/>
    <n v="7"/>
    <n v="144.03"/>
    <n v="19.010000000000002"/>
  </r>
  <r>
    <n v="2441"/>
    <n v="89300"/>
    <x v="42"/>
    <x v="0"/>
    <x v="3"/>
    <n v="0.02"/>
    <n v="63.94"/>
    <n v="14.48"/>
    <s v="Regular Air"/>
    <s v="Consumer"/>
    <x v="0"/>
    <x v="8"/>
    <s v="Small Box"/>
    <x v="38"/>
    <n v="0.46"/>
    <s v="United States"/>
    <x v="0"/>
    <x v="7"/>
    <s v="Melbourne"/>
    <n v="32935"/>
    <x v="13"/>
    <d v="2015-04-04T00:00:00"/>
    <x v="0"/>
    <n v="0"/>
    <n v="-100.17"/>
    <n v="11"/>
    <n v="709.7"/>
    <n v="63.92"/>
  </r>
  <r>
    <n v="3400"/>
    <n v="87537"/>
    <x v="43"/>
    <x v="3"/>
    <x v="3"/>
    <n v="0.1"/>
    <n v="9.3800000000000008"/>
    <n v="4.93"/>
    <s v="Express Air"/>
    <s v="Small Business"/>
    <x v="0"/>
    <x v="8"/>
    <s v="Small Box"/>
    <x v="39"/>
    <n v="0.56999999999999995"/>
    <s v="United States"/>
    <x v="3"/>
    <x v="21"/>
    <s v="Fairmont"/>
    <n v="26554"/>
    <x v="13"/>
    <d v="2015-04-04T00:00:00"/>
    <x v="0"/>
    <n v="0"/>
    <n v="-24.7104"/>
    <n v="15"/>
    <n v="135.78"/>
    <n v="9.2799999999999994"/>
  </r>
  <r>
    <n v="2240"/>
    <n v="89102"/>
    <x v="44"/>
    <x v="0"/>
    <x v="2"/>
    <n v="0.01"/>
    <n v="13.43"/>
    <n v="5.5"/>
    <s v="Express Air"/>
    <s v="Corporate"/>
    <x v="1"/>
    <x v="12"/>
    <s v="Small Box"/>
    <x v="40"/>
    <n v="0.56999999999999995"/>
    <s v="United States"/>
    <x v="0"/>
    <x v="7"/>
    <s v="Lakeland"/>
    <n v="33801"/>
    <x v="14"/>
    <d v="2015-04-13T00:00:00"/>
    <x v="0"/>
    <n v="6"/>
    <n v="-313.02179999999998"/>
    <n v="7"/>
    <n v="99.75"/>
    <n v="13.42"/>
  </r>
  <r>
    <n v="2874"/>
    <n v="89873"/>
    <x v="45"/>
    <x v="1"/>
    <x v="2"/>
    <n v="0.05"/>
    <n v="4.84"/>
    <n v="0.71"/>
    <s v="Regular Air"/>
    <s v="Home Office"/>
    <x v="1"/>
    <x v="9"/>
    <s v="Wrap Bag"/>
    <x v="41"/>
    <n v="0.52"/>
    <s v="United States"/>
    <x v="1"/>
    <x v="22"/>
    <s v="La Vista"/>
    <n v="68128"/>
    <x v="14"/>
    <d v="2015-04-15T00:00:00"/>
    <x v="0"/>
    <n v="8"/>
    <n v="13.4481"/>
    <n v="4"/>
    <n v="19.489999999999998"/>
    <n v="4.79"/>
  </r>
  <r>
    <n v="268"/>
    <n v="88941"/>
    <x v="46"/>
    <x v="2"/>
    <x v="2"/>
    <n v="0.03"/>
    <n v="40.89"/>
    <n v="18.98"/>
    <s v="Regular Air"/>
    <s v="Home Office"/>
    <x v="0"/>
    <x v="8"/>
    <s v="Small Box"/>
    <x v="42"/>
    <n v="0.56999999999999995"/>
    <s v="United States"/>
    <x v="2"/>
    <x v="23"/>
    <s v="Flagstaff"/>
    <n v="86001"/>
    <x v="15"/>
    <d v="2015-04-14T00:00:00"/>
    <x v="0"/>
    <n v="6"/>
    <n v="78.98"/>
    <n v="5"/>
    <n v="210.77"/>
    <n v="40.86"/>
  </r>
  <r>
    <n v="272"/>
    <n v="5509"/>
    <x v="47"/>
    <x v="0"/>
    <x v="2"/>
    <n v="0.03"/>
    <n v="40.89"/>
    <n v="18.98"/>
    <s v="Regular Air"/>
    <s v="Home Office"/>
    <x v="0"/>
    <x v="8"/>
    <s v="Small Box"/>
    <x v="42"/>
    <n v="0.56999999999999995"/>
    <s v="United States"/>
    <x v="0"/>
    <x v="3"/>
    <s v="Charlotte"/>
    <n v="28204"/>
    <x v="15"/>
    <d v="2015-04-14T00:00:00"/>
    <x v="0"/>
    <n v="6"/>
    <n v="52.916600000000003"/>
    <n v="21"/>
    <n v="885.23"/>
    <n v="40.86"/>
  </r>
  <r>
    <n v="2851"/>
    <n v="86454"/>
    <x v="48"/>
    <x v="1"/>
    <x v="2"/>
    <n v="0.05"/>
    <n v="115.99"/>
    <n v="8.99"/>
    <s v="Regular Air"/>
    <s v="Consumer"/>
    <x v="2"/>
    <x v="13"/>
    <s v="Small Box"/>
    <x v="43"/>
    <n v="0.57999999999999996"/>
    <s v="United States"/>
    <x v="1"/>
    <x v="24"/>
    <s v="Odessa"/>
    <n v="79762"/>
    <x v="16"/>
    <d v="2015-04-13T00:00:00"/>
    <x v="0"/>
    <n v="3"/>
    <n v="719.35260000000005"/>
    <n v="11"/>
    <n v="1042.54"/>
    <n v="115.94"/>
  </r>
  <r>
    <n v="2684"/>
    <n v="89148"/>
    <x v="49"/>
    <x v="0"/>
    <x v="2"/>
    <n v="7.0000000000000007E-2"/>
    <n v="4.97"/>
    <n v="5.71"/>
    <s v="Regular Air"/>
    <s v="Small Business"/>
    <x v="0"/>
    <x v="8"/>
    <s v="Medium Box"/>
    <x v="44"/>
    <n v="0.54"/>
    <s v="United States"/>
    <x v="0"/>
    <x v="7"/>
    <s v="Port Charlotte"/>
    <n v="33952"/>
    <x v="17"/>
    <d v="2015-04-15T00:00:00"/>
    <x v="0"/>
    <n v="4"/>
    <n v="-180.15199999999999"/>
    <n v="5"/>
    <n v="26.66"/>
    <n v="4.9000000000000004"/>
  </r>
  <r>
    <n v="1185"/>
    <n v="85940"/>
    <x v="50"/>
    <x v="0"/>
    <x v="4"/>
    <n v="0.08"/>
    <n v="11.7"/>
    <n v="6.96"/>
    <s v="Regular Air"/>
    <s v="Consumer"/>
    <x v="1"/>
    <x v="3"/>
    <s v="Medium Box"/>
    <x v="45"/>
    <n v="0.5"/>
    <s v="United States"/>
    <x v="0"/>
    <x v="11"/>
    <s v="Madison"/>
    <n v="35756"/>
    <x v="17"/>
    <d v="2015-04-13T00:00:00"/>
    <x v="0"/>
    <n v="2"/>
    <n v="28.565999999999999"/>
    <n v="8"/>
    <n v="87.8"/>
    <n v="11.62"/>
  </r>
  <r>
    <n v="2363"/>
    <n v="90040"/>
    <x v="51"/>
    <x v="3"/>
    <x v="1"/>
    <n v="0"/>
    <n v="5.77"/>
    <n v="5.92"/>
    <s v="Regular Air"/>
    <s v="Home Office"/>
    <x v="0"/>
    <x v="8"/>
    <s v="Medium Box"/>
    <x v="46"/>
    <n v="0.55000000000000004"/>
    <s v="United States"/>
    <x v="3"/>
    <x v="15"/>
    <s v="Medina"/>
    <n v="44256"/>
    <x v="18"/>
    <d v="2015-04-13T00:00:00"/>
    <x v="0"/>
    <n v="1"/>
    <n v="-61.5276"/>
    <n v="11"/>
    <n v="69.89"/>
    <n v="5.77"/>
  </r>
  <r>
    <n v="369"/>
    <n v="90292"/>
    <x v="52"/>
    <x v="2"/>
    <x v="2"/>
    <n v="0.09"/>
    <n v="19.23"/>
    <n v="6.15"/>
    <s v="Express Air"/>
    <s v="Corporate"/>
    <x v="0"/>
    <x v="8"/>
    <s v="Small Pack"/>
    <x v="47"/>
    <n v="0.44"/>
    <s v="United States"/>
    <x v="2"/>
    <x v="2"/>
    <s v="Oakland"/>
    <n v="94601"/>
    <x v="18"/>
    <d v="2015-04-13T00:00:00"/>
    <x v="0"/>
    <n v="1"/>
    <n v="211.232"/>
    <n v="21"/>
    <n v="394.1"/>
    <n v="19.14"/>
  </r>
  <r>
    <n v="1712"/>
    <n v="87749"/>
    <x v="53"/>
    <x v="0"/>
    <x v="2"/>
    <n v="0.03"/>
    <n v="11.66"/>
    <n v="7.95"/>
    <s v="Regular Air"/>
    <s v="Corporate"/>
    <x v="1"/>
    <x v="9"/>
    <s v="Small Pack"/>
    <x v="48"/>
    <n v="0.57999999999999996"/>
    <s v="United States"/>
    <x v="0"/>
    <x v="25"/>
    <s v="Martinez"/>
    <n v="30907"/>
    <x v="18"/>
    <d v="2015-04-20T00:00:00"/>
    <x v="0"/>
    <n v="6"/>
    <n v="-31.094000000000001"/>
    <n v="22"/>
    <n v="267.32"/>
    <n v="11.63"/>
  </r>
  <r>
    <n v="721"/>
    <n v="91054"/>
    <x v="54"/>
    <x v="1"/>
    <x v="3"/>
    <n v="0.01"/>
    <n v="7.28"/>
    <n v="11.15"/>
    <s v="Regular Air"/>
    <s v="Corporate"/>
    <x v="1"/>
    <x v="2"/>
    <s v="Small Box"/>
    <x v="49"/>
    <n v="0.37"/>
    <s v="United States"/>
    <x v="1"/>
    <x v="26"/>
    <s v="Frankfort"/>
    <n v="46041"/>
    <x v="18"/>
    <d v="2015-04-13T00:00:00"/>
    <x v="0"/>
    <n v="1"/>
    <n v="-24.245999999999999"/>
    <n v="1"/>
    <n v="11.21"/>
    <n v="7.27"/>
  </r>
  <r>
    <n v="445"/>
    <n v="88083"/>
    <x v="55"/>
    <x v="1"/>
    <x v="4"/>
    <n v="0.03"/>
    <n v="48.04"/>
    <n v="19.989999999999998"/>
    <s v="Regular Air"/>
    <s v="Small Business"/>
    <x v="1"/>
    <x v="2"/>
    <s v="Small Box"/>
    <x v="50"/>
    <n v="0.37"/>
    <s v="United States"/>
    <x v="1"/>
    <x v="22"/>
    <s v="Norfolk"/>
    <n v="68701"/>
    <x v="18"/>
    <d v="2015-04-13T00:00:00"/>
    <x v="0"/>
    <n v="1"/>
    <n v="-4.46"/>
    <n v="2"/>
    <n v="101.71"/>
    <n v="48.01"/>
  </r>
  <r>
    <n v="918"/>
    <n v="90492"/>
    <x v="56"/>
    <x v="2"/>
    <x v="1"/>
    <n v="0.05"/>
    <n v="35.51"/>
    <n v="6.31"/>
    <s v="Regular Air"/>
    <s v="Consumer"/>
    <x v="1"/>
    <x v="12"/>
    <s v="Small Box"/>
    <x v="51"/>
    <n v="0.57999999999999996"/>
    <s v="United States"/>
    <x v="2"/>
    <x v="2"/>
    <s v="Rancho Cucamonga"/>
    <n v="91730"/>
    <x v="19"/>
    <d v="2015-04-14T00:00:00"/>
    <x v="0"/>
    <n v="2"/>
    <n v="6.11"/>
    <n v="2"/>
    <n v="73.099999999999994"/>
    <n v="35.46"/>
  </r>
  <r>
    <n v="920"/>
    <n v="90492"/>
    <x v="57"/>
    <x v="2"/>
    <x v="1"/>
    <n v="0.03"/>
    <n v="8.0399999999999991"/>
    <n v="8.94"/>
    <s v="Regular Air"/>
    <s v="Consumer"/>
    <x v="1"/>
    <x v="1"/>
    <s v="Small Box"/>
    <x v="52"/>
    <n v="0.4"/>
    <s v="United States"/>
    <x v="2"/>
    <x v="2"/>
    <s v="Redlands"/>
    <n v="92374"/>
    <x v="19"/>
    <d v="2015-04-14T00:00:00"/>
    <x v="0"/>
    <n v="2"/>
    <n v="-160.27549999999999"/>
    <n v="9"/>
    <n v="76.77"/>
    <n v="8.01"/>
  </r>
  <r>
    <n v="754"/>
    <n v="90439"/>
    <x v="58"/>
    <x v="2"/>
    <x v="2"/>
    <n v="0.06"/>
    <n v="119.99"/>
    <n v="14"/>
    <s v="Delivery Truck"/>
    <s v="Consumer"/>
    <x v="2"/>
    <x v="4"/>
    <s v="Jumbo Drum"/>
    <x v="53"/>
    <n v="0.36"/>
    <s v="United States"/>
    <x v="2"/>
    <x v="23"/>
    <s v="Prescott Valley"/>
    <n v="86314"/>
    <x v="19"/>
    <d v="2015-04-19T00:00:00"/>
    <x v="0"/>
    <n v="5"/>
    <n v="-207.679788"/>
    <n v="2"/>
    <n v="243.86"/>
    <n v="119.93"/>
  </r>
  <r>
    <n v="3221"/>
    <n v="90815"/>
    <x v="59"/>
    <x v="0"/>
    <x v="4"/>
    <n v="0.03"/>
    <n v="6.68"/>
    <n v="1.5"/>
    <s v="Regular Air"/>
    <s v="Corporate"/>
    <x v="1"/>
    <x v="9"/>
    <s v="Wrap Bag"/>
    <x v="54"/>
    <n v="0.48"/>
    <s v="United States"/>
    <x v="0"/>
    <x v="7"/>
    <s v="Sunrise"/>
    <n v="33322"/>
    <x v="19"/>
    <d v="2015-04-13T00:00:00"/>
    <x v="0"/>
    <n v="1"/>
    <n v="-577.30399999999997"/>
    <n v="7"/>
    <n v="48.32"/>
    <n v="6.65"/>
  </r>
  <r>
    <n v="171"/>
    <n v="87464"/>
    <x v="60"/>
    <x v="3"/>
    <x v="0"/>
    <n v="0.05"/>
    <n v="1.88"/>
    <n v="1.49"/>
    <s v="Regular Air"/>
    <s v="Corporate"/>
    <x v="1"/>
    <x v="1"/>
    <s v="Small Box"/>
    <x v="55"/>
    <n v="0.37"/>
    <s v="United States"/>
    <x v="3"/>
    <x v="27"/>
    <s v="Fort Lee"/>
    <n v="7024"/>
    <x v="20"/>
    <d v="2015-04-15T00:00:00"/>
    <x v="0"/>
    <n v="3"/>
    <n v="-2.9095"/>
    <n v="1"/>
    <n v="3.42"/>
    <n v="1.83"/>
  </r>
  <r>
    <n v="1561"/>
    <n v="88094"/>
    <x v="61"/>
    <x v="1"/>
    <x v="0"/>
    <n v="0.05"/>
    <n v="12.2"/>
    <n v="6.02"/>
    <s v="Regular Air"/>
    <s v="Corporate"/>
    <x v="0"/>
    <x v="8"/>
    <s v="Small Pack"/>
    <x v="56"/>
    <n v="0.43"/>
    <s v="United States"/>
    <x v="1"/>
    <x v="24"/>
    <s v="Mansfield"/>
    <n v="76063"/>
    <x v="20"/>
    <d v="2015-04-14T00:00:00"/>
    <x v="0"/>
    <n v="2"/>
    <n v="-6.6420000000000003"/>
    <n v="5"/>
    <n v="63.93"/>
    <n v="12.15"/>
  </r>
  <r>
    <n v="2738"/>
    <n v="89017"/>
    <x v="62"/>
    <x v="3"/>
    <x v="0"/>
    <n v="0.02"/>
    <n v="33.979999999999997"/>
    <n v="1.99"/>
    <s v="Regular Air"/>
    <s v="Small Business"/>
    <x v="2"/>
    <x v="7"/>
    <s v="Small Pack"/>
    <x v="57"/>
    <n v="0.45"/>
    <s v="United States"/>
    <x v="3"/>
    <x v="12"/>
    <s v="South Burlington"/>
    <n v="5403"/>
    <x v="20"/>
    <d v="2015-04-15T00:00:00"/>
    <x v="0"/>
    <n v="3"/>
    <n v="164.06129999999999"/>
    <n v="7"/>
    <n v="237.77"/>
    <n v="33.96"/>
  </r>
  <r>
    <n v="3169"/>
    <n v="86490"/>
    <x v="63"/>
    <x v="0"/>
    <x v="0"/>
    <n v="0.08"/>
    <n v="7.28"/>
    <n v="11.15"/>
    <s v="Express Air"/>
    <s v="Small Business"/>
    <x v="1"/>
    <x v="2"/>
    <s v="Small Box"/>
    <x v="49"/>
    <n v="0.37"/>
    <s v="United States"/>
    <x v="0"/>
    <x v="7"/>
    <s v="Port Orange"/>
    <n v="32127"/>
    <x v="20"/>
    <d v="2015-04-14T00:00:00"/>
    <x v="0"/>
    <n v="2"/>
    <n v="-44.414999999999999"/>
    <n v="1"/>
    <n v="14.66"/>
    <n v="7.2"/>
  </r>
  <r>
    <n v="2973"/>
    <n v="87186"/>
    <x v="64"/>
    <x v="1"/>
    <x v="1"/>
    <n v="0.01"/>
    <n v="30.97"/>
    <n v="4"/>
    <s v="Regular Air"/>
    <s v="Home Office"/>
    <x v="2"/>
    <x v="7"/>
    <s v="Small Box"/>
    <x v="58"/>
    <n v="0.74"/>
    <s v="United States"/>
    <x v="1"/>
    <x v="19"/>
    <s v="New Berlin"/>
    <n v="53151"/>
    <x v="20"/>
    <d v="2015-04-15T00:00:00"/>
    <x v="0"/>
    <n v="3"/>
    <n v="17.102799999999998"/>
    <n v="17"/>
    <n v="523.05999999999995"/>
    <n v="30.96"/>
  </r>
  <r>
    <n v="2973"/>
    <n v="87186"/>
    <x v="64"/>
    <x v="1"/>
    <x v="1"/>
    <n v="0.08"/>
    <n v="125.99"/>
    <n v="7.69"/>
    <s v="Regular Air"/>
    <s v="Home Office"/>
    <x v="2"/>
    <x v="13"/>
    <s v="Small Box"/>
    <x v="59"/>
    <n v="0.57999999999999996"/>
    <s v="United States"/>
    <x v="1"/>
    <x v="19"/>
    <s v="New Berlin"/>
    <n v="53151"/>
    <x v="20"/>
    <d v="2015-04-15T00:00:00"/>
    <x v="0"/>
    <n v="3"/>
    <n v="1269.3819599999999"/>
    <n v="23"/>
    <n v="2424.6799999999998"/>
    <n v="125.91"/>
  </r>
  <r>
    <n v="2250"/>
    <n v="86699"/>
    <x v="65"/>
    <x v="3"/>
    <x v="2"/>
    <n v="0"/>
    <n v="2.08"/>
    <n v="5.33"/>
    <s v="Regular Air"/>
    <s v="Home Office"/>
    <x v="0"/>
    <x v="8"/>
    <s v="Small Box"/>
    <x v="60"/>
    <n v="0.43"/>
    <s v="United States"/>
    <x v="3"/>
    <x v="28"/>
    <s v="State College"/>
    <n v="16801"/>
    <x v="20"/>
    <d v="2015-04-20T00:00:00"/>
    <x v="0"/>
    <n v="6"/>
    <n v="-192.5532"/>
    <n v="22"/>
    <n v="51.41"/>
    <n v="2.08"/>
  </r>
  <r>
    <n v="940"/>
    <n v="90844"/>
    <x v="66"/>
    <x v="3"/>
    <x v="2"/>
    <n v="0.09"/>
    <n v="100.98"/>
    <n v="35.840000000000003"/>
    <s v="Delivery Truck"/>
    <s v="Home Office"/>
    <x v="0"/>
    <x v="6"/>
    <s v="Jumbo Box"/>
    <x v="6"/>
    <n v="0.62"/>
    <s v="United States"/>
    <x v="3"/>
    <x v="29"/>
    <s v="New Milford"/>
    <n v="6776"/>
    <x v="21"/>
    <d v="2015-04-19T00:00:00"/>
    <x v="0"/>
    <n v="4"/>
    <n v="-193.58"/>
    <n v="4"/>
    <n v="396.19"/>
    <n v="100.89"/>
  </r>
  <r>
    <n v="329"/>
    <n v="89726"/>
    <x v="67"/>
    <x v="3"/>
    <x v="3"/>
    <n v="0.06"/>
    <n v="296.18"/>
    <n v="54.12"/>
    <s v="Delivery Truck"/>
    <s v="Home Office"/>
    <x v="0"/>
    <x v="0"/>
    <s v="Jumbo Box"/>
    <x v="61"/>
    <n v="0.76"/>
    <s v="United States"/>
    <x v="3"/>
    <x v="30"/>
    <s v="Sanford"/>
    <n v="4073"/>
    <x v="21"/>
    <d v="2015-04-15T00:00:00"/>
    <x v="0"/>
    <n v="2"/>
    <n v="-715.77820599999995"/>
    <n v="5"/>
    <n v="1170.21"/>
    <n v="296.12"/>
  </r>
  <r>
    <n v="331"/>
    <n v="89726"/>
    <x v="68"/>
    <x v="3"/>
    <x v="3"/>
    <n v="0.01"/>
    <n v="29.1"/>
    <n v="4"/>
    <s v="Express Air"/>
    <s v="Home Office"/>
    <x v="2"/>
    <x v="7"/>
    <s v="Small Box"/>
    <x v="62"/>
    <n v="0.78"/>
    <s v="United States"/>
    <x v="3"/>
    <x v="31"/>
    <s v="Goffstown"/>
    <n v="3045"/>
    <x v="21"/>
    <d v="2015-04-16T00:00:00"/>
    <x v="0"/>
    <n v="3"/>
    <n v="-22.82"/>
    <n v="8"/>
    <n v="243.32"/>
    <n v="29.09"/>
  </r>
  <r>
    <n v="1559"/>
    <n v="87424"/>
    <x v="69"/>
    <x v="0"/>
    <x v="0"/>
    <n v="0.1"/>
    <n v="226.67"/>
    <n v="28.16"/>
    <s v="Delivery Truck"/>
    <s v="Consumer"/>
    <x v="0"/>
    <x v="5"/>
    <s v="Jumbo Drum"/>
    <x v="63"/>
    <n v="0.59"/>
    <s v="United States"/>
    <x v="0"/>
    <x v="14"/>
    <s v="Blacksburg"/>
    <n v="24060"/>
    <x v="22"/>
    <d v="2015-04-17T00:00:00"/>
    <x v="0"/>
    <n v="3"/>
    <n v="-390.76799999999997"/>
    <n v="5"/>
    <n v="1088.26"/>
    <n v="226.57"/>
  </r>
  <r>
    <n v="1632"/>
    <n v="90533"/>
    <x v="70"/>
    <x v="0"/>
    <x v="1"/>
    <n v="0.02"/>
    <n v="25.99"/>
    <n v="5.37"/>
    <s v="Regular Air"/>
    <s v="Home Office"/>
    <x v="1"/>
    <x v="9"/>
    <s v="Small Box"/>
    <x v="64"/>
    <n v="0.56000000000000005"/>
    <s v="United States"/>
    <x v="0"/>
    <x v="0"/>
    <s v="Hattiesburg"/>
    <n v="39401"/>
    <x v="22"/>
    <d v="2015-04-17T00:00:00"/>
    <x v="0"/>
    <n v="3"/>
    <n v="-88.158000000000001"/>
    <n v="9"/>
    <n v="243.24"/>
    <n v="25.97"/>
  </r>
  <r>
    <n v="553"/>
    <n v="8165"/>
    <x v="71"/>
    <x v="2"/>
    <x v="2"/>
    <n v="0.01"/>
    <n v="4.9800000000000004"/>
    <n v="7.44"/>
    <s v="Regular Air"/>
    <s v="Corporate"/>
    <x v="1"/>
    <x v="2"/>
    <s v="Small Box"/>
    <x v="65"/>
    <n v="0.36"/>
    <s v="United States"/>
    <x v="2"/>
    <x v="2"/>
    <s v="Los Angeles"/>
    <n v="90008"/>
    <x v="22"/>
    <d v="2015-04-24T00:00:00"/>
    <x v="0"/>
    <n v="8"/>
    <n v="-179.59200000000001"/>
    <n v="63"/>
    <n v="330.21"/>
    <n v="4.97"/>
  </r>
  <r>
    <n v="555"/>
    <n v="86191"/>
    <x v="72"/>
    <x v="2"/>
    <x v="2"/>
    <n v="0.01"/>
    <n v="4.9800000000000004"/>
    <n v="7.44"/>
    <s v="Regular Air"/>
    <s v="Corporate"/>
    <x v="1"/>
    <x v="2"/>
    <s v="Small Box"/>
    <x v="65"/>
    <n v="0.36"/>
    <s v="United States"/>
    <x v="2"/>
    <x v="9"/>
    <s v="Pleasant Grove"/>
    <n v="84062"/>
    <x v="22"/>
    <d v="2015-04-24T00:00:00"/>
    <x v="0"/>
    <n v="8"/>
    <n v="-161.6328"/>
    <n v="16"/>
    <n v="83.86"/>
    <n v="4.97"/>
  </r>
  <r>
    <n v="2952"/>
    <n v="91398"/>
    <x v="73"/>
    <x v="3"/>
    <x v="3"/>
    <n v="0.08"/>
    <n v="5.74"/>
    <n v="5.01"/>
    <s v="Express Air"/>
    <s v="Corporate"/>
    <x v="1"/>
    <x v="1"/>
    <s v="Small Box"/>
    <x v="66"/>
    <n v="0.39"/>
    <s v="United States"/>
    <x v="3"/>
    <x v="15"/>
    <s v="Grove City"/>
    <n v="43123"/>
    <x v="22"/>
    <d v="2015-04-17T00:00:00"/>
    <x v="0"/>
    <n v="3"/>
    <n v="-61.628039999999999"/>
    <n v="12"/>
    <n v="70.03"/>
    <n v="5.66"/>
  </r>
  <r>
    <n v="568"/>
    <n v="88880"/>
    <x v="74"/>
    <x v="0"/>
    <x v="4"/>
    <n v="0.09"/>
    <n v="70.97"/>
    <n v="3.5"/>
    <s v="Regular Air"/>
    <s v="Consumer"/>
    <x v="1"/>
    <x v="3"/>
    <s v="Small Box"/>
    <x v="67"/>
    <n v="0.59"/>
    <s v="United States"/>
    <x v="0"/>
    <x v="0"/>
    <s v="Columbus"/>
    <n v="39701"/>
    <x v="22"/>
    <d v="2015-04-15T00:00:00"/>
    <x v="0"/>
    <n v="1"/>
    <n v="-99.567999999999998"/>
    <n v="12"/>
    <n v="805.99"/>
    <n v="70.88"/>
  </r>
  <r>
    <n v="1607"/>
    <n v="87994"/>
    <x v="75"/>
    <x v="3"/>
    <x v="4"/>
    <n v="0.01"/>
    <n v="15.16"/>
    <n v="15.09"/>
    <s v="Regular Air"/>
    <s v="Home Office"/>
    <x v="1"/>
    <x v="1"/>
    <s v="Small Box"/>
    <x v="68"/>
    <n v="0.39"/>
    <s v="United States"/>
    <x v="3"/>
    <x v="5"/>
    <s v="Freeport"/>
    <n v="11520"/>
    <x v="22"/>
    <d v="2015-04-15T00:00:00"/>
    <x v="0"/>
    <n v="1"/>
    <n v="-200.85900000000001"/>
    <n v="7"/>
    <n v="110.93"/>
    <n v="15.15"/>
  </r>
  <r>
    <n v="1818"/>
    <n v="85991"/>
    <x v="76"/>
    <x v="1"/>
    <x v="4"/>
    <n v="0.06"/>
    <n v="17.98"/>
    <n v="8.51"/>
    <s v="Regular Air"/>
    <s v="Consumer"/>
    <x v="2"/>
    <x v="4"/>
    <s v="Medium Box"/>
    <x v="69"/>
    <n v="0.4"/>
    <s v="United States"/>
    <x v="1"/>
    <x v="18"/>
    <s v="Dearborn"/>
    <n v="48126"/>
    <x v="22"/>
    <d v="2015-04-17T00:00:00"/>
    <x v="0"/>
    <n v="3"/>
    <n v="-47.243088"/>
    <n v="3"/>
    <n v="56.38"/>
    <n v="17.920000000000002"/>
  </r>
  <r>
    <n v="1818"/>
    <n v="85991"/>
    <x v="76"/>
    <x v="1"/>
    <x v="4"/>
    <n v="0.1"/>
    <n v="9.99"/>
    <n v="4.78"/>
    <s v="Express Air"/>
    <s v="Consumer"/>
    <x v="1"/>
    <x v="2"/>
    <s v="Small Box"/>
    <x v="70"/>
    <n v="0.4"/>
    <s v="United States"/>
    <x v="1"/>
    <x v="18"/>
    <s v="Dearborn"/>
    <n v="48126"/>
    <x v="22"/>
    <d v="2015-04-18T00:00:00"/>
    <x v="0"/>
    <n v="3"/>
    <n v="9.1539999999999999"/>
    <n v="12"/>
    <n v="119.13"/>
    <n v="9.89"/>
  </r>
  <r>
    <n v="1821"/>
    <n v="47108"/>
    <x v="77"/>
    <x v="3"/>
    <x v="4"/>
    <n v="7.0000000000000007E-2"/>
    <n v="18.649999999999999"/>
    <n v="3.77"/>
    <s v="Regular Air"/>
    <s v="Consumer"/>
    <x v="0"/>
    <x v="8"/>
    <s v="Small Pack"/>
    <x v="71"/>
    <n v="0.39"/>
    <s v="United States"/>
    <x v="3"/>
    <x v="5"/>
    <s v="New York City"/>
    <n v="10177"/>
    <x v="22"/>
    <d v="2015-04-16T00:00:00"/>
    <x v="0"/>
    <n v="2"/>
    <n v="149.72"/>
    <n v="34"/>
    <n v="643.64"/>
    <n v="18.579999999999998"/>
  </r>
  <r>
    <n v="1821"/>
    <n v="47108"/>
    <x v="77"/>
    <x v="3"/>
    <x v="4"/>
    <n v="0.06"/>
    <n v="17.98"/>
    <n v="8.51"/>
    <s v="Regular Air"/>
    <s v="Consumer"/>
    <x v="2"/>
    <x v="4"/>
    <s v="Medium Box"/>
    <x v="69"/>
    <n v="0.4"/>
    <s v="United States"/>
    <x v="3"/>
    <x v="5"/>
    <s v="New York City"/>
    <n v="10177"/>
    <x v="22"/>
    <d v="2015-04-17T00:00:00"/>
    <x v="0"/>
    <n v="3"/>
    <n v="-52.492319999999999"/>
    <n v="13"/>
    <n v="244.31"/>
    <n v="17.920000000000002"/>
  </r>
  <r>
    <n v="1821"/>
    <n v="47108"/>
    <x v="77"/>
    <x v="3"/>
    <x v="4"/>
    <n v="0.1"/>
    <n v="9.99"/>
    <n v="4.78"/>
    <s v="Express Air"/>
    <s v="Consumer"/>
    <x v="1"/>
    <x v="2"/>
    <s v="Small Box"/>
    <x v="70"/>
    <n v="0.4"/>
    <s v="United States"/>
    <x v="3"/>
    <x v="5"/>
    <s v="New York City"/>
    <n v="10177"/>
    <x v="22"/>
    <d v="2015-04-18T00:00:00"/>
    <x v="0"/>
    <n v="3"/>
    <n v="7.96"/>
    <n v="47"/>
    <n v="466.58"/>
    <n v="9.89"/>
  </r>
  <r>
    <n v="1821"/>
    <n v="47108"/>
    <x v="77"/>
    <x v="3"/>
    <x v="4"/>
    <n v="0.08"/>
    <n v="175.99"/>
    <n v="8.99"/>
    <s v="Express Air"/>
    <s v="Consumer"/>
    <x v="2"/>
    <x v="13"/>
    <s v="Small Box"/>
    <x v="72"/>
    <n v="0.56999999999999995"/>
    <s v="United States"/>
    <x v="3"/>
    <x v="5"/>
    <s v="New York City"/>
    <n v="10177"/>
    <x v="22"/>
    <d v="2015-04-16T00:00:00"/>
    <x v="0"/>
    <n v="2"/>
    <n v="-459.08280000000002"/>
    <n v="16"/>
    <n v="2290.69"/>
    <n v="175.91"/>
  </r>
  <r>
    <n v="2139"/>
    <n v="86003"/>
    <x v="78"/>
    <x v="1"/>
    <x v="0"/>
    <n v="0.05"/>
    <n v="2550.14"/>
    <n v="29.7"/>
    <s v="Delivery Truck"/>
    <s v="Corporate"/>
    <x v="2"/>
    <x v="4"/>
    <s v="Jumbo Drum"/>
    <x v="35"/>
    <n v="0.56999999999999995"/>
    <s v="United States"/>
    <x v="1"/>
    <x v="19"/>
    <s v="Watertown"/>
    <n v="53094"/>
    <x v="23"/>
    <d v="2015-04-17T00:00:00"/>
    <x v="0"/>
    <n v="2"/>
    <n v="-3971.0628000000002"/>
    <n v="2"/>
    <n v="4845.2700000000004"/>
    <n v="2550.09"/>
  </r>
  <r>
    <n v="1916"/>
    <n v="85895"/>
    <x v="79"/>
    <x v="0"/>
    <x v="1"/>
    <n v="0.01"/>
    <n v="125.99"/>
    <n v="8.99"/>
    <s v="Regular Air"/>
    <s v="Home Office"/>
    <x v="2"/>
    <x v="13"/>
    <s v="Small Box"/>
    <x v="73"/>
    <n v="0.55000000000000004"/>
    <s v="United States"/>
    <x v="0"/>
    <x v="32"/>
    <s v="Little Rock"/>
    <n v="72209"/>
    <x v="23"/>
    <d v="2015-04-18T00:00:00"/>
    <x v="0"/>
    <n v="2"/>
    <n v="-45.472000000000001"/>
    <n v="9"/>
    <n v="1011.44"/>
    <n v="125.98"/>
  </r>
  <r>
    <n v="653"/>
    <n v="91213"/>
    <x v="80"/>
    <x v="2"/>
    <x v="4"/>
    <n v="0"/>
    <n v="2.78"/>
    <n v="1.49"/>
    <s v="Express Air"/>
    <s v="Consumer"/>
    <x v="1"/>
    <x v="1"/>
    <s v="Small Box"/>
    <x v="74"/>
    <n v="0.36"/>
    <s v="United States"/>
    <x v="2"/>
    <x v="2"/>
    <s v="Rancho Cucamonga"/>
    <n v="91730"/>
    <x v="23"/>
    <d v="2015-04-17T00:00:00"/>
    <x v="0"/>
    <n v="2"/>
    <n v="20.6448"/>
    <n v="9"/>
    <n v="29.92"/>
    <n v="2.78"/>
  </r>
  <r>
    <n v="1041"/>
    <n v="87846"/>
    <x v="81"/>
    <x v="2"/>
    <x v="0"/>
    <n v="0.06"/>
    <n v="55.94"/>
    <n v="4"/>
    <s v="Regular Air"/>
    <s v="Small Business"/>
    <x v="2"/>
    <x v="7"/>
    <s v="Small Box"/>
    <x v="75"/>
    <n v="0.74"/>
    <s v="United States"/>
    <x v="2"/>
    <x v="2"/>
    <s v="Woodland"/>
    <n v="95695"/>
    <x v="24"/>
    <d v="2015-04-18T00:00:00"/>
    <x v="0"/>
    <n v="1"/>
    <n v="-13.77"/>
    <n v="6"/>
    <n v="322.77"/>
    <n v="55.88"/>
  </r>
  <r>
    <n v="1041"/>
    <n v="87846"/>
    <x v="81"/>
    <x v="2"/>
    <x v="0"/>
    <n v="7.0000000000000007E-2"/>
    <n v="6.3"/>
    <n v="0.5"/>
    <s v="Regular Air"/>
    <s v="Small Business"/>
    <x v="1"/>
    <x v="10"/>
    <s v="Small Box"/>
    <x v="76"/>
    <n v="0.39"/>
    <s v="United States"/>
    <x v="2"/>
    <x v="2"/>
    <s v="Woodland"/>
    <n v="95695"/>
    <x v="24"/>
    <d v="2015-04-17T00:00:00"/>
    <x v="0"/>
    <n v="1"/>
    <n v="44.912100000000002"/>
    <n v="11"/>
    <n v="65.09"/>
    <n v="6.23"/>
  </r>
  <r>
    <n v="1350"/>
    <n v="88233"/>
    <x v="82"/>
    <x v="0"/>
    <x v="1"/>
    <n v="0"/>
    <n v="12.2"/>
    <n v="6.02"/>
    <s v="Express Air"/>
    <s v="Home Office"/>
    <x v="0"/>
    <x v="8"/>
    <s v="Small Pack"/>
    <x v="56"/>
    <n v="0.43"/>
    <s v="United States"/>
    <x v="0"/>
    <x v="7"/>
    <s v="Carol City"/>
    <n v="33055"/>
    <x v="24"/>
    <d v="2015-04-18T00:00:00"/>
    <x v="0"/>
    <n v="1"/>
    <n v="-172.298"/>
    <n v="4"/>
    <n v="56.24"/>
    <n v="12.2"/>
  </r>
  <r>
    <n v="2867"/>
    <n v="11013"/>
    <x v="83"/>
    <x v="3"/>
    <x v="1"/>
    <n v="0.01"/>
    <n v="125.99"/>
    <n v="8.99"/>
    <s v="Regular Air"/>
    <s v="Corporate"/>
    <x v="2"/>
    <x v="13"/>
    <s v="Small Box"/>
    <x v="77"/>
    <n v="0.59"/>
    <s v="United States"/>
    <x v="3"/>
    <x v="33"/>
    <s v="Washington"/>
    <n v="20016"/>
    <x v="24"/>
    <d v="2015-04-18T00:00:00"/>
    <x v="0"/>
    <n v="1"/>
    <n v="-582.64800000000002"/>
    <n v="2"/>
    <n v="226.88"/>
    <n v="125.98"/>
  </r>
  <r>
    <n v="2868"/>
    <n v="85827"/>
    <x v="84"/>
    <x v="2"/>
    <x v="1"/>
    <n v="0.01"/>
    <n v="125.99"/>
    <n v="8.99"/>
    <s v="Regular Air"/>
    <s v="Corporate"/>
    <x v="2"/>
    <x v="13"/>
    <s v="Small Box"/>
    <x v="77"/>
    <n v="0.59"/>
    <s v="United States"/>
    <x v="2"/>
    <x v="6"/>
    <s v="Edmonds"/>
    <n v="98026"/>
    <x v="24"/>
    <d v="2015-04-18T00:00:00"/>
    <x v="0"/>
    <n v="1"/>
    <n v="-582.64800000000002"/>
    <n v="1"/>
    <n v="113.44"/>
    <n v="125.98"/>
  </r>
  <r>
    <n v="1889"/>
    <n v="90631"/>
    <x v="85"/>
    <x v="3"/>
    <x v="2"/>
    <n v="0.09"/>
    <n v="78.8"/>
    <n v="35"/>
    <s v="Regular Air"/>
    <s v="Home Office"/>
    <x v="1"/>
    <x v="12"/>
    <s v="Large Box"/>
    <x v="78"/>
    <n v="0.83"/>
    <s v="United States"/>
    <x v="3"/>
    <x v="15"/>
    <s v="Kettering"/>
    <n v="45429"/>
    <x v="24"/>
    <d v="2015-04-21T00:00:00"/>
    <x v="0"/>
    <n v="3"/>
    <n v="-1025.0172"/>
    <n v="14"/>
    <n v="1059.3800000000001"/>
    <n v="78.709999999999994"/>
  </r>
  <r>
    <n v="2593"/>
    <n v="87772"/>
    <x v="86"/>
    <x v="0"/>
    <x v="2"/>
    <n v="0.02"/>
    <n v="419.19"/>
    <n v="19.989999999999998"/>
    <s v="Regular Air"/>
    <s v="Corporate"/>
    <x v="1"/>
    <x v="12"/>
    <s v="Small Box"/>
    <x v="79"/>
    <n v="0.57999999999999996"/>
    <s v="United States"/>
    <x v="0"/>
    <x v="25"/>
    <s v="Athens"/>
    <n v="30605"/>
    <x v="24"/>
    <d v="2015-04-17T00:00:00"/>
    <x v="0"/>
    <n v="1"/>
    <n v="-39.606000000000002"/>
    <n v="10"/>
    <n v="4354.55"/>
    <n v="419.17"/>
  </r>
  <r>
    <n v="377"/>
    <n v="89579"/>
    <x v="87"/>
    <x v="1"/>
    <x v="3"/>
    <n v="0.03"/>
    <n v="25.98"/>
    <n v="5.37"/>
    <s v="Regular Air"/>
    <s v="Consumer"/>
    <x v="1"/>
    <x v="3"/>
    <s v="Medium Box"/>
    <x v="80"/>
    <n v="0.5"/>
    <s v="United States"/>
    <x v="1"/>
    <x v="4"/>
    <s v="Batavia"/>
    <n v="60510"/>
    <x v="24"/>
    <d v="2015-04-17T00:00:00"/>
    <x v="0"/>
    <n v="1"/>
    <n v="250.0376"/>
    <n v="17"/>
    <n v="460.87"/>
    <n v="25.95"/>
  </r>
  <r>
    <n v="2004"/>
    <n v="91277"/>
    <x v="88"/>
    <x v="2"/>
    <x v="3"/>
    <n v="0.06"/>
    <n v="4.24"/>
    <n v="5.41"/>
    <s v="Regular Air"/>
    <s v="Home Office"/>
    <x v="1"/>
    <x v="1"/>
    <s v="Small Box"/>
    <x v="81"/>
    <n v="0.35"/>
    <s v="United States"/>
    <x v="2"/>
    <x v="34"/>
    <s v="Bozeman"/>
    <n v="59715"/>
    <x v="24"/>
    <d v="2015-04-19T00:00:00"/>
    <x v="0"/>
    <n v="1"/>
    <n v="-78.916679999999999"/>
    <n v="10"/>
    <n v="45"/>
    <n v="4.18"/>
  </r>
  <r>
    <n v="2004"/>
    <n v="91277"/>
    <x v="88"/>
    <x v="2"/>
    <x v="3"/>
    <n v="0.04"/>
    <n v="6783.02"/>
    <n v="24.49"/>
    <s v="Regular Air"/>
    <s v="Home Office"/>
    <x v="2"/>
    <x v="4"/>
    <s v="Large Box"/>
    <x v="82"/>
    <n v="0.39"/>
    <s v="United States"/>
    <x v="2"/>
    <x v="34"/>
    <s v="Bozeman"/>
    <n v="59715"/>
    <x v="24"/>
    <d v="2015-04-19T00:00:00"/>
    <x v="0"/>
    <n v="1"/>
    <n v="-13562.637409999999"/>
    <n v="1"/>
    <n v="6569.07"/>
    <n v="6782.98"/>
  </r>
  <r>
    <n v="507"/>
    <n v="87357"/>
    <x v="89"/>
    <x v="0"/>
    <x v="0"/>
    <n v="0.01"/>
    <n v="55.98"/>
    <n v="4.8600000000000003"/>
    <s v="Express Air"/>
    <s v="Corporate"/>
    <x v="1"/>
    <x v="2"/>
    <s v="Small Box"/>
    <x v="83"/>
    <n v="0.36"/>
    <s v="United States"/>
    <x v="0"/>
    <x v="35"/>
    <s v="Bowling Green"/>
    <n v="42104"/>
    <x v="25"/>
    <d v="2015-04-20T00:00:00"/>
    <x v="0"/>
    <n v="1"/>
    <n v="32.940899999999999"/>
    <n v="11"/>
    <n v="646.97"/>
    <n v="55.97"/>
  </r>
  <r>
    <n v="507"/>
    <n v="87357"/>
    <x v="89"/>
    <x v="0"/>
    <x v="0"/>
    <n v="0.04"/>
    <n v="65.989999999999995"/>
    <n v="8.99"/>
    <s v="Regular Air"/>
    <s v="Corporate"/>
    <x v="2"/>
    <x v="13"/>
    <s v="Small Box"/>
    <x v="84"/>
    <n v="0.56000000000000005"/>
    <s v="United States"/>
    <x v="0"/>
    <x v="35"/>
    <s v="Bowling Green"/>
    <n v="42104"/>
    <x v="25"/>
    <d v="2015-04-19T00:00:00"/>
    <x v="0"/>
    <n v="0"/>
    <n v="131.334"/>
    <n v="17"/>
    <n v="946.29"/>
    <n v="65.95"/>
  </r>
  <r>
    <n v="665"/>
    <n v="88678"/>
    <x v="90"/>
    <x v="0"/>
    <x v="0"/>
    <n v="0.02"/>
    <n v="130.97999999999999"/>
    <n v="30"/>
    <s v="Delivery Truck"/>
    <s v="Corporate"/>
    <x v="0"/>
    <x v="5"/>
    <s v="Jumbo Drum"/>
    <x v="85"/>
    <n v="0.78"/>
    <s v="United States"/>
    <x v="0"/>
    <x v="36"/>
    <s v="Murfreesboro"/>
    <n v="37130"/>
    <x v="25"/>
    <d v="2015-04-19T00:00:00"/>
    <x v="0"/>
    <n v="0"/>
    <n v="90.762"/>
    <n v="6"/>
    <n v="793.39"/>
    <n v="130.96"/>
  </r>
  <r>
    <n v="1959"/>
    <n v="26342"/>
    <x v="91"/>
    <x v="0"/>
    <x v="2"/>
    <n v="0.02"/>
    <n v="9.99"/>
    <n v="11.59"/>
    <s v="Regular Air"/>
    <s v="Home Office"/>
    <x v="1"/>
    <x v="2"/>
    <s v="Small Box"/>
    <x v="86"/>
    <n v="0.4"/>
    <s v="United States"/>
    <x v="0"/>
    <x v="7"/>
    <s v="Miami"/>
    <n v="33916"/>
    <x v="25"/>
    <d v="2015-04-27T00:00:00"/>
    <x v="0"/>
    <n v="6"/>
    <n v="-171.15770000000001"/>
    <n v="43"/>
    <n v="475.42"/>
    <n v="9.9700000000000006"/>
  </r>
  <r>
    <n v="1959"/>
    <n v="26342"/>
    <x v="91"/>
    <x v="0"/>
    <x v="2"/>
    <n v="0.02"/>
    <n v="48.04"/>
    <n v="5.79"/>
    <s v="Regular Air"/>
    <s v="Home Office"/>
    <x v="1"/>
    <x v="2"/>
    <s v="Small Box"/>
    <x v="87"/>
    <n v="0.37"/>
    <s v="United States"/>
    <x v="0"/>
    <x v="7"/>
    <s v="Miami"/>
    <n v="33916"/>
    <x v="25"/>
    <d v="2015-04-23T00:00:00"/>
    <x v="0"/>
    <n v="4"/>
    <n v="624.23900000000003"/>
    <n v="74"/>
    <n v="3598.82"/>
    <n v="48.02"/>
  </r>
  <r>
    <n v="1959"/>
    <n v="26342"/>
    <x v="91"/>
    <x v="0"/>
    <x v="2"/>
    <n v="0.04"/>
    <n v="6.68"/>
    <n v="4.91"/>
    <s v="Regular Air"/>
    <s v="Home Office"/>
    <x v="1"/>
    <x v="2"/>
    <s v="Small Box"/>
    <x v="88"/>
    <n v="0.37"/>
    <s v="United States"/>
    <x v="0"/>
    <x v="7"/>
    <s v="Miami"/>
    <n v="33916"/>
    <x v="25"/>
    <d v="2015-04-25T00:00:00"/>
    <x v="0"/>
    <n v="5"/>
    <n v="-14.3241"/>
    <n v="5"/>
    <n v="41.22"/>
    <n v="6.64"/>
  </r>
  <r>
    <n v="1962"/>
    <n v="88857"/>
    <x v="92"/>
    <x v="1"/>
    <x v="2"/>
    <n v="0.02"/>
    <n v="48.04"/>
    <n v="5.79"/>
    <s v="Regular Air"/>
    <s v="Home Office"/>
    <x v="1"/>
    <x v="2"/>
    <s v="Small Box"/>
    <x v="87"/>
    <n v="0.37"/>
    <s v="United States"/>
    <x v="1"/>
    <x v="18"/>
    <s v="Saginaw"/>
    <n v="48601"/>
    <x v="25"/>
    <d v="2015-04-23T00:00:00"/>
    <x v="0"/>
    <n v="4"/>
    <n v="604.01909999999998"/>
    <n v="18"/>
    <n v="875.39"/>
    <n v="48.02"/>
  </r>
  <r>
    <n v="1962"/>
    <n v="88857"/>
    <x v="92"/>
    <x v="1"/>
    <x v="2"/>
    <n v="0.04"/>
    <n v="6.68"/>
    <n v="4.91"/>
    <s v="Regular Air"/>
    <s v="Home Office"/>
    <x v="1"/>
    <x v="2"/>
    <s v="Small Box"/>
    <x v="88"/>
    <n v="0.37"/>
    <s v="United States"/>
    <x v="1"/>
    <x v="18"/>
    <s v="Saginaw"/>
    <n v="48601"/>
    <x v="25"/>
    <d v="2015-04-25T00:00:00"/>
    <x v="0"/>
    <n v="5"/>
    <n v="-11.631600000000001"/>
    <n v="1"/>
    <n v="8.24"/>
    <n v="6.64"/>
  </r>
  <r>
    <n v="1826"/>
    <n v="86958"/>
    <x v="93"/>
    <x v="1"/>
    <x v="3"/>
    <n v="0.1"/>
    <n v="52.99"/>
    <n v="19.989999999999998"/>
    <s v="Express Air"/>
    <s v="Corporate"/>
    <x v="1"/>
    <x v="12"/>
    <s v="Small Box"/>
    <x v="89"/>
    <n v="0.81"/>
    <s v="United States"/>
    <x v="1"/>
    <x v="20"/>
    <s v="Bettendorf"/>
    <n v="52722"/>
    <x v="25"/>
    <d v="2015-04-19T00:00:00"/>
    <x v="0"/>
    <n v="0"/>
    <n v="-517.16999999999996"/>
    <n v="7"/>
    <n v="337.59"/>
    <n v="52.89"/>
  </r>
  <r>
    <n v="1827"/>
    <n v="86958"/>
    <x v="94"/>
    <x v="1"/>
    <x v="3"/>
    <n v="7.0000000000000007E-2"/>
    <n v="100.98"/>
    <n v="57.38"/>
    <s v="Delivery Truck"/>
    <s v="Corporate"/>
    <x v="0"/>
    <x v="6"/>
    <s v="Jumbo Box"/>
    <x v="90"/>
    <n v="0.78"/>
    <s v="United States"/>
    <x v="1"/>
    <x v="20"/>
    <s v="Burlington"/>
    <n v="52601"/>
    <x v="25"/>
    <d v="2015-04-21T00:00:00"/>
    <x v="0"/>
    <n v="2"/>
    <n v="-429.86"/>
    <n v="2"/>
    <n v="215.32"/>
    <n v="100.91"/>
  </r>
  <r>
    <n v="1827"/>
    <n v="86958"/>
    <x v="94"/>
    <x v="1"/>
    <x v="3"/>
    <n v="0.03"/>
    <n v="85.99"/>
    <n v="0.99"/>
    <s v="Regular Air"/>
    <s v="Corporate"/>
    <x v="2"/>
    <x v="13"/>
    <s v="Wrap Bag"/>
    <x v="91"/>
    <n v="0.55000000000000004"/>
    <s v="United States"/>
    <x v="1"/>
    <x v="20"/>
    <s v="Burlington"/>
    <n v="52601"/>
    <x v="25"/>
    <d v="2015-04-20T00:00:00"/>
    <x v="0"/>
    <n v="1"/>
    <n v="264.16649999999998"/>
    <n v="5"/>
    <n v="382.85"/>
    <n v="85.96"/>
  </r>
  <r>
    <n v="2097"/>
    <n v="87889"/>
    <x v="95"/>
    <x v="0"/>
    <x v="3"/>
    <n v="0.1"/>
    <n v="300.97000000000003"/>
    <n v="7.18"/>
    <s v="Regular Air"/>
    <s v="Home Office"/>
    <x v="2"/>
    <x v="7"/>
    <s v="Small Box"/>
    <x v="92"/>
    <n v="0.48"/>
    <s v="United States"/>
    <x v="0"/>
    <x v="37"/>
    <s v="Hilton Head Island"/>
    <n v="29915"/>
    <x v="25"/>
    <d v="2015-04-19T00:00:00"/>
    <x v="0"/>
    <n v="0"/>
    <n v="138.018"/>
    <n v="4"/>
    <n v="1094.33"/>
    <n v="300.87"/>
  </r>
  <r>
    <n v="2098"/>
    <n v="87889"/>
    <x v="96"/>
    <x v="0"/>
    <x v="3"/>
    <n v="0.06"/>
    <n v="39.89"/>
    <n v="3.04"/>
    <s v="Regular Air"/>
    <s v="Home Office"/>
    <x v="0"/>
    <x v="8"/>
    <s v="Wrap Bag"/>
    <x v="93"/>
    <n v="0.53"/>
    <s v="United States"/>
    <x v="0"/>
    <x v="37"/>
    <s v="Mount Pleasant"/>
    <n v="29464"/>
    <x v="25"/>
    <d v="2015-04-20T00:00:00"/>
    <x v="0"/>
    <n v="1"/>
    <n v="38.874000000000002"/>
    <n v="10"/>
    <n v="389.97"/>
    <n v="39.83"/>
  </r>
  <r>
    <n v="2655"/>
    <n v="86063"/>
    <x v="97"/>
    <x v="0"/>
    <x v="3"/>
    <n v="0.09"/>
    <n v="89.99"/>
    <n v="42"/>
    <s v="Delivery Truck"/>
    <s v="Consumer"/>
    <x v="0"/>
    <x v="5"/>
    <s v="Jumbo Drum"/>
    <x v="94"/>
    <n v="0.66"/>
    <s v="United States"/>
    <x v="0"/>
    <x v="25"/>
    <s v="Atlanta"/>
    <n v="30318"/>
    <x v="25"/>
    <d v="2015-04-18T00:00:00"/>
    <x v="0"/>
    <n v="0"/>
    <n v="223.416"/>
    <n v="6"/>
    <n v="511.25"/>
    <n v="89.9"/>
  </r>
  <r>
    <n v="3155"/>
    <n v="86902"/>
    <x v="98"/>
    <x v="0"/>
    <x v="0"/>
    <n v="0.05"/>
    <n v="159.99"/>
    <n v="5.5"/>
    <s v="Regular Air"/>
    <s v="Consumer"/>
    <x v="2"/>
    <x v="7"/>
    <s v="Small Box"/>
    <x v="95"/>
    <n v="0.49"/>
    <s v="United States"/>
    <x v="0"/>
    <x v="7"/>
    <s v="Sanford"/>
    <n v="32771"/>
    <x v="26"/>
    <d v="2015-04-21T00:00:00"/>
    <x v="0"/>
    <n v="2"/>
    <n v="12.263999999999999"/>
    <n v="23"/>
    <n v="3600.65"/>
    <n v="159.94"/>
  </r>
  <r>
    <n v="1836"/>
    <n v="86600"/>
    <x v="99"/>
    <x v="2"/>
    <x v="1"/>
    <n v="0.01"/>
    <n v="155.99"/>
    <n v="8.99"/>
    <s v="Express Air"/>
    <s v="Corporate"/>
    <x v="2"/>
    <x v="13"/>
    <s v="Small Box"/>
    <x v="96"/>
    <n v="0.57999999999999996"/>
    <s v="United States"/>
    <x v="2"/>
    <x v="2"/>
    <s v="San Francisco"/>
    <n v="94110"/>
    <x v="26"/>
    <d v="2015-04-20T00:00:00"/>
    <x v="0"/>
    <n v="1"/>
    <n v="-219.07908"/>
    <n v="5"/>
    <n v="675.83"/>
    <n v="155.97999999999999"/>
  </r>
  <r>
    <n v="1837"/>
    <n v="86600"/>
    <x v="100"/>
    <x v="2"/>
    <x v="1"/>
    <n v="0.01"/>
    <n v="5.98"/>
    <n v="5.46"/>
    <s v="Regular Air"/>
    <s v="Corporate"/>
    <x v="1"/>
    <x v="2"/>
    <s v="Small Box"/>
    <x v="97"/>
    <n v="0.36"/>
    <s v="United States"/>
    <x v="2"/>
    <x v="2"/>
    <s v="San Gabriel"/>
    <n v="91776"/>
    <x v="26"/>
    <d v="2015-04-21T00:00:00"/>
    <x v="0"/>
    <n v="2"/>
    <n v="-18.878399999999999"/>
    <n v="4"/>
    <n v="28"/>
    <n v="5.97"/>
  </r>
  <r>
    <n v="2212"/>
    <n v="88029"/>
    <x v="101"/>
    <x v="3"/>
    <x v="1"/>
    <n v="0.09"/>
    <n v="199.99"/>
    <n v="24.49"/>
    <s v="Express Air"/>
    <s v="Home Office"/>
    <x v="2"/>
    <x v="11"/>
    <s v="Large Box"/>
    <x v="98"/>
    <n v="0.46"/>
    <s v="United States"/>
    <x v="3"/>
    <x v="38"/>
    <s v="Catonsville"/>
    <n v="21228"/>
    <x v="26"/>
    <d v="2015-04-21T00:00:00"/>
    <x v="0"/>
    <n v="2"/>
    <n v="631.33000000000004"/>
    <n v="5"/>
    <n v="990.25"/>
    <n v="199.9"/>
  </r>
  <r>
    <n v="152"/>
    <n v="89522"/>
    <x v="102"/>
    <x v="0"/>
    <x v="2"/>
    <n v="0.01"/>
    <n v="79.52"/>
    <n v="48.2"/>
    <s v="Regular Air"/>
    <s v="Home Office"/>
    <x v="0"/>
    <x v="8"/>
    <s v="Medium Box"/>
    <x v="99"/>
    <n v="0.74"/>
    <s v="United States"/>
    <x v="0"/>
    <x v="36"/>
    <s v="Knoxville"/>
    <n v="37918"/>
    <x v="26"/>
    <d v="2015-04-26T00:00:00"/>
    <x v="0"/>
    <n v="5"/>
    <n v="-40.683999999999997"/>
    <n v="8"/>
    <n v="667.84"/>
    <n v="79.510000000000005"/>
  </r>
  <r>
    <n v="1933"/>
    <n v="86687"/>
    <x v="103"/>
    <x v="1"/>
    <x v="2"/>
    <n v="0.06"/>
    <n v="3.58"/>
    <n v="1.63"/>
    <s v="Regular Air"/>
    <s v="Corporate"/>
    <x v="1"/>
    <x v="14"/>
    <s v="Wrap Bag"/>
    <x v="100"/>
    <n v="0.36"/>
    <s v="United States"/>
    <x v="1"/>
    <x v="24"/>
    <s v="Garland"/>
    <n v="75043"/>
    <x v="26"/>
    <d v="2015-04-23T00:00:00"/>
    <x v="0"/>
    <n v="4"/>
    <n v="14"/>
    <n v="10"/>
    <n v="34.76"/>
    <n v="3.52"/>
  </r>
  <r>
    <n v="1940"/>
    <n v="88871"/>
    <x v="104"/>
    <x v="2"/>
    <x v="2"/>
    <n v="0"/>
    <n v="78.650000000000006"/>
    <n v="13.99"/>
    <s v="Regular Air"/>
    <s v="Corporate"/>
    <x v="1"/>
    <x v="3"/>
    <s v="Medium Box"/>
    <x v="101"/>
    <n v="0.52"/>
    <s v="United States"/>
    <x v="2"/>
    <x v="9"/>
    <s v="Draper"/>
    <n v="84020"/>
    <x v="26"/>
    <d v="2015-04-26T00:00:00"/>
    <x v="0"/>
    <n v="5"/>
    <n v="386.00670000000002"/>
    <n v="7"/>
    <n v="559.42999999999995"/>
    <n v="78.650000000000006"/>
  </r>
  <r>
    <n v="1940"/>
    <n v="88871"/>
    <x v="104"/>
    <x v="2"/>
    <x v="2"/>
    <n v="0.08"/>
    <n v="122.99"/>
    <n v="70.2"/>
    <s v="Delivery Truck"/>
    <s v="Corporate"/>
    <x v="0"/>
    <x v="5"/>
    <s v="Jumbo Drum"/>
    <x v="17"/>
    <n v="0.74"/>
    <s v="United States"/>
    <x v="2"/>
    <x v="9"/>
    <s v="Draper"/>
    <n v="84020"/>
    <x v="26"/>
    <d v="2015-04-24T00:00:00"/>
    <x v="0"/>
    <n v="5"/>
    <n v="-1867.97"/>
    <n v="10"/>
    <n v="1216.52"/>
    <n v="122.91"/>
  </r>
  <r>
    <n v="2066"/>
    <n v="85835"/>
    <x v="105"/>
    <x v="0"/>
    <x v="2"/>
    <n v="0.1"/>
    <n v="4.24"/>
    <n v="5.41"/>
    <s v="Regular Air"/>
    <s v="Corporate"/>
    <x v="1"/>
    <x v="1"/>
    <s v="Small Box"/>
    <x v="81"/>
    <n v="0.35"/>
    <s v="United States"/>
    <x v="0"/>
    <x v="3"/>
    <s v="Indian Trail"/>
    <n v="28079"/>
    <x v="26"/>
    <d v="2015-04-23T00:00:00"/>
    <x v="0"/>
    <n v="4"/>
    <n v="-61.6"/>
    <n v="8"/>
    <n v="34.159999999999997"/>
    <n v="4.1399999999999997"/>
  </r>
  <r>
    <n v="2547"/>
    <n v="87916"/>
    <x v="106"/>
    <x v="0"/>
    <x v="2"/>
    <n v="7.0000000000000007E-2"/>
    <n v="6.48"/>
    <n v="9.5399999999999991"/>
    <s v="Regular Air"/>
    <s v="Small Business"/>
    <x v="1"/>
    <x v="2"/>
    <s v="Small Box"/>
    <x v="102"/>
    <n v="0.37"/>
    <s v="United States"/>
    <x v="0"/>
    <x v="14"/>
    <s v="Virginia Beach"/>
    <n v="23464"/>
    <x v="26"/>
    <d v="2015-04-19T00:00:00"/>
    <x v="0"/>
    <n v="0"/>
    <n v="2.2320000000000002"/>
    <n v="1"/>
    <n v="10.86"/>
    <n v="6.41"/>
  </r>
  <r>
    <n v="3380"/>
    <n v="88838"/>
    <x v="107"/>
    <x v="0"/>
    <x v="0"/>
    <n v="0.03"/>
    <n v="315.98"/>
    <n v="19.989999999999998"/>
    <s v="Regular Air"/>
    <s v="Home Office"/>
    <x v="1"/>
    <x v="1"/>
    <s v="Small Box"/>
    <x v="103"/>
    <n v="0.38"/>
    <s v="United States"/>
    <x v="0"/>
    <x v="25"/>
    <s v="La Grange"/>
    <n v="30240"/>
    <x v="27"/>
    <d v="2015-04-22T00:00:00"/>
    <x v="0"/>
    <n v="3"/>
    <n v="-4.4800000000000004"/>
    <n v="18"/>
    <n v="5572.18"/>
    <n v="315.95"/>
  </r>
  <r>
    <n v="3380"/>
    <n v="88838"/>
    <x v="107"/>
    <x v="0"/>
    <x v="0"/>
    <n v="0.03"/>
    <n v="63.94"/>
    <n v="14.48"/>
    <s v="Regular Air"/>
    <s v="Home Office"/>
    <x v="0"/>
    <x v="8"/>
    <s v="Small Box"/>
    <x v="38"/>
    <n v="0.46"/>
    <s v="United States"/>
    <x v="0"/>
    <x v="25"/>
    <s v="La Grange"/>
    <n v="30240"/>
    <x v="27"/>
    <d v="2015-04-21T00:00:00"/>
    <x v="0"/>
    <n v="2"/>
    <n v="43.691699999999997"/>
    <n v="8"/>
    <n v="522.46"/>
    <n v="63.91"/>
  </r>
  <r>
    <n v="151"/>
    <n v="89523"/>
    <x v="108"/>
    <x v="0"/>
    <x v="1"/>
    <n v="0.09"/>
    <n v="5.98"/>
    <n v="2.5"/>
    <s v="Regular Air"/>
    <s v="Home Office"/>
    <x v="1"/>
    <x v="15"/>
    <s v="Small Box"/>
    <x v="104"/>
    <n v="0.36"/>
    <s v="United States"/>
    <x v="0"/>
    <x v="36"/>
    <s v="Kingsport"/>
    <n v="37664"/>
    <x v="27"/>
    <d v="2015-04-22T00:00:00"/>
    <x v="0"/>
    <n v="3"/>
    <n v="13.896000000000001"/>
    <n v="5"/>
    <n v="28.11"/>
    <n v="5.89"/>
  </r>
  <r>
    <n v="1259"/>
    <n v="86534"/>
    <x v="109"/>
    <x v="0"/>
    <x v="1"/>
    <n v="0.03"/>
    <n v="3.69"/>
    <n v="2.5"/>
    <s v="Express Air"/>
    <s v="Home Office"/>
    <x v="1"/>
    <x v="15"/>
    <s v="Small Box"/>
    <x v="105"/>
    <n v="0.39"/>
    <s v="United States"/>
    <x v="0"/>
    <x v="35"/>
    <s v="Danville"/>
    <n v="40422"/>
    <x v="27"/>
    <d v="2015-04-20T00:00:00"/>
    <x v="0"/>
    <n v="1"/>
    <n v="-2196.6840000000002"/>
    <n v="9"/>
    <n v="38.65"/>
    <n v="3.66"/>
  </r>
  <r>
    <n v="2117"/>
    <n v="90891"/>
    <x v="110"/>
    <x v="1"/>
    <x v="1"/>
    <n v="0.03"/>
    <n v="320.98"/>
    <n v="24.49"/>
    <s v="Regular Air"/>
    <s v="Home Office"/>
    <x v="0"/>
    <x v="5"/>
    <s v="Large Box"/>
    <x v="106"/>
    <n v="0.55000000000000004"/>
    <s v="United States"/>
    <x v="1"/>
    <x v="24"/>
    <s v="Greenville"/>
    <n v="75401"/>
    <x v="27"/>
    <d v="2015-04-22T00:00:00"/>
    <x v="0"/>
    <n v="3"/>
    <n v="4554.4346999999998"/>
    <n v="20"/>
    <n v="6600.63"/>
    <n v="320.95"/>
  </r>
  <r>
    <n v="2117"/>
    <n v="90891"/>
    <x v="110"/>
    <x v="1"/>
    <x v="1"/>
    <n v="0.06"/>
    <n v="125.99"/>
    <n v="8.8000000000000007"/>
    <s v="Regular Air"/>
    <s v="Home Office"/>
    <x v="2"/>
    <x v="13"/>
    <s v="Small Box"/>
    <x v="107"/>
    <n v="0.59"/>
    <s v="United States"/>
    <x v="1"/>
    <x v="24"/>
    <s v="Greenville"/>
    <n v="75401"/>
    <x v="27"/>
    <d v="2015-04-21T00:00:00"/>
    <x v="0"/>
    <n v="2"/>
    <n v="618.19308000000001"/>
    <n v="18"/>
    <n v="1811.99"/>
    <n v="125.93"/>
  </r>
  <r>
    <n v="3084"/>
    <n v="89879"/>
    <x v="111"/>
    <x v="2"/>
    <x v="1"/>
    <n v="0"/>
    <n v="65.989999999999995"/>
    <n v="5.99"/>
    <s v="Express Air"/>
    <s v="Small Business"/>
    <x v="2"/>
    <x v="13"/>
    <s v="Small Box"/>
    <x v="108"/>
    <n v="0.57999999999999996"/>
    <s v="United States"/>
    <x v="2"/>
    <x v="6"/>
    <s v="Lacey"/>
    <n v="98503"/>
    <x v="27"/>
    <d v="2015-04-22T00:00:00"/>
    <x v="0"/>
    <n v="3"/>
    <n v="313.81200000000001"/>
    <n v="14"/>
    <n v="798.89"/>
    <n v="65.989999999999995"/>
  </r>
  <r>
    <n v="56"/>
    <n v="88075"/>
    <x v="112"/>
    <x v="3"/>
    <x v="3"/>
    <n v="0.06"/>
    <n v="3.8"/>
    <n v="1.49"/>
    <s v="Regular Air"/>
    <s v="Consumer"/>
    <x v="1"/>
    <x v="1"/>
    <s v="Small Box"/>
    <x v="109"/>
    <n v="0.38"/>
    <s v="United States"/>
    <x v="3"/>
    <x v="5"/>
    <s v="Tonawanda"/>
    <n v="14150"/>
    <x v="27"/>
    <d v="2015-04-21T00:00:00"/>
    <x v="0"/>
    <n v="2"/>
    <n v="19.6282"/>
    <n v="20"/>
    <n v="73.55"/>
    <n v="3.74"/>
  </r>
  <r>
    <n v="56"/>
    <n v="88075"/>
    <x v="112"/>
    <x v="3"/>
    <x v="3"/>
    <n v="0.06"/>
    <n v="1.76"/>
    <n v="0.7"/>
    <s v="Regular Air"/>
    <s v="Consumer"/>
    <x v="1"/>
    <x v="9"/>
    <s v="Wrap Bag"/>
    <x v="110"/>
    <n v="0.56000000000000005"/>
    <s v="United States"/>
    <x v="3"/>
    <x v="5"/>
    <s v="Tonawanda"/>
    <n v="14150"/>
    <x v="27"/>
    <d v="2015-04-21T00:00:00"/>
    <x v="0"/>
    <n v="2"/>
    <n v="-1.6524000000000001"/>
    <n v="17"/>
    <n v="29.57"/>
    <n v="1.7"/>
  </r>
  <r>
    <n v="240"/>
    <n v="90479"/>
    <x v="113"/>
    <x v="2"/>
    <x v="3"/>
    <n v="0.1"/>
    <n v="19.98"/>
    <n v="5.77"/>
    <s v="Express Air"/>
    <s v="Small Business"/>
    <x v="1"/>
    <x v="2"/>
    <s v="Small Box"/>
    <x v="111"/>
    <n v="0.38"/>
    <s v="United States"/>
    <x v="2"/>
    <x v="39"/>
    <s v="Fountain"/>
    <n v="80817"/>
    <x v="27"/>
    <d v="2015-04-20T00:00:00"/>
    <x v="0"/>
    <n v="1"/>
    <n v="35.090000000000003"/>
    <n v="3"/>
    <n v="57.41"/>
    <n v="19.88"/>
  </r>
  <r>
    <n v="241"/>
    <n v="90479"/>
    <x v="114"/>
    <x v="2"/>
    <x v="3"/>
    <n v="0.06"/>
    <n v="259.70999999999998"/>
    <n v="66.67"/>
    <s v="Delivery Truck"/>
    <s v="Small Business"/>
    <x v="0"/>
    <x v="0"/>
    <s v="Jumbo Box"/>
    <x v="112"/>
    <n v="0.61"/>
    <s v="United States"/>
    <x v="2"/>
    <x v="39"/>
    <s v="Grand Junction"/>
    <n v="81503"/>
    <x v="27"/>
    <d v="2015-04-21T00:00:00"/>
    <x v="0"/>
    <n v="2"/>
    <n v="785.63"/>
    <n v="11"/>
    <n v="2809.87"/>
    <n v="259.64999999999998"/>
  </r>
  <r>
    <n v="970"/>
    <n v="86173"/>
    <x v="115"/>
    <x v="0"/>
    <x v="3"/>
    <n v="0"/>
    <n v="170.98"/>
    <n v="35.89"/>
    <s v="Delivery Truck"/>
    <s v="Consumer"/>
    <x v="0"/>
    <x v="6"/>
    <s v="Jumbo Box"/>
    <x v="24"/>
    <n v="0.66"/>
    <s v="United States"/>
    <x v="0"/>
    <x v="14"/>
    <s v="Rose Hill"/>
    <n v="24281"/>
    <x v="27"/>
    <d v="2015-04-21T00:00:00"/>
    <x v="0"/>
    <n v="2"/>
    <n v="-102.66200000000001"/>
    <n v="8"/>
    <n v="1452.18"/>
    <n v="170.98"/>
  </r>
  <r>
    <n v="3283"/>
    <n v="90752"/>
    <x v="116"/>
    <x v="0"/>
    <x v="0"/>
    <n v="0.05"/>
    <n v="363.25"/>
    <n v="19.989999999999998"/>
    <s v="Express Air"/>
    <s v="Corporate"/>
    <x v="1"/>
    <x v="3"/>
    <s v="Small Box"/>
    <x v="113"/>
    <n v="0.56999999999999995"/>
    <s v="United States"/>
    <x v="0"/>
    <x v="7"/>
    <s v="Kendall"/>
    <n v="33156"/>
    <x v="28"/>
    <d v="2015-04-21T00:00:00"/>
    <x v="0"/>
    <n v="1"/>
    <n v="-269.75549999999998"/>
    <n v="5"/>
    <n v="1867.04"/>
    <n v="363.2"/>
  </r>
  <r>
    <n v="2038"/>
    <n v="89334"/>
    <x v="117"/>
    <x v="3"/>
    <x v="1"/>
    <n v="0.06"/>
    <n v="40.99"/>
    <n v="17.48"/>
    <s v="Regular Air"/>
    <s v="Small Business"/>
    <x v="1"/>
    <x v="2"/>
    <s v="Small Box"/>
    <x v="114"/>
    <n v="0.36"/>
    <s v="United States"/>
    <x v="3"/>
    <x v="5"/>
    <s v="Mount Vernon"/>
    <n v="10550"/>
    <x v="28"/>
    <d v="2015-04-21T00:00:00"/>
    <x v="0"/>
    <n v="1"/>
    <n v="109.16"/>
    <n v="7"/>
    <n v="277.12"/>
    <n v="40.93"/>
  </r>
  <r>
    <n v="2260"/>
    <n v="89602"/>
    <x v="118"/>
    <x v="0"/>
    <x v="1"/>
    <n v="0.08"/>
    <n v="4.9800000000000004"/>
    <n v="0.49"/>
    <s v="Regular Air"/>
    <s v="Corporate"/>
    <x v="1"/>
    <x v="10"/>
    <s v="Small Box"/>
    <x v="115"/>
    <n v="0.39"/>
    <s v="United States"/>
    <x v="0"/>
    <x v="25"/>
    <s v="Rome"/>
    <n v="30161"/>
    <x v="28"/>
    <d v="2015-04-22T00:00:00"/>
    <x v="0"/>
    <n v="2"/>
    <n v="4949.9160000000002"/>
    <n v="1"/>
    <n v="4.95"/>
    <n v="4.9000000000000004"/>
  </r>
  <r>
    <n v="2260"/>
    <n v="89602"/>
    <x v="118"/>
    <x v="0"/>
    <x v="1"/>
    <n v="0.09"/>
    <n v="119.99"/>
    <n v="14"/>
    <s v="Delivery Truck"/>
    <s v="Corporate"/>
    <x v="2"/>
    <x v="4"/>
    <s v="Jumbo Drum"/>
    <x v="53"/>
    <n v="0.36"/>
    <s v="United States"/>
    <x v="0"/>
    <x v="25"/>
    <s v="Rome"/>
    <n v="30161"/>
    <x v="28"/>
    <d v="2015-04-23T00:00:00"/>
    <x v="0"/>
    <n v="3"/>
    <n v="1055.604"/>
    <n v="4"/>
    <n v="461.24"/>
    <n v="119.9"/>
  </r>
  <r>
    <n v="2964"/>
    <n v="88610"/>
    <x v="119"/>
    <x v="3"/>
    <x v="1"/>
    <n v="0.06"/>
    <n v="42.98"/>
    <n v="4.62"/>
    <s v="Regular Air"/>
    <s v="Consumer"/>
    <x v="1"/>
    <x v="3"/>
    <s v="Small Box"/>
    <x v="116"/>
    <n v="0.56000000000000005"/>
    <s v="United States"/>
    <x v="3"/>
    <x v="15"/>
    <s v="Mount Vernon"/>
    <n v="43050"/>
    <x v="28"/>
    <d v="2015-04-23T00:00:00"/>
    <x v="0"/>
    <n v="3"/>
    <n v="-24.63"/>
    <n v="1"/>
    <n v="47.04"/>
    <n v="42.92"/>
  </r>
  <r>
    <n v="535"/>
    <n v="88511"/>
    <x v="120"/>
    <x v="0"/>
    <x v="2"/>
    <n v="0"/>
    <n v="15.99"/>
    <n v="13.18"/>
    <s v="Regular Air"/>
    <s v="Corporate"/>
    <x v="1"/>
    <x v="1"/>
    <s v="Small Box"/>
    <x v="117"/>
    <n v="0.37"/>
    <s v="United States"/>
    <x v="0"/>
    <x v="14"/>
    <s v="Montclair"/>
    <n v="22025"/>
    <x v="28"/>
    <d v="2015-04-25T00:00:00"/>
    <x v="0"/>
    <n v="4"/>
    <n v="46.488"/>
    <n v="23"/>
    <n v="403.25"/>
    <n v="15.99"/>
  </r>
  <r>
    <n v="2548"/>
    <n v="40997"/>
    <x v="121"/>
    <x v="2"/>
    <x v="2"/>
    <n v="0.05"/>
    <n v="30.98"/>
    <n v="9.18"/>
    <s v="Express Air"/>
    <s v="Small Business"/>
    <x v="1"/>
    <x v="2"/>
    <s v="Small Box"/>
    <x v="118"/>
    <n v="0.4"/>
    <s v="United States"/>
    <x v="2"/>
    <x v="2"/>
    <s v="Los Angeles"/>
    <n v="90068"/>
    <x v="28"/>
    <d v="2015-04-21T00:00:00"/>
    <x v="0"/>
    <n v="1"/>
    <n v="61.47"/>
    <n v="12"/>
    <n v="382.29"/>
    <n v="30.93"/>
  </r>
  <r>
    <n v="2548"/>
    <n v="40997"/>
    <x v="121"/>
    <x v="2"/>
    <x v="2"/>
    <n v="0.05"/>
    <n v="22.99"/>
    <n v="8.99"/>
    <s v="Regular Air"/>
    <s v="Small Business"/>
    <x v="1"/>
    <x v="9"/>
    <s v="Small Pack"/>
    <x v="119"/>
    <n v="0.56999999999999995"/>
    <s v="United States"/>
    <x v="2"/>
    <x v="2"/>
    <s v="Los Angeles"/>
    <n v="90068"/>
    <x v="28"/>
    <d v="2015-04-28T00:00:00"/>
    <x v="0"/>
    <n v="6"/>
    <n v="18.27"/>
    <n v="37"/>
    <n v="881.74"/>
    <n v="22.94"/>
  </r>
  <r>
    <n v="2548"/>
    <n v="40997"/>
    <x v="121"/>
    <x v="2"/>
    <x v="2"/>
    <n v="0.04"/>
    <n v="212.6"/>
    <n v="110.2"/>
    <s v="Delivery Truck"/>
    <s v="Small Business"/>
    <x v="0"/>
    <x v="0"/>
    <s v="Jumbo Box"/>
    <x v="14"/>
    <n v="0.73"/>
    <s v="United States"/>
    <x v="2"/>
    <x v="2"/>
    <s v="Los Angeles"/>
    <n v="90068"/>
    <x v="28"/>
    <d v="2015-04-25T00:00:00"/>
    <x v="0"/>
    <n v="4"/>
    <n v="-513.79042000000004"/>
    <n v="33"/>
    <n v="7384.18"/>
    <n v="212.56"/>
  </r>
  <r>
    <n v="2549"/>
    <n v="88657"/>
    <x v="122"/>
    <x v="3"/>
    <x v="2"/>
    <n v="0.05"/>
    <n v="30.98"/>
    <n v="9.18"/>
    <s v="Express Air"/>
    <s v="Small Business"/>
    <x v="1"/>
    <x v="2"/>
    <s v="Small Box"/>
    <x v="118"/>
    <n v="0.4"/>
    <s v="United States"/>
    <x v="3"/>
    <x v="15"/>
    <s v="Whitehall"/>
    <n v="43213"/>
    <x v="28"/>
    <d v="2015-04-21T00:00:00"/>
    <x v="0"/>
    <n v="1"/>
    <n v="61.47"/>
    <n v="3"/>
    <n v="95.57"/>
    <n v="30.93"/>
  </r>
  <r>
    <n v="2549"/>
    <n v="88657"/>
    <x v="122"/>
    <x v="3"/>
    <x v="2"/>
    <n v="0.05"/>
    <n v="22.99"/>
    <n v="8.99"/>
    <s v="Regular Air"/>
    <s v="Small Business"/>
    <x v="1"/>
    <x v="9"/>
    <s v="Small Pack"/>
    <x v="119"/>
    <n v="0.56999999999999995"/>
    <s v="United States"/>
    <x v="3"/>
    <x v="15"/>
    <s v="Whitehall"/>
    <n v="43213"/>
    <x v="28"/>
    <d v="2015-04-28T00:00:00"/>
    <x v="0"/>
    <n v="6"/>
    <n v="18.27"/>
    <n v="9"/>
    <n v="214.48"/>
    <n v="22.94"/>
  </r>
  <r>
    <n v="2549"/>
    <n v="88657"/>
    <x v="122"/>
    <x v="3"/>
    <x v="2"/>
    <n v="0.04"/>
    <n v="212.6"/>
    <n v="110.2"/>
    <s v="Delivery Truck"/>
    <s v="Small Business"/>
    <x v="0"/>
    <x v="0"/>
    <s v="Jumbo Box"/>
    <x v="14"/>
    <n v="0.73"/>
    <s v="United States"/>
    <x v="3"/>
    <x v="15"/>
    <s v="Whitehall"/>
    <n v="43213"/>
    <x v="28"/>
    <d v="2015-04-25T00:00:00"/>
    <x v="0"/>
    <n v="4"/>
    <n v="-513.79042000000004"/>
    <n v="8"/>
    <n v="1790.1"/>
    <n v="212.56"/>
  </r>
  <r>
    <n v="627"/>
    <n v="90469"/>
    <x v="123"/>
    <x v="3"/>
    <x v="3"/>
    <n v="0.02"/>
    <n v="419.19"/>
    <n v="19.989999999999998"/>
    <s v="Regular Air"/>
    <s v="Corporate"/>
    <x v="1"/>
    <x v="12"/>
    <s v="Small Box"/>
    <x v="79"/>
    <n v="0.57999999999999996"/>
    <s v="United States"/>
    <x v="3"/>
    <x v="15"/>
    <s v="Steubenville"/>
    <n v="43952"/>
    <x v="28"/>
    <d v="2015-04-22T00:00:00"/>
    <x v="0"/>
    <n v="2"/>
    <n v="6610.2"/>
    <n v="22"/>
    <n v="9580"/>
    <n v="419.17"/>
  </r>
  <r>
    <n v="2668"/>
    <n v="87832"/>
    <x v="124"/>
    <x v="1"/>
    <x v="4"/>
    <n v="0.06"/>
    <n v="3.93"/>
    <n v="0.99"/>
    <s v="Regular Air"/>
    <s v="Home Office"/>
    <x v="1"/>
    <x v="14"/>
    <s v="Wrap Bag"/>
    <x v="120"/>
    <n v="0.39"/>
    <s v="United States"/>
    <x v="1"/>
    <x v="40"/>
    <s v="Rapid City"/>
    <n v="57701"/>
    <x v="28"/>
    <d v="2015-04-23T00:00:00"/>
    <x v="0"/>
    <n v="3"/>
    <n v="10.782400000000001"/>
    <n v="6"/>
    <n v="24.18"/>
    <n v="3.87"/>
  </r>
  <r>
    <n v="2932"/>
    <n v="87620"/>
    <x v="125"/>
    <x v="3"/>
    <x v="1"/>
    <n v="0.01"/>
    <n v="35.44"/>
    <n v="19.989999999999998"/>
    <s v="Regular Air"/>
    <s v="Small Business"/>
    <x v="1"/>
    <x v="2"/>
    <s v="Small Box"/>
    <x v="121"/>
    <n v="0.38"/>
    <s v="United States"/>
    <x v="3"/>
    <x v="29"/>
    <s v="Stratford"/>
    <n v="6614"/>
    <x v="29"/>
    <d v="2015-04-23T00:00:00"/>
    <x v="0"/>
    <n v="2"/>
    <n v="-52.822800000000001"/>
    <n v="1"/>
    <n v="55.43"/>
    <n v="35.43"/>
  </r>
  <r>
    <n v="2938"/>
    <n v="87620"/>
    <x v="126"/>
    <x v="3"/>
    <x v="1"/>
    <n v="0.03"/>
    <n v="47.9"/>
    <n v="5.86"/>
    <s v="Regular Air"/>
    <s v="Small Business"/>
    <x v="1"/>
    <x v="2"/>
    <s v="Small Box"/>
    <x v="32"/>
    <n v="0.37"/>
    <s v="United States"/>
    <x v="3"/>
    <x v="13"/>
    <s v="Stoneham"/>
    <n v="2180"/>
    <x v="29"/>
    <d v="2015-04-25T00:00:00"/>
    <x v="0"/>
    <n v="3"/>
    <n v="642.99030000000005"/>
    <n v="20"/>
    <n v="931.87"/>
    <n v="47.87"/>
  </r>
  <r>
    <n v="666"/>
    <n v="88679"/>
    <x v="127"/>
    <x v="0"/>
    <x v="2"/>
    <n v="0.02"/>
    <n v="4.57"/>
    <n v="5.42"/>
    <s v="Regular Air"/>
    <s v="Corporate"/>
    <x v="1"/>
    <x v="1"/>
    <s v="Small Box"/>
    <x v="122"/>
    <n v="0.37"/>
    <s v="United States"/>
    <x v="0"/>
    <x v="36"/>
    <s v="Nashville"/>
    <n v="37211"/>
    <x v="29"/>
    <d v="2015-04-26T00:00:00"/>
    <x v="0"/>
    <n v="3"/>
    <n v="-352.81400000000002"/>
    <n v="11"/>
    <n v="54.04"/>
    <n v="4.55"/>
  </r>
  <r>
    <n v="667"/>
    <n v="48257"/>
    <x v="128"/>
    <x v="1"/>
    <x v="2"/>
    <n v="0.02"/>
    <n v="4.57"/>
    <n v="5.42"/>
    <s v="Regular Air"/>
    <s v="Corporate"/>
    <x v="1"/>
    <x v="1"/>
    <s v="Small Box"/>
    <x v="122"/>
    <n v="0.37"/>
    <s v="United States"/>
    <x v="1"/>
    <x v="24"/>
    <s v="Dallas"/>
    <n v="75203"/>
    <x v="29"/>
    <d v="2015-04-26T00:00:00"/>
    <x v="0"/>
    <n v="3"/>
    <n v="-124.2805"/>
    <n v="45"/>
    <n v="221.06"/>
    <n v="4.55"/>
  </r>
  <r>
    <n v="1777"/>
    <n v="89939"/>
    <x v="129"/>
    <x v="1"/>
    <x v="2"/>
    <n v="7.0000000000000007E-2"/>
    <n v="5.43"/>
    <n v="0.95"/>
    <s v="Regular Air"/>
    <s v="Consumer"/>
    <x v="1"/>
    <x v="2"/>
    <s v="Wrap Bag"/>
    <x v="123"/>
    <n v="0.36"/>
    <s v="United States"/>
    <x v="1"/>
    <x v="26"/>
    <s v="Valparaiso"/>
    <n v="46383"/>
    <x v="29"/>
    <d v="2015-04-26T00:00:00"/>
    <x v="0"/>
    <n v="3"/>
    <n v="26.5029"/>
    <n v="7"/>
    <n v="38.409999999999997"/>
    <n v="5.36"/>
  </r>
  <r>
    <n v="678"/>
    <n v="88889"/>
    <x v="130"/>
    <x v="0"/>
    <x v="3"/>
    <n v="0.04"/>
    <n v="15.42"/>
    <n v="10.68"/>
    <s v="Express Air"/>
    <s v="Corporate"/>
    <x v="1"/>
    <x v="12"/>
    <s v="Small Box"/>
    <x v="124"/>
    <n v="0.57999999999999996"/>
    <s v="United States"/>
    <x v="0"/>
    <x v="14"/>
    <s v="Rose Hill"/>
    <n v="24281"/>
    <x v="29"/>
    <d v="2015-04-23T00:00:00"/>
    <x v="0"/>
    <n v="2"/>
    <n v="-109.70399999999999"/>
    <n v="5"/>
    <n v="81.14"/>
    <n v="15.38"/>
  </r>
  <r>
    <n v="2760"/>
    <n v="90724"/>
    <x v="131"/>
    <x v="3"/>
    <x v="3"/>
    <n v="0.08"/>
    <n v="22.01"/>
    <n v="5.53"/>
    <s v="Regular Air"/>
    <s v="Corporate"/>
    <x v="1"/>
    <x v="9"/>
    <s v="Small Pack"/>
    <x v="125"/>
    <n v="0.59"/>
    <s v="United States"/>
    <x v="3"/>
    <x v="29"/>
    <s v="Waterbury"/>
    <n v="6708"/>
    <x v="29"/>
    <d v="2015-04-24T00:00:00"/>
    <x v="0"/>
    <n v="3"/>
    <n v="105.7"/>
    <n v="11"/>
    <n v="241.97"/>
    <n v="21.93"/>
  </r>
  <r>
    <n v="2764"/>
    <n v="90724"/>
    <x v="132"/>
    <x v="3"/>
    <x v="3"/>
    <n v="0.02"/>
    <n v="29.74"/>
    <n v="6.64"/>
    <s v="Regular Air"/>
    <s v="Corporate"/>
    <x v="1"/>
    <x v="12"/>
    <s v="Small Box"/>
    <x v="126"/>
    <n v="0.7"/>
    <s v="United States"/>
    <x v="3"/>
    <x v="27"/>
    <s v="Hackensack"/>
    <n v="7601"/>
    <x v="29"/>
    <d v="2015-04-22T00:00:00"/>
    <x v="0"/>
    <n v="1"/>
    <n v="-21.06"/>
    <n v="4"/>
    <n v="120.81"/>
    <n v="29.72"/>
  </r>
  <r>
    <n v="2737"/>
    <n v="89018"/>
    <x v="133"/>
    <x v="3"/>
    <x v="4"/>
    <n v="0.05"/>
    <n v="100.98"/>
    <n v="7.18"/>
    <s v="Regular Air"/>
    <s v="Small Business"/>
    <x v="2"/>
    <x v="7"/>
    <s v="Small Box"/>
    <x v="127"/>
    <n v="0.4"/>
    <s v="United States"/>
    <x v="3"/>
    <x v="12"/>
    <s v="Rutland"/>
    <n v="5701"/>
    <x v="29"/>
    <d v="2015-04-24T00:00:00"/>
    <x v="0"/>
    <n v="3"/>
    <n v="566.60730000000001"/>
    <n v="8"/>
    <n v="821.17"/>
    <n v="100.93"/>
  </r>
  <r>
    <n v="2114"/>
    <n v="88404"/>
    <x v="134"/>
    <x v="0"/>
    <x v="0"/>
    <n v="0.08"/>
    <n v="2.89"/>
    <n v="0.49"/>
    <s v="Regular Air"/>
    <s v="Corporate"/>
    <x v="1"/>
    <x v="10"/>
    <s v="Small Box"/>
    <x v="128"/>
    <n v="0.38"/>
    <s v="United States"/>
    <x v="0"/>
    <x v="14"/>
    <s v="Norfolk"/>
    <n v="23518"/>
    <x v="30"/>
    <d v="2015-04-23T00:00:00"/>
    <x v="0"/>
    <n v="1"/>
    <n v="38.405999999999999"/>
    <n v="1"/>
    <n v="3.07"/>
    <n v="2.81"/>
  </r>
  <r>
    <n v="1253"/>
    <n v="89981"/>
    <x v="135"/>
    <x v="1"/>
    <x v="2"/>
    <n v="0.02"/>
    <n v="46.89"/>
    <n v="5.0999999999999996"/>
    <s v="Regular Air"/>
    <s v="Home Office"/>
    <x v="1"/>
    <x v="3"/>
    <s v="Medium Box"/>
    <x v="129"/>
    <n v="0.46"/>
    <s v="United States"/>
    <x v="1"/>
    <x v="24"/>
    <s v="Cedar Park"/>
    <n v="78613"/>
    <x v="30"/>
    <d v="2015-04-23T00:00:00"/>
    <x v="0"/>
    <n v="1"/>
    <n v="421.3485"/>
    <n v="13"/>
    <n v="610.65"/>
    <n v="46.87"/>
  </r>
  <r>
    <n v="1253"/>
    <n v="89981"/>
    <x v="135"/>
    <x v="1"/>
    <x v="2"/>
    <n v="0.05"/>
    <n v="140.97999999999999"/>
    <n v="36.090000000000003"/>
    <s v="Delivery Truck"/>
    <s v="Home Office"/>
    <x v="0"/>
    <x v="6"/>
    <s v="Jumbo Box"/>
    <x v="130"/>
    <n v="0.77"/>
    <s v="United States"/>
    <x v="1"/>
    <x v="24"/>
    <s v="Cedar Park"/>
    <n v="78613"/>
    <x v="30"/>
    <d v="2015-04-25T00:00:00"/>
    <x v="0"/>
    <n v="2"/>
    <n v="-373.09"/>
    <n v="5"/>
    <n v="699.24"/>
    <n v="140.93"/>
  </r>
  <r>
    <n v="1253"/>
    <n v="89981"/>
    <x v="135"/>
    <x v="1"/>
    <x v="2"/>
    <n v="0.1"/>
    <n v="212.6"/>
    <n v="110.2"/>
    <s v="Delivery Truck"/>
    <s v="Home Office"/>
    <x v="0"/>
    <x v="0"/>
    <s v="Jumbo Box"/>
    <x v="14"/>
    <n v="0.73"/>
    <s v="United States"/>
    <x v="1"/>
    <x v="24"/>
    <s v="Cedar Park"/>
    <n v="78613"/>
    <x v="30"/>
    <d v="2015-04-25T00:00:00"/>
    <x v="0"/>
    <n v="2"/>
    <n v="-3465.0720000000001"/>
    <n v="12"/>
    <n v="2346.0300000000002"/>
    <n v="212.5"/>
  </r>
  <r>
    <n v="146"/>
    <n v="91090"/>
    <x v="136"/>
    <x v="1"/>
    <x v="3"/>
    <n v="0.06"/>
    <n v="180.98"/>
    <n v="26.2"/>
    <s v="Delivery Truck"/>
    <s v="Corporate"/>
    <x v="0"/>
    <x v="5"/>
    <s v="Jumbo Drum"/>
    <x v="131"/>
    <n v="0.59"/>
    <s v="United States"/>
    <x v="1"/>
    <x v="24"/>
    <s v="Watauga"/>
    <n v="76148"/>
    <x v="30"/>
    <d v="2015-04-24T00:00:00"/>
    <x v="0"/>
    <n v="2"/>
    <n v="251.4084"/>
    <n v="5"/>
    <n v="929.57"/>
    <n v="180.92"/>
  </r>
  <r>
    <n v="699"/>
    <n v="44517"/>
    <x v="137"/>
    <x v="2"/>
    <x v="3"/>
    <n v="0.03"/>
    <n v="5.28"/>
    <n v="5.61"/>
    <s v="Regular Air"/>
    <s v="Consumer"/>
    <x v="1"/>
    <x v="2"/>
    <s v="Small Box"/>
    <x v="132"/>
    <n v="0.4"/>
    <s v="United States"/>
    <x v="2"/>
    <x v="2"/>
    <s v="Los Angeles"/>
    <n v="90041"/>
    <x v="30"/>
    <d v="2015-04-24T00:00:00"/>
    <x v="0"/>
    <n v="2"/>
    <n v="-16.670000000000002"/>
    <n v="5"/>
    <n v="32.5"/>
    <n v="5.25"/>
  </r>
  <r>
    <n v="702"/>
    <n v="87977"/>
    <x v="138"/>
    <x v="2"/>
    <x v="3"/>
    <n v="0.03"/>
    <n v="5.28"/>
    <n v="5.61"/>
    <s v="Regular Air"/>
    <s v="Consumer"/>
    <x v="1"/>
    <x v="2"/>
    <s v="Small Box"/>
    <x v="132"/>
    <n v="0.4"/>
    <s v="United States"/>
    <x v="2"/>
    <x v="2"/>
    <s v="Santa Rosa"/>
    <n v="95404"/>
    <x v="30"/>
    <d v="2015-04-24T00:00:00"/>
    <x v="0"/>
    <n v="2"/>
    <n v="-16.670000000000002"/>
    <n v="1"/>
    <n v="6.5"/>
    <n v="5.25"/>
  </r>
  <r>
    <n v="1304"/>
    <n v="87004"/>
    <x v="139"/>
    <x v="2"/>
    <x v="3"/>
    <n v="0.08"/>
    <n v="2.88"/>
    <n v="0.5"/>
    <s v="Regular Air"/>
    <s v="Consumer"/>
    <x v="1"/>
    <x v="10"/>
    <s v="Small Box"/>
    <x v="133"/>
    <n v="0.39"/>
    <s v="United States"/>
    <x v="2"/>
    <x v="9"/>
    <s v="West Jordan"/>
    <n v="84084"/>
    <x v="30"/>
    <d v="2015-04-24T00:00:00"/>
    <x v="0"/>
    <n v="2"/>
    <n v="6.0305999999999997"/>
    <n v="3"/>
    <n v="8.74"/>
    <n v="2.8"/>
  </r>
  <r>
    <n v="483"/>
    <n v="90354"/>
    <x v="140"/>
    <x v="1"/>
    <x v="4"/>
    <n v="0.06"/>
    <n v="3.36"/>
    <n v="6.27"/>
    <s v="Regular Air"/>
    <s v="Corporate"/>
    <x v="1"/>
    <x v="1"/>
    <s v="Small Box"/>
    <x v="134"/>
    <n v="0.4"/>
    <s v="United States"/>
    <x v="1"/>
    <x v="4"/>
    <s v="Oswego"/>
    <n v="60543"/>
    <x v="30"/>
    <d v="2015-04-24T00:00:00"/>
    <x v="0"/>
    <n v="2"/>
    <n v="-24.057539999999999"/>
    <n v="2"/>
    <n v="8.82"/>
    <n v="3.3"/>
  </r>
  <r>
    <n v="483"/>
    <n v="90354"/>
    <x v="140"/>
    <x v="1"/>
    <x v="4"/>
    <n v="7.0000000000000007E-2"/>
    <n v="699.99"/>
    <n v="24.49"/>
    <s v="Regular Air"/>
    <s v="Corporate"/>
    <x v="2"/>
    <x v="11"/>
    <s v="Large Box"/>
    <x v="135"/>
    <n v="0.41"/>
    <s v="United States"/>
    <x v="1"/>
    <x v="4"/>
    <s v="Oswego"/>
    <n v="60543"/>
    <x v="30"/>
    <d v="2015-04-25T00:00:00"/>
    <x v="0"/>
    <n v="2"/>
    <n v="2583.5614799999998"/>
    <n v="9"/>
    <n v="5976.09"/>
    <n v="699.92"/>
  </r>
  <r>
    <n v="1257"/>
    <n v="86536"/>
    <x v="141"/>
    <x v="2"/>
    <x v="0"/>
    <n v="0.04"/>
    <n v="2.52"/>
    <n v="1.92"/>
    <s v="Regular Air"/>
    <s v="Home Office"/>
    <x v="1"/>
    <x v="16"/>
    <s v="Wrap Bag"/>
    <x v="136"/>
    <n v="0.82"/>
    <s v="United States"/>
    <x v="2"/>
    <x v="39"/>
    <s v="Aurora"/>
    <n v="80013"/>
    <x v="31"/>
    <d v="2015-04-24T00:00:00"/>
    <x v="0"/>
    <n v="1"/>
    <n v="-8.2080000000000002"/>
    <n v="1"/>
    <n v="3.13"/>
    <n v="2.48"/>
  </r>
  <r>
    <n v="3325"/>
    <n v="90987"/>
    <x v="142"/>
    <x v="2"/>
    <x v="0"/>
    <n v="7.0000000000000007E-2"/>
    <n v="5.58"/>
    <n v="1.99"/>
    <s v="Regular Air"/>
    <s v="Consumer"/>
    <x v="1"/>
    <x v="9"/>
    <s v="Wrap Bag"/>
    <x v="137"/>
    <n v="0.46"/>
    <s v="United States"/>
    <x v="2"/>
    <x v="8"/>
    <s v="Coos Bay"/>
    <n v="97420"/>
    <x v="31"/>
    <d v="2015-04-26T00:00:00"/>
    <x v="0"/>
    <n v="1"/>
    <n v="23.045999999999999"/>
    <n v="23"/>
    <n v="121.46"/>
    <n v="5.51"/>
  </r>
  <r>
    <n v="1085"/>
    <n v="86123"/>
    <x v="143"/>
    <x v="3"/>
    <x v="1"/>
    <n v="0.04"/>
    <n v="9.06"/>
    <n v="9.86"/>
    <s v="Regular Air"/>
    <s v="Home Office"/>
    <x v="1"/>
    <x v="2"/>
    <s v="Small Box"/>
    <x v="138"/>
    <n v="0.4"/>
    <s v="United States"/>
    <x v="3"/>
    <x v="5"/>
    <s v="Deer Park"/>
    <n v="11729"/>
    <x v="31"/>
    <d v="2015-04-25T00:00:00"/>
    <x v="0"/>
    <n v="1"/>
    <n v="-53.25"/>
    <n v="3"/>
    <n v="30.87"/>
    <n v="9.02"/>
  </r>
  <r>
    <n v="1086"/>
    <n v="86123"/>
    <x v="144"/>
    <x v="3"/>
    <x v="1"/>
    <n v="0.04"/>
    <n v="14.27"/>
    <n v="7.27"/>
    <s v="Regular Air"/>
    <s v="Home Office"/>
    <x v="1"/>
    <x v="1"/>
    <s v="Small Box"/>
    <x v="139"/>
    <n v="0.38"/>
    <s v="United States"/>
    <x v="3"/>
    <x v="5"/>
    <s v="Dix Hills"/>
    <n v="11746"/>
    <x v="31"/>
    <d v="2015-04-25T00:00:00"/>
    <x v="0"/>
    <n v="1"/>
    <n v="2.125"/>
    <n v="3"/>
    <n v="45.24"/>
    <n v="14.23"/>
  </r>
  <r>
    <n v="1670"/>
    <n v="86722"/>
    <x v="145"/>
    <x v="0"/>
    <x v="2"/>
    <n v="0.03"/>
    <n v="35.409999999999997"/>
    <n v="1.99"/>
    <s v="Regular Air"/>
    <s v="Small Business"/>
    <x v="2"/>
    <x v="7"/>
    <s v="Small Pack"/>
    <x v="140"/>
    <n v="0.43"/>
    <s v="United States"/>
    <x v="0"/>
    <x v="14"/>
    <s v="Blacksburg"/>
    <n v="24060"/>
    <x v="31"/>
    <d v="2015-04-26T00:00:00"/>
    <x v="0"/>
    <n v="1"/>
    <n v="1912.422"/>
    <n v="10"/>
    <n v="367.52"/>
    <n v="35.380000000000003"/>
  </r>
  <r>
    <n v="1391"/>
    <n v="88727"/>
    <x v="146"/>
    <x v="2"/>
    <x v="4"/>
    <n v="0"/>
    <n v="2.88"/>
    <n v="0.7"/>
    <s v="Express Air"/>
    <s v="Consumer"/>
    <x v="1"/>
    <x v="9"/>
    <s v="Wrap Bag"/>
    <x v="141"/>
    <n v="0.56000000000000005"/>
    <s v="United States"/>
    <x v="2"/>
    <x v="2"/>
    <s v="Sunnyvale"/>
    <n v="94086"/>
    <x v="31"/>
    <d v="2015-04-24T00:00:00"/>
    <x v="0"/>
    <n v="1"/>
    <n v="-0.11"/>
    <n v="1"/>
    <n v="7.96"/>
    <n v="2.88"/>
  </r>
  <r>
    <n v="2570"/>
    <n v="90327"/>
    <x v="147"/>
    <x v="2"/>
    <x v="0"/>
    <n v="0"/>
    <n v="4.37"/>
    <n v="5.15"/>
    <s v="Regular Air"/>
    <s v="Consumer"/>
    <x v="1"/>
    <x v="3"/>
    <s v="Small Box"/>
    <x v="142"/>
    <n v="0.59"/>
    <s v="United States"/>
    <x v="2"/>
    <x v="2"/>
    <s v="Davis"/>
    <n v="95616"/>
    <x v="32"/>
    <d v="2015-04-27T00:00:00"/>
    <x v="0"/>
    <n v="1"/>
    <n v="-150.2604"/>
    <n v="19"/>
    <n v="87.85"/>
    <n v="4.37"/>
  </r>
  <r>
    <n v="2570"/>
    <n v="90327"/>
    <x v="147"/>
    <x v="2"/>
    <x v="0"/>
    <n v="0.01"/>
    <n v="500.98"/>
    <n v="56"/>
    <s v="Delivery Truck"/>
    <s v="Consumer"/>
    <x v="0"/>
    <x v="5"/>
    <s v="Jumbo Drum"/>
    <x v="143"/>
    <n v="0.6"/>
    <s v="United States"/>
    <x v="2"/>
    <x v="2"/>
    <s v="Davis"/>
    <n v="95616"/>
    <x v="32"/>
    <d v="2015-04-26T00:00:00"/>
    <x v="0"/>
    <n v="0"/>
    <n v="4899.1288000000004"/>
    <n v="14"/>
    <n v="7429.63"/>
    <n v="500.97"/>
  </r>
  <r>
    <n v="2570"/>
    <n v="90327"/>
    <x v="147"/>
    <x v="2"/>
    <x v="0"/>
    <n v="0.02"/>
    <n v="12.58"/>
    <n v="5.16"/>
    <s v="Regular Air"/>
    <s v="Consumer"/>
    <x v="0"/>
    <x v="8"/>
    <s v="Small Box"/>
    <x v="144"/>
    <n v="0.43"/>
    <s v="United States"/>
    <x v="2"/>
    <x v="2"/>
    <s v="Davis"/>
    <n v="95616"/>
    <x v="32"/>
    <d v="2015-04-25T00:00:00"/>
    <x v="0"/>
    <n v="0"/>
    <n v="44.712000000000003"/>
    <n v="18"/>
    <n v="224.29"/>
    <n v="12.56"/>
  </r>
  <r>
    <n v="2570"/>
    <n v="90327"/>
    <x v="147"/>
    <x v="2"/>
    <x v="0"/>
    <n v="0.1"/>
    <n v="7.7"/>
    <n v="3.68"/>
    <s v="Regular Air"/>
    <s v="Consumer"/>
    <x v="0"/>
    <x v="8"/>
    <s v="Wrap Bag"/>
    <x v="145"/>
    <n v="0.52"/>
    <s v="United States"/>
    <x v="2"/>
    <x v="2"/>
    <s v="Davis"/>
    <n v="95616"/>
    <x v="32"/>
    <d v="2015-04-26T00:00:00"/>
    <x v="0"/>
    <n v="0"/>
    <n v="-22.626000000000001"/>
    <n v="7"/>
    <n v="51.2"/>
    <n v="7.6"/>
  </r>
  <r>
    <n v="2571"/>
    <n v="50656"/>
    <x v="148"/>
    <x v="3"/>
    <x v="0"/>
    <n v="0.01"/>
    <n v="500.98"/>
    <n v="56"/>
    <s v="Delivery Truck"/>
    <s v="Consumer"/>
    <x v="0"/>
    <x v="5"/>
    <s v="Jumbo Drum"/>
    <x v="143"/>
    <n v="0.6"/>
    <s v="United States"/>
    <x v="3"/>
    <x v="5"/>
    <s v="New York City"/>
    <n v="10165"/>
    <x v="32"/>
    <d v="2015-04-26T00:00:00"/>
    <x v="0"/>
    <n v="0"/>
    <n v="4260.1120000000001"/>
    <n v="56"/>
    <n v="29718.53"/>
    <n v="500.97"/>
  </r>
  <r>
    <n v="2571"/>
    <n v="50656"/>
    <x v="148"/>
    <x v="3"/>
    <x v="0"/>
    <n v="0.1"/>
    <n v="7.7"/>
    <n v="3.68"/>
    <s v="Regular Air"/>
    <s v="Consumer"/>
    <x v="0"/>
    <x v="8"/>
    <s v="Wrap Bag"/>
    <x v="145"/>
    <n v="0.52"/>
    <s v="United States"/>
    <x v="3"/>
    <x v="5"/>
    <s v="New York City"/>
    <n v="10165"/>
    <x v="32"/>
    <d v="2015-04-26T00:00:00"/>
    <x v="0"/>
    <n v="0"/>
    <n v="-25.14"/>
    <n v="27"/>
    <n v="197.48"/>
    <n v="7.6"/>
  </r>
  <r>
    <n v="3379"/>
    <n v="88839"/>
    <x v="149"/>
    <x v="0"/>
    <x v="0"/>
    <n v="0.05"/>
    <n v="3.14"/>
    <n v="1.92"/>
    <s v="Express Air"/>
    <s v="Home Office"/>
    <x v="1"/>
    <x v="16"/>
    <s v="Wrap Bag"/>
    <x v="146"/>
    <n v="0.84"/>
    <s v="United States"/>
    <x v="0"/>
    <x v="25"/>
    <s v="Kennesaw"/>
    <n v="30144"/>
    <x v="32"/>
    <d v="2015-04-26T00:00:00"/>
    <x v="0"/>
    <n v="0"/>
    <n v="1628.37"/>
    <n v="18"/>
    <n v="59.22"/>
    <n v="3.09"/>
  </r>
  <r>
    <n v="731"/>
    <n v="90362"/>
    <x v="150"/>
    <x v="3"/>
    <x v="1"/>
    <n v="0.09"/>
    <n v="101.41"/>
    <n v="35"/>
    <s v="Regular Air"/>
    <s v="Consumer"/>
    <x v="1"/>
    <x v="12"/>
    <s v="Large Box"/>
    <x v="147"/>
    <n v="0.82"/>
    <s v="United States"/>
    <x v="3"/>
    <x v="13"/>
    <s v="Burlington"/>
    <n v="1803"/>
    <x v="33"/>
    <d v="2015-04-27T00:00:00"/>
    <x v="0"/>
    <n v="1"/>
    <n v="-801.15480000000002"/>
    <n v="12"/>
    <n v="1178.32"/>
    <n v="101.32"/>
  </r>
  <r>
    <n v="1893"/>
    <n v="91262"/>
    <x v="151"/>
    <x v="1"/>
    <x v="2"/>
    <n v="0.03"/>
    <n v="180.98"/>
    <n v="26.2"/>
    <s v="Delivery Truck"/>
    <s v="Consumer"/>
    <x v="0"/>
    <x v="5"/>
    <s v="Jumbo Drum"/>
    <x v="131"/>
    <n v="0.59"/>
    <s v="United States"/>
    <x v="1"/>
    <x v="10"/>
    <s v="Webster Groves"/>
    <n v="63119"/>
    <x v="33"/>
    <d v="2015-04-30T00:00:00"/>
    <x v="0"/>
    <n v="4"/>
    <n v="588.54"/>
    <n v="5"/>
    <n v="928.92"/>
    <n v="180.95"/>
  </r>
  <r>
    <n v="2491"/>
    <n v="11712"/>
    <x v="152"/>
    <x v="2"/>
    <x v="2"/>
    <n v="0.06"/>
    <n v="4.28"/>
    <n v="0.94"/>
    <s v="Regular Air"/>
    <s v="Consumer"/>
    <x v="1"/>
    <x v="9"/>
    <s v="Wrap Bag"/>
    <x v="148"/>
    <n v="0.56000000000000005"/>
    <s v="United States"/>
    <x v="2"/>
    <x v="2"/>
    <s v="Los Angeles"/>
    <n v="90045"/>
    <x v="33"/>
    <d v="2015-04-28T00:00:00"/>
    <x v="0"/>
    <n v="2"/>
    <n v="0.37"/>
    <n v="9"/>
    <n v="38.96"/>
    <n v="4.22"/>
  </r>
  <r>
    <n v="2495"/>
    <n v="86885"/>
    <x v="153"/>
    <x v="2"/>
    <x v="2"/>
    <n v="0.06"/>
    <n v="4.28"/>
    <n v="0.94"/>
    <s v="Regular Air"/>
    <s v="Consumer"/>
    <x v="1"/>
    <x v="9"/>
    <s v="Wrap Bag"/>
    <x v="148"/>
    <n v="0.56000000000000005"/>
    <s v="United States"/>
    <x v="2"/>
    <x v="41"/>
    <s v="Rock Springs"/>
    <n v="82901"/>
    <x v="33"/>
    <d v="2015-04-28T00:00:00"/>
    <x v="0"/>
    <n v="2"/>
    <n v="0.37"/>
    <n v="2"/>
    <n v="8.66"/>
    <n v="4.22"/>
  </r>
  <r>
    <n v="2489"/>
    <n v="86885"/>
    <x v="154"/>
    <x v="2"/>
    <x v="3"/>
    <n v="0.04"/>
    <n v="419.19"/>
    <n v="19.989999999999998"/>
    <s v="Regular Air"/>
    <s v="Home Office"/>
    <x v="1"/>
    <x v="12"/>
    <s v="Small Box"/>
    <x v="79"/>
    <n v="0.57999999999999996"/>
    <s v="United States"/>
    <x v="2"/>
    <x v="2"/>
    <s v="Concord"/>
    <n v="94521"/>
    <x v="33"/>
    <d v="2015-04-27T00:00:00"/>
    <x v="0"/>
    <n v="1"/>
    <n v="1388.3559"/>
    <n v="5"/>
    <n v="2012.11"/>
    <n v="419.15"/>
  </r>
  <r>
    <n v="2491"/>
    <n v="23042"/>
    <x v="152"/>
    <x v="2"/>
    <x v="3"/>
    <n v="0.04"/>
    <n v="419.19"/>
    <n v="19.989999999999998"/>
    <s v="Regular Air"/>
    <s v="Home Office"/>
    <x v="1"/>
    <x v="12"/>
    <s v="Small Box"/>
    <x v="79"/>
    <n v="0.57999999999999996"/>
    <s v="United States"/>
    <x v="2"/>
    <x v="2"/>
    <s v="Los Angeles"/>
    <n v="90045"/>
    <x v="33"/>
    <d v="2015-04-27T00:00:00"/>
    <x v="0"/>
    <n v="1"/>
    <n v="1947.67"/>
    <n v="20"/>
    <n v="8048.45"/>
    <n v="419.15"/>
  </r>
  <r>
    <n v="2380"/>
    <n v="86654"/>
    <x v="155"/>
    <x v="1"/>
    <x v="4"/>
    <n v="7.0000000000000007E-2"/>
    <n v="3.38"/>
    <n v="0.85"/>
    <s v="Regular Air"/>
    <s v="Small Business"/>
    <x v="1"/>
    <x v="9"/>
    <s v="Wrap Bag"/>
    <x v="19"/>
    <n v="0.48"/>
    <s v="United States"/>
    <x v="1"/>
    <x v="18"/>
    <s v="Grand Rapids"/>
    <n v="49505"/>
    <x v="33"/>
    <d v="2015-04-28T00:00:00"/>
    <x v="0"/>
    <n v="2"/>
    <n v="19.04"/>
    <n v="9"/>
    <n v="29.08"/>
    <n v="3.31"/>
  </r>
  <r>
    <n v="2382"/>
    <n v="13606"/>
    <x v="156"/>
    <x v="3"/>
    <x v="4"/>
    <n v="7.0000000000000007E-2"/>
    <n v="3.38"/>
    <n v="0.85"/>
    <s v="Regular Air"/>
    <s v="Small Business"/>
    <x v="1"/>
    <x v="9"/>
    <s v="Wrap Bag"/>
    <x v="19"/>
    <n v="0.48"/>
    <s v="United States"/>
    <x v="3"/>
    <x v="5"/>
    <s v="New York City"/>
    <n v="10024"/>
    <x v="33"/>
    <d v="2015-04-28T00:00:00"/>
    <x v="0"/>
    <n v="2"/>
    <n v="19.04"/>
    <n v="34"/>
    <n v="109.86"/>
    <n v="3.31"/>
  </r>
  <r>
    <n v="2468"/>
    <n v="88135"/>
    <x v="157"/>
    <x v="0"/>
    <x v="0"/>
    <n v="0.09"/>
    <n v="58.1"/>
    <n v="1.49"/>
    <s v="Express Air"/>
    <s v="Home Office"/>
    <x v="1"/>
    <x v="1"/>
    <s v="Small Box"/>
    <x v="149"/>
    <n v="0.38"/>
    <s v="United States"/>
    <x v="0"/>
    <x v="3"/>
    <s v="Salisbury"/>
    <n v="28144"/>
    <x v="34"/>
    <d v="2015-04-29T00:00:00"/>
    <x v="0"/>
    <n v="3"/>
    <n v="765.75"/>
    <n v="3"/>
    <n v="169.46"/>
    <n v="58.01"/>
  </r>
  <r>
    <n v="983"/>
    <n v="90201"/>
    <x v="158"/>
    <x v="0"/>
    <x v="2"/>
    <n v="0.09"/>
    <n v="300.97000000000003"/>
    <n v="7.18"/>
    <s v="Regular Air"/>
    <s v="Corporate"/>
    <x v="2"/>
    <x v="7"/>
    <s v="Small Box"/>
    <x v="92"/>
    <n v="0.48"/>
    <s v="United States"/>
    <x v="0"/>
    <x v="32"/>
    <s v="Searcy"/>
    <n v="72143"/>
    <x v="34"/>
    <d v="2015-04-27T00:00:00"/>
    <x v="0"/>
    <n v="1"/>
    <n v="17.771999999999998"/>
    <n v="10"/>
    <n v="2848.38"/>
    <n v="300.88"/>
  </r>
  <r>
    <n v="202"/>
    <n v="88971"/>
    <x v="159"/>
    <x v="1"/>
    <x v="4"/>
    <n v="0.09"/>
    <n v="12.28"/>
    <n v="4.8600000000000003"/>
    <s v="Regular Air"/>
    <s v="Corporate"/>
    <x v="1"/>
    <x v="2"/>
    <s v="Small Box"/>
    <x v="150"/>
    <n v="0.38"/>
    <s v="United States"/>
    <x v="1"/>
    <x v="42"/>
    <s v="Bartlesville"/>
    <n v="74006"/>
    <x v="34"/>
    <d v="2015-04-28T00:00:00"/>
    <x v="0"/>
    <n v="2"/>
    <n v="1.73"/>
    <n v="3"/>
    <n v="34.65"/>
    <n v="12.19"/>
  </r>
  <r>
    <n v="762"/>
    <n v="87525"/>
    <x v="160"/>
    <x v="2"/>
    <x v="4"/>
    <n v="0"/>
    <n v="125.99"/>
    <n v="8.99"/>
    <s v="Regular Air"/>
    <s v="Small Business"/>
    <x v="2"/>
    <x v="13"/>
    <s v="Small Box"/>
    <x v="151"/>
    <n v="0.56999999999999995"/>
    <s v="United States"/>
    <x v="2"/>
    <x v="6"/>
    <s v="Vancouver"/>
    <n v="98661"/>
    <x v="34"/>
    <d v="2015-04-29T00:00:00"/>
    <x v="0"/>
    <n v="3"/>
    <n v="613.89576"/>
    <n v="12"/>
    <n v="1362.2"/>
    <n v="125.99"/>
  </r>
  <r>
    <n v="3320"/>
    <n v="90103"/>
    <x v="161"/>
    <x v="0"/>
    <x v="4"/>
    <n v="0.08"/>
    <n v="3.28"/>
    <n v="3.97"/>
    <s v="Regular Air"/>
    <s v="Small Business"/>
    <x v="1"/>
    <x v="9"/>
    <s v="Wrap Bag"/>
    <x v="152"/>
    <n v="0.56000000000000005"/>
    <s v="United States"/>
    <x v="0"/>
    <x v="36"/>
    <s v="Jackson"/>
    <n v="38301"/>
    <x v="34"/>
    <d v="2015-04-28T00:00:00"/>
    <x v="0"/>
    <n v="2"/>
    <n v="0.42659999999999998"/>
    <n v="18"/>
    <n v="57.24"/>
    <n v="3.2"/>
  </r>
  <r>
    <n v="3320"/>
    <n v="90103"/>
    <x v="161"/>
    <x v="0"/>
    <x v="4"/>
    <n v="0.09"/>
    <n v="40.97"/>
    <n v="8.99"/>
    <s v="Express Air"/>
    <s v="Small Business"/>
    <x v="1"/>
    <x v="9"/>
    <s v="Small Pack"/>
    <x v="153"/>
    <n v="0.59"/>
    <s v="United States"/>
    <x v="0"/>
    <x v="36"/>
    <s v="Jackson"/>
    <n v="38301"/>
    <x v="34"/>
    <d v="2015-04-29T00:00:00"/>
    <x v="0"/>
    <n v="3"/>
    <n v="66.215999999999994"/>
    <n v="22"/>
    <n v="824.7"/>
    <n v="40.880000000000003"/>
  </r>
  <r>
    <n v="1439"/>
    <n v="90121"/>
    <x v="162"/>
    <x v="3"/>
    <x v="0"/>
    <n v="0.05"/>
    <n v="6.48"/>
    <n v="6.22"/>
    <s v="Regular Air"/>
    <s v="Corporate"/>
    <x v="1"/>
    <x v="2"/>
    <s v="Small Box"/>
    <x v="154"/>
    <n v="0.37"/>
    <s v="United States"/>
    <x v="3"/>
    <x v="15"/>
    <s v="Euclid"/>
    <n v="44117"/>
    <x v="35"/>
    <d v="2015-04-29T00:00:00"/>
    <x v="0"/>
    <n v="2"/>
    <n v="-29.07"/>
    <n v="3"/>
    <n v="21.46"/>
    <n v="6.43"/>
  </r>
  <r>
    <n v="3011"/>
    <n v="7623"/>
    <x v="163"/>
    <x v="3"/>
    <x v="0"/>
    <n v="0.03"/>
    <n v="300.64999999999998"/>
    <n v="24.49"/>
    <s v="Regular Air"/>
    <s v="Corporate"/>
    <x v="1"/>
    <x v="3"/>
    <s v="Large Box"/>
    <x v="155"/>
    <n v="0.52"/>
    <s v="United States"/>
    <x v="3"/>
    <x v="13"/>
    <s v="Boston"/>
    <n v="2113"/>
    <x v="35"/>
    <d v="2015-04-30T00:00:00"/>
    <x v="0"/>
    <n v="3"/>
    <n v="1282.4960000000001"/>
    <n v="32"/>
    <n v="9705.4599999999991"/>
    <n v="300.62"/>
  </r>
  <r>
    <n v="3011"/>
    <n v="7623"/>
    <x v="163"/>
    <x v="3"/>
    <x v="0"/>
    <n v="0.06"/>
    <n v="49.99"/>
    <n v="19.989999999999998"/>
    <s v="Regular Air"/>
    <s v="Corporate"/>
    <x v="2"/>
    <x v="7"/>
    <s v="Small Box"/>
    <x v="156"/>
    <n v="0.45"/>
    <s v="United States"/>
    <x v="3"/>
    <x v="13"/>
    <s v="Boston"/>
    <n v="2113"/>
    <x v="35"/>
    <d v="2015-04-30T00:00:00"/>
    <x v="0"/>
    <n v="3"/>
    <n v="17.2"/>
    <n v="67"/>
    <n v="3247.54"/>
    <n v="49.93"/>
  </r>
  <r>
    <n v="3011"/>
    <n v="7623"/>
    <x v="163"/>
    <x v="3"/>
    <x v="0"/>
    <n v="0.1"/>
    <n v="104.85"/>
    <n v="4.6500000000000004"/>
    <s v="Regular Air"/>
    <s v="Corporate"/>
    <x v="1"/>
    <x v="2"/>
    <s v="Small Box"/>
    <x v="157"/>
    <n v="0.37"/>
    <s v="United States"/>
    <x v="3"/>
    <x v="13"/>
    <s v="Boston"/>
    <n v="2113"/>
    <x v="35"/>
    <d v="2015-04-29T00:00:00"/>
    <x v="0"/>
    <n v="2"/>
    <n v="1184.1199999999999"/>
    <n v="58"/>
    <n v="5582.63"/>
    <n v="104.75"/>
  </r>
  <r>
    <n v="3012"/>
    <n v="86346"/>
    <x v="164"/>
    <x v="3"/>
    <x v="0"/>
    <n v="0.03"/>
    <n v="300.64999999999998"/>
    <n v="24.49"/>
    <s v="Regular Air"/>
    <s v="Corporate"/>
    <x v="1"/>
    <x v="3"/>
    <s v="Large Box"/>
    <x v="155"/>
    <n v="0.52"/>
    <s v="United States"/>
    <x v="3"/>
    <x v="5"/>
    <s v="Rochester"/>
    <n v="14609"/>
    <x v="35"/>
    <d v="2015-04-30T00:00:00"/>
    <x v="0"/>
    <n v="3"/>
    <n v="1474.8704"/>
    <n v="8"/>
    <n v="2426.36"/>
    <n v="300.62"/>
  </r>
  <r>
    <n v="3012"/>
    <n v="86346"/>
    <x v="164"/>
    <x v="3"/>
    <x v="0"/>
    <n v="0.06"/>
    <n v="49.99"/>
    <n v="19.989999999999998"/>
    <s v="Regular Air"/>
    <s v="Corporate"/>
    <x v="2"/>
    <x v="7"/>
    <s v="Small Box"/>
    <x v="156"/>
    <n v="0.45"/>
    <s v="United States"/>
    <x v="3"/>
    <x v="5"/>
    <s v="Rochester"/>
    <n v="14609"/>
    <x v="35"/>
    <d v="2015-04-30T00:00:00"/>
    <x v="0"/>
    <n v="3"/>
    <n v="19.78"/>
    <n v="17"/>
    <n v="824"/>
    <n v="49.93"/>
  </r>
  <r>
    <n v="3012"/>
    <n v="86346"/>
    <x v="164"/>
    <x v="3"/>
    <x v="0"/>
    <n v="0.1"/>
    <n v="104.85"/>
    <n v="4.6500000000000004"/>
    <s v="Regular Air"/>
    <s v="Corporate"/>
    <x v="1"/>
    <x v="2"/>
    <s v="Small Box"/>
    <x v="157"/>
    <n v="0.37"/>
    <s v="United States"/>
    <x v="3"/>
    <x v="5"/>
    <s v="Rochester"/>
    <n v="14609"/>
    <x v="35"/>
    <d v="2015-04-29T00:00:00"/>
    <x v="0"/>
    <n v="2"/>
    <n v="929.79570000000001"/>
    <n v="14"/>
    <n v="1347.53"/>
    <n v="104.75"/>
  </r>
  <r>
    <n v="2254"/>
    <n v="89279"/>
    <x v="165"/>
    <x v="0"/>
    <x v="1"/>
    <n v="0.1"/>
    <n v="48.91"/>
    <n v="5.97"/>
    <s v="Regular Air"/>
    <s v="Corporate"/>
    <x v="1"/>
    <x v="2"/>
    <s v="Small Box"/>
    <x v="158"/>
    <n v="0.38"/>
    <s v="United States"/>
    <x v="0"/>
    <x v="35"/>
    <s v="Paducah"/>
    <n v="42003"/>
    <x v="35"/>
    <d v="2015-04-30T00:00:00"/>
    <x v="0"/>
    <n v="3"/>
    <n v="156.74340000000001"/>
    <n v="14"/>
    <n v="618.96"/>
    <n v="48.81"/>
  </r>
  <r>
    <n v="2254"/>
    <n v="89279"/>
    <x v="165"/>
    <x v="0"/>
    <x v="1"/>
    <n v="0.08"/>
    <n v="5.98"/>
    <n v="5.46"/>
    <s v="Regular Air"/>
    <s v="Corporate"/>
    <x v="1"/>
    <x v="2"/>
    <s v="Small Box"/>
    <x v="97"/>
    <n v="0.36"/>
    <s v="United States"/>
    <x v="0"/>
    <x v="35"/>
    <s v="Paducah"/>
    <n v="42003"/>
    <x v="35"/>
    <d v="2015-04-28T00:00:00"/>
    <x v="0"/>
    <n v="1"/>
    <n v="110.11799999999999"/>
    <n v="13"/>
    <n v="77.540000000000006"/>
    <n v="5.9"/>
  </r>
  <r>
    <n v="2912"/>
    <n v="87396"/>
    <x v="166"/>
    <x v="1"/>
    <x v="1"/>
    <n v="0.04"/>
    <n v="4.13"/>
    <n v="0.99"/>
    <s v="Express Air"/>
    <s v="Home Office"/>
    <x v="1"/>
    <x v="10"/>
    <s v="Small Box"/>
    <x v="159"/>
    <n v="0.39"/>
    <s v="United States"/>
    <x v="1"/>
    <x v="43"/>
    <s v="Grand Forks"/>
    <n v="58201"/>
    <x v="35"/>
    <d v="2015-04-30T00:00:00"/>
    <x v="0"/>
    <n v="3"/>
    <n v="22.307700000000001"/>
    <n v="7"/>
    <n v="32.33"/>
    <n v="4.09"/>
  </r>
  <r>
    <n v="2912"/>
    <n v="87396"/>
    <x v="166"/>
    <x v="1"/>
    <x v="1"/>
    <n v="0.06"/>
    <n v="55.48"/>
    <n v="14.3"/>
    <s v="Regular Air"/>
    <s v="Home Office"/>
    <x v="1"/>
    <x v="2"/>
    <s v="Small Box"/>
    <x v="160"/>
    <n v="0.37"/>
    <s v="United States"/>
    <x v="1"/>
    <x v="43"/>
    <s v="Grand Forks"/>
    <n v="58201"/>
    <x v="35"/>
    <d v="2015-04-30T00:00:00"/>
    <x v="0"/>
    <n v="3"/>
    <n v="443.02140000000003"/>
    <n v="12"/>
    <n v="642.05999999999995"/>
    <n v="55.42"/>
  </r>
  <r>
    <n v="3359"/>
    <n v="91437"/>
    <x v="167"/>
    <x v="1"/>
    <x v="1"/>
    <n v="0.09"/>
    <n v="28.53"/>
    <n v="1.49"/>
    <s v="Regular Air"/>
    <s v="Home Office"/>
    <x v="1"/>
    <x v="1"/>
    <s v="Small Box"/>
    <x v="161"/>
    <n v="0.38"/>
    <s v="United States"/>
    <x v="1"/>
    <x v="19"/>
    <s v="Wauwatosa"/>
    <n v="53213"/>
    <x v="35"/>
    <d v="2015-04-30T00:00:00"/>
    <x v="0"/>
    <n v="3"/>
    <n v="107.45462000000001"/>
    <n v="6"/>
    <n v="157.33000000000001"/>
    <n v="28.44"/>
  </r>
  <r>
    <n v="234"/>
    <n v="90239"/>
    <x v="168"/>
    <x v="1"/>
    <x v="2"/>
    <n v="0.06"/>
    <n v="3.34"/>
    <n v="7.49"/>
    <s v="Express Air"/>
    <s v="Small Business"/>
    <x v="1"/>
    <x v="9"/>
    <s v="Wrap Bag"/>
    <x v="162"/>
    <n v="0.54"/>
    <s v="United States"/>
    <x v="1"/>
    <x v="20"/>
    <s v="Newton"/>
    <n v="50208"/>
    <x v="35"/>
    <d v="2015-04-30T00:00:00"/>
    <x v="0"/>
    <n v="3"/>
    <n v="-175.86"/>
    <n v="8"/>
    <n v="27.45"/>
    <n v="3.28"/>
  </r>
  <r>
    <n v="1226"/>
    <n v="90800"/>
    <x v="169"/>
    <x v="3"/>
    <x v="3"/>
    <n v="0.02"/>
    <n v="8.34"/>
    <n v="2.64"/>
    <s v="Regular Air"/>
    <s v="Small Business"/>
    <x v="1"/>
    <x v="16"/>
    <s v="Small Pack"/>
    <x v="163"/>
    <n v="0.59"/>
    <s v="United States"/>
    <x v="3"/>
    <x v="44"/>
    <s v="Pawtucket"/>
    <n v="2861"/>
    <x v="35"/>
    <d v="2015-04-30T00:00:00"/>
    <x v="0"/>
    <n v="3"/>
    <n v="6.79"/>
    <n v="8"/>
    <n v="66.739999999999995"/>
    <n v="8.32"/>
  </r>
  <r>
    <n v="2353"/>
    <n v="86164"/>
    <x v="170"/>
    <x v="3"/>
    <x v="0"/>
    <n v="0.04"/>
    <n v="5.98"/>
    <n v="0.96"/>
    <s v="Regular Air"/>
    <s v="Corporate"/>
    <x v="1"/>
    <x v="9"/>
    <s v="Wrap Bag"/>
    <x v="164"/>
    <n v="0.6"/>
    <s v="United States"/>
    <x v="3"/>
    <x v="38"/>
    <s v="Edgewood"/>
    <n v="21040"/>
    <x v="36"/>
    <d v="2015-04-30T00:00:00"/>
    <x v="0"/>
    <n v="2"/>
    <n v="52.697600000000001"/>
    <n v="22"/>
    <n v="131.79"/>
    <n v="5.94"/>
  </r>
  <r>
    <n v="2353"/>
    <n v="86164"/>
    <x v="170"/>
    <x v="3"/>
    <x v="0"/>
    <n v="0.01"/>
    <n v="20.99"/>
    <n v="0.99"/>
    <s v="Regular Air"/>
    <s v="Corporate"/>
    <x v="2"/>
    <x v="13"/>
    <s v="Wrap Bag"/>
    <x v="165"/>
    <n v="0.56999999999999995"/>
    <s v="United States"/>
    <x v="3"/>
    <x v="38"/>
    <s v="Edgewood"/>
    <n v="21040"/>
    <x v="36"/>
    <d v="2015-04-30T00:00:00"/>
    <x v="0"/>
    <n v="2"/>
    <n v="-78.194159999999997"/>
    <n v="2"/>
    <n v="35.33"/>
    <n v="20.98"/>
  </r>
  <r>
    <n v="782"/>
    <n v="90962"/>
    <x v="171"/>
    <x v="2"/>
    <x v="1"/>
    <n v="0.04"/>
    <n v="34.76"/>
    <n v="5.49"/>
    <s v="Regular Air"/>
    <s v="Small Business"/>
    <x v="1"/>
    <x v="12"/>
    <s v="Small Box"/>
    <x v="166"/>
    <n v="0.6"/>
    <s v="United States"/>
    <x v="2"/>
    <x v="2"/>
    <s v="Whittier"/>
    <n v="90604"/>
    <x v="36"/>
    <d v="2015-04-30T00:00:00"/>
    <x v="0"/>
    <n v="2"/>
    <n v="192.51689999999999"/>
    <n v="8"/>
    <n v="279.01"/>
    <n v="34.72"/>
  </r>
  <r>
    <n v="803"/>
    <n v="90048"/>
    <x v="172"/>
    <x v="0"/>
    <x v="3"/>
    <n v="0.03"/>
    <n v="35.99"/>
    <n v="5"/>
    <s v="Regular Air"/>
    <s v="Small Business"/>
    <x v="2"/>
    <x v="13"/>
    <s v="Small Box"/>
    <x v="167"/>
    <n v="0.85"/>
    <s v="United States"/>
    <x v="0"/>
    <x v="7"/>
    <s v="New Smyrna Beach"/>
    <n v="32168"/>
    <x v="36"/>
    <d v="2015-04-30T00:00:00"/>
    <x v="0"/>
    <n v="2"/>
    <n v="-184.548"/>
    <n v="3"/>
    <n v="93.82"/>
    <n v="35.96"/>
  </r>
  <r>
    <n v="3381"/>
    <n v="88840"/>
    <x v="173"/>
    <x v="0"/>
    <x v="3"/>
    <n v="0.02"/>
    <n v="28.53"/>
    <n v="1.49"/>
    <s v="Regular Air"/>
    <s v="Home Office"/>
    <x v="1"/>
    <x v="1"/>
    <s v="Small Box"/>
    <x v="161"/>
    <n v="0.38"/>
    <s v="United States"/>
    <x v="0"/>
    <x v="25"/>
    <s v="Macon"/>
    <n v="31204"/>
    <x v="36"/>
    <d v="2015-04-29T00:00:00"/>
    <x v="0"/>
    <n v="1"/>
    <n v="1.992"/>
    <n v="18"/>
    <n v="513.33000000000004"/>
    <n v="28.51"/>
  </r>
  <r>
    <n v="3393"/>
    <n v="87908"/>
    <x v="174"/>
    <x v="2"/>
    <x v="3"/>
    <n v="0.08"/>
    <n v="125.99"/>
    <n v="7.69"/>
    <s v="Regular Air"/>
    <s v="Consumer"/>
    <x v="2"/>
    <x v="13"/>
    <s v="Small Box"/>
    <x v="168"/>
    <n v="0.59"/>
    <s v="United States"/>
    <x v="2"/>
    <x v="6"/>
    <s v="Pullman"/>
    <n v="99163"/>
    <x v="36"/>
    <d v="2015-04-30T00:00:00"/>
    <x v="0"/>
    <n v="2"/>
    <n v="374.625"/>
    <n v="7"/>
    <n v="710.36"/>
    <n v="125.91"/>
  </r>
  <r>
    <n v="617"/>
    <n v="88198"/>
    <x v="175"/>
    <x v="2"/>
    <x v="4"/>
    <n v="0.02"/>
    <n v="15.57"/>
    <n v="1.39"/>
    <s v="Regular Air"/>
    <s v="Consumer"/>
    <x v="1"/>
    <x v="15"/>
    <s v="Small Box"/>
    <x v="169"/>
    <n v="0.38"/>
    <s v="United States"/>
    <x v="2"/>
    <x v="39"/>
    <s v="Pueblo"/>
    <n v="81001"/>
    <x v="36"/>
    <d v="2015-04-30T00:00:00"/>
    <x v="0"/>
    <n v="2"/>
    <n v="23.5428"/>
    <n v="3"/>
    <n v="46.23"/>
    <n v="15.55"/>
  </r>
  <r>
    <n v="617"/>
    <n v="88198"/>
    <x v="175"/>
    <x v="2"/>
    <x v="4"/>
    <n v="0.02"/>
    <n v="20.89"/>
    <n v="11.52"/>
    <s v="Regular Air"/>
    <s v="Consumer"/>
    <x v="1"/>
    <x v="12"/>
    <s v="Small Box"/>
    <x v="170"/>
    <n v="0.83"/>
    <s v="United States"/>
    <x v="2"/>
    <x v="39"/>
    <s v="Pueblo"/>
    <n v="81001"/>
    <x v="36"/>
    <d v="2015-04-30T00:00:00"/>
    <x v="0"/>
    <n v="2"/>
    <n v="-276.11279999999999"/>
    <n v="13"/>
    <n v="279.27999999999997"/>
    <n v="20.87"/>
  </r>
  <r>
    <n v="618"/>
    <n v="88198"/>
    <x v="176"/>
    <x v="2"/>
    <x v="4"/>
    <n v="0.06"/>
    <n v="5.38"/>
    <n v="5.24"/>
    <s v="Express Air"/>
    <s v="Consumer"/>
    <x v="1"/>
    <x v="1"/>
    <s v="Small Box"/>
    <x v="171"/>
    <n v="0.36"/>
    <s v="United States"/>
    <x v="2"/>
    <x v="39"/>
    <s v="Pueblo West"/>
    <n v="81007"/>
    <x v="36"/>
    <d v="2015-04-30T00:00:00"/>
    <x v="0"/>
    <n v="2"/>
    <n v="-64.670940000000002"/>
    <n v="14"/>
    <n v="81.819999999999993"/>
    <n v="5.32"/>
  </r>
  <r>
    <n v="618"/>
    <n v="88198"/>
    <x v="176"/>
    <x v="2"/>
    <x v="4"/>
    <n v="0.03"/>
    <n v="7.35"/>
    <n v="5.96"/>
    <s v="Regular Air"/>
    <s v="Consumer"/>
    <x v="1"/>
    <x v="2"/>
    <s v="Small Box"/>
    <x v="172"/>
    <n v="0.38"/>
    <s v="United States"/>
    <x v="2"/>
    <x v="39"/>
    <s v="Pueblo West"/>
    <n v="81007"/>
    <x v="36"/>
    <d v="2015-04-30T00:00:00"/>
    <x v="0"/>
    <n v="2"/>
    <n v="-11.113200000000001"/>
    <n v="1"/>
    <n v="13.16"/>
    <n v="7.32"/>
  </r>
  <r>
    <n v="851"/>
    <n v="88571"/>
    <x v="177"/>
    <x v="2"/>
    <x v="0"/>
    <n v="0.06"/>
    <n v="1.26"/>
    <n v="0.7"/>
    <s v="Regular Air"/>
    <s v="Corporate"/>
    <x v="1"/>
    <x v="14"/>
    <s v="Wrap Bag"/>
    <x v="173"/>
    <n v="0.81"/>
    <s v="United States"/>
    <x v="2"/>
    <x v="2"/>
    <s v="Hacienda Heights"/>
    <n v="91745"/>
    <x v="37"/>
    <d v="2015-04-30T00:00:00"/>
    <x v="0"/>
    <n v="1"/>
    <n v="-6.6096000000000004"/>
    <n v="4"/>
    <n v="5.28"/>
    <n v="1.2"/>
  </r>
  <r>
    <n v="2704"/>
    <n v="91408"/>
    <x v="178"/>
    <x v="0"/>
    <x v="2"/>
    <n v="0.03"/>
    <n v="13.48"/>
    <n v="4.51"/>
    <s v="Express Air"/>
    <s v="Consumer"/>
    <x v="1"/>
    <x v="12"/>
    <s v="Small Box"/>
    <x v="174"/>
    <n v="0.59"/>
    <s v="United States"/>
    <x v="0"/>
    <x v="7"/>
    <s v="Pensacola"/>
    <n v="32503"/>
    <x v="37"/>
    <d v="2015-04-05T00:00:00"/>
    <x v="0"/>
    <n v="-19"/>
    <n v="-256.01799999999997"/>
    <n v="4"/>
    <n v="59.49"/>
    <n v="13.45"/>
  </r>
  <r>
    <n v="1989"/>
    <n v="90003"/>
    <x v="179"/>
    <x v="2"/>
    <x v="3"/>
    <n v="0.1"/>
    <n v="1.6"/>
    <n v="1.29"/>
    <s v="Regular Air"/>
    <s v="Home Office"/>
    <x v="1"/>
    <x v="9"/>
    <s v="Wrap Bag"/>
    <x v="175"/>
    <n v="0.42"/>
    <s v="United States"/>
    <x v="2"/>
    <x v="9"/>
    <s v="Holladay"/>
    <n v="84117"/>
    <x v="37"/>
    <d v="2015-04-30T00:00:00"/>
    <x v="0"/>
    <n v="1"/>
    <n v="-14.990399999999999"/>
    <n v="11"/>
    <n v="16.88"/>
    <n v="1.5"/>
  </r>
  <r>
    <n v="3367"/>
    <n v="90502"/>
    <x v="180"/>
    <x v="3"/>
    <x v="0"/>
    <n v="0.1"/>
    <n v="4.13"/>
    <n v="0.5"/>
    <s v="Express Air"/>
    <s v="Home Office"/>
    <x v="1"/>
    <x v="10"/>
    <s v="Small Box"/>
    <x v="176"/>
    <n v="0.39"/>
    <s v="United States"/>
    <x v="3"/>
    <x v="15"/>
    <s v="Upper Arlington"/>
    <n v="43221"/>
    <x v="38"/>
    <d v="2015-04-05T00:00:00"/>
    <x v="0"/>
    <n v="-20"/>
    <n v="58.263599999999997"/>
    <n v="18"/>
    <n v="84.44"/>
    <n v="4.03"/>
  </r>
  <r>
    <n v="2578"/>
    <n v="88298"/>
    <x v="181"/>
    <x v="0"/>
    <x v="2"/>
    <n v="0.04"/>
    <n v="8.6"/>
    <n v="6.19"/>
    <s v="Regular Air"/>
    <s v="Home Office"/>
    <x v="1"/>
    <x v="1"/>
    <s v="Small Box"/>
    <x v="177"/>
    <n v="0.38"/>
    <s v="United States"/>
    <x v="0"/>
    <x v="11"/>
    <s v="Opelika"/>
    <n v="36801"/>
    <x v="38"/>
    <d v="2015-04-05T00:00:00"/>
    <x v="0"/>
    <n v="-20"/>
    <n v="309.71159999999998"/>
    <n v="5"/>
    <n v="46.85"/>
    <n v="8.56"/>
  </r>
  <r>
    <n v="2531"/>
    <n v="87452"/>
    <x v="182"/>
    <x v="2"/>
    <x v="3"/>
    <n v="0.08"/>
    <n v="4"/>
    <n v="1.3"/>
    <s v="Regular Air"/>
    <s v="Small Business"/>
    <x v="1"/>
    <x v="2"/>
    <s v="Wrap Bag"/>
    <x v="178"/>
    <n v="0.37"/>
    <s v="United States"/>
    <x v="2"/>
    <x v="2"/>
    <s v="Atascadero"/>
    <n v="93422"/>
    <x v="38"/>
    <d v="2015-04-05T00:00:00"/>
    <x v="0"/>
    <n v="-20"/>
    <n v="28.4"/>
    <n v="14"/>
    <n v="51.99"/>
    <n v="3.92"/>
  </r>
  <r>
    <n v="27"/>
    <n v="87652"/>
    <x v="183"/>
    <x v="2"/>
    <x v="4"/>
    <n v="0.04"/>
    <n v="4.1399999999999997"/>
    <n v="6.6"/>
    <s v="Regular Air"/>
    <s v="Corporate"/>
    <x v="0"/>
    <x v="8"/>
    <s v="Small Box"/>
    <x v="179"/>
    <n v="0.49"/>
    <s v="United States"/>
    <x v="2"/>
    <x v="2"/>
    <s v="Lakewood"/>
    <n v="90712"/>
    <x v="38"/>
    <d v="2015-04-05T00:00:00"/>
    <x v="0"/>
    <n v="-20"/>
    <n v="8.8940000000000001"/>
    <n v="12"/>
    <n v="54.78"/>
    <n v="4.0999999999999996"/>
  </r>
  <r>
    <n v="2157"/>
    <n v="90386"/>
    <x v="184"/>
    <x v="1"/>
    <x v="1"/>
    <n v="7.0000000000000007E-2"/>
    <n v="30.93"/>
    <n v="3.92"/>
    <s v="Regular Air"/>
    <s v="Home Office"/>
    <x v="0"/>
    <x v="8"/>
    <s v="Small Pack"/>
    <x v="180"/>
    <n v="0.44"/>
    <s v="United States"/>
    <x v="1"/>
    <x v="18"/>
    <s v="Warren"/>
    <n v="48093"/>
    <x v="39"/>
    <d v="2015-04-05T00:00:00"/>
    <x v="0"/>
    <n v="-20"/>
    <n v="398.30250000000001"/>
    <n v="19"/>
    <n v="577.25"/>
    <n v="30.86"/>
  </r>
  <r>
    <n v="2157"/>
    <n v="90386"/>
    <x v="184"/>
    <x v="1"/>
    <x v="1"/>
    <n v="0.05"/>
    <n v="297.48"/>
    <n v="18.059999999999999"/>
    <s v="Delivery Truck"/>
    <s v="Home Office"/>
    <x v="2"/>
    <x v="4"/>
    <s v="Jumbo Drum"/>
    <x v="181"/>
    <n v="0.6"/>
    <s v="United States"/>
    <x v="1"/>
    <x v="18"/>
    <s v="Warren"/>
    <n v="48093"/>
    <x v="39"/>
    <d v="2015-04-05T00:00:00"/>
    <x v="0"/>
    <n v="-20"/>
    <n v="709.85199999999998"/>
    <n v="14"/>
    <n v="4075.18"/>
    <n v="297.43"/>
  </r>
  <r>
    <n v="97"/>
    <n v="87306"/>
    <x v="185"/>
    <x v="1"/>
    <x v="4"/>
    <n v="0.06"/>
    <n v="115.99"/>
    <n v="8.99"/>
    <s v="Regular Air"/>
    <s v="Home Office"/>
    <x v="2"/>
    <x v="13"/>
    <s v="Small Box"/>
    <x v="43"/>
    <n v="0.57999999999999996"/>
    <s v="United States"/>
    <x v="1"/>
    <x v="17"/>
    <s v="Manhattan"/>
    <n v="66502"/>
    <x v="39"/>
    <d v="2015-04-05T00:00:00"/>
    <x v="0"/>
    <n v="-20"/>
    <n v="685.6146"/>
    <n v="20"/>
    <n v="1952.56"/>
    <n v="115.93"/>
  </r>
  <r>
    <n v="1869"/>
    <n v="89209"/>
    <x v="186"/>
    <x v="2"/>
    <x v="4"/>
    <n v="0.08"/>
    <n v="8.09"/>
    <n v="7.96"/>
    <s v="Regular Air"/>
    <s v="Consumer"/>
    <x v="0"/>
    <x v="8"/>
    <s v="Small Box"/>
    <x v="182"/>
    <n v="0.49"/>
    <s v="United States"/>
    <x v="2"/>
    <x v="45"/>
    <s v="Alamogordo"/>
    <n v="88310"/>
    <x v="39"/>
    <d v="2015-04-05T00:00:00"/>
    <x v="0"/>
    <n v="-20"/>
    <n v="-88.82"/>
    <n v="10"/>
    <n v="80.349999999999994"/>
    <n v="8.01"/>
  </r>
  <r>
    <n v="335"/>
    <n v="87277"/>
    <x v="187"/>
    <x v="2"/>
    <x v="0"/>
    <n v="0.09"/>
    <n v="6.28"/>
    <n v="5.29"/>
    <s v="Regular Air"/>
    <s v="Corporate"/>
    <x v="0"/>
    <x v="8"/>
    <s v="Small Box"/>
    <x v="183"/>
    <n v="0.43"/>
    <s v="United States"/>
    <x v="2"/>
    <x v="8"/>
    <s v="Medford"/>
    <n v="97504"/>
    <x v="40"/>
    <d v="2015-04-05T00:00:00"/>
    <x v="0"/>
    <n v="-21"/>
    <n v="-5.2"/>
    <n v="1"/>
    <n v="8.5299999999999994"/>
    <n v="6.19"/>
  </r>
  <r>
    <n v="2289"/>
    <n v="88165"/>
    <x v="188"/>
    <x v="1"/>
    <x v="0"/>
    <n v="0.01"/>
    <n v="7.59"/>
    <n v="4"/>
    <s v="Regular Air"/>
    <s v="Home Office"/>
    <x v="0"/>
    <x v="8"/>
    <s v="Wrap Bag"/>
    <x v="184"/>
    <n v="0.42"/>
    <s v="United States"/>
    <x v="1"/>
    <x v="1"/>
    <s v="Burnsville"/>
    <n v="55337"/>
    <x v="40"/>
    <d v="2015-04-05T00:00:00"/>
    <x v="0"/>
    <n v="-21"/>
    <n v="2.97"/>
    <n v="17"/>
    <n v="136.25"/>
    <n v="7.58"/>
  </r>
  <r>
    <n v="2693"/>
    <n v="90624"/>
    <x v="189"/>
    <x v="3"/>
    <x v="0"/>
    <n v="0.01"/>
    <n v="30.98"/>
    <n v="9.18"/>
    <s v="Regular Air"/>
    <s v="Home Office"/>
    <x v="1"/>
    <x v="2"/>
    <s v="Small Box"/>
    <x v="118"/>
    <n v="0.4"/>
    <s v="United States"/>
    <x v="3"/>
    <x v="12"/>
    <s v="Bennington"/>
    <n v="5201"/>
    <x v="40"/>
    <d v="2015-04-05T00:00:00"/>
    <x v="0"/>
    <n v="-21"/>
    <n v="380.46800000000002"/>
    <n v="20"/>
    <n v="627.19000000000005"/>
    <n v="30.97"/>
  </r>
  <r>
    <n v="3356"/>
    <n v="88588"/>
    <x v="190"/>
    <x v="2"/>
    <x v="3"/>
    <n v="0.04"/>
    <n v="65.989999999999995"/>
    <n v="5.63"/>
    <s v="Express Air"/>
    <s v="Corporate"/>
    <x v="2"/>
    <x v="13"/>
    <s v="Small Box"/>
    <x v="185"/>
    <n v="0.56000000000000005"/>
    <s v="United States"/>
    <x v="2"/>
    <x v="16"/>
    <s v="Eagle"/>
    <n v="83616"/>
    <x v="40"/>
    <d v="2015-04-05T00:00:00"/>
    <x v="0"/>
    <n v="-21"/>
    <n v="605.04719999999998"/>
    <n v="15"/>
    <n v="876.88"/>
    <n v="65.95"/>
  </r>
  <r>
    <n v="1935"/>
    <n v="86688"/>
    <x v="191"/>
    <x v="1"/>
    <x v="2"/>
    <n v="0.01"/>
    <n v="110.98"/>
    <n v="13.99"/>
    <s v="Regular Air"/>
    <s v="Home Office"/>
    <x v="0"/>
    <x v="8"/>
    <s v="Medium Box"/>
    <x v="186"/>
    <n v="0.69"/>
    <s v="United States"/>
    <x v="1"/>
    <x v="24"/>
    <s v="Grand Prairie"/>
    <n v="75051"/>
    <x v="41"/>
    <d v="2015-04-06T00:00:00"/>
    <x v="0"/>
    <n v="-40"/>
    <n v="1448.7309"/>
    <n v="19"/>
    <n v="2099.61"/>
    <n v="110.97"/>
  </r>
  <r>
    <n v="2980"/>
    <n v="86548"/>
    <x v="192"/>
    <x v="3"/>
    <x v="2"/>
    <n v="0.04"/>
    <n v="2.88"/>
    <n v="1.01"/>
    <s v="Regular Air"/>
    <s v="Corporate"/>
    <x v="1"/>
    <x v="9"/>
    <s v="Wrap Bag"/>
    <x v="187"/>
    <n v="0.55000000000000004"/>
    <s v="United States"/>
    <x v="3"/>
    <x v="15"/>
    <s v="Sandusky"/>
    <n v="44870"/>
    <x v="41"/>
    <d v="2015-04-06T00:00:00"/>
    <x v="0"/>
    <n v="-40"/>
    <n v="15.246"/>
    <n v="39"/>
    <n v="111.92"/>
    <n v="2.84"/>
  </r>
  <r>
    <n v="797"/>
    <n v="86868"/>
    <x v="193"/>
    <x v="2"/>
    <x v="4"/>
    <n v="0.04"/>
    <n v="9.11"/>
    <n v="2.25"/>
    <s v="Regular Air"/>
    <s v="Corporate"/>
    <x v="1"/>
    <x v="9"/>
    <s v="Wrap Bag"/>
    <x v="188"/>
    <n v="0.52"/>
    <s v="United States"/>
    <x v="2"/>
    <x v="9"/>
    <s v="Roy"/>
    <n v="84067"/>
    <x v="42"/>
    <d v="2015-04-06T00:00:00"/>
    <x v="0"/>
    <n v="-41"/>
    <n v="-3.496"/>
    <n v="2"/>
    <n v="18.59"/>
    <n v="9.07"/>
  </r>
  <r>
    <n v="1461"/>
    <n v="86397"/>
    <x v="194"/>
    <x v="1"/>
    <x v="1"/>
    <n v="0.05"/>
    <n v="12.95"/>
    <n v="4.9800000000000004"/>
    <s v="Regular Air"/>
    <s v="Consumer"/>
    <x v="1"/>
    <x v="1"/>
    <s v="Small Box"/>
    <x v="189"/>
    <n v="0.4"/>
    <s v="United States"/>
    <x v="1"/>
    <x v="26"/>
    <s v="Lafayette"/>
    <n v="47905"/>
    <x v="43"/>
    <d v="2015-04-06T00:00:00"/>
    <x v="0"/>
    <n v="-42"/>
    <n v="134.16825"/>
    <n v="19"/>
    <n v="252.36"/>
    <n v="12.9"/>
  </r>
  <r>
    <n v="3374"/>
    <n v="87473"/>
    <x v="195"/>
    <x v="3"/>
    <x v="3"/>
    <n v="0.01"/>
    <n v="179.29"/>
    <n v="29.21"/>
    <s v="Delivery Truck"/>
    <s v="Corporate"/>
    <x v="0"/>
    <x v="0"/>
    <s v="Jumbo Box"/>
    <x v="190"/>
    <n v="0.76"/>
    <s v="United States"/>
    <x v="3"/>
    <x v="38"/>
    <s v="Odenton"/>
    <n v="21113"/>
    <x v="43"/>
    <d v="2015-04-06T00:00:00"/>
    <x v="0"/>
    <n v="-42"/>
    <n v="66.362219999999994"/>
    <n v="8"/>
    <n v="1487.9"/>
    <n v="179.28"/>
  </r>
  <r>
    <n v="1170"/>
    <n v="87520"/>
    <x v="196"/>
    <x v="3"/>
    <x v="4"/>
    <n v="0"/>
    <n v="200.99"/>
    <n v="8.08"/>
    <s v="Regular Air"/>
    <s v="Consumer"/>
    <x v="2"/>
    <x v="13"/>
    <s v="Small Box"/>
    <x v="191"/>
    <n v="0.59"/>
    <s v="United States"/>
    <x v="3"/>
    <x v="46"/>
    <s v="Newark"/>
    <n v="19711"/>
    <x v="43"/>
    <d v="2015-04-06T00:00:00"/>
    <x v="0"/>
    <n v="-42"/>
    <n v="281.53440000000001"/>
    <n v="6"/>
    <n v="1076.3"/>
    <n v="200.99"/>
  </r>
  <r>
    <n v="2089"/>
    <n v="88348"/>
    <x v="197"/>
    <x v="3"/>
    <x v="2"/>
    <n v="0.1"/>
    <n v="3.98"/>
    <n v="2.97"/>
    <s v="Express Air"/>
    <s v="Corporate"/>
    <x v="1"/>
    <x v="2"/>
    <s v="Wrap Bag"/>
    <x v="192"/>
    <n v="0.35"/>
    <s v="United States"/>
    <x v="3"/>
    <x v="5"/>
    <s v="New City"/>
    <n v="10956"/>
    <x v="44"/>
    <d v="2015-04-07T00:00:00"/>
    <x v="0"/>
    <n v="-61"/>
    <n v="-5.3849999999999998"/>
    <n v="5"/>
    <n v="20.54"/>
    <n v="3.88"/>
  </r>
  <r>
    <n v="1777"/>
    <n v="89940"/>
    <x v="129"/>
    <x v="1"/>
    <x v="2"/>
    <n v="0.02"/>
    <n v="10.06"/>
    <n v="2.06"/>
    <s v="Regular Air"/>
    <s v="Consumer"/>
    <x v="1"/>
    <x v="2"/>
    <s v="Wrap Bag"/>
    <x v="193"/>
    <n v="0.39"/>
    <s v="United States"/>
    <x v="1"/>
    <x v="26"/>
    <s v="Valparaiso"/>
    <n v="46383"/>
    <x v="2"/>
    <d v="2015-08-01T00:00:00"/>
    <x v="1"/>
    <n v="150"/>
    <n v="90.624600000000001"/>
    <n v="13"/>
    <n v="131.34"/>
    <n v="10.039999999999999"/>
  </r>
  <r>
    <n v="1782"/>
    <n v="89856"/>
    <x v="198"/>
    <x v="2"/>
    <x v="1"/>
    <n v="0.03"/>
    <n v="3.28"/>
    <n v="3.97"/>
    <s v="Regular Air"/>
    <s v="Home Office"/>
    <x v="1"/>
    <x v="9"/>
    <s v="Wrap Bag"/>
    <x v="152"/>
    <n v="0.56000000000000005"/>
    <s v="United States"/>
    <x v="2"/>
    <x v="2"/>
    <s v="San Clemente"/>
    <n v="92672"/>
    <x v="45"/>
    <d v="2015-08-01T00:00:00"/>
    <x v="1"/>
    <n v="149"/>
    <n v="-90.755600000000001"/>
    <n v="7"/>
    <n v="24.57"/>
    <n v="3.25"/>
  </r>
  <r>
    <n v="211"/>
    <n v="85964"/>
    <x v="199"/>
    <x v="3"/>
    <x v="3"/>
    <n v="0.01"/>
    <n v="10.06"/>
    <n v="2.06"/>
    <s v="Regular Air"/>
    <s v="Consumer"/>
    <x v="1"/>
    <x v="2"/>
    <s v="Wrap Bag"/>
    <x v="193"/>
    <n v="0.39"/>
    <s v="United States"/>
    <x v="3"/>
    <x v="5"/>
    <s v="Utica"/>
    <n v="13501"/>
    <x v="45"/>
    <d v="2015-08-01T00:00:00"/>
    <x v="1"/>
    <n v="149"/>
    <n v="7.59"/>
    <n v="2"/>
    <n v="21.2"/>
    <n v="10.050000000000001"/>
  </r>
  <r>
    <n v="211"/>
    <n v="85964"/>
    <x v="199"/>
    <x v="3"/>
    <x v="3"/>
    <n v="0"/>
    <n v="65.989999999999995"/>
    <n v="5.92"/>
    <s v="Regular Air"/>
    <s v="Consumer"/>
    <x v="2"/>
    <x v="13"/>
    <s v="Small Box"/>
    <x v="194"/>
    <n v="0.55000000000000004"/>
    <s v="United States"/>
    <x v="3"/>
    <x v="5"/>
    <s v="Utica"/>
    <n v="13501"/>
    <x v="45"/>
    <d v="2015-08-01T00:00:00"/>
    <x v="1"/>
    <n v="149"/>
    <n v="-107.98699999999999"/>
    <n v="3"/>
    <n v="173.32"/>
    <n v="65.989999999999995"/>
  </r>
  <r>
    <n v="3347"/>
    <n v="89355"/>
    <x v="200"/>
    <x v="0"/>
    <x v="3"/>
    <n v="7.0000000000000007E-2"/>
    <n v="7.68"/>
    <n v="6.16"/>
    <s v="Express Air"/>
    <s v="Consumer"/>
    <x v="1"/>
    <x v="1"/>
    <s v="Small Box"/>
    <x v="195"/>
    <n v="0.35"/>
    <s v="United States"/>
    <x v="0"/>
    <x v="7"/>
    <s v="Royal Palm Beach"/>
    <n v="33411"/>
    <x v="45"/>
    <d v="2015-08-01T00:00:00"/>
    <x v="1"/>
    <n v="149"/>
    <n v="125.9982"/>
    <n v="1"/>
    <n v="22.13"/>
    <n v="7.61"/>
  </r>
  <r>
    <n v="3347"/>
    <n v="89355"/>
    <x v="200"/>
    <x v="0"/>
    <x v="3"/>
    <n v="0.05"/>
    <n v="6.64"/>
    <n v="4.95"/>
    <s v="Express Air"/>
    <s v="Consumer"/>
    <x v="0"/>
    <x v="8"/>
    <s v="Small Pack"/>
    <x v="196"/>
    <n v="0.37"/>
    <s v="United States"/>
    <x v="0"/>
    <x v="7"/>
    <s v="Royal Palm Beach"/>
    <n v="33411"/>
    <x v="45"/>
    <d v="2015-08-01T00:00:00"/>
    <x v="1"/>
    <n v="149"/>
    <n v="-92.929199999999994"/>
    <n v="5"/>
    <n v="34.17"/>
    <n v="6.59"/>
  </r>
  <r>
    <n v="799"/>
    <n v="89909"/>
    <x v="201"/>
    <x v="0"/>
    <x v="4"/>
    <n v="0.01"/>
    <n v="150.97999999999999"/>
    <n v="30"/>
    <s v="Delivery Truck"/>
    <s v="Consumer"/>
    <x v="0"/>
    <x v="5"/>
    <s v="Jumbo Drum"/>
    <x v="197"/>
    <n v="0.74"/>
    <s v="United States"/>
    <x v="0"/>
    <x v="37"/>
    <s v="Hilton Head Island"/>
    <n v="29915"/>
    <x v="45"/>
    <d v="2015-08-01T00:00:00"/>
    <x v="1"/>
    <n v="149"/>
    <n v="131.38200000000001"/>
    <n v="6"/>
    <n v="958.46"/>
    <n v="150.97"/>
  </r>
  <r>
    <n v="799"/>
    <n v="89909"/>
    <x v="201"/>
    <x v="0"/>
    <x v="4"/>
    <n v="0.01"/>
    <n v="28.28"/>
    <n v="13.99"/>
    <s v="Express Air"/>
    <s v="Consumer"/>
    <x v="1"/>
    <x v="12"/>
    <s v="Medium Box"/>
    <x v="198"/>
    <n v="0.57999999999999996"/>
    <s v="United States"/>
    <x v="0"/>
    <x v="37"/>
    <s v="Hilton Head Island"/>
    <n v="29915"/>
    <x v="45"/>
    <d v="2015-08-01T00:00:00"/>
    <x v="1"/>
    <n v="149"/>
    <n v="-89.292000000000002"/>
    <n v="12"/>
    <n v="368.84"/>
    <n v="28.27"/>
  </r>
  <r>
    <n v="1950"/>
    <n v="90414"/>
    <x v="202"/>
    <x v="2"/>
    <x v="4"/>
    <n v="0.01"/>
    <n v="6.68"/>
    <n v="4.91"/>
    <s v="Regular Air"/>
    <s v="Small Business"/>
    <x v="1"/>
    <x v="2"/>
    <s v="Small Box"/>
    <x v="88"/>
    <n v="0.37"/>
    <s v="United States"/>
    <x v="2"/>
    <x v="34"/>
    <s v="Butte"/>
    <n v="59750"/>
    <x v="45"/>
    <d v="2015-08-01T00:00:00"/>
    <x v="1"/>
    <n v="149"/>
    <n v="-15.48"/>
    <n v="7"/>
    <n v="51.03"/>
    <n v="6.67"/>
  </r>
  <r>
    <n v="2290"/>
    <n v="88163"/>
    <x v="203"/>
    <x v="1"/>
    <x v="4"/>
    <n v="0"/>
    <n v="42.98"/>
    <n v="4.62"/>
    <s v="Regular Air"/>
    <s v="Home Office"/>
    <x v="1"/>
    <x v="3"/>
    <s v="Small Box"/>
    <x v="116"/>
    <n v="0.56000000000000005"/>
    <s v="United States"/>
    <x v="1"/>
    <x v="1"/>
    <s v="Coon Rapids"/>
    <n v="55433"/>
    <x v="45"/>
    <d v="2015-08-01T00:00:00"/>
    <x v="1"/>
    <n v="149"/>
    <n v="385.30290000000002"/>
    <n v="12"/>
    <n v="558.41"/>
    <n v="42.98"/>
  </r>
  <r>
    <n v="2290"/>
    <n v="88163"/>
    <x v="203"/>
    <x v="1"/>
    <x v="4"/>
    <n v="0.03"/>
    <n v="21.78"/>
    <n v="5.94"/>
    <s v="Regular Air"/>
    <s v="Home Office"/>
    <x v="1"/>
    <x v="3"/>
    <s v="Medium Box"/>
    <x v="199"/>
    <n v="0.5"/>
    <s v="United States"/>
    <x v="1"/>
    <x v="1"/>
    <s v="Coon Rapids"/>
    <n v="55433"/>
    <x v="45"/>
    <d v="2015-08-01T00:00:00"/>
    <x v="1"/>
    <n v="149"/>
    <n v="187.2"/>
    <n v="13"/>
    <n v="290.22000000000003"/>
    <n v="21.75"/>
  </r>
  <r>
    <n v="3285"/>
    <n v="90750"/>
    <x v="204"/>
    <x v="0"/>
    <x v="4"/>
    <n v="0.01"/>
    <n v="30.98"/>
    <n v="5.09"/>
    <s v="Regular Air"/>
    <s v="Consumer"/>
    <x v="1"/>
    <x v="2"/>
    <s v="Small Box"/>
    <x v="200"/>
    <n v="0.4"/>
    <s v="United States"/>
    <x v="0"/>
    <x v="14"/>
    <s v="Herndon"/>
    <n v="20170"/>
    <x v="45"/>
    <d v="2015-08-01T00:00:00"/>
    <x v="1"/>
    <n v="149"/>
    <n v="896.40599999999995"/>
    <n v="9"/>
    <n v="288.42"/>
    <n v="30.97"/>
  </r>
  <r>
    <n v="619"/>
    <n v="88196"/>
    <x v="205"/>
    <x v="1"/>
    <x v="0"/>
    <n v="0.03"/>
    <n v="14.2"/>
    <n v="5.3"/>
    <s v="Regular Air"/>
    <s v="Consumer"/>
    <x v="0"/>
    <x v="8"/>
    <s v="Wrap Bag"/>
    <x v="201"/>
    <n v="0.46"/>
    <s v="United States"/>
    <x v="1"/>
    <x v="18"/>
    <s v="Southgate"/>
    <n v="48195"/>
    <x v="46"/>
    <d v="2015-08-01T00:00:00"/>
    <x v="1"/>
    <n v="148"/>
    <n v="107.02"/>
    <n v="14"/>
    <n v="205.98"/>
    <n v="14.17"/>
  </r>
  <r>
    <n v="3"/>
    <n v="88522"/>
    <x v="206"/>
    <x v="2"/>
    <x v="1"/>
    <n v="0.01"/>
    <n v="2.84"/>
    <n v="0.93"/>
    <s v="Express Air"/>
    <s v="Corporate"/>
    <x v="1"/>
    <x v="9"/>
    <s v="Wrap Bag"/>
    <x v="202"/>
    <n v="0.54"/>
    <s v="United States"/>
    <x v="2"/>
    <x v="6"/>
    <s v="Anacortes"/>
    <n v="98221"/>
    <x v="46"/>
    <d v="2015-08-01T00:00:00"/>
    <x v="1"/>
    <n v="148"/>
    <n v="4.5599999999999996"/>
    <n v="4"/>
    <n v="13.01"/>
    <n v="2.83"/>
  </r>
  <r>
    <n v="651"/>
    <n v="91575"/>
    <x v="207"/>
    <x v="2"/>
    <x v="1"/>
    <n v="0.08"/>
    <n v="15.99"/>
    <n v="13.18"/>
    <s v="Regular Air"/>
    <s v="Consumer"/>
    <x v="1"/>
    <x v="1"/>
    <s v="Small Box"/>
    <x v="117"/>
    <n v="0.37"/>
    <s v="United States"/>
    <x v="2"/>
    <x v="47"/>
    <s v="Las Vegas"/>
    <n v="89115"/>
    <x v="46"/>
    <d v="2015-08-01T00:00:00"/>
    <x v="1"/>
    <n v="148"/>
    <n v="-246.92616000000001"/>
    <n v="12"/>
    <n v="192.33"/>
    <n v="15.91"/>
  </r>
  <r>
    <n v="2630"/>
    <n v="85915"/>
    <x v="208"/>
    <x v="1"/>
    <x v="1"/>
    <n v="7.0000000000000007E-2"/>
    <n v="65.989999999999995"/>
    <n v="5.99"/>
    <s v="Regular Air"/>
    <s v="Small Business"/>
    <x v="2"/>
    <x v="13"/>
    <s v="Small Box"/>
    <x v="108"/>
    <n v="0.57999999999999996"/>
    <s v="United States"/>
    <x v="1"/>
    <x v="42"/>
    <s v="Norman"/>
    <n v="73071"/>
    <x v="46"/>
    <d v="2015-08-01T00:00:00"/>
    <x v="1"/>
    <n v="148"/>
    <n v="-139.18256"/>
    <n v="3"/>
    <n v="165.71"/>
    <n v="65.92"/>
  </r>
  <r>
    <n v="1606"/>
    <n v="87993"/>
    <x v="209"/>
    <x v="3"/>
    <x v="3"/>
    <n v="0.05"/>
    <n v="1.98"/>
    <n v="4.7699999999999996"/>
    <s v="Regular Air"/>
    <s v="Home Office"/>
    <x v="1"/>
    <x v="1"/>
    <s v="Small Box"/>
    <x v="203"/>
    <n v="0.4"/>
    <s v="United States"/>
    <x v="3"/>
    <x v="5"/>
    <s v="Franklin Square"/>
    <n v="11010"/>
    <x v="46"/>
    <d v="2015-08-01T00:00:00"/>
    <x v="1"/>
    <n v="148"/>
    <n v="-14.359819999999999"/>
    <n v="1"/>
    <n v="3.53"/>
    <n v="1.93"/>
  </r>
  <r>
    <n v="1606"/>
    <n v="87993"/>
    <x v="209"/>
    <x v="3"/>
    <x v="3"/>
    <n v="7.0000000000000007E-2"/>
    <n v="699.99"/>
    <n v="24.49"/>
    <s v="Express Air"/>
    <s v="Home Office"/>
    <x v="2"/>
    <x v="11"/>
    <s v="Large Box"/>
    <x v="135"/>
    <n v="0.41"/>
    <s v="United States"/>
    <x v="3"/>
    <x v="5"/>
    <s v="Franklin Square"/>
    <n v="11010"/>
    <x v="46"/>
    <d v="2015-08-01T00:00:00"/>
    <x v="1"/>
    <n v="148"/>
    <n v="-2870.2775999999999"/>
    <n v="1"/>
    <n v="706.56"/>
    <n v="699.92"/>
  </r>
  <r>
    <n v="1606"/>
    <n v="87993"/>
    <x v="209"/>
    <x v="3"/>
    <x v="3"/>
    <n v="7.0000000000000007E-2"/>
    <n v="6783.02"/>
    <n v="24.49"/>
    <s v="Regular Air"/>
    <s v="Home Office"/>
    <x v="2"/>
    <x v="4"/>
    <s v="Large Box"/>
    <x v="82"/>
    <n v="0.39"/>
    <s v="United States"/>
    <x v="3"/>
    <x v="5"/>
    <s v="Franklin Square"/>
    <n v="11010"/>
    <x v="46"/>
    <d v="2015-08-01T00:00:00"/>
    <x v="1"/>
    <n v="148"/>
    <n v="77.983599999999996"/>
    <n v="2"/>
    <n v="13121.07"/>
    <n v="6782.95"/>
  </r>
  <r>
    <n v="3076"/>
    <n v="88241"/>
    <x v="210"/>
    <x v="3"/>
    <x v="3"/>
    <n v="0"/>
    <n v="137.47999999999999"/>
    <n v="32.18"/>
    <s v="Delivery Truck"/>
    <s v="Small Business"/>
    <x v="0"/>
    <x v="6"/>
    <s v="Jumbo Box"/>
    <x v="204"/>
    <n v="0.78"/>
    <s v="United States"/>
    <x v="3"/>
    <x v="15"/>
    <s v="Stow"/>
    <n v="44224"/>
    <x v="46"/>
    <d v="2015-08-01T00:00:00"/>
    <x v="1"/>
    <n v="148"/>
    <n v="-203.27"/>
    <n v="2"/>
    <n v="296.75"/>
    <n v="137.47999999999999"/>
  </r>
  <r>
    <n v="3079"/>
    <n v="12480"/>
    <x v="211"/>
    <x v="3"/>
    <x v="3"/>
    <n v="0"/>
    <n v="137.47999999999999"/>
    <n v="32.18"/>
    <s v="Delivery Truck"/>
    <s v="Small Business"/>
    <x v="0"/>
    <x v="6"/>
    <s v="Jumbo Box"/>
    <x v="204"/>
    <n v="0.78"/>
    <s v="United States"/>
    <x v="3"/>
    <x v="28"/>
    <s v="Philadelphia"/>
    <n v="19112"/>
    <x v="46"/>
    <d v="2015-08-01T00:00:00"/>
    <x v="1"/>
    <n v="148"/>
    <n v="-203.27"/>
    <n v="10"/>
    <n v="1483.76"/>
    <n v="137.47999999999999"/>
  </r>
  <r>
    <n v="2908"/>
    <n v="88156"/>
    <x v="212"/>
    <x v="3"/>
    <x v="1"/>
    <n v="7.0000000000000007E-2"/>
    <n v="4.13"/>
    <n v="0.99"/>
    <s v="Regular Air"/>
    <s v="Home Office"/>
    <x v="1"/>
    <x v="10"/>
    <s v="Small Box"/>
    <x v="159"/>
    <n v="0.39"/>
    <s v="United States"/>
    <x v="3"/>
    <x v="15"/>
    <s v="Garfield Heights"/>
    <n v="44125"/>
    <x v="47"/>
    <d v="2015-08-01T00:00:00"/>
    <x v="1"/>
    <n v="147"/>
    <n v="10.959199999999999"/>
    <n v="4"/>
    <n v="16.07"/>
    <n v="4.0599999999999996"/>
  </r>
  <r>
    <n v="2908"/>
    <n v="88156"/>
    <x v="212"/>
    <x v="3"/>
    <x v="1"/>
    <n v="0.03"/>
    <n v="22.72"/>
    <n v="8.99"/>
    <s v="Regular Air"/>
    <s v="Home Office"/>
    <x v="0"/>
    <x v="8"/>
    <s v="Small Pack"/>
    <x v="205"/>
    <n v="0.44"/>
    <s v="United States"/>
    <x v="3"/>
    <x v="15"/>
    <s v="Garfield Heights"/>
    <n v="44125"/>
    <x v="47"/>
    <d v="2015-08-01T00:00:00"/>
    <x v="1"/>
    <n v="147"/>
    <n v="17.429400000000001"/>
    <n v="1"/>
    <n v="25.26"/>
    <n v="22.69"/>
  </r>
  <r>
    <n v="960"/>
    <n v="89401"/>
    <x v="213"/>
    <x v="2"/>
    <x v="2"/>
    <n v="0.03"/>
    <n v="2.94"/>
    <n v="0.96"/>
    <s v="Regular Air"/>
    <s v="Home Office"/>
    <x v="1"/>
    <x v="9"/>
    <s v="Wrap Bag"/>
    <x v="206"/>
    <n v="0.57999999999999996"/>
    <s v="United States"/>
    <x v="2"/>
    <x v="2"/>
    <s v="Redondo Beach"/>
    <n v="90278"/>
    <x v="6"/>
    <d v="2015-08-02T00:00:00"/>
    <x v="1"/>
    <n v="128"/>
    <n v="-4.2"/>
    <n v="1"/>
    <n v="3.51"/>
    <n v="2.91"/>
  </r>
  <r>
    <n v="962"/>
    <n v="17636"/>
    <x v="214"/>
    <x v="1"/>
    <x v="2"/>
    <n v="0.03"/>
    <n v="2.94"/>
    <n v="0.96"/>
    <s v="Regular Air"/>
    <s v="Home Office"/>
    <x v="1"/>
    <x v="9"/>
    <s v="Wrap Bag"/>
    <x v="206"/>
    <n v="0.57999999999999996"/>
    <s v="United States"/>
    <x v="1"/>
    <x v="4"/>
    <s v="Chicago"/>
    <n v="60610"/>
    <x v="6"/>
    <d v="2015-08-02T00:00:00"/>
    <x v="1"/>
    <n v="128"/>
    <n v="-4.2"/>
    <n v="2"/>
    <n v="7.01"/>
    <n v="2.91"/>
  </r>
  <r>
    <n v="1213"/>
    <n v="88599"/>
    <x v="215"/>
    <x v="1"/>
    <x v="2"/>
    <n v="0.03"/>
    <n v="8.34"/>
    <n v="4.82"/>
    <s v="Regular Air"/>
    <s v="Corporate"/>
    <x v="1"/>
    <x v="2"/>
    <s v="Small Box"/>
    <x v="207"/>
    <n v="0.4"/>
    <s v="United States"/>
    <x v="1"/>
    <x v="26"/>
    <s v="Granger"/>
    <n v="46530"/>
    <x v="6"/>
    <d v="2015-08-02T00:00:00"/>
    <x v="1"/>
    <n v="128"/>
    <n v="-6.71"/>
    <n v="5"/>
    <n v="43.27"/>
    <n v="8.31"/>
  </r>
  <r>
    <n v="2204"/>
    <n v="86051"/>
    <x v="216"/>
    <x v="1"/>
    <x v="2"/>
    <n v="7.0000000000000007E-2"/>
    <n v="33.94"/>
    <n v="19.190000000000001"/>
    <s v="Delivery Truck"/>
    <s v="Home Office"/>
    <x v="0"/>
    <x v="5"/>
    <s v="Jumbo Drum"/>
    <x v="208"/>
    <n v="0.57999999999999996"/>
    <s v="United States"/>
    <x v="1"/>
    <x v="1"/>
    <s v="Burnsville"/>
    <n v="55337"/>
    <x v="6"/>
    <d v="2015-08-02T00:00:00"/>
    <x v="1"/>
    <n v="128"/>
    <n v="-157.56"/>
    <n v="5"/>
    <n v="169.46"/>
    <n v="33.869999999999997"/>
  </r>
  <r>
    <n v="421"/>
    <n v="87700"/>
    <x v="217"/>
    <x v="3"/>
    <x v="0"/>
    <n v="0.09"/>
    <n v="999.99"/>
    <n v="13.99"/>
    <s v="Regular Air"/>
    <s v="Small Business"/>
    <x v="2"/>
    <x v="4"/>
    <s v="Medium Box"/>
    <x v="209"/>
    <n v="0.36"/>
    <s v="United States"/>
    <x v="3"/>
    <x v="27"/>
    <s v="Elizabeth"/>
    <n v="7201"/>
    <x v="48"/>
    <d v="2015-08-02T00:00:00"/>
    <x v="1"/>
    <n v="126"/>
    <n v="-2531.4825000000001"/>
    <n v="1"/>
    <n v="919.09"/>
    <n v="999.9"/>
  </r>
  <r>
    <n v="1020"/>
    <n v="88634"/>
    <x v="218"/>
    <x v="1"/>
    <x v="0"/>
    <n v="0"/>
    <n v="4.4800000000000004"/>
    <n v="2.5"/>
    <s v="Regular Air"/>
    <s v="Small Business"/>
    <x v="1"/>
    <x v="15"/>
    <s v="Small Box"/>
    <x v="210"/>
    <n v="0.37"/>
    <s v="United States"/>
    <x v="1"/>
    <x v="17"/>
    <s v="Pittsburg"/>
    <n v="66762"/>
    <x v="48"/>
    <d v="2015-08-02T00:00:00"/>
    <x v="1"/>
    <n v="126"/>
    <n v="8.7319999999999993"/>
    <n v="14"/>
    <n v="65.14"/>
    <n v="4.4800000000000004"/>
  </r>
  <r>
    <n v="2486"/>
    <n v="91414"/>
    <x v="219"/>
    <x v="0"/>
    <x v="1"/>
    <n v="0.03"/>
    <n v="205.99"/>
    <n v="8.99"/>
    <s v="Express Air"/>
    <s v="Small Business"/>
    <x v="2"/>
    <x v="13"/>
    <s v="Small Box"/>
    <x v="211"/>
    <n v="0.6"/>
    <s v="United States"/>
    <x v="0"/>
    <x v="25"/>
    <s v="Statesboro"/>
    <n v="30458"/>
    <x v="48"/>
    <d v="2015-08-02T00:00:00"/>
    <x v="1"/>
    <n v="126"/>
    <n v="1087.7159999999999"/>
    <n v="1"/>
    <n v="176.42"/>
    <n v="205.96"/>
  </r>
  <r>
    <n v="2270"/>
    <n v="89572"/>
    <x v="220"/>
    <x v="0"/>
    <x v="2"/>
    <n v="0.01"/>
    <n v="20.48"/>
    <n v="6.32"/>
    <s v="Regular Air"/>
    <s v="Small Business"/>
    <x v="1"/>
    <x v="3"/>
    <s v="Small Box"/>
    <x v="212"/>
    <n v="0.57999999999999996"/>
    <s v="United States"/>
    <x v="0"/>
    <x v="37"/>
    <s v="Mauldin"/>
    <n v="29662"/>
    <x v="48"/>
    <d v="2015-08-02T00:00:00"/>
    <x v="1"/>
    <n v="126"/>
    <n v="711.24480000000005"/>
    <n v="18"/>
    <n v="375.03"/>
    <n v="20.47"/>
  </r>
  <r>
    <n v="2626"/>
    <n v="90927"/>
    <x v="221"/>
    <x v="2"/>
    <x v="1"/>
    <n v="0.1"/>
    <n v="41.94"/>
    <n v="2.99"/>
    <s v="Regular Air"/>
    <s v="Consumer"/>
    <x v="1"/>
    <x v="1"/>
    <s v="Small Box"/>
    <x v="213"/>
    <n v="0.35"/>
    <s v="United States"/>
    <x v="2"/>
    <x v="2"/>
    <s v="Menlo Park"/>
    <n v="94025"/>
    <x v="49"/>
    <d v="2015-08-02T00:00:00"/>
    <x v="1"/>
    <n v="125"/>
    <n v="164.08199999999999"/>
    <n v="6"/>
    <n v="237.8"/>
    <n v="41.84"/>
  </r>
  <r>
    <n v="471"/>
    <n v="3138"/>
    <x v="222"/>
    <x v="0"/>
    <x v="4"/>
    <n v="7.0000000000000007E-2"/>
    <n v="179.99"/>
    <n v="19.989999999999998"/>
    <s v="Express Air"/>
    <s v="Consumer"/>
    <x v="2"/>
    <x v="7"/>
    <s v="Small Box"/>
    <x v="214"/>
    <n v="0.48"/>
    <s v="United States"/>
    <x v="0"/>
    <x v="25"/>
    <s v="Atlanta"/>
    <n v="30318"/>
    <x v="50"/>
    <d v="2015-08-02T00:00:00"/>
    <x v="1"/>
    <n v="125"/>
    <n v="-568.53510000000006"/>
    <n v="4"/>
    <n v="718.03"/>
    <n v="179.92"/>
  </r>
  <r>
    <n v="472"/>
    <n v="88023"/>
    <x v="223"/>
    <x v="3"/>
    <x v="4"/>
    <n v="7.0000000000000007E-2"/>
    <n v="179.99"/>
    <n v="19.989999999999998"/>
    <s v="Express Air"/>
    <s v="Consumer"/>
    <x v="2"/>
    <x v="7"/>
    <s v="Small Box"/>
    <x v="214"/>
    <n v="0.48"/>
    <s v="United States"/>
    <x v="3"/>
    <x v="38"/>
    <s v="Randallstown"/>
    <n v="21133"/>
    <x v="50"/>
    <d v="2015-08-02T00:00:00"/>
    <x v="1"/>
    <n v="125"/>
    <n v="-427.47"/>
    <n v="1"/>
    <n v="179.51"/>
    <n v="179.92"/>
  </r>
  <r>
    <n v="2358"/>
    <n v="88267"/>
    <x v="224"/>
    <x v="0"/>
    <x v="2"/>
    <n v="0.1"/>
    <n v="205.99"/>
    <n v="8.99"/>
    <s v="Regular Air"/>
    <s v="Corporate"/>
    <x v="2"/>
    <x v="13"/>
    <s v="Small Box"/>
    <x v="215"/>
    <n v="0.56000000000000005"/>
    <s v="United States"/>
    <x v="0"/>
    <x v="7"/>
    <s v="Fort Lauderdale"/>
    <n v="33311"/>
    <x v="10"/>
    <d v="2015-08-03T00:00:00"/>
    <x v="1"/>
    <n v="109"/>
    <n v="147"/>
    <n v="2"/>
    <n v="324.62"/>
    <n v="205.89"/>
  </r>
  <r>
    <n v="392"/>
    <n v="86383"/>
    <x v="225"/>
    <x v="1"/>
    <x v="3"/>
    <n v="0.01"/>
    <n v="19.989999999999998"/>
    <n v="11.17"/>
    <s v="Regular Air"/>
    <s v="Corporate"/>
    <x v="0"/>
    <x v="8"/>
    <s v="Large Box"/>
    <x v="216"/>
    <n v="0.6"/>
    <s v="United States"/>
    <x v="1"/>
    <x v="10"/>
    <s v="Clayton"/>
    <n v="63105"/>
    <x v="51"/>
    <d v="2015-08-03T00:00:00"/>
    <x v="1"/>
    <n v="108"/>
    <n v="27.91"/>
    <n v="2"/>
    <n v="43.65"/>
    <n v="19.98"/>
  </r>
  <r>
    <n v="688"/>
    <n v="88504"/>
    <x v="226"/>
    <x v="1"/>
    <x v="2"/>
    <n v="0.06"/>
    <n v="4.18"/>
    <n v="2.99"/>
    <s v="Regular Air"/>
    <s v="Small Business"/>
    <x v="1"/>
    <x v="1"/>
    <s v="Small Box"/>
    <x v="217"/>
    <n v="0.37"/>
    <s v="United States"/>
    <x v="1"/>
    <x v="10"/>
    <s v="Saint Louis"/>
    <n v="63116"/>
    <x v="52"/>
    <d v="2015-08-03T00:00:00"/>
    <x v="1"/>
    <n v="107"/>
    <n v="-12.718999999999999"/>
    <n v="5"/>
    <n v="21.34"/>
    <n v="4.12"/>
  </r>
  <r>
    <n v="797"/>
    <n v="86870"/>
    <x v="193"/>
    <x v="2"/>
    <x v="2"/>
    <n v="0.09"/>
    <n v="6.48"/>
    <n v="6.86"/>
    <s v="Regular Air"/>
    <s v="Corporate"/>
    <x v="1"/>
    <x v="2"/>
    <s v="Small Box"/>
    <x v="218"/>
    <n v="0.37"/>
    <s v="United States"/>
    <x v="2"/>
    <x v="9"/>
    <s v="Roy"/>
    <n v="84067"/>
    <x v="52"/>
    <d v="2015-08-03T00:00:00"/>
    <x v="1"/>
    <n v="107"/>
    <n v="-62.23"/>
    <n v="8"/>
    <n v="50.88"/>
    <n v="6.39"/>
  </r>
  <r>
    <n v="3327"/>
    <n v="87272"/>
    <x v="227"/>
    <x v="1"/>
    <x v="4"/>
    <n v="0.06"/>
    <n v="113.98"/>
    <n v="30"/>
    <s v="Delivery Truck"/>
    <s v="Small Business"/>
    <x v="0"/>
    <x v="5"/>
    <s v="Jumbo Drum"/>
    <x v="219"/>
    <n v="0.69"/>
    <s v="United States"/>
    <x v="1"/>
    <x v="18"/>
    <s v="Port Huron"/>
    <n v="48060"/>
    <x v="52"/>
    <d v="2015-08-03T00:00:00"/>
    <x v="1"/>
    <n v="107"/>
    <n v="-127.3"/>
    <n v="3"/>
    <n v="356.14"/>
    <n v="113.92"/>
  </r>
  <r>
    <n v="3327"/>
    <n v="87272"/>
    <x v="227"/>
    <x v="1"/>
    <x v="4"/>
    <n v="0.05"/>
    <n v="6.48"/>
    <n v="6.86"/>
    <s v="Regular Air"/>
    <s v="Small Business"/>
    <x v="1"/>
    <x v="2"/>
    <s v="Small Box"/>
    <x v="218"/>
    <n v="0.37"/>
    <s v="United States"/>
    <x v="1"/>
    <x v="18"/>
    <s v="Port Huron"/>
    <n v="48060"/>
    <x v="52"/>
    <d v="2015-08-03T00:00:00"/>
    <x v="1"/>
    <n v="107"/>
    <n v="-52.77"/>
    <n v="4"/>
    <n v="27.08"/>
    <n v="6.43"/>
  </r>
  <r>
    <n v="850"/>
    <n v="88569"/>
    <x v="228"/>
    <x v="2"/>
    <x v="4"/>
    <n v="7.0000000000000007E-2"/>
    <n v="6.08"/>
    <n v="0.91"/>
    <s v="Regular Air"/>
    <s v="Corporate"/>
    <x v="1"/>
    <x v="9"/>
    <s v="Wrap Bag"/>
    <x v="220"/>
    <n v="0.51"/>
    <s v="United States"/>
    <x v="2"/>
    <x v="2"/>
    <s v="Goleta"/>
    <n v="93117"/>
    <x v="53"/>
    <d v="2015-08-03T00:00:00"/>
    <x v="1"/>
    <n v="106"/>
    <n v="19.57"/>
    <n v="7"/>
    <n v="41.96"/>
    <n v="6.01"/>
  </r>
  <r>
    <n v="2750"/>
    <n v="91424"/>
    <x v="229"/>
    <x v="0"/>
    <x v="0"/>
    <n v="0.02"/>
    <n v="161.55000000000001"/>
    <n v="19.989999999999998"/>
    <s v="Regular Air"/>
    <s v="Small Business"/>
    <x v="1"/>
    <x v="12"/>
    <s v="Small Box"/>
    <x v="30"/>
    <n v="0.66"/>
    <s v="United States"/>
    <x v="0"/>
    <x v="14"/>
    <s v="Waynesboro"/>
    <n v="22980"/>
    <x v="54"/>
    <d v="2015-08-03T00:00:00"/>
    <x v="1"/>
    <n v="106"/>
    <n v="664.51800000000003"/>
    <n v="4"/>
    <n v="657.61"/>
    <n v="161.53"/>
  </r>
  <r>
    <n v="929"/>
    <n v="87134"/>
    <x v="230"/>
    <x v="3"/>
    <x v="0"/>
    <n v="0.01"/>
    <n v="170.98"/>
    <n v="35.89"/>
    <s v="Delivery Truck"/>
    <s v="Small Business"/>
    <x v="0"/>
    <x v="6"/>
    <s v="Jumbo Box"/>
    <x v="24"/>
    <n v="0.66"/>
    <s v="United States"/>
    <x v="3"/>
    <x v="27"/>
    <s v="Old Bridge"/>
    <n v="8857"/>
    <x v="14"/>
    <d v="2015-08-04T00:00:00"/>
    <x v="1"/>
    <n v="87"/>
    <n v="538.52"/>
    <n v="10"/>
    <n v="1719.07"/>
    <n v="170.97"/>
  </r>
  <r>
    <n v="1113"/>
    <n v="90833"/>
    <x v="231"/>
    <x v="2"/>
    <x v="0"/>
    <n v="0"/>
    <n v="55.99"/>
    <n v="5"/>
    <s v="Regular Air"/>
    <s v="Corporate"/>
    <x v="2"/>
    <x v="13"/>
    <s v="Small Pack"/>
    <x v="221"/>
    <n v="0.8"/>
    <s v="United States"/>
    <x v="2"/>
    <x v="39"/>
    <s v="Arvada"/>
    <n v="80004"/>
    <x v="14"/>
    <d v="2015-08-04T00:00:00"/>
    <x v="1"/>
    <n v="87"/>
    <n v="-187.11"/>
    <n v="5"/>
    <n v="258.93"/>
    <n v="55.99"/>
  </r>
  <r>
    <n v="2481"/>
    <n v="91000"/>
    <x v="232"/>
    <x v="0"/>
    <x v="0"/>
    <n v="7.0000000000000007E-2"/>
    <n v="5.18"/>
    <n v="5.74"/>
    <s v="Express Air"/>
    <s v="Corporate"/>
    <x v="1"/>
    <x v="1"/>
    <s v="Small Box"/>
    <x v="222"/>
    <n v="0.36"/>
    <s v="United States"/>
    <x v="0"/>
    <x v="48"/>
    <s v="Lafayette"/>
    <n v="70506"/>
    <x v="14"/>
    <d v="2015-08-04T00:00:00"/>
    <x v="1"/>
    <n v="87"/>
    <n v="-188.03399999999999"/>
    <n v="14"/>
    <n v="79.61"/>
    <n v="5.1100000000000003"/>
  </r>
  <r>
    <n v="3279"/>
    <n v="90766"/>
    <x v="233"/>
    <x v="0"/>
    <x v="1"/>
    <n v="0.06"/>
    <n v="89.83"/>
    <n v="35"/>
    <s v="Regular Air"/>
    <s v="Home Office"/>
    <x v="1"/>
    <x v="12"/>
    <s v="Large Box"/>
    <x v="223"/>
    <n v="0.83"/>
    <s v="United States"/>
    <x v="0"/>
    <x v="37"/>
    <s v="Columbia"/>
    <n v="29203"/>
    <x v="14"/>
    <d v="2015-08-04T00:00:00"/>
    <x v="1"/>
    <n v="87"/>
    <n v="31.11"/>
    <n v="4"/>
    <n v="366.26"/>
    <n v="89.77"/>
  </r>
  <r>
    <n v="3279"/>
    <n v="90766"/>
    <x v="233"/>
    <x v="0"/>
    <x v="1"/>
    <n v="0.1"/>
    <n v="13.43"/>
    <n v="5.5"/>
    <s v="Regular Air"/>
    <s v="Home Office"/>
    <x v="1"/>
    <x v="12"/>
    <s v="Small Box"/>
    <x v="40"/>
    <n v="0.56999999999999995"/>
    <s v="United States"/>
    <x v="0"/>
    <x v="37"/>
    <s v="Columbia"/>
    <n v="29203"/>
    <x v="14"/>
    <d v="2015-08-04T00:00:00"/>
    <x v="1"/>
    <n v="87"/>
    <n v="358.29539999999997"/>
    <n v="12"/>
    <n v="157.99"/>
    <n v="13.33"/>
  </r>
  <r>
    <n v="2334"/>
    <n v="89608"/>
    <x v="234"/>
    <x v="1"/>
    <x v="2"/>
    <n v="0.06"/>
    <n v="60.65"/>
    <n v="12.23"/>
    <s v="Regular Air"/>
    <s v="Consumer"/>
    <x v="0"/>
    <x v="8"/>
    <s v="Medium Box"/>
    <x v="224"/>
    <n v="0.64"/>
    <s v="United States"/>
    <x v="1"/>
    <x v="19"/>
    <s v="Greenfield"/>
    <n v="53220"/>
    <x v="14"/>
    <d v="2015-08-04T00:00:00"/>
    <x v="1"/>
    <n v="87"/>
    <n v="427.00650000000002"/>
    <n v="10"/>
    <n v="618.85"/>
    <n v="60.59"/>
  </r>
  <r>
    <n v="683"/>
    <n v="87765"/>
    <x v="235"/>
    <x v="1"/>
    <x v="3"/>
    <n v="0.06"/>
    <n v="17.670000000000002"/>
    <n v="8.99"/>
    <s v="Express Air"/>
    <s v="Small Business"/>
    <x v="0"/>
    <x v="8"/>
    <s v="Small Pack"/>
    <x v="225"/>
    <n v="0.47"/>
    <s v="United States"/>
    <x v="1"/>
    <x v="22"/>
    <s v="Papillion"/>
    <n v="68046"/>
    <x v="15"/>
    <d v="2015-08-04T00:00:00"/>
    <x v="1"/>
    <n v="86"/>
    <n v="38.06"/>
    <n v="4"/>
    <n v="69.959999999999994"/>
    <n v="17.61"/>
  </r>
  <r>
    <n v="1410"/>
    <n v="87086"/>
    <x v="236"/>
    <x v="2"/>
    <x v="3"/>
    <n v="0"/>
    <n v="65.989999999999995"/>
    <n v="5.26"/>
    <s v="Regular Air"/>
    <s v="Corporate"/>
    <x v="2"/>
    <x v="13"/>
    <s v="Small Box"/>
    <x v="226"/>
    <n v="0.59"/>
    <s v="United States"/>
    <x v="2"/>
    <x v="2"/>
    <s v="Moreno Valley"/>
    <n v="92553"/>
    <x v="15"/>
    <d v="2015-08-04T00:00:00"/>
    <x v="1"/>
    <n v="86"/>
    <n v="369.99869999999999"/>
    <n v="9"/>
    <n v="536.23"/>
    <n v="65.989999999999995"/>
  </r>
  <r>
    <n v="1413"/>
    <n v="10277"/>
    <x v="24"/>
    <x v="3"/>
    <x v="3"/>
    <n v="0"/>
    <n v="65.989999999999995"/>
    <n v="5.26"/>
    <s v="Regular Air"/>
    <s v="Corporate"/>
    <x v="2"/>
    <x v="13"/>
    <s v="Small Box"/>
    <x v="226"/>
    <n v="0.59"/>
    <s v="United States"/>
    <x v="3"/>
    <x v="13"/>
    <s v="Boston"/>
    <n v="2113"/>
    <x v="15"/>
    <d v="2015-08-04T00:00:00"/>
    <x v="1"/>
    <n v="86"/>
    <n v="542.25"/>
    <n v="36"/>
    <n v="2144.92"/>
    <n v="65.989999999999995"/>
  </r>
  <r>
    <n v="2196"/>
    <n v="89175"/>
    <x v="237"/>
    <x v="3"/>
    <x v="3"/>
    <n v="0.03"/>
    <n v="27.48"/>
    <n v="4"/>
    <s v="Regular Air"/>
    <s v="Small Business"/>
    <x v="2"/>
    <x v="7"/>
    <s v="Small Box"/>
    <x v="227"/>
    <n v="0.75"/>
    <s v="United States"/>
    <x v="3"/>
    <x v="5"/>
    <s v="Jamestown"/>
    <n v="14701"/>
    <x v="15"/>
    <d v="2015-08-04T00:00:00"/>
    <x v="1"/>
    <n v="86"/>
    <n v="-88.840800000000002"/>
    <n v="11"/>
    <n v="294.97000000000003"/>
    <n v="27.45"/>
  </r>
  <r>
    <n v="2196"/>
    <n v="89175"/>
    <x v="237"/>
    <x v="3"/>
    <x v="3"/>
    <n v="0.1"/>
    <n v="179.99"/>
    <n v="19.989999999999998"/>
    <s v="Regular Air"/>
    <s v="Small Business"/>
    <x v="2"/>
    <x v="7"/>
    <s v="Small Box"/>
    <x v="214"/>
    <n v="0.48"/>
    <s v="United States"/>
    <x v="3"/>
    <x v="5"/>
    <s v="Jamestown"/>
    <n v="14701"/>
    <x v="15"/>
    <d v="2015-08-04T00:00:00"/>
    <x v="1"/>
    <n v="86"/>
    <n v="1208.9903999999999"/>
    <n v="14"/>
    <n v="2458.0500000000002"/>
    <n v="179.89"/>
  </r>
  <r>
    <n v="2539"/>
    <n v="91017"/>
    <x v="238"/>
    <x v="0"/>
    <x v="4"/>
    <n v="0.08"/>
    <n v="12.53"/>
    <n v="0.5"/>
    <s v="Regular Air"/>
    <s v="Home Office"/>
    <x v="1"/>
    <x v="10"/>
    <s v="Small Box"/>
    <x v="228"/>
    <n v="0.38"/>
    <s v="United States"/>
    <x v="0"/>
    <x v="7"/>
    <s v="Winter Park"/>
    <n v="32789"/>
    <x v="15"/>
    <d v="2015-08-04T00:00:00"/>
    <x v="1"/>
    <n v="86"/>
    <n v="215.71799999999999"/>
    <n v="5"/>
    <n v="61.1"/>
    <n v="12.45"/>
  </r>
  <r>
    <n v="2540"/>
    <n v="91017"/>
    <x v="239"/>
    <x v="0"/>
    <x v="4"/>
    <n v="0.02"/>
    <n v="178.47"/>
    <n v="19.989999999999998"/>
    <s v="Regular Air"/>
    <s v="Home Office"/>
    <x v="1"/>
    <x v="12"/>
    <s v="Small Box"/>
    <x v="229"/>
    <n v="0.55000000000000004"/>
    <s v="United States"/>
    <x v="0"/>
    <x v="7"/>
    <s v="Winter Springs"/>
    <n v="32708"/>
    <x v="15"/>
    <d v="2015-08-04T00:00:00"/>
    <x v="1"/>
    <n v="86"/>
    <n v="106.98480000000001"/>
    <n v="1"/>
    <n v="193.81"/>
    <n v="178.45"/>
  </r>
  <r>
    <n v="1018"/>
    <n v="88391"/>
    <x v="240"/>
    <x v="0"/>
    <x v="3"/>
    <n v="0"/>
    <n v="11.48"/>
    <n v="5.43"/>
    <s v="Regular Air"/>
    <s v="Home Office"/>
    <x v="1"/>
    <x v="2"/>
    <s v="Small Box"/>
    <x v="230"/>
    <n v="0.36"/>
    <s v="United States"/>
    <x v="0"/>
    <x v="3"/>
    <s v="Cary"/>
    <n v="27511"/>
    <x v="55"/>
    <d v="2015-08-04T00:00:00"/>
    <x v="1"/>
    <n v="85"/>
    <n v="115.72799999999999"/>
    <n v="6"/>
    <n v="75.52"/>
    <n v="11.48"/>
  </r>
  <r>
    <n v="2561"/>
    <n v="86466"/>
    <x v="241"/>
    <x v="3"/>
    <x v="4"/>
    <n v="7.0000000000000007E-2"/>
    <n v="12.22"/>
    <n v="2.85"/>
    <s v="Regular Air"/>
    <s v="Consumer"/>
    <x v="0"/>
    <x v="8"/>
    <s v="Small Pack"/>
    <x v="231"/>
    <n v="0.55000000000000004"/>
    <s v="United States"/>
    <x v="3"/>
    <x v="5"/>
    <s v="Ossining"/>
    <n v="10562"/>
    <x v="55"/>
    <d v="2015-08-04T00:00:00"/>
    <x v="1"/>
    <n v="85"/>
    <n v="89.4148"/>
    <n v="12"/>
    <n v="147.19"/>
    <n v="12.15"/>
  </r>
  <r>
    <n v="1986"/>
    <n v="90888"/>
    <x v="242"/>
    <x v="1"/>
    <x v="4"/>
    <n v="0.05"/>
    <n v="7.99"/>
    <n v="5.03"/>
    <s v="Express Air"/>
    <s v="Home Office"/>
    <x v="2"/>
    <x v="13"/>
    <s v="Medium Box"/>
    <x v="232"/>
    <n v="0.6"/>
    <s v="United States"/>
    <x v="1"/>
    <x v="24"/>
    <s v="Midland"/>
    <n v="79701"/>
    <x v="56"/>
    <d v="2015-08-05T00:00:00"/>
    <x v="1"/>
    <n v="66"/>
    <n v="5.6870000000000003"/>
    <n v="4"/>
    <n v="42.99"/>
    <n v="7.94"/>
  </r>
  <r>
    <n v="3248"/>
    <n v="87297"/>
    <x v="243"/>
    <x v="0"/>
    <x v="1"/>
    <n v="7.0000000000000007E-2"/>
    <n v="2.78"/>
    <n v="1.49"/>
    <s v="Regular Air"/>
    <s v="Small Business"/>
    <x v="1"/>
    <x v="1"/>
    <s v="Small Box"/>
    <x v="74"/>
    <n v="0.36"/>
    <s v="United States"/>
    <x v="0"/>
    <x v="48"/>
    <s v="Slidell"/>
    <n v="70458"/>
    <x v="57"/>
    <d v="2015-08-05T00:00:00"/>
    <x v="1"/>
    <n v="65"/>
    <n v="-340.53109999999998"/>
    <n v="17"/>
    <n v="47.12"/>
    <n v="2.71"/>
  </r>
  <r>
    <n v="1997"/>
    <n v="90334"/>
    <x v="244"/>
    <x v="0"/>
    <x v="3"/>
    <n v="0.01"/>
    <n v="16.48"/>
    <n v="1.99"/>
    <s v="Regular Air"/>
    <s v="Consumer"/>
    <x v="2"/>
    <x v="7"/>
    <s v="Small Pack"/>
    <x v="20"/>
    <n v="0.42"/>
    <s v="United States"/>
    <x v="0"/>
    <x v="37"/>
    <s v="Hilton Head Island"/>
    <n v="29915"/>
    <x v="57"/>
    <d v="2015-08-05T00:00:00"/>
    <x v="1"/>
    <n v="65"/>
    <n v="739.67399999999998"/>
    <n v="7"/>
    <n v="122.93"/>
    <n v="16.47"/>
  </r>
  <r>
    <n v="2063"/>
    <n v="87147"/>
    <x v="245"/>
    <x v="0"/>
    <x v="2"/>
    <n v="0.06"/>
    <n v="300.97000000000003"/>
    <n v="7.18"/>
    <s v="Regular Air"/>
    <s v="Corporate"/>
    <x v="2"/>
    <x v="7"/>
    <s v="Small Box"/>
    <x v="92"/>
    <n v="0.48"/>
    <s v="United States"/>
    <x v="0"/>
    <x v="14"/>
    <s v="Newport News"/>
    <n v="23602"/>
    <x v="58"/>
    <d v="2015-08-05T00:00:00"/>
    <x v="1"/>
    <n v="64"/>
    <n v="-729.98800000000006"/>
    <n v="1"/>
    <n v="291.39999999999998"/>
    <n v="300.91000000000003"/>
  </r>
  <r>
    <n v="3141"/>
    <n v="86369"/>
    <x v="246"/>
    <x v="1"/>
    <x v="2"/>
    <n v="0.09"/>
    <n v="6.84"/>
    <n v="8.3699999999999992"/>
    <s v="Regular Air"/>
    <s v="Consumer"/>
    <x v="1"/>
    <x v="16"/>
    <s v="Small Pack"/>
    <x v="233"/>
    <n v="0.57999999999999996"/>
    <s v="United States"/>
    <x v="1"/>
    <x v="24"/>
    <s v="Pasadena"/>
    <n v="77506"/>
    <x v="42"/>
    <d v="2015-08-06T00:00:00"/>
    <x v="1"/>
    <n v="49"/>
    <n v="-88.584999999999994"/>
    <n v="13"/>
    <n v="87.1"/>
    <n v="6.75"/>
  </r>
  <r>
    <n v="87"/>
    <n v="90596"/>
    <x v="247"/>
    <x v="2"/>
    <x v="2"/>
    <n v="0.05"/>
    <n v="161.55000000000001"/>
    <n v="19.989999999999998"/>
    <s v="Regular Air"/>
    <s v="Corporate"/>
    <x v="1"/>
    <x v="12"/>
    <s v="Small Box"/>
    <x v="30"/>
    <n v="0.66"/>
    <s v="United States"/>
    <x v="2"/>
    <x v="2"/>
    <s v="Vacaville"/>
    <n v="95687"/>
    <x v="59"/>
    <d v="2015-08-06T00:00:00"/>
    <x v="1"/>
    <n v="47"/>
    <n v="1892.424"/>
    <n v="19"/>
    <n v="3127.69"/>
    <n v="161.5"/>
  </r>
  <r>
    <n v="2522"/>
    <n v="87033"/>
    <x v="248"/>
    <x v="3"/>
    <x v="3"/>
    <n v="0.04"/>
    <n v="1360.14"/>
    <n v="14.7"/>
    <s v="Delivery Truck"/>
    <s v="Home Office"/>
    <x v="2"/>
    <x v="4"/>
    <s v="Jumbo Drum"/>
    <x v="234"/>
    <n v="0.59"/>
    <s v="United States"/>
    <x v="3"/>
    <x v="12"/>
    <s v="Burlington"/>
    <n v="5401"/>
    <x v="60"/>
    <d v="2015-08-06T00:00:00"/>
    <x v="1"/>
    <n v="45"/>
    <n v="2639.01"/>
    <n v="6"/>
    <n v="7303.05"/>
    <n v="1360.1"/>
  </r>
  <r>
    <n v="699"/>
    <n v="55392"/>
    <x v="137"/>
    <x v="2"/>
    <x v="0"/>
    <n v="7.0000000000000007E-2"/>
    <n v="2.84"/>
    <n v="0.93"/>
    <s v="Regular Air"/>
    <s v="Consumer"/>
    <x v="1"/>
    <x v="9"/>
    <s v="Wrap Bag"/>
    <x v="202"/>
    <n v="0.54"/>
    <s v="United States"/>
    <x v="2"/>
    <x v="2"/>
    <s v="Los Angeles"/>
    <n v="90041"/>
    <x v="61"/>
    <d v="2015-08-06T00:00:00"/>
    <x v="1"/>
    <n v="44"/>
    <n v="3.21"/>
    <n v="59"/>
    <n v="158.80000000000001"/>
    <n v="2.77"/>
  </r>
  <r>
    <n v="711"/>
    <n v="87978"/>
    <x v="249"/>
    <x v="3"/>
    <x v="0"/>
    <n v="7.0000000000000007E-2"/>
    <n v="2.84"/>
    <n v="0.93"/>
    <s v="Regular Air"/>
    <s v="Consumer"/>
    <x v="1"/>
    <x v="9"/>
    <s v="Wrap Bag"/>
    <x v="202"/>
    <n v="0.54"/>
    <s v="United States"/>
    <x v="3"/>
    <x v="13"/>
    <s v="Winthrop"/>
    <n v="2152"/>
    <x v="61"/>
    <d v="2015-08-06T00:00:00"/>
    <x v="1"/>
    <n v="44"/>
    <n v="3.8519999999999999"/>
    <n v="15"/>
    <n v="40.369999999999997"/>
    <n v="2.77"/>
  </r>
  <r>
    <n v="2848"/>
    <n v="85929"/>
    <x v="250"/>
    <x v="0"/>
    <x v="3"/>
    <n v="0"/>
    <n v="49.99"/>
    <n v="19.989999999999998"/>
    <s v="Regular Air"/>
    <s v="Corporate"/>
    <x v="2"/>
    <x v="7"/>
    <s v="Small Box"/>
    <x v="235"/>
    <n v="0.41"/>
    <s v="United States"/>
    <x v="0"/>
    <x v="36"/>
    <s v="Columbia"/>
    <n v="38401"/>
    <x v="61"/>
    <d v="2015-08-06T00:00:00"/>
    <x v="1"/>
    <n v="44"/>
    <n v="38.886000000000003"/>
    <n v="16"/>
    <n v="832.97"/>
    <n v="49.99"/>
  </r>
  <r>
    <n v="1106"/>
    <n v="45824"/>
    <x v="251"/>
    <x v="1"/>
    <x v="4"/>
    <n v="0.08"/>
    <n v="140.81"/>
    <n v="24.49"/>
    <s v="Regular Air"/>
    <s v="Consumer"/>
    <x v="0"/>
    <x v="5"/>
    <s v="Large Box"/>
    <x v="236"/>
    <n v="0.56999999999999995"/>
    <s v="United States"/>
    <x v="1"/>
    <x v="24"/>
    <s v="Dallas"/>
    <n v="75220"/>
    <x v="61"/>
    <d v="2015-08-06T00:00:00"/>
    <x v="1"/>
    <n v="44"/>
    <n v="1232.79"/>
    <n v="81"/>
    <n v="11272.77"/>
    <n v="140.72999999999999"/>
  </r>
  <r>
    <n v="1341"/>
    <n v="91245"/>
    <x v="252"/>
    <x v="3"/>
    <x v="4"/>
    <n v="0"/>
    <n v="20.89"/>
    <n v="1.99"/>
    <s v="Regular Air"/>
    <s v="Home Office"/>
    <x v="2"/>
    <x v="7"/>
    <s v="Small Pack"/>
    <x v="237"/>
    <n v="0.48"/>
    <s v="United States"/>
    <x v="3"/>
    <x v="28"/>
    <s v="Chambersburg"/>
    <n v="17201"/>
    <x v="61"/>
    <d v="2015-08-06T00:00:00"/>
    <x v="1"/>
    <n v="44"/>
    <n v="-5.2949999999999999"/>
    <n v="4"/>
    <n v="84.56"/>
    <n v="20.89"/>
  </r>
  <r>
    <n v="2432"/>
    <n v="89097"/>
    <x v="253"/>
    <x v="1"/>
    <x v="4"/>
    <n v="0.09"/>
    <n v="5.4"/>
    <n v="7.78"/>
    <s v="Express Air"/>
    <s v="Consumer"/>
    <x v="1"/>
    <x v="1"/>
    <s v="Small Box"/>
    <x v="27"/>
    <n v="0.37"/>
    <s v="United States"/>
    <x v="1"/>
    <x v="42"/>
    <s v="Midwest City"/>
    <n v="73110"/>
    <x v="61"/>
    <d v="2015-08-06T00:00:00"/>
    <x v="1"/>
    <n v="44"/>
    <n v="-34.764499999999998"/>
    <n v="6"/>
    <n v="37.380000000000003"/>
    <n v="5.31"/>
  </r>
  <r>
    <n v="1374"/>
    <n v="88212"/>
    <x v="254"/>
    <x v="2"/>
    <x v="0"/>
    <n v="0.06"/>
    <n v="44.01"/>
    <n v="3.5"/>
    <s v="Regular Air"/>
    <s v="Home Office"/>
    <x v="1"/>
    <x v="3"/>
    <s v="Small Box"/>
    <x v="238"/>
    <n v="0.59"/>
    <s v="United States"/>
    <x v="2"/>
    <x v="2"/>
    <s v="Stockton"/>
    <n v="95207"/>
    <x v="62"/>
    <d v="2015-08-06T00:00:00"/>
    <x v="1"/>
    <n v="44"/>
    <n v="-21.231999999999999"/>
    <n v="1"/>
    <n v="46.94"/>
    <n v="43.95"/>
  </r>
  <r>
    <n v="2638"/>
    <n v="90951"/>
    <x v="255"/>
    <x v="2"/>
    <x v="2"/>
    <n v="0.05"/>
    <n v="100.97"/>
    <n v="7.18"/>
    <s v="Express Air"/>
    <s v="Consumer"/>
    <x v="2"/>
    <x v="7"/>
    <s v="Small Box"/>
    <x v="239"/>
    <n v="0.46"/>
    <s v="United States"/>
    <x v="2"/>
    <x v="16"/>
    <s v="Boise"/>
    <n v="83704"/>
    <x v="63"/>
    <d v="2015-08-06T00:00:00"/>
    <x v="1"/>
    <n v="44"/>
    <n v="881.46810000000005"/>
    <n v="13"/>
    <n v="1277.49"/>
    <n v="100.92"/>
  </r>
  <r>
    <n v="2089"/>
    <n v="88348"/>
    <x v="197"/>
    <x v="3"/>
    <x v="2"/>
    <n v="0.08"/>
    <n v="599.99"/>
    <n v="24.49"/>
    <s v="Regular Air"/>
    <s v="Corporate"/>
    <x v="2"/>
    <x v="11"/>
    <s v="Large Box"/>
    <x v="240"/>
    <n v="0.37"/>
    <s v="United States"/>
    <x v="3"/>
    <x v="5"/>
    <s v="New City"/>
    <n v="10956"/>
    <x v="44"/>
    <d v="2015-08-07T00:00:00"/>
    <x v="1"/>
    <n v="29"/>
    <n v="8798.1831000000002"/>
    <n v="22"/>
    <n v="12750.99"/>
    <n v="599.91"/>
  </r>
  <r>
    <n v="1781"/>
    <n v="89858"/>
    <x v="256"/>
    <x v="2"/>
    <x v="2"/>
    <n v="0.03"/>
    <n v="5.08"/>
    <n v="2.0299999999999998"/>
    <s v="Regular Air"/>
    <s v="Home Office"/>
    <x v="0"/>
    <x v="8"/>
    <s v="Wrap Bag"/>
    <x v="241"/>
    <n v="0.51"/>
    <s v="United States"/>
    <x v="2"/>
    <x v="2"/>
    <s v="San Carlos"/>
    <n v="94070"/>
    <x v="46"/>
    <d v="2015-12-01T00:00:00"/>
    <x v="2"/>
    <n v="235"/>
    <n v="15.1524"/>
    <n v="4"/>
    <n v="21.96"/>
    <n v="5.05"/>
  </r>
  <r>
    <n v="3303"/>
    <n v="87795"/>
    <x v="257"/>
    <x v="0"/>
    <x v="2"/>
    <n v="0.04"/>
    <n v="33.89"/>
    <n v="5.0999999999999996"/>
    <s v="Regular Air"/>
    <s v="Home Office"/>
    <x v="1"/>
    <x v="12"/>
    <s v="Small Box"/>
    <x v="242"/>
    <n v="0.6"/>
    <s v="United States"/>
    <x v="0"/>
    <x v="7"/>
    <s v="Lake Worth"/>
    <n v="33461"/>
    <x v="46"/>
    <d v="2015-12-01T00:00:00"/>
    <x v="2"/>
    <n v="235"/>
    <n v="68.676000000000002"/>
    <n v="6"/>
    <n v="200.64"/>
    <n v="33.85"/>
  </r>
  <r>
    <n v="2508"/>
    <n v="87031"/>
    <x v="258"/>
    <x v="3"/>
    <x v="2"/>
    <n v="0.02"/>
    <n v="5.81"/>
    <n v="8.49"/>
    <s v="Regular Air"/>
    <s v="Home Office"/>
    <x v="1"/>
    <x v="1"/>
    <s v="Small Box"/>
    <x v="243"/>
    <n v="0.39"/>
    <s v="United States"/>
    <x v="3"/>
    <x v="30"/>
    <s v="Sanford"/>
    <n v="4073"/>
    <x v="47"/>
    <d v="2015-12-01T00:00:00"/>
    <x v="2"/>
    <n v="234"/>
    <n v="-137.494"/>
    <n v="7"/>
    <n v="42.44"/>
    <n v="5.79"/>
  </r>
  <r>
    <n v="894"/>
    <n v="14596"/>
    <x v="259"/>
    <x v="3"/>
    <x v="0"/>
    <n v="0.01"/>
    <n v="8.34"/>
    <n v="0.96"/>
    <s v="Regular Air"/>
    <s v="Corporate"/>
    <x v="0"/>
    <x v="8"/>
    <s v="Wrap Bag"/>
    <x v="244"/>
    <n v="0.43"/>
    <s v="United States"/>
    <x v="3"/>
    <x v="33"/>
    <s v="Washington"/>
    <n v="20024"/>
    <x v="64"/>
    <d v="2015-12-01T00:00:00"/>
    <x v="2"/>
    <n v="232"/>
    <n v="29.332000000000001"/>
    <n v="24"/>
    <n v="199.12"/>
    <n v="8.33"/>
  </r>
  <r>
    <n v="896"/>
    <n v="90166"/>
    <x v="260"/>
    <x v="1"/>
    <x v="0"/>
    <n v="0.01"/>
    <n v="8.34"/>
    <n v="0.96"/>
    <s v="Regular Air"/>
    <s v="Corporate"/>
    <x v="0"/>
    <x v="8"/>
    <s v="Wrap Bag"/>
    <x v="244"/>
    <n v="0.43"/>
    <s v="United States"/>
    <x v="1"/>
    <x v="24"/>
    <s v="Denton"/>
    <n v="76201"/>
    <x v="64"/>
    <d v="2015-12-01T00:00:00"/>
    <x v="2"/>
    <n v="232"/>
    <n v="34.348199999999999"/>
    <n v="6"/>
    <n v="49.78"/>
    <n v="8.33"/>
  </r>
  <r>
    <n v="1976"/>
    <n v="89039"/>
    <x v="261"/>
    <x v="1"/>
    <x v="0"/>
    <n v="0.05"/>
    <n v="11.55"/>
    <n v="2.36"/>
    <s v="Regular Air"/>
    <s v="Consumer"/>
    <x v="1"/>
    <x v="9"/>
    <s v="Wrap Bag"/>
    <x v="245"/>
    <n v="0.55000000000000004"/>
    <s v="United States"/>
    <x v="1"/>
    <x v="18"/>
    <s v="East Lansing"/>
    <n v="48823"/>
    <x v="64"/>
    <d v="2015-12-01T00:00:00"/>
    <x v="2"/>
    <n v="232"/>
    <n v="98.525099999999995"/>
    <n v="12"/>
    <n v="142.79"/>
    <n v="11.5"/>
  </r>
  <r>
    <n v="2418"/>
    <n v="86753"/>
    <x v="262"/>
    <x v="0"/>
    <x v="1"/>
    <n v="0.06"/>
    <n v="2.78"/>
    <n v="1.25"/>
    <s v="Regular Air"/>
    <s v="Consumer"/>
    <x v="1"/>
    <x v="9"/>
    <s v="Wrap Bag"/>
    <x v="246"/>
    <n v="0.59"/>
    <s v="United States"/>
    <x v="0"/>
    <x v="14"/>
    <s v="Petersburg"/>
    <n v="23805"/>
    <x v="64"/>
    <d v="2015-12-01T00:00:00"/>
    <x v="2"/>
    <n v="232"/>
    <n v="66.36"/>
    <n v="10"/>
    <n v="28.09"/>
    <n v="2.72"/>
  </r>
  <r>
    <n v="467"/>
    <n v="88060"/>
    <x v="263"/>
    <x v="3"/>
    <x v="4"/>
    <n v="0.02"/>
    <n v="12.99"/>
    <n v="14.37"/>
    <s v="Regular Air"/>
    <s v="Small Business"/>
    <x v="0"/>
    <x v="8"/>
    <s v="Large Box"/>
    <x v="247"/>
    <n v="0.73"/>
    <s v="United States"/>
    <x v="3"/>
    <x v="13"/>
    <s v="Beverly"/>
    <n v="1915"/>
    <x v="65"/>
    <d v="2015-12-01T00:00:00"/>
    <x v="2"/>
    <n v="232"/>
    <n v="-556.80960000000005"/>
    <n v="11"/>
    <n v="143.63"/>
    <n v="12.97"/>
  </r>
  <r>
    <n v="468"/>
    <n v="88060"/>
    <x v="264"/>
    <x v="3"/>
    <x v="4"/>
    <n v="0.06"/>
    <n v="14.42"/>
    <n v="6.75"/>
    <s v="Regular Air"/>
    <s v="Small Business"/>
    <x v="1"/>
    <x v="3"/>
    <s v="Medium Box"/>
    <x v="248"/>
    <n v="0.52"/>
    <s v="United States"/>
    <x v="3"/>
    <x v="13"/>
    <s v="Hanson"/>
    <n v="2341"/>
    <x v="65"/>
    <d v="2015-12-01T00:00:00"/>
    <x v="2"/>
    <n v="232"/>
    <n v="-27.738800000000001"/>
    <n v="5"/>
    <n v="73.040000000000006"/>
    <n v="14.36"/>
  </r>
  <r>
    <n v="2489"/>
    <n v="86886"/>
    <x v="154"/>
    <x v="2"/>
    <x v="4"/>
    <n v="7.0000000000000007E-2"/>
    <n v="65.989999999999995"/>
    <n v="8.8000000000000007"/>
    <s v="Regular Air"/>
    <s v="Home Office"/>
    <x v="2"/>
    <x v="13"/>
    <s v="Small Box"/>
    <x v="249"/>
    <n v="0.57999999999999996"/>
    <s v="United States"/>
    <x v="2"/>
    <x v="2"/>
    <s v="Concord"/>
    <n v="94521"/>
    <x v="66"/>
    <d v="2015-12-01T00:00:00"/>
    <x v="2"/>
    <n v="232"/>
    <n v="109.836"/>
    <n v="9"/>
    <n v="471.66"/>
    <n v="65.92"/>
  </r>
  <r>
    <n v="2491"/>
    <n v="23877"/>
    <x v="152"/>
    <x v="2"/>
    <x v="4"/>
    <n v="7.0000000000000007E-2"/>
    <n v="65.989999999999995"/>
    <n v="8.8000000000000007"/>
    <s v="Regular Air"/>
    <s v="Home Office"/>
    <x v="2"/>
    <x v="13"/>
    <s v="Small Box"/>
    <x v="249"/>
    <n v="0.57999999999999996"/>
    <s v="United States"/>
    <x v="2"/>
    <x v="2"/>
    <s v="Los Angeles"/>
    <n v="90045"/>
    <x v="66"/>
    <d v="2015-12-01T00:00:00"/>
    <x v="2"/>
    <n v="232"/>
    <n v="109.836"/>
    <n v="37"/>
    <n v="1939.03"/>
    <n v="65.92"/>
  </r>
  <r>
    <n v="672"/>
    <n v="88173"/>
    <x v="265"/>
    <x v="1"/>
    <x v="2"/>
    <n v="0.1"/>
    <n v="195.99"/>
    <n v="3.99"/>
    <s v="Regular Air"/>
    <s v="Small Business"/>
    <x v="2"/>
    <x v="13"/>
    <s v="Small Box"/>
    <x v="250"/>
    <n v="0.57999999999999996"/>
    <s v="United States"/>
    <x v="1"/>
    <x v="20"/>
    <s v="Newton"/>
    <n v="50208"/>
    <x v="67"/>
    <d v="2015-12-02T00:00:00"/>
    <x v="2"/>
    <n v="215"/>
    <n v="-655.42399999999998"/>
    <n v="2"/>
    <n v="308.86"/>
    <n v="195.89"/>
  </r>
  <r>
    <n v="1361"/>
    <n v="89596"/>
    <x v="266"/>
    <x v="1"/>
    <x v="0"/>
    <n v="0.03"/>
    <n v="85.99"/>
    <n v="3.3"/>
    <s v="Regular Air"/>
    <s v="Consumer"/>
    <x v="2"/>
    <x v="13"/>
    <s v="Small Pack"/>
    <x v="251"/>
    <n v="0.37"/>
    <s v="United States"/>
    <x v="1"/>
    <x v="18"/>
    <s v="Allen Park"/>
    <n v="48101"/>
    <x v="68"/>
    <d v="2015-12-02T00:00:00"/>
    <x v="2"/>
    <n v="212"/>
    <n v="790.54679999999996"/>
    <n v="16"/>
    <n v="1145.72"/>
    <n v="85.96"/>
  </r>
  <r>
    <n v="2145"/>
    <n v="87072"/>
    <x v="267"/>
    <x v="0"/>
    <x v="3"/>
    <n v="0"/>
    <n v="20.28"/>
    <n v="14.39"/>
    <s v="Regular Air"/>
    <s v="Corporate"/>
    <x v="0"/>
    <x v="8"/>
    <s v="Small Box"/>
    <x v="252"/>
    <n v="0.47"/>
    <s v="United States"/>
    <x v="0"/>
    <x v="7"/>
    <s v="Fort Lauderdale"/>
    <n v="33311"/>
    <x v="68"/>
    <d v="2015-12-02T00:00:00"/>
    <x v="2"/>
    <n v="212"/>
    <n v="15.678000000000001"/>
    <n v="11"/>
    <n v="237.83"/>
    <n v="20.28"/>
  </r>
  <r>
    <n v="1633"/>
    <n v="90531"/>
    <x v="268"/>
    <x v="0"/>
    <x v="4"/>
    <n v="0.03"/>
    <n v="5.98"/>
    <n v="3.85"/>
    <s v="Regular Air"/>
    <s v="Home Office"/>
    <x v="2"/>
    <x v="7"/>
    <s v="Small Pack"/>
    <x v="253"/>
    <n v="0.68"/>
    <s v="United States"/>
    <x v="0"/>
    <x v="0"/>
    <s v="Horn Lake"/>
    <n v="38637"/>
    <x v="68"/>
    <d v="2015-12-02T00:00:00"/>
    <x v="2"/>
    <n v="212"/>
    <n v="-76.106800000000007"/>
    <n v="6"/>
    <n v="38.54"/>
    <n v="5.95"/>
  </r>
  <r>
    <n v="2778"/>
    <n v="87160"/>
    <x v="269"/>
    <x v="0"/>
    <x v="1"/>
    <n v="0.05"/>
    <n v="205.99"/>
    <n v="8.99"/>
    <s v="Express Air"/>
    <s v="Consumer"/>
    <x v="2"/>
    <x v="13"/>
    <s v="Small Box"/>
    <x v="254"/>
    <n v="0.57999999999999996"/>
    <s v="United States"/>
    <x v="0"/>
    <x v="3"/>
    <s v="Wilmington"/>
    <n v="28403"/>
    <x v="69"/>
    <d v="2015-12-02T00:00:00"/>
    <x v="2"/>
    <n v="211"/>
    <n v="111.05249999999999"/>
    <n v="12"/>
    <n v="2118.9899999999998"/>
    <n v="205.94"/>
  </r>
  <r>
    <n v="2778"/>
    <n v="87160"/>
    <x v="269"/>
    <x v="0"/>
    <x v="1"/>
    <n v="0.08"/>
    <n v="205.99"/>
    <n v="8.99"/>
    <s v="Regular Air"/>
    <s v="Consumer"/>
    <x v="2"/>
    <x v="13"/>
    <s v="Small Box"/>
    <x v="215"/>
    <n v="0.56000000000000005"/>
    <s v="United States"/>
    <x v="0"/>
    <x v="3"/>
    <s v="Wilmington"/>
    <n v="28403"/>
    <x v="69"/>
    <d v="2015-12-02T00:00:00"/>
    <x v="2"/>
    <n v="211"/>
    <n v="-1963.752"/>
    <n v="5"/>
    <n v="837.64"/>
    <n v="205.91"/>
  </r>
  <r>
    <n v="1815"/>
    <n v="90525"/>
    <x v="270"/>
    <x v="0"/>
    <x v="3"/>
    <n v="0.06"/>
    <n v="90.97"/>
    <n v="14"/>
    <s v="Delivery Truck"/>
    <s v="Home Office"/>
    <x v="2"/>
    <x v="4"/>
    <s v="Jumbo Drum"/>
    <x v="255"/>
    <n v="0.36"/>
    <s v="United States"/>
    <x v="0"/>
    <x v="0"/>
    <s v="Pearl"/>
    <n v="39208"/>
    <x v="69"/>
    <d v="2015-12-02T00:00:00"/>
    <x v="2"/>
    <n v="211"/>
    <n v="47.334000000000003"/>
    <n v="14"/>
    <n v="1263.3499999999999"/>
    <n v="90.91"/>
  </r>
  <r>
    <n v="954"/>
    <n v="90771"/>
    <x v="271"/>
    <x v="1"/>
    <x v="2"/>
    <n v="0.08"/>
    <n v="6.7"/>
    <n v="1.56"/>
    <s v="Regular Air"/>
    <s v="Small Business"/>
    <x v="1"/>
    <x v="9"/>
    <s v="Wrap Bag"/>
    <x v="256"/>
    <n v="0.52"/>
    <s v="United States"/>
    <x v="1"/>
    <x v="24"/>
    <s v="Highland Village"/>
    <n v="75067"/>
    <x v="70"/>
    <d v="2015-12-02T00:00:00"/>
    <x v="2"/>
    <n v="210"/>
    <n v="10.56"/>
    <n v="5"/>
    <n v="31.21"/>
    <n v="6.62"/>
  </r>
  <r>
    <n v="670"/>
    <n v="88474"/>
    <x v="272"/>
    <x v="0"/>
    <x v="2"/>
    <n v="0.08"/>
    <n v="296.18"/>
    <n v="54.12"/>
    <s v="Delivery Truck"/>
    <s v="Home Office"/>
    <x v="0"/>
    <x v="0"/>
    <s v="Jumbo Box"/>
    <x v="61"/>
    <n v="0.76"/>
    <s v="United States"/>
    <x v="0"/>
    <x v="14"/>
    <s v="Montclair"/>
    <n v="22025"/>
    <x v="51"/>
    <d v="2015-12-03T00:00:00"/>
    <x v="2"/>
    <n v="196"/>
    <n v="-187.22200000000001"/>
    <n v="5"/>
    <n v="1429.81"/>
    <n v="296.10000000000002"/>
  </r>
  <r>
    <n v="2545"/>
    <n v="87915"/>
    <x v="273"/>
    <x v="0"/>
    <x v="3"/>
    <n v="0.01"/>
    <n v="99.99"/>
    <n v="19.989999999999998"/>
    <s v="Express Air"/>
    <s v="Home Office"/>
    <x v="2"/>
    <x v="4"/>
    <s v="Small Box"/>
    <x v="257"/>
    <n v="0.52"/>
    <s v="United States"/>
    <x v="0"/>
    <x v="14"/>
    <s v="Springfield"/>
    <n v="22153"/>
    <x v="71"/>
    <d v="2015-12-03T00:00:00"/>
    <x v="2"/>
    <n v="193"/>
    <n v="90.024000000000001"/>
    <n v="2"/>
    <n v="202.98"/>
    <n v="99.98"/>
  </r>
  <r>
    <n v="3194"/>
    <n v="89805"/>
    <x v="274"/>
    <x v="0"/>
    <x v="3"/>
    <n v="0"/>
    <n v="22.84"/>
    <n v="8.18"/>
    <s v="Regular Air"/>
    <s v="Consumer"/>
    <x v="1"/>
    <x v="2"/>
    <s v="Small Box"/>
    <x v="258"/>
    <n v="0.39"/>
    <s v="United States"/>
    <x v="0"/>
    <x v="7"/>
    <s v="Spring Hill"/>
    <n v="34609"/>
    <x v="71"/>
    <d v="2015-12-03T00:00:00"/>
    <x v="2"/>
    <n v="193"/>
    <n v="-110.376"/>
    <n v="6"/>
    <n v="141.74"/>
    <n v="22.84"/>
  </r>
  <r>
    <n v="1497"/>
    <n v="85880"/>
    <x v="275"/>
    <x v="3"/>
    <x v="0"/>
    <n v="0.09"/>
    <n v="6.28"/>
    <n v="5.29"/>
    <s v="Regular Air"/>
    <s v="Corporate"/>
    <x v="0"/>
    <x v="8"/>
    <s v="Small Box"/>
    <x v="183"/>
    <n v="0.43"/>
    <s v="United States"/>
    <x v="3"/>
    <x v="5"/>
    <s v="Elmira"/>
    <n v="14901"/>
    <x v="72"/>
    <d v="2015-12-03T00:00:00"/>
    <x v="2"/>
    <n v="192"/>
    <n v="-10.09"/>
    <n v="2"/>
    <n v="14.08"/>
    <n v="6.19"/>
  </r>
  <r>
    <n v="1484"/>
    <n v="91235"/>
    <x v="276"/>
    <x v="1"/>
    <x v="1"/>
    <n v="0"/>
    <n v="193.17"/>
    <n v="19.989999999999998"/>
    <s v="Regular Air"/>
    <s v="Home Office"/>
    <x v="1"/>
    <x v="12"/>
    <s v="Small Box"/>
    <x v="259"/>
    <n v="0.71"/>
    <s v="United States"/>
    <x v="1"/>
    <x v="4"/>
    <s v="Des Plaines"/>
    <n v="60016"/>
    <x v="72"/>
    <d v="2015-12-03T00:00:00"/>
    <x v="2"/>
    <n v="192"/>
    <n v="282.18"/>
    <n v="5"/>
    <n v="971.4"/>
    <n v="193.17"/>
  </r>
  <r>
    <n v="3397"/>
    <n v="87536"/>
    <x v="277"/>
    <x v="1"/>
    <x v="1"/>
    <n v="0.01"/>
    <n v="10.9"/>
    <n v="7.46"/>
    <s v="Regular Air"/>
    <s v="Small Business"/>
    <x v="1"/>
    <x v="12"/>
    <s v="Small Box"/>
    <x v="260"/>
    <n v="0.59"/>
    <s v="United States"/>
    <x v="1"/>
    <x v="4"/>
    <s v="Danville"/>
    <n v="61832"/>
    <x v="72"/>
    <d v="2015-12-03T00:00:00"/>
    <x v="2"/>
    <n v="192"/>
    <n v="-116.76"/>
    <n v="18"/>
    <n v="207.31"/>
    <n v="10.89"/>
  </r>
  <r>
    <n v="3397"/>
    <n v="87536"/>
    <x v="277"/>
    <x v="1"/>
    <x v="1"/>
    <n v="0.1"/>
    <n v="7.99"/>
    <n v="5.03"/>
    <s v="Regular Air"/>
    <s v="Small Business"/>
    <x v="2"/>
    <x v="13"/>
    <s v="Medium Box"/>
    <x v="232"/>
    <n v="0.6"/>
    <s v="United States"/>
    <x v="1"/>
    <x v="4"/>
    <s v="Danville"/>
    <n v="61832"/>
    <x v="72"/>
    <d v="2015-12-03T00:00:00"/>
    <x v="2"/>
    <n v="192"/>
    <n v="-160.952"/>
    <n v="22"/>
    <n v="143.12"/>
    <n v="7.89"/>
  </r>
  <r>
    <n v="3151"/>
    <n v="88547"/>
    <x v="278"/>
    <x v="2"/>
    <x v="3"/>
    <n v="0.02"/>
    <n v="5.98"/>
    <n v="1.49"/>
    <s v="Regular Air"/>
    <s v="Corporate"/>
    <x v="1"/>
    <x v="1"/>
    <s v="Small Box"/>
    <x v="261"/>
    <n v="0.39"/>
    <s v="United States"/>
    <x v="2"/>
    <x v="2"/>
    <s v="Twentynine Palms"/>
    <n v="92277"/>
    <x v="72"/>
    <d v="2015-12-03T00:00:00"/>
    <x v="2"/>
    <n v="192"/>
    <n v="28.526"/>
    <n v="10"/>
    <n v="59.9"/>
    <n v="5.96"/>
  </r>
  <r>
    <n v="796"/>
    <n v="86867"/>
    <x v="279"/>
    <x v="1"/>
    <x v="4"/>
    <n v="0.06"/>
    <n v="8.6"/>
    <n v="6.19"/>
    <s v="Regular Air"/>
    <s v="Corporate"/>
    <x v="1"/>
    <x v="1"/>
    <s v="Small Box"/>
    <x v="177"/>
    <n v="0.38"/>
    <s v="United States"/>
    <x v="1"/>
    <x v="22"/>
    <s v="Papillion"/>
    <n v="68046"/>
    <x v="72"/>
    <d v="2015-12-03T00:00:00"/>
    <x v="2"/>
    <n v="192"/>
    <n v="-46.115000000000002"/>
    <n v="9"/>
    <n v="79.400000000000006"/>
    <n v="8.5399999999999991"/>
  </r>
  <r>
    <n v="268"/>
    <n v="88941"/>
    <x v="46"/>
    <x v="2"/>
    <x v="2"/>
    <n v="0.02"/>
    <n v="5.58"/>
    <n v="5.3"/>
    <s v="Regular Air"/>
    <s v="Home Office"/>
    <x v="1"/>
    <x v="15"/>
    <s v="Small Box"/>
    <x v="262"/>
    <n v="0.35"/>
    <s v="United States"/>
    <x v="2"/>
    <x v="23"/>
    <s v="Flagstaff"/>
    <n v="86001"/>
    <x v="15"/>
    <d v="2015-12-04T00:00:00"/>
    <x v="2"/>
    <n v="174"/>
    <n v="-22.48"/>
    <n v="3"/>
    <n v="18.670000000000002"/>
    <n v="5.56"/>
  </r>
  <r>
    <n v="272"/>
    <n v="5509"/>
    <x v="47"/>
    <x v="0"/>
    <x v="2"/>
    <n v="0.02"/>
    <n v="5.58"/>
    <n v="5.3"/>
    <s v="Regular Air"/>
    <s v="Home Office"/>
    <x v="1"/>
    <x v="15"/>
    <s v="Small Box"/>
    <x v="262"/>
    <n v="0.35"/>
    <s v="United States"/>
    <x v="0"/>
    <x v="3"/>
    <s v="Charlotte"/>
    <n v="28204"/>
    <x v="15"/>
    <d v="2015-12-04T00:00:00"/>
    <x v="2"/>
    <n v="174"/>
    <n v="-29.898399999999999"/>
    <n v="11"/>
    <n v="68.459999999999994"/>
    <n v="5.56"/>
  </r>
  <r>
    <n v="1614"/>
    <n v="87823"/>
    <x v="280"/>
    <x v="3"/>
    <x v="2"/>
    <n v="0.06"/>
    <n v="40.97"/>
    <n v="1.99"/>
    <s v="Regular Air"/>
    <s v="Consumer"/>
    <x v="2"/>
    <x v="7"/>
    <s v="Small Pack"/>
    <x v="263"/>
    <n v="0.42"/>
    <s v="United States"/>
    <x v="3"/>
    <x v="13"/>
    <s v="Hopkinton"/>
    <n v="1748"/>
    <x v="55"/>
    <d v="2015-12-04T00:00:00"/>
    <x v="2"/>
    <n v="173"/>
    <n v="341.19810000000001"/>
    <n v="12"/>
    <n v="494.49"/>
    <n v="40.909999999999997"/>
  </r>
  <r>
    <n v="1602"/>
    <n v="89680"/>
    <x v="281"/>
    <x v="3"/>
    <x v="0"/>
    <n v="0.1"/>
    <n v="9.11"/>
    <n v="2.15"/>
    <s v="Regular Air"/>
    <s v="Home Office"/>
    <x v="1"/>
    <x v="2"/>
    <s v="Wrap Bag"/>
    <x v="2"/>
    <n v="0.4"/>
    <s v="United States"/>
    <x v="3"/>
    <x v="38"/>
    <s v="Waldorf"/>
    <n v="20601"/>
    <x v="17"/>
    <d v="2015-12-04T00:00:00"/>
    <x v="2"/>
    <n v="171"/>
    <n v="-3.9312"/>
    <n v="2"/>
    <n v="17.420000000000002"/>
    <n v="9.01"/>
  </r>
  <r>
    <n v="3191"/>
    <n v="86448"/>
    <x v="282"/>
    <x v="1"/>
    <x v="1"/>
    <n v="0.09"/>
    <n v="35.94"/>
    <n v="6.66"/>
    <s v="Regular Air"/>
    <s v="Corporate"/>
    <x v="1"/>
    <x v="15"/>
    <s v="Small Box"/>
    <x v="264"/>
    <n v="0.4"/>
    <s v="United States"/>
    <x v="1"/>
    <x v="19"/>
    <s v="Stevens Point"/>
    <n v="54481"/>
    <x v="17"/>
    <d v="2015-12-04T00:00:00"/>
    <x v="2"/>
    <n v="171"/>
    <n v="172.56440000000001"/>
    <n v="9"/>
    <n v="312.22000000000003"/>
    <n v="35.85"/>
  </r>
  <r>
    <n v="2684"/>
    <n v="89148"/>
    <x v="49"/>
    <x v="0"/>
    <x v="2"/>
    <n v="0.09"/>
    <n v="2.62"/>
    <n v="0.8"/>
    <s v="Regular Air"/>
    <s v="Small Business"/>
    <x v="1"/>
    <x v="14"/>
    <s v="Wrap Bag"/>
    <x v="265"/>
    <n v="0.39"/>
    <s v="United States"/>
    <x v="0"/>
    <x v="7"/>
    <s v="Port Charlotte"/>
    <n v="33952"/>
    <x v="17"/>
    <d v="2015-12-04T00:00:00"/>
    <x v="2"/>
    <n v="171"/>
    <n v="8.3879999999999999"/>
    <n v="12"/>
    <n v="29.55"/>
    <n v="2.5299999999999998"/>
  </r>
  <r>
    <n v="2862"/>
    <n v="88278"/>
    <x v="283"/>
    <x v="1"/>
    <x v="1"/>
    <n v="0"/>
    <n v="12.22"/>
    <n v="2.85"/>
    <s v="Regular Air"/>
    <s v="Corporate"/>
    <x v="0"/>
    <x v="8"/>
    <s v="Small Pack"/>
    <x v="231"/>
    <n v="0.55000000000000004"/>
    <s v="United States"/>
    <x v="1"/>
    <x v="22"/>
    <s v="La Vista"/>
    <n v="68128"/>
    <x v="18"/>
    <d v="2015-12-04T00:00:00"/>
    <x v="2"/>
    <n v="170"/>
    <n v="76.389899999999997"/>
    <n v="9"/>
    <n v="110.71"/>
    <n v="12.22"/>
  </r>
  <r>
    <n v="919"/>
    <n v="90492"/>
    <x v="284"/>
    <x v="2"/>
    <x v="1"/>
    <n v="0.1"/>
    <n v="8.34"/>
    <n v="2.64"/>
    <s v="Regular Air"/>
    <s v="Consumer"/>
    <x v="1"/>
    <x v="16"/>
    <s v="Small Pack"/>
    <x v="163"/>
    <n v="0.59"/>
    <s v="United States"/>
    <x v="2"/>
    <x v="2"/>
    <s v="Redding"/>
    <n v="96003"/>
    <x v="19"/>
    <d v="2015-12-04T00:00:00"/>
    <x v="2"/>
    <n v="170"/>
    <n v="-6.34"/>
    <n v="6"/>
    <n v="47.95"/>
    <n v="8.24"/>
  </r>
  <r>
    <n v="1778"/>
    <n v="89943"/>
    <x v="285"/>
    <x v="1"/>
    <x v="1"/>
    <n v="0.06"/>
    <n v="13.99"/>
    <n v="7.51"/>
    <s v="Regular Air"/>
    <s v="Consumer"/>
    <x v="2"/>
    <x v="4"/>
    <s v="Medium Box"/>
    <x v="266"/>
    <n v="0.39"/>
    <s v="United States"/>
    <x v="1"/>
    <x v="26"/>
    <s v="West Lafayette"/>
    <n v="47906"/>
    <x v="73"/>
    <d v="2015-12-05T00:00:00"/>
    <x v="2"/>
    <n v="150"/>
    <n v="6.4832400000000003"/>
    <n v="21"/>
    <n v="287.99"/>
    <n v="13.93"/>
  </r>
  <r>
    <n v="2820"/>
    <n v="87899"/>
    <x v="286"/>
    <x v="1"/>
    <x v="2"/>
    <n v="0.08"/>
    <n v="6.48"/>
    <n v="2.74"/>
    <s v="Regular Air"/>
    <s v="Home Office"/>
    <x v="2"/>
    <x v="7"/>
    <s v="Small Pack"/>
    <x v="267"/>
    <n v="0.71"/>
    <s v="United States"/>
    <x v="1"/>
    <x v="10"/>
    <s v="Oakville"/>
    <n v="63129"/>
    <x v="73"/>
    <d v="2015-12-05T00:00:00"/>
    <x v="2"/>
    <n v="150"/>
    <n v="-82.64"/>
    <n v="18"/>
    <n v="113.68"/>
    <n v="6.4"/>
  </r>
  <r>
    <n v="1709"/>
    <n v="88783"/>
    <x v="287"/>
    <x v="3"/>
    <x v="3"/>
    <n v="0.04"/>
    <n v="95.43"/>
    <n v="19.989999999999998"/>
    <s v="Regular Air"/>
    <s v="Small Business"/>
    <x v="1"/>
    <x v="12"/>
    <s v="Small Box"/>
    <x v="268"/>
    <n v="0.79"/>
    <s v="United States"/>
    <x v="3"/>
    <x v="28"/>
    <s v="Pottstown"/>
    <n v="19464"/>
    <x v="73"/>
    <d v="2015-12-05T00:00:00"/>
    <x v="2"/>
    <n v="150"/>
    <n v="13.536"/>
    <n v="33"/>
    <n v="3251.76"/>
    <n v="95.39"/>
  </r>
  <r>
    <n v="1595"/>
    <n v="90796"/>
    <x v="288"/>
    <x v="3"/>
    <x v="1"/>
    <n v="0.01"/>
    <n v="500.98"/>
    <n v="26"/>
    <s v="Delivery Truck"/>
    <s v="Corporate"/>
    <x v="0"/>
    <x v="5"/>
    <s v="Jumbo Drum"/>
    <x v="143"/>
    <n v="0.6"/>
    <s v="United States"/>
    <x v="3"/>
    <x v="21"/>
    <s v="Huntington"/>
    <n v="25705"/>
    <x v="74"/>
    <d v="2015-12-05T00:00:00"/>
    <x v="2"/>
    <n v="150"/>
    <n v="5078.5379999999996"/>
    <n v="14"/>
    <n v="7360.2"/>
    <n v="500.97"/>
  </r>
  <r>
    <n v="1595"/>
    <n v="90796"/>
    <x v="288"/>
    <x v="3"/>
    <x v="1"/>
    <n v="0.08"/>
    <n v="9.77"/>
    <n v="6.02"/>
    <s v="Regular Air"/>
    <s v="Corporate"/>
    <x v="0"/>
    <x v="8"/>
    <s v="Medium Box"/>
    <x v="269"/>
    <n v="0.48"/>
    <s v="United States"/>
    <x v="3"/>
    <x v="21"/>
    <s v="Huntington"/>
    <n v="25705"/>
    <x v="74"/>
    <d v="2015-12-05T00:00:00"/>
    <x v="2"/>
    <n v="150"/>
    <n v="23.276"/>
    <n v="9"/>
    <n v="89.06"/>
    <n v="9.69"/>
  </r>
  <r>
    <n v="1609"/>
    <n v="87824"/>
    <x v="289"/>
    <x v="2"/>
    <x v="1"/>
    <n v="0.03"/>
    <n v="2.16"/>
    <n v="6.05"/>
    <s v="Regular Air"/>
    <s v="Consumer"/>
    <x v="1"/>
    <x v="1"/>
    <s v="Small Box"/>
    <x v="16"/>
    <n v="0.37"/>
    <s v="United States"/>
    <x v="2"/>
    <x v="2"/>
    <s v="Sacramento"/>
    <n v="95823"/>
    <x v="74"/>
    <d v="2015-12-05T00:00:00"/>
    <x v="2"/>
    <n v="150"/>
    <n v="-90.585499999999996"/>
    <n v="7"/>
    <n v="17.309999999999999"/>
    <n v="2.13"/>
  </r>
  <r>
    <n v="269"/>
    <n v="88942"/>
    <x v="290"/>
    <x v="2"/>
    <x v="2"/>
    <n v="0"/>
    <n v="170.98"/>
    <n v="13.99"/>
    <s v="Regular Air"/>
    <s v="Home Office"/>
    <x v="0"/>
    <x v="8"/>
    <s v="Medium Box"/>
    <x v="270"/>
    <n v="0.75"/>
    <s v="United States"/>
    <x v="2"/>
    <x v="23"/>
    <s v="Gilbert"/>
    <n v="85234"/>
    <x v="60"/>
    <d v="2015-12-06T00:00:00"/>
    <x v="2"/>
    <n v="131"/>
    <n v="888.14729999999997"/>
    <n v="7"/>
    <n v="1287.17"/>
    <n v="170.98"/>
  </r>
  <r>
    <n v="518"/>
    <n v="90867"/>
    <x v="291"/>
    <x v="1"/>
    <x v="2"/>
    <n v="7.0000000000000007E-2"/>
    <n v="12.64"/>
    <n v="4.9800000000000004"/>
    <s v="Regular Air"/>
    <s v="Home Office"/>
    <x v="0"/>
    <x v="8"/>
    <s v="Small Pack"/>
    <x v="271"/>
    <n v="0.48"/>
    <s v="United States"/>
    <x v="1"/>
    <x v="10"/>
    <s v="Clayton"/>
    <n v="63105"/>
    <x v="60"/>
    <d v="2015-12-06T00:00:00"/>
    <x v="2"/>
    <n v="131"/>
    <n v="113.41500000000001"/>
    <n v="16"/>
    <n v="199.76"/>
    <n v="12.57"/>
  </r>
  <r>
    <n v="1672"/>
    <n v="86723"/>
    <x v="292"/>
    <x v="0"/>
    <x v="2"/>
    <n v="0.02"/>
    <n v="284.98"/>
    <n v="69.55"/>
    <s v="Delivery Truck"/>
    <s v="Small Business"/>
    <x v="0"/>
    <x v="5"/>
    <s v="Jumbo Drum"/>
    <x v="272"/>
    <n v="0.6"/>
    <s v="United States"/>
    <x v="0"/>
    <x v="14"/>
    <s v="Charlottesville"/>
    <n v="22901"/>
    <x v="62"/>
    <d v="2015-12-06T00:00:00"/>
    <x v="2"/>
    <n v="130"/>
    <n v="15.528"/>
    <n v="3"/>
    <n v="926.3"/>
    <n v="284.95999999999998"/>
  </r>
  <r>
    <n v="1265"/>
    <n v="89729"/>
    <x v="293"/>
    <x v="1"/>
    <x v="0"/>
    <n v="0.05"/>
    <n v="5.28"/>
    <n v="6.26"/>
    <s v="Regular Air"/>
    <s v="Home Office"/>
    <x v="1"/>
    <x v="2"/>
    <s v="Small Box"/>
    <x v="273"/>
    <n v="0.4"/>
    <s v="United States"/>
    <x v="1"/>
    <x v="42"/>
    <s v="Altus"/>
    <n v="73521"/>
    <x v="75"/>
    <d v="2015-12-06T00:00:00"/>
    <x v="2"/>
    <n v="127"/>
    <n v="-11.375999999999999"/>
    <n v="1"/>
    <n v="7.15"/>
    <n v="5.23"/>
  </r>
  <r>
    <n v="2779"/>
    <n v="87161"/>
    <x v="294"/>
    <x v="0"/>
    <x v="0"/>
    <n v="0.01"/>
    <n v="35.99"/>
    <n v="5.99"/>
    <s v="Regular Air"/>
    <s v="Corporate"/>
    <x v="2"/>
    <x v="13"/>
    <s v="Wrap Bag"/>
    <x v="274"/>
    <n v="0.38"/>
    <s v="United States"/>
    <x v="0"/>
    <x v="3"/>
    <s v="Wilson"/>
    <n v="27893"/>
    <x v="75"/>
    <d v="2015-12-06T00:00:00"/>
    <x v="2"/>
    <n v="127"/>
    <n v="-60.704000000000001"/>
    <n v="11"/>
    <n v="345.07"/>
    <n v="35.979999999999997"/>
  </r>
  <r>
    <n v="3251"/>
    <n v="39076"/>
    <x v="295"/>
    <x v="3"/>
    <x v="0"/>
    <n v="0.02"/>
    <n v="5.28"/>
    <n v="6.26"/>
    <s v="Regular Air"/>
    <s v="Corporate"/>
    <x v="1"/>
    <x v="2"/>
    <s v="Small Box"/>
    <x v="273"/>
    <n v="0.4"/>
    <s v="United States"/>
    <x v="3"/>
    <x v="5"/>
    <s v="New York City"/>
    <n v="10112"/>
    <x v="75"/>
    <d v="2015-12-06T00:00:00"/>
    <x v="2"/>
    <n v="127"/>
    <n v="-131.16"/>
    <n v="76"/>
    <n v="412.72"/>
    <n v="5.26"/>
  </r>
  <r>
    <n v="3252"/>
    <n v="87299"/>
    <x v="296"/>
    <x v="3"/>
    <x v="0"/>
    <n v="0.02"/>
    <n v="5.28"/>
    <n v="6.26"/>
    <s v="Regular Air"/>
    <s v="Corporate"/>
    <x v="1"/>
    <x v="2"/>
    <s v="Small Box"/>
    <x v="273"/>
    <n v="0.4"/>
    <s v="United States"/>
    <x v="3"/>
    <x v="5"/>
    <s v="Rotterdam"/>
    <n v="12306"/>
    <x v="75"/>
    <d v="2015-12-06T00:00:00"/>
    <x v="2"/>
    <n v="127"/>
    <n v="-65.58"/>
    <n v="19"/>
    <n v="103.18"/>
    <n v="5.26"/>
  </r>
  <r>
    <n v="2649"/>
    <n v="88814"/>
    <x v="297"/>
    <x v="3"/>
    <x v="1"/>
    <n v="0.01"/>
    <n v="39.979999999999997"/>
    <n v="4"/>
    <s v="Regular Air"/>
    <s v="Corporate"/>
    <x v="2"/>
    <x v="7"/>
    <s v="Small Box"/>
    <x v="29"/>
    <n v="0.7"/>
    <s v="United States"/>
    <x v="3"/>
    <x v="38"/>
    <s v="Edgewood"/>
    <n v="21040"/>
    <x v="75"/>
    <d v="2015-12-06T00:00:00"/>
    <x v="2"/>
    <n v="127"/>
    <n v="-30.808"/>
    <n v="5"/>
    <n v="203.29"/>
    <n v="39.97"/>
  </r>
  <r>
    <n v="3008"/>
    <n v="89415"/>
    <x v="298"/>
    <x v="1"/>
    <x v="1"/>
    <n v="0.01"/>
    <n v="12.28"/>
    <n v="6.47"/>
    <s v="Regular Air"/>
    <s v="Home Office"/>
    <x v="1"/>
    <x v="2"/>
    <s v="Small Box"/>
    <x v="275"/>
    <n v="0.38"/>
    <s v="United States"/>
    <x v="1"/>
    <x v="1"/>
    <s v="Minnetonka Mills"/>
    <n v="55343"/>
    <x v="75"/>
    <d v="2015-12-06T00:00:00"/>
    <x v="2"/>
    <n v="127"/>
    <n v="47.61"/>
    <n v="12"/>
    <n v="160.66"/>
    <n v="12.27"/>
  </r>
  <r>
    <n v="2543"/>
    <n v="87917"/>
    <x v="299"/>
    <x v="0"/>
    <x v="3"/>
    <n v="0.05"/>
    <n v="15.68"/>
    <n v="3.73"/>
    <s v="Regular Air"/>
    <s v="Small Business"/>
    <x v="0"/>
    <x v="8"/>
    <s v="Small Pack"/>
    <x v="276"/>
    <n v="0.46"/>
    <s v="United States"/>
    <x v="0"/>
    <x v="14"/>
    <s v="Richmond"/>
    <n v="23223"/>
    <x v="75"/>
    <d v="2015-12-06T00:00:00"/>
    <x v="2"/>
    <n v="127"/>
    <n v="3.54"/>
    <n v="17"/>
    <n v="257.48"/>
    <n v="15.63"/>
  </r>
  <r>
    <n v="2543"/>
    <n v="87917"/>
    <x v="299"/>
    <x v="0"/>
    <x v="3"/>
    <n v="0.02"/>
    <n v="195.99"/>
    <n v="4.2"/>
    <s v="Regular Air"/>
    <s v="Small Business"/>
    <x v="2"/>
    <x v="13"/>
    <s v="Small Box"/>
    <x v="277"/>
    <n v="0.56000000000000005"/>
    <s v="United States"/>
    <x v="0"/>
    <x v="14"/>
    <s v="Richmond"/>
    <n v="23223"/>
    <x v="75"/>
    <d v="2015-12-06T00:00:00"/>
    <x v="2"/>
    <n v="127"/>
    <n v="40.283999999999999"/>
    <n v="19"/>
    <n v="3194.99"/>
    <n v="195.97"/>
  </r>
  <r>
    <n v="2840"/>
    <n v="87885"/>
    <x v="300"/>
    <x v="0"/>
    <x v="3"/>
    <n v="0"/>
    <n v="14.98"/>
    <n v="8.99"/>
    <s v="Regular Air"/>
    <s v="Corporate"/>
    <x v="0"/>
    <x v="8"/>
    <s v="Small Pack"/>
    <x v="278"/>
    <n v="0.39"/>
    <s v="United States"/>
    <x v="0"/>
    <x v="7"/>
    <s v="North Miami"/>
    <n v="33161"/>
    <x v="75"/>
    <d v="2015-12-06T00:00:00"/>
    <x v="2"/>
    <n v="127"/>
    <n v="-40.604199999999999"/>
    <n v="18"/>
    <n v="273.79000000000002"/>
    <n v="14.98"/>
  </r>
  <r>
    <n v="2840"/>
    <n v="87885"/>
    <x v="300"/>
    <x v="0"/>
    <x v="3"/>
    <n v="0.02"/>
    <n v="38.76"/>
    <n v="13.26"/>
    <s v="Regular Air"/>
    <s v="Corporate"/>
    <x v="1"/>
    <x v="2"/>
    <s v="Small Box"/>
    <x v="279"/>
    <n v="0.36"/>
    <s v="United States"/>
    <x v="0"/>
    <x v="7"/>
    <s v="North Miami"/>
    <n v="33161"/>
    <x v="75"/>
    <d v="2015-12-06T00:00:00"/>
    <x v="2"/>
    <n v="127"/>
    <n v="-294.084"/>
    <n v="1"/>
    <n v="44.62"/>
    <n v="38.74"/>
  </r>
  <r>
    <n v="3079"/>
    <n v="53476"/>
    <x v="211"/>
    <x v="3"/>
    <x v="4"/>
    <n v="0.01"/>
    <n v="1.76"/>
    <n v="0.7"/>
    <s v="Regular Air"/>
    <s v="Small Business"/>
    <x v="1"/>
    <x v="9"/>
    <s v="Wrap Bag"/>
    <x v="110"/>
    <n v="0.56000000000000005"/>
    <s v="United States"/>
    <x v="3"/>
    <x v="28"/>
    <s v="Philadelphia"/>
    <n v="19112"/>
    <x v="75"/>
    <d v="2015-12-06T00:00:00"/>
    <x v="2"/>
    <n v="127"/>
    <n v="3.13"/>
    <n v="71"/>
    <n v="129.72"/>
    <n v="1.75"/>
  </r>
  <r>
    <n v="1745"/>
    <n v="12224"/>
    <x v="301"/>
    <x v="0"/>
    <x v="1"/>
    <n v="0.1"/>
    <n v="35.99"/>
    <n v="5"/>
    <s v="Regular Air"/>
    <s v="Consumer"/>
    <x v="2"/>
    <x v="13"/>
    <s v="Wrap Bag"/>
    <x v="280"/>
    <n v="0.82"/>
    <s v="United States"/>
    <x v="0"/>
    <x v="25"/>
    <s v="Atlanta"/>
    <n v="30305"/>
    <x v="76"/>
    <d v="2015-12-06T00:00:00"/>
    <x v="2"/>
    <n v="126"/>
    <n v="-277.20924000000002"/>
    <n v="54"/>
    <n v="1569"/>
    <n v="35.89"/>
  </r>
  <r>
    <n v="1466"/>
    <n v="91116"/>
    <x v="302"/>
    <x v="1"/>
    <x v="2"/>
    <n v="0.04"/>
    <n v="130.97999999999999"/>
    <n v="54.74"/>
    <s v="Delivery Truck"/>
    <s v="Small Business"/>
    <x v="0"/>
    <x v="6"/>
    <s v="Jumbo Box"/>
    <x v="281"/>
    <n v="0.69"/>
    <s v="United States"/>
    <x v="1"/>
    <x v="22"/>
    <s v="Columbus"/>
    <n v="68601"/>
    <x v="76"/>
    <d v="2015-12-06T00:00:00"/>
    <x v="2"/>
    <n v="126"/>
    <n v="-723.78399999999999"/>
    <n v="14"/>
    <n v="1781.66"/>
    <n v="130.94"/>
  </r>
  <r>
    <n v="2124"/>
    <n v="89665"/>
    <x v="303"/>
    <x v="0"/>
    <x v="1"/>
    <n v="0.04"/>
    <n v="45.19"/>
    <n v="1.99"/>
    <s v="Regular Air"/>
    <s v="Consumer"/>
    <x v="2"/>
    <x v="7"/>
    <s v="Small Pack"/>
    <x v="282"/>
    <n v="0.55000000000000004"/>
    <s v="United States"/>
    <x v="0"/>
    <x v="32"/>
    <s v="West Memphis"/>
    <n v="72301"/>
    <x v="0"/>
    <d v="2015-02-01T00:00:00"/>
    <x v="3"/>
    <n v="22"/>
    <n v="-61.194000000000003"/>
    <n v="13"/>
    <n v="609.09"/>
    <n v="45.15"/>
  </r>
  <r>
    <n v="1910"/>
    <n v="91371"/>
    <x v="304"/>
    <x v="0"/>
    <x v="4"/>
    <n v="0.02"/>
    <n v="29.17"/>
    <n v="6.27"/>
    <s v="Regular Air"/>
    <s v="Home Office"/>
    <x v="1"/>
    <x v="1"/>
    <s v="Small Box"/>
    <x v="283"/>
    <n v="0.37"/>
    <s v="United States"/>
    <x v="0"/>
    <x v="25"/>
    <s v="Peachtree City"/>
    <n v="30269"/>
    <x v="0"/>
    <d v="2015-02-01T00:00:00"/>
    <x v="3"/>
    <n v="22"/>
    <n v="36.905999999999999"/>
    <n v="2"/>
    <n v="63.32"/>
    <n v="29.15"/>
  </r>
  <r>
    <n v="1155"/>
    <n v="90853"/>
    <x v="2"/>
    <x v="2"/>
    <x v="0"/>
    <n v="0.08"/>
    <n v="15.04"/>
    <n v="1.97"/>
    <s v="Regular Air"/>
    <s v="Consumer"/>
    <x v="1"/>
    <x v="2"/>
    <s v="Wrap Bag"/>
    <x v="284"/>
    <n v="0.39"/>
    <s v="United States"/>
    <x v="2"/>
    <x v="2"/>
    <s v="Montebello"/>
    <n v="90640"/>
    <x v="1"/>
    <d v="2015-02-01T00:00:00"/>
    <x v="3"/>
    <n v="21"/>
    <n v="108.5163"/>
    <n v="11"/>
    <n v="157.27000000000001"/>
    <n v="14.96"/>
  </r>
  <r>
    <n v="68"/>
    <n v="37537"/>
    <x v="6"/>
    <x v="3"/>
    <x v="2"/>
    <n v="0"/>
    <n v="291.73"/>
    <n v="48.8"/>
    <s v="Delivery Truck"/>
    <s v="Corporate"/>
    <x v="0"/>
    <x v="5"/>
    <s v="Jumbo Drum"/>
    <x v="285"/>
    <n v="0.56000000000000005"/>
    <s v="United States"/>
    <x v="3"/>
    <x v="5"/>
    <s v="New York City"/>
    <n v="10177"/>
    <x v="1"/>
    <d v="2015-02-01T00:00:00"/>
    <x v="3"/>
    <n v="21"/>
    <n v="-308.928"/>
    <n v="4"/>
    <n v="1239.06"/>
    <n v="291.73"/>
  </r>
  <r>
    <n v="3307"/>
    <n v="90462"/>
    <x v="305"/>
    <x v="3"/>
    <x v="2"/>
    <n v="7.0000000000000007E-2"/>
    <n v="16.739999999999998"/>
    <n v="7.04"/>
    <s v="Regular Air"/>
    <s v="Small Business"/>
    <x v="1"/>
    <x v="12"/>
    <s v="Small Box"/>
    <x v="286"/>
    <n v="0.81"/>
    <s v="United States"/>
    <x v="3"/>
    <x v="13"/>
    <s v="Agawam"/>
    <n v="1001"/>
    <x v="77"/>
    <d v="2015-02-02T00:00:00"/>
    <x v="3"/>
    <n v="6"/>
    <n v="-114.2"/>
    <n v="5"/>
    <n v="80.58"/>
    <n v="16.670000000000002"/>
  </r>
  <r>
    <n v="256"/>
    <n v="86267"/>
    <x v="306"/>
    <x v="3"/>
    <x v="0"/>
    <n v="0.03"/>
    <n v="8.34"/>
    <n v="2.64"/>
    <s v="Regular Air"/>
    <s v="Home Office"/>
    <x v="1"/>
    <x v="16"/>
    <s v="Small Pack"/>
    <x v="163"/>
    <n v="0.59"/>
    <s v="United States"/>
    <x v="3"/>
    <x v="28"/>
    <s v="Hanover"/>
    <n v="17331"/>
    <x v="4"/>
    <d v="2015-02-02T00:00:00"/>
    <x v="3"/>
    <n v="1"/>
    <n v="0.68400000000000005"/>
    <n v="4"/>
    <n v="34.64"/>
    <n v="8.31"/>
  </r>
  <r>
    <n v="1238"/>
    <n v="86075"/>
    <x v="307"/>
    <x v="1"/>
    <x v="3"/>
    <n v="0.01"/>
    <n v="160.97999999999999"/>
    <n v="30"/>
    <s v="Delivery Truck"/>
    <s v="Corporate"/>
    <x v="0"/>
    <x v="5"/>
    <s v="Jumbo Drum"/>
    <x v="287"/>
    <n v="0.62"/>
    <s v="United States"/>
    <x v="1"/>
    <x v="24"/>
    <s v="Cedar Hill"/>
    <n v="75104"/>
    <x v="4"/>
    <d v="2015-02-02T00:00:00"/>
    <x v="3"/>
    <n v="1"/>
    <n v="788.79"/>
    <n v="10"/>
    <n v="1634.67"/>
    <n v="160.97"/>
  </r>
  <r>
    <n v="911"/>
    <n v="90185"/>
    <x v="308"/>
    <x v="3"/>
    <x v="4"/>
    <n v="0.05"/>
    <n v="7.64"/>
    <n v="5.83"/>
    <s v="Regular Air"/>
    <s v="Corporate"/>
    <x v="1"/>
    <x v="2"/>
    <s v="Wrap Bag"/>
    <x v="288"/>
    <n v="0.36"/>
    <s v="United States"/>
    <x v="3"/>
    <x v="21"/>
    <s v="Wheeling"/>
    <n v="26003"/>
    <x v="4"/>
    <d v="2015-02-02T00:00:00"/>
    <x v="3"/>
    <n v="1"/>
    <n v="-21.018000000000001"/>
    <n v="2"/>
    <n v="16.600000000000001"/>
    <n v="7.59"/>
  </r>
  <r>
    <n v="2137"/>
    <n v="86002"/>
    <x v="309"/>
    <x v="0"/>
    <x v="4"/>
    <n v="0"/>
    <n v="6.98"/>
    <n v="1.6"/>
    <s v="Regular Air"/>
    <s v="Corporate"/>
    <x v="1"/>
    <x v="2"/>
    <s v="Wrap Bag"/>
    <x v="289"/>
    <n v="0.38"/>
    <s v="United States"/>
    <x v="0"/>
    <x v="7"/>
    <s v="West Palm Beach"/>
    <n v="33407"/>
    <x v="4"/>
    <d v="2015-02-02T00:00:00"/>
    <x v="3"/>
    <n v="1"/>
    <n v="-343.86799999999999"/>
    <n v="9"/>
    <n v="64.48"/>
    <n v="6.98"/>
  </r>
  <r>
    <n v="510"/>
    <n v="90059"/>
    <x v="310"/>
    <x v="2"/>
    <x v="0"/>
    <n v="0.03"/>
    <n v="6.37"/>
    <n v="5.19"/>
    <s v="Regular Air"/>
    <s v="Corporate"/>
    <x v="1"/>
    <x v="1"/>
    <s v="Small Box"/>
    <x v="290"/>
    <n v="0.38"/>
    <s v="United States"/>
    <x v="2"/>
    <x v="2"/>
    <s v="Manteca"/>
    <n v="95336"/>
    <x v="78"/>
    <d v="2015-02-02T00:00:00"/>
    <x v="3"/>
    <n v="1"/>
    <n v="-29.092700000000001"/>
    <n v="14"/>
    <n v="89.79"/>
    <n v="6.34"/>
  </r>
  <r>
    <n v="2071"/>
    <n v="88555"/>
    <x v="311"/>
    <x v="1"/>
    <x v="4"/>
    <n v="0.04"/>
    <n v="3.08"/>
    <n v="0.99"/>
    <s v="Regular Air"/>
    <s v="Corporate"/>
    <x v="1"/>
    <x v="10"/>
    <s v="Small Box"/>
    <x v="291"/>
    <n v="0.37"/>
    <s v="United States"/>
    <x v="1"/>
    <x v="18"/>
    <s v="Farmington Hills"/>
    <n v="48336"/>
    <x v="78"/>
    <d v="2015-02-02T00:00:00"/>
    <x v="3"/>
    <n v="1"/>
    <n v="23.204699999999999"/>
    <n v="11"/>
    <n v="33.630000000000003"/>
    <n v="3.04"/>
  </r>
  <r>
    <n v="2555"/>
    <n v="86529"/>
    <x v="312"/>
    <x v="1"/>
    <x v="0"/>
    <n v="0.06"/>
    <n v="4.91"/>
    <n v="0.5"/>
    <s v="Regular Air"/>
    <s v="Home Office"/>
    <x v="1"/>
    <x v="10"/>
    <s v="Small Box"/>
    <x v="292"/>
    <n v="0.36"/>
    <s v="United States"/>
    <x v="1"/>
    <x v="19"/>
    <s v="Madison"/>
    <n v="53711"/>
    <x v="5"/>
    <d v="2015-02-02T00:00:00"/>
    <x v="3"/>
    <n v="1"/>
    <n v="29.525099999999998"/>
    <n v="9"/>
    <n v="42.79"/>
    <n v="4.8499999999999996"/>
  </r>
  <r>
    <n v="894"/>
    <n v="38529"/>
    <x v="259"/>
    <x v="3"/>
    <x v="2"/>
    <n v="0.02"/>
    <n v="1.1399999999999999"/>
    <n v="0.7"/>
    <s v="Regular Air"/>
    <s v="Corporate"/>
    <x v="1"/>
    <x v="14"/>
    <s v="Wrap Bag"/>
    <x v="293"/>
    <n v="0.38"/>
    <s v="United States"/>
    <x v="3"/>
    <x v="33"/>
    <s v="Washington"/>
    <n v="20024"/>
    <x v="5"/>
    <d v="2015-02-02T00:00:00"/>
    <x v="3"/>
    <n v="1"/>
    <n v="-0.49"/>
    <n v="38"/>
    <n v="44.85"/>
    <n v="1.1200000000000001"/>
  </r>
  <r>
    <n v="1121"/>
    <n v="86767"/>
    <x v="313"/>
    <x v="2"/>
    <x v="2"/>
    <n v="0.04"/>
    <n v="19.98"/>
    <n v="8.68"/>
    <s v="Regular Air"/>
    <s v="Consumer"/>
    <x v="1"/>
    <x v="2"/>
    <s v="Small Box"/>
    <x v="294"/>
    <n v="0.37"/>
    <s v="United States"/>
    <x v="2"/>
    <x v="2"/>
    <s v="Temecula"/>
    <n v="92592"/>
    <x v="49"/>
    <d v="2015-02-14T00:00:00"/>
    <x v="3"/>
    <n v="5"/>
    <n v="108"/>
    <n v="8"/>
    <n v="168.04"/>
    <n v="19.940000000000001"/>
  </r>
  <r>
    <n v="1671"/>
    <n v="86724"/>
    <x v="314"/>
    <x v="0"/>
    <x v="2"/>
    <n v="0.1"/>
    <n v="4.13"/>
    <n v="0.99"/>
    <s v="Regular Air"/>
    <s v="Small Business"/>
    <x v="1"/>
    <x v="10"/>
    <s v="Small Box"/>
    <x v="159"/>
    <n v="0.39"/>
    <s v="United States"/>
    <x v="0"/>
    <x v="14"/>
    <s v="Burke"/>
    <n v="22015"/>
    <x v="79"/>
    <d v="2015-02-13T00:00:00"/>
    <x v="3"/>
    <n v="5"/>
    <n v="-40.53"/>
    <n v="13"/>
    <n v="52.16"/>
    <n v="4.03"/>
  </r>
  <r>
    <n v="1340"/>
    <n v="21636"/>
    <x v="315"/>
    <x v="3"/>
    <x v="2"/>
    <n v="0"/>
    <n v="22.38"/>
    <n v="15.1"/>
    <s v="Express Air"/>
    <s v="Home Office"/>
    <x v="1"/>
    <x v="1"/>
    <s v="Small Box"/>
    <x v="295"/>
    <n v="0.38"/>
    <s v="United States"/>
    <x v="3"/>
    <x v="5"/>
    <s v="New York City"/>
    <n v="10170"/>
    <x v="68"/>
    <d v="2015-02-17T00:00:00"/>
    <x v="3"/>
    <n v="6"/>
    <n v="-52.646999999999998"/>
    <n v="29"/>
    <n v="682.68"/>
    <n v="22.38"/>
  </r>
  <r>
    <n v="1340"/>
    <n v="21636"/>
    <x v="315"/>
    <x v="3"/>
    <x v="2"/>
    <n v="7.0000000000000007E-2"/>
    <n v="5.98"/>
    <n v="4.6900000000000004"/>
    <s v="Regular Air"/>
    <s v="Home Office"/>
    <x v="1"/>
    <x v="12"/>
    <s v="Small Box"/>
    <x v="296"/>
    <n v="0.68"/>
    <s v="United States"/>
    <x v="3"/>
    <x v="5"/>
    <s v="New York City"/>
    <n v="10170"/>
    <x v="68"/>
    <d v="2015-02-15T00:00:00"/>
    <x v="3"/>
    <n v="4"/>
    <n v="-24.44"/>
    <n v="11"/>
    <n v="73.44"/>
    <n v="5.91"/>
  </r>
  <r>
    <n v="1341"/>
    <n v="91244"/>
    <x v="252"/>
    <x v="3"/>
    <x v="2"/>
    <n v="7.0000000000000007E-2"/>
    <n v="5.98"/>
    <n v="4.6900000000000004"/>
    <s v="Regular Air"/>
    <s v="Home Office"/>
    <x v="1"/>
    <x v="12"/>
    <s v="Small Box"/>
    <x v="296"/>
    <n v="0.68"/>
    <s v="United States"/>
    <x v="3"/>
    <x v="28"/>
    <s v="Chambersburg"/>
    <n v="17201"/>
    <x v="68"/>
    <d v="2015-02-15T00:00:00"/>
    <x v="3"/>
    <n v="4"/>
    <n v="-12.7088"/>
    <n v="3"/>
    <n v="20.03"/>
    <n v="5.91"/>
  </r>
  <r>
    <n v="3004"/>
    <n v="54949"/>
    <x v="316"/>
    <x v="2"/>
    <x v="2"/>
    <n v="0.08"/>
    <n v="6.48"/>
    <n v="6.81"/>
    <s v="Regular Air"/>
    <s v="Corporate"/>
    <x v="1"/>
    <x v="2"/>
    <s v="Small Box"/>
    <x v="297"/>
    <n v="0.36"/>
    <s v="United States"/>
    <x v="2"/>
    <x v="2"/>
    <s v="Los Angeles"/>
    <n v="90049"/>
    <x v="68"/>
    <d v="2015-02-15T00:00:00"/>
    <x v="3"/>
    <n v="4"/>
    <n v="-94.59"/>
    <n v="58"/>
    <n v="382.33"/>
    <n v="6.4"/>
  </r>
  <r>
    <n v="3004"/>
    <n v="54949"/>
    <x v="316"/>
    <x v="2"/>
    <x v="2"/>
    <n v="0.09"/>
    <n v="20.98"/>
    <n v="53.03"/>
    <s v="Delivery Truck"/>
    <s v="Corporate"/>
    <x v="1"/>
    <x v="12"/>
    <s v="Jumbo Drum"/>
    <x v="298"/>
    <n v="0.78"/>
    <s v="United States"/>
    <x v="2"/>
    <x v="2"/>
    <s v="Los Angeles"/>
    <n v="90049"/>
    <x v="68"/>
    <d v="2015-02-17T00:00:00"/>
    <x v="3"/>
    <n v="6"/>
    <n v="-293.74"/>
    <n v="13"/>
    <n v="356.61"/>
    <n v="20.89"/>
  </r>
  <r>
    <n v="3006"/>
    <n v="91388"/>
    <x v="317"/>
    <x v="2"/>
    <x v="2"/>
    <n v="0.08"/>
    <n v="6.48"/>
    <n v="6.81"/>
    <s v="Regular Air"/>
    <s v="Corporate"/>
    <x v="1"/>
    <x v="2"/>
    <s v="Small Box"/>
    <x v="297"/>
    <n v="0.36"/>
    <s v="United States"/>
    <x v="2"/>
    <x v="16"/>
    <s v="Idaho Falls"/>
    <n v="83402"/>
    <x v="68"/>
    <d v="2015-02-15T00:00:00"/>
    <x v="3"/>
    <n v="4"/>
    <n v="-49.186799999999998"/>
    <n v="14"/>
    <n v="92.29"/>
    <n v="6.4"/>
  </r>
  <r>
    <n v="3006"/>
    <n v="91388"/>
    <x v="317"/>
    <x v="2"/>
    <x v="2"/>
    <n v="0.09"/>
    <n v="20.98"/>
    <n v="53.03"/>
    <s v="Delivery Truck"/>
    <s v="Corporate"/>
    <x v="1"/>
    <x v="12"/>
    <s v="Jumbo Drum"/>
    <x v="298"/>
    <n v="0.78"/>
    <s v="United States"/>
    <x v="2"/>
    <x v="16"/>
    <s v="Idaho Falls"/>
    <n v="83402"/>
    <x v="68"/>
    <d v="2015-02-17T00:00:00"/>
    <x v="3"/>
    <n v="6"/>
    <n v="-152.7448"/>
    <n v="3"/>
    <n v="82.29"/>
    <n v="20.89"/>
  </r>
  <r>
    <n v="2302"/>
    <n v="87695"/>
    <x v="15"/>
    <x v="0"/>
    <x v="0"/>
    <n v="7.0000000000000007E-2"/>
    <n v="270.98"/>
    <n v="50"/>
    <s v="Delivery Truck"/>
    <s v="Corporate"/>
    <x v="0"/>
    <x v="5"/>
    <s v="Jumbo Drum"/>
    <x v="299"/>
    <n v="0.77"/>
    <s v="United States"/>
    <x v="0"/>
    <x v="7"/>
    <s v="Panama City"/>
    <n v="32404"/>
    <x v="69"/>
    <d v="2015-02-13T00:00:00"/>
    <x v="3"/>
    <n v="3"/>
    <n v="27.725999999999999"/>
    <n v="9"/>
    <n v="2439.37"/>
    <n v="270.91000000000003"/>
  </r>
  <r>
    <n v="2303"/>
    <n v="47493"/>
    <x v="16"/>
    <x v="3"/>
    <x v="0"/>
    <n v="7.0000000000000007E-2"/>
    <n v="270.98"/>
    <n v="50"/>
    <s v="Delivery Truck"/>
    <s v="Corporate"/>
    <x v="0"/>
    <x v="5"/>
    <s v="Jumbo Drum"/>
    <x v="299"/>
    <n v="0.77"/>
    <s v="United States"/>
    <x v="3"/>
    <x v="5"/>
    <s v="New York City"/>
    <n v="10011"/>
    <x v="69"/>
    <d v="2015-02-13T00:00:00"/>
    <x v="3"/>
    <n v="3"/>
    <n v="-96.05"/>
    <n v="36"/>
    <n v="9757.48"/>
    <n v="270.91000000000003"/>
  </r>
  <r>
    <n v="1354"/>
    <n v="91209"/>
    <x v="318"/>
    <x v="1"/>
    <x v="1"/>
    <n v="0.04"/>
    <n v="4.9800000000000004"/>
    <n v="0.49"/>
    <s v="Regular Air"/>
    <s v="Consumer"/>
    <x v="1"/>
    <x v="10"/>
    <s v="Small Box"/>
    <x v="115"/>
    <n v="0.39"/>
    <s v="United States"/>
    <x v="1"/>
    <x v="24"/>
    <s v="Weatherford"/>
    <n v="76086"/>
    <x v="69"/>
    <d v="2015-02-13T00:00:00"/>
    <x v="3"/>
    <n v="3"/>
    <n v="4.4104000000000001"/>
    <n v="2"/>
    <n v="10.039999999999999"/>
    <n v="4.9400000000000004"/>
  </r>
  <r>
    <n v="2072"/>
    <n v="88556"/>
    <x v="319"/>
    <x v="1"/>
    <x v="1"/>
    <n v="0.09"/>
    <n v="260.98"/>
    <n v="41.91"/>
    <s v="Delivery Truck"/>
    <s v="Corporate"/>
    <x v="0"/>
    <x v="6"/>
    <s v="Jumbo Box"/>
    <x v="300"/>
    <n v="0.59"/>
    <s v="United States"/>
    <x v="1"/>
    <x v="18"/>
    <s v="Flint"/>
    <n v="48505"/>
    <x v="69"/>
    <d v="2015-02-13T00:00:00"/>
    <x v="3"/>
    <n v="3"/>
    <n v="1307.2692"/>
    <n v="14"/>
    <n v="3377.06"/>
    <n v="260.89"/>
  </r>
  <r>
    <n v="2072"/>
    <n v="88556"/>
    <x v="319"/>
    <x v="1"/>
    <x v="1"/>
    <n v="0.01"/>
    <n v="10.52"/>
    <n v="7.94"/>
    <s v="Regular Air"/>
    <s v="Corporate"/>
    <x v="0"/>
    <x v="8"/>
    <s v="Small Pack"/>
    <x v="301"/>
    <n v="0.52"/>
    <s v="United States"/>
    <x v="1"/>
    <x v="18"/>
    <s v="Flint"/>
    <n v="48505"/>
    <x v="69"/>
    <d v="2015-02-13T00:00:00"/>
    <x v="3"/>
    <n v="3"/>
    <n v="-15.8184"/>
    <n v="11"/>
    <n v="123.93"/>
    <n v="10.51"/>
  </r>
  <r>
    <n v="2072"/>
    <n v="88556"/>
    <x v="319"/>
    <x v="1"/>
    <x v="1"/>
    <n v="0.02"/>
    <n v="5.98"/>
    <n v="7.5"/>
    <s v="Express Air"/>
    <s v="Corporate"/>
    <x v="1"/>
    <x v="2"/>
    <s v="Small Box"/>
    <x v="302"/>
    <n v="0.4"/>
    <s v="United States"/>
    <x v="1"/>
    <x v="18"/>
    <s v="Flint"/>
    <n v="48505"/>
    <x v="69"/>
    <d v="2015-02-13T00:00:00"/>
    <x v="3"/>
    <n v="3"/>
    <n v="-55.8324"/>
    <n v="14"/>
    <n v="93.96"/>
    <n v="5.96"/>
  </r>
  <r>
    <n v="2489"/>
    <n v="86883"/>
    <x v="154"/>
    <x v="2"/>
    <x v="1"/>
    <n v="0.01"/>
    <n v="2036.48"/>
    <n v="14.7"/>
    <s v="Delivery Truck"/>
    <s v="Consumer"/>
    <x v="2"/>
    <x v="4"/>
    <s v="Jumbo Drum"/>
    <x v="303"/>
    <n v="0.55000000000000004"/>
    <s v="United States"/>
    <x v="2"/>
    <x v="2"/>
    <s v="Concord"/>
    <n v="94521"/>
    <x v="69"/>
    <d v="2015-02-13T00:00:00"/>
    <x v="3"/>
    <n v="3"/>
    <n v="-1596.7457999999999"/>
    <n v="2"/>
    <n v="3786.84"/>
    <n v="2036.47"/>
  </r>
  <r>
    <n v="757"/>
    <n v="90258"/>
    <x v="320"/>
    <x v="2"/>
    <x v="4"/>
    <n v="0.03"/>
    <n v="37.94"/>
    <n v="5.08"/>
    <s v="Regular Air"/>
    <s v="Home Office"/>
    <x v="1"/>
    <x v="2"/>
    <s v="Wrap Bag"/>
    <x v="33"/>
    <n v="0.38"/>
    <s v="United States"/>
    <x v="2"/>
    <x v="8"/>
    <s v="Tualatin"/>
    <n v="97062"/>
    <x v="69"/>
    <d v="2015-02-13T00:00:00"/>
    <x v="3"/>
    <n v="3"/>
    <n v="-7.5244"/>
    <n v="1"/>
    <n v="39.97"/>
    <n v="37.909999999999997"/>
  </r>
  <r>
    <n v="16"/>
    <n v="86836"/>
    <x v="321"/>
    <x v="3"/>
    <x v="1"/>
    <n v="0.04"/>
    <n v="2.98"/>
    <n v="1.58"/>
    <s v="Regular Air"/>
    <s v="Small Business"/>
    <x v="1"/>
    <x v="14"/>
    <s v="Wrap Bag"/>
    <x v="304"/>
    <n v="0.39"/>
    <s v="United States"/>
    <x v="3"/>
    <x v="5"/>
    <s v="Syracuse"/>
    <n v="13210"/>
    <x v="70"/>
    <d v="2015-02-15T00:00:00"/>
    <x v="3"/>
    <n v="2"/>
    <n v="2.63"/>
    <n v="6"/>
    <n v="18.8"/>
    <n v="2.94"/>
  </r>
  <r>
    <n v="16"/>
    <n v="86836"/>
    <x v="321"/>
    <x v="3"/>
    <x v="1"/>
    <n v="0.05"/>
    <n v="115.99"/>
    <n v="2.5"/>
    <s v="Regular Air"/>
    <s v="Small Business"/>
    <x v="2"/>
    <x v="13"/>
    <s v="Small Box"/>
    <x v="305"/>
    <n v="0.55000000000000004"/>
    <s v="United States"/>
    <x v="3"/>
    <x v="5"/>
    <s v="Syracuse"/>
    <n v="13210"/>
    <x v="70"/>
    <d v="2015-02-14T00:00:00"/>
    <x v="3"/>
    <n v="2"/>
    <n v="652.73310000000004"/>
    <n v="10"/>
    <n v="945.99"/>
    <n v="115.94"/>
  </r>
  <r>
    <n v="190"/>
    <n v="89092"/>
    <x v="322"/>
    <x v="1"/>
    <x v="1"/>
    <n v="0.1"/>
    <n v="58.1"/>
    <n v="1.49"/>
    <s v="Regular Air"/>
    <s v="Corporate"/>
    <x v="1"/>
    <x v="1"/>
    <s v="Small Box"/>
    <x v="149"/>
    <n v="0.38"/>
    <s v="United States"/>
    <x v="1"/>
    <x v="4"/>
    <s v="Arlington Heights"/>
    <n v="60004"/>
    <x v="70"/>
    <d v="2015-02-13T00:00:00"/>
    <x v="3"/>
    <n v="2"/>
    <n v="113.6499"/>
    <n v="3"/>
    <n v="164.71"/>
    <n v="58"/>
  </r>
  <r>
    <n v="191"/>
    <n v="89092"/>
    <x v="323"/>
    <x v="1"/>
    <x v="1"/>
    <n v="0.01"/>
    <n v="80.48"/>
    <n v="4.5"/>
    <s v="Regular Air"/>
    <s v="Corporate"/>
    <x v="1"/>
    <x v="3"/>
    <s v="Small Box"/>
    <x v="306"/>
    <n v="0.55000000000000004"/>
    <s v="United States"/>
    <x v="1"/>
    <x v="4"/>
    <s v="Aurora"/>
    <n v="60505"/>
    <x v="70"/>
    <d v="2015-02-15T00:00:00"/>
    <x v="3"/>
    <n v="2"/>
    <n v="-35.474400000000003"/>
    <n v="1"/>
    <n v="79.680000000000007"/>
    <n v="80.47"/>
  </r>
  <r>
    <n v="3046"/>
    <n v="86103"/>
    <x v="324"/>
    <x v="1"/>
    <x v="1"/>
    <n v="0.05"/>
    <n v="120.98"/>
    <n v="30"/>
    <s v="Delivery Truck"/>
    <s v="Small Business"/>
    <x v="0"/>
    <x v="5"/>
    <s v="Jumbo Drum"/>
    <x v="307"/>
    <n v="0.64"/>
    <s v="United States"/>
    <x v="1"/>
    <x v="17"/>
    <s v="Leawood"/>
    <n v="66209"/>
    <x v="70"/>
    <d v="2015-02-14T00:00:00"/>
    <x v="3"/>
    <n v="2"/>
    <n v="-78.759200000000007"/>
    <n v="2"/>
    <n v="251.06"/>
    <n v="120.93"/>
  </r>
  <r>
    <n v="954"/>
    <n v="90771"/>
    <x v="271"/>
    <x v="1"/>
    <x v="2"/>
    <n v="0.1"/>
    <n v="7.31"/>
    <n v="0.49"/>
    <s v="Regular Air"/>
    <s v="Small Business"/>
    <x v="1"/>
    <x v="10"/>
    <s v="Small Box"/>
    <x v="308"/>
    <n v="0.38"/>
    <s v="United States"/>
    <x v="1"/>
    <x v="24"/>
    <s v="Highland Village"/>
    <n v="75067"/>
    <x v="70"/>
    <d v="2015-02-21T00:00:00"/>
    <x v="3"/>
    <n v="7"/>
    <n v="19.064699999999998"/>
    <n v="4"/>
    <n v="27.63"/>
    <n v="7.21"/>
  </r>
  <r>
    <n v="1743"/>
    <n v="91025"/>
    <x v="325"/>
    <x v="1"/>
    <x v="3"/>
    <n v="0"/>
    <n v="55.99"/>
    <n v="2.5"/>
    <s v="Regular Air"/>
    <s v="Consumer"/>
    <x v="2"/>
    <x v="13"/>
    <s v="Small Pack"/>
    <x v="309"/>
    <n v="0.83"/>
    <s v="United States"/>
    <x v="1"/>
    <x v="24"/>
    <s v="Friendswood"/>
    <n v="77546"/>
    <x v="70"/>
    <d v="2015-02-14T00:00:00"/>
    <x v="3"/>
    <n v="2"/>
    <n v="-121.05808"/>
    <n v="1"/>
    <n v="52.1"/>
    <n v="55.99"/>
  </r>
  <r>
    <n v="2553"/>
    <n v="86528"/>
    <x v="326"/>
    <x v="1"/>
    <x v="3"/>
    <n v="0.03"/>
    <n v="12.53"/>
    <n v="7.17"/>
    <s v="Regular Air"/>
    <s v="Home Office"/>
    <x v="1"/>
    <x v="1"/>
    <s v="Small Box"/>
    <x v="310"/>
    <n v="0.38"/>
    <s v="United States"/>
    <x v="1"/>
    <x v="19"/>
    <s v="Kenosha"/>
    <n v="53142"/>
    <x v="70"/>
    <d v="2015-02-13T00:00:00"/>
    <x v="3"/>
    <n v="2"/>
    <n v="-20.320499999999999"/>
    <n v="1"/>
    <n v="19.32"/>
    <n v="12.5"/>
  </r>
  <r>
    <n v="3324"/>
    <n v="90985"/>
    <x v="327"/>
    <x v="2"/>
    <x v="3"/>
    <n v="0.05"/>
    <n v="6.48"/>
    <n v="8.19"/>
    <s v="Regular Air"/>
    <s v="Consumer"/>
    <x v="1"/>
    <x v="2"/>
    <s v="Small Box"/>
    <x v="311"/>
    <n v="0.37"/>
    <s v="United States"/>
    <x v="2"/>
    <x v="23"/>
    <s v="El Mirage"/>
    <n v="85335"/>
    <x v="70"/>
    <d v="2015-02-15T00:00:00"/>
    <x v="3"/>
    <n v="2"/>
    <n v="-164.18"/>
    <n v="9"/>
    <n v="58.5"/>
    <n v="6.43"/>
  </r>
  <r>
    <n v="3369"/>
    <n v="90500"/>
    <x v="328"/>
    <x v="3"/>
    <x v="3"/>
    <n v="0.06"/>
    <n v="7.1"/>
    <n v="6.05"/>
    <s v="Regular Air"/>
    <s v="Home Office"/>
    <x v="1"/>
    <x v="1"/>
    <s v="Small Box"/>
    <x v="312"/>
    <n v="0.39"/>
    <s v="United States"/>
    <x v="3"/>
    <x v="15"/>
    <s v="Westerville"/>
    <n v="43081"/>
    <x v="70"/>
    <d v="2015-02-13T00:00:00"/>
    <x v="3"/>
    <n v="2"/>
    <n v="-42.170499999999997"/>
    <n v="4"/>
    <n v="29.99"/>
    <n v="7.04"/>
  </r>
  <r>
    <n v="1298"/>
    <n v="90662"/>
    <x v="329"/>
    <x v="1"/>
    <x v="4"/>
    <n v="0.04"/>
    <n v="150.97999999999999"/>
    <n v="13.99"/>
    <s v="Regular Air"/>
    <s v="Home Office"/>
    <x v="2"/>
    <x v="4"/>
    <s v="Medium Box"/>
    <x v="313"/>
    <n v="0.38"/>
    <s v="United States"/>
    <x v="1"/>
    <x v="24"/>
    <s v="Sulphur Springs"/>
    <n v="75482"/>
    <x v="70"/>
    <d v="2015-02-15T00:00:00"/>
    <x v="3"/>
    <n v="2"/>
    <n v="606.05460000000005"/>
    <n v="6"/>
    <n v="878.34"/>
    <n v="150.94"/>
  </r>
  <r>
    <n v="1298"/>
    <n v="90662"/>
    <x v="329"/>
    <x v="1"/>
    <x v="4"/>
    <n v="0.04"/>
    <n v="176.19"/>
    <n v="11.87"/>
    <s v="Regular Air"/>
    <s v="Home Office"/>
    <x v="1"/>
    <x v="12"/>
    <s v="Small Box"/>
    <x v="314"/>
    <n v="0.62"/>
    <s v="United States"/>
    <x v="1"/>
    <x v="24"/>
    <s v="Sulphur Springs"/>
    <n v="75482"/>
    <x v="70"/>
    <d v="2015-02-14T00:00:00"/>
    <x v="3"/>
    <n v="2"/>
    <n v="320.10000000000002"/>
    <n v="4"/>
    <n v="676.57"/>
    <n v="176.15"/>
  </r>
  <r>
    <n v="2020"/>
    <n v="86933"/>
    <x v="330"/>
    <x v="3"/>
    <x v="0"/>
    <n v="0.02"/>
    <n v="120.98"/>
    <n v="58.64"/>
    <s v="Delivery Truck"/>
    <s v="Home Office"/>
    <x v="0"/>
    <x v="6"/>
    <s v="Jumbo Box"/>
    <x v="315"/>
    <n v="0.75"/>
    <s v="United States"/>
    <x v="3"/>
    <x v="28"/>
    <s v="Plum"/>
    <n v="15239"/>
    <x v="80"/>
    <d v="2015-02-15T00:00:00"/>
    <x v="3"/>
    <n v="1"/>
    <n v="-1330.5"/>
    <n v="11"/>
    <n v="1370.99"/>
    <n v="120.96"/>
  </r>
  <r>
    <n v="3342"/>
    <n v="21572"/>
    <x v="331"/>
    <x v="3"/>
    <x v="0"/>
    <n v="0.03"/>
    <n v="194.3"/>
    <n v="11.54"/>
    <s v="Regular Air"/>
    <s v="Home Office"/>
    <x v="0"/>
    <x v="8"/>
    <s v="Large Box"/>
    <x v="316"/>
    <n v="0.59"/>
    <s v="United States"/>
    <x v="3"/>
    <x v="33"/>
    <s v="Washington"/>
    <n v="20006"/>
    <x v="80"/>
    <d v="2015-02-15T00:00:00"/>
    <x v="3"/>
    <n v="1"/>
    <n v="2861.01"/>
    <n v="42"/>
    <n v="8549.0400000000009"/>
    <n v="194.27"/>
  </r>
  <r>
    <n v="3344"/>
    <n v="89928"/>
    <x v="332"/>
    <x v="1"/>
    <x v="0"/>
    <n v="0.03"/>
    <n v="194.3"/>
    <n v="11.54"/>
    <s v="Regular Air"/>
    <s v="Home Office"/>
    <x v="0"/>
    <x v="8"/>
    <s v="Large Box"/>
    <x v="316"/>
    <n v="0.59"/>
    <s v="United States"/>
    <x v="1"/>
    <x v="18"/>
    <s v="Rochester Hills"/>
    <n v="48307"/>
    <x v="80"/>
    <d v="2015-02-15T00:00:00"/>
    <x v="3"/>
    <n v="1"/>
    <n v="1544.9306999999999"/>
    <n v="11"/>
    <n v="2239.0300000000002"/>
    <n v="194.27"/>
  </r>
  <r>
    <n v="1554"/>
    <n v="87487"/>
    <x v="333"/>
    <x v="0"/>
    <x v="1"/>
    <n v="0.03"/>
    <n v="124.49"/>
    <n v="51.94"/>
    <s v="Delivery Truck"/>
    <s v="Consumer"/>
    <x v="0"/>
    <x v="0"/>
    <s v="Jumbo Box"/>
    <x v="317"/>
    <n v="0.63"/>
    <s v="United States"/>
    <x v="0"/>
    <x v="0"/>
    <s v="Gulfport"/>
    <n v="39503"/>
    <x v="80"/>
    <d v="2015-02-14T00:00:00"/>
    <x v="3"/>
    <n v="1"/>
    <n v="-4.0179999999999998"/>
    <n v="7"/>
    <n v="894.88"/>
    <n v="124.46"/>
  </r>
  <r>
    <n v="2897"/>
    <n v="86926"/>
    <x v="334"/>
    <x v="1"/>
    <x v="1"/>
    <n v="0.05"/>
    <n v="80.97"/>
    <n v="30.06"/>
    <s v="Delivery Truck"/>
    <s v="Home Office"/>
    <x v="2"/>
    <x v="4"/>
    <s v="Jumbo Box"/>
    <x v="318"/>
    <n v="0.4"/>
    <s v="United States"/>
    <x v="1"/>
    <x v="1"/>
    <s v="Maple Grove"/>
    <n v="55369"/>
    <x v="80"/>
    <d v="2015-02-14T00:00:00"/>
    <x v="3"/>
    <n v="1"/>
    <n v="565.17999999999995"/>
    <n v="11"/>
    <n v="904.25"/>
    <n v="80.92"/>
  </r>
  <r>
    <n v="2897"/>
    <n v="86926"/>
    <x v="334"/>
    <x v="1"/>
    <x v="1"/>
    <n v="0"/>
    <n v="6.48"/>
    <n v="10.050000000000001"/>
    <s v="Regular Air"/>
    <s v="Home Office"/>
    <x v="1"/>
    <x v="2"/>
    <s v="Small Box"/>
    <x v="319"/>
    <n v="0.37"/>
    <s v="United States"/>
    <x v="1"/>
    <x v="1"/>
    <s v="Maple Grove"/>
    <n v="55369"/>
    <x v="80"/>
    <d v="2015-02-15T00:00:00"/>
    <x v="3"/>
    <n v="1"/>
    <n v="-38.72"/>
    <n v="2"/>
    <n v="16.309999999999999"/>
    <n v="6.48"/>
  </r>
  <r>
    <n v="2058"/>
    <n v="88040"/>
    <x v="335"/>
    <x v="0"/>
    <x v="3"/>
    <n v="7.0000000000000007E-2"/>
    <n v="5.98"/>
    <n v="5.46"/>
    <s v="Regular Air"/>
    <s v="Corporate"/>
    <x v="1"/>
    <x v="2"/>
    <s v="Small Box"/>
    <x v="97"/>
    <n v="0.36"/>
    <s v="United States"/>
    <x v="0"/>
    <x v="3"/>
    <s v="Hickory"/>
    <n v="28601"/>
    <x v="80"/>
    <d v="2015-02-15T00:00:00"/>
    <x v="3"/>
    <n v="1"/>
    <n v="46.65"/>
    <n v="5"/>
    <n v="32.76"/>
    <n v="5.91"/>
  </r>
  <r>
    <n v="3170"/>
    <n v="86489"/>
    <x v="336"/>
    <x v="0"/>
    <x v="3"/>
    <n v="0.1"/>
    <n v="7.28"/>
    <n v="5.47"/>
    <s v="Regular Air"/>
    <s v="Corporate"/>
    <x v="1"/>
    <x v="2"/>
    <s v="Small Box"/>
    <x v="320"/>
    <n v="0.35"/>
    <s v="United States"/>
    <x v="0"/>
    <x v="7"/>
    <s v="Port Saint Lucie"/>
    <n v="34952"/>
    <x v="80"/>
    <d v="2015-02-13T00:00:00"/>
    <x v="3"/>
    <n v="1"/>
    <n v="167.334"/>
    <n v="12"/>
    <n v="83.14"/>
    <n v="7.18"/>
  </r>
  <r>
    <n v="2190"/>
    <n v="41636"/>
    <x v="337"/>
    <x v="1"/>
    <x v="0"/>
    <n v="0.05"/>
    <n v="16.98"/>
    <n v="7.78"/>
    <s v="Regular Air"/>
    <s v="Home Office"/>
    <x v="1"/>
    <x v="9"/>
    <s v="Small Pack"/>
    <x v="321"/>
    <n v="0.56999999999999995"/>
    <s v="United States"/>
    <x v="1"/>
    <x v="18"/>
    <s v="Detroit"/>
    <n v="48227"/>
    <x v="81"/>
    <d v="2015-02-16T00:00:00"/>
    <x v="3"/>
    <n v="1"/>
    <n v="-47.28"/>
    <n v="45"/>
    <n v="761.67"/>
    <n v="16.93"/>
  </r>
  <r>
    <n v="2190"/>
    <n v="41636"/>
    <x v="337"/>
    <x v="1"/>
    <x v="0"/>
    <n v="0.03"/>
    <n v="115.99"/>
    <n v="4.2300000000000004"/>
    <s v="Regular Air"/>
    <s v="Home Office"/>
    <x v="2"/>
    <x v="13"/>
    <s v="Small Box"/>
    <x v="322"/>
    <n v="0.56000000000000005"/>
    <s v="United States"/>
    <x v="1"/>
    <x v="18"/>
    <s v="Detroit"/>
    <n v="48227"/>
    <x v="81"/>
    <d v="2015-02-16T00:00:00"/>
    <x v="3"/>
    <n v="1"/>
    <n v="722.24099999999999"/>
    <n v="49"/>
    <n v="5014.07"/>
    <n v="115.96"/>
  </r>
  <r>
    <n v="2193"/>
    <n v="90685"/>
    <x v="338"/>
    <x v="0"/>
    <x v="0"/>
    <n v="0.05"/>
    <n v="16.98"/>
    <n v="7.78"/>
    <s v="Regular Air"/>
    <s v="Home Office"/>
    <x v="1"/>
    <x v="9"/>
    <s v="Small Pack"/>
    <x v="321"/>
    <n v="0.56999999999999995"/>
    <s v="United States"/>
    <x v="0"/>
    <x v="3"/>
    <s v="New Bern"/>
    <n v="28560"/>
    <x v="81"/>
    <d v="2015-02-16T00:00:00"/>
    <x v="3"/>
    <n v="1"/>
    <n v="-161"/>
    <n v="11"/>
    <n v="186.19"/>
    <n v="16.93"/>
  </r>
  <r>
    <n v="2193"/>
    <n v="90685"/>
    <x v="338"/>
    <x v="0"/>
    <x v="0"/>
    <n v="0.03"/>
    <n v="115.99"/>
    <n v="4.2300000000000004"/>
    <s v="Regular Air"/>
    <s v="Home Office"/>
    <x v="2"/>
    <x v="13"/>
    <s v="Small Box"/>
    <x v="322"/>
    <n v="0.56000000000000005"/>
    <s v="United States"/>
    <x v="0"/>
    <x v="3"/>
    <s v="New Bern"/>
    <n v="28560"/>
    <x v="81"/>
    <d v="2015-02-16T00:00:00"/>
    <x v="3"/>
    <n v="1"/>
    <n v="848.3646"/>
    <n v="12"/>
    <n v="1227.94"/>
    <n v="115.96"/>
  </r>
  <r>
    <n v="2358"/>
    <n v="88268"/>
    <x v="224"/>
    <x v="0"/>
    <x v="0"/>
    <n v="0.05"/>
    <n v="2.08"/>
    <n v="2.56"/>
    <s v="Regular Air"/>
    <s v="Home Office"/>
    <x v="1"/>
    <x v="16"/>
    <s v="Small Pack"/>
    <x v="323"/>
    <n v="0.55000000000000004"/>
    <s v="United States"/>
    <x v="0"/>
    <x v="7"/>
    <s v="Fort Lauderdale"/>
    <n v="33311"/>
    <x v="81"/>
    <d v="2015-02-16T00:00:00"/>
    <x v="3"/>
    <n v="1"/>
    <n v="-1045.0160000000001"/>
    <n v="19"/>
    <n v="40.93"/>
    <n v="2.0299999999999998"/>
  </r>
  <r>
    <n v="2490"/>
    <n v="86884"/>
    <x v="339"/>
    <x v="2"/>
    <x v="0"/>
    <n v="0.09"/>
    <n v="348.21"/>
    <n v="40.19"/>
    <s v="Delivery Truck"/>
    <s v="Home Office"/>
    <x v="0"/>
    <x v="0"/>
    <s v="Jumbo Box"/>
    <x v="0"/>
    <n v="0.62"/>
    <s v="United States"/>
    <x v="2"/>
    <x v="2"/>
    <s v="Costa Mesa"/>
    <n v="92627"/>
    <x v="81"/>
    <d v="2015-02-16T00:00:00"/>
    <x v="3"/>
    <n v="1"/>
    <n v="-93.85"/>
    <n v="2"/>
    <n v="662.8"/>
    <n v="348.12"/>
  </r>
  <r>
    <n v="2491"/>
    <n v="48836"/>
    <x v="152"/>
    <x v="2"/>
    <x v="0"/>
    <n v="0.09"/>
    <n v="348.21"/>
    <n v="40.19"/>
    <s v="Delivery Truck"/>
    <s v="Home Office"/>
    <x v="0"/>
    <x v="0"/>
    <s v="Jumbo Box"/>
    <x v="0"/>
    <n v="0.62"/>
    <s v="United States"/>
    <x v="2"/>
    <x v="2"/>
    <s v="Los Angeles"/>
    <n v="90045"/>
    <x v="81"/>
    <d v="2015-02-16T00:00:00"/>
    <x v="3"/>
    <n v="1"/>
    <n v="-93.85"/>
    <n v="8"/>
    <n v="2651.21"/>
    <n v="348.12"/>
  </r>
  <r>
    <n v="3069"/>
    <n v="88192"/>
    <x v="340"/>
    <x v="1"/>
    <x v="0"/>
    <n v="0.09"/>
    <n v="1.82"/>
    <n v="0.83"/>
    <s v="Regular Air"/>
    <s v="Consumer"/>
    <x v="1"/>
    <x v="9"/>
    <s v="Wrap Bag"/>
    <x v="324"/>
    <n v="0.56999999999999995"/>
    <s v="United States"/>
    <x v="1"/>
    <x v="1"/>
    <s v="Oakdale"/>
    <n v="55128"/>
    <x v="81"/>
    <d v="2015-02-15T00:00:00"/>
    <x v="3"/>
    <n v="0"/>
    <n v="-6.734"/>
    <n v="22"/>
    <n v="36.82"/>
    <n v="1.73"/>
  </r>
  <r>
    <n v="3393"/>
    <n v="87909"/>
    <x v="174"/>
    <x v="2"/>
    <x v="0"/>
    <n v="0.08"/>
    <n v="4.4800000000000004"/>
    <n v="2.5"/>
    <s v="Regular Air"/>
    <s v="Consumer"/>
    <x v="1"/>
    <x v="15"/>
    <s v="Small Box"/>
    <x v="210"/>
    <n v="0.37"/>
    <s v="United States"/>
    <x v="2"/>
    <x v="6"/>
    <s v="Pullman"/>
    <n v="99163"/>
    <x v="81"/>
    <d v="2015-02-15T00:00:00"/>
    <x v="3"/>
    <n v="0"/>
    <n v="-3.2448000000000001"/>
    <n v="19"/>
    <n v="80.2"/>
    <n v="4.4000000000000004"/>
  </r>
  <r>
    <n v="306"/>
    <n v="87057"/>
    <x v="341"/>
    <x v="3"/>
    <x v="1"/>
    <n v="0.01"/>
    <n v="8.33"/>
    <n v="1.99"/>
    <s v="Regular Air"/>
    <s v="Small Business"/>
    <x v="2"/>
    <x v="7"/>
    <s v="Small Pack"/>
    <x v="26"/>
    <n v="0.52"/>
    <s v="United States"/>
    <x v="3"/>
    <x v="38"/>
    <s v="Pikesville"/>
    <n v="21208"/>
    <x v="81"/>
    <d v="2015-02-15T00:00:00"/>
    <x v="3"/>
    <n v="0"/>
    <n v="15.895200000000001"/>
    <n v="8"/>
    <n v="70.16"/>
    <n v="8.32"/>
  </r>
  <r>
    <n v="306"/>
    <n v="87057"/>
    <x v="341"/>
    <x v="3"/>
    <x v="1"/>
    <n v="0.04"/>
    <n v="85.99"/>
    <n v="0.99"/>
    <s v="Regular Air"/>
    <s v="Small Business"/>
    <x v="2"/>
    <x v="13"/>
    <s v="Wrap Bag"/>
    <x v="91"/>
    <n v="0.55000000000000004"/>
    <s v="United States"/>
    <x v="3"/>
    <x v="38"/>
    <s v="Pikesville"/>
    <n v="21208"/>
    <x v="81"/>
    <d v="2015-02-16T00:00:00"/>
    <x v="3"/>
    <n v="1"/>
    <n v="855.99329999999998"/>
    <n v="17"/>
    <n v="1240.57"/>
    <n v="85.95"/>
  </r>
  <r>
    <n v="308"/>
    <n v="37760"/>
    <x v="342"/>
    <x v="2"/>
    <x v="1"/>
    <n v="0.01"/>
    <n v="8.33"/>
    <n v="1.99"/>
    <s v="Regular Air"/>
    <s v="Small Business"/>
    <x v="2"/>
    <x v="7"/>
    <s v="Small Pack"/>
    <x v="26"/>
    <n v="0.52"/>
    <s v="United States"/>
    <x v="2"/>
    <x v="6"/>
    <s v="Seattle"/>
    <n v="98115"/>
    <x v="81"/>
    <d v="2015-02-15T00:00:00"/>
    <x v="3"/>
    <n v="0"/>
    <n v="10.74"/>
    <n v="32"/>
    <n v="280.62"/>
    <n v="8.32"/>
  </r>
  <r>
    <n v="1156"/>
    <n v="90855"/>
    <x v="343"/>
    <x v="3"/>
    <x v="1"/>
    <n v="0.06"/>
    <n v="175.99"/>
    <n v="8.99"/>
    <s v="Regular Air"/>
    <s v="Consumer"/>
    <x v="2"/>
    <x v="13"/>
    <s v="Small Box"/>
    <x v="72"/>
    <n v="0.56999999999999995"/>
    <s v="United States"/>
    <x v="3"/>
    <x v="13"/>
    <s v="Tewksbury"/>
    <n v="1876"/>
    <x v="81"/>
    <d v="2015-02-15T00:00:00"/>
    <x v="3"/>
    <n v="0"/>
    <n v="48.47148"/>
    <n v="7"/>
    <n v="1013.84"/>
    <n v="175.93"/>
  </r>
  <r>
    <n v="1745"/>
    <n v="13408"/>
    <x v="301"/>
    <x v="0"/>
    <x v="2"/>
    <n v="0.04"/>
    <n v="60.65"/>
    <n v="12.23"/>
    <s v="Regular Air"/>
    <s v="Home Office"/>
    <x v="0"/>
    <x v="8"/>
    <s v="Medium Box"/>
    <x v="224"/>
    <n v="0.64"/>
    <s v="United States"/>
    <x v="0"/>
    <x v="25"/>
    <s v="Atlanta"/>
    <n v="30305"/>
    <x v="81"/>
    <d v="2015-02-16T00:00:00"/>
    <x v="3"/>
    <n v="1"/>
    <n v="116.5063"/>
    <n v="4"/>
    <n v="256.77"/>
    <n v="60.61"/>
  </r>
  <r>
    <n v="1749"/>
    <n v="87244"/>
    <x v="344"/>
    <x v="1"/>
    <x v="2"/>
    <n v="0.04"/>
    <n v="60.65"/>
    <n v="12.23"/>
    <s v="Regular Air"/>
    <s v="Home Office"/>
    <x v="0"/>
    <x v="8"/>
    <s v="Medium Box"/>
    <x v="224"/>
    <n v="0.64"/>
    <s v="United States"/>
    <x v="1"/>
    <x v="42"/>
    <s v="Lawton"/>
    <n v="73505"/>
    <x v="81"/>
    <d v="2015-02-16T00:00:00"/>
    <x v="3"/>
    <n v="1"/>
    <n v="44.2911"/>
    <n v="1"/>
    <n v="64.19"/>
    <n v="60.61"/>
  </r>
  <r>
    <n v="639"/>
    <n v="87952"/>
    <x v="345"/>
    <x v="2"/>
    <x v="4"/>
    <n v="0"/>
    <n v="236.97"/>
    <n v="59.24"/>
    <s v="Delivery Truck"/>
    <s v="Consumer"/>
    <x v="0"/>
    <x v="0"/>
    <s v="Jumbo Box"/>
    <x v="325"/>
    <n v="0.61"/>
    <s v="United States"/>
    <x v="2"/>
    <x v="2"/>
    <s v="Santa Maria"/>
    <n v="93454"/>
    <x v="81"/>
    <d v="2015-02-15T00:00:00"/>
    <x v="3"/>
    <n v="0"/>
    <n v="1192.04"/>
    <n v="9"/>
    <n v="1769.91"/>
    <n v="236.97"/>
  </r>
  <r>
    <n v="640"/>
    <n v="56452"/>
    <x v="346"/>
    <x v="2"/>
    <x v="4"/>
    <n v="0"/>
    <n v="236.97"/>
    <n v="59.24"/>
    <s v="Delivery Truck"/>
    <s v="Consumer"/>
    <x v="0"/>
    <x v="0"/>
    <s v="Jumbo Box"/>
    <x v="325"/>
    <n v="0.61"/>
    <s v="United States"/>
    <x v="2"/>
    <x v="6"/>
    <s v="Seattle"/>
    <n v="98119"/>
    <x v="81"/>
    <d v="2015-02-15T00:00:00"/>
    <x v="3"/>
    <n v="0"/>
    <n v="1192.04"/>
    <n v="34"/>
    <n v="6686.34"/>
    <n v="236.97"/>
  </r>
  <r>
    <n v="1682"/>
    <n v="14115"/>
    <x v="347"/>
    <x v="1"/>
    <x v="4"/>
    <n v="0.04"/>
    <n v="6.28"/>
    <n v="5.41"/>
    <s v="Regular Air"/>
    <s v="Consumer"/>
    <x v="0"/>
    <x v="8"/>
    <s v="Small Box"/>
    <x v="18"/>
    <n v="0.53"/>
    <s v="United States"/>
    <x v="1"/>
    <x v="4"/>
    <s v="Chicago"/>
    <n v="60611"/>
    <x v="81"/>
    <d v="2015-02-16T00:00:00"/>
    <x v="3"/>
    <n v="1"/>
    <n v="-38.380000000000003"/>
    <n v="43"/>
    <n v="284.48"/>
    <n v="6.24"/>
  </r>
  <r>
    <n v="1683"/>
    <n v="90612"/>
    <x v="348"/>
    <x v="1"/>
    <x v="4"/>
    <n v="0.04"/>
    <n v="6.28"/>
    <n v="5.41"/>
    <s v="Regular Air"/>
    <s v="Consumer"/>
    <x v="0"/>
    <x v="8"/>
    <s v="Small Box"/>
    <x v="18"/>
    <n v="0.53"/>
    <s v="United States"/>
    <x v="1"/>
    <x v="24"/>
    <s v="Conroe"/>
    <n v="77301"/>
    <x v="81"/>
    <d v="2015-02-16T00:00:00"/>
    <x v="3"/>
    <n v="1"/>
    <n v="-19.957599999999999"/>
    <n v="11"/>
    <n v="72.77"/>
    <n v="6.24"/>
  </r>
  <r>
    <n v="11"/>
    <n v="90192"/>
    <x v="349"/>
    <x v="3"/>
    <x v="0"/>
    <n v="0.06"/>
    <n v="9.48"/>
    <n v="7.29"/>
    <s v="Regular Air"/>
    <s v="Home Office"/>
    <x v="0"/>
    <x v="8"/>
    <s v="Small Pack"/>
    <x v="326"/>
    <n v="0.45"/>
    <s v="United States"/>
    <x v="3"/>
    <x v="27"/>
    <s v="Roselle"/>
    <n v="7203"/>
    <x v="82"/>
    <d v="2015-02-17T00:00:00"/>
    <x v="3"/>
    <n v="2"/>
    <n v="-53.809600000000003"/>
    <n v="22"/>
    <n v="211.15"/>
    <n v="9.42"/>
  </r>
  <r>
    <n v="596"/>
    <n v="86308"/>
    <x v="350"/>
    <x v="1"/>
    <x v="0"/>
    <n v="0.03"/>
    <n v="3.8"/>
    <n v="1.49"/>
    <s v="Regular Air"/>
    <s v="Consumer"/>
    <x v="1"/>
    <x v="1"/>
    <s v="Small Box"/>
    <x v="109"/>
    <n v="0.38"/>
    <s v="United States"/>
    <x v="1"/>
    <x v="26"/>
    <s v="Carmel"/>
    <n v="46032"/>
    <x v="82"/>
    <d v="2015-02-17T00:00:00"/>
    <x v="3"/>
    <n v="2"/>
    <n v="15.2745"/>
    <n v="6"/>
    <n v="24.27"/>
    <n v="3.77"/>
  </r>
  <r>
    <n v="596"/>
    <n v="86308"/>
    <x v="350"/>
    <x v="1"/>
    <x v="0"/>
    <n v="7.0000000000000007E-2"/>
    <n v="7.98"/>
    <n v="1.25"/>
    <s v="Regular Air"/>
    <s v="Consumer"/>
    <x v="1"/>
    <x v="2"/>
    <s v="Wrap Bag"/>
    <x v="327"/>
    <n v="0.35"/>
    <s v="United States"/>
    <x v="1"/>
    <x v="26"/>
    <s v="Carmel"/>
    <n v="46032"/>
    <x v="82"/>
    <d v="2015-02-17T00:00:00"/>
    <x v="3"/>
    <n v="2"/>
    <n v="26.585699999999999"/>
    <n v="5"/>
    <n v="38.53"/>
    <n v="7.91"/>
  </r>
  <r>
    <n v="596"/>
    <n v="86308"/>
    <x v="350"/>
    <x v="1"/>
    <x v="0"/>
    <n v="7.0000000000000007E-2"/>
    <n v="417.4"/>
    <n v="75.23"/>
    <s v="Delivery Truck"/>
    <s v="Consumer"/>
    <x v="0"/>
    <x v="0"/>
    <s v="Jumbo Box"/>
    <x v="328"/>
    <n v="0.79"/>
    <s v="United States"/>
    <x v="1"/>
    <x v="26"/>
    <s v="Carmel"/>
    <n v="46032"/>
    <x v="82"/>
    <d v="2015-02-16T00:00:00"/>
    <x v="3"/>
    <n v="1"/>
    <n v="-575.35199999999998"/>
    <n v="12"/>
    <n v="4910.72"/>
    <n v="417.33"/>
  </r>
  <r>
    <n v="2260"/>
    <n v="89601"/>
    <x v="118"/>
    <x v="0"/>
    <x v="0"/>
    <n v="0.02"/>
    <n v="4.9800000000000004"/>
    <n v="0.49"/>
    <s v="Regular Air"/>
    <s v="Corporate"/>
    <x v="1"/>
    <x v="10"/>
    <s v="Small Box"/>
    <x v="115"/>
    <n v="0.39"/>
    <s v="United States"/>
    <x v="0"/>
    <x v="25"/>
    <s v="Rome"/>
    <n v="30161"/>
    <x v="82"/>
    <d v="2015-02-16T00:00:00"/>
    <x v="3"/>
    <n v="1"/>
    <n v="-52.863999999999997"/>
    <n v="17"/>
    <n v="87.11"/>
    <n v="4.96"/>
  </r>
  <r>
    <n v="2260"/>
    <n v="89601"/>
    <x v="118"/>
    <x v="0"/>
    <x v="0"/>
    <n v="0.01"/>
    <n v="20.99"/>
    <n v="0.99"/>
    <s v="Regular Air"/>
    <s v="Corporate"/>
    <x v="2"/>
    <x v="13"/>
    <s v="Small Pack"/>
    <x v="329"/>
    <n v="0.83"/>
    <s v="United States"/>
    <x v="0"/>
    <x v="25"/>
    <s v="Rome"/>
    <n v="30161"/>
    <x v="82"/>
    <d v="2015-02-16T00:00:00"/>
    <x v="3"/>
    <n v="1"/>
    <n v="45.378"/>
    <n v="9"/>
    <n v="170.46"/>
    <n v="20.98"/>
  </r>
  <r>
    <n v="3211"/>
    <n v="91522"/>
    <x v="351"/>
    <x v="1"/>
    <x v="1"/>
    <n v="0.1"/>
    <n v="7.31"/>
    <n v="0.49"/>
    <s v="Regular Air"/>
    <s v="Corporate"/>
    <x v="1"/>
    <x v="10"/>
    <s v="Small Box"/>
    <x v="308"/>
    <n v="0.38"/>
    <s v="United States"/>
    <x v="1"/>
    <x v="4"/>
    <s v="Addison"/>
    <n v="60101"/>
    <x v="82"/>
    <d v="2015-02-16T00:00:00"/>
    <x v="3"/>
    <n v="1"/>
    <n v="55.020600000000002"/>
    <n v="12"/>
    <n v="79.739999999999995"/>
    <n v="7.21"/>
  </r>
  <r>
    <n v="3211"/>
    <n v="91522"/>
    <x v="351"/>
    <x v="1"/>
    <x v="1"/>
    <n v="0.1"/>
    <n v="20.99"/>
    <n v="2.5"/>
    <s v="Regular Air"/>
    <s v="Corporate"/>
    <x v="2"/>
    <x v="13"/>
    <s v="Wrap Bag"/>
    <x v="330"/>
    <n v="0.81"/>
    <s v="United States"/>
    <x v="1"/>
    <x v="4"/>
    <s v="Addison"/>
    <n v="60101"/>
    <x v="82"/>
    <d v="2015-02-16T00:00:00"/>
    <x v="3"/>
    <n v="1"/>
    <n v="-43.65504"/>
    <n v="23"/>
    <n v="392.45"/>
    <n v="20.89"/>
  </r>
  <r>
    <n v="393"/>
    <n v="86382"/>
    <x v="352"/>
    <x v="3"/>
    <x v="2"/>
    <n v="7.0000000000000007E-2"/>
    <n v="9.7100000000000009"/>
    <n v="9.4499999999999993"/>
    <s v="Regular Air"/>
    <s v="Corporate"/>
    <x v="1"/>
    <x v="12"/>
    <s v="Small Box"/>
    <x v="331"/>
    <n v="0.6"/>
    <s v="United States"/>
    <x v="3"/>
    <x v="5"/>
    <s v="Auburn"/>
    <n v="13021"/>
    <x v="82"/>
    <d v="2015-02-22T00:00:00"/>
    <x v="3"/>
    <n v="5"/>
    <n v="-81.77"/>
    <n v="3"/>
    <n v="31.44"/>
    <n v="9.64"/>
  </r>
  <r>
    <n v="651"/>
    <n v="91576"/>
    <x v="207"/>
    <x v="2"/>
    <x v="2"/>
    <n v="0.04"/>
    <n v="880.98"/>
    <n v="44.55"/>
    <s v="Delivery Truck"/>
    <s v="Consumer"/>
    <x v="0"/>
    <x v="6"/>
    <s v="Jumbo Box"/>
    <x v="332"/>
    <n v="0.62"/>
    <s v="United States"/>
    <x v="2"/>
    <x v="47"/>
    <s v="Las Vegas"/>
    <n v="89115"/>
    <x v="82"/>
    <d v="2015-02-19T00:00:00"/>
    <x v="3"/>
    <n v="4"/>
    <n v="4233.2587999999996"/>
    <n v="8"/>
    <n v="6901.25"/>
    <n v="880.94"/>
  </r>
  <r>
    <n v="651"/>
    <n v="91576"/>
    <x v="207"/>
    <x v="2"/>
    <x v="2"/>
    <n v="7.0000000000000007E-2"/>
    <n v="13.4"/>
    <n v="4.95"/>
    <s v="Regular Air"/>
    <s v="Consumer"/>
    <x v="0"/>
    <x v="8"/>
    <s v="Small Pack"/>
    <x v="333"/>
    <n v="0.37"/>
    <s v="United States"/>
    <x v="2"/>
    <x v="47"/>
    <s v="Las Vegas"/>
    <n v="89115"/>
    <x v="82"/>
    <d v="2015-02-20T00:00:00"/>
    <x v="3"/>
    <n v="5"/>
    <n v="102.76860000000001"/>
    <n v="11"/>
    <n v="148.94"/>
    <n v="13.33"/>
  </r>
  <r>
    <n v="651"/>
    <n v="91576"/>
    <x v="207"/>
    <x v="2"/>
    <x v="2"/>
    <n v="0.01"/>
    <n v="15.99"/>
    <n v="11.28"/>
    <s v="Regular Air"/>
    <s v="Consumer"/>
    <x v="2"/>
    <x v="4"/>
    <s v="Medium Box"/>
    <x v="334"/>
    <n v="0.38"/>
    <s v="United States"/>
    <x v="2"/>
    <x v="47"/>
    <s v="Las Vegas"/>
    <n v="89115"/>
    <x v="82"/>
    <d v="2015-02-22T00:00:00"/>
    <x v="3"/>
    <n v="5"/>
    <n v="-36.671543999999997"/>
    <n v="12"/>
    <n v="200.68"/>
    <n v="15.98"/>
  </r>
  <r>
    <n v="2684"/>
    <n v="89146"/>
    <x v="49"/>
    <x v="0"/>
    <x v="2"/>
    <n v="0.09"/>
    <n v="8.74"/>
    <n v="1.39"/>
    <s v="Express Air"/>
    <s v="Small Business"/>
    <x v="1"/>
    <x v="15"/>
    <s v="Small Box"/>
    <x v="335"/>
    <n v="0.38"/>
    <s v="United States"/>
    <x v="0"/>
    <x v="7"/>
    <s v="Port Charlotte"/>
    <n v="33952"/>
    <x v="82"/>
    <d v="2015-02-20T00:00:00"/>
    <x v="3"/>
    <n v="5"/>
    <n v="23.616"/>
    <n v="1"/>
    <n v="11.78"/>
    <n v="8.65"/>
  </r>
  <r>
    <n v="2684"/>
    <n v="89146"/>
    <x v="49"/>
    <x v="0"/>
    <x v="2"/>
    <n v="0.09"/>
    <n v="18.97"/>
    <n v="9.0299999999999994"/>
    <s v="Regular Air"/>
    <s v="Small Business"/>
    <x v="1"/>
    <x v="2"/>
    <s v="Small Box"/>
    <x v="336"/>
    <n v="0.37"/>
    <s v="United States"/>
    <x v="0"/>
    <x v="7"/>
    <s v="Port Charlotte"/>
    <n v="33952"/>
    <x v="82"/>
    <d v="2015-02-20T00:00:00"/>
    <x v="3"/>
    <n v="5"/>
    <n v="-1748.0119999999999"/>
    <n v="1"/>
    <n v="20.96"/>
    <n v="18.88"/>
  </r>
  <r>
    <n v="2951"/>
    <n v="91397"/>
    <x v="353"/>
    <x v="1"/>
    <x v="3"/>
    <n v="7.0000000000000007E-2"/>
    <n v="42.98"/>
    <n v="4.62"/>
    <s v="Express Air"/>
    <s v="Corporate"/>
    <x v="1"/>
    <x v="3"/>
    <s v="Small Box"/>
    <x v="116"/>
    <n v="0.56000000000000005"/>
    <s v="United States"/>
    <x v="1"/>
    <x v="17"/>
    <s v="Hays"/>
    <n v="67601"/>
    <x v="82"/>
    <d v="2015-02-17T00:00:00"/>
    <x v="3"/>
    <n v="2"/>
    <n v="565.38599999999997"/>
    <n v="19"/>
    <n v="819.4"/>
    <n v="42.91"/>
  </r>
  <r>
    <n v="2951"/>
    <n v="91397"/>
    <x v="353"/>
    <x v="1"/>
    <x v="3"/>
    <n v="0.03"/>
    <n v="89.99"/>
    <n v="42"/>
    <s v="Delivery Truck"/>
    <s v="Corporate"/>
    <x v="0"/>
    <x v="5"/>
    <s v="Jumbo Drum"/>
    <x v="94"/>
    <n v="0.66"/>
    <s v="United States"/>
    <x v="1"/>
    <x v="17"/>
    <s v="Hays"/>
    <n v="67601"/>
    <x v="82"/>
    <d v="2015-02-18T00:00:00"/>
    <x v="3"/>
    <n v="3"/>
    <n v="-230.9528"/>
    <n v="19"/>
    <n v="1809.75"/>
    <n v="89.96"/>
  </r>
  <r>
    <n v="2355"/>
    <n v="91304"/>
    <x v="354"/>
    <x v="2"/>
    <x v="4"/>
    <n v="0.1"/>
    <n v="78.69"/>
    <n v="19.989999999999998"/>
    <s v="Regular Air"/>
    <s v="Consumer"/>
    <x v="0"/>
    <x v="8"/>
    <s v="Small Box"/>
    <x v="337"/>
    <n v="0.43"/>
    <s v="United States"/>
    <x v="2"/>
    <x v="2"/>
    <s v="Coachella"/>
    <n v="92236"/>
    <x v="82"/>
    <d v="2015-02-16T00:00:00"/>
    <x v="3"/>
    <n v="1"/>
    <n v="465.43950000000001"/>
    <n v="9"/>
    <n v="674.55"/>
    <n v="78.59"/>
  </r>
  <r>
    <n v="1129"/>
    <n v="32037"/>
    <x v="355"/>
    <x v="3"/>
    <x v="2"/>
    <n v="0.04"/>
    <n v="8.6"/>
    <n v="6.19"/>
    <s v="Regular Air"/>
    <s v="Home Office"/>
    <x v="1"/>
    <x v="1"/>
    <s v="Small Box"/>
    <x v="177"/>
    <n v="0.38"/>
    <s v="United States"/>
    <x v="3"/>
    <x v="13"/>
    <s v="Boston"/>
    <n v="2118"/>
    <x v="83"/>
    <d v="2015-02-23T00:00:00"/>
    <x v="3"/>
    <n v="6"/>
    <n v="-63.813499999999998"/>
    <n v="37"/>
    <n v="311.66000000000003"/>
    <n v="8.56"/>
  </r>
  <r>
    <n v="1129"/>
    <n v="32037"/>
    <x v="355"/>
    <x v="3"/>
    <x v="2"/>
    <n v="7.0000000000000007E-2"/>
    <n v="699.99"/>
    <n v="24.49"/>
    <s v="Regular Air"/>
    <s v="Home Office"/>
    <x v="2"/>
    <x v="11"/>
    <s v="Large Box"/>
    <x v="338"/>
    <n v="0.54"/>
    <s v="United States"/>
    <x v="3"/>
    <x v="13"/>
    <s v="Boston"/>
    <n v="2118"/>
    <x v="83"/>
    <d v="2015-02-20T00:00:00"/>
    <x v="3"/>
    <n v="5"/>
    <n v="325.29000000000002"/>
    <n v="15"/>
    <n v="9862.51"/>
    <n v="699.92"/>
  </r>
  <r>
    <n v="1132"/>
    <n v="88102"/>
    <x v="356"/>
    <x v="1"/>
    <x v="2"/>
    <n v="0.04"/>
    <n v="8.6"/>
    <n v="6.19"/>
    <s v="Regular Air"/>
    <s v="Home Office"/>
    <x v="1"/>
    <x v="1"/>
    <s v="Small Box"/>
    <x v="177"/>
    <n v="0.38"/>
    <s v="United States"/>
    <x v="1"/>
    <x v="24"/>
    <s v="Euless"/>
    <n v="76039"/>
    <x v="83"/>
    <d v="2015-02-23T00:00:00"/>
    <x v="3"/>
    <n v="6"/>
    <n v="-63.813499999999998"/>
    <n v="9"/>
    <n v="75.81"/>
    <n v="8.56"/>
  </r>
  <r>
    <n v="1132"/>
    <n v="88102"/>
    <x v="356"/>
    <x v="1"/>
    <x v="2"/>
    <n v="7.0000000000000007E-2"/>
    <n v="699.99"/>
    <n v="24.49"/>
    <s v="Regular Air"/>
    <s v="Home Office"/>
    <x v="2"/>
    <x v="11"/>
    <s v="Large Box"/>
    <x v="338"/>
    <n v="0.54"/>
    <s v="United States"/>
    <x v="1"/>
    <x v="24"/>
    <s v="Euless"/>
    <n v="76039"/>
    <x v="83"/>
    <d v="2015-02-20T00:00:00"/>
    <x v="3"/>
    <n v="5"/>
    <n v="325.29000000000002"/>
    <n v="4"/>
    <n v="2630"/>
    <n v="699.92"/>
  </r>
  <r>
    <n v="1580"/>
    <n v="90934"/>
    <x v="357"/>
    <x v="3"/>
    <x v="2"/>
    <n v="0.1"/>
    <n v="11.58"/>
    <n v="6.97"/>
    <s v="Regular Air"/>
    <s v="Corporate"/>
    <x v="1"/>
    <x v="15"/>
    <s v="Small Box"/>
    <x v="339"/>
    <n v="0.35"/>
    <s v="United States"/>
    <x v="3"/>
    <x v="30"/>
    <s v="Waterville"/>
    <n v="4901"/>
    <x v="83"/>
    <d v="2015-02-20T00:00:00"/>
    <x v="3"/>
    <n v="5"/>
    <n v="-8.3979999999999997"/>
    <n v="1"/>
    <n v="14.53"/>
    <n v="11.48"/>
  </r>
  <r>
    <n v="1138"/>
    <n v="86574"/>
    <x v="358"/>
    <x v="1"/>
    <x v="3"/>
    <n v="0.02"/>
    <n v="160.97999999999999"/>
    <n v="30"/>
    <s v="Delivery Truck"/>
    <s v="Home Office"/>
    <x v="0"/>
    <x v="5"/>
    <s v="Jumbo Drum"/>
    <x v="287"/>
    <n v="0.62"/>
    <s v="United States"/>
    <x v="1"/>
    <x v="24"/>
    <s v="The Colony"/>
    <n v="75056"/>
    <x v="83"/>
    <d v="2015-02-19T00:00:00"/>
    <x v="3"/>
    <n v="4"/>
    <n v="-51.116"/>
    <n v="1"/>
    <n v="192.49"/>
    <n v="160.96"/>
  </r>
  <r>
    <n v="1228"/>
    <n v="55874"/>
    <x v="359"/>
    <x v="3"/>
    <x v="3"/>
    <n v="0"/>
    <n v="7.1"/>
    <n v="6.05"/>
    <s v="Regular Air"/>
    <s v="Small Business"/>
    <x v="1"/>
    <x v="1"/>
    <s v="Small Box"/>
    <x v="312"/>
    <n v="0.39"/>
    <s v="United States"/>
    <x v="3"/>
    <x v="28"/>
    <s v="Philadelphia"/>
    <n v="19140"/>
    <x v="83"/>
    <d v="2015-02-17T00:00:00"/>
    <x v="3"/>
    <n v="2"/>
    <n v="-60.145000000000003"/>
    <n v="28"/>
    <n v="208.83"/>
    <n v="7.1"/>
  </r>
  <r>
    <n v="1228"/>
    <n v="55874"/>
    <x v="359"/>
    <x v="3"/>
    <x v="3"/>
    <n v="0.01"/>
    <n v="4.9800000000000004"/>
    <n v="4.62"/>
    <s v="Express Air"/>
    <s v="Small Business"/>
    <x v="2"/>
    <x v="7"/>
    <s v="Small Pack"/>
    <x v="340"/>
    <n v="0.64"/>
    <s v="United States"/>
    <x v="3"/>
    <x v="28"/>
    <s v="Philadelphia"/>
    <n v="19140"/>
    <x v="83"/>
    <d v="2015-02-18T00:00:00"/>
    <x v="3"/>
    <n v="3"/>
    <n v="-111.72"/>
    <n v="41"/>
    <n v="228.3"/>
    <n v="4.97"/>
  </r>
  <r>
    <n v="1228"/>
    <n v="55874"/>
    <x v="359"/>
    <x v="3"/>
    <x v="3"/>
    <n v="0.06"/>
    <n v="5.68"/>
    <n v="1.39"/>
    <s v="Regular Air"/>
    <s v="Small Business"/>
    <x v="1"/>
    <x v="15"/>
    <s v="Small Box"/>
    <x v="341"/>
    <n v="0.38"/>
    <s v="United States"/>
    <x v="3"/>
    <x v="28"/>
    <s v="Philadelphia"/>
    <n v="19140"/>
    <x v="83"/>
    <d v="2015-02-16T00:00:00"/>
    <x v="3"/>
    <n v="1"/>
    <n v="33.01"/>
    <n v="24"/>
    <n v="129.53"/>
    <n v="5.62"/>
  </r>
  <r>
    <n v="1229"/>
    <n v="90378"/>
    <x v="360"/>
    <x v="1"/>
    <x v="3"/>
    <n v="0.01"/>
    <n v="4.9800000000000004"/>
    <n v="4.62"/>
    <s v="Express Air"/>
    <s v="Small Business"/>
    <x v="2"/>
    <x v="7"/>
    <s v="Small Pack"/>
    <x v="340"/>
    <n v="0.64"/>
    <s v="United States"/>
    <x v="1"/>
    <x v="24"/>
    <s v="Sulphur Springs"/>
    <n v="75482"/>
    <x v="83"/>
    <d v="2015-02-18T00:00:00"/>
    <x v="3"/>
    <n v="3"/>
    <n v="-111.72"/>
    <n v="10"/>
    <n v="55.68"/>
    <n v="4.97"/>
  </r>
  <r>
    <n v="1625"/>
    <n v="90601"/>
    <x v="361"/>
    <x v="3"/>
    <x v="3"/>
    <n v="0"/>
    <n v="209.37"/>
    <n v="69"/>
    <s v="Regular Air"/>
    <s v="Home Office"/>
    <x v="0"/>
    <x v="0"/>
    <s v="Large Box"/>
    <x v="342"/>
    <n v="0.79"/>
    <s v="United States"/>
    <x v="3"/>
    <x v="5"/>
    <s v="Glen Cove"/>
    <n v="11542"/>
    <x v="83"/>
    <d v="2015-02-18T00:00:00"/>
    <x v="3"/>
    <n v="3"/>
    <n v="-263.1119291"/>
    <n v="11"/>
    <n v="1959.88"/>
    <n v="209.37"/>
  </r>
  <r>
    <n v="3151"/>
    <n v="88545"/>
    <x v="278"/>
    <x v="2"/>
    <x v="4"/>
    <n v="0.05"/>
    <n v="25.99"/>
    <n v="5.37"/>
    <s v="Express Air"/>
    <s v="Corporate"/>
    <x v="1"/>
    <x v="9"/>
    <s v="Small Box"/>
    <x v="64"/>
    <n v="0.56000000000000005"/>
    <s v="United States"/>
    <x v="2"/>
    <x v="2"/>
    <s v="Twentynine Palms"/>
    <n v="92277"/>
    <x v="83"/>
    <d v="2015-02-18T00:00:00"/>
    <x v="3"/>
    <n v="3"/>
    <n v="220.35720000000001"/>
    <n v="18"/>
    <n v="451.35"/>
    <n v="25.94"/>
  </r>
  <r>
    <n v="936"/>
    <n v="90588"/>
    <x v="362"/>
    <x v="2"/>
    <x v="0"/>
    <n v="0.05"/>
    <n v="6.04"/>
    <n v="2.14"/>
    <s v="Express Air"/>
    <s v="Corporate"/>
    <x v="1"/>
    <x v="2"/>
    <s v="Wrap Bag"/>
    <x v="343"/>
    <n v="0.38"/>
    <s v="United States"/>
    <x v="2"/>
    <x v="2"/>
    <s v="Redlands"/>
    <n v="92374"/>
    <x v="84"/>
    <d v="2015-02-19T00:00:00"/>
    <x v="3"/>
    <n v="3"/>
    <n v="-4.1399999999999997"/>
    <n v="1"/>
    <n v="8.41"/>
    <n v="5.99"/>
  </r>
  <r>
    <n v="1305"/>
    <n v="87002"/>
    <x v="363"/>
    <x v="2"/>
    <x v="1"/>
    <n v="0.04"/>
    <n v="62.18"/>
    <n v="10.84"/>
    <s v="Regular Air"/>
    <s v="Consumer"/>
    <x v="0"/>
    <x v="8"/>
    <s v="Medium Box"/>
    <x v="344"/>
    <n v="0.63"/>
    <s v="United States"/>
    <x v="2"/>
    <x v="9"/>
    <s v="West Valley City"/>
    <n v="84120"/>
    <x v="84"/>
    <d v="2015-02-19T00:00:00"/>
    <x v="3"/>
    <n v="3"/>
    <n v="125.8077"/>
    <n v="3"/>
    <n v="182.33"/>
    <n v="62.14"/>
  </r>
  <r>
    <n v="2427"/>
    <n v="90860"/>
    <x v="364"/>
    <x v="1"/>
    <x v="1"/>
    <n v="0.03"/>
    <n v="40.99"/>
    <n v="19.989999999999998"/>
    <s v="Regular Air"/>
    <s v="Corporate"/>
    <x v="1"/>
    <x v="2"/>
    <s v="Small Box"/>
    <x v="345"/>
    <n v="0.36"/>
    <s v="United States"/>
    <x v="1"/>
    <x v="24"/>
    <s v="Keller"/>
    <n v="76248"/>
    <x v="84"/>
    <d v="2015-02-18T00:00:00"/>
    <x v="3"/>
    <n v="2"/>
    <n v="395.30799999999999"/>
    <n v="21"/>
    <n v="885.65"/>
    <n v="40.96"/>
  </r>
  <r>
    <n v="1065"/>
    <n v="88899"/>
    <x v="365"/>
    <x v="1"/>
    <x v="0"/>
    <n v="0.01"/>
    <n v="15.99"/>
    <n v="13.18"/>
    <s v="Regular Air"/>
    <s v="Corporate"/>
    <x v="1"/>
    <x v="1"/>
    <s v="Small Box"/>
    <x v="117"/>
    <n v="0.37"/>
    <s v="United States"/>
    <x v="1"/>
    <x v="4"/>
    <s v="Burbank"/>
    <n v="60459"/>
    <x v="85"/>
    <d v="2015-02-20T00:00:00"/>
    <x v="3"/>
    <n v="3"/>
    <n v="-99.43544"/>
    <n v="23"/>
    <n v="377.44"/>
    <n v="15.98"/>
  </r>
  <r>
    <n v="3255"/>
    <n v="90488"/>
    <x v="366"/>
    <x v="0"/>
    <x v="0"/>
    <n v="0.06"/>
    <n v="47.98"/>
    <n v="3.61"/>
    <s v="Regular Air"/>
    <s v="Home Office"/>
    <x v="2"/>
    <x v="7"/>
    <s v="Small Pack"/>
    <x v="346"/>
    <n v="0.71"/>
    <s v="United States"/>
    <x v="0"/>
    <x v="7"/>
    <s v="Tamarac"/>
    <n v="33319"/>
    <x v="85"/>
    <d v="2015-02-20T00:00:00"/>
    <x v="3"/>
    <n v="3"/>
    <n v="596.80799999999999"/>
    <n v="2"/>
    <n v="97.96"/>
    <n v="47.92"/>
  </r>
  <r>
    <n v="2141"/>
    <n v="87570"/>
    <x v="367"/>
    <x v="2"/>
    <x v="1"/>
    <n v="0.01"/>
    <n v="5.44"/>
    <n v="7.46"/>
    <s v="Regular Air"/>
    <s v="Home Office"/>
    <x v="1"/>
    <x v="1"/>
    <s v="Small Box"/>
    <x v="347"/>
    <n v="0.36"/>
    <s v="United States"/>
    <x v="2"/>
    <x v="39"/>
    <s v="Durango"/>
    <n v="81301"/>
    <x v="85"/>
    <d v="2015-02-19T00:00:00"/>
    <x v="3"/>
    <n v="2"/>
    <n v="-18.478200000000001"/>
    <n v="3"/>
    <n v="19.68"/>
    <n v="5.43"/>
  </r>
  <r>
    <n v="2141"/>
    <n v="87570"/>
    <x v="367"/>
    <x v="2"/>
    <x v="1"/>
    <n v="0.02"/>
    <n v="549.99"/>
    <n v="49"/>
    <s v="Delivery Truck"/>
    <s v="Home Office"/>
    <x v="2"/>
    <x v="11"/>
    <s v="Jumbo Drum"/>
    <x v="348"/>
    <n v="0.35"/>
    <s v="United States"/>
    <x v="2"/>
    <x v="39"/>
    <s v="Durango"/>
    <n v="81301"/>
    <x v="85"/>
    <d v="2015-02-20T00:00:00"/>
    <x v="3"/>
    <n v="3"/>
    <n v="-381.84120000000001"/>
    <n v="18"/>
    <n v="9798.84"/>
    <n v="549.97"/>
  </r>
  <r>
    <n v="2141"/>
    <n v="87570"/>
    <x v="367"/>
    <x v="2"/>
    <x v="1"/>
    <n v="0.03"/>
    <n v="22.01"/>
    <n v="5.53"/>
    <s v="Express Air"/>
    <s v="Home Office"/>
    <x v="1"/>
    <x v="9"/>
    <s v="Small Pack"/>
    <x v="125"/>
    <n v="0.59"/>
    <s v="United States"/>
    <x v="2"/>
    <x v="39"/>
    <s v="Durango"/>
    <n v="81301"/>
    <x v="85"/>
    <d v="2015-02-19T00:00:00"/>
    <x v="3"/>
    <n v="2"/>
    <n v="12.5504"/>
    <n v="7"/>
    <n v="154.11000000000001"/>
    <n v="21.98"/>
  </r>
  <r>
    <n v="2141"/>
    <n v="87570"/>
    <x v="367"/>
    <x v="2"/>
    <x v="1"/>
    <n v="0.09"/>
    <n v="34.76"/>
    <n v="8.2200000000000006"/>
    <s v="Regular Air"/>
    <s v="Home Office"/>
    <x v="1"/>
    <x v="12"/>
    <s v="Small Box"/>
    <x v="349"/>
    <n v="0.56999999999999995"/>
    <s v="United States"/>
    <x v="2"/>
    <x v="39"/>
    <s v="Durango"/>
    <n v="81301"/>
    <x v="85"/>
    <d v="2015-02-20T00:00:00"/>
    <x v="3"/>
    <n v="3"/>
    <n v="45.3324"/>
    <n v="7"/>
    <n v="242.97"/>
    <n v="34.67"/>
  </r>
  <r>
    <n v="91"/>
    <n v="87176"/>
    <x v="368"/>
    <x v="2"/>
    <x v="3"/>
    <n v="0.05"/>
    <n v="5.18"/>
    <n v="2.04"/>
    <s v="Regular Air"/>
    <s v="Home Office"/>
    <x v="1"/>
    <x v="2"/>
    <s v="Wrap Bag"/>
    <x v="350"/>
    <n v="0.36"/>
    <s v="United States"/>
    <x v="2"/>
    <x v="2"/>
    <s v="Vallejo"/>
    <n v="94591"/>
    <x v="85"/>
    <d v="2015-02-20T00:00:00"/>
    <x v="3"/>
    <n v="3"/>
    <n v="34.010399999999997"/>
    <n v="10"/>
    <n v="53.54"/>
    <n v="5.13"/>
  </r>
  <r>
    <n v="2521"/>
    <n v="87032"/>
    <x v="369"/>
    <x v="1"/>
    <x v="3"/>
    <n v="0"/>
    <n v="175.99"/>
    <n v="4.99"/>
    <s v="Regular Air"/>
    <s v="Home Office"/>
    <x v="2"/>
    <x v="13"/>
    <s v="Small Box"/>
    <x v="351"/>
    <n v="0.59"/>
    <s v="United States"/>
    <x v="1"/>
    <x v="24"/>
    <s v="Corsicana"/>
    <n v="75109"/>
    <x v="85"/>
    <d v="2015-02-21T00:00:00"/>
    <x v="3"/>
    <n v="3"/>
    <n v="1656.6555000000001"/>
    <n v="15"/>
    <n v="2400.9499999999998"/>
    <n v="175.99"/>
  </r>
  <r>
    <n v="2498"/>
    <n v="16547"/>
    <x v="21"/>
    <x v="2"/>
    <x v="4"/>
    <n v="0.09"/>
    <n v="355.98"/>
    <n v="58.92"/>
    <s v="Delivery Truck"/>
    <s v="Corporate"/>
    <x v="0"/>
    <x v="5"/>
    <s v="Jumbo Drum"/>
    <x v="352"/>
    <n v="0.64"/>
    <s v="United States"/>
    <x v="2"/>
    <x v="2"/>
    <s v="San Diego"/>
    <n v="92024"/>
    <x v="85"/>
    <d v="2015-02-20T00:00:00"/>
    <x v="3"/>
    <n v="3"/>
    <n v="1240.25"/>
    <n v="30"/>
    <n v="10554.63"/>
    <n v="355.89"/>
  </r>
  <r>
    <n v="2498"/>
    <n v="16547"/>
    <x v="21"/>
    <x v="2"/>
    <x v="4"/>
    <n v="0.04"/>
    <n v="218.75"/>
    <n v="69.64"/>
    <s v="Delivery Truck"/>
    <s v="Corporate"/>
    <x v="0"/>
    <x v="0"/>
    <s v="Jumbo Box"/>
    <x v="353"/>
    <n v="0.77"/>
    <s v="United States"/>
    <x v="2"/>
    <x v="2"/>
    <s v="San Diego"/>
    <n v="92024"/>
    <x v="85"/>
    <d v="2015-02-18T00:00:00"/>
    <x v="3"/>
    <n v="1"/>
    <n v="-533.23199999999997"/>
    <n v="8"/>
    <n v="1749.64"/>
    <n v="218.71"/>
  </r>
  <r>
    <n v="2499"/>
    <n v="88319"/>
    <x v="370"/>
    <x v="1"/>
    <x v="4"/>
    <n v="0.09"/>
    <n v="355.98"/>
    <n v="58.92"/>
    <s v="Delivery Truck"/>
    <s v="Corporate"/>
    <x v="0"/>
    <x v="5"/>
    <s v="Jumbo Drum"/>
    <x v="352"/>
    <n v="0.64"/>
    <s v="United States"/>
    <x v="1"/>
    <x v="4"/>
    <s v="Kankakee"/>
    <n v="60901"/>
    <x v="85"/>
    <d v="2015-02-20T00:00:00"/>
    <x v="3"/>
    <n v="3"/>
    <n v="1240.25"/>
    <n v="8"/>
    <n v="2814.57"/>
    <n v="355.89"/>
  </r>
  <r>
    <n v="993"/>
    <n v="89432"/>
    <x v="371"/>
    <x v="2"/>
    <x v="1"/>
    <n v="0.05"/>
    <n v="4.28"/>
    <n v="5.17"/>
    <s v="Regular Air"/>
    <s v="Small Business"/>
    <x v="1"/>
    <x v="2"/>
    <s v="Small Box"/>
    <x v="354"/>
    <n v="0.4"/>
    <s v="United States"/>
    <x v="2"/>
    <x v="2"/>
    <s v="Oxnard"/>
    <n v="93030"/>
    <x v="86"/>
    <d v="2015-02-19T00:00:00"/>
    <x v="3"/>
    <n v="1"/>
    <n v="-104.57"/>
    <n v="9"/>
    <n v="38.58"/>
    <n v="4.2300000000000004"/>
  </r>
  <r>
    <n v="1303"/>
    <n v="87003"/>
    <x v="372"/>
    <x v="2"/>
    <x v="1"/>
    <n v="0.03"/>
    <n v="39.479999999999997"/>
    <n v="1.99"/>
    <s v="Regular Air"/>
    <s v="Consumer"/>
    <x v="2"/>
    <x v="7"/>
    <s v="Small Pack"/>
    <x v="355"/>
    <n v="0.54"/>
    <s v="United States"/>
    <x v="2"/>
    <x v="9"/>
    <s v="Tooele"/>
    <n v="84074"/>
    <x v="86"/>
    <d v="2015-02-21T00:00:00"/>
    <x v="3"/>
    <n v="2"/>
    <n v="317.08949999999999"/>
    <n v="12"/>
    <n v="459.55"/>
    <n v="39.450000000000003"/>
  </r>
  <r>
    <n v="2828"/>
    <n v="87720"/>
    <x v="373"/>
    <x v="2"/>
    <x v="1"/>
    <n v="0.05"/>
    <n v="11.29"/>
    <n v="5.03"/>
    <s v="Regular Air"/>
    <s v="Corporate"/>
    <x v="1"/>
    <x v="12"/>
    <s v="Small Box"/>
    <x v="356"/>
    <n v="0.59"/>
    <s v="United States"/>
    <x v="2"/>
    <x v="2"/>
    <s v="El Centro"/>
    <n v="92243"/>
    <x v="86"/>
    <d v="2015-02-21T00:00:00"/>
    <x v="3"/>
    <n v="2"/>
    <n v="-35.26"/>
    <n v="8"/>
    <n v="90.46"/>
    <n v="11.24"/>
  </r>
  <r>
    <n v="1303"/>
    <n v="87005"/>
    <x v="372"/>
    <x v="2"/>
    <x v="2"/>
    <n v="0.01"/>
    <n v="65.989999999999995"/>
    <n v="5.31"/>
    <s v="Regular Air"/>
    <s v="Consumer"/>
    <x v="2"/>
    <x v="13"/>
    <s v="Small Box"/>
    <x v="357"/>
    <n v="0.56999999999999995"/>
    <s v="United States"/>
    <x v="2"/>
    <x v="9"/>
    <s v="Tooele"/>
    <n v="84074"/>
    <x v="86"/>
    <d v="2015-02-26T00:00:00"/>
    <x v="3"/>
    <n v="6"/>
    <n v="250.36272"/>
    <n v="9"/>
    <n v="536.9"/>
    <n v="65.98"/>
  </r>
  <r>
    <n v="2287"/>
    <n v="90147"/>
    <x v="374"/>
    <x v="0"/>
    <x v="2"/>
    <n v="0.1"/>
    <n v="54.1"/>
    <n v="19.989999999999998"/>
    <s v="Regular Air"/>
    <s v="Corporate"/>
    <x v="1"/>
    <x v="12"/>
    <s v="Small Box"/>
    <x v="358"/>
    <n v="0.59"/>
    <s v="United States"/>
    <x v="0"/>
    <x v="37"/>
    <s v="Summerville"/>
    <n v="29483"/>
    <x v="86"/>
    <d v="2015-02-24T00:00:00"/>
    <x v="3"/>
    <n v="4"/>
    <n v="34.067999999999998"/>
    <n v="9"/>
    <n v="469.59"/>
    <n v="54"/>
  </r>
  <r>
    <n v="1827"/>
    <n v="86956"/>
    <x v="94"/>
    <x v="1"/>
    <x v="4"/>
    <n v="0"/>
    <n v="5.98"/>
    <n v="0.96"/>
    <s v="Regular Air"/>
    <s v="Corporate"/>
    <x v="1"/>
    <x v="9"/>
    <s v="Wrap Bag"/>
    <x v="164"/>
    <n v="0.6"/>
    <s v="United States"/>
    <x v="1"/>
    <x v="20"/>
    <s v="Burlington"/>
    <n v="52601"/>
    <x v="86"/>
    <d v="2015-02-20T00:00:00"/>
    <x v="3"/>
    <n v="2"/>
    <n v="38.039700000000003"/>
    <n v="9"/>
    <n v="55.13"/>
    <n v="5.98"/>
  </r>
  <r>
    <n v="1828"/>
    <n v="86956"/>
    <x v="375"/>
    <x v="1"/>
    <x v="4"/>
    <n v="0.02"/>
    <n v="5.98"/>
    <n v="5.46"/>
    <s v="Regular Air"/>
    <s v="Corporate"/>
    <x v="1"/>
    <x v="2"/>
    <s v="Small Box"/>
    <x v="97"/>
    <n v="0.36"/>
    <s v="United States"/>
    <x v="1"/>
    <x v="20"/>
    <s v="Cedar Falls"/>
    <n v="50613"/>
    <x v="86"/>
    <d v="2015-02-20T00:00:00"/>
    <x v="3"/>
    <n v="2"/>
    <n v="-47.12"/>
    <n v="7"/>
    <n v="44.8"/>
    <n v="5.96"/>
  </r>
  <r>
    <n v="2052"/>
    <n v="87234"/>
    <x v="376"/>
    <x v="2"/>
    <x v="4"/>
    <n v="7.0000000000000007E-2"/>
    <n v="31.78"/>
    <n v="1.99"/>
    <s v="Regular Air"/>
    <s v="Home Office"/>
    <x v="2"/>
    <x v="7"/>
    <s v="Small Pack"/>
    <x v="359"/>
    <n v="0.42"/>
    <s v="United States"/>
    <x v="2"/>
    <x v="45"/>
    <s v="Albuquerque"/>
    <n v="87105"/>
    <x v="86"/>
    <d v="2015-02-21T00:00:00"/>
    <x v="3"/>
    <n v="2"/>
    <n v="265.11180000000002"/>
    <n v="13"/>
    <n v="384.22"/>
    <n v="31.71"/>
  </r>
  <r>
    <n v="2052"/>
    <n v="87234"/>
    <x v="376"/>
    <x v="2"/>
    <x v="4"/>
    <n v="0"/>
    <n v="5.98"/>
    <n v="2.5"/>
    <s v="Regular Air"/>
    <s v="Home Office"/>
    <x v="1"/>
    <x v="15"/>
    <s v="Small Box"/>
    <x v="104"/>
    <n v="0.36"/>
    <s v="United States"/>
    <x v="2"/>
    <x v="45"/>
    <s v="Albuquerque"/>
    <n v="87105"/>
    <x v="86"/>
    <d v="2015-02-20T00:00:00"/>
    <x v="3"/>
    <n v="2"/>
    <n v="9.5608000000000004"/>
    <n v="5"/>
    <n v="31.64"/>
    <n v="5.98"/>
  </r>
  <r>
    <n v="2052"/>
    <n v="87234"/>
    <x v="376"/>
    <x v="2"/>
    <x v="4"/>
    <n v="0.1"/>
    <n v="35.99"/>
    <n v="1.1000000000000001"/>
    <s v="Express Air"/>
    <s v="Home Office"/>
    <x v="2"/>
    <x v="13"/>
    <s v="Small Box"/>
    <x v="360"/>
    <n v="0.55000000000000004"/>
    <s v="United States"/>
    <x v="2"/>
    <x v="45"/>
    <s v="Albuquerque"/>
    <n v="87105"/>
    <x v="86"/>
    <d v="2015-02-20T00:00:00"/>
    <x v="3"/>
    <n v="2"/>
    <n v="390.09840000000003"/>
    <n v="19"/>
    <n v="565.36"/>
    <n v="35.89"/>
  </r>
  <r>
    <n v="2882"/>
    <n v="55300"/>
    <x v="377"/>
    <x v="0"/>
    <x v="1"/>
    <n v="0.03"/>
    <n v="4.0599999999999996"/>
    <n v="6.89"/>
    <s v="Regular Air"/>
    <s v="Consumer"/>
    <x v="1"/>
    <x v="3"/>
    <s v="Small Box"/>
    <x v="361"/>
    <n v="0.6"/>
    <s v="United States"/>
    <x v="0"/>
    <x v="3"/>
    <s v="Charlotte"/>
    <n v="28206"/>
    <x v="87"/>
    <d v="2015-02-22T00:00:00"/>
    <x v="3"/>
    <n v="1"/>
    <n v="-246.27610000000001"/>
    <n v="37"/>
    <n v="159.88999999999999"/>
    <n v="4.03"/>
  </r>
  <r>
    <n v="2882"/>
    <n v="55300"/>
    <x v="377"/>
    <x v="0"/>
    <x v="1"/>
    <n v="0.01"/>
    <n v="3.75"/>
    <n v="0.5"/>
    <s v="Regular Air"/>
    <s v="Consumer"/>
    <x v="1"/>
    <x v="10"/>
    <s v="Small Box"/>
    <x v="362"/>
    <n v="0.37"/>
    <s v="United States"/>
    <x v="0"/>
    <x v="3"/>
    <s v="Charlotte"/>
    <n v="28206"/>
    <x v="87"/>
    <d v="2015-02-21T00:00:00"/>
    <x v="3"/>
    <n v="1"/>
    <n v="55.194600000000001"/>
    <n v="48"/>
    <n v="180.48"/>
    <n v="3.74"/>
  </r>
  <r>
    <n v="2882"/>
    <n v="55300"/>
    <x v="377"/>
    <x v="0"/>
    <x v="1"/>
    <n v="0.02"/>
    <n v="10.68"/>
    <n v="13.04"/>
    <s v="Regular Air"/>
    <s v="Consumer"/>
    <x v="0"/>
    <x v="8"/>
    <s v="Large Box"/>
    <x v="363"/>
    <n v="0.6"/>
    <s v="United States"/>
    <x v="0"/>
    <x v="3"/>
    <s v="Charlotte"/>
    <n v="28206"/>
    <x v="87"/>
    <d v="2015-02-22T00:00:00"/>
    <x v="3"/>
    <n v="1"/>
    <n v="-307.29649999999998"/>
    <n v="31"/>
    <n v="350.48"/>
    <n v="10.66"/>
  </r>
  <r>
    <n v="2886"/>
    <n v="87630"/>
    <x v="378"/>
    <x v="3"/>
    <x v="1"/>
    <n v="0.03"/>
    <n v="4.0599999999999996"/>
    <n v="6.89"/>
    <s v="Regular Air"/>
    <s v="Consumer"/>
    <x v="1"/>
    <x v="3"/>
    <s v="Small Box"/>
    <x v="361"/>
    <n v="0.6"/>
    <s v="United States"/>
    <x v="3"/>
    <x v="15"/>
    <s v="Parma"/>
    <n v="44134"/>
    <x v="87"/>
    <d v="2015-02-22T00:00:00"/>
    <x v="3"/>
    <n v="1"/>
    <n v="-185.17"/>
    <n v="9"/>
    <n v="38.89"/>
    <n v="4.03"/>
  </r>
  <r>
    <n v="2886"/>
    <n v="87630"/>
    <x v="378"/>
    <x v="3"/>
    <x v="1"/>
    <n v="0.01"/>
    <n v="3.75"/>
    <n v="0.5"/>
    <s v="Regular Air"/>
    <s v="Consumer"/>
    <x v="1"/>
    <x v="10"/>
    <s v="Small Box"/>
    <x v="362"/>
    <n v="0.37"/>
    <s v="United States"/>
    <x v="3"/>
    <x v="15"/>
    <s v="Parma"/>
    <n v="44134"/>
    <x v="87"/>
    <d v="2015-02-21T00:00:00"/>
    <x v="3"/>
    <n v="1"/>
    <n v="31.1328"/>
    <n v="12"/>
    <n v="45.12"/>
    <n v="3.74"/>
  </r>
  <r>
    <n v="2886"/>
    <n v="87630"/>
    <x v="378"/>
    <x v="3"/>
    <x v="1"/>
    <n v="0.02"/>
    <n v="10.68"/>
    <n v="13.04"/>
    <s v="Regular Air"/>
    <s v="Consumer"/>
    <x v="0"/>
    <x v="8"/>
    <s v="Large Box"/>
    <x v="363"/>
    <n v="0.6"/>
    <s v="United States"/>
    <x v="3"/>
    <x v="15"/>
    <s v="Parma"/>
    <n v="44134"/>
    <x v="87"/>
    <d v="2015-02-22T00:00:00"/>
    <x v="3"/>
    <n v="1"/>
    <n v="-231.05"/>
    <n v="8"/>
    <n v="90.45"/>
    <n v="10.66"/>
  </r>
  <r>
    <n v="3284"/>
    <n v="90751"/>
    <x v="379"/>
    <x v="0"/>
    <x v="1"/>
    <n v="0.05"/>
    <n v="19.23"/>
    <n v="6.15"/>
    <s v="Express Air"/>
    <s v="Corporate"/>
    <x v="0"/>
    <x v="8"/>
    <s v="Small Pack"/>
    <x v="47"/>
    <n v="0.44"/>
    <s v="United States"/>
    <x v="0"/>
    <x v="7"/>
    <s v="Kissimmee"/>
    <n v="34741"/>
    <x v="87"/>
    <d v="2015-02-22T00:00:00"/>
    <x v="3"/>
    <n v="1"/>
    <n v="-2133.2779999999998"/>
    <n v="6"/>
    <n v="119.78"/>
    <n v="19.18"/>
  </r>
  <r>
    <n v="233"/>
    <n v="90237"/>
    <x v="380"/>
    <x v="1"/>
    <x v="3"/>
    <n v="7.0000000000000007E-2"/>
    <n v="5.81"/>
    <n v="8.49"/>
    <s v="Regular Air"/>
    <s v="Small Business"/>
    <x v="1"/>
    <x v="1"/>
    <s v="Small Box"/>
    <x v="243"/>
    <n v="0.39"/>
    <s v="United States"/>
    <x v="1"/>
    <x v="4"/>
    <s v="Orland Park"/>
    <n v="60462"/>
    <x v="87"/>
    <d v="2015-02-22T00:00:00"/>
    <x v="3"/>
    <n v="1"/>
    <n v="-243.23650000000001"/>
    <n v="10"/>
    <n v="58.8"/>
    <n v="5.74"/>
  </r>
  <r>
    <n v="233"/>
    <n v="90237"/>
    <x v="380"/>
    <x v="1"/>
    <x v="3"/>
    <n v="0.04"/>
    <n v="9.65"/>
    <n v="6.22"/>
    <s v="Regular Air"/>
    <s v="Small Business"/>
    <x v="0"/>
    <x v="8"/>
    <s v="Small Box"/>
    <x v="364"/>
    <n v="0.55000000000000004"/>
    <s v="United States"/>
    <x v="1"/>
    <x v="4"/>
    <s v="Orland Park"/>
    <n v="60462"/>
    <x v="87"/>
    <d v="2015-02-21T00:00:00"/>
    <x v="3"/>
    <n v="1"/>
    <n v="-53.62"/>
    <n v="12"/>
    <n v="120.47"/>
    <n v="9.61"/>
  </r>
  <r>
    <n v="1485"/>
    <n v="91236"/>
    <x v="381"/>
    <x v="1"/>
    <x v="4"/>
    <n v="0.04"/>
    <n v="11.5"/>
    <n v="7.19"/>
    <s v="Regular Air"/>
    <s v="Home Office"/>
    <x v="1"/>
    <x v="1"/>
    <s v="Small Box"/>
    <x v="365"/>
    <n v="0.4"/>
    <s v="United States"/>
    <x v="1"/>
    <x v="4"/>
    <s v="Downers Grove"/>
    <n v="60516"/>
    <x v="87"/>
    <d v="2015-02-23T00:00:00"/>
    <x v="3"/>
    <n v="2"/>
    <n v="-23.357880000000002"/>
    <n v="14"/>
    <n v="157.81"/>
    <n v="11.46"/>
  </r>
  <r>
    <n v="1485"/>
    <n v="91236"/>
    <x v="381"/>
    <x v="1"/>
    <x v="4"/>
    <n v="0.02"/>
    <n v="15.7"/>
    <n v="11.25"/>
    <s v="Regular Air"/>
    <s v="Home Office"/>
    <x v="1"/>
    <x v="12"/>
    <s v="Small Box"/>
    <x v="366"/>
    <n v="0.6"/>
    <s v="United States"/>
    <x v="1"/>
    <x v="4"/>
    <s v="Downers Grove"/>
    <n v="60516"/>
    <x v="87"/>
    <d v="2015-02-21T00:00:00"/>
    <x v="3"/>
    <n v="1"/>
    <n v="-18.241599999999998"/>
    <n v="1"/>
    <n v="19.440000000000001"/>
    <n v="15.68"/>
  </r>
  <r>
    <n v="1485"/>
    <n v="91236"/>
    <x v="381"/>
    <x v="1"/>
    <x v="4"/>
    <n v="0.05"/>
    <n v="225.02"/>
    <n v="28.66"/>
    <s v="Delivery Truck"/>
    <s v="Home Office"/>
    <x v="1"/>
    <x v="12"/>
    <s v="Jumbo Drum"/>
    <x v="367"/>
    <n v="0.72"/>
    <s v="United States"/>
    <x v="1"/>
    <x v="4"/>
    <s v="Downers Grove"/>
    <n v="60516"/>
    <x v="87"/>
    <d v="2015-02-22T00:00:00"/>
    <x v="3"/>
    <n v="1"/>
    <n v="1428.9104"/>
    <n v="21"/>
    <n v="4636.63"/>
    <n v="224.97"/>
  </r>
  <r>
    <n v="181"/>
    <n v="38087"/>
    <x v="382"/>
    <x v="2"/>
    <x v="0"/>
    <n v="0.02"/>
    <n v="49.99"/>
    <n v="19.989999999999998"/>
    <s v="Regular Air"/>
    <s v="Small Business"/>
    <x v="2"/>
    <x v="7"/>
    <s v="Small Box"/>
    <x v="235"/>
    <n v="0.41"/>
    <s v="United States"/>
    <x v="2"/>
    <x v="2"/>
    <s v="San Francisco"/>
    <n v="94122"/>
    <x v="88"/>
    <d v="2015-02-21T00:00:00"/>
    <x v="3"/>
    <n v="0"/>
    <n v="-76.89"/>
    <n v="18"/>
    <n v="901.81"/>
    <n v="49.97"/>
  </r>
  <r>
    <n v="184"/>
    <n v="88360"/>
    <x v="383"/>
    <x v="3"/>
    <x v="0"/>
    <n v="0.02"/>
    <n v="49.99"/>
    <n v="19.989999999999998"/>
    <s v="Regular Air"/>
    <s v="Small Business"/>
    <x v="2"/>
    <x v="7"/>
    <s v="Small Box"/>
    <x v="235"/>
    <n v="0.41"/>
    <s v="United States"/>
    <x v="3"/>
    <x v="13"/>
    <s v="Arlington"/>
    <n v="2474"/>
    <x v="88"/>
    <d v="2015-02-21T00:00:00"/>
    <x v="3"/>
    <n v="0"/>
    <n v="-76.89"/>
    <n v="5"/>
    <n v="250.5"/>
    <n v="49.97"/>
  </r>
  <r>
    <n v="2225"/>
    <n v="89970"/>
    <x v="384"/>
    <x v="2"/>
    <x v="0"/>
    <n v="0"/>
    <n v="100.89"/>
    <n v="42"/>
    <s v="Delivery Truck"/>
    <s v="Small Business"/>
    <x v="0"/>
    <x v="5"/>
    <s v="Jumbo Drum"/>
    <x v="368"/>
    <n v="0.61"/>
    <s v="United States"/>
    <x v="2"/>
    <x v="45"/>
    <s v="Hobbs"/>
    <n v="88240"/>
    <x v="88"/>
    <d v="2015-02-22T00:00:00"/>
    <x v="3"/>
    <n v="0"/>
    <n v="1500.12"/>
    <n v="15"/>
    <n v="1608.11"/>
    <n v="100.89"/>
  </r>
  <r>
    <n v="875"/>
    <n v="89059"/>
    <x v="385"/>
    <x v="2"/>
    <x v="1"/>
    <n v="0.04"/>
    <n v="4.37"/>
    <n v="5.15"/>
    <s v="Regular Air"/>
    <s v="Small Business"/>
    <x v="1"/>
    <x v="3"/>
    <s v="Small Box"/>
    <x v="142"/>
    <n v="0.59"/>
    <s v="United States"/>
    <x v="2"/>
    <x v="9"/>
    <s v="Salt Lake City"/>
    <n v="84106"/>
    <x v="88"/>
    <d v="2015-02-22T00:00:00"/>
    <x v="3"/>
    <n v="0"/>
    <n v="-74.479600000000005"/>
    <n v="18"/>
    <n v="78.59"/>
    <n v="4.33"/>
  </r>
  <r>
    <n v="875"/>
    <n v="89059"/>
    <x v="385"/>
    <x v="2"/>
    <x v="1"/>
    <n v="0.09"/>
    <n v="155.99"/>
    <n v="8.99"/>
    <s v="Regular Air"/>
    <s v="Small Business"/>
    <x v="2"/>
    <x v="13"/>
    <s v="Small Box"/>
    <x v="96"/>
    <n v="0.57999999999999996"/>
    <s v="United States"/>
    <x v="2"/>
    <x v="9"/>
    <s v="Salt Lake City"/>
    <n v="84106"/>
    <x v="88"/>
    <d v="2015-02-23T00:00:00"/>
    <x v="3"/>
    <n v="1"/>
    <n v="-232.22056000000001"/>
    <n v="4"/>
    <n v="497.11"/>
    <n v="155.9"/>
  </r>
  <r>
    <n v="2472"/>
    <n v="86514"/>
    <x v="386"/>
    <x v="1"/>
    <x v="2"/>
    <n v="0.1"/>
    <n v="4.91"/>
    <n v="0.5"/>
    <s v="Express Air"/>
    <s v="Home Office"/>
    <x v="1"/>
    <x v="10"/>
    <s v="Small Box"/>
    <x v="369"/>
    <n v="0.36"/>
    <s v="United States"/>
    <x v="1"/>
    <x v="4"/>
    <s v="Joliet"/>
    <n v="60432"/>
    <x v="88"/>
    <d v="2015-02-21T00:00:00"/>
    <x v="3"/>
    <n v="0"/>
    <n v="35.279699999999998"/>
    <n v="10"/>
    <n v="51.13"/>
    <n v="4.8099999999999996"/>
  </r>
  <r>
    <n v="553"/>
    <n v="2433"/>
    <x v="71"/>
    <x v="2"/>
    <x v="4"/>
    <n v="7.0000000000000007E-2"/>
    <n v="2036.48"/>
    <n v="14.7"/>
    <s v="Delivery Truck"/>
    <s v="Corporate"/>
    <x v="2"/>
    <x v="4"/>
    <s v="Jumbo Drum"/>
    <x v="303"/>
    <n v="0.55000000000000004"/>
    <s v="United States"/>
    <x v="2"/>
    <x v="2"/>
    <s v="Los Angeles"/>
    <n v="90008"/>
    <x v="88"/>
    <d v="2015-02-21T00:00:00"/>
    <x v="3"/>
    <n v="0"/>
    <n v="4073.25"/>
    <n v="25"/>
    <n v="43046.2"/>
    <n v="2036.41"/>
  </r>
  <r>
    <n v="555"/>
    <n v="86190"/>
    <x v="72"/>
    <x v="2"/>
    <x v="4"/>
    <n v="7.0000000000000007E-2"/>
    <n v="2036.48"/>
    <n v="14.7"/>
    <s v="Delivery Truck"/>
    <s v="Corporate"/>
    <x v="2"/>
    <x v="4"/>
    <s v="Jumbo Drum"/>
    <x v="303"/>
    <n v="0.55000000000000004"/>
    <s v="United States"/>
    <x v="2"/>
    <x v="9"/>
    <s v="Pleasant Grove"/>
    <n v="84062"/>
    <x v="88"/>
    <d v="2015-02-21T00:00:00"/>
    <x v="3"/>
    <n v="0"/>
    <n v="6028.41"/>
    <n v="6"/>
    <n v="10331.09"/>
    <n v="2036.41"/>
  </r>
  <r>
    <n v="3136"/>
    <n v="86791"/>
    <x v="387"/>
    <x v="3"/>
    <x v="0"/>
    <n v="0.03"/>
    <n v="150.88999999999999"/>
    <n v="60.2"/>
    <s v="Delivery Truck"/>
    <s v="Consumer"/>
    <x v="0"/>
    <x v="5"/>
    <s v="Jumbo Drum"/>
    <x v="370"/>
    <n v="0.77"/>
    <s v="United States"/>
    <x v="3"/>
    <x v="30"/>
    <s v="Sanford"/>
    <n v="4073"/>
    <x v="89"/>
    <d v="2015-02-22T00:00:00"/>
    <x v="3"/>
    <n v="0"/>
    <n v="-677.87199999999996"/>
    <n v="23"/>
    <n v="3596.03"/>
    <n v="150.86000000000001"/>
  </r>
  <r>
    <n v="32"/>
    <n v="89199"/>
    <x v="388"/>
    <x v="2"/>
    <x v="1"/>
    <n v="0.08"/>
    <n v="34.99"/>
    <n v="7.73"/>
    <s v="Regular Air"/>
    <s v="Corporate"/>
    <x v="1"/>
    <x v="9"/>
    <s v="Small Box"/>
    <x v="371"/>
    <n v="0.59"/>
    <s v="United States"/>
    <x v="2"/>
    <x v="8"/>
    <s v="Grants Pass"/>
    <n v="97526"/>
    <x v="89"/>
    <d v="2015-02-23T00:00:00"/>
    <x v="3"/>
    <n v="1"/>
    <n v="144.69"/>
    <n v="13"/>
    <n v="424.68"/>
    <n v="34.909999999999997"/>
  </r>
  <r>
    <n v="1728"/>
    <n v="87195"/>
    <x v="389"/>
    <x v="3"/>
    <x v="1"/>
    <n v="0.04"/>
    <n v="55.48"/>
    <n v="6.79"/>
    <s v="Regular Air"/>
    <s v="Corporate"/>
    <x v="1"/>
    <x v="2"/>
    <s v="Small Box"/>
    <x v="372"/>
    <n v="0.37"/>
    <s v="United States"/>
    <x v="3"/>
    <x v="15"/>
    <s v="Kettering"/>
    <n v="45429"/>
    <x v="89"/>
    <d v="2015-02-24T00:00:00"/>
    <x v="3"/>
    <n v="2"/>
    <n v="376.88490000000002"/>
    <n v="10"/>
    <n v="546.21"/>
    <n v="55.44"/>
  </r>
  <r>
    <n v="1991"/>
    <n v="90002"/>
    <x v="390"/>
    <x v="2"/>
    <x v="3"/>
    <n v="0"/>
    <n v="47.9"/>
    <n v="5.86"/>
    <s v="Regular Air"/>
    <s v="Home Office"/>
    <x v="1"/>
    <x v="2"/>
    <s v="Small Box"/>
    <x v="32"/>
    <n v="0.37"/>
    <s v="United States"/>
    <x v="2"/>
    <x v="9"/>
    <s v="Kearns"/>
    <n v="84118"/>
    <x v="89"/>
    <d v="2015-02-24T00:00:00"/>
    <x v="3"/>
    <n v="2"/>
    <n v="638.38109999999995"/>
    <n v="18"/>
    <n v="925.19"/>
    <n v="47.9"/>
  </r>
  <r>
    <n v="236"/>
    <n v="86621"/>
    <x v="391"/>
    <x v="2"/>
    <x v="4"/>
    <n v="0"/>
    <n v="442.14"/>
    <n v="14.7"/>
    <s v="Delivery Truck"/>
    <s v="Corporate"/>
    <x v="2"/>
    <x v="4"/>
    <s v="Jumbo Drum"/>
    <x v="373"/>
    <n v="0.56000000000000005"/>
    <s v="United States"/>
    <x v="2"/>
    <x v="39"/>
    <s v="Louisville"/>
    <n v="80027"/>
    <x v="89"/>
    <d v="2015-02-22T00:00:00"/>
    <x v="3"/>
    <n v="0"/>
    <n v="3294.8258999999998"/>
    <n v="10"/>
    <n v="4775.1099999999997"/>
    <n v="442.14"/>
  </r>
  <r>
    <n v="829"/>
    <n v="90271"/>
    <x v="392"/>
    <x v="0"/>
    <x v="4"/>
    <n v="0.01"/>
    <n v="5.18"/>
    <n v="2.04"/>
    <s v="Regular Air"/>
    <s v="Corporate"/>
    <x v="1"/>
    <x v="2"/>
    <s v="Wrap Bag"/>
    <x v="350"/>
    <n v="0.36"/>
    <s v="United States"/>
    <x v="0"/>
    <x v="32"/>
    <s v="Texarkana"/>
    <n v="71854"/>
    <x v="89"/>
    <d v="2015-02-24T00:00:00"/>
    <x v="3"/>
    <n v="2"/>
    <n v="-17.654"/>
    <n v="5"/>
    <n v="28.46"/>
    <n v="5.17"/>
  </r>
  <r>
    <n v="2653"/>
    <n v="89360"/>
    <x v="393"/>
    <x v="1"/>
    <x v="4"/>
    <n v="0.05"/>
    <n v="4.9800000000000004"/>
    <n v="4.62"/>
    <s v="Regular Air"/>
    <s v="Consumer"/>
    <x v="2"/>
    <x v="7"/>
    <s v="Small Pack"/>
    <x v="340"/>
    <n v="0.64"/>
    <s v="United States"/>
    <x v="1"/>
    <x v="17"/>
    <s v="Derby"/>
    <n v="67037"/>
    <x v="89"/>
    <d v="2015-02-23T00:00:00"/>
    <x v="3"/>
    <n v="1"/>
    <n v="-98.35"/>
    <n v="7"/>
    <n v="34.32"/>
    <n v="4.93"/>
  </r>
  <r>
    <n v="2653"/>
    <n v="89360"/>
    <x v="393"/>
    <x v="1"/>
    <x v="4"/>
    <n v="0.02"/>
    <n v="34.229999999999997"/>
    <n v="5.0199999999999996"/>
    <s v="Regular Air"/>
    <s v="Consumer"/>
    <x v="0"/>
    <x v="8"/>
    <s v="Small Box"/>
    <x v="374"/>
    <n v="0.55000000000000004"/>
    <s v="United States"/>
    <x v="1"/>
    <x v="17"/>
    <s v="Derby"/>
    <n v="67037"/>
    <x v="89"/>
    <d v="2015-02-24T00:00:00"/>
    <x v="3"/>
    <n v="2"/>
    <n v="270.79050000000001"/>
    <n v="11"/>
    <n v="392.45"/>
    <n v="34.21"/>
  </r>
  <r>
    <n v="2968"/>
    <n v="86085"/>
    <x v="394"/>
    <x v="0"/>
    <x v="4"/>
    <n v="0.08"/>
    <n v="9.68"/>
    <n v="2.0299999999999998"/>
    <s v="Regular Air"/>
    <s v="Small Business"/>
    <x v="1"/>
    <x v="2"/>
    <s v="Wrap Bag"/>
    <x v="375"/>
    <n v="0.37"/>
    <s v="United States"/>
    <x v="0"/>
    <x v="7"/>
    <s v="Hollywood"/>
    <n v="33021"/>
    <x v="89"/>
    <d v="2015-02-24T00:00:00"/>
    <x v="3"/>
    <n v="2"/>
    <n v="-536.24199999999996"/>
    <n v="1"/>
    <n v="10.94"/>
    <n v="9.6"/>
  </r>
  <r>
    <n v="2968"/>
    <n v="86085"/>
    <x v="394"/>
    <x v="0"/>
    <x v="4"/>
    <n v="0.04"/>
    <n v="150.97999999999999"/>
    <n v="16.010000000000002"/>
    <s v="Delivery Truck"/>
    <s v="Small Business"/>
    <x v="0"/>
    <x v="0"/>
    <s v="Jumbo Box"/>
    <x v="376"/>
    <n v="0.7"/>
    <s v="United States"/>
    <x v="0"/>
    <x v="7"/>
    <s v="Hollywood"/>
    <n v="33021"/>
    <x v="89"/>
    <d v="2015-02-23T00:00:00"/>
    <x v="3"/>
    <n v="1"/>
    <n v="-125.86"/>
    <n v="5"/>
    <n v="731.38"/>
    <n v="150.94"/>
  </r>
  <r>
    <n v="2697"/>
    <n v="87678"/>
    <x v="395"/>
    <x v="0"/>
    <x v="0"/>
    <n v="0.04"/>
    <n v="1.74"/>
    <n v="4.08"/>
    <s v="Regular Air"/>
    <s v="Corporate"/>
    <x v="0"/>
    <x v="8"/>
    <s v="Small Pack"/>
    <x v="377"/>
    <n v="0.53"/>
    <s v="United States"/>
    <x v="0"/>
    <x v="11"/>
    <s v="Vestavia Hills"/>
    <n v="35216"/>
    <x v="90"/>
    <d v="2015-02-25T00:00:00"/>
    <x v="3"/>
    <n v="3"/>
    <n v="9.2520000000000007"/>
    <n v="16"/>
    <n v="29.08"/>
    <n v="1.7"/>
  </r>
  <r>
    <n v="2697"/>
    <n v="87678"/>
    <x v="395"/>
    <x v="0"/>
    <x v="0"/>
    <n v="0.01"/>
    <n v="119.99"/>
    <n v="56.14"/>
    <s v="Delivery Truck"/>
    <s v="Corporate"/>
    <x v="2"/>
    <x v="4"/>
    <s v="Jumbo Box"/>
    <x v="378"/>
    <n v="0.39"/>
    <s v="United States"/>
    <x v="0"/>
    <x v="11"/>
    <s v="Vestavia Hills"/>
    <n v="35216"/>
    <x v="90"/>
    <d v="2015-02-24T00:00:00"/>
    <x v="3"/>
    <n v="2"/>
    <n v="-1197.0419999999999"/>
    <n v="21"/>
    <n v="2569.5700000000002"/>
    <n v="119.98"/>
  </r>
  <r>
    <n v="2865"/>
    <n v="90871"/>
    <x v="396"/>
    <x v="1"/>
    <x v="0"/>
    <n v="0.01"/>
    <n v="13.79"/>
    <n v="8.7799999999999994"/>
    <s v="Regular Air"/>
    <s v="Corporate"/>
    <x v="0"/>
    <x v="8"/>
    <s v="Small Box"/>
    <x v="379"/>
    <n v="0.43"/>
    <s v="United States"/>
    <x v="1"/>
    <x v="24"/>
    <s v="Paris"/>
    <n v="75460"/>
    <x v="90"/>
    <d v="2015-02-25T00:00:00"/>
    <x v="3"/>
    <n v="3"/>
    <n v="-36.770000000000003"/>
    <n v="4"/>
    <n v="56.68"/>
    <n v="13.78"/>
  </r>
  <r>
    <n v="2865"/>
    <n v="90871"/>
    <x v="396"/>
    <x v="1"/>
    <x v="0"/>
    <n v="0.04"/>
    <n v="33.29"/>
    <n v="8.74"/>
    <s v="Regular Air"/>
    <s v="Corporate"/>
    <x v="1"/>
    <x v="12"/>
    <s v="Small Box"/>
    <x v="380"/>
    <n v="0.61"/>
    <s v="United States"/>
    <x v="1"/>
    <x v="24"/>
    <s v="Paris"/>
    <n v="75460"/>
    <x v="90"/>
    <d v="2015-02-24T00:00:00"/>
    <x v="3"/>
    <n v="2"/>
    <n v="87.03"/>
    <n v="8"/>
    <n v="273.33999999999997"/>
    <n v="33.25"/>
  </r>
  <r>
    <n v="508"/>
    <n v="87356"/>
    <x v="397"/>
    <x v="0"/>
    <x v="1"/>
    <n v="0.01"/>
    <n v="20.98"/>
    <n v="53.03"/>
    <s v="Delivery Truck"/>
    <s v="Corporate"/>
    <x v="1"/>
    <x v="12"/>
    <s v="Jumbo Drum"/>
    <x v="298"/>
    <n v="0.78"/>
    <s v="United States"/>
    <x v="0"/>
    <x v="35"/>
    <s v="Covington"/>
    <n v="41011"/>
    <x v="90"/>
    <d v="2015-02-23T00:00:00"/>
    <x v="3"/>
    <n v="1"/>
    <n v="-282.08179999999999"/>
    <n v="5"/>
    <n v="123"/>
    <n v="20.97"/>
  </r>
  <r>
    <n v="2892"/>
    <n v="90011"/>
    <x v="398"/>
    <x v="1"/>
    <x v="1"/>
    <n v="0.1"/>
    <n v="209.37"/>
    <n v="69"/>
    <s v="Regular Air"/>
    <s v="Consumer"/>
    <x v="0"/>
    <x v="0"/>
    <s v="Large Box"/>
    <x v="342"/>
    <n v="0.79"/>
    <s v="United States"/>
    <x v="1"/>
    <x v="18"/>
    <s v="Livonia"/>
    <n v="48154"/>
    <x v="90"/>
    <d v="2015-02-25T00:00:00"/>
    <x v="3"/>
    <n v="3"/>
    <n v="-165.59492040000001"/>
    <n v="11"/>
    <n v="2125.12"/>
    <n v="209.27"/>
  </r>
  <r>
    <n v="2893"/>
    <n v="90011"/>
    <x v="399"/>
    <x v="1"/>
    <x v="1"/>
    <n v="7.0000000000000007E-2"/>
    <n v="4.9800000000000004"/>
    <n v="4.7"/>
    <s v="Regular Air"/>
    <s v="Consumer"/>
    <x v="1"/>
    <x v="2"/>
    <s v="Small Box"/>
    <x v="381"/>
    <n v="0.38"/>
    <s v="United States"/>
    <x v="1"/>
    <x v="18"/>
    <s v="Madison Heights"/>
    <n v="48071"/>
    <x v="90"/>
    <d v="2015-02-24T00:00:00"/>
    <x v="3"/>
    <n v="2"/>
    <n v="-21.684000000000001"/>
    <n v="9"/>
    <n v="45.05"/>
    <n v="4.91"/>
  </r>
  <r>
    <n v="247"/>
    <n v="89139"/>
    <x v="400"/>
    <x v="0"/>
    <x v="3"/>
    <n v="0.02"/>
    <n v="146.05000000000001"/>
    <n v="80.2"/>
    <s v="Delivery Truck"/>
    <s v="Corporate"/>
    <x v="0"/>
    <x v="0"/>
    <s v="Jumbo Box"/>
    <x v="382"/>
    <n v="0.71"/>
    <s v="United States"/>
    <x v="0"/>
    <x v="36"/>
    <s v="Maryville"/>
    <n v="37804"/>
    <x v="90"/>
    <d v="2015-02-23T00:00:00"/>
    <x v="3"/>
    <n v="1"/>
    <n v="-101.19199999999999"/>
    <n v="5"/>
    <n v="798.69"/>
    <n v="146.03"/>
  </r>
  <r>
    <n v="247"/>
    <n v="89139"/>
    <x v="400"/>
    <x v="0"/>
    <x v="3"/>
    <n v="0.06"/>
    <n v="65.989999999999995"/>
    <n v="5.92"/>
    <s v="Regular Air"/>
    <s v="Corporate"/>
    <x v="2"/>
    <x v="13"/>
    <s v="Small Box"/>
    <x v="194"/>
    <n v="0.55000000000000004"/>
    <s v="United States"/>
    <x v="0"/>
    <x v="36"/>
    <s v="Maryville"/>
    <n v="37804"/>
    <x v="90"/>
    <d v="2015-02-24T00:00:00"/>
    <x v="3"/>
    <n v="2"/>
    <n v="-3.3319999999999999"/>
    <n v="14"/>
    <n v="792.11"/>
    <n v="65.930000000000007"/>
  </r>
  <r>
    <n v="1649"/>
    <n v="91041"/>
    <x v="401"/>
    <x v="3"/>
    <x v="0"/>
    <n v="0.03"/>
    <n v="48.58"/>
    <n v="3.99"/>
    <s v="Express Air"/>
    <s v="Corporate"/>
    <x v="1"/>
    <x v="3"/>
    <s v="Small Box"/>
    <x v="383"/>
    <n v="0.56000000000000005"/>
    <s v="United States"/>
    <x v="3"/>
    <x v="5"/>
    <s v="Woodmere"/>
    <n v="11598"/>
    <x v="91"/>
    <d v="2015-02-26T00:00:00"/>
    <x v="3"/>
    <n v="3"/>
    <n v="100.1328"/>
    <n v="3"/>
    <n v="145.12"/>
    <n v="48.55"/>
  </r>
  <r>
    <n v="1894"/>
    <n v="91261"/>
    <x v="402"/>
    <x v="1"/>
    <x v="0"/>
    <n v="0"/>
    <n v="300.98"/>
    <n v="164.73"/>
    <s v="Delivery Truck"/>
    <s v="Home Office"/>
    <x v="0"/>
    <x v="5"/>
    <s v="Jumbo Drum"/>
    <x v="384"/>
    <n v="0.56000000000000005"/>
    <s v="United States"/>
    <x v="1"/>
    <x v="19"/>
    <s v="Appleton"/>
    <n v="54915"/>
    <x v="91"/>
    <d v="2015-02-25T00:00:00"/>
    <x v="3"/>
    <n v="2"/>
    <n v="2653.2914999999998"/>
    <n v="12"/>
    <n v="3845.35"/>
    <n v="300.98"/>
  </r>
  <r>
    <n v="1894"/>
    <n v="91261"/>
    <x v="402"/>
    <x v="1"/>
    <x v="0"/>
    <n v="0.09"/>
    <n v="2.94"/>
    <n v="0.96"/>
    <s v="Regular Air"/>
    <s v="Home Office"/>
    <x v="1"/>
    <x v="9"/>
    <s v="Wrap Bag"/>
    <x v="206"/>
    <n v="0.57999999999999996"/>
    <s v="United States"/>
    <x v="1"/>
    <x v="19"/>
    <s v="Appleton"/>
    <n v="54915"/>
    <x v="91"/>
    <d v="2015-02-26T00:00:00"/>
    <x v="3"/>
    <n v="3"/>
    <n v="-1.84"/>
    <n v="1"/>
    <n v="3.77"/>
    <n v="2.85"/>
  </r>
  <r>
    <n v="1919"/>
    <n v="85896"/>
    <x v="403"/>
    <x v="0"/>
    <x v="1"/>
    <n v="0"/>
    <n v="195.99"/>
    <n v="8.99"/>
    <s v="Regular Air"/>
    <s v="Home Office"/>
    <x v="2"/>
    <x v="13"/>
    <s v="Small Box"/>
    <x v="385"/>
    <n v="0.6"/>
    <s v="United States"/>
    <x v="0"/>
    <x v="32"/>
    <s v="Pine Bluff"/>
    <n v="71603"/>
    <x v="91"/>
    <d v="2015-02-25T00:00:00"/>
    <x v="3"/>
    <n v="2"/>
    <n v="114.88200000000001"/>
    <n v="5"/>
    <n v="882.93"/>
    <n v="195.99"/>
  </r>
  <r>
    <n v="1127"/>
    <n v="87221"/>
    <x v="404"/>
    <x v="1"/>
    <x v="3"/>
    <n v="0.02"/>
    <n v="4.0599999999999996"/>
    <n v="6.89"/>
    <s v="Regular Air"/>
    <s v="Consumer"/>
    <x v="1"/>
    <x v="3"/>
    <s v="Small Box"/>
    <x v="361"/>
    <n v="0.6"/>
    <s v="United States"/>
    <x v="1"/>
    <x v="24"/>
    <s v="Eagle Pass"/>
    <n v="78852"/>
    <x v="91"/>
    <d v="2015-02-26T00:00:00"/>
    <x v="3"/>
    <n v="3"/>
    <n v="-93.735200000000006"/>
    <n v="16"/>
    <n v="66.81"/>
    <n v="4.04"/>
  </r>
  <r>
    <n v="961"/>
    <n v="89402"/>
    <x v="405"/>
    <x v="2"/>
    <x v="4"/>
    <n v="0.05"/>
    <n v="124.49"/>
    <n v="51.94"/>
    <s v="Delivery Truck"/>
    <s v="Home Office"/>
    <x v="0"/>
    <x v="0"/>
    <s v="Jumbo Box"/>
    <x v="317"/>
    <n v="0.63"/>
    <s v="United States"/>
    <x v="2"/>
    <x v="2"/>
    <s v="Redwood City"/>
    <n v="94061"/>
    <x v="91"/>
    <d v="2015-02-24T00:00:00"/>
    <x v="3"/>
    <n v="1"/>
    <n v="-44.163600000000002"/>
    <n v="1"/>
    <n v="120.12"/>
    <n v="124.44"/>
  </r>
  <r>
    <n v="2398"/>
    <n v="86373"/>
    <x v="406"/>
    <x v="1"/>
    <x v="4"/>
    <n v="0.03"/>
    <n v="7.64"/>
    <n v="5.83"/>
    <s v="Regular Air"/>
    <s v="Corporate"/>
    <x v="1"/>
    <x v="2"/>
    <s v="Wrap Bag"/>
    <x v="288"/>
    <n v="0.36"/>
    <s v="United States"/>
    <x v="1"/>
    <x v="4"/>
    <s v="Hanover Park"/>
    <n v="60103"/>
    <x v="91"/>
    <d v="2015-02-26T00:00:00"/>
    <x v="3"/>
    <n v="3"/>
    <n v="-15.090400000000001"/>
    <n v="12"/>
    <n v="96.86"/>
    <n v="7.61"/>
  </r>
  <r>
    <n v="1193"/>
    <n v="29350"/>
    <x v="407"/>
    <x v="3"/>
    <x v="1"/>
    <n v="0.05"/>
    <n v="52.4"/>
    <n v="16.11"/>
    <s v="Regular Air"/>
    <s v="Consumer"/>
    <x v="1"/>
    <x v="1"/>
    <s v="Small Box"/>
    <x v="386"/>
    <n v="0.39"/>
    <s v="United States"/>
    <x v="3"/>
    <x v="33"/>
    <s v="Washington"/>
    <n v="20016"/>
    <x v="92"/>
    <d v="2015-02-27T00:00:00"/>
    <x v="3"/>
    <n v="3"/>
    <n v="592.52650000000006"/>
    <n v="85"/>
    <n v="4556.63"/>
    <n v="52.35"/>
  </r>
  <r>
    <n v="1193"/>
    <n v="29350"/>
    <x v="407"/>
    <x v="3"/>
    <x v="1"/>
    <n v="0.05"/>
    <n v="36.549999999999997"/>
    <n v="13.89"/>
    <s v="Express Air"/>
    <s v="Consumer"/>
    <x v="1"/>
    <x v="9"/>
    <s v="Wrap Bag"/>
    <x v="387"/>
    <n v="0.41"/>
    <s v="United States"/>
    <x v="3"/>
    <x v="33"/>
    <s v="Washington"/>
    <n v="20016"/>
    <x v="92"/>
    <d v="2015-02-26T00:00:00"/>
    <x v="3"/>
    <n v="2"/>
    <n v="232.8"/>
    <n v="83"/>
    <n v="2948.61"/>
    <n v="36.5"/>
  </r>
  <r>
    <n v="1199"/>
    <n v="87585"/>
    <x v="408"/>
    <x v="3"/>
    <x v="1"/>
    <n v="0.1"/>
    <n v="15.14"/>
    <n v="4.53"/>
    <s v="Regular Air"/>
    <s v="Consumer"/>
    <x v="1"/>
    <x v="12"/>
    <s v="Small Box"/>
    <x v="388"/>
    <n v="0.81"/>
    <s v="United States"/>
    <x v="3"/>
    <x v="31"/>
    <s v="Nashua"/>
    <n v="3060"/>
    <x v="92"/>
    <d v="2015-02-28T00:00:00"/>
    <x v="3"/>
    <n v="3"/>
    <n v="-24.897600000000001"/>
    <n v="5"/>
    <n v="75.17"/>
    <n v="15.04"/>
  </r>
  <r>
    <n v="1200"/>
    <n v="87585"/>
    <x v="409"/>
    <x v="3"/>
    <x v="1"/>
    <n v="0.05"/>
    <n v="52.4"/>
    <n v="16.11"/>
    <s v="Regular Air"/>
    <s v="Consumer"/>
    <x v="1"/>
    <x v="1"/>
    <s v="Small Box"/>
    <x v="386"/>
    <n v="0.39"/>
    <s v="United States"/>
    <x v="3"/>
    <x v="27"/>
    <s v="Elmwood Park"/>
    <n v="7407"/>
    <x v="92"/>
    <d v="2015-02-27T00:00:00"/>
    <x v="3"/>
    <n v="3"/>
    <n v="776.77440000000001"/>
    <n v="21"/>
    <n v="1125.76"/>
    <n v="52.35"/>
  </r>
  <r>
    <n v="1202"/>
    <n v="87585"/>
    <x v="410"/>
    <x v="3"/>
    <x v="1"/>
    <n v="0.05"/>
    <n v="36.549999999999997"/>
    <n v="13.89"/>
    <s v="Express Air"/>
    <s v="Consumer"/>
    <x v="1"/>
    <x v="9"/>
    <s v="Wrap Bag"/>
    <x v="387"/>
    <n v="0.41"/>
    <s v="United States"/>
    <x v="3"/>
    <x v="27"/>
    <s v="South Orange"/>
    <n v="7079"/>
    <x v="92"/>
    <d v="2015-02-26T00:00:00"/>
    <x v="3"/>
    <n v="2"/>
    <n v="344.54399999999998"/>
    <n v="21"/>
    <n v="746.03"/>
    <n v="36.5"/>
  </r>
  <r>
    <n v="2361"/>
    <n v="88266"/>
    <x v="411"/>
    <x v="0"/>
    <x v="1"/>
    <n v="0.06"/>
    <n v="8.33"/>
    <n v="1.99"/>
    <s v="Regular Air"/>
    <s v="Corporate"/>
    <x v="2"/>
    <x v="7"/>
    <s v="Small Pack"/>
    <x v="26"/>
    <n v="0.52"/>
    <s v="United States"/>
    <x v="0"/>
    <x v="7"/>
    <s v="Fruit Cove"/>
    <n v="32259"/>
    <x v="92"/>
    <d v="2015-02-26T00:00:00"/>
    <x v="3"/>
    <n v="2"/>
    <n v="-344.82"/>
    <n v="1"/>
    <n v="8.49"/>
    <n v="8.27"/>
  </r>
  <r>
    <n v="851"/>
    <n v="88568"/>
    <x v="177"/>
    <x v="2"/>
    <x v="2"/>
    <n v="0.1"/>
    <n v="50.98"/>
    <n v="22.24"/>
    <s v="Regular Air"/>
    <s v="Corporate"/>
    <x v="0"/>
    <x v="8"/>
    <s v="Large Box"/>
    <x v="389"/>
    <n v="0.55000000000000004"/>
    <s v="United States"/>
    <x v="2"/>
    <x v="2"/>
    <s v="Hacienda Heights"/>
    <n v="91745"/>
    <x v="92"/>
    <d v="2015-02-27T00:00:00"/>
    <x v="3"/>
    <n v="3"/>
    <n v="98.12"/>
    <n v="6"/>
    <n v="300.63"/>
    <n v="50.88"/>
  </r>
  <r>
    <n v="2980"/>
    <n v="86547"/>
    <x v="192"/>
    <x v="3"/>
    <x v="3"/>
    <n v="7.0000000000000007E-2"/>
    <n v="2.61"/>
    <n v="0.5"/>
    <s v="Regular Air"/>
    <s v="Corporate"/>
    <x v="1"/>
    <x v="10"/>
    <s v="Small Box"/>
    <x v="390"/>
    <n v="0.39"/>
    <s v="United States"/>
    <x v="3"/>
    <x v="15"/>
    <s v="Sandusky"/>
    <n v="44870"/>
    <x v="92"/>
    <d v="2015-02-27T00:00:00"/>
    <x v="3"/>
    <n v="3"/>
    <n v="10.798500000000001"/>
    <n v="6"/>
    <n v="15.65"/>
    <n v="2.54"/>
  </r>
  <r>
    <n v="868"/>
    <n v="91194"/>
    <x v="412"/>
    <x v="1"/>
    <x v="4"/>
    <n v="0.04"/>
    <n v="29.18"/>
    <n v="8.5500000000000007"/>
    <s v="Express Air"/>
    <s v="Corporate"/>
    <x v="0"/>
    <x v="8"/>
    <s v="Small Box"/>
    <x v="391"/>
    <n v="0.42"/>
    <s v="United States"/>
    <x v="1"/>
    <x v="1"/>
    <s v="Shoreview"/>
    <n v="55126"/>
    <x v="92"/>
    <d v="2015-02-27T00:00:00"/>
    <x v="3"/>
    <n v="3"/>
    <n v="201.7353"/>
    <n v="10"/>
    <n v="292.37"/>
    <n v="29.14"/>
  </r>
  <r>
    <n v="868"/>
    <n v="91194"/>
    <x v="412"/>
    <x v="1"/>
    <x v="4"/>
    <n v="0"/>
    <n v="80.98"/>
    <n v="35"/>
    <s v="Regular Air"/>
    <s v="Corporate"/>
    <x v="1"/>
    <x v="12"/>
    <s v="Large Box"/>
    <x v="392"/>
    <n v="0.83"/>
    <s v="United States"/>
    <x v="1"/>
    <x v="1"/>
    <s v="Shoreview"/>
    <n v="55126"/>
    <x v="92"/>
    <d v="2015-02-27T00:00:00"/>
    <x v="3"/>
    <n v="3"/>
    <n v="-684.78"/>
    <n v="8"/>
    <n v="682.79"/>
    <n v="80.98"/>
  </r>
  <r>
    <n v="907"/>
    <n v="86459"/>
    <x v="413"/>
    <x v="0"/>
    <x v="0"/>
    <n v="0.09"/>
    <n v="35.99"/>
    <n v="5.99"/>
    <s v="Regular Air"/>
    <s v="Home Office"/>
    <x v="2"/>
    <x v="13"/>
    <s v="Wrap Bag"/>
    <x v="274"/>
    <n v="0.38"/>
    <s v="United States"/>
    <x v="0"/>
    <x v="35"/>
    <s v="Henderson"/>
    <n v="42420"/>
    <x v="93"/>
    <d v="2015-02-27T00:00:00"/>
    <x v="3"/>
    <n v="2"/>
    <n v="114.3165"/>
    <n v="5"/>
    <n v="151.6"/>
    <n v="35.9"/>
  </r>
  <r>
    <n v="1639"/>
    <n v="89705"/>
    <x v="414"/>
    <x v="3"/>
    <x v="0"/>
    <n v="0.08"/>
    <n v="55.48"/>
    <n v="6.79"/>
    <s v="Regular Air"/>
    <s v="Home Office"/>
    <x v="1"/>
    <x v="2"/>
    <s v="Small Box"/>
    <x v="372"/>
    <n v="0.37"/>
    <s v="United States"/>
    <x v="3"/>
    <x v="29"/>
    <s v="Stamford"/>
    <n v="6901"/>
    <x v="93"/>
    <d v="2015-02-28T00:00:00"/>
    <x v="3"/>
    <n v="2"/>
    <n v="147.75659999999999"/>
    <n v="4"/>
    <n v="214.14"/>
    <n v="55.4"/>
  </r>
  <r>
    <n v="2114"/>
    <n v="88405"/>
    <x v="134"/>
    <x v="0"/>
    <x v="0"/>
    <n v="7.0000000000000007E-2"/>
    <n v="226.67"/>
    <n v="28.16"/>
    <s v="Delivery Truck"/>
    <s v="Corporate"/>
    <x v="0"/>
    <x v="5"/>
    <s v="Jumbo Drum"/>
    <x v="63"/>
    <n v="0.59"/>
    <s v="United States"/>
    <x v="0"/>
    <x v="14"/>
    <s v="Norfolk"/>
    <n v="23518"/>
    <x v="93"/>
    <d v="2015-02-27T00:00:00"/>
    <x v="3"/>
    <n v="2"/>
    <n v="53.114400000000003"/>
    <n v="1"/>
    <n v="255.83"/>
    <n v="226.6"/>
  </r>
  <r>
    <n v="2114"/>
    <n v="88405"/>
    <x v="134"/>
    <x v="0"/>
    <x v="0"/>
    <n v="0.08"/>
    <n v="20.98"/>
    <n v="53.03"/>
    <s v="Delivery Truck"/>
    <s v="Corporate"/>
    <x v="1"/>
    <x v="12"/>
    <s v="Jumbo Drum"/>
    <x v="298"/>
    <n v="0.78"/>
    <s v="United States"/>
    <x v="0"/>
    <x v="14"/>
    <s v="Norfolk"/>
    <n v="23518"/>
    <x v="93"/>
    <d v="2015-02-28T00:00:00"/>
    <x v="3"/>
    <n v="2"/>
    <n v="8.7420000000000009"/>
    <n v="20"/>
    <n v="421.18"/>
    <n v="20.9"/>
  </r>
  <r>
    <n v="2979"/>
    <n v="86545"/>
    <x v="415"/>
    <x v="1"/>
    <x v="0"/>
    <n v="0.02"/>
    <n v="5.34"/>
    <n v="2.99"/>
    <s v="Regular Air"/>
    <s v="Corporate"/>
    <x v="1"/>
    <x v="1"/>
    <s v="Small Box"/>
    <x v="393"/>
    <n v="0.38"/>
    <s v="United States"/>
    <x v="1"/>
    <x v="43"/>
    <s v="Dickinson"/>
    <n v="58601"/>
    <x v="93"/>
    <d v="2015-02-28T00:00:00"/>
    <x v="3"/>
    <n v="2"/>
    <n v="5.2954999999999997"/>
    <n v="6"/>
    <n v="34.729999999999997"/>
    <n v="5.32"/>
  </r>
  <r>
    <n v="2979"/>
    <n v="86545"/>
    <x v="415"/>
    <x v="1"/>
    <x v="0"/>
    <n v="0.03"/>
    <n v="40.98"/>
    <n v="7.47"/>
    <s v="Regular Air"/>
    <s v="Corporate"/>
    <x v="1"/>
    <x v="1"/>
    <s v="Small Box"/>
    <x v="394"/>
    <n v="0.37"/>
    <s v="United States"/>
    <x v="1"/>
    <x v="43"/>
    <s v="Dickinson"/>
    <n v="58601"/>
    <x v="93"/>
    <d v="2015-02-27T00:00:00"/>
    <x v="3"/>
    <n v="2"/>
    <n v="170.79570000000001"/>
    <n v="6"/>
    <n v="247.53"/>
    <n v="40.950000000000003"/>
  </r>
  <r>
    <n v="573"/>
    <n v="86556"/>
    <x v="416"/>
    <x v="1"/>
    <x v="1"/>
    <n v="0.08"/>
    <n v="415.88"/>
    <n v="11.37"/>
    <s v="Regular Air"/>
    <s v="Corporate"/>
    <x v="1"/>
    <x v="12"/>
    <s v="Small Box"/>
    <x v="395"/>
    <n v="0.56999999999999995"/>
    <s v="United States"/>
    <x v="1"/>
    <x v="4"/>
    <s v="Pekin"/>
    <n v="61554"/>
    <x v="93"/>
    <d v="2015-02-27T00:00:00"/>
    <x v="3"/>
    <n v="2"/>
    <n v="-269.08440000000002"/>
    <n v="1"/>
    <n v="405.57"/>
    <n v="415.8"/>
  </r>
  <r>
    <n v="1665"/>
    <n v="90678"/>
    <x v="417"/>
    <x v="2"/>
    <x v="1"/>
    <n v="0.1"/>
    <n v="3.6"/>
    <n v="2.2000000000000002"/>
    <s v="Regular Air"/>
    <s v="Consumer"/>
    <x v="1"/>
    <x v="2"/>
    <s v="Wrap Bag"/>
    <x v="396"/>
    <n v="0.39"/>
    <s v="United States"/>
    <x v="2"/>
    <x v="2"/>
    <s v="Laguna Hills"/>
    <n v="92653"/>
    <x v="93"/>
    <d v="2015-02-27T00:00:00"/>
    <x v="3"/>
    <n v="2"/>
    <n v="-8.2799999999999994"/>
    <n v="2"/>
    <n v="6.97"/>
    <n v="3.5"/>
  </r>
  <r>
    <n v="865"/>
    <n v="90675"/>
    <x v="418"/>
    <x v="1"/>
    <x v="2"/>
    <n v="0.04"/>
    <n v="6.48"/>
    <n v="5.16"/>
    <s v="Express Air"/>
    <s v="Corporate"/>
    <x v="1"/>
    <x v="2"/>
    <s v="Small Box"/>
    <x v="397"/>
    <n v="0.37"/>
    <s v="United States"/>
    <x v="1"/>
    <x v="26"/>
    <s v="East Chicago"/>
    <n v="46312"/>
    <x v="93"/>
    <d v="2015-02-03T00:00:00"/>
    <x v="3"/>
    <n v="-18"/>
    <n v="-11.1332"/>
    <n v="12"/>
    <n v="86.79"/>
    <n v="6.44"/>
  </r>
  <r>
    <n v="621"/>
    <n v="91432"/>
    <x v="419"/>
    <x v="3"/>
    <x v="3"/>
    <n v="0.1"/>
    <n v="6.88"/>
    <n v="2"/>
    <s v="Regular Air"/>
    <s v="Home Office"/>
    <x v="1"/>
    <x v="2"/>
    <s v="Wrap Bag"/>
    <x v="398"/>
    <n v="0.39"/>
    <s v="United States"/>
    <x v="3"/>
    <x v="29"/>
    <s v="Newington"/>
    <n v="6111"/>
    <x v="93"/>
    <d v="2015-02-27T00:00:00"/>
    <x v="3"/>
    <n v="2"/>
    <n v="18.420000000000002"/>
    <n v="5"/>
    <n v="31.46"/>
    <n v="6.78"/>
  </r>
  <r>
    <n v="622"/>
    <n v="91432"/>
    <x v="420"/>
    <x v="3"/>
    <x v="3"/>
    <n v="0.06"/>
    <n v="195.99"/>
    <n v="8.99"/>
    <s v="Regular Air"/>
    <s v="Home Office"/>
    <x v="2"/>
    <x v="13"/>
    <s v="Small Box"/>
    <x v="385"/>
    <n v="0.6"/>
    <s v="United States"/>
    <x v="3"/>
    <x v="30"/>
    <s v="Auburn"/>
    <n v="4210"/>
    <x v="93"/>
    <d v="2015-02-28T00:00:00"/>
    <x v="3"/>
    <n v="2"/>
    <n v="349.47"/>
    <n v="6"/>
    <n v="948.97"/>
    <n v="195.93"/>
  </r>
  <r>
    <n v="3063"/>
    <n v="88447"/>
    <x v="421"/>
    <x v="2"/>
    <x v="3"/>
    <n v="7.0000000000000007E-2"/>
    <n v="8.33"/>
    <n v="1.99"/>
    <s v="Regular Air"/>
    <s v="Consumer"/>
    <x v="2"/>
    <x v="7"/>
    <s v="Small Pack"/>
    <x v="26"/>
    <n v="0.52"/>
    <s v="United States"/>
    <x v="2"/>
    <x v="6"/>
    <s v="Kirkland"/>
    <n v="98034"/>
    <x v="93"/>
    <d v="2015-02-28T00:00:00"/>
    <x v="3"/>
    <n v="2"/>
    <n v="11.95"/>
    <n v="6"/>
    <n v="50.28"/>
    <n v="8.26"/>
  </r>
  <r>
    <n v="3063"/>
    <n v="88447"/>
    <x v="421"/>
    <x v="2"/>
    <x v="3"/>
    <n v="0.03"/>
    <n v="499.99"/>
    <n v="24.49"/>
    <s v="Regular Air"/>
    <s v="Consumer"/>
    <x v="2"/>
    <x v="11"/>
    <s v="Large Box"/>
    <x v="399"/>
    <n v="0.36"/>
    <s v="United States"/>
    <x v="2"/>
    <x v="6"/>
    <s v="Kirkland"/>
    <n v="98034"/>
    <x v="93"/>
    <d v="2015-02-27T00:00:00"/>
    <x v="3"/>
    <n v="2"/>
    <n v="1773.6105"/>
    <n v="5"/>
    <n v="2570.4499999999998"/>
    <n v="499.96"/>
  </r>
  <r>
    <n v="1916"/>
    <n v="85893"/>
    <x v="79"/>
    <x v="0"/>
    <x v="0"/>
    <n v="0.03"/>
    <n v="11.99"/>
    <n v="5.99"/>
    <s v="Regular Air"/>
    <s v="Home Office"/>
    <x v="2"/>
    <x v="4"/>
    <s v="Medium Box"/>
    <x v="400"/>
    <n v="0.36"/>
    <s v="United States"/>
    <x v="0"/>
    <x v="32"/>
    <s v="Little Rock"/>
    <n v="72209"/>
    <x v="94"/>
    <d v="2015-02-28T00:00:00"/>
    <x v="3"/>
    <n v="1"/>
    <n v="-216.02979999999999"/>
    <n v="7"/>
    <n v="83.72"/>
    <n v="11.96"/>
  </r>
  <r>
    <n v="1005"/>
    <n v="90044"/>
    <x v="33"/>
    <x v="1"/>
    <x v="1"/>
    <n v="0.02"/>
    <n v="40.99"/>
    <n v="17.48"/>
    <s v="Regular Air"/>
    <s v="Small Business"/>
    <x v="1"/>
    <x v="2"/>
    <s v="Small Box"/>
    <x v="114"/>
    <n v="0.36"/>
    <s v="United States"/>
    <x v="1"/>
    <x v="4"/>
    <s v="Buffalo Grove"/>
    <n v="60089"/>
    <x v="94"/>
    <d v="2015-02-28T00:00:00"/>
    <x v="3"/>
    <n v="1"/>
    <n v="551.09280000000001"/>
    <n v="23"/>
    <n v="950.43"/>
    <n v="40.97"/>
  </r>
  <r>
    <n v="1044"/>
    <n v="47813"/>
    <x v="422"/>
    <x v="2"/>
    <x v="1"/>
    <n v="0"/>
    <n v="6.68"/>
    <n v="5.66"/>
    <s v="Regular Air"/>
    <s v="Home Office"/>
    <x v="1"/>
    <x v="2"/>
    <s v="Small Box"/>
    <x v="401"/>
    <n v="0.37"/>
    <s v="United States"/>
    <x v="2"/>
    <x v="2"/>
    <s v="Los Angeles"/>
    <n v="90004"/>
    <x v="94"/>
    <d v="2015-02-28T00:00:00"/>
    <x v="3"/>
    <n v="1"/>
    <n v="-76.94"/>
    <n v="90"/>
    <n v="617.4"/>
    <n v="6.68"/>
  </r>
  <r>
    <n v="1047"/>
    <n v="89389"/>
    <x v="423"/>
    <x v="3"/>
    <x v="1"/>
    <n v="0"/>
    <n v="6.68"/>
    <n v="5.66"/>
    <s v="Regular Air"/>
    <s v="Home Office"/>
    <x v="1"/>
    <x v="2"/>
    <s v="Small Box"/>
    <x v="401"/>
    <n v="0.37"/>
    <s v="United States"/>
    <x v="3"/>
    <x v="13"/>
    <s v="Boston"/>
    <n v="2109"/>
    <x v="94"/>
    <d v="2015-02-28T00:00:00"/>
    <x v="3"/>
    <n v="1"/>
    <n v="-40.008800000000001"/>
    <n v="23"/>
    <n v="157.78"/>
    <n v="6.68"/>
  </r>
  <r>
    <n v="1754"/>
    <n v="90178"/>
    <x v="424"/>
    <x v="2"/>
    <x v="2"/>
    <n v="0.04"/>
    <n v="8.5"/>
    <n v="1.99"/>
    <s v="Regular Air"/>
    <s v="Consumer"/>
    <x v="2"/>
    <x v="7"/>
    <s v="Small Pack"/>
    <x v="402"/>
    <n v="0.49"/>
    <s v="United States"/>
    <x v="2"/>
    <x v="2"/>
    <s v="Torrance"/>
    <n v="90503"/>
    <x v="94"/>
    <d v="2015-02-28T00:00:00"/>
    <x v="3"/>
    <n v="1"/>
    <n v="43.275199999999998"/>
    <n v="14"/>
    <n v="118.57"/>
    <n v="8.4600000000000009"/>
  </r>
  <r>
    <n v="1754"/>
    <n v="90178"/>
    <x v="424"/>
    <x v="2"/>
    <x v="2"/>
    <n v="0.1"/>
    <n v="15.99"/>
    <n v="9.4"/>
    <s v="Regular Air"/>
    <s v="Consumer"/>
    <x v="2"/>
    <x v="4"/>
    <s v="Small Box"/>
    <x v="403"/>
    <n v="0.49"/>
    <s v="United States"/>
    <x v="2"/>
    <x v="2"/>
    <s v="Torrance"/>
    <n v="90503"/>
    <x v="94"/>
    <d v="2015-02-27T00:00:00"/>
    <x v="3"/>
    <n v="1"/>
    <n v="-36.214619999999996"/>
    <n v="5"/>
    <n v="79.47"/>
    <n v="15.89"/>
  </r>
  <r>
    <n v="2466"/>
    <n v="88136"/>
    <x v="425"/>
    <x v="1"/>
    <x v="3"/>
    <n v="0.04"/>
    <n v="2.08"/>
    <n v="1.49"/>
    <s v="Regular Air"/>
    <s v="Corporate"/>
    <x v="1"/>
    <x v="1"/>
    <s v="Small Box"/>
    <x v="404"/>
    <n v="0.36"/>
    <s v="United States"/>
    <x v="1"/>
    <x v="18"/>
    <s v="Sault Sainte Marie"/>
    <n v="49783"/>
    <x v="94"/>
    <d v="2015-02-28T00:00:00"/>
    <x v="3"/>
    <n v="1"/>
    <n v="-3.71956"/>
    <n v="7"/>
    <n v="14.77"/>
    <n v="2.04"/>
  </r>
  <r>
    <n v="2466"/>
    <n v="88136"/>
    <x v="425"/>
    <x v="1"/>
    <x v="3"/>
    <n v="0.02"/>
    <n v="53.98"/>
    <n v="5.5"/>
    <s v="Express Air"/>
    <s v="Corporate"/>
    <x v="2"/>
    <x v="7"/>
    <s v="Small Box"/>
    <x v="405"/>
    <n v="0.62"/>
    <s v="United States"/>
    <x v="1"/>
    <x v="18"/>
    <s v="Sault Sainte Marie"/>
    <n v="49783"/>
    <x v="94"/>
    <d v="2015-02-28T00:00:00"/>
    <x v="3"/>
    <n v="1"/>
    <n v="101.97199999999999"/>
    <n v="8"/>
    <n v="438.33"/>
    <n v="53.96"/>
  </r>
  <r>
    <n v="2466"/>
    <n v="88136"/>
    <x v="425"/>
    <x v="1"/>
    <x v="3"/>
    <n v="0.05"/>
    <n v="4.9800000000000004"/>
    <n v="5.0199999999999996"/>
    <s v="Regular Air"/>
    <s v="Corporate"/>
    <x v="1"/>
    <x v="2"/>
    <s v="Small Box"/>
    <x v="406"/>
    <n v="0.38"/>
    <s v="United States"/>
    <x v="1"/>
    <x v="18"/>
    <s v="Sault Sainte Marie"/>
    <n v="49783"/>
    <x v="94"/>
    <d v="2015-02-27T00:00:00"/>
    <x v="3"/>
    <n v="1"/>
    <n v="-16.634799999999998"/>
    <n v="7"/>
    <n v="38.11"/>
    <n v="4.93"/>
  </r>
  <r>
    <n v="972"/>
    <n v="87259"/>
    <x v="426"/>
    <x v="2"/>
    <x v="2"/>
    <n v="0"/>
    <n v="12.99"/>
    <n v="14.37"/>
    <s v="Regular Air"/>
    <s v="Corporate"/>
    <x v="0"/>
    <x v="8"/>
    <s v="Large Box"/>
    <x v="247"/>
    <n v="0.73"/>
    <s v="United States"/>
    <x v="2"/>
    <x v="2"/>
    <s v="Riverside"/>
    <n v="92503"/>
    <x v="7"/>
    <d v="2015-02-28T00:00:00"/>
    <x v="3"/>
    <n v="0"/>
    <n v="12.896100000000001"/>
    <n v="1"/>
    <n v="18.690000000000001"/>
    <n v="12.99"/>
  </r>
  <r>
    <n v="3075"/>
    <n v="14756"/>
    <x v="427"/>
    <x v="2"/>
    <x v="2"/>
    <n v="0.06"/>
    <n v="19.23"/>
    <n v="6.15"/>
    <s v="Regular Air"/>
    <s v="Corporate"/>
    <x v="0"/>
    <x v="8"/>
    <s v="Small Pack"/>
    <x v="47"/>
    <n v="0.44"/>
    <s v="United States"/>
    <x v="2"/>
    <x v="2"/>
    <s v="Los Angeles"/>
    <n v="90061"/>
    <x v="7"/>
    <d v="2015-02-28T00:00:00"/>
    <x v="3"/>
    <n v="0"/>
    <n v="-25.38"/>
    <n v="4"/>
    <n v="84.6"/>
    <n v="19.170000000000002"/>
  </r>
  <r>
    <n v="3098"/>
    <n v="89316"/>
    <x v="428"/>
    <x v="3"/>
    <x v="2"/>
    <n v="0.06"/>
    <n v="2.89"/>
    <n v="0.5"/>
    <s v="Regular Air"/>
    <s v="Consumer"/>
    <x v="1"/>
    <x v="10"/>
    <s v="Small Box"/>
    <x v="407"/>
    <n v="0.38"/>
    <s v="United States"/>
    <x v="3"/>
    <x v="5"/>
    <s v="Shirley"/>
    <n v="11967"/>
    <x v="7"/>
    <d v="2015-02-28T00:00:00"/>
    <x v="3"/>
    <n v="0"/>
    <n v="9.6117000000000008"/>
    <n v="5"/>
    <n v="13.93"/>
    <n v="2.83"/>
  </r>
  <r>
    <n v="3355"/>
    <n v="88587"/>
    <x v="26"/>
    <x v="2"/>
    <x v="2"/>
    <n v="0.1"/>
    <n v="125.99"/>
    <n v="4.2"/>
    <s v="Regular Air"/>
    <s v="Corporate"/>
    <x v="2"/>
    <x v="13"/>
    <s v="Small Box"/>
    <x v="408"/>
    <n v="0.59"/>
    <s v="United States"/>
    <x v="2"/>
    <x v="2"/>
    <s v="Camarillo"/>
    <n v="93010"/>
    <x v="7"/>
    <d v="2015-02-28T00:00:00"/>
    <x v="3"/>
    <n v="0"/>
    <n v="372.40199999999999"/>
    <n v="7"/>
    <n v="681.42"/>
    <n v="125.89"/>
  </r>
  <r>
    <n v="2587"/>
    <n v="91166"/>
    <x v="429"/>
    <x v="1"/>
    <x v="3"/>
    <n v="0.01"/>
    <n v="6.48"/>
    <n v="6.57"/>
    <s v="Express Air"/>
    <s v="Home Office"/>
    <x v="1"/>
    <x v="2"/>
    <s v="Small Box"/>
    <x v="409"/>
    <n v="0.37"/>
    <s v="United States"/>
    <x v="1"/>
    <x v="19"/>
    <s v="Manitowoc"/>
    <n v="54220"/>
    <x v="7"/>
    <d v="2015-02-28T00:00:00"/>
    <x v="3"/>
    <n v="0"/>
    <n v="-46.5244"/>
    <n v="18"/>
    <n v="127.83"/>
    <n v="6.47"/>
  </r>
  <r>
    <n v="2861"/>
    <n v="88280"/>
    <x v="430"/>
    <x v="1"/>
    <x v="3"/>
    <n v="0.05"/>
    <n v="20.99"/>
    <n v="4.8099999999999996"/>
    <s v="Regular Air"/>
    <s v="Corporate"/>
    <x v="2"/>
    <x v="13"/>
    <s v="Medium Box"/>
    <x v="410"/>
    <n v="0.57999999999999996"/>
    <s v="United States"/>
    <x v="1"/>
    <x v="17"/>
    <s v="Hays"/>
    <n v="67601"/>
    <x v="7"/>
    <d v="2015-02-28T00:00:00"/>
    <x v="3"/>
    <n v="0"/>
    <n v="4.9017600000000003"/>
    <n v="11"/>
    <n v="199.43"/>
    <n v="20.94"/>
  </r>
  <r>
    <n v="2923"/>
    <n v="86592"/>
    <x v="431"/>
    <x v="3"/>
    <x v="3"/>
    <n v="0"/>
    <n v="6.37"/>
    <n v="5.19"/>
    <s v="Regular Air"/>
    <s v="Consumer"/>
    <x v="1"/>
    <x v="1"/>
    <s v="Small Box"/>
    <x v="290"/>
    <n v="0.38"/>
    <s v="United States"/>
    <x v="3"/>
    <x v="38"/>
    <s v="Hagerstown"/>
    <n v="21740"/>
    <x v="7"/>
    <d v="2015-02-03T00:00:00"/>
    <x v="3"/>
    <n v="-19"/>
    <n v="-27.1492"/>
    <n v="15"/>
    <n v="99.75"/>
    <n v="6.37"/>
  </r>
  <r>
    <n v="3151"/>
    <n v="88546"/>
    <x v="278"/>
    <x v="2"/>
    <x v="3"/>
    <n v="0.04"/>
    <n v="17.239999999999998"/>
    <n v="3.26"/>
    <s v="Regular Air"/>
    <s v="Home Office"/>
    <x v="1"/>
    <x v="16"/>
    <s v="Small Pack"/>
    <x v="411"/>
    <n v="0.56000000000000005"/>
    <s v="United States"/>
    <x v="2"/>
    <x v="2"/>
    <s v="Twentynine Palms"/>
    <n v="92277"/>
    <x v="7"/>
    <d v="2015-02-28T00:00:00"/>
    <x v="3"/>
    <n v="0"/>
    <n v="47.73"/>
    <n v="7"/>
    <n v="119.6"/>
    <n v="17.2"/>
  </r>
  <r>
    <n v="719"/>
    <n v="89344"/>
    <x v="432"/>
    <x v="2"/>
    <x v="4"/>
    <n v="0"/>
    <n v="8.5"/>
    <n v="1.99"/>
    <s v="Regular Air"/>
    <s v="Corporate"/>
    <x v="2"/>
    <x v="7"/>
    <s v="Small Pack"/>
    <x v="402"/>
    <n v="0.49"/>
    <s v="United States"/>
    <x v="2"/>
    <x v="47"/>
    <s v="Pahrump"/>
    <n v="89041"/>
    <x v="7"/>
    <d v="2015-02-03T00:00:00"/>
    <x v="3"/>
    <n v="-19"/>
    <n v="71.735600000000005"/>
    <n v="14"/>
    <n v="122.25"/>
    <n v="8.5"/>
  </r>
  <r>
    <n v="719"/>
    <n v="89344"/>
    <x v="432"/>
    <x v="2"/>
    <x v="4"/>
    <n v="0.03"/>
    <n v="95.43"/>
    <n v="19.989999999999998"/>
    <s v="Regular Air"/>
    <s v="Corporate"/>
    <x v="1"/>
    <x v="12"/>
    <s v="Small Box"/>
    <x v="268"/>
    <n v="0.79"/>
    <s v="United States"/>
    <x v="2"/>
    <x v="47"/>
    <s v="Pahrump"/>
    <n v="89041"/>
    <x v="7"/>
    <d v="2015-02-03T00:00:00"/>
    <x v="3"/>
    <n v="-19"/>
    <n v="-79.320800000000006"/>
    <n v="2"/>
    <n v="206.09"/>
    <n v="95.4"/>
  </r>
  <r>
    <n v="1482"/>
    <n v="91363"/>
    <x v="433"/>
    <x v="1"/>
    <x v="4"/>
    <n v="0.05"/>
    <n v="9.65"/>
    <n v="6.22"/>
    <s v="Regular Air"/>
    <s v="Corporate"/>
    <x v="0"/>
    <x v="8"/>
    <s v="Small Box"/>
    <x v="364"/>
    <n v="0.55000000000000004"/>
    <s v="United States"/>
    <x v="1"/>
    <x v="18"/>
    <s v="Bay City"/>
    <n v="48708"/>
    <x v="7"/>
    <d v="2015-02-28T00:00:00"/>
    <x v="3"/>
    <n v="0"/>
    <n v="-14.6432"/>
    <n v="15"/>
    <n v="151.34"/>
    <n v="9.6"/>
  </r>
  <r>
    <n v="2908"/>
    <n v="88157"/>
    <x v="212"/>
    <x v="3"/>
    <x v="4"/>
    <n v="0"/>
    <n v="3.14"/>
    <n v="1.92"/>
    <s v="Regular Air"/>
    <s v="Home Office"/>
    <x v="1"/>
    <x v="16"/>
    <s v="Wrap Bag"/>
    <x v="146"/>
    <n v="0.84"/>
    <s v="United States"/>
    <x v="3"/>
    <x v="15"/>
    <s v="Garfield Heights"/>
    <n v="44125"/>
    <x v="7"/>
    <d v="2015-02-03T00:00:00"/>
    <x v="3"/>
    <n v="-19"/>
    <n v="-13.135199999999999"/>
    <n v="8"/>
    <n v="27.53"/>
    <n v="3.14"/>
  </r>
  <r>
    <n v="2931"/>
    <n v="87619"/>
    <x v="434"/>
    <x v="2"/>
    <x v="4"/>
    <n v="0.1"/>
    <n v="11.55"/>
    <n v="2.36"/>
    <s v="Regular Air"/>
    <s v="Small Business"/>
    <x v="1"/>
    <x v="9"/>
    <s v="Wrap Bag"/>
    <x v="245"/>
    <n v="0.55000000000000004"/>
    <s v="United States"/>
    <x v="2"/>
    <x v="2"/>
    <s v="El Dorado Hills"/>
    <n v="95630"/>
    <x v="7"/>
    <d v="2015-02-28T00:00:00"/>
    <x v="3"/>
    <n v="0"/>
    <n v="69.767200000000003"/>
    <n v="12"/>
    <n v="135.77000000000001"/>
    <n v="11.45"/>
  </r>
  <r>
    <n v="946"/>
    <n v="86566"/>
    <x v="435"/>
    <x v="3"/>
    <x v="0"/>
    <n v="0.09"/>
    <n v="90.98"/>
    <n v="56.2"/>
    <s v="Express Air"/>
    <s v="Home Office"/>
    <x v="0"/>
    <x v="8"/>
    <s v="Medium Box"/>
    <x v="412"/>
    <n v="0.74"/>
    <s v="United States"/>
    <x v="3"/>
    <x v="30"/>
    <s v="Auburn"/>
    <n v="4210"/>
    <x v="8"/>
    <d v="2015-02-03T00:00:00"/>
    <x v="3"/>
    <n v="-19"/>
    <n v="-1570.32"/>
    <n v="20"/>
    <n v="1782.44"/>
    <n v="90.89"/>
  </r>
  <r>
    <n v="1014"/>
    <n v="88387"/>
    <x v="436"/>
    <x v="0"/>
    <x v="0"/>
    <n v="0.09"/>
    <n v="28.48"/>
    <n v="1.99"/>
    <s v="Regular Air"/>
    <s v="Home Office"/>
    <x v="2"/>
    <x v="7"/>
    <s v="Small Pack"/>
    <x v="413"/>
    <n v="0.4"/>
    <s v="United States"/>
    <x v="0"/>
    <x v="32"/>
    <s v="Bryant"/>
    <n v="72022"/>
    <x v="8"/>
    <d v="2015-02-03T00:00:00"/>
    <x v="3"/>
    <n v="-19"/>
    <n v="-17.149999999999999"/>
    <n v="6"/>
    <n v="160.16999999999999"/>
    <n v="28.39"/>
  </r>
  <r>
    <n v="1014"/>
    <n v="88387"/>
    <x v="436"/>
    <x v="0"/>
    <x v="0"/>
    <n v="0.06"/>
    <n v="45.99"/>
    <n v="4.99"/>
    <s v="Express Air"/>
    <s v="Home Office"/>
    <x v="2"/>
    <x v="13"/>
    <s v="Small Box"/>
    <x v="414"/>
    <n v="0.56000000000000005"/>
    <s v="United States"/>
    <x v="0"/>
    <x v="32"/>
    <s v="Bryant"/>
    <n v="72022"/>
    <x v="8"/>
    <d v="2015-02-03T00:00:00"/>
    <x v="3"/>
    <n v="-19"/>
    <n v="-329.78399999999999"/>
    <n v="10"/>
    <n v="370.81"/>
    <n v="45.93"/>
  </r>
  <r>
    <n v="1279"/>
    <n v="90114"/>
    <x v="437"/>
    <x v="1"/>
    <x v="0"/>
    <n v="7.0000000000000007E-2"/>
    <n v="40.98"/>
    <n v="7.47"/>
    <s v="Regular Air"/>
    <s v="Corporate"/>
    <x v="1"/>
    <x v="1"/>
    <s v="Small Box"/>
    <x v="394"/>
    <n v="0.37"/>
    <s v="United States"/>
    <x v="1"/>
    <x v="26"/>
    <s v="Hammond"/>
    <n v="46324"/>
    <x v="8"/>
    <d v="2015-02-03T00:00:00"/>
    <x v="3"/>
    <n v="-19"/>
    <n v="54.901499999999999"/>
    <n v="2"/>
    <n v="81.900000000000006"/>
    <n v="40.909999999999997"/>
  </r>
  <r>
    <n v="1280"/>
    <n v="19042"/>
    <x v="438"/>
    <x v="2"/>
    <x v="0"/>
    <n v="7.0000000000000007E-2"/>
    <n v="40.98"/>
    <n v="7.47"/>
    <s v="Regular Air"/>
    <s v="Corporate"/>
    <x v="1"/>
    <x v="1"/>
    <s v="Small Box"/>
    <x v="394"/>
    <n v="0.37"/>
    <s v="United States"/>
    <x v="2"/>
    <x v="6"/>
    <s v="Seattle"/>
    <n v="98119"/>
    <x v="8"/>
    <d v="2015-02-03T00:00:00"/>
    <x v="3"/>
    <n v="-19"/>
    <n v="54.901499999999999"/>
    <n v="8"/>
    <n v="327.61"/>
    <n v="40.909999999999997"/>
  </r>
  <r>
    <n v="1561"/>
    <n v="88093"/>
    <x v="61"/>
    <x v="1"/>
    <x v="1"/>
    <n v="0.02"/>
    <n v="11.34"/>
    <n v="11.25"/>
    <s v="Regular Air"/>
    <s v="Corporate"/>
    <x v="1"/>
    <x v="2"/>
    <s v="Small Box"/>
    <x v="415"/>
    <n v="0.36"/>
    <s v="United States"/>
    <x v="1"/>
    <x v="24"/>
    <s v="Mansfield"/>
    <n v="76063"/>
    <x v="8"/>
    <d v="2015-02-03T00:00:00"/>
    <x v="3"/>
    <n v="-19"/>
    <n v="-155.21"/>
    <n v="9"/>
    <n v="105.75"/>
    <n v="11.32"/>
  </r>
  <r>
    <n v="1764"/>
    <n v="89776"/>
    <x v="439"/>
    <x v="0"/>
    <x v="1"/>
    <n v="0.08"/>
    <n v="1.76"/>
    <n v="4.8600000000000003"/>
    <s v="Regular Air"/>
    <s v="Consumer"/>
    <x v="0"/>
    <x v="8"/>
    <s v="Small Box"/>
    <x v="416"/>
    <n v="0.41"/>
    <s v="United States"/>
    <x v="0"/>
    <x v="7"/>
    <s v="Dunedin"/>
    <n v="34698"/>
    <x v="8"/>
    <d v="2015-02-03T00:00:00"/>
    <x v="3"/>
    <n v="-19"/>
    <n v="235.65600000000001"/>
    <n v="23"/>
    <n v="40.22"/>
    <n v="1.68"/>
  </r>
  <r>
    <n v="64"/>
    <n v="87406"/>
    <x v="29"/>
    <x v="0"/>
    <x v="4"/>
    <n v="0.02"/>
    <n v="175.99"/>
    <n v="4.99"/>
    <s v="Express Air"/>
    <s v="Small Business"/>
    <x v="2"/>
    <x v="13"/>
    <s v="Small Box"/>
    <x v="351"/>
    <n v="0.59"/>
    <s v="United States"/>
    <x v="0"/>
    <x v="14"/>
    <s v="Salem"/>
    <n v="24153"/>
    <x v="9"/>
    <d v="2015-02-03T00:00:00"/>
    <x v="3"/>
    <n v="-20"/>
    <n v="101.49"/>
    <n v="4"/>
    <n v="589.79999999999995"/>
    <n v="175.97"/>
  </r>
  <r>
    <n v="1557"/>
    <n v="87426"/>
    <x v="440"/>
    <x v="0"/>
    <x v="2"/>
    <n v="0.09"/>
    <n v="60.98"/>
    <n v="49"/>
    <s v="Regular Air"/>
    <s v="Consumer"/>
    <x v="1"/>
    <x v="3"/>
    <s v="Large Box"/>
    <x v="417"/>
    <n v="0.59"/>
    <s v="United States"/>
    <x v="0"/>
    <x v="14"/>
    <s v="Annandale"/>
    <n v="22003"/>
    <x v="95"/>
    <d v="2015-02-04T00:00:00"/>
    <x v="3"/>
    <n v="-36"/>
    <n v="-954.75800000000004"/>
    <n v="15"/>
    <n v="879.62"/>
    <n v="60.89"/>
  </r>
  <r>
    <n v="3151"/>
    <n v="88548"/>
    <x v="278"/>
    <x v="2"/>
    <x v="1"/>
    <n v="0.01"/>
    <n v="99.23"/>
    <n v="8.99"/>
    <s v="Regular Air"/>
    <s v="Corporate"/>
    <x v="0"/>
    <x v="8"/>
    <s v="Small Pack"/>
    <x v="8"/>
    <n v="0.35"/>
    <s v="United States"/>
    <x v="2"/>
    <x v="2"/>
    <s v="Twentynine Palms"/>
    <n v="92277"/>
    <x v="96"/>
    <d v="2015-02-04T00:00:00"/>
    <x v="3"/>
    <n v="-38"/>
    <n v="-87.46"/>
    <n v="1"/>
    <n v="99.22"/>
    <n v="99.22"/>
  </r>
  <r>
    <n v="2351"/>
    <n v="86163"/>
    <x v="441"/>
    <x v="3"/>
    <x v="0"/>
    <n v="0.08"/>
    <n v="6.48"/>
    <n v="7.49"/>
    <s v="Regular Air"/>
    <s v="Corporate"/>
    <x v="1"/>
    <x v="2"/>
    <s v="Small Box"/>
    <x v="36"/>
    <n v="0.37"/>
    <s v="United States"/>
    <x v="3"/>
    <x v="38"/>
    <s v="Crofton"/>
    <n v="21114"/>
    <x v="11"/>
    <d v="2015-02-04T00:00:00"/>
    <x v="3"/>
    <n v="-39"/>
    <n v="-119.32"/>
    <n v="13"/>
    <n v="80.86"/>
    <n v="6.4"/>
  </r>
  <r>
    <n v="84"/>
    <n v="87366"/>
    <x v="442"/>
    <x v="3"/>
    <x v="1"/>
    <n v="0.08"/>
    <n v="896.99"/>
    <n v="19.989999999999998"/>
    <s v="Regular Air"/>
    <s v="Corporate"/>
    <x v="1"/>
    <x v="1"/>
    <s v="Small Box"/>
    <x v="418"/>
    <n v="0.38"/>
    <s v="United States"/>
    <x v="3"/>
    <x v="15"/>
    <s v="Cincinnati"/>
    <n v="45231"/>
    <x v="11"/>
    <d v="2015-02-04T00:00:00"/>
    <x v="3"/>
    <n v="-39"/>
    <n v="7402.32"/>
    <n v="13"/>
    <n v="10728"/>
    <n v="896.91"/>
  </r>
  <r>
    <n v="3177"/>
    <n v="90819"/>
    <x v="443"/>
    <x v="0"/>
    <x v="0"/>
    <n v="0.06"/>
    <n v="1.68"/>
    <n v="1"/>
    <s v="Regular Air"/>
    <s v="Consumer"/>
    <x v="1"/>
    <x v="9"/>
    <s v="Wrap Bag"/>
    <x v="419"/>
    <n v="0.35"/>
    <s v="United States"/>
    <x v="0"/>
    <x v="7"/>
    <s v="Jupiter"/>
    <n v="33458"/>
    <x v="97"/>
    <d v="2015-02-04T00:00:00"/>
    <x v="3"/>
    <n v="-40"/>
    <n v="-1319.5"/>
    <n v="5"/>
    <n v="8.65"/>
    <n v="1.62"/>
  </r>
  <r>
    <n v="1083"/>
    <n v="88460"/>
    <x v="444"/>
    <x v="1"/>
    <x v="4"/>
    <n v="7.0000000000000007E-2"/>
    <n v="55.99"/>
    <n v="5"/>
    <s v="Express Air"/>
    <s v="Corporate"/>
    <x v="2"/>
    <x v="13"/>
    <s v="Small Pack"/>
    <x v="420"/>
    <n v="0.83"/>
    <s v="United States"/>
    <x v="1"/>
    <x v="4"/>
    <s v="Springfield"/>
    <n v="62701"/>
    <x v="97"/>
    <d v="2015-02-04T00:00:00"/>
    <x v="3"/>
    <n v="-40"/>
    <n v="-232.99100000000001"/>
    <n v="1"/>
    <n v="54.08"/>
    <n v="55.92"/>
  </r>
  <r>
    <n v="3224"/>
    <n v="86508"/>
    <x v="445"/>
    <x v="0"/>
    <x v="0"/>
    <n v="0.06"/>
    <n v="60.98"/>
    <n v="30"/>
    <s v="Delivery Truck"/>
    <s v="Small Business"/>
    <x v="0"/>
    <x v="5"/>
    <s v="Jumbo Drum"/>
    <x v="421"/>
    <n v="0.7"/>
    <s v="United States"/>
    <x v="0"/>
    <x v="36"/>
    <s v="Gallatin"/>
    <n v="37066"/>
    <x v="98"/>
    <d v="2015-02-04T00:00:00"/>
    <x v="3"/>
    <n v="-41"/>
    <n v="-74.087999999999994"/>
    <n v="2"/>
    <n v="125.9"/>
    <n v="60.92"/>
  </r>
  <r>
    <n v="1849"/>
    <n v="89697"/>
    <x v="446"/>
    <x v="0"/>
    <x v="1"/>
    <n v="0.01"/>
    <n v="125.99"/>
    <n v="2.5"/>
    <s v="Regular Air"/>
    <s v="Consumer"/>
    <x v="2"/>
    <x v="13"/>
    <s v="Small Box"/>
    <x v="422"/>
    <n v="0.6"/>
    <s v="United States"/>
    <x v="0"/>
    <x v="11"/>
    <s v="Enterprise"/>
    <n v="36330"/>
    <x v="98"/>
    <d v="2015-02-04T00:00:00"/>
    <x v="3"/>
    <n v="-41"/>
    <n v="-967.83399999999995"/>
    <n v="2"/>
    <n v="220.52"/>
    <n v="125.98"/>
  </r>
  <r>
    <n v="638"/>
    <n v="87954"/>
    <x v="447"/>
    <x v="2"/>
    <x v="0"/>
    <n v="0"/>
    <n v="195.99"/>
    <n v="4.2"/>
    <s v="Express Air"/>
    <s v="Consumer"/>
    <x v="2"/>
    <x v="13"/>
    <s v="Small Box"/>
    <x v="423"/>
    <n v="0.56999999999999995"/>
    <s v="United States"/>
    <x v="2"/>
    <x v="2"/>
    <s v="Santa Cruz"/>
    <n v="95062"/>
    <x v="37"/>
    <d v="2015-02-05T00:00:00"/>
    <x v="3"/>
    <n v="-61"/>
    <n v="719.47680000000003"/>
    <n v="6"/>
    <n v="1042.72"/>
    <n v="195.99"/>
  </r>
  <r>
    <n v="640"/>
    <n v="45380"/>
    <x v="346"/>
    <x v="2"/>
    <x v="0"/>
    <n v="0"/>
    <n v="195.99"/>
    <n v="4.2"/>
    <s v="Express Air"/>
    <s v="Consumer"/>
    <x v="2"/>
    <x v="13"/>
    <s v="Small Box"/>
    <x v="423"/>
    <n v="0.56999999999999995"/>
    <s v="United States"/>
    <x v="2"/>
    <x v="6"/>
    <s v="Seattle"/>
    <n v="98119"/>
    <x v="37"/>
    <d v="2015-02-05T00:00:00"/>
    <x v="3"/>
    <n v="-61"/>
    <n v="1030.509"/>
    <n v="24"/>
    <n v="4170.87"/>
    <n v="195.99"/>
  </r>
  <r>
    <n v="854"/>
    <n v="88571"/>
    <x v="448"/>
    <x v="3"/>
    <x v="0"/>
    <n v="0.06"/>
    <n v="1.76"/>
    <n v="0.7"/>
    <s v="Regular Air"/>
    <s v="Corporate"/>
    <x v="1"/>
    <x v="9"/>
    <s v="Wrap Bag"/>
    <x v="110"/>
    <n v="0.56000000000000005"/>
    <s v="United States"/>
    <x v="3"/>
    <x v="29"/>
    <s v="Branford"/>
    <n v="6405"/>
    <x v="37"/>
    <d v="2015-02-05T00:00:00"/>
    <x v="3"/>
    <n v="-61"/>
    <n v="1.2236"/>
    <n v="22"/>
    <n v="39.26"/>
    <n v="1.7"/>
  </r>
  <r>
    <n v="858"/>
    <n v="88571"/>
    <x v="449"/>
    <x v="3"/>
    <x v="0"/>
    <n v="0.05"/>
    <n v="35.99"/>
    <n v="5.99"/>
    <s v="Express Air"/>
    <s v="Corporate"/>
    <x v="2"/>
    <x v="13"/>
    <s v="Wrap Bag"/>
    <x v="274"/>
    <n v="0.38"/>
    <s v="United States"/>
    <x v="3"/>
    <x v="30"/>
    <s v="Lewiston"/>
    <n v="4240"/>
    <x v="37"/>
    <d v="2015-02-05T00:00:00"/>
    <x v="3"/>
    <n v="-61"/>
    <n v="-125.83296"/>
    <n v="2"/>
    <n v="64.89"/>
    <n v="35.94"/>
  </r>
  <r>
    <n v="2704"/>
    <n v="91407"/>
    <x v="178"/>
    <x v="0"/>
    <x v="0"/>
    <n v="0.06"/>
    <n v="3.6"/>
    <n v="2.2000000000000002"/>
    <s v="Regular Air"/>
    <s v="Consumer"/>
    <x v="1"/>
    <x v="2"/>
    <s v="Wrap Bag"/>
    <x v="396"/>
    <n v="0.39"/>
    <s v="United States"/>
    <x v="0"/>
    <x v="7"/>
    <s v="Pensacola"/>
    <n v="32503"/>
    <x v="37"/>
    <d v="2015-02-05T00:00:00"/>
    <x v="3"/>
    <n v="-61"/>
    <n v="2755.6421999999998"/>
    <n v="4"/>
    <n v="15.19"/>
    <n v="3.54"/>
  </r>
  <r>
    <n v="2823"/>
    <n v="87240"/>
    <x v="450"/>
    <x v="2"/>
    <x v="2"/>
    <n v="0.02"/>
    <n v="21.98"/>
    <n v="2.87"/>
    <s v="Regular Air"/>
    <s v="Corporate"/>
    <x v="1"/>
    <x v="9"/>
    <s v="Small Pack"/>
    <x v="424"/>
    <n v="0.55000000000000004"/>
    <s v="United States"/>
    <x v="2"/>
    <x v="47"/>
    <s v="North Las Vegas"/>
    <n v="89031"/>
    <x v="37"/>
    <d v="2015-02-05T00:00:00"/>
    <x v="3"/>
    <n v="-61"/>
    <n v="165.6345"/>
    <n v="11"/>
    <n v="240.05"/>
    <n v="21.96"/>
  </r>
  <r>
    <n v="2724"/>
    <n v="88959"/>
    <x v="451"/>
    <x v="0"/>
    <x v="0"/>
    <n v="0.06"/>
    <n v="4.9800000000000004"/>
    <n v="7.44"/>
    <s v="Regular Air"/>
    <s v="Home Office"/>
    <x v="1"/>
    <x v="2"/>
    <s v="Small Box"/>
    <x v="65"/>
    <n v="0.36"/>
    <s v="United States"/>
    <x v="0"/>
    <x v="36"/>
    <s v="Chattanooga"/>
    <n v="37421"/>
    <x v="99"/>
    <d v="2015-02-05T00:00:00"/>
    <x v="3"/>
    <n v="-62"/>
    <n v="-37.561999999999998"/>
    <n v="10"/>
    <n v="53.21"/>
    <n v="4.92"/>
  </r>
  <r>
    <n v="1383"/>
    <n v="89406"/>
    <x v="452"/>
    <x v="2"/>
    <x v="3"/>
    <n v="0.03"/>
    <n v="2.23"/>
    <n v="4.57"/>
    <s v="Regular Air"/>
    <s v="Consumer"/>
    <x v="0"/>
    <x v="8"/>
    <s v="Small Pack"/>
    <x v="425"/>
    <n v="0.41"/>
    <s v="United States"/>
    <x v="2"/>
    <x v="9"/>
    <s v="West Valley City"/>
    <n v="84120"/>
    <x v="99"/>
    <d v="2015-02-05T00:00:00"/>
    <x v="3"/>
    <n v="-62"/>
    <n v="-93.25"/>
    <n v="12"/>
    <n v="28.66"/>
    <n v="2.2000000000000002"/>
  </r>
  <r>
    <n v="2426"/>
    <n v="90861"/>
    <x v="453"/>
    <x v="1"/>
    <x v="2"/>
    <n v="0.08"/>
    <n v="4.4800000000000004"/>
    <n v="49"/>
    <s v="Regular Air"/>
    <s v="Small Business"/>
    <x v="1"/>
    <x v="3"/>
    <s v="Large Box"/>
    <x v="426"/>
    <n v="0.6"/>
    <s v="United States"/>
    <x v="1"/>
    <x v="24"/>
    <s v="Irving"/>
    <n v="75061"/>
    <x v="38"/>
    <d v="2015-02-05T00:00:00"/>
    <x v="3"/>
    <n v="-62"/>
    <n v="139.58009999999999"/>
    <n v="37"/>
    <n v="202.29"/>
    <n v="4.4000000000000004"/>
  </r>
  <r>
    <n v="744"/>
    <n v="87727"/>
    <x v="454"/>
    <x v="2"/>
    <x v="2"/>
    <n v="0.09"/>
    <n v="125.99"/>
    <n v="8.99"/>
    <s v="Regular Air"/>
    <s v="Consumer"/>
    <x v="2"/>
    <x v="13"/>
    <s v="Small Box"/>
    <x v="73"/>
    <n v="0.55000000000000004"/>
    <s v="United States"/>
    <x v="2"/>
    <x v="23"/>
    <s v="Oro Valley"/>
    <n v="85737"/>
    <x v="100"/>
    <d v="2015-02-06T00:00:00"/>
    <x v="3"/>
    <n v="-77"/>
    <n v="916.68060000000003"/>
    <n v="20"/>
    <n v="2104.9899999999998"/>
    <n v="125.9"/>
  </r>
  <r>
    <n v="241"/>
    <n v="90480"/>
    <x v="114"/>
    <x v="2"/>
    <x v="2"/>
    <n v="0.01"/>
    <n v="5.94"/>
    <n v="9.92"/>
    <s v="Regular Air"/>
    <s v="Small Business"/>
    <x v="1"/>
    <x v="1"/>
    <s v="Small Box"/>
    <x v="427"/>
    <n v="0.38"/>
    <s v="United States"/>
    <x v="2"/>
    <x v="39"/>
    <s v="Grand Junction"/>
    <n v="81503"/>
    <x v="101"/>
    <d v="2015-02-06T00:00:00"/>
    <x v="3"/>
    <n v="-78"/>
    <n v="-256.51900000000001"/>
    <n v="13"/>
    <n v="79.930000000000007"/>
    <n v="5.93"/>
  </r>
  <r>
    <n v="1062"/>
    <n v="91355"/>
    <x v="455"/>
    <x v="3"/>
    <x v="2"/>
    <n v="0.06"/>
    <n v="17.78"/>
    <n v="5.03"/>
    <s v="Regular Air"/>
    <s v="Small Business"/>
    <x v="0"/>
    <x v="8"/>
    <s v="Small Box"/>
    <x v="428"/>
    <n v="0.54"/>
    <s v="United States"/>
    <x v="3"/>
    <x v="5"/>
    <s v="Coram"/>
    <n v="11727"/>
    <x v="41"/>
    <d v="2015-02-06T00:00:00"/>
    <x v="3"/>
    <n v="-81"/>
    <n v="38.067300000000003"/>
    <n v="3"/>
    <n v="55.17"/>
    <n v="17.72"/>
  </r>
  <r>
    <n v="1802"/>
    <n v="91543"/>
    <x v="456"/>
    <x v="0"/>
    <x v="0"/>
    <n v="0.04"/>
    <n v="3.68"/>
    <n v="1.32"/>
    <s v="Regular Air"/>
    <s v="Corporate"/>
    <x v="1"/>
    <x v="16"/>
    <s v="Wrap Bag"/>
    <x v="429"/>
    <n v="0.83"/>
    <s v="United States"/>
    <x v="0"/>
    <x v="7"/>
    <s v="Dunedin"/>
    <n v="34698"/>
    <x v="42"/>
    <d v="2015-02-06T00:00:00"/>
    <x v="3"/>
    <n v="-82"/>
    <n v="300.92579999999998"/>
    <n v="11"/>
    <n v="41.29"/>
    <n v="3.64"/>
  </r>
  <r>
    <n v="2817"/>
    <n v="89743"/>
    <x v="457"/>
    <x v="3"/>
    <x v="1"/>
    <n v="0.05"/>
    <n v="4.71"/>
    <n v="0.7"/>
    <s v="Express Air"/>
    <s v="Corporate"/>
    <x v="1"/>
    <x v="14"/>
    <s v="Wrap Bag"/>
    <x v="430"/>
    <n v="0.8"/>
    <s v="United States"/>
    <x v="3"/>
    <x v="15"/>
    <s v="Newark"/>
    <n v="43055"/>
    <x v="42"/>
    <d v="2015-02-06T00:00:00"/>
    <x v="3"/>
    <n v="-82"/>
    <n v="-2.3759999999999999"/>
    <n v="2"/>
    <n v="12.16"/>
    <n v="4.66"/>
  </r>
  <r>
    <n v="2817"/>
    <n v="89743"/>
    <x v="457"/>
    <x v="3"/>
    <x v="1"/>
    <n v="0.04"/>
    <n v="55.99"/>
    <n v="1.25"/>
    <s v="Express Air"/>
    <s v="Corporate"/>
    <x v="2"/>
    <x v="13"/>
    <s v="Small Pack"/>
    <x v="431"/>
    <n v="0.35"/>
    <s v="United States"/>
    <x v="3"/>
    <x v="15"/>
    <s v="Newark"/>
    <n v="43055"/>
    <x v="42"/>
    <d v="2015-02-06T00:00:00"/>
    <x v="3"/>
    <n v="-82"/>
    <n v="-18.3216"/>
    <n v="3"/>
    <n v="147.56"/>
    <n v="55.95"/>
  </r>
  <r>
    <n v="2737"/>
    <n v="89019"/>
    <x v="133"/>
    <x v="3"/>
    <x v="3"/>
    <n v="0.03"/>
    <n v="15.31"/>
    <n v="8.7799999999999994"/>
    <s v="Regular Air"/>
    <s v="Small Business"/>
    <x v="1"/>
    <x v="12"/>
    <s v="Small Box"/>
    <x v="432"/>
    <n v="0.56999999999999995"/>
    <s v="United States"/>
    <x v="3"/>
    <x v="12"/>
    <s v="Rutland"/>
    <n v="5701"/>
    <x v="42"/>
    <d v="2015-02-06T00:00:00"/>
    <x v="3"/>
    <n v="-82"/>
    <n v="-57.56"/>
    <n v="12"/>
    <n v="194.08"/>
    <n v="15.28"/>
  </r>
  <r>
    <n v="2828"/>
    <n v="87721"/>
    <x v="373"/>
    <x v="2"/>
    <x v="3"/>
    <n v="7.0000000000000007E-2"/>
    <n v="39.479999999999997"/>
    <n v="1.99"/>
    <s v="Regular Air"/>
    <s v="Corporate"/>
    <x v="2"/>
    <x v="7"/>
    <s v="Small Pack"/>
    <x v="355"/>
    <n v="0.54"/>
    <s v="United States"/>
    <x v="2"/>
    <x v="2"/>
    <s v="El Centro"/>
    <n v="92243"/>
    <x v="42"/>
    <d v="2015-02-06T00:00:00"/>
    <x v="3"/>
    <n v="-82"/>
    <n v="322.25069999999999"/>
    <n v="12"/>
    <n v="467.03"/>
    <n v="39.409999999999997"/>
  </r>
  <r>
    <n v="1690"/>
    <n v="91078"/>
    <x v="458"/>
    <x v="3"/>
    <x v="4"/>
    <n v="0.09"/>
    <n v="95.43"/>
    <n v="19.989999999999998"/>
    <s v="Regular Air"/>
    <s v="Corporate"/>
    <x v="1"/>
    <x v="12"/>
    <s v="Small Box"/>
    <x v="268"/>
    <n v="0.79"/>
    <s v="United States"/>
    <x v="3"/>
    <x v="28"/>
    <s v="Harrisburg"/>
    <n v="17112"/>
    <x v="42"/>
    <d v="2015-02-06T00:00:00"/>
    <x v="3"/>
    <n v="-82"/>
    <n v="-143.23500000000001"/>
    <n v="22"/>
    <n v="2053.6"/>
    <n v="95.34"/>
  </r>
  <r>
    <n v="1997"/>
    <n v="90335"/>
    <x v="244"/>
    <x v="0"/>
    <x v="2"/>
    <n v="0"/>
    <n v="24.92"/>
    <n v="12.98"/>
    <s v="Regular Air"/>
    <s v="Consumer"/>
    <x v="1"/>
    <x v="1"/>
    <s v="Small Box"/>
    <x v="433"/>
    <n v="0.39"/>
    <s v="United States"/>
    <x v="0"/>
    <x v="37"/>
    <s v="Hilton Head Island"/>
    <n v="29915"/>
    <x v="43"/>
    <d v="2015-02-06T00:00:00"/>
    <x v="3"/>
    <n v="-83"/>
    <n v="-23.155999999999999"/>
    <n v="1"/>
    <n v="32.659999999999997"/>
    <n v="24.92"/>
  </r>
  <r>
    <n v="210"/>
    <n v="85966"/>
    <x v="459"/>
    <x v="3"/>
    <x v="3"/>
    <n v="0.09"/>
    <n v="5.4"/>
    <n v="7.78"/>
    <s v="Express Air"/>
    <s v="Home Office"/>
    <x v="1"/>
    <x v="1"/>
    <s v="Small Box"/>
    <x v="27"/>
    <n v="0.37"/>
    <s v="United States"/>
    <x v="3"/>
    <x v="5"/>
    <s v="Troy"/>
    <n v="12180"/>
    <x v="43"/>
    <d v="2015-02-06T00:00:00"/>
    <x v="3"/>
    <n v="-83"/>
    <n v="-21.487749999999998"/>
    <n v="4"/>
    <n v="27.3"/>
    <n v="5.31"/>
  </r>
  <r>
    <n v="210"/>
    <n v="85966"/>
    <x v="459"/>
    <x v="3"/>
    <x v="3"/>
    <n v="0.02"/>
    <n v="20.28"/>
    <n v="6.68"/>
    <s v="Regular Air"/>
    <s v="Home Office"/>
    <x v="0"/>
    <x v="8"/>
    <s v="Small Box"/>
    <x v="434"/>
    <n v="0.53"/>
    <s v="United States"/>
    <x v="3"/>
    <x v="5"/>
    <s v="Troy"/>
    <n v="12180"/>
    <x v="43"/>
    <d v="2015-02-06T00:00:00"/>
    <x v="3"/>
    <n v="-83"/>
    <n v="44.677500000000002"/>
    <n v="3"/>
    <n v="64.75"/>
    <n v="20.260000000000002"/>
  </r>
  <r>
    <n v="1502"/>
    <n v="89194"/>
    <x v="460"/>
    <x v="0"/>
    <x v="2"/>
    <n v="0"/>
    <n v="205.99"/>
    <n v="8.99"/>
    <s v="Regular Air"/>
    <s v="Small Business"/>
    <x v="2"/>
    <x v="13"/>
    <s v="Small Box"/>
    <x v="211"/>
    <n v="0.6"/>
    <s v="United States"/>
    <x v="0"/>
    <x v="7"/>
    <s v="Coral Springs"/>
    <n v="33065"/>
    <x v="102"/>
    <d v="2015-02-07T00:00:00"/>
    <x v="3"/>
    <n v="-101"/>
    <n v="186.55799999999999"/>
    <n v="13"/>
    <n v="2435.52"/>
    <n v="205.99"/>
  </r>
  <r>
    <n v="1384"/>
    <n v="89407"/>
    <x v="461"/>
    <x v="0"/>
    <x v="4"/>
    <n v="7.0000000000000007E-2"/>
    <n v="11.29"/>
    <n v="5.03"/>
    <s v="Regular Air"/>
    <s v="Consumer"/>
    <x v="1"/>
    <x v="12"/>
    <s v="Small Box"/>
    <x v="356"/>
    <n v="0.59"/>
    <s v="United States"/>
    <x v="0"/>
    <x v="14"/>
    <s v="Alexandria"/>
    <n v="22304"/>
    <x v="44"/>
    <d v="2015-02-07T00:00:00"/>
    <x v="3"/>
    <n v="-102"/>
    <n v="-163.03"/>
    <n v="11"/>
    <n v="123.18"/>
    <n v="11.22"/>
  </r>
  <r>
    <n v="451"/>
    <n v="86013"/>
    <x v="462"/>
    <x v="2"/>
    <x v="2"/>
    <n v="0.06"/>
    <n v="2.88"/>
    <n v="0.99"/>
    <s v="Regular Air"/>
    <s v="Home Office"/>
    <x v="1"/>
    <x v="10"/>
    <s v="Small Box"/>
    <x v="435"/>
    <n v="0.36"/>
    <s v="United States"/>
    <x v="2"/>
    <x v="2"/>
    <s v="Los Altos"/>
    <n v="94024"/>
    <x v="103"/>
    <d v="2015-01-14T00:00:00"/>
    <x v="4"/>
    <n v="8"/>
    <n v="16.049399999999999"/>
    <n v="8"/>
    <n v="23.26"/>
    <n v="2.82"/>
  </r>
  <r>
    <n v="1829"/>
    <n v="86960"/>
    <x v="463"/>
    <x v="1"/>
    <x v="2"/>
    <n v="0.05"/>
    <n v="39.06"/>
    <n v="10.55"/>
    <s v="Regular Air"/>
    <s v="Corporate"/>
    <x v="1"/>
    <x v="1"/>
    <s v="Small Box"/>
    <x v="436"/>
    <n v="0.37"/>
    <s v="United States"/>
    <x v="1"/>
    <x v="20"/>
    <s v="Cedar Rapids"/>
    <n v="52402"/>
    <x v="45"/>
    <d v="2015-01-13T00:00:00"/>
    <x v="4"/>
    <n v="6"/>
    <n v="250.98060000000001"/>
    <n v="9"/>
    <n v="363.74"/>
    <n v="39.01"/>
  </r>
  <r>
    <n v="1829"/>
    <n v="86960"/>
    <x v="463"/>
    <x v="1"/>
    <x v="2"/>
    <n v="0.04"/>
    <n v="3.52"/>
    <n v="6.83"/>
    <s v="Regular Air"/>
    <s v="Corporate"/>
    <x v="1"/>
    <x v="1"/>
    <s v="Small Box"/>
    <x v="437"/>
    <n v="0.38"/>
    <s v="United States"/>
    <x v="1"/>
    <x v="20"/>
    <s v="Cedar Rapids"/>
    <n v="52402"/>
    <x v="45"/>
    <d v="2015-01-15T00:00:00"/>
    <x v="4"/>
    <n v="8"/>
    <n v="-57.753"/>
    <n v="4"/>
    <n v="15.93"/>
    <n v="3.48"/>
  </r>
  <r>
    <n v="1829"/>
    <n v="86960"/>
    <x v="463"/>
    <x v="1"/>
    <x v="2"/>
    <n v="0.02"/>
    <n v="15.51"/>
    <n v="17.78"/>
    <s v="Regular Air"/>
    <s v="Corporate"/>
    <x v="1"/>
    <x v="12"/>
    <s v="Small Box"/>
    <x v="438"/>
    <n v="0.59"/>
    <s v="United States"/>
    <x v="1"/>
    <x v="20"/>
    <s v="Cedar Rapids"/>
    <n v="52402"/>
    <x v="45"/>
    <d v="2015-01-13T00:00:00"/>
    <x v="4"/>
    <n v="6"/>
    <n v="-47.97"/>
    <n v="1"/>
    <n v="21.28"/>
    <n v="15.49"/>
  </r>
  <r>
    <n v="358"/>
    <n v="91130"/>
    <x v="464"/>
    <x v="3"/>
    <x v="2"/>
    <n v="0.04"/>
    <n v="125.99"/>
    <n v="8.99"/>
    <s v="Regular Air"/>
    <s v="Corporate"/>
    <x v="2"/>
    <x v="13"/>
    <s v="Small Box"/>
    <x v="77"/>
    <n v="0.59"/>
    <s v="United States"/>
    <x v="3"/>
    <x v="28"/>
    <s v="King of Prussia"/>
    <n v="19406"/>
    <x v="104"/>
    <d v="2015-01-16T00:00:00"/>
    <x v="4"/>
    <n v="6"/>
    <n v="-627.82191999999998"/>
    <n v="1"/>
    <n v="107.95"/>
    <n v="125.95"/>
  </r>
  <r>
    <n v="2555"/>
    <n v="86527"/>
    <x v="312"/>
    <x v="1"/>
    <x v="2"/>
    <n v="0.1"/>
    <n v="2.6"/>
    <n v="2.4"/>
    <s v="Regular Air"/>
    <s v="Home Office"/>
    <x v="1"/>
    <x v="9"/>
    <s v="Wrap Bag"/>
    <x v="439"/>
    <n v="0.57999999999999996"/>
    <s v="United States"/>
    <x v="1"/>
    <x v="19"/>
    <s v="Madison"/>
    <n v="53711"/>
    <x v="104"/>
    <d v="2015-01-14T00:00:00"/>
    <x v="4"/>
    <n v="4"/>
    <n v="-88.04"/>
    <n v="12"/>
    <n v="30.1"/>
    <n v="2.5"/>
  </r>
  <r>
    <n v="2132"/>
    <n v="90078"/>
    <x v="465"/>
    <x v="1"/>
    <x v="2"/>
    <n v="0.05"/>
    <n v="30.42"/>
    <n v="8.65"/>
    <s v="Express Air"/>
    <s v="Home Office"/>
    <x v="2"/>
    <x v="7"/>
    <s v="Small Box"/>
    <x v="440"/>
    <n v="0.74"/>
    <s v="United States"/>
    <x v="1"/>
    <x v="10"/>
    <s v="Hazelwood"/>
    <n v="63042"/>
    <x v="64"/>
    <d v="2015-01-14T00:00:00"/>
    <x v="4"/>
    <n v="3"/>
    <n v="-191.2576"/>
    <n v="11"/>
    <n v="334.44"/>
    <n v="30.37"/>
  </r>
  <r>
    <n v="2346"/>
    <n v="89503"/>
    <x v="466"/>
    <x v="0"/>
    <x v="2"/>
    <n v="0.03"/>
    <n v="297.64"/>
    <n v="14.7"/>
    <s v="Delivery Truck"/>
    <s v="Corporate"/>
    <x v="2"/>
    <x v="4"/>
    <s v="Jumbo Drum"/>
    <x v="181"/>
    <n v="0.56999999999999995"/>
    <s v="United States"/>
    <x v="0"/>
    <x v="35"/>
    <s v="Pleasure Ridge Park"/>
    <n v="40258"/>
    <x v="64"/>
    <d v="2015-01-15T00:00:00"/>
    <x v="4"/>
    <n v="4"/>
    <n v="-48.972000000000001"/>
    <n v="12"/>
    <n v="3707.05"/>
    <n v="297.61"/>
  </r>
  <r>
    <n v="947"/>
    <n v="86565"/>
    <x v="467"/>
    <x v="3"/>
    <x v="0"/>
    <n v="0.08"/>
    <n v="14.2"/>
    <n v="5.3"/>
    <s v="Express Air"/>
    <s v="Home Office"/>
    <x v="0"/>
    <x v="8"/>
    <s v="Wrap Bag"/>
    <x v="201"/>
    <n v="0.46"/>
    <s v="United States"/>
    <x v="3"/>
    <x v="27"/>
    <s v="Bayonne"/>
    <n v="7002"/>
    <x v="65"/>
    <d v="2015-01-13T00:00:00"/>
    <x v="4"/>
    <n v="2"/>
    <n v="27.23"/>
    <n v="5"/>
    <n v="72.11"/>
    <n v="14.12"/>
  </r>
  <r>
    <n v="166"/>
    <n v="89426"/>
    <x v="468"/>
    <x v="0"/>
    <x v="2"/>
    <n v="0.08"/>
    <n v="399.98"/>
    <n v="12.06"/>
    <s v="Delivery Truck"/>
    <s v="Consumer"/>
    <x v="2"/>
    <x v="4"/>
    <s v="Jumbo Box"/>
    <x v="441"/>
    <n v="0.56000000000000005"/>
    <s v="United States"/>
    <x v="0"/>
    <x v="36"/>
    <s v="Lebanon"/>
    <n v="37087"/>
    <x v="65"/>
    <d v="2015-01-18T00:00:00"/>
    <x v="4"/>
    <n v="5"/>
    <n v="28.514099999999999"/>
    <n v="5"/>
    <n v="1839.91"/>
    <n v="399.9"/>
  </r>
  <r>
    <n v="469"/>
    <n v="88060"/>
    <x v="469"/>
    <x v="3"/>
    <x v="4"/>
    <n v="0.05"/>
    <n v="4.1399999999999997"/>
    <n v="6.6"/>
    <s v="Express Air"/>
    <s v="Small Business"/>
    <x v="0"/>
    <x v="8"/>
    <s v="Small Box"/>
    <x v="179"/>
    <n v="0.49"/>
    <s v="United States"/>
    <x v="3"/>
    <x v="27"/>
    <s v="Hawthorne"/>
    <n v="7506"/>
    <x v="65"/>
    <d v="2015-01-13T00:00:00"/>
    <x v="4"/>
    <n v="2"/>
    <n v="-128.68719999999999"/>
    <n v="7"/>
    <n v="33.35"/>
    <n v="4.09"/>
  </r>
  <r>
    <n v="2776"/>
    <n v="91228"/>
    <x v="470"/>
    <x v="3"/>
    <x v="0"/>
    <n v="0.03"/>
    <n v="350.98"/>
    <n v="30"/>
    <s v="Delivery Truck"/>
    <s v="Consumer"/>
    <x v="0"/>
    <x v="5"/>
    <s v="Jumbo Drum"/>
    <x v="442"/>
    <n v="0.61"/>
    <s v="United States"/>
    <x v="3"/>
    <x v="38"/>
    <s v="Gaithersburg"/>
    <n v="20877"/>
    <x v="66"/>
    <d v="2015-01-15T00:00:00"/>
    <x v="4"/>
    <n v="4"/>
    <n v="2692.4421000000002"/>
    <n v="11"/>
    <n v="3902.09"/>
    <n v="350.95"/>
  </r>
  <r>
    <n v="2776"/>
    <n v="91228"/>
    <x v="470"/>
    <x v="3"/>
    <x v="0"/>
    <n v="0.04"/>
    <n v="1.68"/>
    <n v="1"/>
    <s v="Regular Air"/>
    <s v="Consumer"/>
    <x v="1"/>
    <x v="9"/>
    <s v="Wrap Bag"/>
    <x v="419"/>
    <n v="0.35"/>
    <s v="United States"/>
    <x v="3"/>
    <x v="38"/>
    <s v="Gaithersburg"/>
    <n v="20877"/>
    <x v="66"/>
    <d v="2015-01-14T00:00:00"/>
    <x v="4"/>
    <n v="3"/>
    <n v="2.0672000000000001"/>
    <n v="8"/>
    <n v="14.18"/>
    <n v="1.64"/>
  </r>
  <r>
    <n v="120"/>
    <n v="86520"/>
    <x v="471"/>
    <x v="2"/>
    <x v="1"/>
    <n v="0.05"/>
    <n v="6.3"/>
    <n v="0.5"/>
    <s v="Regular Air"/>
    <s v="Corporate"/>
    <x v="1"/>
    <x v="10"/>
    <s v="Small Box"/>
    <x v="443"/>
    <n v="0.39"/>
    <s v="United States"/>
    <x v="2"/>
    <x v="9"/>
    <s v="Layton"/>
    <n v="84041"/>
    <x v="66"/>
    <d v="2015-01-13T00:00:00"/>
    <x v="4"/>
    <n v="2"/>
    <n v="41.296500000000002"/>
    <n v="10"/>
    <n v="59.85"/>
    <n v="6.25"/>
  </r>
  <r>
    <n v="120"/>
    <n v="86520"/>
    <x v="471"/>
    <x v="2"/>
    <x v="1"/>
    <n v="0.09"/>
    <n v="205.99"/>
    <n v="3"/>
    <s v="Express Air"/>
    <s v="Corporate"/>
    <x v="2"/>
    <x v="13"/>
    <s v="Small Box"/>
    <x v="444"/>
    <n v="0.57999999999999996"/>
    <s v="United States"/>
    <x v="2"/>
    <x v="9"/>
    <s v="Layton"/>
    <n v="84041"/>
    <x v="66"/>
    <d v="2015-01-14T00:00:00"/>
    <x v="4"/>
    <n v="3"/>
    <n v="1179.0237"/>
    <n v="10"/>
    <n v="1708.73"/>
    <n v="205.9"/>
  </r>
  <r>
    <n v="898"/>
    <n v="33635"/>
    <x v="472"/>
    <x v="3"/>
    <x v="1"/>
    <n v="0.04"/>
    <n v="90.97"/>
    <n v="28"/>
    <s v="Delivery Truck"/>
    <s v="Small Business"/>
    <x v="2"/>
    <x v="4"/>
    <s v="Jumbo Drum"/>
    <x v="445"/>
    <n v="0.38"/>
    <s v="United States"/>
    <x v="3"/>
    <x v="5"/>
    <s v="New York City"/>
    <n v="10039"/>
    <x v="66"/>
    <d v="2015-01-13T00:00:00"/>
    <x v="4"/>
    <n v="2"/>
    <n v="-173.09520000000001"/>
    <n v="6"/>
    <n v="573.30999999999995"/>
    <n v="90.93"/>
  </r>
  <r>
    <n v="898"/>
    <n v="33635"/>
    <x v="472"/>
    <x v="3"/>
    <x v="1"/>
    <n v="7.0000000000000007E-2"/>
    <n v="20.34"/>
    <n v="35"/>
    <s v="Regular Air"/>
    <s v="Small Business"/>
    <x v="1"/>
    <x v="12"/>
    <s v="Large Box"/>
    <x v="446"/>
    <n v="0.84"/>
    <s v="United States"/>
    <x v="3"/>
    <x v="5"/>
    <s v="New York City"/>
    <n v="10039"/>
    <x v="66"/>
    <d v="2015-01-13T00:00:00"/>
    <x v="4"/>
    <n v="2"/>
    <n v="-96.16"/>
    <n v="5"/>
    <n v="140.22999999999999"/>
    <n v="20.27"/>
  </r>
  <r>
    <n v="899"/>
    <n v="86263"/>
    <x v="473"/>
    <x v="3"/>
    <x v="1"/>
    <n v="0.04"/>
    <n v="90.97"/>
    <n v="28"/>
    <s v="Delivery Truck"/>
    <s v="Small Business"/>
    <x v="2"/>
    <x v="4"/>
    <s v="Jumbo Drum"/>
    <x v="445"/>
    <n v="0.38"/>
    <s v="United States"/>
    <x v="3"/>
    <x v="28"/>
    <s v="Altoona"/>
    <n v="16602"/>
    <x v="66"/>
    <d v="2015-01-13T00:00:00"/>
    <x v="4"/>
    <n v="2"/>
    <n v="-173.09520000000001"/>
    <n v="2"/>
    <n v="191.1"/>
    <n v="90.93"/>
  </r>
  <r>
    <n v="899"/>
    <n v="86263"/>
    <x v="473"/>
    <x v="3"/>
    <x v="1"/>
    <n v="7.0000000000000007E-2"/>
    <n v="20.34"/>
    <n v="35"/>
    <s v="Regular Air"/>
    <s v="Small Business"/>
    <x v="1"/>
    <x v="12"/>
    <s v="Large Box"/>
    <x v="446"/>
    <n v="0.84"/>
    <s v="United States"/>
    <x v="3"/>
    <x v="28"/>
    <s v="Altoona"/>
    <n v="16602"/>
    <x v="66"/>
    <d v="2015-01-13T00:00:00"/>
    <x v="4"/>
    <n v="2"/>
    <n v="-96.16"/>
    <n v="1"/>
    <n v="28.05"/>
    <n v="20.27"/>
  </r>
  <r>
    <n v="1636"/>
    <n v="89706"/>
    <x v="474"/>
    <x v="2"/>
    <x v="1"/>
    <n v="0.04"/>
    <n v="136.97999999999999"/>
    <n v="24.49"/>
    <s v="Express Air"/>
    <s v="Home Office"/>
    <x v="0"/>
    <x v="8"/>
    <s v="Large Box"/>
    <x v="447"/>
    <n v="0.59"/>
    <s v="United States"/>
    <x v="2"/>
    <x v="2"/>
    <s v="Salinas"/>
    <n v="93905"/>
    <x v="66"/>
    <d v="2015-01-14T00:00:00"/>
    <x v="4"/>
    <n v="3"/>
    <n v="1127.5497"/>
    <n v="12"/>
    <n v="1634.13"/>
    <n v="136.94"/>
  </r>
  <r>
    <n v="823"/>
    <n v="89257"/>
    <x v="475"/>
    <x v="0"/>
    <x v="2"/>
    <n v="0.04"/>
    <n v="6.24"/>
    <n v="5.22"/>
    <s v="Regular Air"/>
    <s v="Small Business"/>
    <x v="0"/>
    <x v="8"/>
    <s v="Small Box"/>
    <x v="448"/>
    <n v="0.6"/>
    <s v="United States"/>
    <x v="0"/>
    <x v="36"/>
    <s v="Smyrna"/>
    <n v="37167"/>
    <x v="66"/>
    <d v="2015-01-17T00:00:00"/>
    <x v="4"/>
    <n v="5"/>
    <n v="4.3808999999999996"/>
    <n v="13"/>
    <n v="80.23"/>
    <n v="6.2"/>
  </r>
  <r>
    <n v="824"/>
    <n v="89257"/>
    <x v="476"/>
    <x v="0"/>
    <x v="2"/>
    <n v="0.09"/>
    <n v="260.98"/>
    <n v="41.91"/>
    <s v="Delivery Truck"/>
    <s v="Small Business"/>
    <x v="0"/>
    <x v="6"/>
    <s v="Jumbo Box"/>
    <x v="300"/>
    <n v="0.59"/>
    <s v="United States"/>
    <x v="0"/>
    <x v="36"/>
    <s v="Spring Hill"/>
    <n v="37174"/>
    <x v="66"/>
    <d v="2015-01-19T00:00:00"/>
    <x v="4"/>
    <n v="6"/>
    <n v="-100.744"/>
    <n v="8"/>
    <n v="2044.9"/>
    <n v="260.89"/>
  </r>
  <r>
    <n v="1424"/>
    <n v="89448"/>
    <x v="477"/>
    <x v="2"/>
    <x v="2"/>
    <n v="0.05"/>
    <n v="350.99"/>
    <n v="39"/>
    <s v="Delivery Truck"/>
    <s v="Home Office"/>
    <x v="0"/>
    <x v="5"/>
    <s v="Jumbo Drum"/>
    <x v="449"/>
    <n v="0.55000000000000004"/>
    <s v="United States"/>
    <x v="2"/>
    <x v="39"/>
    <s v="Englewood"/>
    <n v="80112"/>
    <x v="66"/>
    <d v="2015-01-14T00:00:00"/>
    <x v="4"/>
    <n v="3"/>
    <n v="451.28039999999999"/>
    <n v="3"/>
    <n v="1020.08"/>
    <n v="350.94"/>
  </r>
  <r>
    <n v="1424"/>
    <n v="89448"/>
    <x v="477"/>
    <x v="2"/>
    <x v="2"/>
    <n v="0"/>
    <n v="8.74"/>
    <n v="1.39"/>
    <s v="Regular Air"/>
    <s v="Home Office"/>
    <x v="1"/>
    <x v="15"/>
    <s v="Small Box"/>
    <x v="335"/>
    <n v="0.38"/>
    <s v="United States"/>
    <x v="2"/>
    <x v="39"/>
    <s v="Englewood"/>
    <n v="80112"/>
    <x v="66"/>
    <d v="2015-01-16T00:00:00"/>
    <x v="4"/>
    <n v="5"/>
    <n v="44.988"/>
    <n v="7"/>
    <n v="65.2"/>
    <n v="8.74"/>
  </r>
  <r>
    <n v="1424"/>
    <n v="89448"/>
    <x v="477"/>
    <x v="2"/>
    <x v="2"/>
    <n v="0.02"/>
    <n v="1.98"/>
    <n v="0.7"/>
    <s v="Regular Air"/>
    <s v="Home Office"/>
    <x v="1"/>
    <x v="14"/>
    <s v="Wrap Bag"/>
    <x v="450"/>
    <n v="0.83"/>
    <s v="United States"/>
    <x v="2"/>
    <x v="39"/>
    <s v="Englewood"/>
    <n v="80112"/>
    <x v="66"/>
    <d v="2015-01-16T00:00:00"/>
    <x v="4"/>
    <n v="5"/>
    <n v="-20.732800000000001"/>
    <n v="11"/>
    <n v="22.59"/>
    <n v="1.96"/>
  </r>
  <r>
    <n v="2715"/>
    <n v="88702"/>
    <x v="478"/>
    <x v="1"/>
    <x v="2"/>
    <n v="0.01"/>
    <n v="29.89"/>
    <n v="1.99"/>
    <s v="Regular Air"/>
    <s v="Corporate"/>
    <x v="2"/>
    <x v="7"/>
    <s v="Small Pack"/>
    <x v="451"/>
    <n v="0.5"/>
    <s v="United States"/>
    <x v="1"/>
    <x v="18"/>
    <s v="Lansing"/>
    <n v="48911"/>
    <x v="66"/>
    <d v="2015-01-16T00:00:00"/>
    <x v="4"/>
    <n v="5"/>
    <n v="-74.64"/>
    <n v="1"/>
    <n v="31.96"/>
    <n v="29.88"/>
  </r>
  <r>
    <n v="2069"/>
    <n v="88554"/>
    <x v="479"/>
    <x v="0"/>
    <x v="3"/>
    <n v="0.1"/>
    <n v="40.98"/>
    <n v="6.5"/>
    <s v="Regular Air"/>
    <s v="Consumer"/>
    <x v="2"/>
    <x v="7"/>
    <s v="Small Box"/>
    <x v="452"/>
    <n v="0.74"/>
    <s v="United States"/>
    <x v="0"/>
    <x v="35"/>
    <s v="Fort Thomas"/>
    <n v="41075"/>
    <x v="66"/>
    <d v="2015-01-14T00:00:00"/>
    <x v="4"/>
    <n v="3"/>
    <n v="66.852000000000004"/>
    <n v="3"/>
    <n v="120.34"/>
    <n v="40.880000000000003"/>
  </r>
  <r>
    <n v="750"/>
    <n v="91200"/>
    <x v="480"/>
    <x v="0"/>
    <x v="4"/>
    <n v="0.09"/>
    <n v="27.75"/>
    <n v="19.989999999999998"/>
    <s v="Regular Air"/>
    <s v="Corporate"/>
    <x v="1"/>
    <x v="12"/>
    <s v="Small Box"/>
    <x v="453"/>
    <n v="0.67"/>
    <s v="United States"/>
    <x v="0"/>
    <x v="35"/>
    <s v="Florence"/>
    <n v="41042"/>
    <x v="66"/>
    <d v="2015-01-13T00:00:00"/>
    <x v="4"/>
    <n v="2"/>
    <n v="-224.64400000000001"/>
    <n v="10"/>
    <n v="257.52"/>
    <n v="27.66"/>
  </r>
  <r>
    <n v="2490"/>
    <n v="86886"/>
    <x v="339"/>
    <x v="2"/>
    <x v="4"/>
    <n v="0"/>
    <n v="10.01"/>
    <n v="1.99"/>
    <s v="Express Air"/>
    <s v="Home Office"/>
    <x v="2"/>
    <x v="7"/>
    <s v="Small Pack"/>
    <x v="454"/>
    <n v="0.41"/>
    <s v="United States"/>
    <x v="2"/>
    <x v="2"/>
    <s v="Costa Mesa"/>
    <n v="92627"/>
    <x v="66"/>
    <d v="2015-01-14T00:00:00"/>
    <x v="4"/>
    <n v="3"/>
    <n v="82.703400000000002"/>
    <n v="11"/>
    <n v="119.86"/>
    <n v="10.01"/>
  </r>
  <r>
    <n v="2491"/>
    <n v="23877"/>
    <x v="152"/>
    <x v="2"/>
    <x v="4"/>
    <n v="0"/>
    <n v="10.01"/>
    <n v="1.99"/>
    <s v="Express Air"/>
    <s v="Home Office"/>
    <x v="2"/>
    <x v="7"/>
    <s v="Small Pack"/>
    <x v="454"/>
    <n v="0.41"/>
    <s v="United States"/>
    <x v="2"/>
    <x v="2"/>
    <s v="Los Angeles"/>
    <n v="90045"/>
    <x v="66"/>
    <d v="2015-01-14T00:00:00"/>
    <x v="4"/>
    <n v="3"/>
    <n v="128.03"/>
    <n v="42"/>
    <n v="457.63"/>
    <n v="10.01"/>
  </r>
  <r>
    <n v="2338"/>
    <n v="91480"/>
    <x v="481"/>
    <x v="3"/>
    <x v="0"/>
    <n v="0.06"/>
    <n v="2.08"/>
    <n v="5.33"/>
    <s v="Regular Air"/>
    <s v="Home Office"/>
    <x v="0"/>
    <x v="8"/>
    <s v="Small Box"/>
    <x v="60"/>
    <n v="0.43"/>
    <s v="United States"/>
    <x v="3"/>
    <x v="38"/>
    <s v="College Park"/>
    <n v="20740"/>
    <x v="105"/>
    <d v="2015-01-13T00:00:00"/>
    <x v="4"/>
    <n v="1"/>
    <n v="-82.559200000000004"/>
    <n v="4"/>
    <n v="9.23"/>
    <n v="2.02"/>
  </r>
  <r>
    <n v="510"/>
    <n v="90058"/>
    <x v="310"/>
    <x v="2"/>
    <x v="2"/>
    <n v="0.02"/>
    <n v="48.04"/>
    <n v="5.09"/>
    <s v="Regular Air"/>
    <s v="Corporate"/>
    <x v="1"/>
    <x v="2"/>
    <s v="Small Box"/>
    <x v="455"/>
    <n v="0.37"/>
    <s v="United States"/>
    <x v="2"/>
    <x v="2"/>
    <s v="Manteca"/>
    <n v="95336"/>
    <x v="105"/>
    <d v="2015-01-13T00:00:00"/>
    <x v="4"/>
    <n v="1"/>
    <n v="105.2526"/>
    <n v="3"/>
    <n v="152.54"/>
    <n v="48.02"/>
  </r>
  <r>
    <n v="570"/>
    <n v="88881"/>
    <x v="482"/>
    <x v="2"/>
    <x v="2"/>
    <n v="0.06"/>
    <n v="7.99"/>
    <n v="5.03"/>
    <s v="Regular Air"/>
    <s v="Consumer"/>
    <x v="2"/>
    <x v="13"/>
    <s v="Medium Box"/>
    <x v="232"/>
    <n v="0.6"/>
    <s v="United States"/>
    <x v="2"/>
    <x v="47"/>
    <s v="Henderson"/>
    <n v="89015"/>
    <x v="105"/>
    <d v="2015-01-13T00:00:00"/>
    <x v="4"/>
    <n v="1"/>
    <n v="-122.133"/>
    <n v="10"/>
    <n v="65.739999999999995"/>
    <n v="7.93"/>
  </r>
  <r>
    <n v="576"/>
    <n v="88645"/>
    <x v="483"/>
    <x v="2"/>
    <x v="2"/>
    <n v="0.06"/>
    <n v="4.4800000000000004"/>
    <n v="49"/>
    <s v="Regular Air"/>
    <s v="Corporate"/>
    <x v="1"/>
    <x v="3"/>
    <s v="Large Box"/>
    <x v="426"/>
    <n v="0.6"/>
    <s v="United States"/>
    <x v="2"/>
    <x v="2"/>
    <s v="Pomona"/>
    <n v="91767"/>
    <x v="105"/>
    <d v="2015-01-17T00:00:00"/>
    <x v="4"/>
    <n v="4"/>
    <n v="-566"/>
    <n v="4"/>
    <n v="32.6"/>
    <n v="4.42"/>
  </r>
  <r>
    <n v="2369"/>
    <n v="90408"/>
    <x v="484"/>
    <x v="0"/>
    <x v="2"/>
    <n v="7.0000000000000007E-2"/>
    <n v="5.98"/>
    <n v="5.79"/>
    <s v="Regular Air"/>
    <s v="Consumer"/>
    <x v="1"/>
    <x v="2"/>
    <s v="Small Box"/>
    <x v="456"/>
    <n v="0.36"/>
    <s v="United States"/>
    <x v="0"/>
    <x v="7"/>
    <s v="Pembroke Pines"/>
    <n v="33024"/>
    <x v="105"/>
    <d v="2015-01-15T00:00:00"/>
    <x v="4"/>
    <n v="3"/>
    <n v="-41.972700000000003"/>
    <n v="13"/>
    <n v="77.42"/>
    <n v="5.91"/>
  </r>
  <r>
    <n v="3340"/>
    <n v="85980"/>
    <x v="485"/>
    <x v="2"/>
    <x v="3"/>
    <n v="0.08"/>
    <n v="125.99"/>
    <n v="4.2"/>
    <s v="Regular Air"/>
    <s v="Consumer"/>
    <x v="2"/>
    <x v="13"/>
    <s v="Small Box"/>
    <x v="457"/>
    <n v="0.56999999999999995"/>
    <s v="United States"/>
    <x v="2"/>
    <x v="8"/>
    <s v="Troutdale"/>
    <n v="97060"/>
    <x v="105"/>
    <d v="2015-01-14T00:00:00"/>
    <x v="4"/>
    <n v="2"/>
    <n v="989.81190000000004"/>
    <n v="14"/>
    <n v="1434.51"/>
    <n v="125.91"/>
  </r>
  <r>
    <n v="772"/>
    <n v="88666"/>
    <x v="486"/>
    <x v="3"/>
    <x v="0"/>
    <n v="0.08"/>
    <n v="7.77"/>
    <n v="9.23"/>
    <s v="Regular Air"/>
    <s v="Small Business"/>
    <x v="1"/>
    <x v="3"/>
    <s v="Small Box"/>
    <x v="458"/>
    <n v="0.57999999999999996"/>
    <s v="United States"/>
    <x v="3"/>
    <x v="28"/>
    <s v="Allentown"/>
    <n v="18103"/>
    <x v="106"/>
    <d v="2015-01-16T00:00:00"/>
    <x v="4"/>
    <n v="3"/>
    <n v="-209.25"/>
    <n v="7"/>
    <n v="56.44"/>
    <n v="7.69"/>
  </r>
  <r>
    <n v="772"/>
    <n v="88666"/>
    <x v="486"/>
    <x v="3"/>
    <x v="0"/>
    <n v="0.1"/>
    <n v="18.97"/>
    <n v="9.5399999999999991"/>
    <s v="Express Air"/>
    <s v="Small Business"/>
    <x v="1"/>
    <x v="2"/>
    <s v="Small Box"/>
    <x v="459"/>
    <n v="0.37"/>
    <s v="United States"/>
    <x v="3"/>
    <x v="28"/>
    <s v="Allentown"/>
    <n v="18103"/>
    <x v="106"/>
    <d v="2015-01-16T00:00:00"/>
    <x v="4"/>
    <n v="3"/>
    <n v="-9.1636000000000006"/>
    <n v="3"/>
    <n v="56.73"/>
    <n v="18.87"/>
  </r>
  <r>
    <n v="1636"/>
    <n v="89704"/>
    <x v="474"/>
    <x v="2"/>
    <x v="0"/>
    <n v="0.08"/>
    <n v="115.99"/>
    <n v="56.14"/>
    <s v="Delivery Truck"/>
    <s v="Home Office"/>
    <x v="2"/>
    <x v="4"/>
    <s v="Jumbo Drum"/>
    <x v="460"/>
    <n v="0.4"/>
    <s v="United States"/>
    <x v="2"/>
    <x v="2"/>
    <s v="Salinas"/>
    <n v="93905"/>
    <x v="106"/>
    <d v="2015-01-16T00:00:00"/>
    <x v="4"/>
    <n v="3"/>
    <n v="-272.860884"/>
    <n v="5"/>
    <n v="562.92999999999995"/>
    <n v="115.91"/>
  </r>
  <r>
    <n v="1636"/>
    <n v="89704"/>
    <x v="474"/>
    <x v="2"/>
    <x v="0"/>
    <n v="0.08"/>
    <n v="4.28"/>
    <n v="0.94"/>
    <s v="Regular Air"/>
    <s v="Home Office"/>
    <x v="1"/>
    <x v="9"/>
    <s v="Wrap Bag"/>
    <x v="148"/>
    <n v="0.56000000000000005"/>
    <s v="United States"/>
    <x v="2"/>
    <x v="2"/>
    <s v="Salinas"/>
    <n v="93905"/>
    <x v="106"/>
    <d v="2015-01-17T00:00:00"/>
    <x v="4"/>
    <n v="3"/>
    <n v="10.5792"/>
    <n v="7"/>
    <n v="29.18"/>
    <n v="4.2"/>
  </r>
  <r>
    <n v="463"/>
    <n v="88061"/>
    <x v="487"/>
    <x v="2"/>
    <x v="2"/>
    <n v="7.0000000000000007E-2"/>
    <n v="165.2"/>
    <n v="19.989999999999998"/>
    <s v="Regular Air"/>
    <s v="Small Business"/>
    <x v="1"/>
    <x v="12"/>
    <s v="Small Box"/>
    <x v="461"/>
    <n v="0.59"/>
    <s v="United States"/>
    <x v="2"/>
    <x v="2"/>
    <s v="West Hollywood"/>
    <n v="90069"/>
    <x v="106"/>
    <d v="2015-01-16T00:00:00"/>
    <x v="4"/>
    <n v="3"/>
    <n v="521.69000000000005"/>
    <n v="7"/>
    <n v="1081.54"/>
    <n v="165.13"/>
  </r>
  <r>
    <n v="3064"/>
    <n v="88448"/>
    <x v="488"/>
    <x v="2"/>
    <x v="2"/>
    <n v="0.03"/>
    <n v="6.45"/>
    <n v="1.34"/>
    <s v="Regular Air"/>
    <s v="Consumer"/>
    <x v="1"/>
    <x v="2"/>
    <s v="Wrap Bag"/>
    <x v="462"/>
    <n v="0.36"/>
    <s v="United States"/>
    <x v="2"/>
    <x v="6"/>
    <s v="Lacey"/>
    <n v="98503"/>
    <x v="106"/>
    <d v="2015-01-19T00:00:00"/>
    <x v="4"/>
    <n v="4"/>
    <n v="39.129899999999999"/>
    <n v="9"/>
    <n v="56.71"/>
    <n v="6.42"/>
  </r>
  <r>
    <n v="3148"/>
    <n v="89716"/>
    <x v="489"/>
    <x v="2"/>
    <x v="3"/>
    <n v="0.06"/>
    <n v="19.989999999999998"/>
    <n v="11.17"/>
    <s v="Regular Air"/>
    <s v="Corporate"/>
    <x v="0"/>
    <x v="8"/>
    <s v="Large Box"/>
    <x v="216"/>
    <n v="0.6"/>
    <s v="United States"/>
    <x v="2"/>
    <x v="16"/>
    <s v="Post Falls"/>
    <n v="83854"/>
    <x v="106"/>
    <d v="2015-01-14T00:00:00"/>
    <x v="4"/>
    <n v="1"/>
    <n v="-66.823599999999999"/>
    <n v="7"/>
    <n v="139.49"/>
    <n v="19.93"/>
  </r>
  <r>
    <n v="3149"/>
    <n v="89716"/>
    <x v="490"/>
    <x v="2"/>
    <x v="3"/>
    <n v="0.06"/>
    <n v="320.98"/>
    <n v="58.95"/>
    <s v="Delivery Truck"/>
    <s v="Corporate"/>
    <x v="0"/>
    <x v="5"/>
    <s v="Jumbo Drum"/>
    <x v="463"/>
    <n v="0.56999999999999995"/>
    <s v="United States"/>
    <x v="2"/>
    <x v="16"/>
    <s v="Rexburg"/>
    <n v="83440"/>
    <x v="106"/>
    <d v="2015-01-16T00:00:00"/>
    <x v="4"/>
    <n v="3"/>
    <n v="971.62199999999996"/>
    <n v="6"/>
    <n v="1952.43"/>
    <n v="320.92"/>
  </r>
  <r>
    <n v="2820"/>
    <n v="87900"/>
    <x v="286"/>
    <x v="1"/>
    <x v="4"/>
    <n v="0.1"/>
    <n v="22.01"/>
    <n v="5.53"/>
    <s v="Regular Air"/>
    <s v="Home Office"/>
    <x v="1"/>
    <x v="9"/>
    <s v="Small Pack"/>
    <x v="125"/>
    <n v="0.59"/>
    <s v="United States"/>
    <x v="1"/>
    <x v="10"/>
    <s v="Oakville"/>
    <n v="63129"/>
    <x v="106"/>
    <d v="2015-01-15T00:00:00"/>
    <x v="4"/>
    <n v="2"/>
    <n v="31.59"/>
    <n v="14"/>
    <n v="281.75"/>
    <n v="21.91"/>
  </r>
  <r>
    <n v="3225"/>
    <n v="86507"/>
    <x v="491"/>
    <x v="0"/>
    <x v="4"/>
    <n v="0.1"/>
    <n v="208.16"/>
    <n v="68.02"/>
    <s v="Delivery Truck"/>
    <s v="Small Business"/>
    <x v="1"/>
    <x v="3"/>
    <s v="Jumbo Drum"/>
    <x v="464"/>
    <n v="0.57999999999999996"/>
    <s v="United States"/>
    <x v="0"/>
    <x v="36"/>
    <s v="Germantown"/>
    <n v="38138"/>
    <x v="106"/>
    <d v="2015-01-14T00:00:00"/>
    <x v="4"/>
    <n v="1"/>
    <n v="-137.52199999999999"/>
    <n v="4"/>
    <n v="768.81"/>
    <n v="208.06"/>
  </r>
  <r>
    <n v="3226"/>
    <n v="86507"/>
    <x v="492"/>
    <x v="0"/>
    <x v="4"/>
    <n v="7.0000000000000007E-2"/>
    <n v="90.48"/>
    <n v="19.989999999999998"/>
    <s v="Regular Air"/>
    <s v="Small Business"/>
    <x v="1"/>
    <x v="15"/>
    <s v="Small Box"/>
    <x v="465"/>
    <n v="0.4"/>
    <s v="United States"/>
    <x v="0"/>
    <x v="36"/>
    <s v="Hendersonville"/>
    <n v="37075"/>
    <x v="106"/>
    <d v="2015-01-15T00:00:00"/>
    <x v="4"/>
    <n v="2"/>
    <n v="-11.816000000000001"/>
    <n v="2"/>
    <n v="183.39"/>
    <n v="90.41"/>
  </r>
  <r>
    <n v="3226"/>
    <n v="86507"/>
    <x v="492"/>
    <x v="0"/>
    <x v="4"/>
    <n v="0.01"/>
    <n v="9.48"/>
    <n v="7.29"/>
    <s v="Express Air"/>
    <s v="Small Business"/>
    <x v="0"/>
    <x v="8"/>
    <s v="Small Pack"/>
    <x v="326"/>
    <n v="0.45"/>
    <s v="United States"/>
    <x v="0"/>
    <x v="36"/>
    <s v="Hendersonville"/>
    <n v="37075"/>
    <x v="106"/>
    <d v="2015-01-16T00:00:00"/>
    <x v="4"/>
    <n v="3"/>
    <n v="238.93379999999999"/>
    <n v="1"/>
    <n v="12.9"/>
    <n v="9.4700000000000006"/>
  </r>
  <r>
    <n v="3226"/>
    <n v="86507"/>
    <x v="492"/>
    <x v="0"/>
    <x v="4"/>
    <n v="0.02"/>
    <n v="4.28"/>
    <n v="0.94"/>
    <s v="Regular Air"/>
    <s v="Small Business"/>
    <x v="1"/>
    <x v="9"/>
    <s v="Wrap Bag"/>
    <x v="148"/>
    <n v="0.56000000000000005"/>
    <s v="United States"/>
    <x v="0"/>
    <x v="36"/>
    <s v="Hendersonville"/>
    <n v="37075"/>
    <x v="106"/>
    <d v="2015-01-15T00:00:00"/>
    <x v="4"/>
    <n v="2"/>
    <n v="-105.126"/>
    <n v="4"/>
    <n v="17.89"/>
    <n v="4.26"/>
  </r>
  <r>
    <n v="152"/>
    <n v="89520"/>
    <x v="102"/>
    <x v="0"/>
    <x v="0"/>
    <n v="0.09"/>
    <n v="2.88"/>
    <n v="0.7"/>
    <s v="Regular Air"/>
    <s v="Consumer"/>
    <x v="1"/>
    <x v="9"/>
    <s v="Wrap Bag"/>
    <x v="466"/>
    <n v="0.56000000000000005"/>
    <s v="United States"/>
    <x v="0"/>
    <x v="36"/>
    <s v="Knoxville"/>
    <n v="37918"/>
    <x v="107"/>
    <d v="2015-01-16T00:00:00"/>
    <x v="4"/>
    <n v="2"/>
    <n v="-172.71799999999999"/>
    <n v="2"/>
    <n v="5.5"/>
    <n v="2.79"/>
  </r>
  <r>
    <n v="2791"/>
    <n v="88758"/>
    <x v="493"/>
    <x v="1"/>
    <x v="0"/>
    <n v="0.09"/>
    <n v="2.88"/>
    <n v="0.7"/>
    <s v="Regular Air"/>
    <s v="Corporate"/>
    <x v="1"/>
    <x v="9"/>
    <s v="Wrap Bag"/>
    <x v="467"/>
    <n v="0.56000000000000005"/>
    <s v="United States"/>
    <x v="1"/>
    <x v="18"/>
    <s v="Madison Heights"/>
    <n v="48071"/>
    <x v="107"/>
    <d v="2015-01-15T00:00:00"/>
    <x v="4"/>
    <n v="1"/>
    <n v="4.8499999999999996"/>
    <n v="7"/>
    <n v="19.29"/>
    <n v="2.79"/>
  </r>
  <r>
    <n v="428"/>
    <n v="88479"/>
    <x v="494"/>
    <x v="2"/>
    <x v="1"/>
    <n v="0.02"/>
    <n v="15.28"/>
    <n v="1.99"/>
    <s v="Regular Air"/>
    <s v="Corporate"/>
    <x v="2"/>
    <x v="7"/>
    <s v="Small Pack"/>
    <x v="468"/>
    <n v="0.42"/>
    <s v="United States"/>
    <x v="2"/>
    <x v="47"/>
    <s v="Carson City"/>
    <n v="89701"/>
    <x v="107"/>
    <d v="2015-01-16T00:00:00"/>
    <x v="4"/>
    <n v="2"/>
    <n v="163.1574"/>
    <n v="15"/>
    <n v="236.46"/>
    <n v="15.26"/>
  </r>
  <r>
    <n v="428"/>
    <n v="88479"/>
    <x v="494"/>
    <x v="2"/>
    <x v="1"/>
    <n v="0"/>
    <n v="85.99"/>
    <n v="3.3"/>
    <s v="Regular Air"/>
    <s v="Corporate"/>
    <x v="2"/>
    <x v="13"/>
    <s v="Small Pack"/>
    <x v="251"/>
    <n v="0.37"/>
    <s v="United States"/>
    <x v="2"/>
    <x v="47"/>
    <s v="Carson City"/>
    <n v="89701"/>
    <x v="107"/>
    <d v="2015-01-16T00:00:00"/>
    <x v="4"/>
    <n v="2"/>
    <n v="-302.22500000000002"/>
    <n v="1"/>
    <n v="73.819999999999993"/>
    <n v="85.99"/>
  </r>
  <r>
    <n v="1212"/>
    <n v="88600"/>
    <x v="495"/>
    <x v="1"/>
    <x v="1"/>
    <n v="0.08"/>
    <n v="4.91"/>
    <n v="4.97"/>
    <s v="Regular Air"/>
    <s v="Corporate"/>
    <x v="1"/>
    <x v="1"/>
    <s v="Small Box"/>
    <x v="469"/>
    <n v="0.38"/>
    <s v="United States"/>
    <x v="1"/>
    <x v="26"/>
    <s v="Gary"/>
    <n v="46404"/>
    <x v="107"/>
    <d v="2015-01-16T00:00:00"/>
    <x v="4"/>
    <n v="2"/>
    <n v="-99.762500000000003"/>
    <n v="12"/>
    <n v="58.95"/>
    <n v="4.83"/>
  </r>
  <r>
    <n v="1212"/>
    <n v="88600"/>
    <x v="495"/>
    <x v="1"/>
    <x v="1"/>
    <n v="0.01"/>
    <n v="3499.99"/>
    <n v="24.49"/>
    <s v="Regular Air"/>
    <s v="Corporate"/>
    <x v="2"/>
    <x v="11"/>
    <s v="Large Box"/>
    <x v="23"/>
    <n v="0.37"/>
    <s v="United States"/>
    <x v="1"/>
    <x v="26"/>
    <s v="Gary"/>
    <n v="46404"/>
    <x v="107"/>
    <d v="2015-01-16T00:00:00"/>
    <x v="4"/>
    <n v="2"/>
    <n v="-3061.82"/>
    <n v="1"/>
    <n v="3672.89"/>
    <n v="3499.98"/>
  </r>
  <r>
    <n v="1213"/>
    <n v="88600"/>
    <x v="215"/>
    <x v="1"/>
    <x v="1"/>
    <n v="0.03"/>
    <n v="5.84"/>
    <n v="1.2"/>
    <s v="Regular Air"/>
    <s v="Corporate"/>
    <x v="1"/>
    <x v="9"/>
    <s v="Wrap Bag"/>
    <x v="470"/>
    <n v="0.55000000000000004"/>
    <s v="United States"/>
    <x v="1"/>
    <x v="26"/>
    <s v="Granger"/>
    <n v="46530"/>
    <x v="107"/>
    <d v="2015-01-17T00:00:00"/>
    <x v="4"/>
    <n v="2"/>
    <n v="-0.01"/>
    <n v="2"/>
    <n v="11.74"/>
    <n v="5.81"/>
  </r>
  <r>
    <n v="1632"/>
    <n v="90530"/>
    <x v="70"/>
    <x v="0"/>
    <x v="1"/>
    <n v="0.08"/>
    <n v="8.09"/>
    <n v="7.96"/>
    <s v="Express Air"/>
    <s v="Home Office"/>
    <x v="0"/>
    <x v="8"/>
    <s v="Small Box"/>
    <x v="182"/>
    <n v="0.49"/>
    <s v="United States"/>
    <x v="0"/>
    <x v="0"/>
    <s v="Hattiesburg"/>
    <n v="39401"/>
    <x v="107"/>
    <d v="2015-01-16T00:00:00"/>
    <x v="4"/>
    <n v="2"/>
    <n v="15.984"/>
    <n v="6"/>
    <n v="48.25"/>
    <n v="8.01"/>
  </r>
  <r>
    <n v="3035"/>
    <n v="89128"/>
    <x v="496"/>
    <x v="1"/>
    <x v="2"/>
    <n v="0.01"/>
    <n v="4.9800000000000004"/>
    <n v="4.75"/>
    <s v="Regular Air"/>
    <s v="Home Office"/>
    <x v="1"/>
    <x v="2"/>
    <s v="Small Box"/>
    <x v="471"/>
    <n v="0.36"/>
    <s v="United States"/>
    <x v="1"/>
    <x v="4"/>
    <s v="Lombard"/>
    <n v="60148"/>
    <x v="107"/>
    <d v="2015-01-20T00:00:00"/>
    <x v="4"/>
    <n v="4"/>
    <n v="-75.900400000000005"/>
    <n v="10"/>
    <n v="52.93"/>
    <n v="4.97"/>
  </r>
  <r>
    <n v="3035"/>
    <n v="89128"/>
    <x v="496"/>
    <x v="1"/>
    <x v="2"/>
    <n v="0.04"/>
    <n v="6.35"/>
    <n v="1.02"/>
    <s v="Regular Air"/>
    <s v="Home Office"/>
    <x v="1"/>
    <x v="2"/>
    <s v="Wrap Bag"/>
    <x v="472"/>
    <n v="0.39"/>
    <s v="United States"/>
    <x v="1"/>
    <x v="4"/>
    <s v="Lombard"/>
    <n v="60148"/>
    <x v="107"/>
    <d v="2015-01-20T00:00:00"/>
    <x v="4"/>
    <n v="4"/>
    <n v="52.170900000000003"/>
    <n v="12"/>
    <n v="75.61"/>
    <n v="6.31"/>
  </r>
  <r>
    <n v="145"/>
    <n v="91086"/>
    <x v="497"/>
    <x v="3"/>
    <x v="3"/>
    <n v="0.06"/>
    <n v="7.04"/>
    <n v="2.17"/>
    <s v="Regular Air"/>
    <s v="Small Business"/>
    <x v="1"/>
    <x v="2"/>
    <s v="Wrap Bag"/>
    <x v="473"/>
    <n v="0.38"/>
    <s v="United States"/>
    <x v="3"/>
    <x v="28"/>
    <s v="West Mifflin"/>
    <n v="15122"/>
    <x v="107"/>
    <d v="2015-01-17T00:00:00"/>
    <x v="4"/>
    <n v="2"/>
    <n v="2.4851999999999999"/>
    <n v="2"/>
    <n v="14.65"/>
    <n v="6.98"/>
  </r>
  <r>
    <n v="1402"/>
    <n v="37729"/>
    <x v="498"/>
    <x v="1"/>
    <x v="4"/>
    <n v="0"/>
    <n v="8.6"/>
    <n v="6.19"/>
    <s v="Regular Air"/>
    <s v="Corporate"/>
    <x v="1"/>
    <x v="1"/>
    <s v="Small Box"/>
    <x v="177"/>
    <n v="0.38"/>
    <s v="United States"/>
    <x v="1"/>
    <x v="4"/>
    <s v="Chicago"/>
    <n v="60653"/>
    <x v="107"/>
    <d v="2015-01-15T00:00:00"/>
    <x v="4"/>
    <n v="1"/>
    <n v="-42.8536"/>
    <n v="48"/>
    <n v="447.89"/>
    <n v="8.6"/>
  </r>
  <r>
    <n v="1405"/>
    <n v="86144"/>
    <x v="499"/>
    <x v="1"/>
    <x v="4"/>
    <n v="0"/>
    <n v="8.6"/>
    <n v="6.19"/>
    <s v="Regular Air"/>
    <s v="Corporate"/>
    <x v="1"/>
    <x v="1"/>
    <s v="Small Box"/>
    <x v="177"/>
    <n v="0.38"/>
    <s v="United States"/>
    <x v="1"/>
    <x v="18"/>
    <s v="Battle Creek"/>
    <n v="49017"/>
    <x v="107"/>
    <d v="2015-01-15T00:00:00"/>
    <x v="4"/>
    <n v="1"/>
    <n v="-33.211539999999999"/>
    <n v="12"/>
    <n v="111.97"/>
    <n v="8.6"/>
  </r>
  <r>
    <n v="288"/>
    <n v="89762"/>
    <x v="500"/>
    <x v="1"/>
    <x v="0"/>
    <n v="0.09"/>
    <n v="28.48"/>
    <n v="1.99"/>
    <s v="Regular Air"/>
    <s v="Small Business"/>
    <x v="2"/>
    <x v="7"/>
    <s v="Small Pack"/>
    <x v="413"/>
    <n v="0.4"/>
    <s v="United States"/>
    <x v="1"/>
    <x v="17"/>
    <s v="Wichita"/>
    <n v="67212"/>
    <x v="108"/>
    <d v="2015-01-19T00:00:00"/>
    <x v="4"/>
    <n v="2"/>
    <n v="132.68700000000001"/>
    <n v="7"/>
    <n v="192.3"/>
    <n v="28.39"/>
  </r>
  <r>
    <n v="288"/>
    <n v="89762"/>
    <x v="500"/>
    <x v="1"/>
    <x v="0"/>
    <n v="0.08"/>
    <n v="65.989999999999995"/>
    <n v="4.99"/>
    <s v="Express Air"/>
    <s v="Small Business"/>
    <x v="2"/>
    <x v="13"/>
    <s v="Small Box"/>
    <x v="474"/>
    <n v="0.57999999999999996"/>
    <s v="United States"/>
    <x v="1"/>
    <x v="17"/>
    <s v="Wichita"/>
    <n v="67212"/>
    <x v="108"/>
    <d v="2015-01-18T00:00:00"/>
    <x v="4"/>
    <n v="1"/>
    <n v="496.89"/>
    <n v="14"/>
    <n v="748.1"/>
    <n v="65.91"/>
  </r>
  <r>
    <n v="1603"/>
    <n v="89679"/>
    <x v="501"/>
    <x v="3"/>
    <x v="0"/>
    <n v="0.09"/>
    <n v="2.1800000000000002"/>
    <n v="0.78"/>
    <s v="Regular Air"/>
    <s v="Small Business"/>
    <x v="1"/>
    <x v="14"/>
    <s v="Wrap Bag"/>
    <x v="475"/>
    <n v="0.52"/>
    <s v="United States"/>
    <x v="3"/>
    <x v="5"/>
    <s v="Woodmere"/>
    <n v="11598"/>
    <x v="108"/>
    <d v="2015-01-18T00:00:00"/>
    <x v="4"/>
    <n v="1"/>
    <n v="2.4548000000000001"/>
    <n v="9"/>
    <n v="19.12"/>
    <n v="2.09"/>
  </r>
  <r>
    <n v="1603"/>
    <n v="89679"/>
    <x v="501"/>
    <x v="3"/>
    <x v="0"/>
    <n v="0.05"/>
    <n v="179.29"/>
    <n v="29.21"/>
    <s v="Delivery Truck"/>
    <s v="Small Business"/>
    <x v="0"/>
    <x v="0"/>
    <s v="Jumbo Box"/>
    <x v="190"/>
    <n v="0.76"/>
    <s v="United States"/>
    <x v="3"/>
    <x v="5"/>
    <s v="Woodmere"/>
    <n v="11598"/>
    <x v="108"/>
    <d v="2015-01-18T00:00:00"/>
    <x v="4"/>
    <n v="1"/>
    <n v="-537.27977729999998"/>
    <n v="1"/>
    <n v="186.64"/>
    <n v="179.24"/>
  </r>
  <r>
    <n v="2924"/>
    <n v="86591"/>
    <x v="502"/>
    <x v="3"/>
    <x v="0"/>
    <n v="0.02"/>
    <n v="110.98"/>
    <n v="13.99"/>
    <s v="Regular Air"/>
    <s v="Consumer"/>
    <x v="0"/>
    <x v="8"/>
    <s v="Medium Box"/>
    <x v="186"/>
    <n v="0.69"/>
    <s v="United States"/>
    <x v="3"/>
    <x v="38"/>
    <s v="Laurel"/>
    <n v="20707"/>
    <x v="108"/>
    <d v="2015-01-18T00:00:00"/>
    <x v="4"/>
    <n v="1"/>
    <n v="-106.3424"/>
    <n v="2"/>
    <n v="226.53"/>
    <n v="110.96"/>
  </r>
  <r>
    <n v="2924"/>
    <n v="86591"/>
    <x v="502"/>
    <x v="3"/>
    <x v="0"/>
    <n v="0.01"/>
    <n v="8.01"/>
    <n v="2.87"/>
    <s v="Regular Air"/>
    <s v="Consumer"/>
    <x v="1"/>
    <x v="2"/>
    <s v="Wrap Bag"/>
    <x v="476"/>
    <n v="0.4"/>
    <s v="United States"/>
    <x v="3"/>
    <x v="38"/>
    <s v="Laurel"/>
    <n v="20707"/>
    <x v="108"/>
    <d v="2015-01-18T00:00:00"/>
    <x v="4"/>
    <n v="1"/>
    <n v="44.976799999999997"/>
    <n v="8"/>
    <n v="68.650000000000006"/>
    <n v="8"/>
  </r>
  <r>
    <n v="202"/>
    <n v="88972"/>
    <x v="159"/>
    <x v="1"/>
    <x v="1"/>
    <n v="0.03"/>
    <n v="7.37"/>
    <n v="5.53"/>
    <s v="Regular Air"/>
    <s v="Corporate"/>
    <x v="2"/>
    <x v="7"/>
    <s v="Small Pack"/>
    <x v="477"/>
    <n v="0.69"/>
    <s v="United States"/>
    <x v="1"/>
    <x v="42"/>
    <s v="Bartlesville"/>
    <n v="74006"/>
    <x v="108"/>
    <d v="2015-01-18T00:00:00"/>
    <x v="4"/>
    <n v="1"/>
    <n v="-133.69999999999999"/>
    <n v="11"/>
    <n v="85.79"/>
    <n v="7.34"/>
  </r>
  <r>
    <n v="665"/>
    <n v="88677"/>
    <x v="90"/>
    <x v="0"/>
    <x v="2"/>
    <n v="0.04"/>
    <n v="22.72"/>
    <n v="8.99"/>
    <s v="Regular Air"/>
    <s v="Corporate"/>
    <x v="0"/>
    <x v="8"/>
    <s v="Small Pack"/>
    <x v="205"/>
    <n v="0.44"/>
    <s v="United States"/>
    <x v="0"/>
    <x v="36"/>
    <s v="Murfreesboro"/>
    <n v="37130"/>
    <x v="108"/>
    <d v="2015-01-20T00:00:00"/>
    <x v="4"/>
    <n v="3"/>
    <n v="-678.49599999999998"/>
    <n v="9"/>
    <n v="202.41"/>
    <n v="22.68"/>
  </r>
  <r>
    <n v="667"/>
    <n v="22147"/>
    <x v="128"/>
    <x v="1"/>
    <x v="2"/>
    <n v="0.04"/>
    <n v="22.72"/>
    <n v="8.99"/>
    <s v="Regular Air"/>
    <s v="Corporate"/>
    <x v="0"/>
    <x v="8"/>
    <s v="Small Pack"/>
    <x v="205"/>
    <n v="0.44"/>
    <s v="United States"/>
    <x v="1"/>
    <x v="24"/>
    <s v="Dallas"/>
    <n v="75203"/>
    <x v="108"/>
    <d v="2015-01-20T00:00:00"/>
    <x v="4"/>
    <n v="3"/>
    <n v="70.028000000000006"/>
    <n v="37"/>
    <n v="832.14"/>
    <n v="22.68"/>
  </r>
  <r>
    <n v="3385"/>
    <n v="88745"/>
    <x v="503"/>
    <x v="3"/>
    <x v="2"/>
    <n v="0.04"/>
    <n v="2.98"/>
    <n v="2.0299999999999998"/>
    <s v="Express Air"/>
    <s v="Corporate"/>
    <x v="1"/>
    <x v="9"/>
    <s v="Wrap Bag"/>
    <x v="478"/>
    <n v="0.56999999999999995"/>
    <s v="United States"/>
    <x v="3"/>
    <x v="15"/>
    <s v="Boardman"/>
    <n v="44512"/>
    <x v="108"/>
    <d v="2015-01-16T00:00:00"/>
    <x v="4"/>
    <n v="1"/>
    <n v="-22.01"/>
    <n v="5"/>
    <n v="15.7"/>
    <n v="2.94"/>
  </r>
  <r>
    <n v="3385"/>
    <n v="88745"/>
    <x v="503"/>
    <x v="3"/>
    <x v="2"/>
    <n v="0.01"/>
    <n v="125.99"/>
    <n v="8.99"/>
    <s v="Regular Air"/>
    <s v="Corporate"/>
    <x v="2"/>
    <x v="13"/>
    <s v="Small Box"/>
    <x v="77"/>
    <n v="0.59"/>
    <s v="United States"/>
    <x v="3"/>
    <x v="15"/>
    <s v="Boardman"/>
    <n v="44512"/>
    <x v="108"/>
    <d v="2015-01-21T00:00:00"/>
    <x v="4"/>
    <n v="4"/>
    <n v="426.46032000000002"/>
    <n v="6"/>
    <n v="680.65"/>
    <n v="125.98"/>
  </r>
  <r>
    <n v="1697"/>
    <n v="86338"/>
    <x v="504"/>
    <x v="0"/>
    <x v="3"/>
    <n v="0"/>
    <n v="13.43"/>
    <n v="5.5"/>
    <s v="Regular Air"/>
    <s v="Home Office"/>
    <x v="1"/>
    <x v="12"/>
    <s v="Small Box"/>
    <x v="40"/>
    <n v="0.56999999999999995"/>
    <s v="United States"/>
    <x v="0"/>
    <x v="32"/>
    <s v="Hot Springs"/>
    <n v="71901"/>
    <x v="108"/>
    <d v="2015-01-17T00:00:00"/>
    <x v="4"/>
    <n v="1"/>
    <n v="-253.77799999999999"/>
    <n v="9"/>
    <n v="129.54"/>
    <n v="13.43"/>
  </r>
  <r>
    <n v="3133"/>
    <n v="86789"/>
    <x v="32"/>
    <x v="1"/>
    <x v="3"/>
    <n v="0.1"/>
    <n v="5.81"/>
    <n v="8.49"/>
    <s v="Regular Air"/>
    <s v="Corporate"/>
    <x v="1"/>
    <x v="1"/>
    <s v="Small Box"/>
    <x v="243"/>
    <n v="0.39"/>
    <s v="United States"/>
    <x v="1"/>
    <x v="4"/>
    <s v="Naperville"/>
    <n v="60540"/>
    <x v="108"/>
    <d v="2015-01-17T00:00:00"/>
    <x v="4"/>
    <n v="1"/>
    <n v="-350.43950000000001"/>
    <n v="12"/>
    <n v="64.959999999999994"/>
    <n v="5.71"/>
  </r>
  <r>
    <n v="3133"/>
    <n v="86789"/>
    <x v="32"/>
    <x v="1"/>
    <x v="3"/>
    <n v="0.03"/>
    <n v="1.81"/>
    <n v="0.75"/>
    <s v="Regular Air"/>
    <s v="Corporate"/>
    <x v="1"/>
    <x v="14"/>
    <s v="Wrap Bag"/>
    <x v="479"/>
    <n v="0.52"/>
    <s v="United States"/>
    <x v="1"/>
    <x v="4"/>
    <s v="Naperville"/>
    <n v="60540"/>
    <x v="108"/>
    <d v="2015-01-17T00:00:00"/>
    <x v="4"/>
    <n v="1"/>
    <n v="4.2027999999999999"/>
    <n v="10"/>
    <n v="19.14"/>
    <n v="1.78"/>
  </r>
  <r>
    <n v="3036"/>
    <n v="89129"/>
    <x v="505"/>
    <x v="1"/>
    <x v="4"/>
    <n v="0.02"/>
    <n v="12.99"/>
    <n v="14.37"/>
    <s v="Regular Air"/>
    <s v="Home Office"/>
    <x v="0"/>
    <x v="8"/>
    <s v="Large Box"/>
    <x v="247"/>
    <n v="0.73"/>
    <s v="United States"/>
    <x v="1"/>
    <x v="43"/>
    <s v="Mandan"/>
    <n v="58554"/>
    <x v="108"/>
    <d v="2015-01-18T00:00:00"/>
    <x v="4"/>
    <n v="1"/>
    <n v="-159.86000000000001"/>
    <n v="5"/>
    <n v="67.64"/>
    <n v="12.97"/>
  </r>
  <r>
    <n v="3036"/>
    <n v="89129"/>
    <x v="505"/>
    <x v="1"/>
    <x v="4"/>
    <n v="0.05"/>
    <n v="35.44"/>
    <n v="7.5"/>
    <s v="Regular Air"/>
    <s v="Home Office"/>
    <x v="1"/>
    <x v="2"/>
    <s v="Small Box"/>
    <x v="480"/>
    <n v="0.38"/>
    <s v="United States"/>
    <x v="1"/>
    <x v="43"/>
    <s v="Mandan"/>
    <n v="58554"/>
    <x v="108"/>
    <d v="2015-01-18T00:00:00"/>
    <x v="4"/>
    <n v="1"/>
    <n v="165.88980000000001"/>
    <n v="7"/>
    <n v="240.42"/>
    <n v="35.39"/>
  </r>
  <r>
    <n v="3036"/>
    <n v="89129"/>
    <x v="505"/>
    <x v="1"/>
    <x v="4"/>
    <n v="0.02"/>
    <n v="12.98"/>
    <n v="3.14"/>
    <s v="Regular Air"/>
    <s v="Home Office"/>
    <x v="1"/>
    <x v="16"/>
    <s v="Small Pack"/>
    <x v="481"/>
    <n v="0.6"/>
    <s v="United States"/>
    <x v="1"/>
    <x v="43"/>
    <s v="Mandan"/>
    <n v="58554"/>
    <x v="108"/>
    <d v="2015-01-19T00:00:00"/>
    <x v="4"/>
    <n v="2"/>
    <n v="75.010000000000005"/>
    <n v="14"/>
    <n v="184.4"/>
    <n v="12.96"/>
  </r>
  <r>
    <n v="592"/>
    <n v="86307"/>
    <x v="506"/>
    <x v="1"/>
    <x v="0"/>
    <n v="0.08"/>
    <n v="30.53"/>
    <n v="19.989999999999998"/>
    <s v="Regular Air"/>
    <s v="Small Business"/>
    <x v="1"/>
    <x v="10"/>
    <s v="Small Box"/>
    <x v="482"/>
    <n v="0.39"/>
    <s v="United States"/>
    <x v="1"/>
    <x v="4"/>
    <s v="Wilmette"/>
    <n v="60091"/>
    <x v="109"/>
    <d v="2015-01-17T00:00:00"/>
    <x v="4"/>
    <n v="0"/>
    <n v="-239.8656"/>
    <n v="10"/>
    <n v="285.87"/>
    <n v="30.45"/>
  </r>
  <r>
    <n v="593"/>
    <n v="86307"/>
    <x v="507"/>
    <x v="1"/>
    <x v="0"/>
    <n v="0.01"/>
    <n v="1.68"/>
    <n v="1.57"/>
    <s v="Regular Air"/>
    <s v="Small Business"/>
    <x v="1"/>
    <x v="9"/>
    <s v="Wrap Bag"/>
    <x v="483"/>
    <n v="0.59"/>
    <s v="United States"/>
    <x v="1"/>
    <x v="4"/>
    <s v="Woodridge"/>
    <n v="60517"/>
    <x v="109"/>
    <d v="2015-01-19T00:00:00"/>
    <x v="4"/>
    <n v="1"/>
    <n v="-53.444000000000003"/>
    <n v="12"/>
    <n v="20.37"/>
    <n v="1.67"/>
  </r>
  <r>
    <n v="1531"/>
    <n v="88852"/>
    <x v="508"/>
    <x v="0"/>
    <x v="0"/>
    <n v="7.0000000000000007E-2"/>
    <n v="4.91"/>
    <n v="0.5"/>
    <s v="Regular Air"/>
    <s v="Consumer"/>
    <x v="1"/>
    <x v="10"/>
    <s v="Small Box"/>
    <x v="292"/>
    <n v="0.36"/>
    <s v="United States"/>
    <x v="0"/>
    <x v="7"/>
    <s v="Palm Coast"/>
    <n v="32137"/>
    <x v="109"/>
    <d v="2015-01-18T00:00:00"/>
    <x v="4"/>
    <n v="0"/>
    <n v="-157.696"/>
    <n v="6"/>
    <n v="28.22"/>
    <n v="4.84"/>
  </r>
  <r>
    <n v="210"/>
    <n v="85965"/>
    <x v="459"/>
    <x v="3"/>
    <x v="2"/>
    <n v="0.05"/>
    <n v="1.86"/>
    <n v="2.58"/>
    <s v="Regular Air"/>
    <s v="Home Office"/>
    <x v="1"/>
    <x v="14"/>
    <s v="Wrap Bag"/>
    <x v="484"/>
    <n v="0.82"/>
    <s v="United States"/>
    <x v="3"/>
    <x v="5"/>
    <s v="Troy"/>
    <n v="12180"/>
    <x v="109"/>
    <d v="2015-01-21T00:00:00"/>
    <x v="4"/>
    <n v="3"/>
    <n v="-66.62"/>
    <n v="9"/>
    <n v="17.61"/>
    <n v="1.81"/>
  </r>
  <r>
    <n v="366"/>
    <n v="87347"/>
    <x v="509"/>
    <x v="3"/>
    <x v="3"/>
    <n v="0.05"/>
    <n v="328.14"/>
    <n v="91.05"/>
    <s v="Delivery Truck"/>
    <s v="Small Business"/>
    <x v="1"/>
    <x v="3"/>
    <s v="Jumbo Drum"/>
    <x v="485"/>
    <n v="0.56999999999999995"/>
    <s v="United States"/>
    <x v="3"/>
    <x v="44"/>
    <s v="Cranston"/>
    <n v="2910"/>
    <x v="109"/>
    <d v="2015-01-19T00:00:00"/>
    <x v="4"/>
    <n v="1"/>
    <n v="411.5172"/>
    <n v="6"/>
    <n v="1967.98"/>
    <n v="328.09"/>
  </r>
  <r>
    <n v="744"/>
    <n v="87726"/>
    <x v="454"/>
    <x v="2"/>
    <x v="3"/>
    <n v="0.03"/>
    <n v="119.99"/>
    <n v="56.14"/>
    <s v="Delivery Truck"/>
    <s v="Consumer"/>
    <x v="2"/>
    <x v="4"/>
    <s v="Jumbo Box"/>
    <x v="378"/>
    <n v="0.39"/>
    <s v="United States"/>
    <x v="2"/>
    <x v="23"/>
    <s v="Oro Valley"/>
    <n v="85737"/>
    <x v="109"/>
    <d v="2015-01-19T00:00:00"/>
    <x v="4"/>
    <n v="1"/>
    <n v="1400.1"/>
    <n v="13"/>
    <n v="1545.58"/>
    <n v="119.96"/>
  </r>
  <r>
    <n v="745"/>
    <n v="87726"/>
    <x v="510"/>
    <x v="2"/>
    <x v="3"/>
    <n v="0.05"/>
    <n v="115.79"/>
    <n v="1.99"/>
    <s v="Regular Air"/>
    <s v="Consumer"/>
    <x v="2"/>
    <x v="7"/>
    <s v="Small Pack"/>
    <x v="486"/>
    <n v="0.49"/>
    <s v="United States"/>
    <x v="2"/>
    <x v="23"/>
    <s v="Peoria"/>
    <n v="85345"/>
    <x v="109"/>
    <d v="2015-01-19T00:00:00"/>
    <x v="4"/>
    <n v="1"/>
    <n v="67.599999999999994"/>
    <n v="3"/>
    <n v="353.1"/>
    <n v="115.74"/>
  </r>
  <r>
    <n v="1702"/>
    <n v="90473"/>
    <x v="511"/>
    <x v="0"/>
    <x v="3"/>
    <n v="0.05"/>
    <n v="14.81"/>
    <n v="13.32"/>
    <s v="Regular Air"/>
    <s v="Home Office"/>
    <x v="1"/>
    <x v="3"/>
    <s v="Small Box"/>
    <x v="487"/>
    <n v="0.43"/>
    <s v="United States"/>
    <x v="0"/>
    <x v="0"/>
    <s v="Meridian"/>
    <n v="39301"/>
    <x v="109"/>
    <d v="2015-01-20T00:00:00"/>
    <x v="4"/>
    <n v="2"/>
    <n v="-220.05199999999999"/>
    <n v="3"/>
    <n v="45.28"/>
    <n v="14.76"/>
  </r>
  <r>
    <n v="1702"/>
    <n v="90473"/>
    <x v="511"/>
    <x v="0"/>
    <x v="3"/>
    <n v="0.05"/>
    <n v="4.2"/>
    <n v="2.2599999999999998"/>
    <s v="Express Air"/>
    <s v="Home Office"/>
    <x v="1"/>
    <x v="2"/>
    <s v="Wrap Bag"/>
    <x v="488"/>
    <n v="0.36"/>
    <s v="United States"/>
    <x v="0"/>
    <x v="0"/>
    <s v="Meridian"/>
    <n v="39301"/>
    <x v="109"/>
    <d v="2015-01-19T00:00:00"/>
    <x v="4"/>
    <n v="1"/>
    <n v="20.393370000000001"/>
    <n v="3"/>
    <n v="13.57"/>
    <n v="4.1500000000000004"/>
  </r>
  <r>
    <n v="1708"/>
    <n v="88781"/>
    <x v="512"/>
    <x v="3"/>
    <x v="3"/>
    <n v="0.05"/>
    <n v="5.68"/>
    <n v="1.39"/>
    <s v="Regular Air"/>
    <s v="Small Business"/>
    <x v="1"/>
    <x v="15"/>
    <s v="Small Box"/>
    <x v="341"/>
    <n v="0.38"/>
    <s v="United States"/>
    <x v="3"/>
    <x v="15"/>
    <s v="Shaker Heights"/>
    <n v="44118"/>
    <x v="109"/>
    <d v="2015-01-18T00:00:00"/>
    <x v="4"/>
    <n v="0"/>
    <n v="38.281199999999998"/>
    <n v="10"/>
    <n v="55.48"/>
    <n v="5.63"/>
  </r>
  <r>
    <n v="1719"/>
    <n v="90786"/>
    <x v="513"/>
    <x v="0"/>
    <x v="3"/>
    <n v="0.06"/>
    <n v="16.48"/>
    <n v="1.99"/>
    <s v="Regular Air"/>
    <s v="Corporate"/>
    <x v="2"/>
    <x v="7"/>
    <s v="Small Pack"/>
    <x v="20"/>
    <n v="0.42"/>
    <s v="United States"/>
    <x v="0"/>
    <x v="11"/>
    <s v="Northport"/>
    <n v="35473"/>
    <x v="109"/>
    <d v="2015-01-19T00:00:00"/>
    <x v="4"/>
    <n v="1"/>
    <n v="-144.59200000000001"/>
    <n v="8"/>
    <n v="128.13"/>
    <n v="16.420000000000002"/>
  </r>
  <r>
    <n v="1873"/>
    <n v="90099"/>
    <x v="514"/>
    <x v="0"/>
    <x v="3"/>
    <n v="0.03"/>
    <n v="90.48"/>
    <n v="19.989999999999998"/>
    <s v="Regular Air"/>
    <s v="Corporate"/>
    <x v="1"/>
    <x v="15"/>
    <s v="Small Box"/>
    <x v="465"/>
    <n v="0.4"/>
    <s v="United States"/>
    <x v="0"/>
    <x v="7"/>
    <s v="Palm Beach Gardens"/>
    <n v="33403"/>
    <x v="109"/>
    <d v="2015-01-19T00:00:00"/>
    <x v="4"/>
    <n v="1"/>
    <n v="15.353999999999999"/>
    <n v="1"/>
    <n v="99.69"/>
    <n v="90.45"/>
  </r>
  <r>
    <n v="1873"/>
    <n v="90099"/>
    <x v="514"/>
    <x v="0"/>
    <x v="3"/>
    <n v="0.06"/>
    <n v="22.84"/>
    <n v="8.18"/>
    <s v="Regular Air"/>
    <s v="Corporate"/>
    <x v="1"/>
    <x v="2"/>
    <s v="Small Box"/>
    <x v="258"/>
    <n v="0.39"/>
    <s v="United States"/>
    <x v="0"/>
    <x v="7"/>
    <s v="Palm Beach Gardens"/>
    <n v="33403"/>
    <x v="109"/>
    <d v="2015-01-17T00:00:00"/>
    <x v="4"/>
    <n v="0"/>
    <n v="-357.92399999999998"/>
    <n v="7"/>
    <n v="152.49"/>
    <n v="22.78"/>
  </r>
  <r>
    <n v="2579"/>
    <n v="88297"/>
    <x v="17"/>
    <x v="0"/>
    <x v="3"/>
    <n v="7.0000000000000007E-2"/>
    <n v="1.76"/>
    <n v="4.8600000000000003"/>
    <s v="Regular Air"/>
    <s v="Home Office"/>
    <x v="0"/>
    <x v="8"/>
    <s v="Small Box"/>
    <x v="416"/>
    <n v="0.41"/>
    <s v="United States"/>
    <x v="0"/>
    <x v="11"/>
    <s v="Phenix City"/>
    <n v="36869"/>
    <x v="109"/>
    <d v="2015-01-17T00:00:00"/>
    <x v="4"/>
    <n v="0"/>
    <n v="0.58799999999999997"/>
    <n v="15"/>
    <n v="26.01"/>
    <n v="1.69"/>
  </r>
  <r>
    <n v="2618"/>
    <n v="46884"/>
    <x v="515"/>
    <x v="3"/>
    <x v="3"/>
    <n v="0.1"/>
    <n v="7.64"/>
    <n v="1.39"/>
    <s v="Regular Air"/>
    <s v="Corporate"/>
    <x v="1"/>
    <x v="15"/>
    <s v="Small Box"/>
    <x v="489"/>
    <n v="0.36"/>
    <s v="United States"/>
    <x v="3"/>
    <x v="5"/>
    <s v="New York City"/>
    <n v="10004"/>
    <x v="109"/>
    <d v="2015-01-19T00:00:00"/>
    <x v="4"/>
    <n v="1"/>
    <n v="16.12"/>
    <n v="18"/>
    <n v="130.11000000000001"/>
    <n v="7.54"/>
  </r>
  <r>
    <n v="2618"/>
    <n v="46884"/>
    <x v="515"/>
    <x v="3"/>
    <x v="3"/>
    <n v="0"/>
    <n v="125.99"/>
    <n v="2.5"/>
    <s v="Regular Air"/>
    <s v="Corporate"/>
    <x v="2"/>
    <x v="13"/>
    <s v="Small Box"/>
    <x v="490"/>
    <n v="0.59"/>
    <s v="United States"/>
    <x v="3"/>
    <x v="5"/>
    <s v="New York City"/>
    <n v="10004"/>
    <x v="109"/>
    <d v="2015-01-19T00:00:00"/>
    <x v="4"/>
    <n v="1"/>
    <n v="-815.9008"/>
    <n v="3"/>
    <n v="337.34"/>
    <n v="125.99"/>
  </r>
  <r>
    <n v="2618"/>
    <n v="46884"/>
    <x v="515"/>
    <x v="3"/>
    <x v="3"/>
    <n v="0.1"/>
    <n v="11.55"/>
    <n v="2.36"/>
    <s v="Regular Air"/>
    <s v="Corporate"/>
    <x v="1"/>
    <x v="9"/>
    <s v="Wrap Bag"/>
    <x v="245"/>
    <n v="0.55000000000000004"/>
    <s v="United States"/>
    <x v="3"/>
    <x v="5"/>
    <s v="New York City"/>
    <n v="10004"/>
    <x v="109"/>
    <d v="2015-01-18T00:00:00"/>
    <x v="4"/>
    <n v="0"/>
    <n v="15.808"/>
    <n v="25"/>
    <n v="280.43"/>
    <n v="11.45"/>
  </r>
  <r>
    <n v="2628"/>
    <n v="85916"/>
    <x v="516"/>
    <x v="1"/>
    <x v="3"/>
    <n v="0.02"/>
    <n v="30.53"/>
    <n v="19.989999999999998"/>
    <s v="Express Air"/>
    <s v="Corporate"/>
    <x v="1"/>
    <x v="10"/>
    <s v="Small Box"/>
    <x v="482"/>
    <n v="0.39"/>
    <s v="United States"/>
    <x v="1"/>
    <x v="42"/>
    <s v="Moore"/>
    <n v="73160"/>
    <x v="109"/>
    <d v="2015-01-19T00:00:00"/>
    <x v="4"/>
    <n v="1"/>
    <n v="-54.63"/>
    <n v="14"/>
    <n v="448.47"/>
    <n v="30.51"/>
  </r>
  <r>
    <n v="526"/>
    <n v="90027"/>
    <x v="517"/>
    <x v="2"/>
    <x v="4"/>
    <n v="0"/>
    <n v="1.88"/>
    <n v="1.49"/>
    <s v="Regular Air"/>
    <s v="Home Office"/>
    <x v="1"/>
    <x v="1"/>
    <s v="Small Box"/>
    <x v="55"/>
    <n v="0.37"/>
    <s v="United States"/>
    <x v="2"/>
    <x v="23"/>
    <s v="Mesa"/>
    <n v="85204"/>
    <x v="109"/>
    <d v="2015-01-18T00:00:00"/>
    <x v="4"/>
    <n v="0"/>
    <n v="-15.5595"/>
    <n v="13"/>
    <n v="25.39"/>
    <n v="1.88"/>
  </r>
  <r>
    <n v="526"/>
    <n v="90027"/>
    <x v="517"/>
    <x v="2"/>
    <x v="4"/>
    <n v="0.06"/>
    <n v="5.78"/>
    <n v="5.67"/>
    <s v="Regular Air"/>
    <s v="Home Office"/>
    <x v="1"/>
    <x v="2"/>
    <s v="Small Box"/>
    <x v="491"/>
    <n v="0.36"/>
    <s v="United States"/>
    <x v="2"/>
    <x v="23"/>
    <s v="Mesa"/>
    <n v="85204"/>
    <x v="109"/>
    <d v="2015-01-18T00:00:00"/>
    <x v="4"/>
    <n v="0"/>
    <n v="-108.19"/>
    <n v="15"/>
    <n v="87.27"/>
    <n v="5.72"/>
  </r>
  <r>
    <n v="2059"/>
    <n v="88039"/>
    <x v="518"/>
    <x v="0"/>
    <x v="4"/>
    <n v="0.09"/>
    <n v="28.48"/>
    <n v="1.99"/>
    <s v="Regular Air"/>
    <s v="Corporate"/>
    <x v="2"/>
    <x v="7"/>
    <s v="Small Pack"/>
    <x v="413"/>
    <n v="0.4"/>
    <s v="United States"/>
    <x v="0"/>
    <x v="3"/>
    <s v="High Point"/>
    <n v="27260"/>
    <x v="109"/>
    <d v="2015-01-18T00:00:00"/>
    <x v="4"/>
    <n v="0"/>
    <n v="-1250.7460000000001"/>
    <n v="13"/>
    <n v="336.92"/>
    <n v="28.39"/>
  </r>
  <r>
    <n v="2725"/>
    <n v="88958"/>
    <x v="519"/>
    <x v="0"/>
    <x v="4"/>
    <n v="0.05"/>
    <n v="28.15"/>
    <n v="6.17"/>
    <s v="Regular Air"/>
    <s v="Home Office"/>
    <x v="1"/>
    <x v="9"/>
    <s v="Small Pack"/>
    <x v="492"/>
    <n v="0.55000000000000004"/>
    <s v="United States"/>
    <x v="0"/>
    <x v="36"/>
    <s v="Clarksville"/>
    <n v="37042"/>
    <x v="109"/>
    <d v="2015-01-18T00:00:00"/>
    <x v="4"/>
    <n v="0"/>
    <n v="-66.248000000000005"/>
    <n v="10"/>
    <n v="282.38"/>
    <n v="28.1"/>
  </r>
  <r>
    <n v="2443"/>
    <n v="89299"/>
    <x v="520"/>
    <x v="0"/>
    <x v="1"/>
    <n v="0.05"/>
    <n v="58.1"/>
    <n v="1.49"/>
    <s v="Regular Air"/>
    <s v="Corporate"/>
    <x v="1"/>
    <x v="1"/>
    <s v="Small Box"/>
    <x v="149"/>
    <n v="0.38"/>
    <s v="United States"/>
    <x v="0"/>
    <x v="7"/>
    <s v="Miami"/>
    <n v="33142"/>
    <x v="110"/>
    <d v="2015-01-18T00:00:00"/>
    <x v="4"/>
    <n v="0"/>
    <n v="1633.9860000000001"/>
    <n v="13"/>
    <n v="739.06"/>
    <n v="58.05"/>
  </r>
  <r>
    <n v="1971"/>
    <n v="91550"/>
    <x v="521"/>
    <x v="0"/>
    <x v="3"/>
    <n v="0.02"/>
    <n v="11.58"/>
    <n v="5.72"/>
    <s v="Regular Air"/>
    <s v="Corporate"/>
    <x v="1"/>
    <x v="15"/>
    <s v="Small Box"/>
    <x v="339"/>
    <n v="0.35"/>
    <s v="United States"/>
    <x v="0"/>
    <x v="0"/>
    <s v="Tupelo"/>
    <n v="38801"/>
    <x v="110"/>
    <d v="2015-01-19T00:00:00"/>
    <x v="4"/>
    <n v="1"/>
    <n v="-259.75599999999997"/>
    <n v="3"/>
    <n v="35.479999999999997"/>
    <n v="11.56"/>
  </r>
  <r>
    <n v="1972"/>
    <n v="91550"/>
    <x v="522"/>
    <x v="3"/>
    <x v="3"/>
    <n v="0.05"/>
    <n v="350.99"/>
    <n v="39"/>
    <s v="Delivery Truck"/>
    <s v="Corporate"/>
    <x v="0"/>
    <x v="5"/>
    <s v="Jumbo Drum"/>
    <x v="449"/>
    <n v="0.55000000000000004"/>
    <s v="United States"/>
    <x v="3"/>
    <x v="28"/>
    <s v="Willow Grove"/>
    <n v="19090"/>
    <x v="110"/>
    <d v="2015-01-20T00:00:00"/>
    <x v="4"/>
    <n v="2"/>
    <n v="1469.7275999999999"/>
    <n v="6"/>
    <n v="2130.04"/>
    <n v="350.94"/>
  </r>
  <r>
    <n v="1972"/>
    <n v="91550"/>
    <x v="522"/>
    <x v="3"/>
    <x v="3"/>
    <n v="0.04"/>
    <n v="15.99"/>
    <n v="9.4"/>
    <s v="Express Air"/>
    <s v="Corporate"/>
    <x v="2"/>
    <x v="4"/>
    <s v="Small Box"/>
    <x v="403"/>
    <n v="0.49"/>
    <s v="United States"/>
    <x v="3"/>
    <x v="28"/>
    <s v="Willow Grove"/>
    <n v="19090"/>
    <x v="110"/>
    <d v="2015-01-20T00:00:00"/>
    <x v="4"/>
    <n v="2"/>
    <n v="-83.553060000000002"/>
    <n v="5"/>
    <n v="82.8"/>
    <n v="15.95"/>
  </r>
  <r>
    <n v="657"/>
    <n v="91212"/>
    <x v="523"/>
    <x v="3"/>
    <x v="0"/>
    <n v="0.1"/>
    <n v="18.97"/>
    <n v="9.0299999999999994"/>
    <s v="Regular Air"/>
    <s v="Consumer"/>
    <x v="1"/>
    <x v="2"/>
    <s v="Small Box"/>
    <x v="336"/>
    <n v="0.37"/>
    <s v="United States"/>
    <x v="3"/>
    <x v="13"/>
    <s v="Oxford"/>
    <n v="1540"/>
    <x v="111"/>
    <d v="2015-01-21T00:00:00"/>
    <x v="4"/>
    <n v="3"/>
    <n v="-24.204799999999999"/>
    <n v="1"/>
    <n v="19.73"/>
    <n v="18.87"/>
  </r>
  <r>
    <n v="659"/>
    <n v="91212"/>
    <x v="524"/>
    <x v="3"/>
    <x v="0"/>
    <n v="0"/>
    <n v="119.99"/>
    <n v="56.14"/>
    <s v="Delivery Truck"/>
    <s v="Consumer"/>
    <x v="2"/>
    <x v="4"/>
    <s v="Jumbo Box"/>
    <x v="378"/>
    <n v="0.39"/>
    <s v="United States"/>
    <x v="3"/>
    <x v="12"/>
    <s v="South Burlington"/>
    <n v="5403"/>
    <x v="111"/>
    <d v="2015-01-20T00:00:00"/>
    <x v="4"/>
    <n v="2"/>
    <n v="-126.05777999999999"/>
    <n v="5"/>
    <n v="615.54"/>
    <n v="119.99"/>
  </r>
  <r>
    <n v="3095"/>
    <n v="86220"/>
    <x v="525"/>
    <x v="3"/>
    <x v="0"/>
    <n v="0.09"/>
    <n v="207.48"/>
    <n v="0.99"/>
    <s v="Regular Air"/>
    <s v="Consumer"/>
    <x v="1"/>
    <x v="3"/>
    <s v="Small Box"/>
    <x v="493"/>
    <n v="0.55000000000000004"/>
    <s v="United States"/>
    <x v="3"/>
    <x v="15"/>
    <s v="Hamilton"/>
    <n v="45011"/>
    <x v="111"/>
    <d v="2015-01-21T00:00:00"/>
    <x v="4"/>
    <n v="3"/>
    <n v="683.9556"/>
    <n v="5"/>
    <n v="991.24"/>
    <n v="207.39"/>
  </r>
  <r>
    <n v="259"/>
    <n v="85857"/>
    <x v="526"/>
    <x v="2"/>
    <x v="2"/>
    <n v="0.09"/>
    <n v="2.88"/>
    <n v="0.7"/>
    <s v="Regular Air"/>
    <s v="Consumer"/>
    <x v="1"/>
    <x v="9"/>
    <s v="Wrap Bag"/>
    <x v="141"/>
    <n v="0.56000000000000005"/>
    <s v="United States"/>
    <x v="2"/>
    <x v="45"/>
    <s v="Santa Fe"/>
    <n v="87505"/>
    <x v="111"/>
    <d v="2015-01-19T00:00:00"/>
    <x v="4"/>
    <n v="1"/>
    <n v="5.7531999999999996"/>
    <n v="10"/>
    <n v="26.38"/>
    <n v="2.79"/>
  </r>
  <r>
    <n v="3155"/>
    <n v="86898"/>
    <x v="98"/>
    <x v="0"/>
    <x v="0"/>
    <n v="0.02"/>
    <n v="60.22"/>
    <n v="3.5"/>
    <s v="Regular Air"/>
    <s v="Corporate"/>
    <x v="1"/>
    <x v="3"/>
    <s v="Small Box"/>
    <x v="494"/>
    <n v="0.56999999999999995"/>
    <s v="United States"/>
    <x v="0"/>
    <x v="7"/>
    <s v="Sanford"/>
    <n v="32771"/>
    <x v="112"/>
    <d v="2015-01-21T00:00:00"/>
    <x v="4"/>
    <n v="2"/>
    <n v="-193.91399999999999"/>
    <n v="9"/>
    <n v="541.76"/>
    <n v="60.2"/>
  </r>
  <r>
    <n v="32"/>
    <n v="89202"/>
    <x v="388"/>
    <x v="2"/>
    <x v="3"/>
    <n v="0.09"/>
    <n v="125.99"/>
    <n v="7.69"/>
    <s v="Express Air"/>
    <s v="Corporate"/>
    <x v="2"/>
    <x v="13"/>
    <s v="Small Box"/>
    <x v="168"/>
    <n v="0.59"/>
    <s v="United States"/>
    <x v="2"/>
    <x v="8"/>
    <s v="Grants Pass"/>
    <n v="97526"/>
    <x v="112"/>
    <d v="2015-01-22T00:00:00"/>
    <x v="4"/>
    <n v="3"/>
    <n v="209.99700000000001"/>
    <n v="8"/>
    <n v="783.55"/>
    <n v="125.9"/>
  </r>
  <r>
    <n v="493"/>
    <n v="88906"/>
    <x v="527"/>
    <x v="2"/>
    <x v="4"/>
    <n v="0.02"/>
    <n v="6.48"/>
    <n v="6.6"/>
    <s v="Regular Air"/>
    <s v="Consumer"/>
    <x v="1"/>
    <x v="2"/>
    <s v="Small Box"/>
    <x v="495"/>
    <n v="0.37"/>
    <s v="United States"/>
    <x v="2"/>
    <x v="6"/>
    <s v="Seatac"/>
    <n v="98158"/>
    <x v="112"/>
    <d v="2015-01-22T00:00:00"/>
    <x v="4"/>
    <n v="3"/>
    <n v="-92.05"/>
    <n v="10"/>
    <n v="66.709999999999994"/>
    <n v="6.46"/>
  </r>
  <r>
    <n v="493"/>
    <n v="88906"/>
    <x v="527"/>
    <x v="2"/>
    <x v="4"/>
    <n v="0.04"/>
    <n v="17.149999999999999"/>
    <n v="4.96"/>
    <s v="Regular Air"/>
    <s v="Consumer"/>
    <x v="1"/>
    <x v="12"/>
    <s v="Small Box"/>
    <x v="496"/>
    <n v="0.57999999999999996"/>
    <s v="United States"/>
    <x v="2"/>
    <x v="6"/>
    <s v="Seatac"/>
    <n v="98158"/>
    <x v="112"/>
    <d v="2015-01-21T00:00:00"/>
    <x v="4"/>
    <n v="2"/>
    <n v="6.11"/>
    <n v="5"/>
    <n v="87.16"/>
    <n v="17.11"/>
  </r>
  <r>
    <n v="524"/>
    <n v="91127"/>
    <x v="528"/>
    <x v="0"/>
    <x v="4"/>
    <n v="0.03"/>
    <n v="1270.99"/>
    <n v="19.989999999999998"/>
    <s v="Regular Air"/>
    <s v="Consumer"/>
    <x v="1"/>
    <x v="1"/>
    <s v="Small Box"/>
    <x v="497"/>
    <n v="0.35"/>
    <s v="United States"/>
    <x v="0"/>
    <x v="36"/>
    <s v="Farragut"/>
    <n v="37922"/>
    <x v="112"/>
    <d v="2015-01-22T00:00:00"/>
    <x v="4"/>
    <n v="3"/>
    <n v="363.55200000000002"/>
    <n v="2"/>
    <n v="2589.0100000000002"/>
    <n v="1270.96"/>
  </r>
  <r>
    <n v="524"/>
    <n v="91127"/>
    <x v="528"/>
    <x v="0"/>
    <x v="4"/>
    <n v="7.0000000000000007E-2"/>
    <n v="2036.48"/>
    <n v="14.7"/>
    <s v="Delivery Truck"/>
    <s v="Consumer"/>
    <x v="2"/>
    <x v="4"/>
    <s v="Jumbo Drum"/>
    <x v="303"/>
    <n v="0.55000000000000004"/>
    <s v="United States"/>
    <x v="0"/>
    <x v="36"/>
    <s v="Farragut"/>
    <n v="37922"/>
    <x v="112"/>
    <d v="2015-01-22T00:00:00"/>
    <x v="4"/>
    <n v="3"/>
    <n v="-11.536"/>
    <n v="1"/>
    <n v="1893.93"/>
    <n v="2036.41"/>
  </r>
  <r>
    <n v="549"/>
    <n v="90908"/>
    <x v="529"/>
    <x v="2"/>
    <x v="4"/>
    <n v="0.02"/>
    <n v="7.1"/>
    <n v="6.05"/>
    <s v="Regular Air"/>
    <s v="Corporate"/>
    <x v="1"/>
    <x v="1"/>
    <s v="Small Box"/>
    <x v="312"/>
    <n v="0.39"/>
    <s v="United States"/>
    <x v="2"/>
    <x v="45"/>
    <s v="Roswell"/>
    <n v="88201"/>
    <x v="112"/>
    <d v="2015-01-20T00:00:00"/>
    <x v="4"/>
    <n v="1"/>
    <n v="-66.378"/>
    <n v="9"/>
    <n v="66.319999999999993"/>
    <n v="7.08"/>
  </r>
  <r>
    <n v="2464"/>
    <n v="88714"/>
    <x v="530"/>
    <x v="0"/>
    <x v="4"/>
    <n v="0.05"/>
    <n v="6.28"/>
    <n v="5.36"/>
    <s v="Regular Air"/>
    <s v="Consumer"/>
    <x v="1"/>
    <x v="1"/>
    <s v="Small Box"/>
    <x v="498"/>
    <n v="0.4"/>
    <s v="United States"/>
    <x v="0"/>
    <x v="48"/>
    <s v="Bossier City"/>
    <n v="71111"/>
    <x v="112"/>
    <d v="2015-01-23T00:00:00"/>
    <x v="4"/>
    <n v="4"/>
    <n v="1.278"/>
    <n v="6"/>
    <n v="38.04"/>
    <n v="6.23"/>
  </r>
  <r>
    <n v="2464"/>
    <n v="88714"/>
    <x v="530"/>
    <x v="0"/>
    <x v="4"/>
    <n v="0.04"/>
    <n v="3.08"/>
    <n v="0.99"/>
    <s v="Regular Air"/>
    <s v="Consumer"/>
    <x v="1"/>
    <x v="10"/>
    <s v="Small Box"/>
    <x v="291"/>
    <n v="0.37"/>
    <s v="United States"/>
    <x v="0"/>
    <x v="48"/>
    <s v="Bossier City"/>
    <n v="71111"/>
    <x v="112"/>
    <d v="2015-01-21T00:00:00"/>
    <x v="4"/>
    <n v="2"/>
    <n v="424.29"/>
    <n v="14"/>
    <n v="42.53"/>
    <n v="3.04"/>
  </r>
  <r>
    <n v="1473"/>
    <n v="87076"/>
    <x v="531"/>
    <x v="3"/>
    <x v="0"/>
    <n v="0.04"/>
    <n v="9.7799999999999994"/>
    <n v="1.99"/>
    <s v="Express Air"/>
    <s v="Home Office"/>
    <x v="2"/>
    <x v="7"/>
    <s v="Small Pack"/>
    <x v="499"/>
    <n v="0.43"/>
    <s v="United States"/>
    <x v="3"/>
    <x v="15"/>
    <s v="Wooster"/>
    <n v="44691"/>
    <x v="113"/>
    <d v="2015-01-22T00:00:00"/>
    <x v="4"/>
    <n v="2"/>
    <n v="61.292700000000004"/>
    <n v="9"/>
    <n v="88.83"/>
    <n v="9.74"/>
  </r>
  <r>
    <n v="1788"/>
    <n v="88256"/>
    <x v="532"/>
    <x v="0"/>
    <x v="0"/>
    <n v="0.04"/>
    <n v="205.99"/>
    <n v="8.99"/>
    <s v="Regular Air"/>
    <s v="Consumer"/>
    <x v="2"/>
    <x v="13"/>
    <s v="Small Box"/>
    <x v="215"/>
    <n v="0.56000000000000005"/>
    <s v="United States"/>
    <x v="0"/>
    <x v="25"/>
    <s v="Woodstock"/>
    <n v="30188"/>
    <x v="113"/>
    <d v="2015-01-22T00:00:00"/>
    <x v="4"/>
    <n v="2"/>
    <n v="960.98400000000004"/>
    <n v="6"/>
    <n v="1008.53"/>
    <n v="205.95"/>
  </r>
  <r>
    <n v="263"/>
    <n v="86297"/>
    <x v="533"/>
    <x v="3"/>
    <x v="1"/>
    <n v="0.05"/>
    <n v="31.76"/>
    <n v="45.51"/>
    <s v="Delivery Truck"/>
    <s v="Small Business"/>
    <x v="0"/>
    <x v="0"/>
    <s v="Jumbo Box"/>
    <x v="500"/>
    <n v="0.65"/>
    <s v="United States"/>
    <x v="3"/>
    <x v="15"/>
    <s v="Cleveland Heights"/>
    <n v="44106"/>
    <x v="113"/>
    <d v="2015-01-23T00:00:00"/>
    <x v="4"/>
    <n v="3"/>
    <n v="-2177.9860960000001"/>
    <n v="9"/>
    <n v="304.33999999999997"/>
    <n v="31.71"/>
  </r>
  <r>
    <n v="2423"/>
    <n v="89054"/>
    <x v="534"/>
    <x v="1"/>
    <x v="2"/>
    <n v="0.04"/>
    <n v="100.98"/>
    <n v="7.18"/>
    <s v="Regular Air"/>
    <s v="Home Office"/>
    <x v="2"/>
    <x v="7"/>
    <s v="Small Box"/>
    <x v="127"/>
    <n v="0.4"/>
    <s v="United States"/>
    <x v="1"/>
    <x v="24"/>
    <s v="Hurst"/>
    <n v="76053"/>
    <x v="113"/>
    <d v="2015-01-26T00:00:00"/>
    <x v="4"/>
    <n v="4"/>
    <n v="269.94"/>
    <n v="4"/>
    <n v="414.91"/>
    <n v="100.94"/>
  </r>
  <r>
    <n v="2882"/>
    <n v="50917"/>
    <x v="377"/>
    <x v="0"/>
    <x v="2"/>
    <n v="0.02"/>
    <n v="43.98"/>
    <n v="1.99"/>
    <s v="Regular Air"/>
    <s v="Consumer"/>
    <x v="2"/>
    <x v="7"/>
    <s v="Small Pack"/>
    <x v="501"/>
    <n v="0.44"/>
    <s v="United States"/>
    <x v="0"/>
    <x v="3"/>
    <s v="Charlotte"/>
    <n v="28206"/>
    <x v="113"/>
    <d v="2015-01-25T00:00:00"/>
    <x v="4"/>
    <n v="3"/>
    <n v="333.76049999999998"/>
    <n v="40"/>
    <n v="1724.01"/>
    <n v="43.96"/>
  </r>
  <r>
    <n v="1402"/>
    <n v="43079"/>
    <x v="498"/>
    <x v="1"/>
    <x v="3"/>
    <n v="0.04"/>
    <n v="30.73"/>
    <n v="4"/>
    <s v="Regular Air"/>
    <s v="Home Office"/>
    <x v="2"/>
    <x v="7"/>
    <s v="Small Box"/>
    <x v="502"/>
    <n v="0.75"/>
    <s v="United States"/>
    <x v="1"/>
    <x v="4"/>
    <s v="Chicago"/>
    <n v="60653"/>
    <x v="113"/>
    <d v="2015-01-22T00:00:00"/>
    <x v="4"/>
    <n v="2"/>
    <n v="-20.79"/>
    <n v="48"/>
    <n v="1420.84"/>
    <n v="30.69"/>
  </r>
  <r>
    <n v="1405"/>
    <n v="86145"/>
    <x v="499"/>
    <x v="1"/>
    <x v="3"/>
    <n v="0.04"/>
    <n v="30.73"/>
    <n v="4"/>
    <s v="Regular Air"/>
    <s v="Home Office"/>
    <x v="2"/>
    <x v="7"/>
    <s v="Small Box"/>
    <x v="502"/>
    <n v="0.75"/>
    <s v="United States"/>
    <x v="1"/>
    <x v="18"/>
    <s v="Battle Creek"/>
    <n v="49017"/>
    <x v="113"/>
    <d v="2015-01-22T00:00:00"/>
    <x v="4"/>
    <n v="2"/>
    <n v="-20.79"/>
    <n v="12"/>
    <n v="355.21"/>
    <n v="30.69"/>
  </r>
  <r>
    <n v="2796"/>
    <n v="87553"/>
    <x v="535"/>
    <x v="1"/>
    <x v="3"/>
    <n v="0.02"/>
    <n v="30.44"/>
    <n v="1.49"/>
    <s v="Regular Air"/>
    <s v="Corporate"/>
    <x v="1"/>
    <x v="1"/>
    <s v="Small Box"/>
    <x v="503"/>
    <n v="0.37"/>
    <s v="United States"/>
    <x v="1"/>
    <x v="20"/>
    <s v="Sioux City"/>
    <n v="51106"/>
    <x v="113"/>
    <d v="2015-01-23T00:00:00"/>
    <x v="4"/>
    <n v="3"/>
    <n v="266.76089999999999"/>
    <n v="12"/>
    <n v="386.61"/>
    <n v="30.42"/>
  </r>
  <r>
    <n v="2797"/>
    <n v="87553"/>
    <x v="536"/>
    <x v="3"/>
    <x v="3"/>
    <n v="0.02"/>
    <n v="4.91"/>
    <n v="0.5"/>
    <s v="Regular Air"/>
    <s v="Corporate"/>
    <x v="1"/>
    <x v="10"/>
    <s v="Small Box"/>
    <x v="292"/>
    <n v="0.36"/>
    <s v="United States"/>
    <x v="3"/>
    <x v="28"/>
    <s v="Pittsburgh"/>
    <n v="15122"/>
    <x v="113"/>
    <d v="2015-01-22T00:00:00"/>
    <x v="4"/>
    <n v="2"/>
    <n v="29.883900000000001"/>
    <n v="9"/>
    <n v="43.31"/>
    <n v="4.8899999999999997"/>
  </r>
  <r>
    <n v="2855"/>
    <n v="87316"/>
    <x v="537"/>
    <x v="2"/>
    <x v="3"/>
    <n v="0.08"/>
    <n v="7.84"/>
    <n v="4.71"/>
    <s v="Regular Air"/>
    <s v="Corporate"/>
    <x v="1"/>
    <x v="1"/>
    <s v="Small Box"/>
    <x v="504"/>
    <n v="0.35"/>
    <s v="United States"/>
    <x v="2"/>
    <x v="6"/>
    <s v="Des Moines"/>
    <n v="98198"/>
    <x v="113"/>
    <d v="2015-01-22T00:00:00"/>
    <x v="4"/>
    <n v="2"/>
    <n v="-12.87678"/>
    <n v="10"/>
    <n v="76.16"/>
    <n v="7.76"/>
  </r>
  <r>
    <n v="2855"/>
    <n v="87316"/>
    <x v="537"/>
    <x v="2"/>
    <x v="3"/>
    <n v="0.03"/>
    <n v="105.34"/>
    <n v="24.49"/>
    <s v="Regular Air"/>
    <s v="Corporate"/>
    <x v="0"/>
    <x v="8"/>
    <s v="Large Box"/>
    <x v="505"/>
    <n v="0.61"/>
    <s v="United States"/>
    <x v="2"/>
    <x v="6"/>
    <s v="Des Moines"/>
    <n v="98198"/>
    <x v="113"/>
    <d v="2015-01-22T00:00:00"/>
    <x v="4"/>
    <n v="2"/>
    <n v="618.13080000000002"/>
    <n v="10"/>
    <n v="1038.1400000000001"/>
    <n v="105.31"/>
  </r>
  <r>
    <n v="584"/>
    <n v="88646"/>
    <x v="538"/>
    <x v="3"/>
    <x v="4"/>
    <n v="0.04"/>
    <n v="15.51"/>
    <n v="17.78"/>
    <s v="Regular Air"/>
    <s v="Corporate"/>
    <x v="1"/>
    <x v="12"/>
    <s v="Small Box"/>
    <x v="438"/>
    <n v="0.59"/>
    <s v="United States"/>
    <x v="3"/>
    <x v="13"/>
    <s v="Woburn"/>
    <n v="1801"/>
    <x v="113"/>
    <d v="2015-01-23T00:00:00"/>
    <x v="4"/>
    <n v="3"/>
    <n v="-266.22000000000003"/>
    <n v="7"/>
    <n v="116.93"/>
    <n v="15.47"/>
  </r>
  <r>
    <n v="1709"/>
    <n v="88782"/>
    <x v="287"/>
    <x v="3"/>
    <x v="4"/>
    <n v="0.01"/>
    <n v="14.28"/>
    <n v="2.99"/>
    <s v="Regular Air"/>
    <s v="Consumer"/>
    <x v="1"/>
    <x v="1"/>
    <s v="Small Box"/>
    <x v="506"/>
    <n v="0.39"/>
    <s v="United States"/>
    <x v="3"/>
    <x v="28"/>
    <s v="Pottstown"/>
    <n v="19464"/>
    <x v="113"/>
    <d v="2015-01-22T00:00:00"/>
    <x v="4"/>
    <n v="2"/>
    <n v="21.003499999999999"/>
    <n v="2"/>
    <n v="30.44"/>
    <n v="14.27"/>
  </r>
  <r>
    <n v="1727"/>
    <n v="87194"/>
    <x v="539"/>
    <x v="3"/>
    <x v="4"/>
    <n v="0.1"/>
    <n v="14.98"/>
    <n v="7.69"/>
    <s v="Express Air"/>
    <s v="Small Business"/>
    <x v="1"/>
    <x v="12"/>
    <s v="Small Box"/>
    <x v="507"/>
    <n v="0.56999999999999995"/>
    <s v="United States"/>
    <x v="3"/>
    <x v="15"/>
    <s v="Kent"/>
    <n v="44240"/>
    <x v="113"/>
    <d v="2015-01-23T00:00:00"/>
    <x v="4"/>
    <n v="3"/>
    <n v="-76.900000000000006"/>
    <n v="8"/>
    <n v="114.81"/>
    <n v="14.88"/>
  </r>
  <r>
    <n v="1928"/>
    <n v="88580"/>
    <x v="540"/>
    <x v="0"/>
    <x v="4"/>
    <n v="0.1"/>
    <n v="1889.99"/>
    <n v="19.989999999999998"/>
    <s v="Regular Air"/>
    <s v="Home Office"/>
    <x v="1"/>
    <x v="1"/>
    <s v="Small Box"/>
    <x v="508"/>
    <n v="0.36"/>
    <s v="United States"/>
    <x v="0"/>
    <x v="37"/>
    <s v="Greer"/>
    <n v="29651"/>
    <x v="113"/>
    <d v="2015-01-21T00:00:00"/>
    <x v="4"/>
    <n v="1"/>
    <n v="-42.545999999999999"/>
    <n v="1"/>
    <n v="1786.04"/>
    <n v="1889.89"/>
  </r>
  <r>
    <n v="1989"/>
    <n v="90000"/>
    <x v="179"/>
    <x v="2"/>
    <x v="4"/>
    <n v="0.04"/>
    <n v="355.98"/>
    <n v="58.92"/>
    <s v="Delivery Truck"/>
    <s v="Home Office"/>
    <x v="0"/>
    <x v="5"/>
    <s v="Jumbo Drum"/>
    <x v="352"/>
    <n v="0.64"/>
    <s v="United States"/>
    <x v="2"/>
    <x v="9"/>
    <s v="Holladay"/>
    <n v="84117"/>
    <x v="113"/>
    <d v="2015-01-22T00:00:00"/>
    <x v="4"/>
    <n v="2"/>
    <n v="882.93"/>
    <n v="8"/>
    <n v="2748.21"/>
    <n v="355.94"/>
  </r>
  <r>
    <n v="1989"/>
    <n v="90000"/>
    <x v="179"/>
    <x v="2"/>
    <x v="4"/>
    <n v="0.09"/>
    <n v="19.98"/>
    <n v="8.68"/>
    <s v="Regular Air"/>
    <s v="Home Office"/>
    <x v="1"/>
    <x v="2"/>
    <s v="Small Box"/>
    <x v="294"/>
    <n v="0.37"/>
    <s v="United States"/>
    <x v="2"/>
    <x v="9"/>
    <s v="Holladay"/>
    <n v="84117"/>
    <x v="113"/>
    <d v="2015-01-22T00:00:00"/>
    <x v="4"/>
    <n v="2"/>
    <n v="6.6803999999999997"/>
    <n v="5"/>
    <n v="93.19"/>
    <n v="19.89"/>
  </r>
  <r>
    <n v="3229"/>
    <n v="87435"/>
    <x v="541"/>
    <x v="1"/>
    <x v="4"/>
    <n v="0.01"/>
    <n v="24.95"/>
    <n v="2.99"/>
    <s v="Regular Air"/>
    <s v="Small Business"/>
    <x v="1"/>
    <x v="1"/>
    <s v="Small Box"/>
    <x v="509"/>
    <n v="0.39"/>
    <s v="United States"/>
    <x v="1"/>
    <x v="19"/>
    <s v="Superior"/>
    <n v="54880"/>
    <x v="113"/>
    <d v="2015-01-22T00:00:00"/>
    <x v="4"/>
    <n v="2"/>
    <n v="261.38580000000002"/>
    <n v="15"/>
    <n v="378.82"/>
    <n v="24.94"/>
  </r>
  <r>
    <n v="3230"/>
    <n v="87435"/>
    <x v="542"/>
    <x v="1"/>
    <x v="4"/>
    <n v="0"/>
    <n v="15.98"/>
    <n v="8.99"/>
    <s v="Regular Air"/>
    <s v="Small Business"/>
    <x v="2"/>
    <x v="7"/>
    <s v="Small Pack"/>
    <x v="510"/>
    <n v="0.64"/>
    <s v="United States"/>
    <x v="1"/>
    <x v="19"/>
    <s v="Waukesha"/>
    <n v="53186"/>
    <x v="113"/>
    <d v="2015-01-23T00:00:00"/>
    <x v="4"/>
    <n v="3"/>
    <n v="-135.46"/>
    <n v="9"/>
    <n v="152.18"/>
    <n v="15.98"/>
  </r>
  <r>
    <n v="151"/>
    <n v="89521"/>
    <x v="108"/>
    <x v="0"/>
    <x v="0"/>
    <n v="0.09"/>
    <n v="32.979999999999997"/>
    <n v="5.5"/>
    <s v="Regular Air"/>
    <s v="Home Office"/>
    <x v="2"/>
    <x v="7"/>
    <s v="Small Box"/>
    <x v="511"/>
    <n v="0.75"/>
    <s v="United States"/>
    <x v="0"/>
    <x v="36"/>
    <s v="Kingsport"/>
    <n v="37664"/>
    <x v="114"/>
    <d v="2015-01-23T00:00:00"/>
    <x v="4"/>
    <n v="2"/>
    <n v="-20.257999999999999"/>
    <n v="2"/>
    <n v="62.46"/>
    <n v="32.89"/>
  </r>
  <r>
    <n v="1438"/>
    <n v="90120"/>
    <x v="543"/>
    <x v="3"/>
    <x v="0"/>
    <n v="0.01"/>
    <n v="80.98"/>
    <n v="35"/>
    <s v="Regular Air"/>
    <s v="Corporate"/>
    <x v="1"/>
    <x v="12"/>
    <s v="Large Box"/>
    <x v="392"/>
    <n v="0.83"/>
    <s v="United States"/>
    <x v="3"/>
    <x v="15"/>
    <s v="Elyria"/>
    <n v="44035"/>
    <x v="114"/>
    <d v="2015-01-24T00:00:00"/>
    <x v="4"/>
    <n v="2"/>
    <n v="-409.37360000000001"/>
    <n v="3"/>
    <n v="267.83"/>
    <n v="80.97"/>
  </r>
  <r>
    <n v="1959"/>
    <n v="28225"/>
    <x v="91"/>
    <x v="0"/>
    <x v="0"/>
    <n v="0"/>
    <n v="20.28"/>
    <n v="14.39"/>
    <s v="Regular Air"/>
    <s v="Corporate"/>
    <x v="0"/>
    <x v="8"/>
    <s v="Small Box"/>
    <x v="252"/>
    <n v="0.47"/>
    <s v="United States"/>
    <x v="0"/>
    <x v="7"/>
    <s v="Miami"/>
    <n v="33916"/>
    <x v="114"/>
    <d v="2015-01-22T00:00:00"/>
    <x v="4"/>
    <n v="1"/>
    <n v="-66.247299999999996"/>
    <n v="9"/>
    <n v="206.04"/>
    <n v="20.28"/>
  </r>
  <r>
    <n v="1764"/>
    <n v="89775"/>
    <x v="439"/>
    <x v="0"/>
    <x v="1"/>
    <n v="0"/>
    <n v="115.99"/>
    <n v="5.92"/>
    <s v="Regular Air"/>
    <s v="Consumer"/>
    <x v="2"/>
    <x v="13"/>
    <s v="Small Box"/>
    <x v="512"/>
    <n v="0.57999999999999996"/>
    <s v="United States"/>
    <x v="0"/>
    <x v="7"/>
    <s v="Dunedin"/>
    <n v="34698"/>
    <x v="114"/>
    <d v="2015-01-22T00:00:00"/>
    <x v="4"/>
    <n v="1"/>
    <n v="-16.771999999999998"/>
    <n v="11"/>
    <n v="1160.42"/>
    <n v="115.99"/>
  </r>
  <r>
    <n v="2456"/>
    <n v="89218"/>
    <x v="544"/>
    <x v="0"/>
    <x v="1"/>
    <n v="7.0000000000000007E-2"/>
    <n v="179.99"/>
    <n v="19.989999999999998"/>
    <s v="Regular Air"/>
    <s v="Home Office"/>
    <x v="2"/>
    <x v="7"/>
    <s v="Small Box"/>
    <x v="214"/>
    <n v="0.48"/>
    <s v="United States"/>
    <x v="0"/>
    <x v="11"/>
    <s v="Mobile"/>
    <n v="36608"/>
    <x v="114"/>
    <d v="2015-01-23T00:00:00"/>
    <x v="4"/>
    <n v="2"/>
    <n v="733.28219999999999"/>
    <n v="7"/>
    <n v="1188.6300000000001"/>
    <n v="179.92"/>
  </r>
  <r>
    <n v="2456"/>
    <n v="89218"/>
    <x v="544"/>
    <x v="0"/>
    <x v="1"/>
    <n v="0.02"/>
    <n v="92.23"/>
    <n v="39.61"/>
    <s v="Express Air"/>
    <s v="Home Office"/>
    <x v="0"/>
    <x v="8"/>
    <s v="Medium Box"/>
    <x v="513"/>
    <n v="0.67"/>
    <s v="United States"/>
    <x v="0"/>
    <x v="11"/>
    <s v="Mobile"/>
    <n v="36608"/>
    <x v="114"/>
    <d v="2015-01-23T00:00:00"/>
    <x v="4"/>
    <n v="2"/>
    <n v="-905.99040000000002"/>
    <n v="11"/>
    <n v="1009.93"/>
    <n v="92.21"/>
  </r>
  <r>
    <n v="2457"/>
    <n v="89218"/>
    <x v="545"/>
    <x v="1"/>
    <x v="1"/>
    <n v="0.02"/>
    <n v="15.22"/>
    <n v="9.73"/>
    <s v="Regular Air"/>
    <s v="Home Office"/>
    <x v="1"/>
    <x v="1"/>
    <s v="Small Box"/>
    <x v="514"/>
    <n v="0.36"/>
    <s v="United States"/>
    <x v="1"/>
    <x v="1"/>
    <s v="Lino Lakes"/>
    <n v="55014"/>
    <x v="114"/>
    <d v="2015-01-22T00:00:00"/>
    <x v="4"/>
    <n v="1"/>
    <n v="-21.63242"/>
    <n v="9"/>
    <n v="140.69999999999999"/>
    <n v="15.2"/>
  </r>
  <r>
    <n v="2209"/>
    <n v="88030"/>
    <x v="546"/>
    <x v="0"/>
    <x v="2"/>
    <n v="0.06"/>
    <n v="6.98"/>
    <n v="1.6"/>
    <s v="Regular Air"/>
    <s v="Home Office"/>
    <x v="1"/>
    <x v="2"/>
    <s v="Wrap Bag"/>
    <x v="289"/>
    <n v="0.38"/>
    <s v="United States"/>
    <x v="0"/>
    <x v="25"/>
    <s v="College Park"/>
    <n v="30337"/>
    <x v="114"/>
    <d v="2015-01-29T00:00:00"/>
    <x v="4"/>
    <n v="6"/>
    <n v="-98.055999999999997"/>
    <n v="12"/>
    <n v="83.93"/>
    <n v="6.92"/>
  </r>
  <r>
    <n v="2896"/>
    <n v="86925"/>
    <x v="547"/>
    <x v="1"/>
    <x v="2"/>
    <n v="0.02"/>
    <n v="880.98"/>
    <n v="44.55"/>
    <s v="Delivery Truck"/>
    <s v="Home Office"/>
    <x v="0"/>
    <x v="6"/>
    <s v="Jumbo Box"/>
    <x v="332"/>
    <n v="0.62"/>
    <s v="United States"/>
    <x v="1"/>
    <x v="1"/>
    <s v="Mankato"/>
    <n v="56001"/>
    <x v="114"/>
    <d v="2015-01-26T00:00:00"/>
    <x v="4"/>
    <n v="3"/>
    <n v="4861.0637999999999"/>
    <n v="8"/>
    <n v="7045.02"/>
    <n v="880.96"/>
  </r>
  <r>
    <n v="2422"/>
    <n v="89055"/>
    <x v="548"/>
    <x v="1"/>
    <x v="3"/>
    <n v="0.09"/>
    <n v="3.89"/>
    <n v="7.01"/>
    <s v="Express Air"/>
    <s v="Home Office"/>
    <x v="1"/>
    <x v="1"/>
    <s v="Small Box"/>
    <x v="515"/>
    <n v="0.37"/>
    <s v="United States"/>
    <x v="1"/>
    <x v="24"/>
    <s v="Huntsville"/>
    <n v="77340"/>
    <x v="114"/>
    <d v="2015-01-24T00:00:00"/>
    <x v="4"/>
    <n v="2"/>
    <n v="-154.30699999999999"/>
    <n v="10"/>
    <n v="42.56"/>
    <n v="3.8"/>
  </r>
  <r>
    <n v="2873"/>
    <n v="89872"/>
    <x v="549"/>
    <x v="0"/>
    <x v="3"/>
    <n v="7.0000000000000007E-2"/>
    <n v="2.89"/>
    <n v="0.5"/>
    <s v="Regular Air"/>
    <s v="Small Business"/>
    <x v="1"/>
    <x v="10"/>
    <s v="Small Box"/>
    <x v="407"/>
    <n v="0.38"/>
    <s v="United States"/>
    <x v="0"/>
    <x v="7"/>
    <s v="Hialeah"/>
    <n v="33012"/>
    <x v="114"/>
    <d v="2015-01-24T00:00:00"/>
    <x v="4"/>
    <n v="2"/>
    <n v="441.59399999999999"/>
    <n v="12"/>
    <n v="33.020000000000003"/>
    <n v="2.82"/>
  </r>
  <r>
    <n v="2873"/>
    <n v="89872"/>
    <x v="549"/>
    <x v="0"/>
    <x v="3"/>
    <n v="0"/>
    <n v="217.85"/>
    <n v="29.1"/>
    <s v="Delivery Truck"/>
    <s v="Small Business"/>
    <x v="0"/>
    <x v="0"/>
    <s v="Jumbo Box"/>
    <x v="516"/>
    <n v="0.68"/>
    <s v="United States"/>
    <x v="0"/>
    <x v="7"/>
    <s v="Hialeah"/>
    <n v="33012"/>
    <x v="114"/>
    <d v="2015-01-23T00:00:00"/>
    <x v="4"/>
    <n v="2"/>
    <n v="394.17"/>
    <n v="10"/>
    <n v="2273.1"/>
    <n v="217.85"/>
  </r>
  <r>
    <n v="3350"/>
    <n v="91296"/>
    <x v="550"/>
    <x v="2"/>
    <x v="3"/>
    <n v="0.01"/>
    <n v="73.98"/>
    <n v="12.14"/>
    <s v="Regular Air"/>
    <s v="Small Business"/>
    <x v="2"/>
    <x v="7"/>
    <s v="Small Box"/>
    <x v="517"/>
    <n v="0.67"/>
    <s v="United States"/>
    <x v="2"/>
    <x v="6"/>
    <s v="Parkland"/>
    <n v="98444"/>
    <x v="115"/>
    <d v="2015-01-25T00:00:00"/>
    <x v="4"/>
    <n v="1"/>
    <n v="-29.0656"/>
    <n v="5"/>
    <n v="384.22"/>
    <n v="73.97"/>
  </r>
  <r>
    <n v="1692"/>
    <n v="90189"/>
    <x v="551"/>
    <x v="1"/>
    <x v="4"/>
    <n v="0"/>
    <n v="6.84"/>
    <n v="8.3699999999999992"/>
    <s v="Regular Air"/>
    <s v="Consumer"/>
    <x v="1"/>
    <x v="16"/>
    <s v="Small Pack"/>
    <x v="233"/>
    <n v="0.57999999999999996"/>
    <s v="United States"/>
    <x v="1"/>
    <x v="17"/>
    <s v="Newton"/>
    <n v="67114"/>
    <x v="115"/>
    <d v="2015-01-24T00:00:00"/>
    <x v="4"/>
    <n v="1"/>
    <n v="-123.1816"/>
    <n v="5"/>
    <n v="37.89"/>
    <n v="6.84"/>
  </r>
  <r>
    <n v="1693"/>
    <n v="90189"/>
    <x v="552"/>
    <x v="0"/>
    <x v="4"/>
    <n v="7.0000000000000007E-2"/>
    <n v="30.98"/>
    <n v="5.76"/>
    <s v="Regular Air"/>
    <s v="Consumer"/>
    <x v="1"/>
    <x v="2"/>
    <s v="Small Box"/>
    <x v="518"/>
    <n v="0.4"/>
    <s v="United States"/>
    <x v="0"/>
    <x v="14"/>
    <s v="Reston"/>
    <n v="20190"/>
    <x v="115"/>
    <d v="2015-01-25T00:00:00"/>
    <x v="4"/>
    <n v="1"/>
    <n v="-28.797999999999998"/>
    <n v="11"/>
    <n v="343.79"/>
    <n v="30.91"/>
  </r>
  <r>
    <n v="604"/>
    <n v="34882"/>
    <x v="553"/>
    <x v="2"/>
    <x v="0"/>
    <n v="0.03"/>
    <n v="1.88"/>
    <n v="1.49"/>
    <s v="Regular Air"/>
    <s v="Home Office"/>
    <x v="1"/>
    <x v="1"/>
    <s v="Small Box"/>
    <x v="55"/>
    <n v="0.37"/>
    <s v="United States"/>
    <x v="2"/>
    <x v="2"/>
    <s v="Los Angeles"/>
    <n v="90045"/>
    <x v="116"/>
    <d v="2015-01-25T00:00:00"/>
    <x v="4"/>
    <n v="0"/>
    <n v="-15.099500000000001"/>
    <n v="52"/>
    <n v="102.32"/>
    <n v="1.85"/>
  </r>
  <r>
    <n v="830"/>
    <n v="90270"/>
    <x v="554"/>
    <x v="2"/>
    <x v="1"/>
    <n v="0.01"/>
    <n v="14.42"/>
    <n v="6.75"/>
    <s v="Regular Air"/>
    <s v="Corporate"/>
    <x v="1"/>
    <x v="3"/>
    <s v="Medium Box"/>
    <x v="248"/>
    <n v="0.52"/>
    <s v="United States"/>
    <x v="2"/>
    <x v="39"/>
    <s v="Wheat Ridge"/>
    <n v="80033"/>
    <x v="116"/>
    <d v="2015-01-24T00:00:00"/>
    <x v="4"/>
    <n v="0"/>
    <n v="-13.826000000000001"/>
    <n v="6"/>
    <n v="89.91"/>
    <n v="14.41"/>
  </r>
  <r>
    <n v="997"/>
    <n v="89431"/>
    <x v="555"/>
    <x v="3"/>
    <x v="2"/>
    <n v="0.08"/>
    <n v="67.84"/>
    <n v="0.99"/>
    <s v="Regular Air"/>
    <s v="Small Business"/>
    <x v="1"/>
    <x v="3"/>
    <s v="Small Box"/>
    <x v="519"/>
    <n v="0.57999999999999996"/>
    <s v="United States"/>
    <x v="3"/>
    <x v="27"/>
    <s v="Bayonne"/>
    <n v="7002"/>
    <x v="116"/>
    <d v="2015-01-29T00:00:00"/>
    <x v="4"/>
    <n v="4"/>
    <n v="-23.634399999999999"/>
    <n v="1"/>
    <n v="63.66"/>
    <n v="67.760000000000005"/>
  </r>
  <r>
    <n v="1281"/>
    <n v="89112"/>
    <x v="556"/>
    <x v="1"/>
    <x v="2"/>
    <n v="0.03"/>
    <n v="199.99"/>
    <n v="24.49"/>
    <s v="Express Air"/>
    <s v="Small Business"/>
    <x v="2"/>
    <x v="11"/>
    <s v="Large Box"/>
    <x v="98"/>
    <n v="0.46"/>
    <s v="United States"/>
    <x v="1"/>
    <x v="26"/>
    <s v="Vincennes"/>
    <n v="47591"/>
    <x v="116"/>
    <d v="2015-01-26T00:00:00"/>
    <x v="4"/>
    <n v="1"/>
    <n v="727.73609999999996"/>
    <n v="5"/>
    <n v="1054.69"/>
    <n v="199.96"/>
  </r>
  <r>
    <n v="1282"/>
    <n v="29319"/>
    <x v="557"/>
    <x v="3"/>
    <x v="2"/>
    <n v="0.03"/>
    <n v="199.99"/>
    <n v="24.49"/>
    <s v="Express Air"/>
    <s v="Small Business"/>
    <x v="2"/>
    <x v="11"/>
    <s v="Large Box"/>
    <x v="98"/>
    <n v="0.46"/>
    <s v="United States"/>
    <x v="3"/>
    <x v="28"/>
    <s v="Philadelphia"/>
    <n v="19134"/>
    <x v="116"/>
    <d v="2015-01-26T00:00:00"/>
    <x v="4"/>
    <n v="1"/>
    <n v="393.42"/>
    <n v="21"/>
    <n v="4429.6899999999996"/>
    <n v="199.96"/>
  </r>
  <r>
    <n v="1690"/>
    <n v="91076"/>
    <x v="458"/>
    <x v="3"/>
    <x v="2"/>
    <n v="0.05"/>
    <n v="115.99"/>
    <n v="5.26"/>
    <s v="Regular Air"/>
    <s v="Corporate"/>
    <x v="2"/>
    <x v="13"/>
    <s v="Small Box"/>
    <x v="520"/>
    <n v="0.56999999999999995"/>
    <s v="United States"/>
    <x v="3"/>
    <x v="28"/>
    <s v="Harrisburg"/>
    <n v="17112"/>
    <x v="116"/>
    <d v="2015-01-28T00:00:00"/>
    <x v="4"/>
    <n v="3"/>
    <n v="616.53570000000002"/>
    <n v="9"/>
    <n v="893.53"/>
    <n v="115.94"/>
  </r>
  <r>
    <n v="2613"/>
    <n v="86119"/>
    <x v="558"/>
    <x v="3"/>
    <x v="2"/>
    <n v="0.02"/>
    <n v="50.98"/>
    <n v="13.66"/>
    <s v="Express Air"/>
    <s v="Corporate"/>
    <x v="1"/>
    <x v="3"/>
    <s v="Small Box"/>
    <x v="521"/>
    <n v="0.57999999999999996"/>
    <s v="United States"/>
    <x v="3"/>
    <x v="27"/>
    <s v="Fords"/>
    <n v="8863"/>
    <x v="116"/>
    <d v="2015-01-24T00:00:00"/>
    <x v="4"/>
    <n v="0"/>
    <n v="-25.76"/>
    <n v="1"/>
    <n v="68.45"/>
    <n v="50.96"/>
  </r>
  <r>
    <n v="3089"/>
    <n v="91219"/>
    <x v="559"/>
    <x v="1"/>
    <x v="2"/>
    <n v="7.0000000000000007E-2"/>
    <n v="49.43"/>
    <n v="19.989999999999998"/>
    <s v="Regular Air"/>
    <s v="Corporate"/>
    <x v="1"/>
    <x v="3"/>
    <s v="Small Box"/>
    <x v="522"/>
    <n v="0.56999999999999995"/>
    <s v="United States"/>
    <x v="1"/>
    <x v="17"/>
    <s v="Leawood"/>
    <n v="66209"/>
    <x v="116"/>
    <d v="2015-01-29T00:00:00"/>
    <x v="4"/>
    <n v="4"/>
    <n v="-122.77"/>
    <n v="6"/>
    <n v="281.82"/>
    <n v="49.36"/>
  </r>
  <r>
    <n v="2283"/>
    <n v="85947"/>
    <x v="560"/>
    <x v="1"/>
    <x v="3"/>
    <n v="0.01"/>
    <n v="11.7"/>
    <n v="6.96"/>
    <s v="Regular Air"/>
    <s v="Home Office"/>
    <x v="1"/>
    <x v="3"/>
    <s v="Medium Box"/>
    <x v="45"/>
    <n v="0.5"/>
    <s v="United States"/>
    <x v="1"/>
    <x v="19"/>
    <s v="Franklin"/>
    <n v="53132"/>
    <x v="116"/>
    <d v="2015-01-26T00:00:00"/>
    <x v="4"/>
    <n v="1"/>
    <n v="-28.954000000000001"/>
    <n v="6"/>
    <n v="76.87"/>
    <n v="11.69"/>
  </r>
  <r>
    <n v="275"/>
    <n v="89292"/>
    <x v="561"/>
    <x v="3"/>
    <x v="4"/>
    <n v="0.09"/>
    <n v="15.28"/>
    <n v="10.91"/>
    <s v="Regular Air"/>
    <s v="Corporate"/>
    <x v="1"/>
    <x v="1"/>
    <s v="Small Box"/>
    <x v="523"/>
    <n v="0.36"/>
    <s v="United States"/>
    <x v="3"/>
    <x v="29"/>
    <s v="Fairfield"/>
    <n v="6824"/>
    <x v="116"/>
    <d v="2015-01-25T00:00:00"/>
    <x v="4"/>
    <n v="0"/>
    <n v="-51.75"/>
    <n v="4"/>
    <n v="61.52"/>
    <n v="15.19"/>
  </r>
  <r>
    <n v="1653"/>
    <n v="89885"/>
    <x v="562"/>
    <x v="2"/>
    <x v="4"/>
    <n v="0"/>
    <n v="101.41"/>
    <n v="35"/>
    <s v="Express Air"/>
    <s v="Corporate"/>
    <x v="1"/>
    <x v="12"/>
    <s v="Large Box"/>
    <x v="147"/>
    <n v="0.82"/>
    <s v="United States"/>
    <x v="2"/>
    <x v="2"/>
    <s v="Thousand Oaks"/>
    <n v="91360"/>
    <x v="116"/>
    <d v="2015-01-25T00:00:00"/>
    <x v="4"/>
    <n v="0"/>
    <n v="-457.73"/>
    <n v="10"/>
    <n v="1104.32"/>
    <n v="101.41"/>
  </r>
  <r>
    <n v="1653"/>
    <n v="89885"/>
    <x v="562"/>
    <x v="2"/>
    <x v="4"/>
    <n v="0.1"/>
    <n v="95.99"/>
    <n v="4.9000000000000004"/>
    <s v="Regular Air"/>
    <s v="Corporate"/>
    <x v="2"/>
    <x v="13"/>
    <s v="Small Box"/>
    <x v="524"/>
    <n v="0.56000000000000005"/>
    <s v="United States"/>
    <x v="2"/>
    <x v="2"/>
    <s v="Thousand Oaks"/>
    <n v="91360"/>
    <x v="116"/>
    <d v="2015-01-25T00:00:00"/>
    <x v="4"/>
    <n v="0"/>
    <n v="-268.66399999999999"/>
    <n v="2"/>
    <n v="149.80000000000001"/>
    <n v="95.89"/>
  </r>
  <r>
    <n v="1389"/>
    <n v="88726"/>
    <x v="563"/>
    <x v="2"/>
    <x v="0"/>
    <n v="0.06"/>
    <n v="1.74"/>
    <n v="4.08"/>
    <s v="Regular Air"/>
    <s v="Corporate"/>
    <x v="0"/>
    <x v="8"/>
    <s v="Small Pack"/>
    <x v="377"/>
    <n v="0.53"/>
    <s v="United States"/>
    <x v="2"/>
    <x v="2"/>
    <s v="Menlo Park"/>
    <n v="94025"/>
    <x v="117"/>
    <d v="2015-01-26T00:00:00"/>
    <x v="4"/>
    <n v="1"/>
    <n v="-11.0732"/>
    <n v="1"/>
    <n v="2.77"/>
    <n v="1.68"/>
  </r>
  <r>
    <n v="156"/>
    <n v="87672"/>
    <x v="564"/>
    <x v="2"/>
    <x v="1"/>
    <n v="0.03"/>
    <n v="10.89"/>
    <n v="4.5"/>
    <s v="Regular Air"/>
    <s v="Corporate"/>
    <x v="1"/>
    <x v="3"/>
    <s v="Small Box"/>
    <x v="525"/>
    <n v="0.59"/>
    <s v="United States"/>
    <x v="2"/>
    <x v="39"/>
    <s v="Fort Collins"/>
    <n v="80525"/>
    <x v="117"/>
    <d v="2015-01-26T00:00:00"/>
    <x v="4"/>
    <n v="1"/>
    <n v="-18.64"/>
    <n v="3"/>
    <n v="33.82"/>
    <n v="10.86"/>
  </r>
  <r>
    <n v="1997"/>
    <n v="90333"/>
    <x v="244"/>
    <x v="0"/>
    <x v="4"/>
    <n v="0.1"/>
    <n v="125.99"/>
    <n v="8.99"/>
    <s v="Regular Air"/>
    <s v="Consumer"/>
    <x v="2"/>
    <x v="13"/>
    <s v="Small Box"/>
    <x v="151"/>
    <n v="0.56999999999999995"/>
    <s v="United States"/>
    <x v="0"/>
    <x v="37"/>
    <s v="Hilton Head Island"/>
    <n v="29915"/>
    <x v="117"/>
    <d v="2015-01-28T00:00:00"/>
    <x v="4"/>
    <n v="3"/>
    <n v="17.652000000000001"/>
    <n v="4"/>
    <n v="408.66"/>
    <n v="125.89"/>
  </r>
  <r>
    <n v="1360"/>
    <n v="89595"/>
    <x v="565"/>
    <x v="1"/>
    <x v="1"/>
    <n v="0.03"/>
    <n v="14.34"/>
    <n v="5"/>
    <s v="Regular Air"/>
    <s v="Consumer"/>
    <x v="0"/>
    <x v="8"/>
    <s v="Small Pack"/>
    <x v="526"/>
    <n v="0.49"/>
    <s v="United States"/>
    <x v="1"/>
    <x v="20"/>
    <s v="Muscatine"/>
    <n v="52761"/>
    <x v="77"/>
    <d v="2015-01-27T00:00:00"/>
    <x v="4"/>
    <n v="2"/>
    <n v="82.310100000000006"/>
    <n v="8"/>
    <n v="119.29"/>
    <n v="14.31"/>
  </r>
  <r>
    <n v="1361"/>
    <n v="89595"/>
    <x v="266"/>
    <x v="1"/>
    <x v="1"/>
    <n v="0.01"/>
    <n v="2.89"/>
    <n v="0.5"/>
    <s v="Regular Air"/>
    <s v="Consumer"/>
    <x v="1"/>
    <x v="10"/>
    <s v="Small Box"/>
    <x v="407"/>
    <n v="0.38"/>
    <s v="United States"/>
    <x v="1"/>
    <x v="18"/>
    <s v="Allen Park"/>
    <n v="48101"/>
    <x v="77"/>
    <d v="2015-01-28T00:00:00"/>
    <x v="4"/>
    <n v="3"/>
    <n v="1.2236"/>
    <n v="1"/>
    <n v="3.08"/>
    <n v="2.88"/>
  </r>
  <r>
    <n v="3154"/>
    <n v="86899"/>
    <x v="566"/>
    <x v="0"/>
    <x v="1"/>
    <n v="0.08"/>
    <n v="150.97999999999999"/>
    <n v="13.99"/>
    <s v="Express Air"/>
    <s v="Corporate"/>
    <x v="2"/>
    <x v="4"/>
    <s v="Medium Box"/>
    <x v="313"/>
    <n v="0.38"/>
    <s v="United States"/>
    <x v="0"/>
    <x v="7"/>
    <s v="Saint Petersburg"/>
    <n v="33710"/>
    <x v="77"/>
    <d v="2015-01-27T00:00:00"/>
    <x v="4"/>
    <n v="2"/>
    <n v="-3.948"/>
    <n v="8"/>
    <n v="1183.82"/>
    <n v="150.9"/>
  </r>
  <r>
    <n v="3155"/>
    <n v="86899"/>
    <x v="98"/>
    <x v="0"/>
    <x v="1"/>
    <n v="0.03"/>
    <n v="25.98"/>
    <n v="14.36"/>
    <s v="Delivery Truck"/>
    <s v="Corporate"/>
    <x v="0"/>
    <x v="5"/>
    <s v="Jumbo Drum"/>
    <x v="527"/>
    <n v="0.6"/>
    <s v="United States"/>
    <x v="0"/>
    <x v="7"/>
    <s v="Sanford"/>
    <n v="32771"/>
    <x v="77"/>
    <d v="2015-01-27T00:00:00"/>
    <x v="4"/>
    <n v="2"/>
    <n v="57.545999999999999"/>
    <n v="4"/>
    <n v="107.66"/>
    <n v="25.95"/>
  </r>
  <r>
    <n v="3155"/>
    <n v="86899"/>
    <x v="98"/>
    <x v="0"/>
    <x v="1"/>
    <n v="0.1"/>
    <n v="32.479999999999997"/>
    <n v="35"/>
    <s v="Regular Air"/>
    <s v="Corporate"/>
    <x v="1"/>
    <x v="12"/>
    <s v="Large Box"/>
    <x v="528"/>
    <n v="0.81"/>
    <s v="United States"/>
    <x v="0"/>
    <x v="7"/>
    <s v="Sanford"/>
    <n v="32771"/>
    <x v="77"/>
    <d v="2015-01-27T00:00:00"/>
    <x v="4"/>
    <n v="2"/>
    <n v="-333.42540000000002"/>
    <n v="10"/>
    <n v="318.83"/>
    <n v="32.380000000000003"/>
  </r>
  <r>
    <n v="1129"/>
    <n v="57794"/>
    <x v="355"/>
    <x v="3"/>
    <x v="2"/>
    <n v="0.02"/>
    <n v="4.9800000000000004"/>
    <n v="6.07"/>
    <s v="Regular Air"/>
    <s v="Home Office"/>
    <x v="1"/>
    <x v="2"/>
    <s v="Small Box"/>
    <x v="529"/>
    <n v="0.36"/>
    <s v="United States"/>
    <x v="3"/>
    <x v="13"/>
    <s v="Boston"/>
    <n v="2118"/>
    <x v="77"/>
    <d v="2015-01-28T00:00:00"/>
    <x v="4"/>
    <n v="3"/>
    <n v="-46.92"/>
    <n v="19"/>
    <n v="105.5"/>
    <n v="4.96"/>
  </r>
  <r>
    <n v="1133"/>
    <n v="88105"/>
    <x v="567"/>
    <x v="1"/>
    <x v="2"/>
    <n v="0.02"/>
    <n v="4.9800000000000004"/>
    <n v="6.07"/>
    <s v="Regular Air"/>
    <s v="Home Office"/>
    <x v="1"/>
    <x v="2"/>
    <s v="Small Box"/>
    <x v="529"/>
    <n v="0.36"/>
    <s v="United States"/>
    <x v="1"/>
    <x v="24"/>
    <s v="Farmers Branch"/>
    <n v="75234"/>
    <x v="77"/>
    <d v="2015-01-28T00:00:00"/>
    <x v="4"/>
    <n v="3"/>
    <n v="-46.92"/>
    <n v="5"/>
    <n v="27.76"/>
    <n v="4.96"/>
  </r>
  <r>
    <n v="2795"/>
    <n v="87556"/>
    <x v="568"/>
    <x v="1"/>
    <x v="2"/>
    <n v="0.04"/>
    <n v="3.57"/>
    <n v="4.17"/>
    <s v="Regular Air"/>
    <s v="Corporate"/>
    <x v="1"/>
    <x v="9"/>
    <s v="Small Pack"/>
    <x v="530"/>
    <n v="0.59"/>
    <s v="United States"/>
    <x v="1"/>
    <x v="20"/>
    <s v="Mason City"/>
    <n v="50401"/>
    <x v="77"/>
    <d v="2015-01-28T00:00:00"/>
    <x v="4"/>
    <n v="3"/>
    <n v="-69.91"/>
    <n v="8"/>
    <n v="30.9"/>
    <n v="3.53"/>
  </r>
  <r>
    <n v="2795"/>
    <n v="87556"/>
    <x v="568"/>
    <x v="1"/>
    <x v="2"/>
    <n v="0.05"/>
    <n v="200.99"/>
    <n v="4.2"/>
    <s v="Regular Air"/>
    <s v="Corporate"/>
    <x v="2"/>
    <x v="13"/>
    <s v="Small Box"/>
    <x v="531"/>
    <n v="0.59"/>
    <s v="United States"/>
    <x v="1"/>
    <x v="20"/>
    <s v="Mason City"/>
    <n v="50401"/>
    <x v="77"/>
    <d v="2015-01-30T00:00:00"/>
    <x v="4"/>
    <n v="5"/>
    <n v="1630.5252"/>
    <n v="14"/>
    <n v="2363.08"/>
    <n v="200.94"/>
  </r>
  <r>
    <n v="2795"/>
    <n v="87556"/>
    <x v="568"/>
    <x v="1"/>
    <x v="2"/>
    <n v="7.0000000000000007E-2"/>
    <n v="195.99"/>
    <n v="8.99"/>
    <s v="Regular Air"/>
    <s v="Corporate"/>
    <x v="2"/>
    <x v="13"/>
    <s v="Small Box"/>
    <x v="532"/>
    <n v="0.57999999999999996"/>
    <s v="United States"/>
    <x v="1"/>
    <x v="20"/>
    <s v="Mason City"/>
    <n v="50401"/>
    <x v="77"/>
    <d v="2015-01-26T00:00:00"/>
    <x v="4"/>
    <n v="1"/>
    <n v="-457.16"/>
    <n v="2"/>
    <n v="328.45"/>
    <n v="195.92"/>
  </r>
  <r>
    <n v="3000"/>
    <n v="87042"/>
    <x v="569"/>
    <x v="1"/>
    <x v="2"/>
    <n v="0.01"/>
    <n v="10.14"/>
    <n v="2.27"/>
    <s v="Regular Air"/>
    <s v="Consumer"/>
    <x v="1"/>
    <x v="2"/>
    <s v="Wrap Bag"/>
    <x v="28"/>
    <n v="0.36"/>
    <s v="United States"/>
    <x v="1"/>
    <x v="18"/>
    <s v="Pontiac"/>
    <n v="48342"/>
    <x v="77"/>
    <d v="2015-01-28T00:00:00"/>
    <x v="4"/>
    <n v="3"/>
    <n v="28.152000000000001"/>
    <n v="4"/>
    <n v="40.799999999999997"/>
    <n v="10.130000000000001"/>
  </r>
  <r>
    <n v="3311"/>
    <n v="90462"/>
    <x v="570"/>
    <x v="3"/>
    <x v="2"/>
    <n v="0.06"/>
    <n v="6.45"/>
    <n v="1.34"/>
    <s v="Regular Air"/>
    <s v="Small Business"/>
    <x v="1"/>
    <x v="2"/>
    <s v="Wrap Bag"/>
    <x v="462"/>
    <n v="0.36"/>
    <s v="United States"/>
    <x v="3"/>
    <x v="13"/>
    <s v="Winchester"/>
    <n v="1890"/>
    <x v="77"/>
    <d v="2015-01-31T00:00:00"/>
    <x v="4"/>
    <n v="5"/>
    <n v="39.426600000000001"/>
    <n v="9"/>
    <n v="57.14"/>
    <n v="6.39"/>
  </r>
  <r>
    <n v="3314"/>
    <n v="90462"/>
    <x v="571"/>
    <x v="3"/>
    <x v="2"/>
    <n v="0.05"/>
    <n v="122.99"/>
    <n v="70.2"/>
    <s v="Delivery Truck"/>
    <s v="Small Business"/>
    <x v="0"/>
    <x v="5"/>
    <s v="Jumbo Drum"/>
    <x v="17"/>
    <n v="0.74"/>
    <s v="United States"/>
    <x v="3"/>
    <x v="27"/>
    <s v="Fort Lee"/>
    <n v="7024"/>
    <x v="77"/>
    <d v="2015-01-30T00:00:00"/>
    <x v="4"/>
    <n v="5"/>
    <n v="-722.23"/>
    <n v="4"/>
    <n v="498.31"/>
    <n v="122.94"/>
  </r>
  <r>
    <n v="1946"/>
    <n v="86331"/>
    <x v="572"/>
    <x v="3"/>
    <x v="3"/>
    <n v="0.08"/>
    <n v="90.98"/>
    <n v="56.2"/>
    <s v="Regular Air"/>
    <s v="Consumer"/>
    <x v="0"/>
    <x v="8"/>
    <s v="Medium Box"/>
    <x v="412"/>
    <n v="0.74"/>
    <s v="United States"/>
    <x v="3"/>
    <x v="28"/>
    <s v="Mount Lebanon"/>
    <n v="15228"/>
    <x v="77"/>
    <d v="2015-01-28T00:00:00"/>
    <x v="4"/>
    <n v="3"/>
    <n v="-1920.9336000000001"/>
    <n v="12"/>
    <n v="1058.3599999999999"/>
    <n v="90.9"/>
  </r>
  <r>
    <n v="1946"/>
    <n v="86331"/>
    <x v="572"/>
    <x v="3"/>
    <x v="3"/>
    <n v="7.0000000000000007E-2"/>
    <n v="5.98"/>
    <n v="5.35"/>
    <s v="Regular Air"/>
    <s v="Consumer"/>
    <x v="1"/>
    <x v="2"/>
    <s v="Small Box"/>
    <x v="533"/>
    <n v="0.4"/>
    <s v="United States"/>
    <x v="3"/>
    <x v="28"/>
    <s v="Mount Lebanon"/>
    <n v="15228"/>
    <x v="77"/>
    <d v="2015-01-28T00:00:00"/>
    <x v="4"/>
    <n v="3"/>
    <n v="-37.175199999999997"/>
    <n v="3"/>
    <n v="18.309999999999999"/>
    <n v="5.91"/>
  </r>
  <r>
    <n v="3361"/>
    <n v="91436"/>
    <x v="573"/>
    <x v="1"/>
    <x v="3"/>
    <n v="0.04"/>
    <n v="7.96"/>
    <n v="4.95"/>
    <s v="Regular Air"/>
    <s v="Home Office"/>
    <x v="0"/>
    <x v="8"/>
    <s v="Small Box"/>
    <x v="534"/>
    <n v="0.41"/>
    <s v="United States"/>
    <x v="1"/>
    <x v="19"/>
    <s v="West Bend"/>
    <n v="53095"/>
    <x v="77"/>
    <d v="2015-01-26T00:00:00"/>
    <x v="4"/>
    <n v="1"/>
    <n v="-7.73"/>
    <n v="15"/>
    <n v="116.11"/>
    <n v="7.92"/>
  </r>
  <r>
    <n v="2264"/>
    <n v="86611"/>
    <x v="574"/>
    <x v="1"/>
    <x v="4"/>
    <n v="0.09"/>
    <n v="207.48"/>
    <n v="0.99"/>
    <s v="Regular Air"/>
    <s v="Corporate"/>
    <x v="1"/>
    <x v="3"/>
    <s v="Small Box"/>
    <x v="493"/>
    <n v="0.55000000000000004"/>
    <s v="United States"/>
    <x v="1"/>
    <x v="10"/>
    <s v="Joplin"/>
    <n v="64804"/>
    <x v="77"/>
    <d v="2015-01-29T00:00:00"/>
    <x v="4"/>
    <n v="4"/>
    <n v="359.83"/>
    <n v="3"/>
    <n v="577.75"/>
    <n v="207.39"/>
  </r>
  <r>
    <n v="483"/>
    <n v="90353"/>
    <x v="140"/>
    <x v="1"/>
    <x v="0"/>
    <n v="0.03"/>
    <n v="11.97"/>
    <n v="4.9800000000000004"/>
    <s v="Regular Air"/>
    <s v="Corporate"/>
    <x v="1"/>
    <x v="3"/>
    <s v="Small Box"/>
    <x v="535"/>
    <n v="0.57999999999999996"/>
    <s v="United States"/>
    <x v="1"/>
    <x v="4"/>
    <s v="Oswego"/>
    <n v="60543"/>
    <x v="118"/>
    <d v="2015-01-28T00:00:00"/>
    <x v="4"/>
    <n v="2"/>
    <n v="-18.190000000000001"/>
    <n v="6"/>
    <n v="73.180000000000007"/>
    <n v="11.94"/>
  </r>
  <r>
    <n v="2979"/>
    <n v="86544"/>
    <x v="415"/>
    <x v="1"/>
    <x v="0"/>
    <n v="0.09"/>
    <n v="2.94"/>
    <n v="0.7"/>
    <s v="Regular Air"/>
    <s v="Corporate"/>
    <x v="1"/>
    <x v="9"/>
    <s v="Wrap Bag"/>
    <x v="536"/>
    <n v="0.57999999999999996"/>
    <s v="United States"/>
    <x v="1"/>
    <x v="43"/>
    <s v="Dickinson"/>
    <n v="58601"/>
    <x v="118"/>
    <d v="2015-01-28T00:00:00"/>
    <x v="4"/>
    <n v="2"/>
    <n v="6.3840000000000003"/>
    <n v="9"/>
    <n v="25.22"/>
    <n v="2.85"/>
  </r>
  <r>
    <n v="2980"/>
    <n v="86544"/>
    <x v="192"/>
    <x v="3"/>
    <x v="0"/>
    <n v="0.03"/>
    <n v="43.98"/>
    <n v="8.99"/>
    <s v="Regular Air"/>
    <s v="Corporate"/>
    <x v="1"/>
    <x v="9"/>
    <s v="Small Pack"/>
    <x v="537"/>
    <n v="0.57999999999999996"/>
    <s v="United States"/>
    <x v="3"/>
    <x v="15"/>
    <s v="Sandusky"/>
    <n v="44870"/>
    <x v="118"/>
    <d v="2015-01-29T00:00:00"/>
    <x v="4"/>
    <n v="3"/>
    <n v="274.0788"/>
    <n v="10"/>
    <n v="454.4"/>
    <n v="43.95"/>
  </r>
  <r>
    <n v="2980"/>
    <n v="86544"/>
    <x v="192"/>
    <x v="3"/>
    <x v="0"/>
    <n v="0.06"/>
    <n v="1.1399999999999999"/>
    <n v="0.7"/>
    <s v="Regular Air"/>
    <s v="Corporate"/>
    <x v="1"/>
    <x v="14"/>
    <s v="Wrap Bag"/>
    <x v="293"/>
    <n v="0.38"/>
    <s v="United States"/>
    <x v="3"/>
    <x v="15"/>
    <s v="Sandusky"/>
    <n v="44870"/>
    <x v="118"/>
    <d v="2015-01-30T00:00:00"/>
    <x v="4"/>
    <n v="4"/>
    <n v="-3.782"/>
    <n v="13"/>
    <n v="14.53"/>
    <n v="1.08"/>
  </r>
  <r>
    <n v="2254"/>
    <n v="89278"/>
    <x v="165"/>
    <x v="0"/>
    <x v="2"/>
    <n v="0.1"/>
    <n v="6.3"/>
    <n v="0.5"/>
    <s v="Regular Air"/>
    <s v="Corporate"/>
    <x v="1"/>
    <x v="10"/>
    <s v="Small Box"/>
    <x v="76"/>
    <n v="0.39"/>
    <s v="United States"/>
    <x v="0"/>
    <x v="35"/>
    <s v="Paducah"/>
    <n v="42003"/>
    <x v="118"/>
    <d v="2015-01-02T00:00:00"/>
    <x v="4"/>
    <n v="-18"/>
    <n v="-464.28199999999998"/>
    <n v="12"/>
    <n v="68.72"/>
    <n v="6.2"/>
  </r>
  <r>
    <n v="2178"/>
    <n v="89465"/>
    <x v="575"/>
    <x v="3"/>
    <x v="3"/>
    <n v="0.08"/>
    <n v="2.94"/>
    <n v="0.96"/>
    <s v="Regular Air"/>
    <s v="Small Business"/>
    <x v="1"/>
    <x v="9"/>
    <s v="Wrap Bag"/>
    <x v="206"/>
    <n v="0.57999999999999996"/>
    <s v="United States"/>
    <x v="3"/>
    <x v="13"/>
    <s v="Worcester"/>
    <n v="1610"/>
    <x v="118"/>
    <d v="2015-01-29T00:00:00"/>
    <x v="4"/>
    <n v="3"/>
    <n v="-1.18"/>
    <n v="9"/>
    <n v="25.35"/>
    <n v="2.86"/>
  </r>
  <r>
    <n v="3347"/>
    <n v="89356"/>
    <x v="200"/>
    <x v="0"/>
    <x v="3"/>
    <n v="0.02"/>
    <n v="110.99"/>
    <n v="2.5"/>
    <s v="Regular Air"/>
    <s v="Consumer"/>
    <x v="2"/>
    <x v="13"/>
    <s v="Small Box"/>
    <x v="538"/>
    <n v="0.56999999999999995"/>
    <s v="United States"/>
    <x v="0"/>
    <x v="7"/>
    <s v="Royal Palm Beach"/>
    <n v="33411"/>
    <x v="118"/>
    <d v="2015-01-29T00:00:00"/>
    <x v="4"/>
    <n v="3"/>
    <n v="-39.808999999999997"/>
    <n v="1"/>
    <n v="94.3"/>
    <n v="110.97"/>
  </r>
  <r>
    <n v="129"/>
    <n v="86693"/>
    <x v="576"/>
    <x v="1"/>
    <x v="4"/>
    <n v="0.02"/>
    <n v="1.74"/>
    <n v="4.08"/>
    <s v="Regular Air"/>
    <s v="Small Business"/>
    <x v="0"/>
    <x v="8"/>
    <s v="Small Pack"/>
    <x v="377"/>
    <n v="0.53"/>
    <s v="United States"/>
    <x v="1"/>
    <x v="4"/>
    <s v="Alton"/>
    <n v="62002"/>
    <x v="118"/>
    <d v="2015-01-28T00:00:00"/>
    <x v="4"/>
    <n v="2"/>
    <n v="-37.39"/>
    <n v="5"/>
    <n v="10.23"/>
    <n v="1.72"/>
  </r>
  <r>
    <n v="898"/>
    <n v="9606"/>
    <x v="472"/>
    <x v="3"/>
    <x v="4"/>
    <n v="0.02"/>
    <n v="12.53"/>
    <n v="0.49"/>
    <s v="Regular Air"/>
    <s v="Small Business"/>
    <x v="1"/>
    <x v="10"/>
    <s v="Small Box"/>
    <x v="12"/>
    <n v="0.38"/>
    <s v="United States"/>
    <x v="3"/>
    <x v="5"/>
    <s v="New York City"/>
    <n v="10039"/>
    <x v="118"/>
    <d v="2015-01-27T00:00:00"/>
    <x v="4"/>
    <n v="1"/>
    <n v="263.39999999999998"/>
    <n v="47"/>
    <n v="594.44000000000005"/>
    <n v="12.51"/>
  </r>
  <r>
    <n v="898"/>
    <n v="9606"/>
    <x v="472"/>
    <x v="3"/>
    <x v="4"/>
    <n v="7.0000000000000007E-2"/>
    <n v="5.18"/>
    <n v="2.04"/>
    <s v="Express Air"/>
    <s v="Small Business"/>
    <x v="1"/>
    <x v="2"/>
    <s v="Wrap Bag"/>
    <x v="350"/>
    <n v="0.36"/>
    <s v="United States"/>
    <x v="3"/>
    <x v="5"/>
    <s v="New York City"/>
    <n v="10039"/>
    <x v="118"/>
    <d v="2015-01-29T00:00:00"/>
    <x v="4"/>
    <n v="3"/>
    <n v="37.31"/>
    <n v="44"/>
    <n v="228.5"/>
    <n v="5.1100000000000003"/>
  </r>
  <r>
    <n v="899"/>
    <n v="86264"/>
    <x v="473"/>
    <x v="3"/>
    <x v="4"/>
    <n v="0.02"/>
    <n v="12.53"/>
    <n v="0.49"/>
    <s v="Regular Air"/>
    <s v="Small Business"/>
    <x v="1"/>
    <x v="10"/>
    <s v="Small Box"/>
    <x v="12"/>
    <n v="0.38"/>
    <s v="United States"/>
    <x v="3"/>
    <x v="28"/>
    <s v="Altoona"/>
    <n v="16602"/>
    <x v="118"/>
    <d v="2015-01-27T00:00:00"/>
    <x v="4"/>
    <n v="1"/>
    <n v="104.7213"/>
    <n v="12"/>
    <n v="151.77000000000001"/>
    <n v="12.51"/>
  </r>
  <r>
    <n v="899"/>
    <n v="86264"/>
    <x v="473"/>
    <x v="3"/>
    <x v="4"/>
    <n v="7.0000000000000007E-2"/>
    <n v="5.18"/>
    <n v="2.04"/>
    <s v="Express Air"/>
    <s v="Small Business"/>
    <x v="1"/>
    <x v="2"/>
    <s v="Wrap Bag"/>
    <x v="350"/>
    <n v="0.36"/>
    <s v="United States"/>
    <x v="3"/>
    <x v="28"/>
    <s v="Altoona"/>
    <n v="16602"/>
    <x v="118"/>
    <d v="2015-01-29T00:00:00"/>
    <x v="4"/>
    <n v="3"/>
    <n v="37.31"/>
    <n v="11"/>
    <n v="57.13"/>
    <n v="5.1100000000000003"/>
  </r>
  <r>
    <n v="1351"/>
    <n v="88232"/>
    <x v="577"/>
    <x v="0"/>
    <x v="4"/>
    <n v="0.1"/>
    <n v="110.99"/>
    <n v="8.99"/>
    <s v="Express Air"/>
    <s v="Home Office"/>
    <x v="2"/>
    <x v="13"/>
    <s v="Small Box"/>
    <x v="539"/>
    <n v="0.56999999999999995"/>
    <s v="United States"/>
    <x v="0"/>
    <x v="7"/>
    <s v="Coconut Creek"/>
    <n v="33063"/>
    <x v="118"/>
    <d v="2015-01-29T00:00:00"/>
    <x v="4"/>
    <n v="3"/>
    <n v="3285.48"/>
    <n v="7"/>
    <n v="627.78"/>
    <n v="110.89"/>
  </r>
  <r>
    <n v="2281"/>
    <n v="85948"/>
    <x v="578"/>
    <x v="1"/>
    <x v="4"/>
    <n v="0.08"/>
    <n v="205.99"/>
    <n v="2.5"/>
    <s v="Regular Air"/>
    <s v="Home Office"/>
    <x v="2"/>
    <x v="13"/>
    <s v="Small Box"/>
    <x v="540"/>
    <n v="0.59"/>
    <s v="United States"/>
    <x v="1"/>
    <x v="19"/>
    <s v="Eau Claire"/>
    <n v="54703"/>
    <x v="118"/>
    <d v="2015-01-28T00:00:00"/>
    <x v="4"/>
    <n v="2"/>
    <n v="997.38144"/>
    <n v="10"/>
    <n v="1610.84"/>
    <n v="205.91"/>
  </r>
  <r>
    <n v="53"/>
    <n v="88425"/>
    <x v="579"/>
    <x v="2"/>
    <x v="0"/>
    <n v="7.0000000000000007E-2"/>
    <n v="3502.14"/>
    <n v="8.73"/>
    <s v="Delivery Truck"/>
    <s v="Corporate"/>
    <x v="2"/>
    <x v="4"/>
    <s v="Jumbo Box"/>
    <x v="541"/>
    <n v="0.56999999999999995"/>
    <s v="United States"/>
    <x v="2"/>
    <x v="6"/>
    <s v="Redmond"/>
    <n v="98052"/>
    <x v="119"/>
    <d v="2015-01-30T00:00:00"/>
    <x v="4"/>
    <n v="3"/>
    <n v="-6923.5991999999997"/>
    <n v="1"/>
    <n v="3267.55"/>
    <n v="3502.07"/>
  </r>
  <r>
    <n v="3266"/>
    <n v="89836"/>
    <x v="580"/>
    <x v="3"/>
    <x v="0"/>
    <n v="0"/>
    <n v="122.99"/>
    <n v="70.2"/>
    <s v="Delivery Truck"/>
    <s v="Corporate"/>
    <x v="0"/>
    <x v="5"/>
    <s v="Jumbo Drum"/>
    <x v="17"/>
    <n v="0.74"/>
    <s v="United States"/>
    <x v="3"/>
    <x v="30"/>
    <s v="Sanford"/>
    <n v="4073"/>
    <x v="119"/>
    <d v="2015-01-29T00:00:00"/>
    <x v="4"/>
    <n v="2"/>
    <n v="-1764.29"/>
    <n v="14"/>
    <n v="1794.88"/>
    <n v="122.99"/>
  </r>
  <r>
    <n v="3269"/>
    <n v="89836"/>
    <x v="581"/>
    <x v="3"/>
    <x v="0"/>
    <n v="0.01"/>
    <n v="60.97"/>
    <n v="4.5"/>
    <s v="Express Air"/>
    <s v="Corporate"/>
    <x v="1"/>
    <x v="3"/>
    <s v="Small Box"/>
    <x v="3"/>
    <n v="0.56000000000000005"/>
    <s v="United States"/>
    <x v="3"/>
    <x v="27"/>
    <s v="North Plainfield"/>
    <n v="7060"/>
    <x v="119"/>
    <d v="2015-01-30T00:00:00"/>
    <x v="4"/>
    <n v="3"/>
    <n v="527.87760000000003"/>
    <n v="12"/>
    <n v="765.04"/>
    <n v="60.96"/>
  </r>
  <r>
    <n v="24"/>
    <n v="87651"/>
    <x v="582"/>
    <x v="2"/>
    <x v="1"/>
    <n v="0.06"/>
    <n v="55.48"/>
    <n v="14.3"/>
    <s v="Regular Air"/>
    <s v="Corporate"/>
    <x v="1"/>
    <x v="2"/>
    <s v="Small Box"/>
    <x v="160"/>
    <n v="0.37"/>
    <s v="United States"/>
    <x v="2"/>
    <x v="2"/>
    <s v="Laguna Niguel"/>
    <n v="92677"/>
    <x v="119"/>
    <d v="2015-01-29T00:00:00"/>
    <x v="4"/>
    <n v="2"/>
    <n v="-28.296800000000001"/>
    <n v="1"/>
    <n v="67.489999999999995"/>
    <n v="55.42"/>
  </r>
  <r>
    <n v="24"/>
    <n v="87651"/>
    <x v="582"/>
    <x v="2"/>
    <x v="1"/>
    <n v="0.02"/>
    <n v="1.68"/>
    <n v="1.57"/>
    <s v="Regular Air"/>
    <s v="Corporate"/>
    <x v="1"/>
    <x v="9"/>
    <s v="Wrap Bag"/>
    <x v="483"/>
    <n v="0.59"/>
    <s v="United States"/>
    <x v="2"/>
    <x v="2"/>
    <s v="Laguna Niguel"/>
    <n v="92677"/>
    <x v="119"/>
    <d v="2015-01-30T00:00:00"/>
    <x v="4"/>
    <n v="3"/>
    <n v="-5.3071999999999999"/>
    <n v="1"/>
    <n v="2.25"/>
    <n v="1.66"/>
  </r>
  <r>
    <n v="744"/>
    <n v="87725"/>
    <x v="454"/>
    <x v="2"/>
    <x v="2"/>
    <n v="0.03"/>
    <n v="5.18"/>
    <n v="5.74"/>
    <s v="Regular Air"/>
    <s v="Corporate"/>
    <x v="1"/>
    <x v="1"/>
    <s v="Small Box"/>
    <x v="222"/>
    <n v="0.36"/>
    <s v="United States"/>
    <x v="2"/>
    <x v="23"/>
    <s v="Oro Valley"/>
    <n v="85737"/>
    <x v="119"/>
    <d v="2015-01-02T00:00:00"/>
    <x v="4"/>
    <n v="-19"/>
    <n v="-126.81417999999999"/>
    <n v="9"/>
    <n v="47.64"/>
    <n v="5.15"/>
  </r>
  <r>
    <n v="553"/>
    <n v="17155"/>
    <x v="71"/>
    <x v="2"/>
    <x v="3"/>
    <n v="0"/>
    <n v="6.88"/>
    <n v="2"/>
    <s v="Express Air"/>
    <s v="Home Office"/>
    <x v="1"/>
    <x v="2"/>
    <s v="Wrap Bag"/>
    <x v="398"/>
    <n v="0.39"/>
    <s v="United States"/>
    <x v="2"/>
    <x v="2"/>
    <s v="Los Angeles"/>
    <n v="90008"/>
    <x v="119"/>
    <d v="2015-01-29T00:00:00"/>
    <x v="4"/>
    <n v="2"/>
    <n v="34.067999999999998"/>
    <n v="36"/>
    <n v="267.52999999999997"/>
    <n v="6.88"/>
  </r>
  <r>
    <n v="556"/>
    <n v="86189"/>
    <x v="583"/>
    <x v="2"/>
    <x v="3"/>
    <n v="0"/>
    <n v="6.88"/>
    <n v="2"/>
    <s v="Express Air"/>
    <s v="Home Office"/>
    <x v="1"/>
    <x v="2"/>
    <s v="Wrap Bag"/>
    <x v="398"/>
    <n v="0.39"/>
    <s v="United States"/>
    <x v="2"/>
    <x v="9"/>
    <s v="Provo"/>
    <n v="84604"/>
    <x v="119"/>
    <d v="2015-01-29T00:00:00"/>
    <x v="4"/>
    <n v="2"/>
    <n v="46.147199999999998"/>
    <n v="9"/>
    <n v="66.88"/>
    <n v="6.88"/>
  </r>
  <r>
    <n v="556"/>
    <n v="86189"/>
    <x v="583"/>
    <x v="2"/>
    <x v="3"/>
    <n v="0.03"/>
    <n v="32.479999999999997"/>
    <n v="35"/>
    <s v="Express Air"/>
    <s v="Home Office"/>
    <x v="1"/>
    <x v="12"/>
    <s v="Large Box"/>
    <x v="528"/>
    <n v="0.81"/>
    <s v="United States"/>
    <x v="2"/>
    <x v="9"/>
    <s v="Provo"/>
    <n v="84604"/>
    <x v="119"/>
    <d v="2015-01-28T00:00:00"/>
    <x v="4"/>
    <n v="1"/>
    <n v="-1116.3348000000001"/>
    <n v="8"/>
    <n v="274.91000000000003"/>
    <n v="32.450000000000003"/>
  </r>
  <r>
    <n v="1875"/>
    <n v="90899"/>
    <x v="584"/>
    <x v="0"/>
    <x v="0"/>
    <n v="0.09"/>
    <n v="95.99"/>
    <n v="4.9000000000000004"/>
    <s v="Regular Air"/>
    <s v="Consumer"/>
    <x v="2"/>
    <x v="13"/>
    <s v="Small Box"/>
    <x v="524"/>
    <n v="0.56000000000000005"/>
    <s v="United States"/>
    <x v="0"/>
    <x v="14"/>
    <s v="Chesapeake"/>
    <n v="23320"/>
    <x v="120"/>
    <d v="2015-01-31T00:00:00"/>
    <x v="4"/>
    <n v="2"/>
    <n v="34.302"/>
    <n v="4"/>
    <n v="320.75"/>
    <n v="95.9"/>
  </r>
  <r>
    <n v="2265"/>
    <n v="86612"/>
    <x v="585"/>
    <x v="1"/>
    <x v="0"/>
    <n v="0.1"/>
    <n v="7.45"/>
    <n v="6.28"/>
    <s v="Regular Air"/>
    <s v="Corporate"/>
    <x v="1"/>
    <x v="1"/>
    <s v="Small Box"/>
    <x v="542"/>
    <n v="0.4"/>
    <s v="United States"/>
    <x v="1"/>
    <x v="10"/>
    <s v="Kansas City"/>
    <n v="64130"/>
    <x v="120"/>
    <d v="2015-01-02T00:00:00"/>
    <x v="4"/>
    <n v="-20"/>
    <n v="-69.873999999999995"/>
    <n v="8"/>
    <n v="59.4"/>
    <n v="7.35"/>
  </r>
  <r>
    <n v="2265"/>
    <n v="86612"/>
    <x v="585"/>
    <x v="1"/>
    <x v="0"/>
    <n v="0.01"/>
    <n v="6.48"/>
    <n v="7.86"/>
    <s v="Regular Air"/>
    <s v="Corporate"/>
    <x v="1"/>
    <x v="2"/>
    <s v="Small Box"/>
    <x v="543"/>
    <n v="0.37"/>
    <s v="United States"/>
    <x v="1"/>
    <x v="10"/>
    <s v="Kansas City"/>
    <n v="64130"/>
    <x v="120"/>
    <d v="2015-01-31T00:00:00"/>
    <x v="4"/>
    <n v="2"/>
    <n v="-135.74"/>
    <n v="10"/>
    <n v="66.459999999999994"/>
    <n v="6.47"/>
  </r>
  <r>
    <n v="699"/>
    <n v="32420"/>
    <x v="137"/>
    <x v="2"/>
    <x v="3"/>
    <n v="7.0000000000000007E-2"/>
    <n v="5.0199999999999996"/>
    <n v="5.14"/>
    <s v="Regular Air"/>
    <s v="Consumer"/>
    <x v="2"/>
    <x v="7"/>
    <s v="Small Pack"/>
    <x v="544"/>
    <n v="0.79"/>
    <s v="United States"/>
    <x v="2"/>
    <x v="2"/>
    <s v="Los Angeles"/>
    <n v="90041"/>
    <x v="120"/>
    <d v="2015-01-31T00:00:00"/>
    <x v="4"/>
    <n v="2"/>
    <n v="-168.72"/>
    <n v="42"/>
    <n v="210.1"/>
    <n v="4.95"/>
  </r>
  <r>
    <n v="699"/>
    <n v="32420"/>
    <x v="137"/>
    <x v="2"/>
    <x v="3"/>
    <n v="7.0000000000000007E-2"/>
    <n v="280.98"/>
    <n v="57"/>
    <s v="Delivery Truck"/>
    <s v="Consumer"/>
    <x v="0"/>
    <x v="5"/>
    <s v="Jumbo Drum"/>
    <x v="545"/>
    <n v="0.78"/>
    <s v="United States"/>
    <x v="2"/>
    <x v="2"/>
    <s v="Los Angeles"/>
    <n v="90041"/>
    <x v="120"/>
    <d v="2015-01-31T00:00:00"/>
    <x v="4"/>
    <n v="2"/>
    <n v="-439.62"/>
    <n v="23"/>
    <n v="6499.87"/>
    <n v="280.91000000000003"/>
  </r>
  <r>
    <n v="2061"/>
    <n v="87146"/>
    <x v="586"/>
    <x v="1"/>
    <x v="3"/>
    <n v="0.02"/>
    <n v="240.98"/>
    <n v="60.2"/>
    <s v="Delivery Truck"/>
    <s v="Corporate"/>
    <x v="0"/>
    <x v="6"/>
    <s v="Jumbo Box"/>
    <x v="546"/>
    <n v="0.56000000000000005"/>
    <s v="United States"/>
    <x v="1"/>
    <x v="22"/>
    <s v="North Platte"/>
    <n v="69101"/>
    <x v="120"/>
    <d v="2015-01-31T00:00:00"/>
    <x v="4"/>
    <n v="2"/>
    <n v="-272.71319999999997"/>
    <n v="1"/>
    <n v="260.66000000000003"/>
    <n v="240.96"/>
  </r>
  <r>
    <n v="2062"/>
    <n v="87146"/>
    <x v="587"/>
    <x v="0"/>
    <x v="3"/>
    <n v="0.02"/>
    <n v="420.98"/>
    <n v="19.989999999999998"/>
    <s v="Regular Air"/>
    <s v="Corporate"/>
    <x v="1"/>
    <x v="1"/>
    <s v="Small Box"/>
    <x v="547"/>
    <n v="0.35"/>
    <s v="United States"/>
    <x v="0"/>
    <x v="14"/>
    <s v="Mechanicsville"/>
    <n v="23111"/>
    <x v="120"/>
    <d v="2015-01-02T00:00:00"/>
    <x v="4"/>
    <n v="-20"/>
    <n v="-162.69399999999999"/>
    <n v="10"/>
    <n v="4249.37"/>
    <n v="420.96"/>
  </r>
  <r>
    <n v="767"/>
    <n v="86279"/>
    <x v="588"/>
    <x v="1"/>
    <x v="0"/>
    <n v="0.1"/>
    <n v="31.78"/>
    <n v="1.99"/>
    <s v="Regular Air"/>
    <s v="Corporate"/>
    <x v="2"/>
    <x v="7"/>
    <s v="Small Pack"/>
    <x v="359"/>
    <n v="0.42"/>
    <s v="United States"/>
    <x v="1"/>
    <x v="4"/>
    <s v="Rock Island"/>
    <n v="61201"/>
    <x v="3"/>
    <d v="2015-01-02T00:00:00"/>
    <x v="4"/>
    <n v="-21"/>
    <n v="232.2816"/>
    <n v="11"/>
    <n v="336.64"/>
    <n v="31.68"/>
  </r>
  <r>
    <n v="550"/>
    <n v="90909"/>
    <x v="589"/>
    <x v="1"/>
    <x v="1"/>
    <n v="0.05"/>
    <n v="1.68"/>
    <n v="1.57"/>
    <s v="Regular Air"/>
    <s v="Corporate"/>
    <x v="1"/>
    <x v="9"/>
    <s v="Wrap Bag"/>
    <x v="483"/>
    <n v="0.59"/>
    <s v="United States"/>
    <x v="1"/>
    <x v="24"/>
    <s v="Seguin"/>
    <n v="78155"/>
    <x v="3"/>
    <d v="2015-01-31T00:00:00"/>
    <x v="4"/>
    <n v="1"/>
    <n v="-33.340000000000003"/>
    <n v="11"/>
    <n v="18.75"/>
    <n v="1.63"/>
  </r>
  <r>
    <n v="550"/>
    <n v="90909"/>
    <x v="589"/>
    <x v="1"/>
    <x v="1"/>
    <n v="0.1"/>
    <n v="218.75"/>
    <n v="69.64"/>
    <s v="Delivery Truck"/>
    <s v="Corporate"/>
    <x v="0"/>
    <x v="0"/>
    <s v="Jumbo Box"/>
    <x v="353"/>
    <n v="0.77"/>
    <s v="United States"/>
    <x v="1"/>
    <x v="24"/>
    <s v="Seguin"/>
    <n v="78155"/>
    <x v="3"/>
    <d v="2015-01-02T00:00:00"/>
    <x v="4"/>
    <n v="-21"/>
    <n v="-201.27600000000001"/>
    <n v="1"/>
    <n v="188.51"/>
    <n v="218.65"/>
  </r>
  <r>
    <n v="551"/>
    <n v="90909"/>
    <x v="590"/>
    <x v="1"/>
    <x v="1"/>
    <n v="0"/>
    <n v="15.04"/>
    <n v="1.97"/>
    <s v="Regular Air"/>
    <s v="Corporate"/>
    <x v="1"/>
    <x v="2"/>
    <s v="Wrap Bag"/>
    <x v="284"/>
    <n v="0.39"/>
    <s v="United States"/>
    <x v="1"/>
    <x v="24"/>
    <s v="Sherman"/>
    <n v="75090"/>
    <x v="3"/>
    <d v="2015-01-02T00:00:00"/>
    <x v="4"/>
    <n v="-21"/>
    <n v="21.514199999999999"/>
    <n v="2"/>
    <n v="31.18"/>
    <n v="15.04"/>
  </r>
  <r>
    <n v="1442"/>
    <n v="89077"/>
    <x v="591"/>
    <x v="1"/>
    <x v="2"/>
    <n v="0.09"/>
    <n v="46.94"/>
    <n v="6.77"/>
    <s v="Express Air"/>
    <s v="Corporate"/>
    <x v="0"/>
    <x v="8"/>
    <s v="Small Box"/>
    <x v="548"/>
    <n v="0.44"/>
    <s v="United States"/>
    <x v="1"/>
    <x v="10"/>
    <s v="Springfield"/>
    <n v="65807"/>
    <x v="3"/>
    <d v="2015-01-30T00:00:00"/>
    <x v="4"/>
    <n v="1"/>
    <n v="297.96960000000001"/>
    <n v="10"/>
    <n v="431.84"/>
    <n v="46.85"/>
  </r>
  <r>
    <n v="343"/>
    <n v="88151"/>
    <x v="592"/>
    <x v="3"/>
    <x v="0"/>
    <n v="0.03"/>
    <n v="15.23"/>
    <n v="27.75"/>
    <s v="Delivery Truck"/>
    <s v="Corporate"/>
    <x v="0"/>
    <x v="0"/>
    <s v="Jumbo Box"/>
    <x v="549"/>
    <n v="0.76"/>
    <s v="United States"/>
    <x v="3"/>
    <x v="30"/>
    <s v="Bangor"/>
    <n v="4401"/>
    <x v="4"/>
    <d v="2015-01-02T00:00:00"/>
    <x v="4"/>
    <n v="-21"/>
    <n v="11.65095"/>
    <n v="7"/>
    <n v="111.86"/>
    <n v="15.2"/>
  </r>
  <r>
    <n v="2202"/>
    <n v="86050"/>
    <x v="593"/>
    <x v="1"/>
    <x v="2"/>
    <n v="0.09"/>
    <n v="160.97999999999999"/>
    <n v="30"/>
    <s v="Delivery Truck"/>
    <s v="Home Office"/>
    <x v="0"/>
    <x v="5"/>
    <s v="Jumbo Drum"/>
    <x v="287"/>
    <n v="0.62"/>
    <s v="United States"/>
    <x v="1"/>
    <x v="1"/>
    <s v="Brooklyn Center"/>
    <n v="55429"/>
    <x v="4"/>
    <d v="2015-01-31T00:00:00"/>
    <x v="4"/>
    <n v="0"/>
    <n v="357.428"/>
    <n v="11"/>
    <n v="1635.38"/>
    <n v="160.88999999999999"/>
  </r>
  <r>
    <n v="2202"/>
    <n v="86050"/>
    <x v="593"/>
    <x v="1"/>
    <x v="2"/>
    <n v="0.09"/>
    <n v="6.3"/>
    <n v="0.5"/>
    <s v="Regular Air"/>
    <s v="Home Office"/>
    <x v="1"/>
    <x v="10"/>
    <s v="Small Box"/>
    <x v="443"/>
    <n v="0.39"/>
    <s v="United States"/>
    <x v="1"/>
    <x v="1"/>
    <s v="Brooklyn Center"/>
    <n v="55429"/>
    <x v="4"/>
    <d v="2015-01-31T00:00:00"/>
    <x v="4"/>
    <n v="0"/>
    <n v="40.351199999999999"/>
    <n v="10"/>
    <n v="58.48"/>
    <n v="6.21"/>
  </r>
  <r>
    <n v="911"/>
    <n v="90185"/>
    <x v="308"/>
    <x v="3"/>
    <x v="4"/>
    <n v="0.04"/>
    <n v="218.75"/>
    <n v="69.64"/>
    <s v="Delivery Truck"/>
    <s v="Corporate"/>
    <x v="0"/>
    <x v="0"/>
    <s v="Jumbo Box"/>
    <x v="353"/>
    <n v="0.72"/>
    <s v="United States"/>
    <x v="3"/>
    <x v="21"/>
    <s v="Wheeling"/>
    <n v="26003"/>
    <x v="4"/>
    <d v="2015-01-02T00:00:00"/>
    <x v="4"/>
    <n v="-21"/>
    <n v="-655.52987499999995"/>
    <n v="10"/>
    <n v="2285.41"/>
    <n v="218.71"/>
  </r>
  <r>
    <n v="2071"/>
    <n v="88555"/>
    <x v="311"/>
    <x v="1"/>
    <x v="4"/>
    <n v="0.03"/>
    <n v="60.98"/>
    <n v="1.99"/>
    <s v="Regular Air"/>
    <s v="Corporate"/>
    <x v="2"/>
    <x v="7"/>
    <s v="Small Pack"/>
    <x v="550"/>
    <n v="0.5"/>
    <s v="United States"/>
    <x v="1"/>
    <x v="18"/>
    <s v="Farmington Hills"/>
    <n v="48336"/>
    <x v="78"/>
    <d v="2015-01-02T00:00:00"/>
    <x v="4"/>
    <n v="-21"/>
    <n v="976.2672"/>
    <n v="23"/>
    <n v="1414.88"/>
    <n v="60.95"/>
  </r>
  <r>
    <n v="2220"/>
    <n v="91036"/>
    <x v="594"/>
    <x v="0"/>
    <x v="2"/>
    <n v="0.09"/>
    <n v="14.2"/>
    <n v="5.3"/>
    <s v="Regular Air"/>
    <s v="Consumer"/>
    <x v="0"/>
    <x v="8"/>
    <s v="Wrap Bag"/>
    <x v="201"/>
    <n v="0.46"/>
    <s v="United States"/>
    <x v="0"/>
    <x v="7"/>
    <s v="Winter Garden"/>
    <n v="34787"/>
    <x v="7"/>
    <d v="2015-01-03T00:00:00"/>
    <x v="4"/>
    <n v="-40"/>
    <n v="-324.73"/>
    <n v="4"/>
    <n v="55.08"/>
    <n v="14.11"/>
  </r>
  <r>
    <n v="920"/>
    <n v="90491"/>
    <x v="57"/>
    <x v="2"/>
    <x v="2"/>
    <n v="0.1"/>
    <n v="15.98"/>
    <n v="4"/>
    <s v="Regular Air"/>
    <s v="Corporate"/>
    <x v="2"/>
    <x v="7"/>
    <s v="Small Box"/>
    <x v="551"/>
    <n v="0.37"/>
    <s v="United States"/>
    <x v="2"/>
    <x v="2"/>
    <s v="Redlands"/>
    <n v="92374"/>
    <x v="121"/>
    <d v="2015-01-04T00:00:00"/>
    <x v="4"/>
    <n v="-60"/>
    <n v="92.722200000000001"/>
    <n v="9"/>
    <n v="134.38"/>
    <n v="15.88"/>
  </r>
  <r>
    <n v="152"/>
    <n v="89524"/>
    <x v="102"/>
    <x v="0"/>
    <x v="1"/>
    <n v="0.01"/>
    <n v="65.989999999999995"/>
    <n v="8.99"/>
    <s v="Regular Air"/>
    <s v="Consumer"/>
    <x v="2"/>
    <x v="13"/>
    <s v="Small Box"/>
    <x v="552"/>
    <n v="0.6"/>
    <s v="United States"/>
    <x v="0"/>
    <x v="36"/>
    <s v="Knoxville"/>
    <n v="37918"/>
    <x v="96"/>
    <d v="2015-01-04T00:00:00"/>
    <x v="4"/>
    <n v="-60"/>
    <n v="97.86"/>
    <n v="5"/>
    <n v="292.23"/>
    <n v="65.98"/>
  </r>
  <r>
    <n v="3252"/>
    <n v="87296"/>
    <x v="296"/>
    <x v="3"/>
    <x v="0"/>
    <n v="0.01"/>
    <n v="11.34"/>
    <n v="5.01"/>
    <s v="Regular Air"/>
    <s v="Small Business"/>
    <x v="1"/>
    <x v="2"/>
    <s v="Small Box"/>
    <x v="553"/>
    <n v="0.36"/>
    <s v="United States"/>
    <x v="3"/>
    <x v="5"/>
    <s v="Rotterdam"/>
    <n v="12306"/>
    <x v="11"/>
    <d v="2015-01-04T00:00:00"/>
    <x v="4"/>
    <n v="-61"/>
    <n v="-11.83"/>
    <n v="1"/>
    <n v="14.52"/>
    <n v="11.33"/>
  </r>
  <r>
    <n v="193"/>
    <n v="90432"/>
    <x v="595"/>
    <x v="2"/>
    <x v="3"/>
    <n v="7.0000000000000007E-2"/>
    <n v="6.54"/>
    <n v="5.27"/>
    <s v="Regular Air"/>
    <s v="Corporate"/>
    <x v="1"/>
    <x v="1"/>
    <s v="Small Box"/>
    <x v="554"/>
    <n v="0.36"/>
    <s v="United States"/>
    <x v="2"/>
    <x v="9"/>
    <s v="Layton"/>
    <n v="84041"/>
    <x v="11"/>
    <d v="2015-01-04T00:00:00"/>
    <x v="4"/>
    <n v="-61"/>
    <n v="-66.044499999999999"/>
    <n v="21"/>
    <n v="140.30000000000001"/>
    <n v="6.47"/>
  </r>
  <r>
    <n v="194"/>
    <n v="90432"/>
    <x v="596"/>
    <x v="2"/>
    <x v="3"/>
    <n v="0.09"/>
    <n v="3.29"/>
    <n v="1.35"/>
    <s v="Regular Air"/>
    <s v="Corporate"/>
    <x v="1"/>
    <x v="14"/>
    <s v="Wrap Bag"/>
    <x v="555"/>
    <n v="0.4"/>
    <s v="United States"/>
    <x v="2"/>
    <x v="9"/>
    <s v="Lehi"/>
    <n v="84043"/>
    <x v="11"/>
    <d v="2015-01-04T00:00:00"/>
    <x v="4"/>
    <n v="-61"/>
    <n v="15.66"/>
    <n v="23"/>
    <n v="71.55"/>
    <n v="3.2"/>
  </r>
  <r>
    <n v="1314"/>
    <n v="22755"/>
    <x v="597"/>
    <x v="2"/>
    <x v="3"/>
    <n v="0.04"/>
    <n v="5.34"/>
    <n v="2.99"/>
    <s v="Regular Air"/>
    <s v="Home Office"/>
    <x v="1"/>
    <x v="1"/>
    <s v="Small Box"/>
    <x v="393"/>
    <n v="0.38"/>
    <s v="United States"/>
    <x v="2"/>
    <x v="2"/>
    <s v="Los Angeles"/>
    <n v="90058"/>
    <x v="11"/>
    <d v="2015-01-04T00:00:00"/>
    <x v="4"/>
    <n v="-61"/>
    <n v="3.4510000000000001"/>
    <n v="45"/>
    <n v="240.6"/>
    <n v="5.3"/>
  </r>
  <r>
    <n v="1314"/>
    <n v="22755"/>
    <x v="597"/>
    <x v="2"/>
    <x v="3"/>
    <n v="0.06"/>
    <n v="55.99"/>
    <n v="5"/>
    <s v="Regular Air"/>
    <s v="Home Office"/>
    <x v="2"/>
    <x v="13"/>
    <s v="Small Pack"/>
    <x v="221"/>
    <n v="0.8"/>
    <s v="United States"/>
    <x v="2"/>
    <x v="2"/>
    <s v="Los Angeles"/>
    <n v="90058"/>
    <x v="11"/>
    <d v="2015-01-04T00:00:00"/>
    <x v="4"/>
    <n v="-61"/>
    <n v="-275.25299999999999"/>
    <n v="5"/>
    <n v="236.88"/>
    <n v="55.93"/>
  </r>
  <r>
    <n v="1316"/>
    <n v="87602"/>
    <x v="598"/>
    <x v="2"/>
    <x v="3"/>
    <n v="0.04"/>
    <n v="5.34"/>
    <n v="2.99"/>
    <s v="Regular Air"/>
    <s v="Home Office"/>
    <x v="1"/>
    <x v="1"/>
    <s v="Small Box"/>
    <x v="393"/>
    <n v="0.38"/>
    <s v="United States"/>
    <x v="2"/>
    <x v="39"/>
    <s v="Commerce City"/>
    <n v="80022"/>
    <x v="11"/>
    <d v="2015-01-04T00:00:00"/>
    <x v="4"/>
    <n v="-61"/>
    <n v="3.4510000000000001"/>
    <n v="11"/>
    <n v="58.81"/>
    <n v="5.3"/>
  </r>
  <r>
    <n v="1316"/>
    <n v="87602"/>
    <x v="598"/>
    <x v="2"/>
    <x v="3"/>
    <n v="0.06"/>
    <n v="55.99"/>
    <n v="5"/>
    <s v="Regular Air"/>
    <s v="Home Office"/>
    <x v="2"/>
    <x v="13"/>
    <s v="Small Pack"/>
    <x v="221"/>
    <n v="0.8"/>
    <s v="United States"/>
    <x v="2"/>
    <x v="39"/>
    <s v="Commerce City"/>
    <n v="80022"/>
    <x v="11"/>
    <d v="2015-01-04T00:00:00"/>
    <x v="4"/>
    <n v="-61"/>
    <n v="-275.25299999999999"/>
    <n v="1"/>
    <n v="47.38"/>
    <n v="55.93"/>
  </r>
  <r>
    <n v="1840"/>
    <n v="86599"/>
    <x v="599"/>
    <x v="3"/>
    <x v="4"/>
    <n v="7.0000000000000007E-2"/>
    <n v="40.98"/>
    <n v="2.99"/>
    <s v="Regular Air"/>
    <s v="Home Office"/>
    <x v="1"/>
    <x v="1"/>
    <s v="Small Box"/>
    <x v="1"/>
    <n v="0.36"/>
    <s v="United States"/>
    <x v="3"/>
    <x v="13"/>
    <s v="Townsend"/>
    <n v="1469"/>
    <x v="11"/>
    <d v="2015-01-04T00:00:00"/>
    <x v="4"/>
    <n v="-61"/>
    <n v="369.20519999999999"/>
    <n v="13"/>
    <n v="535.08000000000004"/>
    <n v="40.909999999999997"/>
  </r>
  <r>
    <n v="2066"/>
    <n v="85834"/>
    <x v="105"/>
    <x v="0"/>
    <x v="0"/>
    <n v="0.09"/>
    <n v="20.99"/>
    <n v="4.8099999999999996"/>
    <s v="Express Air"/>
    <s v="Home Office"/>
    <x v="2"/>
    <x v="13"/>
    <s v="Medium Box"/>
    <x v="410"/>
    <n v="0.57999999999999996"/>
    <s v="United States"/>
    <x v="0"/>
    <x v="3"/>
    <s v="Indian Trail"/>
    <n v="28079"/>
    <x v="97"/>
    <d v="2015-01-04T00:00:00"/>
    <x v="4"/>
    <n v="-62"/>
    <n v="272.69400000000002"/>
    <n v="2"/>
    <n v="38.979999999999997"/>
    <n v="20.9"/>
  </r>
  <r>
    <n v="624"/>
    <n v="91433"/>
    <x v="600"/>
    <x v="3"/>
    <x v="1"/>
    <n v="0.05"/>
    <n v="55.99"/>
    <n v="5"/>
    <s v="Regular Air"/>
    <s v="Home Office"/>
    <x v="2"/>
    <x v="13"/>
    <s v="Small Pack"/>
    <x v="221"/>
    <n v="0.8"/>
    <s v="United States"/>
    <x v="3"/>
    <x v="12"/>
    <s v="Rutland"/>
    <n v="5701"/>
    <x v="98"/>
    <d v="2015-01-04T00:00:00"/>
    <x v="4"/>
    <n v="-63"/>
    <n v="-281.17583999999999"/>
    <n v="2"/>
    <n v="99.36"/>
    <n v="55.94"/>
  </r>
  <r>
    <n v="3246"/>
    <n v="88330"/>
    <x v="601"/>
    <x v="3"/>
    <x v="2"/>
    <n v="0.06"/>
    <n v="5.18"/>
    <n v="2.04"/>
    <s v="Regular Air"/>
    <s v="Small Business"/>
    <x v="1"/>
    <x v="2"/>
    <s v="Wrap Bag"/>
    <x v="350"/>
    <n v="0.36"/>
    <s v="United States"/>
    <x v="3"/>
    <x v="31"/>
    <s v="Hudson"/>
    <n v="3051"/>
    <x v="98"/>
    <d v="2015-01-04T00:00:00"/>
    <x v="4"/>
    <n v="-63"/>
    <n v="1.9503999999999999"/>
    <n v="4"/>
    <n v="21.86"/>
    <n v="5.12"/>
  </r>
  <r>
    <n v="1217"/>
    <n v="54595"/>
    <x v="602"/>
    <x v="3"/>
    <x v="3"/>
    <n v="0.09"/>
    <n v="130.97999999999999"/>
    <n v="30"/>
    <s v="Delivery Truck"/>
    <s v="Small Business"/>
    <x v="0"/>
    <x v="5"/>
    <s v="Jumbo Drum"/>
    <x v="85"/>
    <n v="0.78"/>
    <s v="United States"/>
    <x v="3"/>
    <x v="13"/>
    <s v="Boston"/>
    <n v="2112"/>
    <x v="35"/>
    <d v="2015-01-05T00:00:00"/>
    <x v="4"/>
    <n v="-82"/>
    <n v="-421.76"/>
    <n v="41"/>
    <n v="5258.94"/>
    <n v="130.88999999999999"/>
  </r>
  <r>
    <n v="1227"/>
    <n v="90800"/>
    <x v="603"/>
    <x v="3"/>
    <x v="3"/>
    <n v="0.09"/>
    <n v="130.97999999999999"/>
    <n v="30"/>
    <s v="Delivery Truck"/>
    <s v="Small Business"/>
    <x v="0"/>
    <x v="5"/>
    <s v="Jumbo Drum"/>
    <x v="85"/>
    <n v="0.78"/>
    <s v="United States"/>
    <x v="3"/>
    <x v="12"/>
    <s v="South Burlington"/>
    <n v="5403"/>
    <x v="35"/>
    <d v="2015-01-05T00:00:00"/>
    <x v="4"/>
    <n v="-82"/>
    <n v="-421.76"/>
    <n v="10"/>
    <n v="1282.67"/>
    <n v="130.88999999999999"/>
  </r>
  <r>
    <n v="2115"/>
    <n v="88406"/>
    <x v="604"/>
    <x v="0"/>
    <x v="3"/>
    <n v="0.02"/>
    <n v="95.95"/>
    <n v="74.349999999999994"/>
    <s v="Delivery Truck"/>
    <s v="Corporate"/>
    <x v="0"/>
    <x v="5"/>
    <s v="Jumbo Drum"/>
    <x v="556"/>
    <n v="0.56999999999999995"/>
    <s v="United States"/>
    <x v="0"/>
    <x v="14"/>
    <s v="Oakton"/>
    <n v="22124"/>
    <x v="36"/>
    <d v="2015-01-05T00:00:00"/>
    <x v="4"/>
    <n v="-83"/>
    <n v="636.52200000000005"/>
    <n v="14"/>
    <n v="1377.46"/>
    <n v="95.93"/>
  </r>
  <r>
    <n v="638"/>
    <n v="87954"/>
    <x v="447"/>
    <x v="2"/>
    <x v="0"/>
    <n v="0.06"/>
    <n v="65.989999999999995"/>
    <n v="8.8000000000000007"/>
    <s v="Express Air"/>
    <s v="Consumer"/>
    <x v="2"/>
    <x v="13"/>
    <s v="Small Box"/>
    <x v="249"/>
    <n v="0.57999999999999996"/>
    <s v="United States"/>
    <x v="2"/>
    <x v="2"/>
    <s v="Santa Cruz"/>
    <n v="95062"/>
    <x v="37"/>
    <d v="2015-01-05T00:00:00"/>
    <x v="4"/>
    <n v="-84"/>
    <n v="288.08999999999997"/>
    <n v="9"/>
    <n v="506.38"/>
    <n v="65.930000000000007"/>
  </r>
  <r>
    <n v="640"/>
    <n v="45380"/>
    <x v="346"/>
    <x v="2"/>
    <x v="0"/>
    <n v="0.06"/>
    <n v="65.989999999999995"/>
    <n v="8.8000000000000007"/>
    <s v="Express Air"/>
    <s v="Consumer"/>
    <x v="2"/>
    <x v="13"/>
    <s v="Small Box"/>
    <x v="249"/>
    <n v="0.57999999999999996"/>
    <s v="United States"/>
    <x v="2"/>
    <x v="6"/>
    <s v="Seattle"/>
    <n v="98119"/>
    <x v="37"/>
    <d v="2015-01-05T00:00:00"/>
    <x v="4"/>
    <n v="-84"/>
    <n v="288.08999999999997"/>
    <n v="34"/>
    <n v="1912.98"/>
    <n v="65.930000000000007"/>
  </r>
  <r>
    <n v="855"/>
    <n v="88571"/>
    <x v="605"/>
    <x v="3"/>
    <x v="0"/>
    <n v="0.02"/>
    <n v="24.98"/>
    <n v="8.7899999999999991"/>
    <s v="Regular Air"/>
    <s v="Corporate"/>
    <x v="1"/>
    <x v="12"/>
    <s v="Small Box"/>
    <x v="557"/>
    <n v="0.66"/>
    <s v="United States"/>
    <x v="3"/>
    <x v="29"/>
    <s v="Danbury"/>
    <n v="6810"/>
    <x v="37"/>
    <d v="2015-01-05T00:00:00"/>
    <x v="4"/>
    <n v="-84"/>
    <n v="4.3148"/>
    <n v="23"/>
    <n v="606.51"/>
    <n v="24.96"/>
  </r>
  <r>
    <n v="1352"/>
    <n v="88234"/>
    <x v="606"/>
    <x v="3"/>
    <x v="1"/>
    <n v="0.05"/>
    <n v="17.670000000000002"/>
    <n v="8.99"/>
    <s v="Regular Air"/>
    <s v="Home Office"/>
    <x v="0"/>
    <x v="8"/>
    <s v="Small Pack"/>
    <x v="225"/>
    <n v="0.47"/>
    <s v="United States"/>
    <x v="3"/>
    <x v="38"/>
    <s v="Camp Springs"/>
    <n v="20746"/>
    <x v="37"/>
    <d v="2015-01-05T00:00:00"/>
    <x v="4"/>
    <n v="-84"/>
    <n v="46.036799999999999"/>
    <n v="16"/>
    <n v="283.44"/>
    <n v="17.62"/>
  </r>
  <r>
    <n v="2394"/>
    <n v="86949"/>
    <x v="607"/>
    <x v="0"/>
    <x v="0"/>
    <n v="0.03"/>
    <n v="4.55"/>
    <n v="1.49"/>
    <s v="Regular Air"/>
    <s v="Corporate"/>
    <x v="1"/>
    <x v="1"/>
    <s v="Small Box"/>
    <x v="558"/>
    <n v="0.35"/>
    <s v="United States"/>
    <x v="0"/>
    <x v="25"/>
    <s v="Sandy Springs"/>
    <n v="30328"/>
    <x v="99"/>
    <d v="2015-01-05T00:00:00"/>
    <x v="4"/>
    <n v="-85"/>
    <n v="100.38"/>
    <n v="9"/>
    <n v="40.28"/>
    <n v="4.5199999999999996"/>
  </r>
  <r>
    <n v="381"/>
    <n v="88929"/>
    <x v="608"/>
    <x v="1"/>
    <x v="4"/>
    <n v="7.0000000000000007E-2"/>
    <n v="415.88"/>
    <n v="11.37"/>
    <s v="Regular Air"/>
    <s v="Corporate"/>
    <x v="1"/>
    <x v="12"/>
    <s v="Small Box"/>
    <x v="395"/>
    <n v="0.56999999999999995"/>
    <s v="United States"/>
    <x v="1"/>
    <x v="4"/>
    <s v="Bloomington"/>
    <n v="61701"/>
    <x v="99"/>
    <d v="2015-01-05T00:00:00"/>
    <x v="4"/>
    <n v="-85"/>
    <n v="-539.59"/>
    <n v="1"/>
    <n v="394.51"/>
    <n v="415.81"/>
  </r>
  <r>
    <n v="663"/>
    <n v="90922"/>
    <x v="609"/>
    <x v="3"/>
    <x v="0"/>
    <n v="0.02"/>
    <n v="14.58"/>
    <n v="7.4"/>
    <s v="Regular Air"/>
    <s v="Home Office"/>
    <x v="0"/>
    <x v="8"/>
    <s v="Small Box"/>
    <x v="559"/>
    <n v="0.48"/>
    <s v="United States"/>
    <x v="3"/>
    <x v="15"/>
    <s v="Steubenville"/>
    <n v="43952"/>
    <x v="122"/>
    <d v="2015-01-06T00:00:00"/>
    <x v="4"/>
    <n v="-104"/>
    <n v="10.802"/>
    <n v="17"/>
    <n v="261.33999999999997"/>
    <n v="14.56"/>
  </r>
  <r>
    <n v="1026"/>
    <n v="89008"/>
    <x v="610"/>
    <x v="3"/>
    <x v="1"/>
    <n v="7.0000000000000007E-2"/>
    <n v="2.61"/>
    <n v="0.5"/>
    <s v="Regular Air"/>
    <s v="Small Business"/>
    <x v="1"/>
    <x v="10"/>
    <s v="Small Box"/>
    <x v="390"/>
    <n v="0.39"/>
    <s v="United States"/>
    <x v="3"/>
    <x v="5"/>
    <s v="Central Islip"/>
    <n v="11722"/>
    <x v="122"/>
    <d v="2015-01-06T00:00:00"/>
    <x v="4"/>
    <n v="-104"/>
    <n v="39.350700000000003"/>
    <n v="22"/>
    <n v="57.03"/>
    <n v="2.54"/>
  </r>
  <r>
    <n v="2044"/>
    <n v="88692"/>
    <x v="611"/>
    <x v="0"/>
    <x v="2"/>
    <n v="0.09"/>
    <n v="20.99"/>
    <n v="2.5"/>
    <s v="Regular Air"/>
    <s v="Corporate"/>
    <x v="2"/>
    <x v="13"/>
    <s v="Wrap Bag"/>
    <x v="330"/>
    <n v="0.81"/>
    <s v="United States"/>
    <x v="0"/>
    <x v="32"/>
    <s v="Rogers"/>
    <n v="72756"/>
    <x v="123"/>
    <d v="2015-01-07T00:00:00"/>
    <x v="4"/>
    <n v="-121"/>
    <n v="-136.12200000000001"/>
    <n v="6"/>
    <n v="100.11"/>
    <n v="20.9"/>
  </r>
  <r>
    <n v="1551"/>
    <n v="87488"/>
    <x v="612"/>
    <x v="0"/>
    <x v="2"/>
    <n v="7.0000000000000007E-2"/>
    <n v="17.7"/>
    <n v="9.4700000000000006"/>
    <s v="Regular Air"/>
    <s v="Consumer"/>
    <x v="1"/>
    <x v="12"/>
    <s v="Small Box"/>
    <x v="560"/>
    <n v="0.59"/>
    <s v="United States"/>
    <x v="0"/>
    <x v="0"/>
    <s v="Biloxi"/>
    <n v="39530"/>
    <x v="124"/>
    <d v="2015-01-07T00:00:00"/>
    <x v="4"/>
    <n v="-122"/>
    <n v="-243.54400000000001"/>
    <n v="18"/>
    <n v="300.67"/>
    <n v="17.63"/>
  </r>
  <r>
    <n v="3176"/>
    <n v="90821"/>
    <x v="613"/>
    <x v="0"/>
    <x v="2"/>
    <n v="0.02"/>
    <n v="58.14"/>
    <n v="36.61"/>
    <s v="Delivery Truck"/>
    <s v="Consumer"/>
    <x v="0"/>
    <x v="6"/>
    <s v="Jumbo Box"/>
    <x v="561"/>
    <n v="0.61"/>
    <s v="United States"/>
    <x v="0"/>
    <x v="7"/>
    <s v="Jacksonville"/>
    <n v="32216"/>
    <x v="124"/>
    <d v="2015-01-07T00:00:00"/>
    <x v="4"/>
    <n v="-122"/>
    <n v="0.25800000000000001"/>
    <n v="22"/>
    <n v="1358.02"/>
    <n v="58.12"/>
  </r>
  <r>
    <n v="3176"/>
    <n v="90821"/>
    <x v="613"/>
    <x v="0"/>
    <x v="2"/>
    <n v="0.03"/>
    <n v="15.57"/>
    <n v="1.39"/>
    <s v="Regular Air"/>
    <s v="Consumer"/>
    <x v="1"/>
    <x v="15"/>
    <s v="Small Box"/>
    <x v="169"/>
    <n v="0.38"/>
    <s v="United States"/>
    <x v="0"/>
    <x v="7"/>
    <s v="Jacksonville"/>
    <n v="32216"/>
    <x v="124"/>
    <d v="2015-01-07T00:00:00"/>
    <x v="4"/>
    <n v="-122"/>
    <n v="63.222000000000001"/>
    <n v="22"/>
    <n v="358.84"/>
    <n v="15.54"/>
  </r>
  <r>
    <n v="1191"/>
    <n v="87587"/>
    <x v="614"/>
    <x v="3"/>
    <x v="2"/>
    <n v="0.03"/>
    <n v="28.53"/>
    <n v="1.49"/>
    <s v="Regular Air"/>
    <s v="Small Business"/>
    <x v="1"/>
    <x v="1"/>
    <s v="Small Box"/>
    <x v="161"/>
    <n v="0.38"/>
    <s v="United States"/>
    <x v="3"/>
    <x v="29"/>
    <s v="New Britain"/>
    <n v="6050"/>
    <x v="125"/>
    <d v="2015-01-07T00:00:00"/>
    <x v="4"/>
    <n v="-123"/>
    <n v="59.4405"/>
    <n v="3"/>
    <n v="88.84"/>
    <n v="28.5"/>
  </r>
  <r>
    <n v="1193"/>
    <n v="11206"/>
    <x v="407"/>
    <x v="3"/>
    <x v="2"/>
    <n v="0.03"/>
    <n v="28.53"/>
    <n v="1.49"/>
    <s v="Regular Air"/>
    <s v="Small Business"/>
    <x v="1"/>
    <x v="1"/>
    <s v="Small Box"/>
    <x v="161"/>
    <n v="0.38"/>
    <s v="United States"/>
    <x v="3"/>
    <x v="33"/>
    <s v="Washington"/>
    <n v="20016"/>
    <x v="125"/>
    <d v="2015-01-07T00:00:00"/>
    <x v="4"/>
    <n v="-123"/>
    <n v="39.627000000000002"/>
    <n v="11"/>
    <n v="325.73"/>
    <n v="28.5"/>
  </r>
  <r>
    <n v="2448"/>
    <n v="87790"/>
    <x v="615"/>
    <x v="1"/>
    <x v="1"/>
    <n v="0.09"/>
    <n v="6.48"/>
    <n v="7.03"/>
    <s v="Regular Air"/>
    <s v="Consumer"/>
    <x v="1"/>
    <x v="2"/>
    <s v="Small Box"/>
    <x v="562"/>
    <n v="0.37"/>
    <s v="United States"/>
    <x v="1"/>
    <x v="1"/>
    <s v="Edina"/>
    <n v="55410"/>
    <x v="102"/>
    <d v="2015-01-07T00:00:00"/>
    <x v="4"/>
    <n v="-124"/>
    <n v="-126.208"/>
    <n v="16"/>
    <n v="96.96"/>
    <n v="6.39"/>
  </r>
  <r>
    <n v="3374"/>
    <n v="87474"/>
    <x v="195"/>
    <x v="3"/>
    <x v="1"/>
    <n v="0"/>
    <n v="5.98"/>
    <n v="7.15"/>
    <s v="Regular Air"/>
    <s v="Home Office"/>
    <x v="1"/>
    <x v="2"/>
    <s v="Small Box"/>
    <x v="563"/>
    <n v="0.36"/>
    <s v="United States"/>
    <x v="3"/>
    <x v="38"/>
    <s v="Odenton"/>
    <n v="21113"/>
    <x v="102"/>
    <d v="2015-01-07T00:00:00"/>
    <x v="4"/>
    <n v="-124"/>
    <n v="-37.048000000000002"/>
    <n v="5"/>
    <n v="34.25"/>
    <n v="5.98"/>
  </r>
  <r>
    <n v="3374"/>
    <n v="87474"/>
    <x v="195"/>
    <x v="3"/>
    <x v="1"/>
    <n v="0.09"/>
    <n v="3.57"/>
    <n v="4.17"/>
    <s v="Regular Air"/>
    <s v="Home Office"/>
    <x v="1"/>
    <x v="9"/>
    <s v="Small Pack"/>
    <x v="530"/>
    <n v="0.59"/>
    <s v="United States"/>
    <x v="3"/>
    <x v="38"/>
    <s v="Odenton"/>
    <n v="21113"/>
    <x v="102"/>
    <d v="2015-01-07T00:00:00"/>
    <x v="4"/>
    <n v="-124"/>
    <n v="-56.887999999999998"/>
    <n v="9"/>
    <n v="31.45"/>
    <n v="3.48"/>
  </r>
  <r>
    <n v="699"/>
    <n v="36647"/>
    <x v="137"/>
    <x v="2"/>
    <x v="1"/>
    <n v="0.01"/>
    <n v="7.89"/>
    <n v="2.82"/>
    <s v="Regular Air"/>
    <s v="Consumer"/>
    <x v="1"/>
    <x v="14"/>
    <s v="Wrap Bag"/>
    <x v="564"/>
    <n v="0.4"/>
    <s v="United States"/>
    <x v="2"/>
    <x v="2"/>
    <s v="Los Angeles"/>
    <n v="90041"/>
    <x v="44"/>
    <d v="2015-01-07T00:00:00"/>
    <x v="4"/>
    <n v="-125"/>
    <n v="38.700000000000003"/>
    <n v="32"/>
    <n v="274.26"/>
    <n v="7.88"/>
  </r>
  <r>
    <n v="699"/>
    <n v="36647"/>
    <x v="137"/>
    <x v="2"/>
    <x v="1"/>
    <n v="0.09"/>
    <n v="3.68"/>
    <n v="1.32"/>
    <s v="Regular Air"/>
    <s v="Consumer"/>
    <x v="1"/>
    <x v="16"/>
    <s v="Wrap Bag"/>
    <x v="429"/>
    <n v="0.83"/>
    <s v="United States"/>
    <x v="2"/>
    <x v="2"/>
    <s v="Los Angeles"/>
    <n v="90041"/>
    <x v="44"/>
    <d v="2015-01-07T00:00:00"/>
    <x v="4"/>
    <n v="-125"/>
    <n v="-21.91"/>
    <n v="24"/>
    <n v="83.16"/>
    <n v="3.59"/>
  </r>
  <r>
    <n v="702"/>
    <n v="87979"/>
    <x v="138"/>
    <x v="2"/>
    <x v="1"/>
    <n v="0.01"/>
    <n v="7.89"/>
    <n v="2.82"/>
    <s v="Regular Air"/>
    <s v="Consumer"/>
    <x v="1"/>
    <x v="14"/>
    <s v="Wrap Bag"/>
    <x v="564"/>
    <n v="0.4"/>
    <s v="United States"/>
    <x v="2"/>
    <x v="2"/>
    <s v="Santa Rosa"/>
    <n v="95404"/>
    <x v="44"/>
    <d v="2015-01-07T00:00:00"/>
    <x v="4"/>
    <n v="-125"/>
    <n v="46.44"/>
    <n v="8"/>
    <n v="68.56"/>
    <n v="7.88"/>
  </r>
  <r>
    <n v="702"/>
    <n v="87979"/>
    <x v="138"/>
    <x v="2"/>
    <x v="1"/>
    <n v="0.09"/>
    <n v="3.68"/>
    <n v="1.32"/>
    <s v="Regular Air"/>
    <s v="Consumer"/>
    <x v="1"/>
    <x v="16"/>
    <s v="Wrap Bag"/>
    <x v="429"/>
    <n v="0.83"/>
    <s v="United States"/>
    <x v="2"/>
    <x v="2"/>
    <s v="Santa Rosa"/>
    <n v="95404"/>
    <x v="44"/>
    <d v="2015-01-07T00:00:00"/>
    <x v="4"/>
    <n v="-125"/>
    <n v="-17.527999999999999"/>
    <n v="6"/>
    <n v="20.79"/>
    <n v="3.59"/>
  </r>
  <r>
    <n v="1472"/>
    <n v="87078"/>
    <x v="616"/>
    <x v="3"/>
    <x v="4"/>
    <n v="0.02"/>
    <n v="30.98"/>
    <n v="6.5"/>
    <s v="Express Air"/>
    <s v="Home Office"/>
    <x v="2"/>
    <x v="7"/>
    <s v="Small Box"/>
    <x v="565"/>
    <n v="0.79"/>
    <s v="United States"/>
    <x v="3"/>
    <x v="15"/>
    <s v="Westlake"/>
    <n v="44145"/>
    <x v="44"/>
    <d v="2015-01-07T00:00:00"/>
    <x v="4"/>
    <n v="-125"/>
    <n v="-44.624000000000002"/>
    <n v="17"/>
    <n v="552.89"/>
    <n v="30.96"/>
  </r>
  <r>
    <n v="169"/>
    <n v="87463"/>
    <x v="617"/>
    <x v="0"/>
    <x v="2"/>
    <n v="0.04"/>
    <n v="10.14"/>
    <n v="2.27"/>
    <s v="Regular Air"/>
    <s v="Corporate"/>
    <x v="1"/>
    <x v="2"/>
    <s v="Wrap Bag"/>
    <x v="28"/>
    <n v="0.36"/>
    <s v="United States"/>
    <x v="0"/>
    <x v="48"/>
    <s v="Baton Rouge"/>
    <n v="70802"/>
    <x v="2"/>
    <d v="2015-07-01T00:00:00"/>
    <x v="5"/>
    <n v="128"/>
    <n v="24.923999999999999"/>
    <n v="3"/>
    <n v="30.94"/>
    <n v="10.1"/>
  </r>
  <r>
    <n v="2630"/>
    <n v="85914"/>
    <x v="208"/>
    <x v="1"/>
    <x v="0"/>
    <n v="0.01"/>
    <n v="194.3"/>
    <n v="11.54"/>
    <s v="Regular Air"/>
    <s v="Small Business"/>
    <x v="0"/>
    <x v="8"/>
    <s v="Large Box"/>
    <x v="316"/>
    <n v="0.59"/>
    <s v="United States"/>
    <x v="1"/>
    <x v="42"/>
    <s v="Norman"/>
    <n v="73071"/>
    <x v="103"/>
    <d v="2015-07-01T00:00:00"/>
    <x v="5"/>
    <n v="128"/>
    <n v="690.17939999999999"/>
    <n v="5"/>
    <n v="1000.26"/>
    <n v="194.29"/>
  </r>
  <r>
    <n v="2630"/>
    <n v="85914"/>
    <x v="208"/>
    <x v="1"/>
    <x v="0"/>
    <n v="0"/>
    <n v="145.44999999999999"/>
    <n v="17.850000000000001"/>
    <s v="Delivery Truck"/>
    <s v="Small Business"/>
    <x v="2"/>
    <x v="4"/>
    <s v="Jumbo Drum"/>
    <x v="21"/>
    <n v="0.56000000000000005"/>
    <s v="United States"/>
    <x v="1"/>
    <x v="42"/>
    <s v="Norman"/>
    <n v="73071"/>
    <x v="103"/>
    <d v="2015-07-01T00:00:00"/>
    <x v="5"/>
    <n v="128"/>
    <n v="801.74680000000001"/>
    <n v="8"/>
    <n v="1191.2"/>
    <n v="145.44999999999999"/>
  </r>
  <r>
    <n v="2206"/>
    <n v="86258"/>
    <x v="618"/>
    <x v="1"/>
    <x v="1"/>
    <n v="0.01"/>
    <n v="205.99"/>
    <n v="5.99"/>
    <s v="Regular Air"/>
    <s v="Consumer"/>
    <x v="2"/>
    <x v="13"/>
    <s v="Small Box"/>
    <x v="566"/>
    <n v="0.59"/>
    <s v="United States"/>
    <x v="1"/>
    <x v="20"/>
    <s v="Fort Dodge"/>
    <n v="50501"/>
    <x v="103"/>
    <d v="2015-07-01T00:00:00"/>
    <x v="5"/>
    <n v="128"/>
    <n v="-74.883600000000001"/>
    <n v="3"/>
    <n v="551.22"/>
    <n v="205.98"/>
  </r>
  <r>
    <n v="3125"/>
    <n v="87285"/>
    <x v="619"/>
    <x v="1"/>
    <x v="1"/>
    <n v="0.08"/>
    <n v="120.97"/>
    <n v="26.3"/>
    <s v="Delivery Truck"/>
    <s v="Home Office"/>
    <x v="2"/>
    <x v="4"/>
    <s v="Jumbo Drum"/>
    <x v="567"/>
    <n v="0.38"/>
    <s v="United States"/>
    <x v="1"/>
    <x v="4"/>
    <s v="Mount Prospect"/>
    <n v="60056"/>
    <x v="103"/>
    <d v="2015-07-01T00:00:00"/>
    <x v="5"/>
    <n v="128"/>
    <n v="-233.840688"/>
    <n v="2"/>
    <n v="233.58"/>
    <n v="120.89"/>
  </r>
  <r>
    <n v="1793"/>
    <n v="87853"/>
    <x v="620"/>
    <x v="1"/>
    <x v="0"/>
    <n v="0.04"/>
    <n v="880.98"/>
    <n v="44.55"/>
    <s v="Delivery Truck"/>
    <s v="Home Office"/>
    <x v="0"/>
    <x v="6"/>
    <s v="Jumbo Box"/>
    <x v="332"/>
    <n v="0.62"/>
    <s v="United States"/>
    <x v="1"/>
    <x v="4"/>
    <s v="Galesburg"/>
    <n v="61401"/>
    <x v="45"/>
    <d v="2015-07-01T00:00:00"/>
    <x v="5"/>
    <n v="127"/>
    <n v="-13706.464"/>
    <n v="8"/>
    <n v="6968.9"/>
    <n v="880.94"/>
  </r>
  <r>
    <n v="2418"/>
    <n v="86750"/>
    <x v="262"/>
    <x v="0"/>
    <x v="0"/>
    <n v="0.03"/>
    <n v="2.1"/>
    <n v="0.7"/>
    <s v="Regular Air"/>
    <s v="Consumer"/>
    <x v="1"/>
    <x v="9"/>
    <s v="Wrap Bag"/>
    <x v="568"/>
    <n v="0.56999999999999995"/>
    <s v="United States"/>
    <x v="0"/>
    <x v="14"/>
    <s v="Petersburg"/>
    <n v="23805"/>
    <x v="45"/>
    <d v="2015-07-01T00:00:00"/>
    <x v="5"/>
    <n v="127"/>
    <n v="-1473.9059999999999"/>
    <n v="4"/>
    <n v="8.7200000000000006"/>
    <n v="2.0699999999999998"/>
  </r>
  <r>
    <n v="799"/>
    <n v="89909"/>
    <x v="201"/>
    <x v="0"/>
    <x v="4"/>
    <n v="0.03"/>
    <n v="35.99"/>
    <n v="1.1000000000000001"/>
    <s v="Regular Air"/>
    <s v="Consumer"/>
    <x v="2"/>
    <x v="13"/>
    <s v="Small Box"/>
    <x v="360"/>
    <n v="0.55000000000000004"/>
    <s v="United States"/>
    <x v="0"/>
    <x v="37"/>
    <s v="Hilton Head Island"/>
    <n v="29915"/>
    <x v="45"/>
    <d v="2015-07-01T00:00:00"/>
    <x v="5"/>
    <n v="127"/>
    <n v="-211.036"/>
    <n v="1"/>
    <n v="30.86"/>
    <n v="35.96"/>
  </r>
  <r>
    <n v="3285"/>
    <n v="90750"/>
    <x v="204"/>
    <x v="0"/>
    <x v="4"/>
    <n v="0.06"/>
    <n v="1.7"/>
    <n v="1.99"/>
    <s v="Regular Air"/>
    <s v="Consumer"/>
    <x v="2"/>
    <x v="7"/>
    <s v="Small Pack"/>
    <x v="569"/>
    <n v="0.51"/>
    <s v="United States"/>
    <x v="0"/>
    <x v="14"/>
    <s v="Herndon"/>
    <n v="20170"/>
    <x v="45"/>
    <d v="2015-07-01T00:00:00"/>
    <x v="5"/>
    <n v="127"/>
    <n v="80.071200000000005"/>
    <n v="7"/>
    <n v="12.15"/>
    <n v="1.64"/>
  </r>
  <r>
    <n v="2202"/>
    <n v="86050"/>
    <x v="593"/>
    <x v="1"/>
    <x v="2"/>
    <n v="0"/>
    <n v="4.9800000000000004"/>
    <n v="0.8"/>
    <s v="Regular Air"/>
    <s v="Home Office"/>
    <x v="1"/>
    <x v="2"/>
    <s v="Wrap Bag"/>
    <x v="570"/>
    <n v="0.36"/>
    <s v="United States"/>
    <x v="1"/>
    <x v="1"/>
    <s v="Brooklyn Center"/>
    <n v="55429"/>
    <x v="4"/>
    <d v="2015-07-02T00:00:00"/>
    <x v="5"/>
    <n v="109"/>
    <n v="27.634499999999999"/>
    <n v="8"/>
    <n v="40.049999999999997"/>
    <n v="4.9800000000000004"/>
  </r>
  <r>
    <n v="2781"/>
    <n v="87162"/>
    <x v="19"/>
    <x v="2"/>
    <x v="2"/>
    <n v="0.03"/>
    <n v="808.49"/>
    <n v="55.3"/>
    <s v="Delivery Truck"/>
    <s v="Consumer"/>
    <x v="2"/>
    <x v="4"/>
    <s v="Jumbo Drum"/>
    <x v="571"/>
    <n v="0.4"/>
    <s v="United States"/>
    <x v="2"/>
    <x v="8"/>
    <s v="Woodburn"/>
    <n v="97071"/>
    <x v="4"/>
    <d v="2015-07-02T00:00:00"/>
    <x v="5"/>
    <n v="109"/>
    <n v="7576.11"/>
    <n v="11"/>
    <n v="8201.33"/>
    <n v="808.46"/>
  </r>
  <r>
    <n v="2781"/>
    <n v="87162"/>
    <x v="19"/>
    <x v="2"/>
    <x v="2"/>
    <n v="0"/>
    <n v="6.48"/>
    <n v="8.19"/>
    <s v="Regular Air"/>
    <s v="Consumer"/>
    <x v="1"/>
    <x v="2"/>
    <s v="Small Box"/>
    <x v="311"/>
    <n v="0.37"/>
    <s v="United States"/>
    <x v="2"/>
    <x v="8"/>
    <s v="Woodburn"/>
    <n v="97071"/>
    <x v="4"/>
    <d v="2015-07-02T00:00:00"/>
    <x v="5"/>
    <n v="109"/>
    <n v="-43.26"/>
    <n v="3"/>
    <n v="22.67"/>
    <n v="6.48"/>
  </r>
  <r>
    <n v="2286"/>
    <n v="90145"/>
    <x v="621"/>
    <x v="0"/>
    <x v="3"/>
    <n v="0.1"/>
    <n v="6.68"/>
    <n v="6.93"/>
    <s v="Regular Air"/>
    <s v="Corporate"/>
    <x v="1"/>
    <x v="2"/>
    <s v="Small Box"/>
    <x v="572"/>
    <n v="0.37"/>
    <s v="United States"/>
    <x v="0"/>
    <x v="37"/>
    <s v="Spartanburg"/>
    <n v="29301"/>
    <x v="6"/>
    <d v="2015-07-02T00:00:00"/>
    <x v="5"/>
    <n v="107"/>
    <n v="-100.072"/>
    <n v="3"/>
    <n v="21.56"/>
    <n v="6.58"/>
  </r>
  <r>
    <n v="2947"/>
    <n v="87511"/>
    <x v="622"/>
    <x v="3"/>
    <x v="4"/>
    <n v="0.01"/>
    <n v="7.64"/>
    <n v="1.39"/>
    <s v="Regular Air"/>
    <s v="Consumer"/>
    <x v="1"/>
    <x v="15"/>
    <s v="Small Box"/>
    <x v="489"/>
    <n v="0.36"/>
    <s v="United States"/>
    <x v="3"/>
    <x v="5"/>
    <s v="Depew"/>
    <n v="14043"/>
    <x v="6"/>
    <d v="2015-07-02T00:00:00"/>
    <x v="5"/>
    <n v="107"/>
    <n v="112.1181"/>
    <n v="20"/>
    <n v="162.49"/>
    <n v="7.63"/>
  </r>
  <r>
    <n v="1816"/>
    <n v="85990"/>
    <x v="623"/>
    <x v="1"/>
    <x v="2"/>
    <n v="0.01"/>
    <n v="10.48"/>
    <n v="2.89"/>
    <s v="Regular Air"/>
    <s v="Consumer"/>
    <x v="1"/>
    <x v="9"/>
    <s v="Small Pack"/>
    <x v="573"/>
    <n v="0.6"/>
    <s v="United States"/>
    <x v="1"/>
    <x v="18"/>
    <s v="Canton"/>
    <n v="48187"/>
    <x v="67"/>
    <d v="2015-07-02T00:00:00"/>
    <x v="5"/>
    <n v="106"/>
    <n v="60.561599999999999"/>
    <n v="19"/>
    <n v="202.38"/>
    <n v="10.47"/>
  </r>
  <r>
    <n v="1821"/>
    <n v="34435"/>
    <x v="77"/>
    <x v="3"/>
    <x v="2"/>
    <n v="0.01"/>
    <n v="10.48"/>
    <n v="2.89"/>
    <s v="Regular Air"/>
    <s v="Consumer"/>
    <x v="1"/>
    <x v="9"/>
    <s v="Small Pack"/>
    <x v="573"/>
    <n v="0.6"/>
    <s v="United States"/>
    <x v="3"/>
    <x v="5"/>
    <s v="New York City"/>
    <n v="10177"/>
    <x v="67"/>
    <d v="2015-07-02T00:00:00"/>
    <x v="5"/>
    <n v="106"/>
    <n v="40.92"/>
    <n v="76"/>
    <n v="809.51"/>
    <n v="10.47"/>
  </r>
  <r>
    <n v="2282"/>
    <n v="85950"/>
    <x v="624"/>
    <x v="1"/>
    <x v="3"/>
    <n v="0.04"/>
    <n v="5.98"/>
    <n v="5.79"/>
    <s v="Regular Air"/>
    <s v="Home Office"/>
    <x v="1"/>
    <x v="2"/>
    <s v="Small Box"/>
    <x v="456"/>
    <n v="0.36"/>
    <s v="United States"/>
    <x v="1"/>
    <x v="19"/>
    <s v="Fitchburg"/>
    <n v="53713"/>
    <x v="67"/>
    <d v="2015-07-02T00:00:00"/>
    <x v="5"/>
    <n v="106"/>
    <n v="-36.030799999999999"/>
    <n v="14"/>
    <n v="86.12"/>
    <n v="5.94"/>
  </r>
  <r>
    <n v="2747"/>
    <n v="35200"/>
    <x v="625"/>
    <x v="3"/>
    <x v="3"/>
    <n v="0.08"/>
    <n v="9.98"/>
    <n v="12.52"/>
    <s v="Regular Air"/>
    <s v="Corporate"/>
    <x v="0"/>
    <x v="8"/>
    <s v="Small Box"/>
    <x v="574"/>
    <n v="0.56999999999999995"/>
    <s v="United States"/>
    <x v="3"/>
    <x v="5"/>
    <s v="New York City"/>
    <n v="10115"/>
    <x v="67"/>
    <d v="2015-07-02T00:00:00"/>
    <x v="5"/>
    <n v="106"/>
    <n v="-102.93"/>
    <n v="15"/>
    <n v="150.24"/>
    <n v="9.9"/>
  </r>
  <r>
    <n v="2803"/>
    <n v="86227"/>
    <x v="626"/>
    <x v="2"/>
    <x v="3"/>
    <n v="0.1"/>
    <n v="178.47"/>
    <n v="19.989999999999998"/>
    <s v="Regular Air"/>
    <s v="Small Business"/>
    <x v="1"/>
    <x v="12"/>
    <s v="Small Box"/>
    <x v="229"/>
    <n v="0.55000000000000004"/>
    <s v="United States"/>
    <x v="2"/>
    <x v="2"/>
    <s v="East Los Angeles"/>
    <n v="90022"/>
    <x v="67"/>
    <d v="2015-07-02T00:00:00"/>
    <x v="5"/>
    <n v="106"/>
    <n v="-170.98"/>
    <n v="1"/>
    <n v="180.14"/>
    <n v="178.37"/>
  </r>
  <r>
    <n v="1020"/>
    <n v="88634"/>
    <x v="218"/>
    <x v="1"/>
    <x v="0"/>
    <n v="7.0000000000000007E-2"/>
    <n v="4.13"/>
    <n v="5.04"/>
    <s v="Regular Air"/>
    <s v="Small Business"/>
    <x v="1"/>
    <x v="1"/>
    <s v="Small Box"/>
    <x v="575"/>
    <n v="0.38"/>
    <s v="United States"/>
    <x v="1"/>
    <x v="17"/>
    <s v="Pittsburg"/>
    <n v="66762"/>
    <x v="48"/>
    <d v="2015-07-02T00:00:00"/>
    <x v="5"/>
    <n v="105"/>
    <n v="-76.424400000000006"/>
    <n v="20"/>
    <n v="79.06"/>
    <n v="4.0599999999999996"/>
  </r>
  <r>
    <n v="1533"/>
    <n v="91328"/>
    <x v="627"/>
    <x v="1"/>
    <x v="1"/>
    <n v="0.02"/>
    <n v="4.8899999999999997"/>
    <n v="4.93"/>
    <s v="Regular Air"/>
    <s v="Corporate"/>
    <x v="2"/>
    <x v="7"/>
    <s v="Small Pack"/>
    <x v="576"/>
    <n v="0.66"/>
    <s v="United States"/>
    <x v="1"/>
    <x v="10"/>
    <s v="University City"/>
    <n v="63130"/>
    <x v="48"/>
    <d v="2015-07-02T00:00:00"/>
    <x v="5"/>
    <n v="105"/>
    <n v="-56.445999999999998"/>
    <n v="14"/>
    <n v="74.010000000000005"/>
    <n v="4.87"/>
  </r>
  <r>
    <n v="1533"/>
    <n v="91328"/>
    <x v="627"/>
    <x v="1"/>
    <x v="1"/>
    <n v="7.0000000000000007E-2"/>
    <n v="10.06"/>
    <n v="2.06"/>
    <s v="Regular Air"/>
    <s v="Corporate"/>
    <x v="1"/>
    <x v="2"/>
    <s v="Wrap Bag"/>
    <x v="193"/>
    <n v="0.39"/>
    <s v="United States"/>
    <x v="1"/>
    <x v="10"/>
    <s v="University City"/>
    <n v="63130"/>
    <x v="48"/>
    <d v="2015-07-02T00:00:00"/>
    <x v="5"/>
    <n v="105"/>
    <n v="33.189"/>
    <n v="5"/>
    <n v="48.1"/>
    <n v="9.99"/>
  </r>
  <r>
    <n v="2135"/>
    <n v="91583"/>
    <x v="628"/>
    <x v="2"/>
    <x v="1"/>
    <n v="0.01"/>
    <n v="28.99"/>
    <n v="8.59"/>
    <s v="Regular Air"/>
    <s v="Home Office"/>
    <x v="2"/>
    <x v="13"/>
    <s v="Medium Box"/>
    <x v="577"/>
    <n v="0.56000000000000005"/>
    <s v="United States"/>
    <x v="2"/>
    <x v="45"/>
    <s v="Clovis"/>
    <n v="88101"/>
    <x v="48"/>
    <d v="2015-07-02T00:00:00"/>
    <x v="5"/>
    <n v="105"/>
    <n v="196.52328"/>
    <n v="21"/>
    <n v="556.61"/>
    <n v="28.98"/>
  </r>
  <r>
    <n v="2486"/>
    <n v="91414"/>
    <x v="219"/>
    <x v="0"/>
    <x v="1"/>
    <n v="0.02"/>
    <n v="71.37"/>
    <n v="69"/>
    <s v="Regular Air"/>
    <s v="Small Business"/>
    <x v="0"/>
    <x v="0"/>
    <s v="Large Box"/>
    <x v="578"/>
    <n v="0.68"/>
    <s v="United States"/>
    <x v="0"/>
    <x v="25"/>
    <s v="Statesboro"/>
    <n v="30458"/>
    <x v="48"/>
    <d v="2015-07-02T00:00:00"/>
    <x v="5"/>
    <n v="105"/>
    <n v="-439.90800000000002"/>
    <n v="4"/>
    <n v="237.62"/>
    <n v="71.349999999999994"/>
  </r>
  <r>
    <n v="1723"/>
    <n v="44002"/>
    <x v="629"/>
    <x v="2"/>
    <x v="3"/>
    <n v="0.03"/>
    <n v="17.7"/>
    <n v="9.4700000000000006"/>
    <s v="Regular Air"/>
    <s v="Corporate"/>
    <x v="1"/>
    <x v="12"/>
    <s v="Small Box"/>
    <x v="560"/>
    <n v="0.59"/>
    <s v="United States"/>
    <x v="2"/>
    <x v="2"/>
    <s v="San Diego"/>
    <n v="92037"/>
    <x v="49"/>
    <d v="2015-07-02T00:00:00"/>
    <x v="5"/>
    <n v="104"/>
    <n v="-52.33"/>
    <n v="14"/>
    <n v="261.85000000000002"/>
    <n v="17.670000000000002"/>
  </r>
  <r>
    <n v="2813"/>
    <n v="88819"/>
    <x v="630"/>
    <x v="0"/>
    <x v="3"/>
    <n v="7.0000000000000007E-2"/>
    <n v="30.56"/>
    <n v="2.99"/>
    <s v="Regular Air"/>
    <s v="Corporate"/>
    <x v="1"/>
    <x v="1"/>
    <s v="Small Box"/>
    <x v="579"/>
    <n v="0.35"/>
    <s v="United States"/>
    <x v="0"/>
    <x v="36"/>
    <s v="Cleveland"/>
    <n v="37311"/>
    <x v="49"/>
    <d v="2015-07-02T00:00:00"/>
    <x v="5"/>
    <n v="104"/>
    <n v="-95.618600000000001"/>
    <n v="12"/>
    <n v="364.92"/>
    <n v="30.49"/>
  </r>
  <r>
    <n v="1026"/>
    <n v="89005"/>
    <x v="610"/>
    <x v="3"/>
    <x v="4"/>
    <n v="0.08"/>
    <n v="65.989999999999995"/>
    <n v="5.92"/>
    <s v="Regular Air"/>
    <s v="Small Business"/>
    <x v="2"/>
    <x v="13"/>
    <s v="Small Box"/>
    <x v="580"/>
    <n v="0.57999999999999996"/>
    <s v="United States"/>
    <x v="3"/>
    <x v="5"/>
    <s v="Central Islip"/>
    <n v="11722"/>
    <x v="49"/>
    <d v="2015-07-02T00:00:00"/>
    <x v="5"/>
    <n v="104"/>
    <n v="624.40164000000004"/>
    <n v="22"/>
    <n v="1137.5999999999999"/>
    <n v="65.91"/>
  </r>
  <r>
    <n v="3133"/>
    <n v="86792"/>
    <x v="32"/>
    <x v="1"/>
    <x v="0"/>
    <n v="0.09"/>
    <n v="8.4600000000000009"/>
    <n v="8.99"/>
    <s v="Express Air"/>
    <s v="Corporate"/>
    <x v="2"/>
    <x v="7"/>
    <s v="Small Pack"/>
    <x v="581"/>
    <n v="0.79"/>
    <s v="United States"/>
    <x v="1"/>
    <x v="4"/>
    <s v="Naperville"/>
    <n v="60540"/>
    <x v="10"/>
    <d v="2015-07-03T00:00:00"/>
    <x v="5"/>
    <n v="88"/>
    <n v="-100.51"/>
    <n v="5"/>
    <n v="45.03"/>
    <n v="8.3699999999999992"/>
  </r>
  <r>
    <n v="2376"/>
    <n v="91321"/>
    <x v="631"/>
    <x v="2"/>
    <x v="1"/>
    <n v="0.03"/>
    <n v="6.98"/>
    <n v="9.69"/>
    <s v="Regular Air"/>
    <s v="Corporate"/>
    <x v="1"/>
    <x v="12"/>
    <s v="Small Box"/>
    <x v="582"/>
    <n v="0.83"/>
    <s v="United States"/>
    <x v="2"/>
    <x v="16"/>
    <s v="Moscow"/>
    <n v="83843"/>
    <x v="51"/>
    <d v="2015-07-03T00:00:00"/>
    <x v="5"/>
    <n v="87"/>
    <n v="-262.62"/>
    <n v="15"/>
    <n v="109.15"/>
    <n v="6.95"/>
  </r>
  <r>
    <n v="2944"/>
    <n v="90309"/>
    <x v="632"/>
    <x v="1"/>
    <x v="2"/>
    <n v="0.04"/>
    <n v="4.55"/>
    <n v="1.49"/>
    <s v="Regular Air"/>
    <s v="Corporate"/>
    <x v="1"/>
    <x v="1"/>
    <s v="Small Box"/>
    <x v="558"/>
    <n v="0.35"/>
    <s v="United States"/>
    <x v="1"/>
    <x v="18"/>
    <s v="Midland"/>
    <n v="48640"/>
    <x v="51"/>
    <d v="2015-07-03T00:00:00"/>
    <x v="5"/>
    <n v="87"/>
    <n v="28.288"/>
    <n v="13"/>
    <n v="59.75"/>
    <n v="4.51"/>
  </r>
  <r>
    <n v="392"/>
    <n v="86383"/>
    <x v="225"/>
    <x v="1"/>
    <x v="3"/>
    <n v="0.02"/>
    <n v="34.979999999999997"/>
    <n v="7.53"/>
    <s v="Regular Air"/>
    <s v="Corporate"/>
    <x v="2"/>
    <x v="7"/>
    <s v="Small Box"/>
    <x v="583"/>
    <n v="0.76"/>
    <s v="United States"/>
    <x v="1"/>
    <x v="10"/>
    <s v="Clayton"/>
    <n v="63105"/>
    <x v="51"/>
    <d v="2015-07-03T00:00:00"/>
    <x v="5"/>
    <n v="87"/>
    <n v="-159.68"/>
    <n v="1"/>
    <n v="37.159999999999997"/>
    <n v="34.96"/>
  </r>
  <r>
    <n v="868"/>
    <n v="91195"/>
    <x v="412"/>
    <x v="1"/>
    <x v="0"/>
    <n v="0.06"/>
    <n v="6.48"/>
    <n v="8.8800000000000008"/>
    <s v="Regular Air"/>
    <s v="Corporate"/>
    <x v="1"/>
    <x v="2"/>
    <s v="Small Box"/>
    <x v="584"/>
    <n v="0.37"/>
    <s v="United States"/>
    <x v="1"/>
    <x v="1"/>
    <s v="Shoreview"/>
    <n v="55126"/>
    <x v="52"/>
    <d v="2015-07-03T00:00:00"/>
    <x v="5"/>
    <n v="86"/>
    <n v="-237.47"/>
    <n v="20"/>
    <n v="125.77"/>
    <n v="6.42"/>
  </r>
  <r>
    <n v="3008"/>
    <n v="89414"/>
    <x v="298"/>
    <x v="1"/>
    <x v="0"/>
    <n v="0.05"/>
    <n v="9.99"/>
    <n v="4.78"/>
    <s v="Regular Air"/>
    <s v="Home Office"/>
    <x v="1"/>
    <x v="2"/>
    <s v="Small Box"/>
    <x v="70"/>
    <n v="0.4"/>
    <s v="United States"/>
    <x v="1"/>
    <x v="1"/>
    <s v="Minnetonka Mills"/>
    <n v="55343"/>
    <x v="52"/>
    <d v="2015-07-03T00:00:00"/>
    <x v="5"/>
    <n v="86"/>
    <n v="41.3"/>
    <n v="20"/>
    <n v="203.37"/>
    <n v="9.94"/>
  </r>
  <r>
    <n v="1771"/>
    <n v="89106"/>
    <x v="633"/>
    <x v="1"/>
    <x v="3"/>
    <n v="7.0000000000000007E-2"/>
    <n v="60.98"/>
    <n v="49"/>
    <s v="Regular Air"/>
    <s v="Home Office"/>
    <x v="1"/>
    <x v="3"/>
    <s v="Large Box"/>
    <x v="417"/>
    <n v="0.59"/>
    <s v="United States"/>
    <x v="1"/>
    <x v="4"/>
    <s v="Freeport"/>
    <n v="61032"/>
    <x v="52"/>
    <d v="2015-07-03T00:00:00"/>
    <x v="5"/>
    <n v="86"/>
    <n v="-807.89"/>
    <n v="7"/>
    <n v="410.17"/>
    <n v="60.91"/>
  </r>
  <r>
    <n v="1020"/>
    <n v="88632"/>
    <x v="218"/>
    <x v="1"/>
    <x v="0"/>
    <n v="0.09"/>
    <n v="517.48"/>
    <n v="16.63"/>
    <s v="Delivery Truck"/>
    <s v="Small Business"/>
    <x v="2"/>
    <x v="4"/>
    <s v="Jumbo Box"/>
    <x v="585"/>
    <n v="0.59"/>
    <s v="United States"/>
    <x v="1"/>
    <x v="17"/>
    <s v="Pittsburg"/>
    <n v="66762"/>
    <x v="53"/>
    <d v="2015-07-03T00:00:00"/>
    <x v="5"/>
    <n v="85"/>
    <n v="909.36"/>
    <n v="5"/>
    <n v="2354.54"/>
    <n v="517.39"/>
  </r>
  <r>
    <n v="1246"/>
    <n v="36452"/>
    <x v="634"/>
    <x v="3"/>
    <x v="1"/>
    <n v="0.04"/>
    <n v="6.98"/>
    <n v="2.83"/>
    <s v="Regular Air"/>
    <s v="Home Office"/>
    <x v="0"/>
    <x v="8"/>
    <s v="Small Pack"/>
    <x v="586"/>
    <n v="0.37"/>
    <s v="United States"/>
    <x v="3"/>
    <x v="5"/>
    <s v="New York City"/>
    <n v="10009"/>
    <x v="126"/>
    <d v="2015-07-04T00:00:00"/>
    <x v="5"/>
    <n v="65"/>
    <n v="46.01"/>
    <n v="18"/>
    <n v="129.47999999999999"/>
    <n v="6.94"/>
  </r>
  <r>
    <n v="1247"/>
    <n v="91555"/>
    <x v="635"/>
    <x v="1"/>
    <x v="1"/>
    <n v="0.04"/>
    <n v="6.98"/>
    <n v="2.83"/>
    <s v="Regular Air"/>
    <s v="Home Office"/>
    <x v="0"/>
    <x v="8"/>
    <s v="Small Pack"/>
    <x v="586"/>
    <n v="0.37"/>
    <s v="United States"/>
    <x v="1"/>
    <x v="24"/>
    <s v="Leander"/>
    <n v="78641"/>
    <x v="126"/>
    <d v="2015-07-04T00:00:00"/>
    <x v="5"/>
    <n v="65"/>
    <n v="24.819299999999998"/>
    <n v="5"/>
    <n v="35.97"/>
    <n v="6.94"/>
  </r>
  <r>
    <n v="1459"/>
    <n v="86734"/>
    <x v="636"/>
    <x v="0"/>
    <x v="1"/>
    <n v="0.05"/>
    <n v="85.99"/>
    <n v="0.99"/>
    <s v="Regular Air"/>
    <s v="Consumer"/>
    <x v="2"/>
    <x v="13"/>
    <s v="Wrap Bag"/>
    <x v="91"/>
    <n v="0.55000000000000004"/>
    <s v="United States"/>
    <x v="0"/>
    <x v="37"/>
    <s v="Taylors"/>
    <n v="29687"/>
    <x v="126"/>
    <d v="2015-07-04T00:00:00"/>
    <x v="5"/>
    <n v="65"/>
    <n v="36.216000000000001"/>
    <n v="4"/>
    <n v="291.64"/>
    <n v="85.94"/>
  </r>
  <r>
    <n v="1891"/>
    <n v="90630"/>
    <x v="637"/>
    <x v="3"/>
    <x v="4"/>
    <n v="0.03"/>
    <n v="320.64"/>
    <n v="29.2"/>
    <s v="Delivery Truck"/>
    <s v="Home Office"/>
    <x v="0"/>
    <x v="0"/>
    <s v="Jumbo Box"/>
    <x v="587"/>
    <n v="0.66"/>
    <s v="United States"/>
    <x v="3"/>
    <x v="15"/>
    <s v="Lima"/>
    <n v="45801"/>
    <x v="126"/>
    <d v="2015-07-04T00:00:00"/>
    <x v="5"/>
    <n v="65"/>
    <n v="429.75435599999997"/>
    <n v="7"/>
    <n v="2233.46"/>
    <n v="320.61"/>
  </r>
  <r>
    <n v="2960"/>
    <n v="90646"/>
    <x v="638"/>
    <x v="0"/>
    <x v="4"/>
    <n v="0.1"/>
    <n v="36.549999999999997"/>
    <n v="13.89"/>
    <s v="Regular Air"/>
    <s v="Corporate"/>
    <x v="1"/>
    <x v="9"/>
    <s v="Wrap Bag"/>
    <x v="387"/>
    <n v="0.41"/>
    <s v="United States"/>
    <x v="0"/>
    <x v="32"/>
    <s v="Van Buren"/>
    <n v="72956"/>
    <x v="126"/>
    <d v="2015-07-04T00:00:00"/>
    <x v="5"/>
    <n v="65"/>
    <n v="-89.572000000000003"/>
    <n v="11"/>
    <n v="379.72"/>
    <n v="36.450000000000003"/>
  </r>
  <r>
    <n v="1113"/>
    <n v="90833"/>
    <x v="231"/>
    <x v="2"/>
    <x v="0"/>
    <n v="0.01"/>
    <n v="2.89"/>
    <n v="0.5"/>
    <s v="Regular Air"/>
    <s v="Corporate"/>
    <x v="1"/>
    <x v="10"/>
    <s v="Small Box"/>
    <x v="407"/>
    <n v="0.38"/>
    <s v="United States"/>
    <x v="2"/>
    <x v="39"/>
    <s v="Arvada"/>
    <n v="80004"/>
    <x v="14"/>
    <d v="2015-07-04T00:00:00"/>
    <x v="5"/>
    <n v="65"/>
    <n v="29.725200000000001"/>
    <n v="14"/>
    <n v="43.08"/>
    <n v="2.88"/>
  </r>
  <r>
    <n v="1620"/>
    <n v="90248"/>
    <x v="639"/>
    <x v="3"/>
    <x v="1"/>
    <n v="0.02"/>
    <n v="45.99"/>
    <n v="4.99"/>
    <s v="Express Air"/>
    <s v="Consumer"/>
    <x v="2"/>
    <x v="13"/>
    <s v="Small Box"/>
    <x v="588"/>
    <n v="0.56999999999999995"/>
    <s v="United States"/>
    <x v="3"/>
    <x v="28"/>
    <s v="Lancaster"/>
    <n v="17602"/>
    <x v="14"/>
    <d v="2015-07-04T00:00:00"/>
    <x v="5"/>
    <n v="65"/>
    <n v="3.96"/>
    <n v="4"/>
    <n v="163.01"/>
    <n v="45.97"/>
  </r>
  <r>
    <n v="102"/>
    <n v="42599"/>
    <x v="640"/>
    <x v="3"/>
    <x v="3"/>
    <n v="0.04"/>
    <n v="300.98"/>
    <n v="54.92"/>
    <s v="Delivery Truck"/>
    <s v="Consumer"/>
    <x v="0"/>
    <x v="6"/>
    <s v="Jumbo Box"/>
    <x v="34"/>
    <n v="0.55000000000000004"/>
    <s v="United States"/>
    <x v="3"/>
    <x v="13"/>
    <s v="Boston"/>
    <n v="2129"/>
    <x v="14"/>
    <d v="2015-07-04T00:00:00"/>
    <x v="5"/>
    <n v="65"/>
    <n v="2023.75"/>
    <n v="31"/>
    <n v="9459.94"/>
    <n v="300.94"/>
  </r>
  <r>
    <n v="107"/>
    <n v="88204"/>
    <x v="641"/>
    <x v="3"/>
    <x v="3"/>
    <n v="0.04"/>
    <n v="300.98"/>
    <n v="54.92"/>
    <s v="Delivery Truck"/>
    <s v="Consumer"/>
    <x v="0"/>
    <x v="6"/>
    <s v="Jumbo Box"/>
    <x v="34"/>
    <n v="0.55000000000000004"/>
    <s v="United States"/>
    <x v="3"/>
    <x v="31"/>
    <s v="Dover"/>
    <n v="3820"/>
    <x v="14"/>
    <d v="2015-07-04T00:00:00"/>
    <x v="5"/>
    <n v="65"/>
    <n v="1684.4763"/>
    <n v="8"/>
    <n v="2441.27"/>
    <n v="300.94"/>
  </r>
  <r>
    <n v="786"/>
    <n v="91513"/>
    <x v="642"/>
    <x v="2"/>
    <x v="3"/>
    <n v="0"/>
    <n v="8.34"/>
    <n v="4.82"/>
    <s v="Regular Air"/>
    <s v="Home Office"/>
    <x v="1"/>
    <x v="2"/>
    <s v="Small Box"/>
    <x v="207"/>
    <n v="0.4"/>
    <s v="United States"/>
    <x v="2"/>
    <x v="2"/>
    <s v="Mission Viejo"/>
    <n v="92691"/>
    <x v="14"/>
    <d v="2015-07-04T00:00:00"/>
    <x v="5"/>
    <n v="65"/>
    <n v="-5.05"/>
    <n v="9"/>
    <n v="76.23"/>
    <n v="8.34"/>
  </r>
  <r>
    <n v="411"/>
    <n v="87905"/>
    <x v="643"/>
    <x v="2"/>
    <x v="1"/>
    <n v="0.05"/>
    <n v="178.47"/>
    <n v="19.989999999999998"/>
    <s v="Express Air"/>
    <s v="Consumer"/>
    <x v="1"/>
    <x v="12"/>
    <s v="Small Box"/>
    <x v="229"/>
    <n v="0.55000000000000004"/>
    <s v="United States"/>
    <x v="2"/>
    <x v="2"/>
    <s v="Oakland"/>
    <n v="94601"/>
    <x v="40"/>
    <d v="2015-07-05T00:00:00"/>
    <x v="5"/>
    <n v="45"/>
    <n v="943"/>
    <n v="9"/>
    <n v="1531.31"/>
    <n v="178.42"/>
  </r>
  <r>
    <n v="693"/>
    <n v="87813"/>
    <x v="644"/>
    <x v="2"/>
    <x v="1"/>
    <n v="0"/>
    <n v="230.98"/>
    <n v="23.78"/>
    <s v="Delivery Truck"/>
    <s v="Small Business"/>
    <x v="0"/>
    <x v="0"/>
    <s v="Jumbo Box"/>
    <x v="589"/>
    <n v="0.6"/>
    <s v="United States"/>
    <x v="2"/>
    <x v="39"/>
    <s v="Thornton"/>
    <n v="80229"/>
    <x v="127"/>
    <d v="2015-07-05T00:00:00"/>
    <x v="5"/>
    <n v="44"/>
    <n v="6095.8602000000001"/>
    <n v="36"/>
    <n v="8834.58"/>
    <n v="230.98"/>
  </r>
  <r>
    <n v="2379"/>
    <n v="86655"/>
    <x v="645"/>
    <x v="1"/>
    <x v="2"/>
    <n v="0.06"/>
    <n v="122.99"/>
    <n v="19.989999999999998"/>
    <s v="Regular Air"/>
    <s v="Small Business"/>
    <x v="1"/>
    <x v="1"/>
    <s v="Small Box"/>
    <x v="590"/>
    <n v="0.37"/>
    <s v="United States"/>
    <x v="1"/>
    <x v="18"/>
    <s v="Garden City"/>
    <n v="48135"/>
    <x v="127"/>
    <d v="2015-07-05T00:00:00"/>
    <x v="5"/>
    <n v="44"/>
    <n v="1019.7096"/>
    <n v="12"/>
    <n v="1477.84"/>
    <n v="122.93"/>
  </r>
  <r>
    <n v="2380"/>
    <n v="86655"/>
    <x v="155"/>
    <x v="1"/>
    <x v="2"/>
    <n v="0.08"/>
    <n v="68.81"/>
    <n v="60"/>
    <s v="Delivery Truck"/>
    <s v="Small Business"/>
    <x v="1"/>
    <x v="3"/>
    <s v="Jumbo Drum"/>
    <x v="591"/>
    <n v="0.41"/>
    <s v="United States"/>
    <x v="1"/>
    <x v="18"/>
    <s v="Grand Rapids"/>
    <n v="49505"/>
    <x v="127"/>
    <d v="2015-07-05T00:00:00"/>
    <x v="5"/>
    <n v="44"/>
    <n v="-1069.72"/>
    <n v="17"/>
    <n v="1162.46"/>
    <n v="68.73"/>
  </r>
  <r>
    <n v="2382"/>
    <n v="962"/>
    <x v="156"/>
    <x v="3"/>
    <x v="2"/>
    <n v="0.06"/>
    <n v="122.99"/>
    <n v="19.989999999999998"/>
    <s v="Regular Air"/>
    <s v="Small Business"/>
    <x v="1"/>
    <x v="1"/>
    <s v="Small Box"/>
    <x v="590"/>
    <n v="0.37"/>
    <s v="United States"/>
    <x v="3"/>
    <x v="5"/>
    <s v="New York City"/>
    <n v="10024"/>
    <x v="127"/>
    <d v="2015-07-05T00:00:00"/>
    <x v="5"/>
    <n v="44"/>
    <n v="1408.1865"/>
    <n v="48"/>
    <n v="5911.35"/>
    <n v="122.93"/>
  </r>
  <r>
    <n v="2382"/>
    <n v="962"/>
    <x v="156"/>
    <x v="3"/>
    <x v="2"/>
    <n v="0.08"/>
    <n v="68.81"/>
    <n v="60"/>
    <s v="Delivery Truck"/>
    <s v="Small Business"/>
    <x v="1"/>
    <x v="3"/>
    <s v="Jumbo Drum"/>
    <x v="591"/>
    <n v="0.41"/>
    <s v="United States"/>
    <x v="3"/>
    <x v="5"/>
    <s v="New York City"/>
    <n v="10024"/>
    <x v="127"/>
    <d v="2015-07-05T00:00:00"/>
    <x v="5"/>
    <n v="44"/>
    <n v="-1069.72"/>
    <n v="68"/>
    <n v="4649.8500000000004"/>
    <n v="68.73"/>
  </r>
  <r>
    <n v="1416"/>
    <n v="90538"/>
    <x v="646"/>
    <x v="1"/>
    <x v="0"/>
    <n v="0.02"/>
    <n v="417.4"/>
    <n v="75.23"/>
    <s v="Delivery Truck"/>
    <s v="Small Business"/>
    <x v="0"/>
    <x v="0"/>
    <s v="Jumbo Box"/>
    <x v="328"/>
    <n v="0.79"/>
    <s v="United States"/>
    <x v="1"/>
    <x v="26"/>
    <s v="Indianapolis"/>
    <n v="46203"/>
    <x v="56"/>
    <d v="2015-07-05T00:00:00"/>
    <x v="5"/>
    <n v="43"/>
    <n v="-634.86540000000002"/>
    <n v="1"/>
    <n v="471.21"/>
    <n v="417.38"/>
  </r>
  <r>
    <n v="1986"/>
    <n v="90888"/>
    <x v="242"/>
    <x v="1"/>
    <x v="4"/>
    <n v="0.01"/>
    <n v="15.31"/>
    <n v="8.7799999999999994"/>
    <s v="Regular Air"/>
    <s v="Home Office"/>
    <x v="1"/>
    <x v="12"/>
    <s v="Small Box"/>
    <x v="432"/>
    <n v="0.56999999999999995"/>
    <s v="United States"/>
    <x v="1"/>
    <x v="24"/>
    <s v="Midland"/>
    <n v="79701"/>
    <x v="56"/>
    <d v="2015-07-05T00:00:00"/>
    <x v="5"/>
    <n v="43"/>
    <n v="12.146000000000001"/>
    <n v="23"/>
    <n v="377"/>
    <n v="15.3"/>
  </r>
  <r>
    <n v="3338"/>
    <n v="85979"/>
    <x v="647"/>
    <x v="0"/>
    <x v="1"/>
    <n v="0.08"/>
    <n v="6.48"/>
    <n v="8.4"/>
    <s v="Regular Air"/>
    <s v="Consumer"/>
    <x v="1"/>
    <x v="2"/>
    <s v="Small Box"/>
    <x v="592"/>
    <n v="0.37"/>
    <s v="United States"/>
    <x v="0"/>
    <x v="7"/>
    <s v="Tampa"/>
    <n v="33614"/>
    <x v="57"/>
    <d v="2015-07-05T00:00:00"/>
    <x v="5"/>
    <n v="42"/>
    <n v="58.811999999999998"/>
    <n v="7"/>
    <n v="45"/>
    <n v="6.4"/>
  </r>
  <r>
    <n v="1062"/>
    <n v="91355"/>
    <x v="455"/>
    <x v="3"/>
    <x v="2"/>
    <n v="0.04"/>
    <n v="22.38"/>
    <n v="15.1"/>
    <s v="Regular Air"/>
    <s v="Small Business"/>
    <x v="1"/>
    <x v="1"/>
    <s v="Small Box"/>
    <x v="295"/>
    <n v="0.38"/>
    <s v="United States"/>
    <x v="3"/>
    <x v="5"/>
    <s v="Coram"/>
    <n v="11727"/>
    <x v="41"/>
    <d v="2015-07-06T00:00:00"/>
    <x v="5"/>
    <n v="26"/>
    <n v="16.021799999999999"/>
    <n v="18"/>
    <n v="403.53"/>
    <n v="22.34"/>
  </r>
  <r>
    <n v="1935"/>
    <n v="86688"/>
    <x v="191"/>
    <x v="1"/>
    <x v="2"/>
    <n v="0.05"/>
    <n v="3.95"/>
    <n v="2"/>
    <s v="Express Air"/>
    <s v="Home Office"/>
    <x v="1"/>
    <x v="14"/>
    <s v="Wrap Bag"/>
    <x v="593"/>
    <n v="0.53"/>
    <s v="United States"/>
    <x v="1"/>
    <x v="24"/>
    <s v="Grand Prairie"/>
    <n v="75051"/>
    <x v="41"/>
    <d v="2015-07-06T00:00:00"/>
    <x v="5"/>
    <n v="26"/>
    <n v="1.004"/>
    <n v="23"/>
    <n v="96.6"/>
    <n v="3.9"/>
  </r>
  <r>
    <n v="2268"/>
    <n v="89571"/>
    <x v="648"/>
    <x v="0"/>
    <x v="2"/>
    <n v="0.08"/>
    <n v="259.70999999999998"/>
    <n v="66.67"/>
    <s v="Delivery Truck"/>
    <s v="Small Business"/>
    <x v="0"/>
    <x v="0"/>
    <s v="Jumbo Box"/>
    <x v="112"/>
    <n v="0.61"/>
    <s v="United States"/>
    <x v="0"/>
    <x v="7"/>
    <s v="Land O Lakes"/>
    <n v="34639"/>
    <x v="59"/>
    <d v="2015-07-06T00:00:00"/>
    <x v="5"/>
    <n v="24"/>
    <n v="138.22200000000001"/>
    <n v="17"/>
    <n v="4086.5"/>
    <n v="259.63"/>
  </r>
  <r>
    <n v="2548"/>
    <n v="29889"/>
    <x v="121"/>
    <x v="2"/>
    <x v="4"/>
    <n v="0.09"/>
    <n v="5.98"/>
    <n v="1.67"/>
    <s v="Regular Air"/>
    <s v="Small Business"/>
    <x v="1"/>
    <x v="9"/>
    <s v="Wrap Bag"/>
    <x v="594"/>
    <n v="0.51"/>
    <s v="United States"/>
    <x v="2"/>
    <x v="2"/>
    <s v="Los Angeles"/>
    <n v="90068"/>
    <x v="128"/>
    <d v="2015-07-06T00:00:00"/>
    <x v="5"/>
    <n v="23"/>
    <n v="23.87"/>
    <n v="81"/>
    <n v="448.26"/>
    <n v="5.89"/>
  </r>
  <r>
    <n v="2549"/>
    <n v="88658"/>
    <x v="122"/>
    <x v="3"/>
    <x v="4"/>
    <n v="0.09"/>
    <n v="5.98"/>
    <n v="1.67"/>
    <s v="Regular Air"/>
    <s v="Small Business"/>
    <x v="1"/>
    <x v="9"/>
    <s v="Wrap Bag"/>
    <x v="594"/>
    <n v="0.51"/>
    <s v="United States"/>
    <x v="3"/>
    <x v="15"/>
    <s v="Whitehall"/>
    <n v="43213"/>
    <x v="128"/>
    <d v="2015-07-06T00:00:00"/>
    <x v="5"/>
    <n v="23"/>
    <n v="35.805"/>
    <n v="20"/>
    <n v="110.68"/>
    <n v="5.89"/>
  </r>
  <r>
    <n v="269"/>
    <n v="88942"/>
    <x v="290"/>
    <x v="2"/>
    <x v="2"/>
    <n v="0.09"/>
    <n v="4.9800000000000004"/>
    <n v="7.44"/>
    <s v="Regular Air"/>
    <s v="Home Office"/>
    <x v="1"/>
    <x v="2"/>
    <s v="Small Box"/>
    <x v="65"/>
    <n v="0.36"/>
    <s v="United States"/>
    <x v="2"/>
    <x v="23"/>
    <s v="Gilbert"/>
    <n v="85234"/>
    <x v="60"/>
    <d v="2015-07-06T00:00:00"/>
    <x v="5"/>
    <n v="22"/>
    <n v="-46.005000000000003"/>
    <n v="9"/>
    <n v="46.17"/>
    <n v="4.8899999999999997"/>
  </r>
  <r>
    <n v="272"/>
    <n v="36069"/>
    <x v="47"/>
    <x v="0"/>
    <x v="2"/>
    <n v="0.09"/>
    <n v="4.9800000000000004"/>
    <n v="7.44"/>
    <s v="Regular Air"/>
    <s v="Home Office"/>
    <x v="1"/>
    <x v="2"/>
    <s v="Small Box"/>
    <x v="65"/>
    <n v="0.36"/>
    <s v="United States"/>
    <x v="0"/>
    <x v="3"/>
    <s v="Charlotte"/>
    <n v="28204"/>
    <x v="60"/>
    <d v="2015-07-06T00:00:00"/>
    <x v="5"/>
    <n v="22"/>
    <n v="-122.3733"/>
    <n v="37"/>
    <n v="189.83"/>
    <n v="4.8899999999999997"/>
  </r>
  <r>
    <n v="2506"/>
    <n v="87033"/>
    <x v="649"/>
    <x v="3"/>
    <x v="3"/>
    <n v="0.02"/>
    <n v="6.48"/>
    <n v="8.74"/>
    <s v="Regular Air"/>
    <s v="Home Office"/>
    <x v="1"/>
    <x v="2"/>
    <s v="Small Box"/>
    <x v="595"/>
    <n v="0.36"/>
    <s v="United States"/>
    <x v="3"/>
    <x v="29"/>
    <s v="Cheshire"/>
    <n v="6408"/>
    <x v="60"/>
    <d v="2015-07-06T00:00:00"/>
    <x v="5"/>
    <n v="22"/>
    <n v="-6.835"/>
    <n v="1"/>
    <n v="10.72"/>
    <n v="6.46"/>
  </r>
  <r>
    <n v="2507"/>
    <n v="87033"/>
    <x v="650"/>
    <x v="3"/>
    <x v="3"/>
    <n v="0.06"/>
    <n v="699.99"/>
    <n v="24.49"/>
    <s v="Express Air"/>
    <s v="Home Office"/>
    <x v="2"/>
    <x v="11"/>
    <s v="Large Box"/>
    <x v="135"/>
    <n v="0.41"/>
    <s v="United States"/>
    <x v="3"/>
    <x v="30"/>
    <s v="Bangor"/>
    <n v="4401"/>
    <x v="60"/>
    <d v="2015-07-06T00:00:00"/>
    <x v="5"/>
    <n v="22"/>
    <n v="7024.2069000000001"/>
    <n v="15"/>
    <n v="10180.01"/>
    <n v="699.93"/>
  </r>
  <r>
    <n v="2516"/>
    <n v="87033"/>
    <x v="651"/>
    <x v="3"/>
    <x v="3"/>
    <n v="0.02"/>
    <n v="17.149999999999999"/>
    <n v="4.96"/>
    <s v="Regular Air"/>
    <s v="Home Office"/>
    <x v="1"/>
    <x v="12"/>
    <s v="Small Box"/>
    <x v="496"/>
    <n v="0.57999999999999996"/>
    <s v="United States"/>
    <x v="3"/>
    <x v="27"/>
    <s v="Englewood"/>
    <n v="7631"/>
    <x v="60"/>
    <d v="2015-07-06T00:00:00"/>
    <x v="5"/>
    <n v="22"/>
    <n v="36.494999999999997"/>
    <n v="11"/>
    <n v="190.85"/>
    <n v="17.13"/>
  </r>
  <r>
    <n v="699"/>
    <n v="55392"/>
    <x v="137"/>
    <x v="2"/>
    <x v="0"/>
    <n v="0.02"/>
    <n v="6.47"/>
    <n v="1.22"/>
    <s v="Regular Air"/>
    <s v="Consumer"/>
    <x v="1"/>
    <x v="9"/>
    <s v="Wrap Bag"/>
    <x v="596"/>
    <n v="0.4"/>
    <s v="United States"/>
    <x v="2"/>
    <x v="2"/>
    <s v="Los Angeles"/>
    <n v="90041"/>
    <x v="61"/>
    <d v="2015-07-06T00:00:00"/>
    <x v="5"/>
    <n v="21"/>
    <n v="40.200000000000003"/>
    <n v="30"/>
    <n v="193.95"/>
    <n v="6.45"/>
  </r>
  <r>
    <n v="3045"/>
    <n v="86104"/>
    <x v="652"/>
    <x v="1"/>
    <x v="1"/>
    <n v="0"/>
    <n v="6.48"/>
    <n v="5.19"/>
    <s v="Regular Air"/>
    <s v="Small Business"/>
    <x v="1"/>
    <x v="2"/>
    <s v="Small Box"/>
    <x v="597"/>
    <n v="0.37"/>
    <s v="United States"/>
    <x v="1"/>
    <x v="17"/>
    <s v="Leavenworth"/>
    <n v="66048"/>
    <x v="61"/>
    <d v="2015-07-06T00:00:00"/>
    <x v="5"/>
    <n v="21"/>
    <n v="-14.074999999999999"/>
    <n v="12"/>
    <n v="84.04"/>
    <n v="6.48"/>
  </r>
  <r>
    <n v="2794"/>
    <n v="87555"/>
    <x v="653"/>
    <x v="1"/>
    <x v="1"/>
    <n v="7.0000000000000007E-2"/>
    <n v="4.76"/>
    <n v="0.88"/>
    <s v="Regular Air"/>
    <s v="Corporate"/>
    <x v="1"/>
    <x v="2"/>
    <s v="Wrap Bag"/>
    <x v="598"/>
    <n v="0.39"/>
    <s v="United States"/>
    <x v="1"/>
    <x v="20"/>
    <s v="Marshalltown"/>
    <n v="50158"/>
    <x v="62"/>
    <d v="2015-07-06T00:00:00"/>
    <x v="5"/>
    <n v="21"/>
    <n v="15.8148"/>
    <n v="5"/>
    <n v="22.92"/>
    <n v="4.6900000000000004"/>
  </r>
  <r>
    <n v="1307"/>
    <n v="91451"/>
    <x v="654"/>
    <x v="2"/>
    <x v="2"/>
    <n v="0.04"/>
    <n v="8.33"/>
    <n v="1.99"/>
    <s v="Regular Air"/>
    <s v="Small Business"/>
    <x v="2"/>
    <x v="7"/>
    <s v="Small Pack"/>
    <x v="26"/>
    <n v="0.52"/>
    <s v="United States"/>
    <x v="2"/>
    <x v="8"/>
    <s v="Coos Bay"/>
    <n v="97420"/>
    <x v="44"/>
    <d v="2015-07-07T00:00:00"/>
    <x v="5"/>
    <n v="6"/>
    <n v="44.892000000000003"/>
    <n v="16"/>
    <n v="131.26"/>
    <n v="8.2899999999999991"/>
  </r>
  <r>
    <n v="2882"/>
    <n v="40224"/>
    <x v="377"/>
    <x v="0"/>
    <x v="2"/>
    <n v="0.05"/>
    <n v="63.94"/>
    <n v="14.48"/>
    <s v="Express Air"/>
    <s v="Consumer"/>
    <x v="0"/>
    <x v="8"/>
    <s v="Small Box"/>
    <x v="38"/>
    <n v="0.46"/>
    <s v="United States"/>
    <x v="0"/>
    <x v="3"/>
    <s v="Charlotte"/>
    <n v="28206"/>
    <x v="44"/>
    <d v="2015-07-07T00:00:00"/>
    <x v="5"/>
    <n v="6"/>
    <n v="270.87430000000001"/>
    <n v="21"/>
    <n v="1336.35"/>
    <n v="63.89"/>
  </r>
  <r>
    <n v="2885"/>
    <n v="87634"/>
    <x v="655"/>
    <x v="3"/>
    <x v="2"/>
    <n v="0.05"/>
    <n v="63.94"/>
    <n v="14.48"/>
    <s v="Express Air"/>
    <s v="Consumer"/>
    <x v="0"/>
    <x v="8"/>
    <s v="Small Box"/>
    <x v="38"/>
    <n v="0.46"/>
    <s v="United States"/>
    <x v="3"/>
    <x v="15"/>
    <s v="North Royalton"/>
    <n v="44133"/>
    <x v="44"/>
    <d v="2015-07-07T00:00:00"/>
    <x v="5"/>
    <n v="6"/>
    <n v="219.54419999999999"/>
    <n v="5"/>
    <n v="318.18"/>
    <n v="63.89"/>
  </r>
  <r>
    <n v="1425"/>
    <n v="89450"/>
    <x v="656"/>
    <x v="2"/>
    <x v="2"/>
    <n v="0.04"/>
    <n v="2036.48"/>
    <n v="14.7"/>
    <s v="Delivery Truck"/>
    <s v="Small Business"/>
    <x v="2"/>
    <x v="4"/>
    <s v="Jumbo Drum"/>
    <x v="303"/>
    <n v="0.55000000000000004"/>
    <s v="United States"/>
    <x v="2"/>
    <x v="39"/>
    <s v="Fort Collins"/>
    <n v="80525"/>
    <x v="0"/>
    <d v="2015-06-01T00:00:00"/>
    <x v="6"/>
    <n v="108"/>
    <n v="-4793.0039999999999"/>
    <n v="1"/>
    <n v="2013.67"/>
    <n v="2036.44"/>
  </r>
  <r>
    <n v="388"/>
    <n v="90337"/>
    <x v="657"/>
    <x v="1"/>
    <x v="0"/>
    <n v="0.01"/>
    <n v="110.99"/>
    <n v="2.5"/>
    <s v="Regular Air"/>
    <s v="Corporate"/>
    <x v="2"/>
    <x v="13"/>
    <s v="Small Box"/>
    <x v="538"/>
    <n v="0.56999999999999995"/>
    <s v="United States"/>
    <x v="1"/>
    <x v="22"/>
    <s v="Kearney"/>
    <n v="68847"/>
    <x v="2"/>
    <d v="2015-06-01T00:00:00"/>
    <x v="6"/>
    <n v="106"/>
    <n v="-263.56572"/>
    <n v="2"/>
    <n v="188.66"/>
    <n v="110.98"/>
  </r>
  <r>
    <n v="2460"/>
    <n v="30785"/>
    <x v="658"/>
    <x v="3"/>
    <x v="1"/>
    <n v="7.0000000000000007E-2"/>
    <n v="9.93"/>
    <n v="1.0900000000000001"/>
    <s v="Regular Air"/>
    <s v="Home Office"/>
    <x v="1"/>
    <x v="9"/>
    <s v="Wrap Bag"/>
    <x v="599"/>
    <n v="0.43"/>
    <s v="United States"/>
    <x v="3"/>
    <x v="5"/>
    <s v="New York City"/>
    <n v="10035"/>
    <x v="2"/>
    <d v="2015-06-01T00:00:00"/>
    <x v="6"/>
    <n v="106"/>
    <n v="149.53"/>
    <n v="46"/>
    <n v="451.61"/>
    <n v="9.86"/>
  </r>
  <r>
    <n v="2203"/>
    <n v="86052"/>
    <x v="25"/>
    <x v="1"/>
    <x v="0"/>
    <n v="0.03"/>
    <n v="399.98"/>
    <n v="12.06"/>
    <s v="Delivery Truck"/>
    <s v="Home Office"/>
    <x v="2"/>
    <x v="4"/>
    <s v="Jumbo Box"/>
    <x v="441"/>
    <n v="0.56000000000000005"/>
    <s v="United States"/>
    <x v="1"/>
    <x v="1"/>
    <s v="Brooklyn Park"/>
    <n v="55445"/>
    <x v="129"/>
    <d v="2015-06-01T00:00:00"/>
    <x v="6"/>
    <n v="106"/>
    <n v="-663.51419999999996"/>
    <n v="2"/>
    <n v="807"/>
    <n v="399.95"/>
  </r>
  <r>
    <n v="3146"/>
    <n v="85850"/>
    <x v="659"/>
    <x v="1"/>
    <x v="0"/>
    <n v="7.0000000000000007E-2"/>
    <n v="3.71"/>
    <n v="1.93"/>
    <s v="Express Air"/>
    <s v="Corporate"/>
    <x v="1"/>
    <x v="2"/>
    <s v="Wrap Bag"/>
    <x v="600"/>
    <n v="0.35"/>
    <s v="United States"/>
    <x v="1"/>
    <x v="24"/>
    <s v="Pharr"/>
    <n v="78577"/>
    <x v="129"/>
    <d v="2015-06-01T00:00:00"/>
    <x v="6"/>
    <n v="106"/>
    <n v="6.3308"/>
    <n v="11"/>
    <n v="39.64"/>
    <n v="3.64"/>
  </r>
  <r>
    <n v="2393"/>
    <n v="86951"/>
    <x v="660"/>
    <x v="0"/>
    <x v="1"/>
    <n v="0.06"/>
    <n v="105.29"/>
    <n v="10.119999999999999"/>
    <s v="Regular Air"/>
    <s v="Corporate"/>
    <x v="0"/>
    <x v="8"/>
    <s v="Large Box"/>
    <x v="601"/>
    <n v="0.79"/>
    <s v="United States"/>
    <x v="0"/>
    <x v="25"/>
    <s v="Roswell"/>
    <n v="30076"/>
    <x v="129"/>
    <d v="2015-06-01T00:00:00"/>
    <x v="6"/>
    <n v="106"/>
    <n v="-45.01"/>
    <n v="12"/>
    <n v="1202.6600000000001"/>
    <n v="105.23"/>
  </r>
  <r>
    <n v="1142"/>
    <n v="86573"/>
    <x v="661"/>
    <x v="1"/>
    <x v="3"/>
    <n v="0.05"/>
    <n v="363.25"/>
    <n v="19.989999999999998"/>
    <s v="Regular Air"/>
    <s v="Home Office"/>
    <x v="1"/>
    <x v="3"/>
    <s v="Small Box"/>
    <x v="113"/>
    <n v="0.56999999999999995"/>
    <s v="United States"/>
    <x v="1"/>
    <x v="24"/>
    <s v="Waco"/>
    <n v="76706"/>
    <x v="129"/>
    <d v="2015-06-01T00:00:00"/>
    <x v="6"/>
    <n v="106"/>
    <n v="1766.7795000000001"/>
    <n v="7"/>
    <n v="2560.5500000000002"/>
    <n v="363.2"/>
  </r>
  <r>
    <n v="890"/>
    <n v="89536"/>
    <x v="662"/>
    <x v="1"/>
    <x v="0"/>
    <n v="0.08"/>
    <n v="1.81"/>
    <n v="0.75"/>
    <s v="Regular Air"/>
    <s v="Consumer"/>
    <x v="0"/>
    <x v="5"/>
    <s v="Jumbo Drum"/>
    <x v="208"/>
    <n v="0.57999999999999996"/>
    <s v="United States"/>
    <x v="1"/>
    <x v="24"/>
    <s v="Bedford"/>
    <n v="76021"/>
    <x v="103"/>
    <d v="2015-06-01T00:00:00"/>
    <x v="6"/>
    <n v="106"/>
    <n v="1.3224"/>
    <n v="11"/>
    <n v="19.97"/>
    <n v="1.73"/>
  </r>
  <r>
    <n v="2630"/>
    <n v="85914"/>
    <x v="208"/>
    <x v="1"/>
    <x v="0"/>
    <n v="0.02"/>
    <n v="209.84"/>
    <n v="21.21"/>
    <s v="Regular Air"/>
    <s v="Small Business"/>
    <x v="0"/>
    <x v="8"/>
    <s v="Large Box"/>
    <x v="602"/>
    <n v="0.59"/>
    <s v="United States"/>
    <x v="1"/>
    <x v="42"/>
    <s v="Norman"/>
    <n v="73071"/>
    <x v="103"/>
    <d v="2015-06-01T00:00:00"/>
    <x v="6"/>
    <n v="106"/>
    <n v="1507.6431"/>
    <n v="10"/>
    <n v="2184.9899999999998"/>
    <n v="209.82"/>
  </r>
  <r>
    <n v="2206"/>
    <n v="86258"/>
    <x v="618"/>
    <x v="1"/>
    <x v="1"/>
    <n v="0.03"/>
    <n v="28.48"/>
    <n v="1.99"/>
    <s v="Regular Air"/>
    <s v="Consumer"/>
    <x v="2"/>
    <x v="7"/>
    <s v="Small Pack"/>
    <x v="413"/>
    <n v="0.4"/>
    <s v="United States"/>
    <x v="1"/>
    <x v="20"/>
    <s v="Fort Dodge"/>
    <n v="50501"/>
    <x v="103"/>
    <d v="2015-06-01T00:00:00"/>
    <x v="6"/>
    <n v="106"/>
    <n v="-35.290399999999998"/>
    <n v="2"/>
    <n v="55.25"/>
    <n v="28.45"/>
  </r>
  <r>
    <n v="3331"/>
    <n v="86283"/>
    <x v="663"/>
    <x v="0"/>
    <x v="3"/>
    <n v="0.09"/>
    <n v="5.98"/>
    <n v="4.6900000000000004"/>
    <s v="Regular Air"/>
    <s v="Corporate"/>
    <x v="1"/>
    <x v="12"/>
    <s v="Small Box"/>
    <x v="296"/>
    <n v="0.68"/>
    <s v="United States"/>
    <x v="0"/>
    <x v="7"/>
    <s v="Ormond Beach"/>
    <n v="32174"/>
    <x v="103"/>
    <d v="2015-06-01T00:00:00"/>
    <x v="6"/>
    <n v="106"/>
    <n v="-781.13419999999996"/>
    <n v="11"/>
    <n v="65.849999999999994"/>
    <n v="5.89"/>
  </r>
  <r>
    <n v="1085"/>
    <n v="86122"/>
    <x v="143"/>
    <x v="3"/>
    <x v="4"/>
    <n v="0.05"/>
    <n v="7.64"/>
    <n v="5.83"/>
    <s v="Regular Air"/>
    <s v="Home Office"/>
    <x v="1"/>
    <x v="2"/>
    <s v="Wrap Bag"/>
    <x v="288"/>
    <n v="0.36"/>
    <s v="United States"/>
    <x v="3"/>
    <x v="5"/>
    <s v="Deer Park"/>
    <n v="11729"/>
    <x v="103"/>
    <d v="2015-06-01T00:00:00"/>
    <x v="6"/>
    <n v="106"/>
    <n v="-40.275199999999998"/>
    <n v="6"/>
    <n v="47.18"/>
    <n v="7.59"/>
  </r>
  <r>
    <n v="2151"/>
    <n v="90404"/>
    <x v="664"/>
    <x v="1"/>
    <x v="4"/>
    <n v="0.08"/>
    <n v="243.98"/>
    <n v="43.32"/>
    <s v="Delivery Truck"/>
    <s v="Corporate"/>
    <x v="0"/>
    <x v="5"/>
    <s v="Jumbo Drum"/>
    <x v="603"/>
    <n v="0.55000000000000004"/>
    <s v="United States"/>
    <x v="1"/>
    <x v="20"/>
    <s v="Dubuque"/>
    <n v="52001"/>
    <x v="103"/>
    <d v="2015-06-01T00:00:00"/>
    <x v="6"/>
    <n v="106"/>
    <n v="-162.8244"/>
    <n v="1"/>
    <n v="248.84"/>
    <n v="243.9"/>
  </r>
  <r>
    <n v="783"/>
    <n v="90961"/>
    <x v="665"/>
    <x v="3"/>
    <x v="2"/>
    <n v="0.02"/>
    <n v="100.98"/>
    <n v="35.840000000000003"/>
    <s v="Delivery Truck"/>
    <s v="Small Business"/>
    <x v="0"/>
    <x v="6"/>
    <s v="Jumbo Box"/>
    <x v="6"/>
    <n v="0.62"/>
    <s v="United States"/>
    <x v="3"/>
    <x v="29"/>
    <s v="Bristol"/>
    <n v="6010"/>
    <x v="45"/>
    <d v="2015-06-01T00:00:00"/>
    <x v="6"/>
    <n v="105"/>
    <n v="-134.91200000000001"/>
    <n v="6"/>
    <n v="614.99"/>
    <n v="100.96"/>
  </r>
  <r>
    <n v="1828"/>
    <n v="86960"/>
    <x v="375"/>
    <x v="1"/>
    <x v="2"/>
    <n v="0.05"/>
    <n v="7.1"/>
    <n v="6.05"/>
    <s v="Regular Air"/>
    <s v="Corporate"/>
    <x v="1"/>
    <x v="1"/>
    <s v="Small Box"/>
    <x v="312"/>
    <n v="0.39"/>
    <s v="United States"/>
    <x v="1"/>
    <x v="20"/>
    <s v="Cedar Falls"/>
    <n v="50613"/>
    <x v="45"/>
    <d v="2015-06-01T00:00:00"/>
    <x v="6"/>
    <n v="105"/>
    <n v="-101.246"/>
    <n v="14"/>
    <n v="100.99"/>
    <n v="7.05"/>
  </r>
  <r>
    <n v="744"/>
    <n v="87725"/>
    <x v="454"/>
    <x v="2"/>
    <x v="2"/>
    <n v="0.02"/>
    <n v="59.98"/>
    <n v="3.99"/>
    <s v="Regular Air"/>
    <s v="Corporate"/>
    <x v="1"/>
    <x v="3"/>
    <s v="Small Box"/>
    <x v="604"/>
    <n v="0.56999999999999995"/>
    <s v="United States"/>
    <x v="2"/>
    <x v="23"/>
    <s v="Oro Valley"/>
    <n v="85737"/>
    <x v="119"/>
    <d v="2015-06-02T00:00:00"/>
    <x v="6"/>
    <n v="90"/>
    <n v="-54.622"/>
    <n v="1"/>
    <n v="63.48"/>
    <n v="59.96"/>
  </r>
  <r>
    <n v="1211"/>
    <n v="88598"/>
    <x v="666"/>
    <x v="1"/>
    <x v="2"/>
    <n v="0.01"/>
    <n v="3.08"/>
    <n v="0.5"/>
    <s v="Regular Air"/>
    <s v="Corporate"/>
    <x v="1"/>
    <x v="10"/>
    <s v="Small Box"/>
    <x v="605"/>
    <n v="0.37"/>
    <s v="United States"/>
    <x v="1"/>
    <x v="26"/>
    <s v="Fort Wayne"/>
    <n v="46806"/>
    <x v="78"/>
    <d v="2015-06-02T00:00:00"/>
    <x v="6"/>
    <n v="87"/>
    <n v="9.0045000000000002"/>
    <n v="4"/>
    <n v="13.05"/>
    <n v="3.07"/>
  </r>
  <r>
    <n v="3351"/>
    <n v="91297"/>
    <x v="667"/>
    <x v="2"/>
    <x v="0"/>
    <n v="0.1"/>
    <n v="10.89"/>
    <n v="4.5"/>
    <s v="Regular Air"/>
    <s v="Small Business"/>
    <x v="1"/>
    <x v="3"/>
    <s v="Small Box"/>
    <x v="525"/>
    <n v="0.59"/>
    <s v="United States"/>
    <x v="2"/>
    <x v="6"/>
    <s v="Pasco"/>
    <n v="99301"/>
    <x v="6"/>
    <d v="2015-06-02T00:00:00"/>
    <x v="6"/>
    <n v="85"/>
    <n v="-19.2972"/>
    <n v="17"/>
    <n v="178.68"/>
    <n v="10.79"/>
  </r>
  <r>
    <n v="1363"/>
    <n v="89993"/>
    <x v="668"/>
    <x v="0"/>
    <x v="3"/>
    <n v="0.05"/>
    <n v="12.97"/>
    <n v="1.49"/>
    <s v="Regular Air"/>
    <s v="Consumer"/>
    <x v="1"/>
    <x v="1"/>
    <s v="Small Box"/>
    <x v="606"/>
    <n v="0.35"/>
    <s v="United States"/>
    <x v="0"/>
    <x v="7"/>
    <s v="Casselberry"/>
    <n v="32707"/>
    <x v="6"/>
    <d v="2015-06-02T00:00:00"/>
    <x v="6"/>
    <n v="85"/>
    <n v="5.4660000000000002"/>
    <n v="2"/>
    <n v="26.37"/>
    <n v="12.92"/>
  </r>
  <r>
    <n v="1363"/>
    <n v="89993"/>
    <x v="668"/>
    <x v="0"/>
    <x v="3"/>
    <n v="0.06"/>
    <n v="5.81"/>
    <n v="3.37"/>
    <s v="Regular Air"/>
    <s v="Consumer"/>
    <x v="1"/>
    <x v="14"/>
    <s v="Wrap Bag"/>
    <x v="607"/>
    <n v="0.54"/>
    <s v="United States"/>
    <x v="0"/>
    <x v="7"/>
    <s v="Casselberry"/>
    <n v="32707"/>
    <x v="6"/>
    <d v="2015-06-02T00:00:00"/>
    <x v="6"/>
    <n v="85"/>
    <n v="-149.1182"/>
    <n v="9"/>
    <n v="53.44"/>
    <n v="5.75"/>
  </r>
  <r>
    <n v="2286"/>
    <n v="90145"/>
    <x v="621"/>
    <x v="0"/>
    <x v="3"/>
    <n v="0"/>
    <n v="4.91"/>
    <n v="0.5"/>
    <s v="Regular Air"/>
    <s v="Corporate"/>
    <x v="1"/>
    <x v="10"/>
    <s v="Small Box"/>
    <x v="369"/>
    <n v="0.36"/>
    <s v="United States"/>
    <x v="0"/>
    <x v="37"/>
    <s v="Spartanburg"/>
    <n v="29301"/>
    <x v="6"/>
    <d v="2015-06-02T00:00:00"/>
    <x v="6"/>
    <n v="85"/>
    <n v="99.197999999999993"/>
    <n v="12"/>
    <n v="61.87"/>
    <n v="4.91"/>
  </r>
  <r>
    <n v="2290"/>
    <n v="88164"/>
    <x v="203"/>
    <x v="1"/>
    <x v="3"/>
    <n v="7.0000000000000007E-2"/>
    <n v="80.98"/>
    <n v="7.18"/>
    <s v="Regular Air"/>
    <s v="Corporate"/>
    <x v="2"/>
    <x v="7"/>
    <s v="Small Box"/>
    <x v="608"/>
    <n v="0.48"/>
    <s v="United States"/>
    <x v="1"/>
    <x v="1"/>
    <s v="Coon Rapids"/>
    <n v="55433"/>
    <x v="6"/>
    <d v="2015-06-02T00:00:00"/>
    <x v="6"/>
    <n v="85"/>
    <n v="779.47230000000002"/>
    <n v="15"/>
    <n v="1129.67"/>
    <n v="80.91"/>
  </r>
  <r>
    <n v="234"/>
    <n v="90236"/>
    <x v="168"/>
    <x v="1"/>
    <x v="0"/>
    <n v="0.06"/>
    <n v="279.81"/>
    <n v="23.19"/>
    <s v="Delivery Truck"/>
    <s v="Small Business"/>
    <x v="1"/>
    <x v="3"/>
    <s v="Jumbo Drum"/>
    <x v="609"/>
    <n v="0.59"/>
    <s v="United States"/>
    <x v="1"/>
    <x v="20"/>
    <s v="Newton"/>
    <n v="50208"/>
    <x v="67"/>
    <d v="2015-06-02T00:00:00"/>
    <x v="6"/>
    <n v="84"/>
    <n v="1103.9724000000001"/>
    <n v="6"/>
    <n v="1599.96"/>
    <n v="279.75"/>
  </r>
  <r>
    <n v="980"/>
    <n v="87258"/>
    <x v="669"/>
    <x v="3"/>
    <x v="3"/>
    <n v="0"/>
    <n v="37.76"/>
    <n v="12.9"/>
    <s v="Regular Air"/>
    <s v="Corporate"/>
    <x v="1"/>
    <x v="12"/>
    <s v="Small Box"/>
    <x v="610"/>
    <n v="0.56999999999999995"/>
    <s v="United States"/>
    <x v="3"/>
    <x v="12"/>
    <s v="South Burlington"/>
    <n v="5403"/>
    <x v="67"/>
    <d v="2015-06-02T00:00:00"/>
    <x v="6"/>
    <n v="84"/>
    <n v="93.846800000000002"/>
    <n v="12"/>
    <n v="477.2"/>
    <n v="37.76"/>
  </r>
  <r>
    <n v="2094"/>
    <n v="86629"/>
    <x v="670"/>
    <x v="2"/>
    <x v="3"/>
    <n v="0.08"/>
    <n v="400.98"/>
    <n v="42.52"/>
    <s v="Delivery Truck"/>
    <s v="Corporate"/>
    <x v="0"/>
    <x v="0"/>
    <s v="Jumbo Box"/>
    <x v="611"/>
    <n v="0.71"/>
    <s v="United States"/>
    <x v="2"/>
    <x v="2"/>
    <s v="Chico"/>
    <n v="95928"/>
    <x v="67"/>
    <d v="2015-06-02T00:00:00"/>
    <x v="6"/>
    <n v="84"/>
    <n v="3031.9724000000001"/>
    <n v="20"/>
    <n v="7840.04"/>
    <n v="400.9"/>
  </r>
  <r>
    <n v="2803"/>
    <n v="86227"/>
    <x v="626"/>
    <x v="2"/>
    <x v="3"/>
    <n v="7.0000000000000007E-2"/>
    <n v="500.98"/>
    <n v="28.14"/>
    <s v="Delivery Truck"/>
    <s v="Small Business"/>
    <x v="2"/>
    <x v="4"/>
    <s v="Jumbo Drum"/>
    <x v="612"/>
    <n v="0.38"/>
    <s v="United States"/>
    <x v="2"/>
    <x v="2"/>
    <s v="East Los Angeles"/>
    <n v="90022"/>
    <x v="67"/>
    <d v="2015-06-02T00:00:00"/>
    <x v="6"/>
    <n v="84"/>
    <n v="2699.9838"/>
    <n v="10"/>
    <n v="3913.02"/>
    <n v="500.91"/>
  </r>
  <r>
    <n v="1117"/>
    <n v="86768"/>
    <x v="671"/>
    <x v="2"/>
    <x v="4"/>
    <n v="0.06"/>
    <n v="64.650000000000006"/>
    <n v="35"/>
    <s v="Regular Air"/>
    <s v="Home Office"/>
    <x v="1"/>
    <x v="12"/>
    <s v="Large Box"/>
    <x v="613"/>
    <n v="0.8"/>
    <s v="United States"/>
    <x v="2"/>
    <x v="23"/>
    <s v="Tucson"/>
    <n v="85705"/>
    <x v="67"/>
    <d v="2015-06-02T00:00:00"/>
    <x v="6"/>
    <n v="84"/>
    <n v="-139.28720000000001"/>
    <n v="4"/>
    <n v="277.60000000000002"/>
    <n v="64.59"/>
  </r>
  <r>
    <n v="2498"/>
    <n v="20007"/>
    <x v="21"/>
    <x v="2"/>
    <x v="4"/>
    <n v="0.08"/>
    <n v="1.68"/>
    <n v="1.57"/>
    <s v="Regular Air"/>
    <s v="Small Business"/>
    <x v="1"/>
    <x v="9"/>
    <s v="Wrap Bag"/>
    <x v="483"/>
    <n v="0.59"/>
    <s v="United States"/>
    <x v="2"/>
    <x v="2"/>
    <s v="San Diego"/>
    <n v="92024"/>
    <x v="67"/>
    <d v="2015-06-02T00:00:00"/>
    <x v="6"/>
    <n v="84"/>
    <n v="-46.25"/>
    <n v="88"/>
    <n v="148.36000000000001"/>
    <n v="1.6"/>
  </r>
  <r>
    <n v="1927"/>
    <n v="88579"/>
    <x v="672"/>
    <x v="0"/>
    <x v="1"/>
    <n v="0.02"/>
    <n v="259.70999999999998"/>
    <n v="66.67"/>
    <s v="Delivery Truck"/>
    <s v="Home Office"/>
    <x v="0"/>
    <x v="0"/>
    <s v="Jumbo Box"/>
    <x v="112"/>
    <n v="0.65"/>
    <s v="United States"/>
    <x v="0"/>
    <x v="37"/>
    <s v="Greenville"/>
    <n v="29611"/>
    <x v="48"/>
    <d v="2015-06-02T00:00:00"/>
    <x v="6"/>
    <n v="83"/>
    <n v="-14.448"/>
    <n v="8"/>
    <n v="1757.15"/>
    <n v="259.69"/>
  </r>
  <r>
    <n v="751"/>
    <n v="91201"/>
    <x v="673"/>
    <x v="0"/>
    <x v="2"/>
    <n v="0.06"/>
    <n v="130.97999999999999"/>
    <n v="54.74"/>
    <s v="Delivery Truck"/>
    <s v="Corporate"/>
    <x v="0"/>
    <x v="6"/>
    <s v="Jumbo Box"/>
    <x v="281"/>
    <n v="0.69"/>
    <s v="United States"/>
    <x v="0"/>
    <x v="35"/>
    <s v="Georgetown"/>
    <n v="40324"/>
    <x v="94"/>
    <d v="2015-06-03T00:00:00"/>
    <x v="6"/>
    <n v="69"/>
    <n v="14.76"/>
    <n v="3"/>
    <n v="411.64"/>
    <n v="130.91999999999999"/>
  </r>
  <r>
    <n v="91"/>
    <n v="87177"/>
    <x v="368"/>
    <x v="2"/>
    <x v="3"/>
    <n v="0.06"/>
    <n v="175.99"/>
    <n v="8.99"/>
    <s v="Regular Air"/>
    <s v="Corporate"/>
    <x v="2"/>
    <x v="13"/>
    <s v="Small Box"/>
    <x v="72"/>
    <n v="0.56999999999999995"/>
    <s v="United States"/>
    <x v="2"/>
    <x v="2"/>
    <s v="Vallejo"/>
    <n v="94591"/>
    <x v="10"/>
    <d v="2015-06-03T00:00:00"/>
    <x v="6"/>
    <n v="66"/>
    <n v="2031.5070000000001"/>
    <n v="23"/>
    <n v="3363.53"/>
    <n v="175.93"/>
  </r>
  <r>
    <n v="680"/>
    <n v="88890"/>
    <x v="674"/>
    <x v="2"/>
    <x v="3"/>
    <n v="0.04"/>
    <n v="95.99"/>
    <n v="4.9000000000000004"/>
    <s v="Regular Air"/>
    <s v="Corporate"/>
    <x v="2"/>
    <x v="13"/>
    <s v="Small Box"/>
    <x v="524"/>
    <n v="0.56000000000000005"/>
    <s v="United States"/>
    <x v="2"/>
    <x v="6"/>
    <s v="Spokane"/>
    <n v="99207"/>
    <x v="10"/>
    <d v="2015-06-03T00:00:00"/>
    <x v="6"/>
    <n v="66"/>
    <n v="-258.22500000000002"/>
    <n v="3"/>
    <n v="253.78"/>
    <n v="95.95"/>
  </r>
  <r>
    <n v="2696"/>
    <n v="87676"/>
    <x v="675"/>
    <x v="0"/>
    <x v="0"/>
    <n v="0.05"/>
    <n v="107.53"/>
    <n v="5.81"/>
    <s v="Regular Air"/>
    <s v="Home Office"/>
    <x v="0"/>
    <x v="8"/>
    <s v="Medium Box"/>
    <x v="614"/>
    <n v="0.65"/>
    <s v="United States"/>
    <x v="0"/>
    <x v="11"/>
    <s v="Tuscaloosa"/>
    <n v="35401"/>
    <x v="51"/>
    <d v="2015-06-03T00:00:00"/>
    <x v="6"/>
    <n v="65"/>
    <n v="-89.418000000000006"/>
    <n v="6"/>
    <n v="612.91999999999996"/>
    <n v="107.48"/>
  </r>
  <r>
    <n v="2376"/>
    <n v="91321"/>
    <x v="631"/>
    <x v="2"/>
    <x v="1"/>
    <n v="0.05"/>
    <n v="3.28"/>
    <n v="3.97"/>
    <s v="Regular Air"/>
    <s v="Corporate"/>
    <x v="1"/>
    <x v="9"/>
    <s v="Wrap Bag"/>
    <x v="152"/>
    <n v="0.56000000000000005"/>
    <s v="United States"/>
    <x v="2"/>
    <x v="16"/>
    <s v="Moscow"/>
    <n v="83843"/>
    <x v="51"/>
    <d v="2015-06-03T00:00:00"/>
    <x v="6"/>
    <n v="65"/>
    <n v="-100.24"/>
    <n v="18"/>
    <n v="61.29"/>
    <n v="3.23"/>
  </r>
  <r>
    <n v="3003"/>
    <n v="91586"/>
    <x v="676"/>
    <x v="2"/>
    <x v="3"/>
    <n v="0.03"/>
    <n v="85.99"/>
    <n v="0.99"/>
    <s v="Regular Air"/>
    <s v="Home Office"/>
    <x v="2"/>
    <x v="13"/>
    <s v="Wrap Bag"/>
    <x v="91"/>
    <n v="0.55000000000000004"/>
    <s v="United States"/>
    <x v="2"/>
    <x v="16"/>
    <s v="Coeur D Alene"/>
    <n v="83814"/>
    <x v="51"/>
    <d v="2015-06-03T00:00:00"/>
    <x v="6"/>
    <n v="65"/>
    <n v="1037.1044999999999"/>
    <n v="20"/>
    <n v="1503.05"/>
    <n v="85.96"/>
  </r>
  <r>
    <n v="1014"/>
    <n v="88388"/>
    <x v="436"/>
    <x v="0"/>
    <x v="4"/>
    <n v="0.08"/>
    <n v="10.91"/>
    <n v="2.99"/>
    <s v="Regular Air"/>
    <s v="Home Office"/>
    <x v="1"/>
    <x v="1"/>
    <s v="Small Box"/>
    <x v="615"/>
    <n v="0.38"/>
    <s v="United States"/>
    <x v="0"/>
    <x v="32"/>
    <s v="Bryant"/>
    <n v="72022"/>
    <x v="51"/>
    <d v="2015-06-03T00:00:00"/>
    <x v="6"/>
    <n v="65"/>
    <n v="-2.1"/>
    <n v="11"/>
    <n v="119.99"/>
    <n v="10.83"/>
  </r>
  <r>
    <n v="1432"/>
    <n v="86826"/>
    <x v="677"/>
    <x v="1"/>
    <x v="4"/>
    <n v="0.05"/>
    <n v="9.7799999999999994"/>
    <n v="1.39"/>
    <s v="Regular Air"/>
    <s v="Corporate"/>
    <x v="1"/>
    <x v="15"/>
    <s v="Small Box"/>
    <x v="616"/>
    <n v="0.39"/>
    <s v="United States"/>
    <x v="1"/>
    <x v="26"/>
    <s v="Indianapolis"/>
    <n v="46203"/>
    <x v="51"/>
    <d v="2015-06-03T00:00:00"/>
    <x v="6"/>
    <n v="65"/>
    <n v="74.278499999999994"/>
    <n v="11"/>
    <n v="107.65"/>
    <n v="9.73"/>
  </r>
  <r>
    <n v="1433"/>
    <n v="86826"/>
    <x v="678"/>
    <x v="1"/>
    <x v="4"/>
    <n v="0.02"/>
    <n v="3.28"/>
    <n v="3.97"/>
    <s v="Express Air"/>
    <s v="Corporate"/>
    <x v="1"/>
    <x v="9"/>
    <s v="Wrap Bag"/>
    <x v="617"/>
    <n v="0.56000000000000005"/>
    <s v="United States"/>
    <x v="1"/>
    <x v="26"/>
    <s v="Jeffersonville"/>
    <n v="47130"/>
    <x v="51"/>
    <d v="2015-06-03T00:00:00"/>
    <x v="6"/>
    <n v="65"/>
    <n v="-66.349999999999994"/>
    <n v="7"/>
    <n v="25.15"/>
    <n v="3.26"/>
  </r>
  <r>
    <n v="2006"/>
    <n v="88798"/>
    <x v="679"/>
    <x v="2"/>
    <x v="4"/>
    <n v="0.03"/>
    <n v="5.78"/>
    <n v="5.37"/>
    <s v="Regular Air"/>
    <s v="Home Office"/>
    <x v="1"/>
    <x v="2"/>
    <s v="Small Box"/>
    <x v="618"/>
    <n v="0.36"/>
    <s v="United States"/>
    <x v="2"/>
    <x v="39"/>
    <s v="Durango"/>
    <n v="81301"/>
    <x v="51"/>
    <d v="2015-06-03T00:00:00"/>
    <x v="6"/>
    <n v="65"/>
    <n v="-63.35"/>
    <n v="15"/>
    <n v="88.22"/>
    <n v="5.75"/>
  </r>
  <r>
    <n v="945"/>
    <n v="86567"/>
    <x v="680"/>
    <x v="2"/>
    <x v="4"/>
    <n v="0.03"/>
    <n v="31.74"/>
    <n v="12.62"/>
    <s v="Regular Air"/>
    <s v="Home Office"/>
    <x v="1"/>
    <x v="1"/>
    <s v="Small Box"/>
    <x v="619"/>
    <n v="0.37"/>
    <s v="United States"/>
    <x v="2"/>
    <x v="2"/>
    <s v="Saratoga"/>
    <n v="95070"/>
    <x v="52"/>
    <d v="2015-06-03T00:00:00"/>
    <x v="6"/>
    <n v="64"/>
    <n v="-4.3010000000000002"/>
    <n v="3"/>
    <n v="98.7"/>
    <n v="31.71"/>
  </r>
  <r>
    <n v="2430"/>
    <n v="91110"/>
    <x v="681"/>
    <x v="1"/>
    <x v="2"/>
    <n v="0.03"/>
    <n v="140.99"/>
    <n v="4.2"/>
    <s v="Regular Air"/>
    <s v="Home Office"/>
    <x v="2"/>
    <x v="13"/>
    <s v="Small Box"/>
    <x v="620"/>
    <n v="0.59"/>
    <s v="United States"/>
    <x v="1"/>
    <x v="24"/>
    <s v="Killeen"/>
    <n v="76541"/>
    <x v="96"/>
    <d v="2015-06-04T00:00:00"/>
    <x v="6"/>
    <n v="49"/>
    <n v="-458.74400000000003"/>
    <n v="2"/>
    <n v="246.44"/>
    <n v="140.96"/>
  </r>
  <r>
    <n v="911"/>
    <n v="90186"/>
    <x v="308"/>
    <x v="3"/>
    <x v="1"/>
    <n v="0.01"/>
    <n v="59.76"/>
    <n v="9.7100000000000009"/>
    <s v="Regular Air"/>
    <s v="Corporate"/>
    <x v="1"/>
    <x v="12"/>
    <s v="Small Box"/>
    <x v="621"/>
    <n v="0.56999999999999995"/>
    <s v="United States"/>
    <x v="3"/>
    <x v="21"/>
    <s v="Wheeling"/>
    <n v="26003"/>
    <x v="13"/>
    <d v="2015-06-04T00:00:00"/>
    <x v="6"/>
    <n v="44"/>
    <n v="354.3288"/>
    <n v="8"/>
    <n v="513.52"/>
    <n v="59.75"/>
  </r>
  <r>
    <n v="114"/>
    <n v="89584"/>
    <x v="11"/>
    <x v="2"/>
    <x v="3"/>
    <n v="0.01"/>
    <n v="4.91"/>
    <n v="0.5"/>
    <s v="Regular Air"/>
    <s v="Home Office"/>
    <x v="1"/>
    <x v="10"/>
    <s v="Small Box"/>
    <x v="369"/>
    <n v="0.36"/>
    <s v="United States"/>
    <x v="2"/>
    <x v="8"/>
    <s v="Lake Oswego"/>
    <n v="97035"/>
    <x v="13"/>
    <d v="2015-06-04T00:00:00"/>
    <x v="6"/>
    <n v="44"/>
    <n v="40.247700000000002"/>
    <n v="12"/>
    <n v="58.33"/>
    <n v="4.9000000000000004"/>
  </r>
  <r>
    <n v="114"/>
    <n v="89584"/>
    <x v="11"/>
    <x v="2"/>
    <x v="3"/>
    <n v="0.09"/>
    <n v="4"/>
    <n v="1.3"/>
    <s v="Express Air"/>
    <s v="Home Office"/>
    <x v="1"/>
    <x v="2"/>
    <s v="Wrap Bag"/>
    <x v="178"/>
    <n v="0.37"/>
    <s v="United States"/>
    <x v="2"/>
    <x v="8"/>
    <s v="Lake Oswego"/>
    <n v="97035"/>
    <x v="13"/>
    <d v="2015-06-04T00:00:00"/>
    <x v="6"/>
    <n v="44"/>
    <n v="14.0898"/>
    <n v="5"/>
    <n v="20.420000000000002"/>
    <n v="3.91"/>
  </r>
  <r>
    <n v="117"/>
    <n v="13959"/>
    <x v="12"/>
    <x v="2"/>
    <x v="3"/>
    <n v="0.01"/>
    <n v="4.91"/>
    <n v="0.5"/>
    <s v="Regular Air"/>
    <s v="Home Office"/>
    <x v="1"/>
    <x v="10"/>
    <s v="Small Box"/>
    <x v="369"/>
    <n v="0.36"/>
    <s v="United States"/>
    <x v="2"/>
    <x v="6"/>
    <s v="Seattle"/>
    <n v="98103"/>
    <x v="13"/>
    <d v="2015-06-04T00:00:00"/>
    <x v="6"/>
    <n v="44"/>
    <n v="112.06"/>
    <n v="47"/>
    <n v="228.46"/>
    <n v="4.9000000000000004"/>
  </r>
  <r>
    <n v="117"/>
    <n v="13959"/>
    <x v="12"/>
    <x v="2"/>
    <x v="3"/>
    <n v="0.09"/>
    <n v="4"/>
    <n v="1.3"/>
    <s v="Express Air"/>
    <s v="Home Office"/>
    <x v="1"/>
    <x v="2"/>
    <s v="Wrap Bag"/>
    <x v="178"/>
    <n v="0.37"/>
    <s v="United States"/>
    <x v="2"/>
    <x v="6"/>
    <s v="Seattle"/>
    <n v="98103"/>
    <x v="13"/>
    <d v="2015-06-04T00:00:00"/>
    <x v="6"/>
    <n v="44"/>
    <n v="16.79"/>
    <n v="19"/>
    <n v="77.61"/>
    <n v="3.91"/>
  </r>
  <r>
    <n v="1593"/>
    <n v="86668"/>
    <x v="682"/>
    <x v="1"/>
    <x v="3"/>
    <n v="0.02"/>
    <n v="5.53"/>
    <n v="6.98"/>
    <s v="Regular Air"/>
    <s v="Corporate"/>
    <x v="1"/>
    <x v="1"/>
    <s v="Small Box"/>
    <x v="622"/>
    <n v="0.39"/>
    <s v="United States"/>
    <x v="1"/>
    <x v="42"/>
    <s v="Bartlesville"/>
    <n v="74006"/>
    <x v="13"/>
    <d v="2015-06-04T00:00:00"/>
    <x v="6"/>
    <n v="44"/>
    <n v="-77.823719999999994"/>
    <n v="8"/>
    <n v="48.81"/>
    <n v="5.51"/>
  </r>
  <r>
    <n v="2442"/>
    <n v="89300"/>
    <x v="683"/>
    <x v="0"/>
    <x v="3"/>
    <n v="0.01"/>
    <n v="5.0199999999999996"/>
    <n v="5.14"/>
    <s v="Regular Air"/>
    <s v="Consumer"/>
    <x v="2"/>
    <x v="7"/>
    <s v="Small Pack"/>
    <x v="544"/>
    <n v="0.79"/>
    <s v="United States"/>
    <x v="0"/>
    <x v="7"/>
    <s v="Merritt Island"/>
    <n v="32953"/>
    <x v="13"/>
    <d v="2015-06-04T00:00:00"/>
    <x v="6"/>
    <n v="44"/>
    <n v="-3.948"/>
    <n v="5"/>
    <n v="27.42"/>
    <n v="5.01"/>
  </r>
  <r>
    <n v="1733"/>
    <n v="3841"/>
    <x v="684"/>
    <x v="3"/>
    <x v="4"/>
    <n v="0.02"/>
    <n v="60.98"/>
    <n v="49"/>
    <s v="Regular Air"/>
    <s v="Small Business"/>
    <x v="1"/>
    <x v="3"/>
    <s v="Large Box"/>
    <x v="417"/>
    <n v="0.59"/>
    <s v="United States"/>
    <x v="3"/>
    <x v="33"/>
    <s v="Washington"/>
    <n v="20012"/>
    <x v="13"/>
    <d v="2015-06-04T00:00:00"/>
    <x v="6"/>
    <n v="44"/>
    <n v="-662.52"/>
    <n v="34"/>
    <n v="2119.54"/>
    <n v="60.96"/>
  </r>
  <r>
    <n v="1733"/>
    <n v="3841"/>
    <x v="684"/>
    <x v="3"/>
    <x v="4"/>
    <n v="0.02"/>
    <n v="1270.99"/>
    <n v="19.989999999999998"/>
    <s v="Regular Air"/>
    <s v="Small Business"/>
    <x v="1"/>
    <x v="1"/>
    <s v="Small Box"/>
    <x v="497"/>
    <n v="0.35"/>
    <s v="United States"/>
    <x v="3"/>
    <x v="33"/>
    <s v="Washington"/>
    <n v="20012"/>
    <x v="13"/>
    <d v="2015-06-04T00:00:00"/>
    <x v="6"/>
    <n v="44"/>
    <n v="9228.2255999999998"/>
    <n v="36"/>
    <n v="45737.33"/>
    <n v="1270.97"/>
  </r>
  <r>
    <n v="1734"/>
    <n v="88443"/>
    <x v="685"/>
    <x v="3"/>
    <x v="4"/>
    <n v="0.02"/>
    <n v="60.98"/>
    <n v="49"/>
    <s v="Regular Air"/>
    <s v="Small Business"/>
    <x v="1"/>
    <x v="3"/>
    <s v="Large Box"/>
    <x v="417"/>
    <n v="0.59"/>
    <s v="United States"/>
    <x v="3"/>
    <x v="5"/>
    <s v="Harrison"/>
    <n v="10528"/>
    <x v="13"/>
    <d v="2015-06-04T00:00:00"/>
    <x v="6"/>
    <n v="44"/>
    <n v="-596.26800000000003"/>
    <n v="9"/>
    <n v="561.05999999999995"/>
    <n v="60.96"/>
  </r>
  <r>
    <n v="1734"/>
    <n v="88443"/>
    <x v="685"/>
    <x v="3"/>
    <x v="4"/>
    <n v="0.02"/>
    <n v="1270.99"/>
    <n v="19.989999999999998"/>
    <s v="Regular Air"/>
    <s v="Small Business"/>
    <x v="1"/>
    <x v="1"/>
    <s v="Small Box"/>
    <x v="497"/>
    <n v="0.35"/>
    <s v="United States"/>
    <x v="3"/>
    <x v="5"/>
    <s v="Harrison"/>
    <n v="10528"/>
    <x v="13"/>
    <d v="2015-06-04T00:00:00"/>
    <x v="6"/>
    <n v="44"/>
    <n v="7889.6877000000004"/>
    <n v="9"/>
    <n v="11434.33"/>
    <n v="1270.97"/>
  </r>
  <r>
    <n v="1734"/>
    <n v="88443"/>
    <x v="685"/>
    <x v="3"/>
    <x v="4"/>
    <n v="0.05"/>
    <n v="205.99"/>
    <n v="8.99"/>
    <s v="Express Air"/>
    <s v="Small Business"/>
    <x v="2"/>
    <x v="13"/>
    <s v="Small Box"/>
    <x v="211"/>
    <n v="0.6"/>
    <s v="United States"/>
    <x v="3"/>
    <x v="5"/>
    <s v="Harrison"/>
    <n v="10528"/>
    <x v="13"/>
    <d v="2015-06-04T00:00:00"/>
    <x v="6"/>
    <n v="44"/>
    <n v="1545.8097600000001"/>
    <n v="19"/>
    <n v="3229.24"/>
    <n v="205.94"/>
  </r>
  <r>
    <n v="2603"/>
    <n v="87383"/>
    <x v="686"/>
    <x v="3"/>
    <x v="0"/>
    <n v="7.0000000000000007E-2"/>
    <n v="200.99"/>
    <n v="4.2"/>
    <s v="Regular Air"/>
    <s v="Corporate"/>
    <x v="2"/>
    <x v="13"/>
    <s v="Small Box"/>
    <x v="531"/>
    <n v="0.59"/>
    <s v="United States"/>
    <x v="3"/>
    <x v="27"/>
    <s v="Hackensack"/>
    <n v="7601"/>
    <x v="126"/>
    <d v="2015-06-04T00:00:00"/>
    <x v="6"/>
    <n v="44"/>
    <n v="2225.0761200000002"/>
    <n v="22"/>
    <n v="3705.14"/>
    <n v="200.92"/>
  </r>
  <r>
    <n v="2604"/>
    <n v="87383"/>
    <x v="687"/>
    <x v="3"/>
    <x v="0"/>
    <n v="0.01"/>
    <n v="297.48"/>
    <n v="18.059999999999999"/>
    <s v="Delivery Truck"/>
    <s v="Corporate"/>
    <x v="2"/>
    <x v="4"/>
    <s v="Jumbo Drum"/>
    <x v="181"/>
    <n v="0.6"/>
    <s v="United States"/>
    <x v="3"/>
    <x v="27"/>
    <s v="Iselin"/>
    <n v="8830"/>
    <x v="126"/>
    <d v="2015-06-04T00:00:00"/>
    <x v="6"/>
    <n v="44"/>
    <n v="-338.18083200000001"/>
    <n v="3"/>
    <n v="945.36"/>
    <n v="297.47000000000003"/>
  </r>
  <r>
    <n v="635"/>
    <n v="89284"/>
    <x v="688"/>
    <x v="1"/>
    <x v="1"/>
    <n v="0.03"/>
    <n v="370.98"/>
    <n v="99"/>
    <s v="Delivery Truck"/>
    <s v="Corporate"/>
    <x v="1"/>
    <x v="12"/>
    <s v="Jumbo Drum"/>
    <x v="623"/>
    <n v="0.65"/>
    <s v="United States"/>
    <x v="1"/>
    <x v="1"/>
    <s v="Saint Paul"/>
    <n v="55106"/>
    <x v="126"/>
    <d v="2015-06-04T00:00:00"/>
    <x v="6"/>
    <n v="44"/>
    <n v="-124.2864"/>
    <n v="6"/>
    <n v="2309.4899999999998"/>
    <n v="370.95"/>
  </r>
  <r>
    <n v="1246"/>
    <n v="36452"/>
    <x v="634"/>
    <x v="3"/>
    <x v="1"/>
    <n v="0.1"/>
    <n v="22.38"/>
    <n v="15.1"/>
    <s v="Regular Air"/>
    <s v="Home Office"/>
    <x v="1"/>
    <x v="1"/>
    <s v="Small Box"/>
    <x v="295"/>
    <n v="0.38"/>
    <s v="United States"/>
    <x v="3"/>
    <x v="5"/>
    <s v="New York City"/>
    <n v="10009"/>
    <x v="126"/>
    <d v="2015-06-04T00:00:00"/>
    <x v="6"/>
    <n v="44"/>
    <n v="-107.51349999999999"/>
    <n v="26"/>
    <n v="564.98"/>
    <n v="22.28"/>
  </r>
  <r>
    <n v="1247"/>
    <n v="91555"/>
    <x v="635"/>
    <x v="1"/>
    <x v="1"/>
    <n v="0.1"/>
    <n v="22.38"/>
    <n v="15.1"/>
    <s v="Regular Air"/>
    <s v="Home Office"/>
    <x v="1"/>
    <x v="1"/>
    <s v="Small Box"/>
    <x v="295"/>
    <n v="0.38"/>
    <s v="United States"/>
    <x v="1"/>
    <x v="24"/>
    <s v="Leander"/>
    <n v="78641"/>
    <x v="126"/>
    <d v="2015-06-04T00:00:00"/>
    <x v="6"/>
    <n v="44"/>
    <n v="-107.51349999999999"/>
    <n v="7"/>
    <n v="152.11000000000001"/>
    <n v="22.28"/>
  </r>
  <r>
    <n v="925"/>
    <n v="87134"/>
    <x v="689"/>
    <x v="3"/>
    <x v="0"/>
    <n v="0.03"/>
    <n v="2.1800000000000002"/>
    <n v="1.38"/>
    <s v="Regular Air"/>
    <s v="Small Business"/>
    <x v="1"/>
    <x v="14"/>
    <s v="Wrap Bag"/>
    <x v="624"/>
    <n v="0.44"/>
    <s v="United States"/>
    <x v="3"/>
    <x v="30"/>
    <s v="Augusta"/>
    <n v="4330"/>
    <x v="14"/>
    <d v="2015-06-04T00:00:00"/>
    <x v="6"/>
    <n v="44"/>
    <n v="-7.04"/>
    <n v="7"/>
    <n v="15.73"/>
    <n v="2.15"/>
  </r>
  <r>
    <n v="1618"/>
    <n v="90248"/>
    <x v="690"/>
    <x v="1"/>
    <x v="1"/>
    <n v="0.09"/>
    <n v="12.88"/>
    <n v="4.59"/>
    <s v="Regular Air"/>
    <s v="Consumer"/>
    <x v="1"/>
    <x v="16"/>
    <s v="Wrap Bag"/>
    <x v="625"/>
    <n v="0.82"/>
    <s v="United States"/>
    <x v="1"/>
    <x v="26"/>
    <s v="Highland"/>
    <n v="46322"/>
    <x v="14"/>
    <d v="2015-06-04T00:00:00"/>
    <x v="6"/>
    <n v="44"/>
    <n v="-175.13"/>
    <n v="13"/>
    <n v="158.13"/>
    <n v="12.79"/>
  </r>
  <r>
    <n v="3279"/>
    <n v="90766"/>
    <x v="233"/>
    <x v="0"/>
    <x v="1"/>
    <n v="0.01"/>
    <n v="125.99"/>
    <n v="7.69"/>
    <s v="Regular Air"/>
    <s v="Home Office"/>
    <x v="2"/>
    <x v="13"/>
    <s v="Small Box"/>
    <x v="59"/>
    <n v="0.57999999999999996"/>
    <s v="United States"/>
    <x v="0"/>
    <x v="37"/>
    <s v="Columbia"/>
    <n v="29203"/>
    <x v="14"/>
    <d v="2015-06-04T00:00:00"/>
    <x v="6"/>
    <n v="44"/>
    <n v="8.3219999999999992"/>
    <n v="11"/>
    <n v="1212.8800000000001"/>
    <n v="125.98"/>
  </r>
  <r>
    <n v="1347"/>
    <n v="89686"/>
    <x v="691"/>
    <x v="0"/>
    <x v="2"/>
    <n v="0.1"/>
    <n v="2.62"/>
    <n v="0.8"/>
    <s v="Regular Air"/>
    <s v="Home Office"/>
    <x v="1"/>
    <x v="14"/>
    <s v="Wrap Bag"/>
    <x v="265"/>
    <n v="0.39"/>
    <s v="United States"/>
    <x v="0"/>
    <x v="7"/>
    <s v="Brandon"/>
    <n v="33511"/>
    <x v="37"/>
    <d v="2015-06-05T00:00:00"/>
    <x v="6"/>
    <n v="27"/>
    <n v="-94.490899999999996"/>
    <n v="21"/>
    <n v="51.86"/>
    <n v="2.52"/>
  </r>
  <r>
    <n v="1271"/>
    <n v="88411"/>
    <x v="692"/>
    <x v="2"/>
    <x v="2"/>
    <n v="0.1"/>
    <n v="34.229999999999997"/>
    <n v="5.0199999999999996"/>
    <s v="Regular Air"/>
    <s v="Corporate"/>
    <x v="0"/>
    <x v="8"/>
    <s v="Small Box"/>
    <x v="374"/>
    <n v="0.55000000000000004"/>
    <s v="United States"/>
    <x v="2"/>
    <x v="2"/>
    <s v="La Mesa"/>
    <n v="91941"/>
    <x v="99"/>
    <d v="2015-06-05T00:00:00"/>
    <x v="6"/>
    <n v="26"/>
    <n v="151.56540000000001"/>
    <n v="7"/>
    <n v="219.66"/>
    <n v="34.130000000000003"/>
  </r>
  <r>
    <n v="408"/>
    <n v="89639"/>
    <x v="693"/>
    <x v="1"/>
    <x v="2"/>
    <n v="7.0000000000000007E-2"/>
    <n v="29.17"/>
    <n v="6.27"/>
    <s v="Regular Air"/>
    <s v="Corporate"/>
    <x v="1"/>
    <x v="1"/>
    <s v="Small Box"/>
    <x v="283"/>
    <n v="0.37"/>
    <s v="United States"/>
    <x v="1"/>
    <x v="24"/>
    <s v="San Juan"/>
    <n v="78589"/>
    <x v="38"/>
    <d v="2015-06-05T00:00:00"/>
    <x v="6"/>
    <n v="25"/>
    <n v="236.2371"/>
    <n v="14"/>
    <n v="400.47"/>
    <n v="29.1"/>
  </r>
  <r>
    <n v="2578"/>
    <n v="88298"/>
    <x v="181"/>
    <x v="0"/>
    <x v="2"/>
    <n v="0.01"/>
    <n v="3.58"/>
    <n v="1.63"/>
    <s v="Regular Air"/>
    <s v="Home Office"/>
    <x v="1"/>
    <x v="14"/>
    <s v="Wrap Bag"/>
    <x v="100"/>
    <n v="0.36"/>
    <s v="United States"/>
    <x v="0"/>
    <x v="11"/>
    <s v="Opelika"/>
    <n v="36801"/>
    <x v="38"/>
    <d v="2015-06-05T00:00:00"/>
    <x v="6"/>
    <n v="25"/>
    <n v="-128.85599999999999"/>
    <n v="26"/>
    <n v="93.57"/>
    <n v="3.57"/>
  </r>
  <r>
    <n v="3386"/>
    <n v="88746"/>
    <x v="694"/>
    <x v="3"/>
    <x v="0"/>
    <n v="0.04"/>
    <n v="25.38"/>
    <n v="8.99"/>
    <s v="Express Air"/>
    <s v="Corporate"/>
    <x v="0"/>
    <x v="8"/>
    <s v="Small Pack"/>
    <x v="626"/>
    <n v="0.5"/>
    <s v="United States"/>
    <x v="3"/>
    <x v="15"/>
    <s v="Bowling Green"/>
    <n v="43402"/>
    <x v="39"/>
    <d v="2015-06-05T00:00:00"/>
    <x v="6"/>
    <n v="25"/>
    <n v="152.482"/>
    <n v="35"/>
    <n v="861.3"/>
    <n v="25.34"/>
  </r>
  <r>
    <n v="342"/>
    <n v="3332"/>
    <x v="695"/>
    <x v="0"/>
    <x v="0"/>
    <n v="0.01"/>
    <n v="3.26"/>
    <n v="1.86"/>
    <s v="Regular Air"/>
    <s v="Corporate"/>
    <x v="1"/>
    <x v="9"/>
    <s v="Wrap Bag"/>
    <x v="627"/>
    <n v="0.41"/>
    <s v="United States"/>
    <x v="0"/>
    <x v="7"/>
    <s v="Miami"/>
    <n v="33181"/>
    <x v="40"/>
    <d v="2015-06-05T00:00:00"/>
    <x v="6"/>
    <n v="25"/>
    <n v="-4.6683000000000003"/>
    <n v="20"/>
    <n v="73.97"/>
    <n v="3.25"/>
  </r>
  <r>
    <n v="344"/>
    <n v="88152"/>
    <x v="696"/>
    <x v="3"/>
    <x v="0"/>
    <n v="0.01"/>
    <n v="3.26"/>
    <n v="1.86"/>
    <s v="Regular Air"/>
    <s v="Corporate"/>
    <x v="1"/>
    <x v="9"/>
    <s v="Wrap Bag"/>
    <x v="627"/>
    <n v="0.41"/>
    <s v="United States"/>
    <x v="3"/>
    <x v="30"/>
    <s v="Portland"/>
    <n v="4101"/>
    <x v="40"/>
    <d v="2015-06-05T00:00:00"/>
    <x v="6"/>
    <n v="25"/>
    <n v="0.70199999999999996"/>
    <n v="5"/>
    <n v="18.489999999999998"/>
    <n v="3.25"/>
  </r>
  <r>
    <n v="2689"/>
    <n v="90624"/>
    <x v="697"/>
    <x v="3"/>
    <x v="0"/>
    <n v="0.09"/>
    <n v="3.75"/>
    <n v="0.5"/>
    <s v="Regular Air"/>
    <s v="Home Office"/>
    <x v="1"/>
    <x v="10"/>
    <s v="Small Box"/>
    <x v="628"/>
    <n v="0.37"/>
    <s v="United States"/>
    <x v="3"/>
    <x v="27"/>
    <s v="Clifton"/>
    <n v="7011"/>
    <x v="40"/>
    <d v="2015-06-05T00:00:00"/>
    <x v="6"/>
    <n v="25"/>
    <n v="51.218699999999998"/>
    <n v="21"/>
    <n v="74.23"/>
    <n v="3.66"/>
  </r>
  <r>
    <n v="3176"/>
    <n v="90820"/>
    <x v="613"/>
    <x v="0"/>
    <x v="1"/>
    <n v="0.06"/>
    <n v="10.97"/>
    <n v="6.5"/>
    <s v="Regular Air"/>
    <s v="Consumer"/>
    <x v="2"/>
    <x v="7"/>
    <s v="Small Box"/>
    <x v="629"/>
    <n v="0.64"/>
    <s v="United States"/>
    <x v="0"/>
    <x v="7"/>
    <s v="Jacksonville"/>
    <n v="32216"/>
    <x v="40"/>
    <d v="2015-06-05T00:00:00"/>
    <x v="6"/>
    <n v="25"/>
    <n v="65.597999999999999"/>
    <n v="19"/>
    <n v="215.25"/>
    <n v="10.91"/>
  </r>
  <r>
    <n v="3356"/>
    <n v="88588"/>
    <x v="190"/>
    <x v="2"/>
    <x v="3"/>
    <n v="7.0000000000000007E-2"/>
    <n v="5.34"/>
    <n v="5.63"/>
    <s v="Regular Air"/>
    <s v="Corporate"/>
    <x v="1"/>
    <x v="1"/>
    <s v="Small Box"/>
    <x v="630"/>
    <n v="0.39"/>
    <s v="United States"/>
    <x v="2"/>
    <x v="16"/>
    <s v="Eagle"/>
    <n v="83616"/>
    <x v="40"/>
    <d v="2015-06-05T00:00:00"/>
    <x v="6"/>
    <n v="25"/>
    <n v="-116.3455"/>
    <n v="13"/>
    <n v="66.650000000000006"/>
    <n v="5.27"/>
  </r>
  <r>
    <n v="1101"/>
    <n v="91488"/>
    <x v="698"/>
    <x v="2"/>
    <x v="3"/>
    <n v="0.02"/>
    <n v="15.14"/>
    <n v="4.53"/>
    <s v="Regular Air"/>
    <s v="Small Business"/>
    <x v="1"/>
    <x v="12"/>
    <s v="Small Box"/>
    <x v="388"/>
    <n v="0.81"/>
    <s v="United States"/>
    <x v="2"/>
    <x v="2"/>
    <s v="Oxnard"/>
    <n v="93030"/>
    <x v="127"/>
    <d v="2015-06-05T00:00:00"/>
    <x v="6"/>
    <n v="24"/>
    <n v="5.8840000000000003"/>
    <n v="3"/>
    <n v="51.02"/>
    <n v="15.12"/>
  </r>
  <r>
    <n v="1979"/>
    <n v="87757"/>
    <x v="699"/>
    <x v="2"/>
    <x v="4"/>
    <n v="0.05"/>
    <n v="20.99"/>
    <n v="3.3"/>
    <s v="Regular Air"/>
    <s v="Corporate"/>
    <x v="2"/>
    <x v="13"/>
    <s v="Small Pack"/>
    <x v="631"/>
    <n v="0.81"/>
    <s v="United States"/>
    <x v="2"/>
    <x v="39"/>
    <s v="Littleton"/>
    <n v="80122"/>
    <x v="127"/>
    <d v="2015-06-05T00:00:00"/>
    <x v="6"/>
    <n v="24"/>
    <n v="21.883400000000002"/>
    <n v="4"/>
    <n v="72.75"/>
    <n v="20.94"/>
  </r>
  <r>
    <n v="2420"/>
    <n v="86752"/>
    <x v="700"/>
    <x v="0"/>
    <x v="1"/>
    <n v="0.04"/>
    <n v="9.11"/>
    <n v="2.15"/>
    <s v="Regular Air"/>
    <s v="Consumer"/>
    <x v="1"/>
    <x v="2"/>
    <s v="Wrap Bag"/>
    <x v="2"/>
    <n v="0.4"/>
    <s v="United States"/>
    <x v="0"/>
    <x v="14"/>
    <s v="Richmond"/>
    <n v="23223"/>
    <x v="56"/>
    <d v="2015-06-05T00:00:00"/>
    <x v="6"/>
    <n v="23"/>
    <n v="-23.071999999999999"/>
    <n v="11"/>
    <n v="100.87"/>
    <n v="9.07"/>
  </r>
  <r>
    <n v="1233"/>
    <n v="89376"/>
    <x v="701"/>
    <x v="1"/>
    <x v="1"/>
    <n v="0.09"/>
    <n v="99.99"/>
    <n v="19.989999999999998"/>
    <s v="Regular Air"/>
    <s v="Consumer"/>
    <x v="2"/>
    <x v="7"/>
    <s v="Small Box"/>
    <x v="632"/>
    <n v="0.52"/>
    <s v="United States"/>
    <x v="1"/>
    <x v="24"/>
    <s v="Flower Mound"/>
    <n v="75028"/>
    <x v="128"/>
    <d v="2015-06-06T00:00:00"/>
    <x v="6"/>
    <n v="2"/>
    <n v="-161.47499999999999"/>
    <n v="1"/>
    <n v="97.65"/>
    <n v="99.9"/>
  </r>
  <r>
    <n v="3238"/>
    <n v="89564"/>
    <x v="702"/>
    <x v="2"/>
    <x v="2"/>
    <n v="0.06"/>
    <n v="115.99"/>
    <n v="5.92"/>
    <s v="Regular Air"/>
    <s v="Corporate"/>
    <x v="2"/>
    <x v="13"/>
    <s v="Small Box"/>
    <x v="512"/>
    <n v="0.57999999999999996"/>
    <s v="United States"/>
    <x v="2"/>
    <x v="8"/>
    <s v="Corvallis"/>
    <n v="97330"/>
    <x v="128"/>
    <d v="2015-06-06T00:00:00"/>
    <x v="6"/>
    <n v="2"/>
    <n v="-13.068"/>
    <n v="5"/>
    <n v="495.82"/>
    <n v="115.93"/>
  </r>
  <r>
    <n v="2391"/>
    <n v="91123"/>
    <x v="703"/>
    <x v="3"/>
    <x v="4"/>
    <n v="0"/>
    <n v="999.99"/>
    <n v="13.99"/>
    <s v="Regular Air"/>
    <s v="Corporate"/>
    <x v="2"/>
    <x v="4"/>
    <s v="Medium Box"/>
    <x v="209"/>
    <n v="0.36"/>
    <s v="United States"/>
    <x v="3"/>
    <x v="5"/>
    <s v="Oceanside"/>
    <n v="11572"/>
    <x v="128"/>
    <d v="2015-06-06T00:00:00"/>
    <x v="6"/>
    <n v="2"/>
    <n v="-1455.9972"/>
    <n v="1"/>
    <n v="1009.99"/>
    <n v="999.99"/>
  </r>
  <r>
    <n v="2882"/>
    <n v="21958"/>
    <x v="377"/>
    <x v="0"/>
    <x v="1"/>
    <n v="0.09"/>
    <n v="363.25"/>
    <n v="19.989999999999998"/>
    <s v="Regular Air"/>
    <s v="Consumer"/>
    <x v="1"/>
    <x v="3"/>
    <s v="Small Box"/>
    <x v="113"/>
    <n v="0.56999999999999995"/>
    <s v="United States"/>
    <x v="0"/>
    <x v="3"/>
    <s v="Charlotte"/>
    <n v="28206"/>
    <x v="60"/>
    <d v="2015-06-06T00:00:00"/>
    <x v="6"/>
    <n v="1"/>
    <n v="732.26980000000003"/>
    <n v="21"/>
    <n v="7497.05"/>
    <n v="363.16"/>
  </r>
  <r>
    <n v="2884"/>
    <n v="87633"/>
    <x v="704"/>
    <x v="3"/>
    <x v="1"/>
    <n v="0.09"/>
    <n v="363.25"/>
    <n v="19.989999999999998"/>
    <s v="Regular Air"/>
    <s v="Consumer"/>
    <x v="1"/>
    <x v="3"/>
    <s v="Small Box"/>
    <x v="113"/>
    <n v="0.56999999999999995"/>
    <s v="United States"/>
    <x v="3"/>
    <x v="15"/>
    <s v="North Ridgeville"/>
    <n v="44039"/>
    <x v="60"/>
    <d v="2015-06-06T00:00:00"/>
    <x v="6"/>
    <n v="1"/>
    <n v="1231.6569"/>
    <n v="5"/>
    <n v="1785.01"/>
    <n v="363.16"/>
  </r>
  <r>
    <n v="2520"/>
    <n v="87033"/>
    <x v="705"/>
    <x v="3"/>
    <x v="3"/>
    <n v="7.0000000000000007E-2"/>
    <n v="30.98"/>
    <n v="8.74"/>
    <s v="Regular Air"/>
    <s v="Home Office"/>
    <x v="1"/>
    <x v="2"/>
    <s v="Small Box"/>
    <x v="633"/>
    <n v="0.4"/>
    <s v="United States"/>
    <x v="3"/>
    <x v="44"/>
    <s v="Providence"/>
    <n v="2908"/>
    <x v="60"/>
    <d v="2015-06-06T00:00:00"/>
    <x v="6"/>
    <n v="1"/>
    <n v="255.76920000000001"/>
    <n v="12"/>
    <n v="370.68"/>
    <n v="30.91"/>
  </r>
  <r>
    <n v="2107"/>
    <n v="39015"/>
    <x v="706"/>
    <x v="1"/>
    <x v="3"/>
    <n v="0.05"/>
    <n v="399.98"/>
    <n v="12.06"/>
    <s v="Delivery Truck"/>
    <s v="Corporate"/>
    <x v="2"/>
    <x v="4"/>
    <s v="Jumbo Box"/>
    <x v="441"/>
    <n v="0.56000000000000005"/>
    <s v="United States"/>
    <x v="1"/>
    <x v="4"/>
    <s v="Chicago"/>
    <n v="60601"/>
    <x v="61"/>
    <d v="2015-06-06T00:00:00"/>
    <x v="6"/>
    <n v="0"/>
    <n v="567.59"/>
    <n v="24"/>
    <n v="9666.7199999999993"/>
    <n v="399.93"/>
  </r>
  <r>
    <n v="2107"/>
    <n v="39015"/>
    <x v="706"/>
    <x v="1"/>
    <x v="3"/>
    <n v="7.0000000000000007E-2"/>
    <n v="6.48"/>
    <n v="5.74"/>
    <s v="Regular Air"/>
    <s v="Corporate"/>
    <x v="1"/>
    <x v="2"/>
    <s v="Small Box"/>
    <x v="634"/>
    <n v="0.37"/>
    <s v="United States"/>
    <x v="1"/>
    <x v="4"/>
    <s v="Chicago"/>
    <n v="60601"/>
    <x v="61"/>
    <d v="2015-06-06T00:00:00"/>
    <x v="6"/>
    <n v="0"/>
    <n v="-28.45"/>
    <n v="20"/>
    <n v="134.58000000000001"/>
    <n v="6.41"/>
  </r>
  <r>
    <n v="2108"/>
    <n v="87862"/>
    <x v="707"/>
    <x v="1"/>
    <x v="3"/>
    <n v="7.0000000000000007E-2"/>
    <n v="6.48"/>
    <n v="5.74"/>
    <s v="Regular Air"/>
    <s v="Corporate"/>
    <x v="1"/>
    <x v="2"/>
    <s v="Small Box"/>
    <x v="634"/>
    <n v="0.37"/>
    <s v="United States"/>
    <x v="1"/>
    <x v="10"/>
    <s v="Mehlville"/>
    <n v="63129"/>
    <x v="61"/>
    <d v="2015-06-06T00:00:00"/>
    <x v="6"/>
    <n v="0"/>
    <n v="-14.225"/>
    <n v="5"/>
    <n v="33.65"/>
    <n v="6.41"/>
  </r>
  <r>
    <n v="737"/>
    <n v="90360"/>
    <x v="708"/>
    <x v="3"/>
    <x v="2"/>
    <n v="0.02"/>
    <n v="48.04"/>
    <n v="5.79"/>
    <s v="Regular Air"/>
    <s v="Consumer"/>
    <x v="1"/>
    <x v="2"/>
    <s v="Small Box"/>
    <x v="87"/>
    <n v="0.37"/>
    <s v="United States"/>
    <x v="3"/>
    <x v="27"/>
    <s v="Bloomfield"/>
    <n v="7003"/>
    <x v="62"/>
    <d v="2015-06-14T00:00:00"/>
    <x v="6"/>
    <n v="5"/>
    <n v="422.45249999999999"/>
    <n v="12"/>
    <n v="612.25"/>
    <n v="48.02"/>
  </r>
  <r>
    <n v="1384"/>
    <n v="89408"/>
    <x v="461"/>
    <x v="0"/>
    <x v="2"/>
    <n v="0.02"/>
    <n v="70.97"/>
    <n v="3.5"/>
    <s v="Regular Air"/>
    <s v="Consumer"/>
    <x v="1"/>
    <x v="3"/>
    <s v="Small Box"/>
    <x v="67"/>
    <n v="0.59"/>
    <s v="United States"/>
    <x v="0"/>
    <x v="14"/>
    <s v="Alexandria"/>
    <n v="22304"/>
    <x v="62"/>
    <d v="2015-06-14T00:00:00"/>
    <x v="6"/>
    <n v="5"/>
    <n v="23.616"/>
    <n v="21"/>
    <n v="1533.59"/>
    <n v="70.95"/>
  </r>
  <r>
    <n v="1466"/>
    <n v="91115"/>
    <x v="302"/>
    <x v="1"/>
    <x v="1"/>
    <n v="0"/>
    <n v="65.989999999999995"/>
    <n v="8.99"/>
    <s v="Regular Air"/>
    <s v="Small Business"/>
    <x v="2"/>
    <x v="13"/>
    <s v="Small Box"/>
    <x v="635"/>
    <n v="0.56000000000000005"/>
    <s v="United States"/>
    <x v="1"/>
    <x v="22"/>
    <s v="Columbus"/>
    <n v="68601"/>
    <x v="75"/>
    <d v="2015-06-13T00:00:00"/>
    <x v="6"/>
    <n v="2"/>
    <n v="253.3032"/>
    <n v="10"/>
    <n v="575.07000000000005"/>
    <n v="65.989999999999995"/>
  </r>
  <r>
    <n v="2840"/>
    <n v="87885"/>
    <x v="300"/>
    <x v="0"/>
    <x v="3"/>
    <n v="0.05"/>
    <n v="15.68"/>
    <n v="3.73"/>
    <s v="Regular Air"/>
    <s v="Corporate"/>
    <x v="0"/>
    <x v="8"/>
    <s v="Small Pack"/>
    <x v="276"/>
    <n v="0.46"/>
    <s v="United States"/>
    <x v="0"/>
    <x v="7"/>
    <s v="North Miami"/>
    <n v="33161"/>
    <x v="75"/>
    <d v="2015-06-13T00:00:00"/>
    <x v="6"/>
    <n v="2"/>
    <n v="1166.6279999999999"/>
    <n v="17"/>
    <n v="260.01"/>
    <n v="15.63"/>
  </r>
  <r>
    <n v="3078"/>
    <n v="88240"/>
    <x v="709"/>
    <x v="3"/>
    <x v="4"/>
    <n v="0.08"/>
    <n v="3.98"/>
    <n v="0.7"/>
    <s v="Regular Air"/>
    <s v="Small Business"/>
    <x v="1"/>
    <x v="9"/>
    <s v="Wrap Bag"/>
    <x v="636"/>
    <n v="0.52"/>
    <s v="United States"/>
    <x v="3"/>
    <x v="15"/>
    <s v="Toledo"/>
    <n v="43615"/>
    <x v="75"/>
    <d v="2015-06-14T00:00:00"/>
    <x v="6"/>
    <n v="2"/>
    <n v="23.303999999999998"/>
    <n v="9"/>
    <n v="35.19"/>
    <n v="3.9"/>
  </r>
  <r>
    <n v="3079"/>
    <n v="53476"/>
    <x v="211"/>
    <x v="3"/>
    <x v="4"/>
    <n v="0.08"/>
    <n v="3.98"/>
    <n v="0.7"/>
    <s v="Regular Air"/>
    <s v="Small Business"/>
    <x v="1"/>
    <x v="9"/>
    <s v="Wrap Bag"/>
    <x v="636"/>
    <n v="0.52"/>
    <s v="United States"/>
    <x v="3"/>
    <x v="28"/>
    <s v="Philadelphia"/>
    <n v="19112"/>
    <x v="75"/>
    <d v="2015-06-14T00:00:00"/>
    <x v="6"/>
    <n v="2"/>
    <n v="19.420000000000002"/>
    <n v="36"/>
    <n v="140.78"/>
    <n v="3.9"/>
  </r>
  <r>
    <n v="2046"/>
    <n v="88219"/>
    <x v="710"/>
    <x v="1"/>
    <x v="0"/>
    <n v="0.04"/>
    <n v="4.28"/>
    <n v="5.68"/>
    <s v="Regular Air"/>
    <s v="Corporate"/>
    <x v="1"/>
    <x v="2"/>
    <s v="Small Box"/>
    <x v="637"/>
    <n v="0.4"/>
    <s v="United States"/>
    <x v="1"/>
    <x v="17"/>
    <s v="Liberal"/>
    <n v="67901"/>
    <x v="76"/>
    <d v="2015-06-14T00:00:00"/>
    <x v="6"/>
    <n v="1"/>
    <n v="-27.375"/>
    <n v="7"/>
    <n v="31.54"/>
    <n v="4.24"/>
  </r>
  <r>
    <n v="2046"/>
    <n v="88219"/>
    <x v="710"/>
    <x v="1"/>
    <x v="0"/>
    <n v="0.06"/>
    <n v="376.13"/>
    <n v="85.63"/>
    <s v="Delivery Truck"/>
    <s v="Corporate"/>
    <x v="0"/>
    <x v="0"/>
    <s v="Jumbo Box"/>
    <x v="638"/>
    <n v="0.74"/>
    <s v="United States"/>
    <x v="1"/>
    <x v="17"/>
    <s v="Liberal"/>
    <n v="67901"/>
    <x v="76"/>
    <d v="2015-06-14T00:00:00"/>
    <x v="6"/>
    <n v="1"/>
    <n v="-435.75749999999999"/>
    <n v="13"/>
    <n v="4634.6899999999996"/>
    <n v="376.07"/>
  </r>
  <r>
    <n v="2046"/>
    <n v="88219"/>
    <x v="710"/>
    <x v="1"/>
    <x v="0"/>
    <n v="0.06"/>
    <n v="424.21"/>
    <n v="110.2"/>
    <s v="Delivery Truck"/>
    <s v="Corporate"/>
    <x v="0"/>
    <x v="0"/>
    <s v="Jumbo Box"/>
    <x v="639"/>
    <n v="0.67"/>
    <s v="United States"/>
    <x v="1"/>
    <x v="17"/>
    <s v="Liberal"/>
    <n v="67901"/>
    <x v="76"/>
    <d v="2015-06-13T00:00:00"/>
    <x v="6"/>
    <n v="1"/>
    <n v="682.53"/>
    <n v="17"/>
    <n v="7304.03"/>
    <n v="424.15"/>
  </r>
  <r>
    <n v="2046"/>
    <n v="88219"/>
    <x v="710"/>
    <x v="1"/>
    <x v="0"/>
    <n v="0.06"/>
    <n v="195.99"/>
    <n v="8.99"/>
    <s v="Regular Air"/>
    <s v="Corporate"/>
    <x v="2"/>
    <x v="13"/>
    <s v="Small Box"/>
    <x v="385"/>
    <n v="0.6"/>
    <s v="United States"/>
    <x v="1"/>
    <x v="17"/>
    <s v="Liberal"/>
    <n v="67901"/>
    <x v="76"/>
    <d v="2015-06-14T00:00:00"/>
    <x v="6"/>
    <n v="1"/>
    <n v="-277.22199999999998"/>
    <n v="4"/>
    <n v="632.65"/>
    <n v="195.93"/>
  </r>
  <r>
    <n v="62"/>
    <n v="87408"/>
    <x v="711"/>
    <x v="1"/>
    <x v="1"/>
    <n v="0.04"/>
    <n v="29.14"/>
    <n v="4.8600000000000003"/>
    <s v="Regular Air"/>
    <s v="Corporate"/>
    <x v="1"/>
    <x v="2"/>
    <s v="Wrap Bag"/>
    <x v="640"/>
    <n v="0.38"/>
    <s v="United States"/>
    <x v="1"/>
    <x v="24"/>
    <s v="Round Rock"/>
    <n v="78664"/>
    <x v="76"/>
    <d v="2015-06-14T00:00:00"/>
    <x v="6"/>
    <n v="1"/>
    <n v="349.40910000000002"/>
    <n v="17"/>
    <n v="506.39"/>
    <n v="29.1"/>
  </r>
  <r>
    <n v="387"/>
    <n v="90339"/>
    <x v="712"/>
    <x v="1"/>
    <x v="1"/>
    <n v="0.1"/>
    <n v="8.8800000000000008"/>
    <n v="6.28"/>
    <s v="Express Air"/>
    <s v="Corporate"/>
    <x v="1"/>
    <x v="1"/>
    <s v="Small Box"/>
    <x v="641"/>
    <n v="0.35"/>
    <s v="United States"/>
    <x v="1"/>
    <x v="22"/>
    <s v="Grand Island"/>
    <n v="68801"/>
    <x v="76"/>
    <d v="2015-06-14T00:00:00"/>
    <x v="6"/>
    <n v="1"/>
    <n v="-27.283750000000001"/>
    <n v="15"/>
    <n v="126.9"/>
    <n v="8.7799999999999994"/>
  </r>
  <r>
    <n v="1016"/>
    <n v="88389"/>
    <x v="713"/>
    <x v="0"/>
    <x v="1"/>
    <n v="0.02"/>
    <n v="6.48"/>
    <n v="7.86"/>
    <s v="Express Air"/>
    <s v="Home Office"/>
    <x v="1"/>
    <x v="2"/>
    <s v="Small Box"/>
    <x v="543"/>
    <n v="0.37"/>
    <s v="United States"/>
    <x v="0"/>
    <x v="3"/>
    <s v="Asheville"/>
    <n v="28806"/>
    <x v="76"/>
    <d v="2015-06-13T00:00:00"/>
    <x v="6"/>
    <n v="1"/>
    <n v="111.22199999999999"/>
    <n v="1"/>
    <n v="11.41"/>
    <n v="6.46"/>
  </r>
  <r>
    <n v="1745"/>
    <n v="12224"/>
    <x v="301"/>
    <x v="0"/>
    <x v="1"/>
    <n v="0.04"/>
    <n v="124.49"/>
    <n v="51.94"/>
    <s v="Delivery Truck"/>
    <s v="Consumer"/>
    <x v="0"/>
    <x v="0"/>
    <s v="Jumbo Box"/>
    <x v="317"/>
    <n v="0.63"/>
    <s v="United States"/>
    <x v="0"/>
    <x v="25"/>
    <s v="Atlanta"/>
    <n v="30305"/>
    <x v="76"/>
    <d v="2015-06-14T00:00:00"/>
    <x v="6"/>
    <n v="1"/>
    <n v="-247.55157"/>
    <n v="4"/>
    <n v="605.82000000000005"/>
    <n v="124.45"/>
  </r>
  <r>
    <n v="1748"/>
    <n v="87245"/>
    <x v="714"/>
    <x v="1"/>
    <x v="1"/>
    <n v="0.04"/>
    <n v="124.49"/>
    <n v="51.94"/>
    <s v="Delivery Truck"/>
    <s v="Consumer"/>
    <x v="0"/>
    <x v="0"/>
    <s v="Jumbo Box"/>
    <x v="317"/>
    <n v="0.63"/>
    <s v="United States"/>
    <x v="1"/>
    <x v="42"/>
    <s v="Enid"/>
    <n v="73703"/>
    <x v="76"/>
    <d v="2015-06-14T00:00:00"/>
    <x v="6"/>
    <n v="1"/>
    <n v="-93.064499999999995"/>
    <n v="1"/>
    <n v="151.46"/>
    <n v="124.45"/>
  </r>
  <r>
    <n v="1781"/>
    <n v="89857"/>
    <x v="256"/>
    <x v="2"/>
    <x v="1"/>
    <n v="0"/>
    <n v="55.48"/>
    <n v="14.3"/>
    <s v="Regular Air"/>
    <s v="Corporate"/>
    <x v="1"/>
    <x v="2"/>
    <s v="Small Box"/>
    <x v="160"/>
    <n v="0.37"/>
    <s v="United States"/>
    <x v="2"/>
    <x v="2"/>
    <s v="San Carlos"/>
    <n v="94070"/>
    <x v="76"/>
    <d v="2015-06-14T00:00:00"/>
    <x v="6"/>
    <n v="1"/>
    <n v="454.44779999999997"/>
    <n v="11"/>
    <n v="658.62"/>
    <n v="55.48"/>
  </r>
  <r>
    <n v="2257"/>
    <n v="87965"/>
    <x v="715"/>
    <x v="0"/>
    <x v="1"/>
    <n v="0.06"/>
    <n v="6.68"/>
    <n v="6.93"/>
    <s v="Regular Air"/>
    <s v="Corporate"/>
    <x v="1"/>
    <x v="2"/>
    <s v="Small Box"/>
    <x v="572"/>
    <n v="0.37"/>
    <s v="United States"/>
    <x v="0"/>
    <x v="3"/>
    <s v="Raleigh"/>
    <n v="27604"/>
    <x v="76"/>
    <d v="2015-06-13T00:00:00"/>
    <x v="6"/>
    <n v="1"/>
    <n v="7.6245000000000003"/>
    <n v="14"/>
    <n v="91.92"/>
    <n v="6.62"/>
  </r>
  <r>
    <n v="1469"/>
    <n v="91116"/>
    <x v="716"/>
    <x v="2"/>
    <x v="2"/>
    <n v="0.04"/>
    <n v="105.29"/>
    <n v="10.119999999999999"/>
    <s v="Regular Air"/>
    <s v="Small Business"/>
    <x v="0"/>
    <x v="8"/>
    <s v="Large Box"/>
    <x v="601"/>
    <n v="0.79"/>
    <s v="United States"/>
    <x v="2"/>
    <x v="9"/>
    <s v="Clearfield"/>
    <n v="84015"/>
    <x v="76"/>
    <d v="2015-06-16T00:00:00"/>
    <x v="6"/>
    <n v="3"/>
    <n v="589.18799999999999"/>
    <n v="9"/>
    <n v="940.64"/>
    <n v="105.25"/>
  </r>
  <r>
    <n v="1469"/>
    <n v="91116"/>
    <x v="716"/>
    <x v="2"/>
    <x v="2"/>
    <n v="7.0000000000000007E-2"/>
    <n v="31.76"/>
    <n v="45.51"/>
    <s v="Delivery Truck"/>
    <s v="Small Business"/>
    <x v="0"/>
    <x v="0"/>
    <s v="Jumbo Box"/>
    <x v="500"/>
    <n v="0.65"/>
    <s v="United States"/>
    <x v="2"/>
    <x v="9"/>
    <s v="Clearfield"/>
    <n v="84015"/>
    <x v="76"/>
    <d v="2015-06-14T00:00:00"/>
    <x v="6"/>
    <n v="1"/>
    <n v="-1314.992"/>
    <n v="18"/>
    <n v="439.27"/>
    <n v="31.69"/>
  </r>
  <r>
    <n v="3179"/>
    <n v="86989"/>
    <x v="717"/>
    <x v="1"/>
    <x v="2"/>
    <n v="7.0000000000000007E-2"/>
    <n v="35.44"/>
    <n v="7.5"/>
    <s v="Regular Air"/>
    <s v="Corporate"/>
    <x v="1"/>
    <x v="2"/>
    <s v="Small Box"/>
    <x v="480"/>
    <n v="0.38"/>
    <s v="United States"/>
    <x v="1"/>
    <x v="1"/>
    <s v="Owatonna"/>
    <n v="55060"/>
    <x v="76"/>
    <d v="2015-06-19T00:00:00"/>
    <x v="6"/>
    <n v="6"/>
    <n v="262.2"/>
    <n v="11"/>
    <n v="380"/>
    <n v="35.369999999999997"/>
  </r>
  <r>
    <n v="550"/>
    <n v="90910"/>
    <x v="589"/>
    <x v="1"/>
    <x v="3"/>
    <n v="0.06"/>
    <n v="549.99"/>
    <n v="49"/>
    <s v="Delivery Truck"/>
    <s v="Corporate"/>
    <x v="2"/>
    <x v="11"/>
    <s v="Jumbo Drum"/>
    <x v="348"/>
    <n v="0.35"/>
    <s v="United States"/>
    <x v="1"/>
    <x v="24"/>
    <s v="Seguin"/>
    <n v="78155"/>
    <x v="76"/>
    <d v="2015-06-13T00:00:00"/>
    <x v="6"/>
    <n v="1"/>
    <n v="4637.4071999999996"/>
    <n v="13"/>
    <n v="6720.88"/>
    <n v="549.92999999999995"/>
  </r>
  <r>
    <n v="550"/>
    <n v="90910"/>
    <x v="589"/>
    <x v="1"/>
    <x v="3"/>
    <n v="0.08"/>
    <n v="115.99"/>
    <n v="5.99"/>
    <s v="Express Air"/>
    <s v="Corporate"/>
    <x v="2"/>
    <x v="13"/>
    <s v="Small Box"/>
    <x v="642"/>
    <n v="0.56999999999999995"/>
    <s v="United States"/>
    <x v="1"/>
    <x v="24"/>
    <s v="Seguin"/>
    <n v="78155"/>
    <x v="76"/>
    <d v="2015-06-13T00:00:00"/>
    <x v="6"/>
    <n v="1"/>
    <n v="-239.54150000000001"/>
    <n v="1"/>
    <n v="102.21"/>
    <n v="115.91"/>
  </r>
  <r>
    <n v="3230"/>
    <n v="87436"/>
    <x v="542"/>
    <x v="1"/>
    <x v="0"/>
    <n v="0.06"/>
    <n v="4.91"/>
    <n v="5.68"/>
    <s v="Express Air"/>
    <s v="Small Business"/>
    <x v="1"/>
    <x v="1"/>
    <s v="Small Box"/>
    <x v="643"/>
    <n v="0.36"/>
    <s v="United States"/>
    <x v="1"/>
    <x v="19"/>
    <s v="Waukesha"/>
    <n v="53186"/>
    <x v="130"/>
    <d v="2015-06-13T00:00:00"/>
    <x v="6"/>
    <n v="0"/>
    <n v="-31.68825"/>
    <n v="10"/>
    <n v="53.89"/>
    <n v="4.8499999999999996"/>
  </r>
  <r>
    <n v="3230"/>
    <n v="87436"/>
    <x v="542"/>
    <x v="1"/>
    <x v="0"/>
    <n v="7.0000000000000007E-2"/>
    <n v="48.94"/>
    <n v="5.86"/>
    <s v="Express Air"/>
    <s v="Small Business"/>
    <x v="1"/>
    <x v="2"/>
    <s v="Small Box"/>
    <x v="644"/>
    <n v="0.35"/>
    <s v="United States"/>
    <x v="1"/>
    <x v="19"/>
    <s v="Waukesha"/>
    <n v="53186"/>
    <x v="130"/>
    <d v="2015-06-14T00:00:00"/>
    <x v="6"/>
    <n v="0"/>
    <n v="690.7038"/>
    <n v="21"/>
    <n v="1001.02"/>
    <n v="48.87"/>
  </r>
  <r>
    <n v="2143"/>
    <n v="87569"/>
    <x v="718"/>
    <x v="0"/>
    <x v="1"/>
    <n v="0.08"/>
    <n v="17.149999999999999"/>
    <n v="4.96"/>
    <s v="Regular Air"/>
    <s v="Home Office"/>
    <x v="1"/>
    <x v="12"/>
    <s v="Small Box"/>
    <x v="496"/>
    <n v="0.57999999999999996"/>
    <s v="United States"/>
    <x v="0"/>
    <x v="14"/>
    <s v="Fairfax"/>
    <n v="20151"/>
    <x v="130"/>
    <d v="2015-06-16T00:00:00"/>
    <x v="6"/>
    <n v="2"/>
    <n v="33.659999999999997"/>
    <n v="12"/>
    <n v="200.61"/>
    <n v="17.07"/>
  </r>
  <r>
    <n v="2771"/>
    <n v="88974"/>
    <x v="719"/>
    <x v="0"/>
    <x v="1"/>
    <n v="7.0000000000000007E-2"/>
    <n v="177.98"/>
    <n v="0.99"/>
    <s v="Regular Air"/>
    <s v="Corporate"/>
    <x v="1"/>
    <x v="3"/>
    <s v="Small Box"/>
    <x v="645"/>
    <n v="0.56000000000000005"/>
    <s v="United States"/>
    <x v="0"/>
    <x v="25"/>
    <s v="East Point"/>
    <n v="30344"/>
    <x v="130"/>
    <d v="2015-06-13T00:00:00"/>
    <x v="6"/>
    <n v="0"/>
    <n v="-191.548"/>
    <n v="3"/>
    <n v="536.29"/>
    <n v="177.91"/>
  </r>
  <r>
    <n v="1129"/>
    <n v="39430"/>
    <x v="355"/>
    <x v="3"/>
    <x v="2"/>
    <n v="0.03"/>
    <n v="30.98"/>
    <n v="6.5"/>
    <s v="Regular Air"/>
    <s v="Corporate"/>
    <x v="2"/>
    <x v="7"/>
    <s v="Small Box"/>
    <x v="565"/>
    <n v="0.79"/>
    <s v="United States"/>
    <x v="3"/>
    <x v="13"/>
    <s v="Boston"/>
    <n v="2118"/>
    <x v="130"/>
    <d v="2015-06-17T00:00:00"/>
    <x v="6"/>
    <n v="3"/>
    <n v="-144.19999999999999"/>
    <n v="44"/>
    <n v="1332.09"/>
    <n v="30.95"/>
  </r>
  <r>
    <n v="1132"/>
    <n v="88104"/>
    <x v="356"/>
    <x v="1"/>
    <x v="2"/>
    <n v="0.03"/>
    <n v="30.98"/>
    <n v="6.5"/>
    <s v="Regular Air"/>
    <s v="Corporate"/>
    <x v="2"/>
    <x v="7"/>
    <s v="Small Box"/>
    <x v="565"/>
    <n v="0.79"/>
    <s v="United States"/>
    <x v="1"/>
    <x v="24"/>
    <s v="Euless"/>
    <n v="76039"/>
    <x v="130"/>
    <d v="2015-06-17T00:00:00"/>
    <x v="6"/>
    <n v="3"/>
    <n v="-115.36"/>
    <n v="11"/>
    <n v="333.02"/>
    <n v="30.95"/>
  </r>
  <r>
    <n v="1505"/>
    <n v="86181"/>
    <x v="720"/>
    <x v="1"/>
    <x v="2"/>
    <n v="0"/>
    <n v="85.99"/>
    <n v="0.99"/>
    <s v="Regular Air"/>
    <s v="Small Business"/>
    <x v="2"/>
    <x v="13"/>
    <s v="Wrap Bag"/>
    <x v="646"/>
    <n v="0.85"/>
    <s v="United States"/>
    <x v="1"/>
    <x v="24"/>
    <s v="College Station"/>
    <n v="77840"/>
    <x v="130"/>
    <d v="2015-06-18T00:00:00"/>
    <x v="6"/>
    <n v="4"/>
    <n v="-138.0368"/>
    <n v="6"/>
    <n v="464.86"/>
    <n v="85.99"/>
  </r>
  <r>
    <n v="5"/>
    <n v="90193"/>
    <x v="721"/>
    <x v="2"/>
    <x v="4"/>
    <n v="0.02"/>
    <n v="500.98"/>
    <n v="26"/>
    <s v="Delivery Truck"/>
    <s v="Home Office"/>
    <x v="0"/>
    <x v="5"/>
    <s v="Jumbo Drum"/>
    <x v="143"/>
    <n v="0.6"/>
    <s v="United States"/>
    <x v="2"/>
    <x v="2"/>
    <s v="San Gabriel"/>
    <n v="91776"/>
    <x v="130"/>
    <d v="2015-06-15T00:00:00"/>
    <x v="6"/>
    <n v="1"/>
    <n v="4390.3665000000001"/>
    <n v="12"/>
    <n v="6362.85"/>
    <n v="500.96"/>
  </r>
  <r>
    <n v="1044"/>
    <n v="28001"/>
    <x v="422"/>
    <x v="2"/>
    <x v="0"/>
    <n v="0.02"/>
    <n v="209.84"/>
    <n v="21.21"/>
    <s v="Regular Air"/>
    <s v="Home Office"/>
    <x v="0"/>
    <x v="8"/>
    <s v="Large Box"/>
    <x v="602"/>
    <n v="0.59"/>
    <s v="United States"/>
    <x v="2"/>
    <x v="2"/>
    <s v="Los Angeles"/>
    <n v="90004"/>
    <x v="131"/>
    <d v="2015-06-14T00:00:00"/>
    <x v="6"/>
    <n v="0"/>
    <n v="2593.14"/>
    <n v="62"/>
    <n v="13546.94"/>
    <n v="209.82"/>
  </r>
  <r>
    <n v="1044"/>
    <n v="28001"/>
    <x v="422"/>
    <x v="2"/>
    <x v="0"/>
    <n v="0.01"/>
    <n v="194.3"/>
    <n v="11.54"/>
    <s v="Regular Air"/>
    <s v="Home Office"/>
    <x v="0"/>
    <x v="8"/>
    <s v="Large Box"/>
    <x v="316"/>
    <n v="0.59"/>
    <s v="United States"/>
    <x v="2"/>
    <x v="2"/>
    <s v="Los Angeles"/>
    <n v="90004"/>
    <x v="131"/>
    <d v="2015-06-16T00:00:00"/>
    <x v="6"/>
    <n v="2"/>
    <n v="1162.76"/>
    <n v="32"/>
    <n v="6401.65"/>
    <n v="194.29"/>
  </r>
  <r>
    <n v="1519"/>
    <n v="89957"/>
    <x v="722"/>
    <x v="3"/>
    <x v="0"/>
    <n v="0.06"/>
    <n v="55.48"/>
    <n v="4.8499999999999996"/>
    <s v="Regular Air"/>
    <s v="Consumer"/>
    <x v="1"/>
    <x v="2"/>
    <s v="Small Box"/>
    <x v="647"/>
    <n v="0.37"/>
    <s v="United States"/>
    <x v="3"/>
    <x v="30"/>
    <s v="Auburn"/>
    <n v="4210"/>
    <x v="131"/>
    <d v="2015-06-14T00:00:00"/>
    <x v="6"/>
    <n v="0"/>
    <n v="711.05190000000005"/>
    <n v="19"/>
    <n v="1030.51"/>
    <n v="55.42"/>
  </r>
  <r>
    <n v="1522"/>
    <n v="89957"/>
    <x v="723"/>
    <x v="1"/>
    <x v="0"/>
    <n v="0.1"/>
    <n v="122.99"/>
    <n v="70.2"/>
    <s v="Delivery Truck"/>
    <s v="Consumer"/>
    <x v="0"/>
    <x v="5"/>
    <s v="Jumbo Drum"/>
    <x v="17"/>
    <n v="0.74"/>
    <s v="United States"/>
    <x v="1"/>
    <x v="1"/>
    <s v="Hopkins"/>
    <n v="55305"/>
    <x v="131"/>
    <d v="2015-06-15T00:00:00"/>
    <x v="6"/>
    <n v="1"/>
    <n v="-899.67499999999995"/>
    <n v="17"/>
    <n v="2026.91"/>
    <n v="122.89"/>
  </r>
  <r>
    <n v="3339"/>
    <n v="85981"/>
    <x v="724"/>
    <x v="0"/>
    <x v="1"/>
    <n v="0.03"/>
    <n v="2.61"/>
    <n v="0.5"/>
    <s v="Regular Air"/>
    <s v="Consumer"/>
    <x v="1"/>
    <x v="10"/>
    <s v="Small Box"/>
    <x v="390"/>
    <n v="0.39"/>
    <s v="United States"/>
    <x v="0"/>
    <x v="7"/>
    <s v="Titusville"/>
    <n v="32780"/>
    <x v="131"/>
    <d v="2015-06-15T00:00:00"/>
    <x v="6"/>
    <n v="1"/>
    <n v="4.0442999999999998"/>
    <n v="7"/>
    <n v="19.02"/>
    <n v="2.58"/>
  </r>
  <r>
    <n v="3339"/>
    <n v="85981"/>
    <x v="724"/>
    <x v="0"/>
    <x v="1"/>
    <n v="0.01"/>
    <n v="11.66"/>
    <n v="7.95"/>
    <s v="Regular Air"/>
    <s v="Consumer"/>
    <x v="1"/>
    <x v="9"/>
    <s v="Small Pack"/>
    <x v="48"/>
    <n v="0.57999999999999996"/>
    <s v="United States"/>
    <x v="0"/>
    <x v="7"/>
    <s v="Titusville"/>
    <n v="32780"/>
    <x v="131"/>
    <d v="2015-06-15T00:00:00"/>
    <x v="6"/>
    <n v="1"/>
    <n v="-10.368399999999999"/>
    <n v="16"/>
    <n v="193.87"/>
    <n v="11.65"/>
  </r>
  <r>
    <n v="1644"/>
    <n v="87342"/>
    <x v="725"/>
    <x v="1"/>
    <x v="2"/>
    <n v="0.09"/>
    <n v="107.53"/>
    <n v="5.81"/>
    <s v="Regular Air"/>
    <s v="Small Business"/>
    <x v="0"/>
    <x v="8"/>
    <s v="Medium Box"/>
    <x v="614"/>
    <n v="0.65"/>
    <s v="United States"/>
    <x v="1"/>
    <x v="24"/>
    <s v="Friendswood"/>
    <n v="77546"/>
    <x v="131"/>
    <d v="2015-06-16T00:00:00"/>
    <x v="6"/>
    <n v="2"/>
    <n v="69.545100000000005"/>
    <n v="1"/>
    <n v="100.79"/>
    <n v="107.44"/>
  </r>
  <r>
    <n v="1738"/>
    <n v="85868"/>
    <x v="726"/>
    <x v="0"/>
    <x v="2"/>
    <n v="0.04"/>
    <n v="35.44"/>
    <n v="19.989999999999998"/>
    <s v="Regular Air"/>
    <s v="Corporate"/>
    <x v="1"/>
    <x v="2"/>
    <s v="Small Box"/>
    <x v="121"/>
    <n v="0.38"/>
    <s v="United States"/>
    <x v="0"/>
    <x v="3"/>
    <s v="Gastonia"/>
    <n v="28052"/>
    <x v="131"/>
    <d v="2015-06-21T00:00:00"/>
    <x v="6"/>
    <n v="5"/>
    <n v="-108.27249999999999"/>
    <n v="11"/>
    <n v="406.26"/>
    <n v="35.4"/>
  </r>
  <r>
    <n v="1775"/>
    <n v="89944"/>
    <x v="727"/>
    <x v="1"/>
    <x v="2"/>
    <n v="0.09"/>
    <n v="12.95"/>
    <n v="4.9800000000000004"/>
    <s v="Regular Air"/>
    <s v="Consumer"/>
    <x v="1"/>
    <x v="1"/>
    <s v="Small Box"/>
    <x v="189"/>
    <n v="0.4"/>
    <s v="United States"/>
    <x v="1"/>
    <x v="26"/>
    <s v="South Bend"/>
    <n v="46614"/>
    <x v="131"/>
    <d v="2015-06-21T00:00:00"/>
    <x v="6"/>
    <n v="5"/>
    <n v="123.89175"/>
    <n v="21"/>
    <n v="269.54000000000002"/>
    <n v="12.86"/>
  </r>
  <r>
    <n v="547"/>
    <n v="86250"/>
    <x v="728"/>
    <x v="3"/>
    <x v="4"/>
    <n v="0.03"/>
    <n v="13.73"/>
    <n v="6.85"/>
    <s v="Express Air"/>
    <s v="Corporate"/>
    <x v="0"/>
    <x v="8"/>
    <s v="Wrap Bag"/>
    <x v="648"/>
    <n v="0.54"/>
    <s v="United States"/>
    <x v="3"/>
    <x v="21"/>
    <s v="Morgantown"/>
    <n v="26501"/>
    <x v="131"/>
    <d v="2015-06-15T00:00:00"/>
    <x v="6"/>
    <n v="1"/>
    <n v="39.585299999999997"/>
    <n v="4"/>
    <n v="57.37"/>
    <n v="13.7"/>
  </r>
  <r>
    <n v="2979"/>
    <n v="86546"/>
    <x v="415"/>
    <x v="1"/>
    <x v="4"/>
    <n v="0.01"/>
    <n v="5.84"/>
    <n v="0.83"/>
    <s v="Regular Air"/>
    <s v="Corporate"/>
    <x v="1"/>
    <x v="9"/>
    <s v="Wrap Bag"/>
    <x v="649"/>
    <n v="0.49"/>
    <s v="United States"/>
    <x v="1"/>
    <x v="43"/>
    <s v="Dickinson"/>
    <n v="58601"/>
    <x v="131"/>
    <d v="2015-06-16T00:00:00"/>
    <x v="6"/>
    <n v="2"/>
    <n v="16.091999999999999"/>
    <n v="4"/>
    <n v="23.89"/>
    <n v="5.83"/>
  </r>
  <r>
    <n v="3120"/>
    <n v="90160"/>
    <x v="729"/>
    <x v="0"/>
    <x v="4"/>
    <n v="0.08"/>
    <n v="315.98"/>
    <n v="19.989999999999998"/>
    <s v="Regular Air"/>
    <s v="Home Office"/>
    <x v="1"/>
    <x v="1"/>
    <s v="Small Box"/>
    <x v="103"/>
    <n v="0.38"/>
    <s v="United States"/>
    <x v="0"/>
    <x v="48"/>
    <s v="New Orleans"/>
    <n v="70117"/>
    <x v="131"/>
    <d v="2015-06-14T00:00:00"/>
    <x v="6"/>
    <n v="0"/>
    <n v="44.52"/>
    <n v="9"/>
    <n v="2642.48"/>
    <n v="315.89999999999998"/>
  </r>
  <r>
    <n v="1860"/>
    <n v="86846"/>
    <x v="730"/>
    <x v="3"/>
    <x v="0"/>
    <n v="0.09"/>
    <n v="5.98"/>
    <n v="1.49"/>
    <s v="Regular Air"/>
    <s v="Home Office"/>
    <x v="1"/>
    <x v="1"/>
    <s v="Small Box"/>
    <x v="261"/>
    <n v="0.39"/>
    <s v="United States"/>
    <x v="3"/>
    <x v="13"/>
    <s v="Webster"/>
    <n v="1570"/>
    <x v="132"/>
    <d v="2015-06-17T00:00:00"/>
    <x v="6"/>
    <n v="3"/>
    <n v="13.2294"/>
    <n v="5"/>
    <n v="28.01"/>
    <n v="5.89"/>
  </r>
  <r>
    <n v="33"/>
    <n v="89201"/>
    <x v="731"/>
    <x v="2"/>
    <x v="4"/>
    <n v="0.03"/>
    <n v="4.24"/>
    <n v="5.41"/>
    <s v="Regular Air"/>
    <s v="Corporate"/>
    <x v="1"/>
    <x v="1"/>
    <s v="Small Box"/>
    <x v="81"/>
    <n v="0.35"/>
    <s v="United States"/>
    <x v="2"/>
    <x v="8"/>
    <s v="Gresham"/>
    <n v="97030"/>
    <x v="132"/>
    <d v="2015-06-17T00:00:00"/>
    <x v="6"/>
    <n v="3"/>
    <n v="-84.437600000000003"/>
    <n v="13"/>
    <n v="58.68"/>
    <n v="4.21"/>
  </r>
  <r>
    <n v="33"/>
    <n v="89201"/>
    <x v="731"/>
    <x v="2"/>
    <x v="4"/>
    <n v="0.04"/>
    <n v="2.94"/>
    <n v="0.7"/>
    <s v="Regular Air"/>
    <s v="Corporate"/>
    <x v="1"/>
    <x v="9"/>
    <s v="Wrap Bag"/>
    <x v="536"/>
    <n v="0.57999999999999996"/>
    <s v="United States"/>
    <x v="2"/>
    <x v="8"/>
    <s v="Gresham"/>
    <n v="97030"/>
    <x v="132"/>
    <d v="2015-06-16T00:00:00"/>
    <x v="6"/>
    <n v="2"/>
    <n v="24.312000000000001"/>
    <n v="18"/>
    <n v="53.1"/>
    <n v="2.9"/>
  </r>
  <r>
    <n v="736"/>
    <n v="90361"/>
    <x v="732"/>
    <x v="3"/>
    <x v="4"/>
    <n v="0.06"/>
    <n v="350.98"/>
    <n v="30"/>
    <s v="Delivery Truck"/>
    <s v="Consumer"/>
    <x v="0"/>
    <x v="5"/>
    <s v="Jumbo Drum"/>
    <x v="442"/>
    <n v="0.61"/>
    <s v="United States"/>
    <x v="3"/>
    <x v="31"/>
    <s v="Salem"/>
    <n v="3079"/>
    <x v="132"/>
    <d v="2015-06-17T00:00:00"/>
    <x v="6"/>
    <n v="3"/>
    <n v="797.85599999999999"/>
    <n v="6"/>
    <n v="2016.32"/>
    <n v="350.92"/>
  </r>
  <r>
    <n v="738"/>
    <n v="90361"/>
    <x v="733"/>
    <x v="3"/>
    <x v="4"/>
    <n v="0.02"/>
    <n v="70.98"/>
    <n v="46.74"/>
    <s v="Delivery Truck"/>
    <s v="Consumer"/>
    <x v="0"/>
    <x v="6"/>
    <s v="Jumbo Box"/>
    <x v="650"/>
    <n v="0.56000000000000005"/>
    <s v="United States"/>
    <x v="3"/>
    <x v="27"/>
    <s v="Cranford"/>
    <n v="7016"/>
    <x v="132"/>
    <d v="2015-06-16T00:00:00"/>
    <x v="6"/>
    <n v="2"/>
    <n v="-178.21600000000001"/>
    <n v="4"/>
    <n v="313.63"/>
    <n v="70.959999999999994"/>
  </r>
  <r>
    <n v="741"/>
    <n v="90361"/>
    <x v="734"/>
    <x v="3"/>
    <x v="4"/>
    <n v="0.04"/>
    <n v="27.48"/>
    <n v="4"/>
    <s v="Regular Air"/>
    <s v="Consumer"/>
    <x v="2"/>
    <x v="7"/>
    <s v="Small Box"/>
    <x v="227"/>
    <n v="0.75"/>
    <s v="United States"/>
    <x v="3"/>
    <x v="27"/>
    <s v="Summit"/>
    <n v="7901"/>
    <x v="132"/>
    <d v="2015-06-17T00:00:00"/>
    <x v="6"/>
    <n v="3"/>
    <n v="-26.655999999999999"/>
    <n v="15"/>
    <n v="397.17"/>
    <n v="27.44"/>
  </r>
  <r>
    <n v="2183"/>
    <n v="91571"/>
    <x v="735"/>
    <x v="0"/>
    <x v="4"/>
    <n v="0"/>
    <n v="1.48"/>
    <n v="0.7"/>
    <s v="Regular Air"/>
    <s v="Home Office"/>
    <x v="1"/>
    <x v="14"/>
    <s v="Wrap Bag"/>
    <x v="651"/>
    <n v="0.37"/>
    <s v="United States"/>
    <x v="0"/>
    <x v="35"/>
    <s v="Owensboro"/>
    <n v="42301"/>
    <x v="132"/>
    <d v="2015-06-17T00:00:00"/>
    <x v="6"/>
    <n v="3"/>
    <n v="-203.09800000000001"/>
    <n v="12"/>
    <n v="19.32"/>
    <n v="1.48"/>
  </r>
  <r>
    <n v="2512"/>
    <n v="87030"/>
    <x v="736"/>
    <x v="3"/>
    <x v="4"/>
    <n v="0.04"/>
    <n v="6.48"/>
    <n v="9.5399999999999991"/>
    <s v="Regular Air"/>
    <s v="Home Office"/>
    <x v="1"/>
    <x v="2"/>
    <s v="Small Box"/>
    <x v="102"/>
    <n v="0.37"/>
    <s v="United States"/>
    <x v="3"/>
    <x v="13"/>
    <s v="Cambridge"/>
    <n v="2138"/>
    <x v="132"/>
    <d v="2015-06-17T00:00:00"/>
    <x v="6"/>
    <n v="3"/>
    <n v="-223.94399999999999"/>
    <n v="19"/>
    <n v="125.37"/>
    <n v="6.44"/>
  </r>
  <r>
    <n v="1038"/>
    <n v="90641"/>
    <x v="737"/>
    <x v="0"/>
    <x v="0"/>
    <n v="0.1"/>
    <n v="7.64"/>
    <n v="5.83"/>
    <s v="Regular Air"/>
    <s v="Corporate"/>
    <x v="1"/>
    <x v="2"/>
    <s v="Wrap Bag"/>
    <x v="288"/>
    <n v="0.36"/>
    <s v="United States"/>
    <x v="0"/>
    <x v="7"/>
    <s v="Belle Glade"/>
    <n v="33430"/>
    <x v="133"/>
    <d v="2015-06-17T00:00:00"/>
    <x v="6"/>
    <n v="2"/>
    <n v="-403.18740000000003"/>
    <n v="5"/>
    <n v="39.36"/>
    <n v="7.54"/>
  </r>
  <r>
    <n v="2677"/>
    <n v="86633"/>
    <x v="738"/>
    <x v="0"/>
    <x v="0"/>
    <n v="0.03"/>
    <n v="41.32"/>
    <n v="58.66"/>
    <s v="Express Air"/>
    <s v="Small Business"/>
    <x v="0"/>
    <x v="8"/>
    <s v="Medium Box"/>
    <x v="652"/>
    <n v="0.76"/>
    <s v="United States"/>
    <x v="0"/>
    <x v="14"/>
    <s v="Winchester"/>
    <n v="22601"/>
    <x v="133"/>
    <d v="2015-06-17T00:00:00"/>
    <x v="6"/>
    <n v="2"/>
    <n v="-32.816000000000003"/>
    <n v="10"/>
    <n v="419.27"/>
    <n v="41.29"/>
  </r>
  <r>
    <n v="2677"/>
    <n v="86633"/>
    <x v="738"/>
    <x v="0"/>
    <x v="0"/>
    <n v="0"/>
    <n v="6.88"/>
    <n v="2"/>
    <s v="Regular Air"/>
    <s v="Small Business"/>
    <x v="1"/>
    <x v="2"/>
    <s v="Wrap Bag"/>
    <x v="398"/>
    <n v="0.39"/>
    <s v="United States"/>
    <x v="0"/>
    <x v="14"/>
    <s v="Winchester"/>
    <n v="22601"/>
    <x v="133"/>
    <d v="2015-06-16T00:00:00"/>
    <x v="6"/>
    <n v="1"/>
    <n v="-15.61"/>
    <n v="5"/>
    <n v="36"/>
    <n v="6.88"/>
  </r>
  <r>
    <n v="2720"/>
    <n v="88766"/>
    <x v="739"/>
    <x v="0"/>
    <x v="0"/>
    <n v="0"/>
    <n v="40.479999999999997"/>
    <n v="19.989999999999998"/>
    <s v="Regular Air"/>
    <s v="Small Business"/>
    <x v="2"/>
    <x v="7"/>
    <s v="Small Box"/>
    <x v="653"/>
    <n v="0.77"/>
    <s v="United States"/>
    <x v="0"/>
    <x v="25"/>
    <s v="Dalton"/>
    <n v="30721"/>
    <x v="133"/>
    <d v="2015-06-17T00:00:00"/>
    <x v="6"/>
    <n v="2"/>
    <n v="-25.634"/>
    <n v="6"/>
    <n v="264.95"/>
    <n v="40.479999999999997"/>
  </r>
  <r>
    <n v="1492"/>
    <n v="88004"/>
    <x v="740"/>
    <x v="1"/>
    <x v="1"/>
    <n v="0.04"/>
    <n v="119.99"/>
    <n v="14"/>
    <s v="Delivery Truck"/>
    <s v="Corporate"/>
    <x v="2"/>
    <x v="4"/>
    <s v="Jumbo Drum"/>
    <x v="53"/>
    <n v="0.36"/>
    <s v="United States"/>
    <x v="1"/>
    <x v="10"/>
    <s v="Ozark"/>
    <n v="65721"/>
    <x v="133"/>
    <d v="2015-06-18T00:00:00"/>
    <x v="6"/>
    <n v="3"/>
    <n v="509.95830000000001"/>
    <n v="6"/>
    <n v="739.07"/>
    <n v="119.95"/>
  </r>
  <r>
    <n v="2355"/>
    <n v="91306"/>
    <x v="354"/>
    <x v="2"/>
    <x v="3"/>
    <n v="0.06"/>
    <n v="146.34"/>
    <n v="43.75"/>
    <s v="Delivery Truck"/>
    <s v="Consumer"/>
    <x v="0"/>
    <x v="0"/>
    <s v="Jumbo Box"/>
    <x v="13"/>
    <n v="0.65"/>
    <s v="United States"/>
    <x v="2"/>
    <x v="2"/>
    <s v="Coachella"/>
    <n v="92236"/>
    <x v="133"/>
    <d v="2015-06-18T00:00:00"/>
    <x v="6"/>
    <n v="3"/>
    <n v="-89.27"/>
    <n v="12"/>
    <n v="1721.24"/>
    <n v="146.28"/>
  </r>
  <r>
    <n v="3096"/>
    <n v="86222"/>
    <x v="741"/>
    <x v="3"/>
    <x v="0"/>
    <n v="0.04"/>
    <n v="33.89"/>
    <n v="5.0999999999999996"/>
    <s v="Express Air"/>
    <s v="Consumer"/>
    <x v="1"/>
    <x v="12"/>
    <s v="Small Box"/>
    <x v="242"/>
    <n v="0.6"/>
    <s v="United States"/>
    <x v="3"/>
    <x v="15"/>
    <s v="Hilliard"/>
    <n v="43026"/>
    <x v="134"/>
    <d v="2015-06-18T00:00:00"/>
    <x v="6"/>
    <n v="2"/>
    <n v="72.983999999999995"/>
    <n v="6"/>
    <n v="200.83"/>
    <n v="33.85"/>
  </r>
  <r>
    <n v="283"/>
    <n v="89293"/>
    <x v="742"/>
    <x v="3"/>
    <x v="1"/>
    <n v="0.1"/>
    <n v="1.68"/>
    <n v="1.57"/>
    <s v="Regular Air"/>
    <s v="Corporate"/>
    <x v="1"/>
    <x v="9"/>
    <s v="Wrap Bag"/>
    <x v="483"/>
    <n v="0.59"/>
    <s v="United States"/>
    <x v="3"/>
    <x v="27"/>
    <s v="Newark"/>
    <n v="7101"/>
    <x v="134"/>
    <d v="2015-06-18T00:00:00"/>
    <x v="6"/>
    <n v="2"/>
    <n v="-11.57"/>
    <n v="11"/>
    <n v="18.71"/>
    <n v="1.58"/>
  </r>
  <r>
    <n v="286"/>
    <n v="89761"/>
    <x v="743"/>
    <x v="1"/>
    <x v="2"/>
    <n v="0"/>
    <n v="4.13"/>
    <n v="5.34"/>
    <s v="Regular Air"/>
    <s v="Small Business"/>
    <x v="1"/>
    <x v="1"/>
    <s v="Small Box"/>
    <x v="654"/>
    <n v="0.38"/>
    <s v="United States"/>
    <x v="1"/>
    <x v="17"/>
    <s v="Shawnee"/>
    <n v="66203"/>
    <x v="134"/>
    <d v="2015-06-21T00:00:00"/>
    <x v="6"/>
    <n v="3"/>
    <n v="-61.87"/>
    <n v="9"/>
    <n v="40.950000000000003"/>
    <n v="4.13"/>
  </r>
  <r>
    <n v="286"/>
    <n v="89761"/>
    <x v="743"/>
    <x v="1"/>
    <x v="2"/>
    <n v="0.1"/>
    <n v="130.97999999999999"/>
    <n v="54.74"/>
    <s v="Delivery Truck"/>
    <s v="Small Business"/>
    <x v="0"/>
    <x v="6"/>
    <s v="Jumbo Box"/>
    <x v="281"/>
    <n v="0.69"/>
    <s v="United States"/>
    <x v="1"/>
    <x v="17"/>
    <s v="Shawnee"/>
    <n v="66203"/>
    <x v="134"/>
    <d v="2015-06-21T00:00:00"/>
    <x v="6"/>
    <n v="3"/>
    <n v="-530.24"/>
    <n v="9"/>
    <n v="1155.73"/>
    <n v="130.88"/>
  </r>
  <r>
    <n v="646"/>
    <n v="90735"/>
    <x v="744"/>
    <x v="1"/>
    <x v="2"/>
    <n v="0.03"/>
    <n v="51.75"/>
    <n v="19.989999999999998"/>
    <s v="Regular Air"/>
    <s v="Corporate"/>
    <x v="0"/>
    <x v="8"/>
    <s v="Small Box"/>
    <x v="655"/>
    <n v="0.55000000000000004"/>
    <s v="United States"/>
    <x v="1"/>
    <x v="1"/>
    <s v="Shakopee"/>
    <n v="55379"/>
    <x v="134"/>
    <d v="2015-06-22T00:00:00"/>
    <x v="6"/>
    <n v="4"/>
    <n v="261.44400000000002"/>
    <n v="16"/>
    <n v="818.81"/>
    <n v="51.72"/>
  </r>
  <r>
    <n v="1189"/>
    <n v="87584"/>
    <x v="745"/>
    <x v="2"/>
    <x v="2"/>
    <n v="0.06"/>
    <n v="10.89"/>
    <n v="4.5"/>
    <s v="Regular Air"/>
    <s v="Consumer"/>
    <x v="1"/>
    <x v="3"/>
    <s v="Small Box"/>
    <x v="525"/>
    <n v="0.59"/>
    <s v="United States"/>
    <x v="2"/>
    <x v="2"/>
    <s v="Huntington Beach"/>
    <n v="92646"/>
    <x v="134"/>
    <d v="2015-06-22T00:00:00"/>
    <x v="6"/>
    <n v="4"/>
    <n v="-25.111999999999998"/>
    <n v="14"/>
    <n v="149.32"/>
    <n v="10.83"/>
  </r>
  <r>
    <n v="1189"/>
    <n v="87584"/>
    <x v="745"/>
    <x v="2"/>
    <x v="2"/>
    <n v="0.03"/>
    <n v="10.64"/>
    <n v="5.16"/>
    <s v="Regular Air"/>
    <s v="Consumer"/>
    <x v="0"/>
    <x v="8"/>
    <s v="Small Box"/>
    <x v="656"/>
    <n v="0.56999999999999995"/>
    <s v="United States"/>
    <x v="2"/>
    <x v="2"/>
    <s v="Huntington Beach"/>
    <n v="92646"/>
    <x v="134"/>
    <d v="2015-06-22T00:00:00"/>
    <x v="6"/>
    <n v="4"/>
    <n v="17.376000000000001"/>
    <n v="16"/>
    <n v="177.01"/>
    <n v="10.61"/>
  </r>
  <r>
    <n v="1189"/>
    <n v="87584"/>
    <x v="745"/>
    <x v="2"/>
    <x v="2"/>
    <n v="0.03"/>
    <n v="7.96"/>
    <n v="4.95"/>
    <s v="Regular Air"/>
    <s v="Consumer"/>
    <x v="0"/>
    <x v="8"/>
    <s v="Small Box"/>
    <x v="534"/>
    <n v="0.41"/>
    <s v="United States"/>
    <x v="2"/>
    <x v="2"/>
    <s v="Huntington Beach"/>
    <n v="92646"/>
    <x v="134"/>
    <d v="2015-06-19T00:00:00"/>
    <x v="6"/>
    <n v="3"/>
    <n v="24.260400000000001"/>
    <n v="4"/>
    <n v="35.159999999999997"/>
    <n v="7.93"/>
  </r>
  <r>
    <n v="1193"/>
    <n v="5984"/>
    <x v="407"/>
    <x v="3"/>
    <x v="2"/>
    <n v="0.03"/>
    <n v="10.64"/>
    <n v="5.16"/>
    <s v="Regular Air"/>
    <s v="Consumer"/>
    <x v="0"/>
    <x v="8"/>
    <s v="Small Box"/>
    <x v="656"/>
    <n v="0.56999999999999995"/>
    <s v="United States"/>
    <x v="3"/>
    <x v="33"/>
    <s v="Washington"/>
    <n v="20016"/>
    <x v="134"/>
    <d v="2015-06-22T00:00:00"/>
    <x v="6"/>
    <n v="4"/>
    <n v="14.48"/>
    <n v="63"/>
    <n v="696.96"/>
    <n v="10.61"/>
  </r>
  <r>
    <n v="1193"/>
    <n v="5984"/>
    <x v="407"/>
    <x v="3"/>
    <x v="2"/>
    <n v="0.03"/>
    <n v="7.96"/>
    <n v="4.95"/>
    <s v="Regular Air"/>
    <s v="Consumer"/>
    <x v="0"/>
    <x v="8"/>
    <s v="Small Box"/>
    <x v="534"/>
    <n v="0.41"/>
    <s v="United States"/>
    <x v="3"/>
    <x v="33"/>
    <s v="Washington"/>
    <n v="20016"/>
    <x v="134"/>
    <d v="2015-06-19T00:00:00"/>
    <x v="6"/>
    <n v="3"/>
    <n v="22.25"/>
    <n v="17"/>
    <n v="149.41"/>
    <n v="7.93"/>
  </r>
  <r>
    <n v="3098"/>
    <n v="89315"/>
    <x v="428"/>
    <x v="3"/>
    <x v="2"/>
    <n v="0"/>
    <n v="11.7"/>
    <n v="6.96"/>
    <s v="Express Air"/>
    <s v="Consumer"/>
    <x v="1"/>
    <x v="3"/>
    <s v="Medium Box"/>
    <x v="45"/>
    <n v="0.5"/>
    <s v="United States"/>
    <x v="3"/>
    <x v="5"/>
    <s v="Shirley"/>
    <n v="11967"/>
    <x v="134"/>
    <d v="2015-06-19T00:00:00"/>
    <x v="6"/>
    <n v="3"/>
    <n v="-11.247999999999999"/>
    <n v="10"/>
    <n v="131.69"/>
    <n v="11.7"/>
  </r>
  <r>
    <n v="907"/>
    <n v="86460"/>
    <x v="413"/>
    <x v="0"/>
    <x v="3"/>
    <n v="0.09"/>
    <n v="2.6"/>
    <n v="2.4"/>
    <s v="Regular Air"/>
    <s v="Home Office"/>
    <x v="1"/>
    <x v="9"/>
    <s v="Wrap Bag"/>
    <x v="439"/>
    <n v="0.57999999999999996"/>
    <s v="United States"/>
    <x v="0"/>
    <x v="35"/>
    <s v="Henderson"/>
    <n v="42420"/>
    <x v="134"/>
    <d v="2015-06-19T00:00:00"/>
    <x v="6"/>
    <n v="3"/>
    <n v="1107.4079999999999"/>
    <n v="12"/>
    <n v="31.73"/>
    <n v="2.5099999999999998"/>
  </r>
  <r>
    <n v="317"/>
    <n v="86041"/>
    <x v="746"/>
    <x v="2"/>
    <x v="4"/>
    <n v="0.09"/>
    <n v="7.38"/>
    <n v="5.21"/>
    <s v="Regular Air"/>
    <s v="Corporate"/>
    <x v="0"/>
    <x v="8"/>
    <s v="Small Box"/>
    <x v="657"/>
    <n v="0.56000000000000005"/>
    <s v="United States"/>
    <x v="2"/>
    <x v="2"/>
    <s v="Lemon Grove"/>
    <n v="91945"/>
    <x v="134"/>
    <d v="2015-06-18T00:00:00"/>
    <x v="6"/>
    <n v="2"/>
    <n v="-27.16"/>
    <n v="9"/>
    <n v="66.55"/>
    <n v="7.29"/>
  </r>
  <r>
    <n v="317"/>
    <n v="86041"/>
    <x v="746"/>
    <x v="2"/>
    <x v="4"/>
    <n v="0.04"/>
    <n v="5.98"/>
    <n v="5.15"/>
    <s v="Regular Air"/>
    <s v="Corporate"/>
    <x v="1"/>
    <x v="2"/>
    <s v="Small Box"/>
    <x v="658"/>
    <n v="0.36"/>
    <s v="United States"/>
    <x v="2"/>
    <x v="2"/>
    <s v="Lemon Grove"/>
    <n v="91945"/>
    <x v="134"/>
    <d v="2015-06-18T00:00:00"/>
    <x v="6"/>
    <n v="2"/>
    <n v="-52.344000000000001"/>
    <n v="17"/>
    <n v="103.49"/>
    <n v="5.94"/>
  </r>
  <r>
    <n v="317"/>
    <n v="86041"/>
    <x v="746"/>
    <x v="2"/>
    <x v="4"/>
    <n v="0.04"/>
    <n v="15.42"/>
    <n v="10.68"/>
    <s v="Regular Air"/>
    <s v="Corporate"/>
    <x v="1"/>
    <x v="12"/>
    <s v="Small Box"/>
    <x v="124"/>
    <n v="0.57999999999999996"/>
    <s v="United States"/>
    <x v="2"/>
    <x v="2"/>
    <s v="Lemon Grove"/>
    <n v="91945"/>
    <x v="134"/>
    <d v="2015-06-18T00:00:00"/>
    <x v="6"/>
    <n v="2"/>
    <n v="-119.93600000000001"/>
    <n v="12"/>
    <n v="192.18"/>
    <n v="15.38"/>
  </r>
  <r>
    <n v="395"/>
    <n v="86384"/>
    <x v="747"/>
    <x v="0"/>
    <x v="0"/>
    <n v="0.04"/>
    <n v="15.98"/>
    <n v="4"/>
    <s v="Regular Air"/>
    <s v="Corporate"/>
    <x v="2"/>
    <x v="7"/>
    <s v="Small Box"/>
    <x v="551"/>
    <n v="0.37"/>
    <s v="United States"/>
    <x v="0"/>
    <x v="3"/>
    <s v="Albemarle"/>
    <n v="28001"/>
    <x v="135"/>
    <d v="2015-06-19T00:00:00"/>
    <x v="6"/>
    <n v="2"/>
    <n v="-19.207999999999998"/>
    <n v="4"/>
    <n v="64.59"/>
    <n v="15.94"/>
  </r>
  <r>
    <n v="395"/>
    <n v="86384"/>
    <x v="747"/>
    <x v="0"/>
    <x v="0"/>
    <n v="0.06"/>
    <n v="22.84"/>
    <n v="5.47"/>
    <s v="Regular Air"/>
    <s v="Corporate"/>
    <x v="1"/>
    <x v="2"/>
    <s v="Small Box"/>
    <x v="659"/>
    <n v="0.39"/>
    <s v="United States"/>
    <x v="0"/>
    <x v="3"/>
    <s v="Albemarle"/>
    <n v="28001"/>
    <x v="135"/>
    <d v="2015-06-20T00:00:00"/>
    <x v="6"/>
    <n v="2"/>
    <n v="7.44"/>
    <n v="20"/>
    <n v="461.94"/>
    <n v="22.78"/>
  </r>
  <r>
    <n v="152"/>
    <n v="89525"/>
    <x v="102"/>
    <x v="0"/>
    <x v="2"/>
    <n v="0.1"/>
    <n v="39.979999999999997"/>
    <n v="4"/>
    <s v="Regular Air"/>
    <s v="Small Business"/>
    <x v="2"/>
    <x v="7"/>
    <s v="Small Box"/>
    <x v="29"/>
    <n v="0.7"/>
    <s v="United States"/>
    <x v="0"/>
    <x v="36"/>
    <s v="Knoxville"/>
    <n v="37918"/>
    <x v="135"/>
    <d v="2015-06-22T00:00:00"/>
    <x v="6"/>
    <n v="3"/>
    <n v="360.24"/>
    <n v="21"/>
    <n v="772.56"/>
    <n v="39.880000000000003"/>
  </r>
  <r>
    <n v="1958"/>
    <n v="89819"/>
    <x v="748"/>
    <x v="2"/>
    <x v="2"/>
    <n v="0.09"/>
    <n v="30.98"/>
    <n v="6.5"/>
    <s v="Express Air"/>
    <s v="Consumer"/>
    <x v="2"/>
    <x v="7"/>
    <s v="Small Box"/>
    <x v="660"/>
    <n v="0.64"/>
    <s v="United States"/>
    <x v="2"/>
    <x v="8"/>
    <s v="West Linn"/>
    <n v="97068"/>
    <x v="135"/>
    <d v="2015-06-22T00:00:00"/>
    <x v="6"/>
    <n v="3"/>
    <n v="-55.97"/>
    <n v="7"/>
    <n v="204.34"/>
    <n v="30.89"/>
  </r>
  <r>
    <n v="2954"/>
    <n v="86427"/>
    <x v="749"/>
    <x v="1"/>
    <x v="2"/>
    <n v="0.09"/>
    <n v="12.22"/>
    <n v="2.85"/>
    <s v="Regular Air"/>
    <s v="Consumer"/>
    <x v="0"/>
    <x v="8"/>
    <s v="Small Pack"/>
    <x v="231"/>
    <n v="0.55000000000000004"/>
    <s v="United States"/>
    <x v="1"/>
    <x v="1"/>
    <s v="Maplewood"/>
    <n v="55119"/>
    <x v="135"/>
    <d v="2015-06-25T00:00:00"/>
    <x v="6"/>
    <n v="6"/>
    <n v="70.676699999999997"/>
    <n v="9"/>
    <n v="102.43"/>
    <n v="12.13"/>
  </r>
  <r>
    <n v="553"/>
    <n v="359"/>
    <x v="71"/>
    <x v="2"/>
    <x v="3"/>
    <n v="0.08"/>
    <n v="124.49"/>
    <n v="51.94"/>
    <s v="Delivery Truck"/>
    <s v="Corporate"/>
    <x v="0"/>
    <x v="0"/>
    <s v="Jumbo Box"/>
    <x v="317"/>
    <n v="0.63"/>
    <s v="United States"/>
    <x v="2"/>
    <x v="2"/>
    <s v="Los Angeles"/>
    <n v="90008"/>
    <x v="135"/>
    <d v="2015-06-19T00:00:00"/>
    <x v="6"/>
    <n v="2"/>
    <n v="-500.38"/>
    <n v="56"/>
    <n v="6831.37"/>
    <n v="124.41"/>
  </r>
  <r>
    <n v="555"/>
    <n v="86192"/>
    <x v="72"/>
    <x v="2"/>
    <x v="3"/>
    <n v="0.08"/>
    <n v="124.49"/>
    <n v="51.94"/>
    <s v="Delivery Truck"/>
    <s v="Corporate"/>
    <x v="0"/>
    <x v="0"/>
    <s v="Jumbo Box"/>
    <x v="317"/>
    <n v="0.63"/>
    <s v="United States"/>
    <x v="2"/>
    <x v="9"/>
    <s v="Pleasant Grove"/>
    <n v="84062"/>
    <x v="135"/>
    <d v="2015-06-19T00:00:00"/>
    <x v="6"/>
    <n v="2"/>
    <n v="-250.19"/>
    <n v="14"/>
    <n v="1707.84"/>
    <n v="124.41"/>
  </r>
  <r>
    <n v="2016"/>
    <n v="86874"/>
    <x v="750"/>
    <x v="1"/>
    <x v="3"/>
    <n v="0.1"/>
    <n v="10.48"/>
    <n v="2.89"/>
    <s v="Regular Air"/>
    <s v="Corporate"/>
    <x v="1"/>
    <x v="9"/>
    <s v="Small Pack"/>
    <x v="573"/>
    <n v="0.6"/>
    <s v="United States"/>
    <x v="1"/>
    <x v="18"/>
    <s v="Southgate"/>
    <n v="48195"/>
    <x v="135"/>
    <d v="2015-06-19T00:00:00"/>
    <x v="6"/>
    <n v="2"/>
    <n v="-8.9039999999999999"/>
    <n v="4"/>
    <n v="40.29"/>
    <n v="10.38"/>
  </r>
  <r>
    <n v="594"/>
    <n v="86311"/>
    <x v="751"/>
    <x v="1"/>
    <x v="0"/>
    <n v="0.04"/>
    <n v="39.479999999999997"/>
    <n v="1.99"/>
    <s v="Regular Air"/>
    <s v="Consumer"/>
    <x v="2"/>
    <x v="7"/>
    <s v="Small Pack"/>
    <x v="355"/>
    <n v="0.54"/>
    <s v="United States"/>
    <x v="1"/>
    <x v="26"/>
    <s v="Anderson"/>
    <n v="46016"/>
    <x v="136"/>
    <d v="2015-06-22T00:00:00"/>
    <x v="6"/>
    <n v="2"/>
    <n v="484.8492"/>
    <n v="18"/>
    <n v="702.68"/>
    <n v="39.44"/>
  </r>
  <r>
    <n v="594"/>
    <n v="86311"/>
    <x v="751"/>
    <x v="1"/>
    <x v="0"/>
    <n v="0.04"/>
    <n v="3.7"/>
    <n v="1.61"/>
    <s v="Regular Air"/>
    <s v="Consumer"/>
    <x v="0"/>
    <x v="8"/>
    <s v="Wrap Bag"/>
    <x v="661"/>
    <n v="0.44"/>
    <s v="United States"/>
    <x v="1"/>
    <x v="26"/>
    <s v="Anderson"/>
    <n v="46016"/>
    <x v="136"/>
    <d v="2015-06-20T00:00:00"/>
    <x v="6"/>
    <n v="1"/>
    <n v="18"/>
    <n v="18"/>
    <n v="67.239999999999995"/>
    <n v="3.66"/>
  </r>
  <r>
    <n v="1009"/>
    <n v="88372"/>
    <x v="752"/>
    <x v="3"/>
    <x v="1"/>
    <n v="0.1"/>
    <n v="550.98"/>
    <n v="45.7"/>
    <s v="Delivery Truck"/>
    <s v="Corporate"/>
    <x v="0"/>
    <x v="0"/>
    <s v="Jumbo Box"/>
    <x v="662"/>
    <n v="0.71"/>
    <s v="United States"/>
    <x v="3"/>
    <x v="30"/>
    <s v="Saco"/>
    <n v="4072"/>
    <x v="136"/>
    <d v="2015-06-21T00:00:00"/>
    <x v="6"/>
    <n v="1"/>
    <n v="818.54617499999995"/>
    <n v="14"/>
    <n v="6963.67"/>
    <n v="550.88"/>
  </r>
  <r>
    <n v="1956"/>
    <n v="89820"/>
    <x v="753"/>
    <x v="2"/>
    <x v="1"/>
    <n v="0.09"/>
    <n v="40.98"/>
    <n v="6.5"/>
    <s v="Regular Air"/>
    <s v="Consumer"/>
    <x v="2"/>
    <x v="7"/>
    <s v="Small Box"/>
    <x v="452"/>
    <n v="0.74"/>
    <s v="United States"/>
    <x v="2"/>
    <x v="39"/>
    <s v="Louisville"/>
    <n v="80027"/>
    <x v="136"/>
    <d v="2015-06-21T00:00:00"/>
    <x v="6"/>
    <n v="1"/>
    <n v="-50.244999999999997"/>
    <n v="19"/>
    <n v="746.91"/>
    <n v="40.89"/>
  </r>
  <r>
    <n v="796"/>
    <n v="86869"/>
    <x v="279"/>
    <x v="1"/>
    <x v="4"/>
    <n v="0.1"/>
    <n v="14.42"/>
    <n v="6.75"/>
    <s v="Regular Air"/>
    <s v="Corporate"/>
    <x v="1"/>
    <x v="3"/>
    <s v="Medium Box"/>
    <x v="248"/>
    <n v="0.52"/>
    <s v="United States"/>
    <x v="1"/>
    <x v="22"/>
    <s v="Papillion"/>
    <n v="68046"/>
    <x v="136"/>
    <d v="2015-06-22T00:00:00"/>
    <x v="6"/>
    <n v="2"/>
    <n v="-20.103999999999999"/>
    <n v="1"/>
    <n v="15.49"/>
    <n v="14.32"/>
  </r>
  <r>
    <n v="2323"/>
    <n v="88722"/>
    <x v="754"/>
    <x v="2"/>
    <x v="4"/>
    <n v="0.06"/>
    <n v="4.9800000000000004"/>
    <n v="4.62"/>
    <s v="Express Air"/>
    <s v="Small Business"/>
    <x v="2"/>
    <x v="7"/>
    <s v="Small Pack"/>
    <x v="340"/>
    <n v="0.64"/>
    <s v="United States"/>
    <x v="2"/>
    <x v="2"/>
    <s v="Coachella"/>
    <n v="92236"/>
    <x v="136"/>
    <d v="2015-06-19T00:00:00"/>
    <x v="6"/>
    <n v="1"/>
    <n v="-27.004999999999999"/>
    <n v="7"/>
    <n v="38.74"/>
    <n v="4.92"/>
  </r>
  <r>
    <n v="3138"/>
    <n v="86796"/>
    <x v="755"/>
    <x v="3"/>
    <x v="4"/>
    <n v="0.05"/>
    <n v="4.0599999999999996"/>
    <n v="6.89"/>
    <s v="Express Air"/>
    <s v="Corporate"/>
    <x v="1"/>
    <x v="3"/>
    <s v="Small Box"/>
    <x v="361"/>
    <n v="0.6"/>
    <s v="United States"/>
    <x v="3"/>
    <x v="31"/>
    <s v="Londonderry"/>
    <n v="3053"/>
    <x v="136"/>
    <d v="2015-06-21T00:00:00"/>
    <x v="6"/>
    <n v="1"/>
    <n v="-122.83499999999999"/>
    <n v="22"/>
    <n v="92.57"/>
    <n v="4.01"/>
  </r>
  <r>
    <n v="3167"/>
    <n v="86491"/>
    <x v="756"/>
    <x v="0"/>
    <x v="4"/>
    <n v="7.0000000000000007E-2"/>
    <n v="280.98"/>
    <n v="57"/>
    <s v="Delivery Truck"/>
    <s v="Corporate"/>
    <x v="0"/>
    <x v="5"/>
    <s v="Jumbo Drum"/>
    <x v="545"/>
    <n v="0.78"/>
    <s v="United States"/>
    <x v="0"/>
    <x v="7"/>
    <s v="Ponte Vedra Beach"/>
    <n v="32004"/>
    <x v="136"/>
    <d v="2015-06-20T00:00:00"/>
    <x v="6"/>
    <n v="1"/>
    <n v="-283.9914"/>
    <n v="14"/>
    <n v="3936.61"/>
    <n v="280.91000000000003"/>
  </r>
  <r>
    <n v="3167"/>
    <n v="86491"/>
    <x v="756"/>
    <x v="0"/>
    <x v="4"/>
    <n v="0"/>
    <n v="4.9800000000000004"/>
    <n v="7.44"/>
    <s v="Regular Air"/>
    <s v="Corporate"/>
    <x v="1"/>
    <x v="2"/>
    <s v="Small Box"/>
    <x v="65"/>
    <n v="0.36"/>
    <s v="United States"/>
    <x v="0"/>
    <x v="7"/>
    <s v="Ponte Vedra Beach"/>
    <n v="32004"/>
    <x v="136"/>
    <d v="2015-06-21T00:00:00"/>
    <x v="6"/>
    <n v="1"/>
    <n v="-195.34200000000001"/>
    <n v="15"/>
    <n v="78.31"/>
    <n v="4.9800000000000004"/>
  </r>
  <r>
    <n v="3167"/>
    <n v="86491"/>
    <x v="756"/>
    <x v="0"/>
    <x v="4"/>
    <n v="0.1"/>
    <n v="3.98"/>
    <n v="0.83"/>
    <s v="Regular Air"/>
    <s v="Corporate"/>
    <x v="1"/>
    <x v="9"/>
    <s v="Wrap Bag"/>
    <x v="663"/>
    <n v="0.51"/>
    <s v="United States"/>
    <x v="0"/>
    <x v="7"/>
    <s v="Ponte Vedra Beach"/>
    <n v="32004"/>
    <x v="136"/>
    <d v="2015-06-21T00:00:00"/>
    <x v="6"/>
    <n v="1"/>
    <n v="-89.709199999999996"/>
    <n v="11"/>
    <n v="42.46"/>
    <n v="3.88"/>
  </r>
  <r>
    <n v="491"/>
    <n v="6562"/>
    <x v="757"/>
    <x v="3"/>
    <x v="0"/>
    <n v="0.02"/>
    <n v="1360.14"/>
    <n v="14.7"/>
    <s v="Delivery Truck"/>
    <s v="Consumer"/>
    <x v="2"/>
    <x v="4"/>
    <s v="Jumbo Drum"/>
    <x v="234"/>
    <n v="0.59"/>
    <s v="United States"/>
    <x v="3"/>
    <x v="5"/>
    <s v="New York City"/>
    <n v="10154"/>
    <x v="137"/>
    <d v="2015-06-22T00:00:00"/>
    <x v="6"/>
    <n v="1"/>
    <n v="2028.12"/>
    <n v="22"/>
    <n v="31670.6"/>
    <n v="1360.12"/>
  </r>
  <r>
    <n v="494"/>
    <n v="88908"/>
    <x v="758"/>
    <x v="2"/>
    <x v="0"/>
    <n v="0.02"/>
    <n v="1360.14"/>
    <n v="14.7"/>
    <s v="Delivery Truck"/>
    <s v="Consumer"/>
    <x v="2"/>
    <x v="4"/>
    <s v="Jumbo Drum"/>
    <x v="234"/>
    <n v="0.59"/>
    <s v="United States"/>
    <x v="2"/>
    <x v="6"/>
    <s v="Seattle"/>
    <n v="98115"/>
    <x v="137"/>
    <d v="2015-06-22T00:00:00"/>
    <x v="6"/>
    <n v="1"/>
    <n v="3042.18"/>
    <n v="6"/>
    <n v="8637.44"/>
    <n v="1360.12"/>
  </r>
  <r>
    <n v="896"/>
    <n v="90167"/>
    <x v="260"/>
    <x v="1"/>
    <x v="0"/>
    <n v="0.06"/>
    <n v="47.98"/>
    <n v="3.61"/>
    <s v="Regular Air"/>
    <s v="Corporate"/>
    <x v="2"/>
    <x v="7"/>
    <s v="Small Pack"/>
    <x v="346"/>
    <n v="0.71"/>
    <s v="United States"/>
    <x v="1"/>
    <x v="24"/>
    <s v="Denton"/>
    <n v="76201"/>
    <x v="137"/>
    <d v="2015-06-22T00:00:00"/>
    <x v="6"/>
    <n v="1"/>
    <n v="35.954999999999998"/>
    <n v="11"/>
    <n v="517.67999999999995"/>
    <n v="47.92"/>
  </r>
  <r>
    <n v="2352"/>
    <n v="86165"/>
    <x v="759"/>
    <x v="3"/>
    <x v="0"/>
    <n v="0.06"/>
    <n v="59.76"/>
    <n v="9.7100000000000009"/>
    <s v="Regular Air"/>
    <s v="Consumer"/>
    <x v="1"/>
    <x v="12"/>
    <s v="Small Box"/>
    <x v="621"/>
    <n v="0.56999999999999995"/>
    <s v="United States"/>
    <x v="3"/>
    <x v="38"/>
    <s v="Cumberland"/>
    <n v="21501"/>
    <x v="137"/>
    <d v="2015-06-23T00:00:00"/>
    <x v="6"/>
    <n v="2"/>
    <n v="756.67470000000003"/>
    <n v="18"/>
    <n v="1096.6300000000001"/>
    <n v="59.7"/>
  </r>
  <r>
    <n v="2352"/>
    <n v="86165"/>
    <x v="759"/>
    <x v="3"/>
    <x v="0"/>
    <n v="7.0000000000000007E-2"/>
    <n v="195.99"/>
    <n v="4.2"/>
    <s v="Regular Air"/>
    <s v="Consumer"/>
    <x v="2"/>
    <x v="13"/>
    <s v="Small Box"/>
    <x v="277"/>
    <n v="0.56000000000000005"/>
    <s v="United States"/>
    <x v="3"/>
    <x v="38"/>
    <s v="Cumberland"/>
    <n v="21501"/>
    <x v="137"/>
    <d v="2015-06-23T00:00:00"/>
    <x v="6"/>
    <n v="2"/>
    <n v="-222.34299999999999"/>
    <n v="4"/>
    <n v="632.12"/>
    <n v="195.92"/>
  </r>
  <r>
    <n v="1123"/>
    <n v="87016"/>
    <x v="760"/>
    <x v="2"/>
    <x v="1"/>
    <n v="0.09"/>
    <n v="175.99"/>
    <n v="4.99"/>
    <s v="Regular Air"/>
    <s v="Small Business"/>
    <x v="2"/>
    <x v="13"/>
    <s v="Small Box"/>
    <x v="351"/>
    <n v="0.59"/>
    <s v="United States"/>
    <x v="2"/>
    <x v="2"/>
    <s v="Roseville"/>
    <n v="95661"/>
    <x v="137"/>
    <d v="2015-06-22T00:00:00"/>
    <x v="6"/>
    <n v="1"/>
    <n v="2169.7464"/>
    <n v="22"/>
    <n v="3144.56"/>
    <n v="175.9"/>
  </r>
  <r>
    <n v="1124"/>
    <n v="87016"/>
    <x v="761"/>
    <x v="3"/>
    <x v="1"/>
    <n v="0.09"/>
    <n v="160.97999999999999"/>
    <n v="35.020000000000003"/>
    <s v="Delivery Truck"/>
    <s v="Small Business"/>
    <x v="0"/>
    <x v="6"/>
    <s v="Jumbo Box"/>
    <x v="664"/>
    <n v="0.72"/>
    <s v="United States"/>
    <x v="3"/>
    <x v="29"/>
    <s v="Norwich"/>
    <n v="6360"/>
    <x v="137"/>
    <d v="2015-06-21T00:00:00"/>
    <x v="6"/>
    <n v="0"/>
    <n v="-229.93"/>
    <n v="18"/>
    <n v="2653.02"/>
    <n v="160.88999999999999"/>
  </r>
  <r>
    <n v="1432"/>
    <n v="86827"/>
    <x v="677"/>
    <x v="1"/>
    <x v="2"/>
    <n v="7.0000000000000007E-2"/>
    <n v="10.98"/>
    <n v="4.8"/>
    <s v="Regular Air"/>
    <s v="Corporate"/>
    <x v="1"/>
    <x v="15"/>
    <s v="Small Box"/>
    <x v="665"/>
    <n v="0.36"/>
    <s v="United States"/>
    <x v="1"/>
    <x v="26"/>
    <s v="Indianapolis"/>
    <n v="46203"/>
    <x v="137"/>
    <d v="2015-06-27T00:00:00"/>
    <x v="6"/>
    <n v="5"/>
    <n v="52.92"/>
    <n v="16"/>
    <n v="165.21"/>
    <n v="10.91"/>
  </r>
  <r>
    <n v="491"/>
    <n v="42852"/>
    <x v="757"/>
    <x v="3"/>
    <x v="4"/>
    <n v="0.02"/>
    <n v="9.06"/>
    <n v="9.86"/>
    <s v="Regular Air"/>
    <s v="Consumer"/>
    <x v="1"/>
    <x v="2"/>
    <s v="Small Box"/>
    <x v="138"/>
    <n v="0.4"/>
    <s v="United States"/>
    <x v="3"/>
    <x v="5"/>
    <s v="New York City"/>
    <n v="10154"/>
    <x v="137"/>
    <d v="2015-06-22T00:00:00"/>
    <x v="6"/>
    <n v="1"/>
    <n v="-63.51"/>
    <n v="24"/>
    <n v="239.82"/>
    <n v="9.0399999999999991"/>
  </r>
  <r>
    <n v="494"/>
    <n v="88908"/>
    <x v="758"/>
    <x v="2"/>
    <x v="4"/>
    <n v="0.02"/>
    <n v="9.06"/>
    <n v="9.86"/>
    <s v="Regular Air"/>
    <s v="Consumer"/>
    <x v="1"/>
    <x v="2"/>
    <s v="Small Box"/>
    <x v="138"/>
    <n v="0.4"/>
    <s v="United States"/>
    <x v="2"/>
    <x v="6"/>
    <s v="Seattle"/>
    <n v="98115"/>
    <x v="137"/>
    <d v="2015-06-22T00:00:00"/>
    <x v="6"/>
    <n v="1"/>
    <n v="-31.754999999999999"/>
    <n v="6"/>
    <n v="59.95"/>
    <n v="9.0399999999999991"/>
  </r>
  <r>
    <n v="1424"/>
    <n v="89449"/>
    <x v="477"/>
    <x v="2"/>
    <x v="4"/>
    <n v="0.05"/>
    <n v="8.0399999999999991"/>
    <n v="8.94"/>
    <s v="Regular Air"/>
    <s v="Home Office"/>
    <x v="1"/>
    <x v="1"/>
    <s v="Small Box"/>
    <x v="52"/>
    <n v="0.4"/>
    <s v="United States"/>
    <x v="2"/>
    <x v="39"/>
    <s v="Englewood"/>
    <n v="80112"/>
    <x v="137"/>
    <d v="2015-06-22T00:00:00"/>
    <x v="6"/>
    <n v="1"/>
    <n v="-164.3948"/>
    <n v="15"/>
    <n v="121.36"/>
    <n v="7.99"/>
  </r>
  <r>
    <n v="2487"/>
    <n v="91415"/>
    <x v="762"/>
    <x v="0"/>
    <x v="4"/>
    <n v="0.04"/>
    <n v="3.08"/>
    <n v="0.99"/>
    <s v="Regular Air"/>
    <s v="Small Business"/>
    <x v="1"/>
    <x v="10"/>
    <s v="Small Box"/>
    <x v="291"/>
    <n v="0.37"/>
    <s v="United States"/>
    <x v="0"/>
    <x v="25"/>
    <s v="Tucker"/>
    <n v="30084"/>
    <x v="137"/>
    <d v="2015-06-21T00:00:00"/>
    <x v="6"/>
    <n v="0"/>
    <n v="257.08319999999998"/>
    <n v="14"/>
    <n v="43.41"/>
    <n v="3.04"/>
  </r>
  <r>
    <n v="2487"/>
    <n v="91415"/>
    <x v="762"/>
    <x v="0"/>
    <x v="4"/>
    <n v="0.1"/>
    <n v="2.78"/>
    <n v="1.25"/>
    <s v="Regular Air"/>
    <s v="Small Business"/>
    <x v="1"/>
    <x v="9"/>
    <s v="Wrap Bag"/>
    <x v="246"/>
    <n v="0.59"/>
    <s v="United States"/>
    <x v="0"/>
    <x v="25"/>
    <s v="Tucker"/>
    <n v="30084"/>
    <x v="137"/>
    <d v="2015-06-21T00:00:00"/>
    <x v="6"/>
    <n v="0"/>
    <n v="0.78539999999999999"/>
    <n v="18"/>
    <n v="46.42"/>
    <n v="2.68"/>
  </r>
  <r>
    <n v="2713"/>
    <n v="88701"/>
    <x v="763"/>
    <x v="1"/>
    <x v="0"/>
    <n v="7.0000000000000007E-2"/>
    <n v="2.88"/>
    <n v="0.5"/>
    <s v="Regular Air"/>
    <s v="Corporate"/>
    <x v="1"/>
    <x v="10"/>
    <s v="Small Box"/>
    <x v="666"/>
    <n v="0.39"/>
    <s v="United States"/>
    <x v="1"/>
    <x v="18"/>
    <s v="Kalamazoo"/>
    <n v="49001"/>
    <x v="138"/>
    <d v="2015-06-24T00:00:00"/>
    <x v="6"/>
    <n v="3"/>
    <n v="17.429400000000001"/>
    <n v="9"/>
    <n v="25.26"/>
    <n v="2.81"/>
  </r>
  <r>
    <n v="2713"/>
    <n v="88701"/>
    <x v="763"/>
    <x v="1"/>
    <x v="0"/>
    <n v="0.03"/>
    <n v="348.21"/>
    <n v="40.19"/>
    <s v="Delivery Truck"/>
    <s v="Corporate"/>
    <x v="0"/>
    <x v="0"/>
    <s v="Jumbo Box"/>
    <x v="0"/>
    <n v="0.62"/>
    <s v="United States"/>
    <x v="1"/>
    <x v="18"/>
    <s v="Kalamazoo"/>
    <n v="49001"/>
    <x v="138"/>
    <d v="2015-06-22T00:00:00"/>
    <x v="6"/>
    <n v="1"/>
    <n v="-178.86959999999999"/>
    <n v="2"/>
    <n v="736.16"/>
    <n v="348.18"/>
  </r>
  <r>
    <n v="2049"/>
    <n v="88220"/>
    <x v="764"/>
    <x v="0"/>
    <x v="1"/>
    <n v="0.03"/>
    <n v="15.28"/>
    <n v="1.99"/>
    <s v="Regular Air"/>
    <s v="Corporate"/>
    <x v="2"/>
    <x v="7"/>
    <s v="Small Pack"/>
    <x v="468"/>
    <n v="0.42"/>
    <s v="United States"/>
    <x v="0"/>
    <x v="14"/>
    <s v="Harrisonburg"/>
    <n v="22801"/>
    <x v="138"/>
    <d v="2015-06-23T00:00:00"/>
    <x v="6"/>
    <n v="2"/>
    <n v="-266.68599999999998"/>
    <n v="19"/>
    <n v="290.98"/>
    <n v="15.25"/>
  </r>
  <r>
    <n v="2049"/>
    <n v="88220"/>
    <x v="764"/>
    <x v="0"/>
    <x v="1"/>
    <n v="0.09"/>
    <n v="1.76"/>
    <n v="0.7"/>
    <s v="Regular Air"/>
    <s v="Corporate"/>
    <x v="1"/>
    <x v="9"/>
    <s v="Wrap Bag"/>
    <x v="667"/>
    <n v="0.56000000000000005"/>
    <s v="United States"/>
    <x v="0"/>
    <x v="14"/>
    <s v="Harrisonburg"/>
    <n v="22801"/>
    <x v="138"/>
    <d v="2015-06-24T00:00:00"/>
    <x v="6"/>
    <n v="3"/>
    <n v="-12.278"/>
    <n v="13"/>
    <n v="21.77"/>
    <n v="1.67"/>
  </r>
  <r>
    <n v="2305"/>
    <n v="89869"/>
    <x v="765"/>
    <x v="1"/>
    <x v="1"/>
    <n v="0"/>
    <n v="90.48"/>
    <n v="19.989999999999998"/>
    <s v="Regular Air"/>
    <s v="Small Business"/>
    <x v="1"/>
    <x v="15"/>
    <s v="Small Box"/>
    <x v="465"/>
    <n v="0.4"/>
    <s v="United States"/>
    <x v="1"/>
    <x v="40"/>
    <s v="Watertown"/>
    <n v="57201"/>
    <x v="138"/>
    <d v="2015-06-24T00:00:00"/>
    <x v="6"/>
    <n v="3"/>
    <n v="800.25509999999997"/>
    <n v="12"/>
    <n v="1159.79"/>
    <n v="90.48"/>
  </r>
  <r>
    <n v="648"/>
    <n v="91365"/>
    <x v="766"/>
    <x v="1"/>
    <x v="4"/>
    <n v="0.02"/>
    <n v="25.38"/>
    <n v="8.99"/>
    <s v="Regular Air"/>
    <s v="Home Office"/>
    <x v="0"/>
    <x v="8"/>
    <s v="Small Pack"/>
    <x v="626"/>
    <n v="0.5"/>
    <s v="United States"/>
    <x v="1"/>
    <x v="4"/>
    <s v="Bolingbrook"/>
    <n v="60440"/>
    <x v="138"/>
    <d v="2015-06-22T00:00:00"/>
    <x v="6"/>
    <n v="1"/>
    <n v="-10.36"/>
    <n v="1"/>
    <n v="34.11"/>
    <n v="25.36"/>
  </r>
  <r>
    <n v="792"/>
    <n v="88753"/>
    <x v="767"/>
    <x v="1"/>
    <x v="4"/>
    <n v="0.09"/>
    <n v="6.48"/>
    <n v="9.68"/>
    <s v="Regular Air"/>
    <s v="Corporate"/>
    <x v="1"/>
    <x v="2"/>
    <s v="Small Box"/>
    <x v="668"/>
    <n v="0.36"/>
    <s v="United States"/>
    <x v="1"/>
    <x v="42"/>
    <s v="Mustang"/>
    <n v="73064"/>
    <x v="138"/>
    <d v="2015-06-22T00:00:00"/>
    <x v="6"/>
    <n v="1"/>
    <n v="-204.16"/>
    <n v="16"/>
    <n v="99.92"/>
    <n v="6.39"/>
  </r>
  <r>
    <n v="1511"/>
    <n v="90303"/>
    <x v="768"/>
    <x v="1"/>
    <x v="0"/>
    <n v="0.09"/>
    <n v="20.98"/>
    <n v="1.49"/>
    <s v="Regular Air"/>
    <s v="Corporate"/>
    <x v="1"/>
    <x v="1"/>
    <s v="Small Box"/>
    <x v="669"/>
    <n v="0.35"/>
    <s v="United States"/>
    <x v="1"/>
    <x v="26"/>
    <s v="Muncie"/>
    <n v="47302"/>
    <x v="139"/>
    <d v="2015-06-24T00:00:00"/>
    <x v="6"/>
    <n v="3"/>
    <n v="199.1823"/>
    <n v="14"/>
    <n v="288.67"/>
    <n v="20.89"/>
  </r>
  <r>
    <n v="2874"/>
    <n v="89874"/>
    <x v="45"/>
    <x v="1"/>
    <x v="0"/>
    <n v="0.03"/>
    <n v="304.99"/>
    <n v="19.989999999999998"/>
    <s v="Regular Air"/>
    <s v="Home Office"/>
    <x v="1"/>
    <x v="1"/>
    <s v="Small Box"/>
    <x v="670"/>
    <n v="0.4"/>
    <s v="United States"/>
    <x v="1"/>
    <x v="22"/>
    <s v="La Vista"/>
    <n v="68128"/>
    <x v="139"/>
    <d v="2015-06-24T00:00:00"/>
    <x v="6"/>
    <n v="3"/>
    <n v="4033.6089000000002"/>
    <n v="19"/>
    <n v="5845.81"/>
    <n v="304.95999999999998"/>
  </r>
  <r>
    <n v="2874"/>
    <n v="89874"/>
    <x v="45"/>
    <x v="1"/>
    <x v="0"/>
    <n v="0.09"/>
    <n v="65.989999999999995"/>
    <n v="8.99"/>
    <s v="Regular Air"/>
    <s v="Home Office"/>
    <x v="2"/>
    <x v="13"/>
    <s v="Small Box"/>
    <x v="671"/>
    <n v="0.57999999999999996"/>
    <s v="United States"/>
    <x v="1"/>
    <x v="22"/>
    <s v="La Vista"/>
    <n v="68128"/>
    <x v="139"/>
    <d v="2015-06-24T00:00:00"/>
    <x v="6"/>
    <n v="3"/>
    <n v="141.7824"/>
    <n v="12"/>
    <n v="633.85"/>
    <n v="65.900000000000006"/>
  </r>
  <r>
    <n v="2963"/>
    <n v="88612"/>
    <x v="769"/>
    <x v="3"/>
    <x v="0"/>
    <n v="0.01"/>
    <n v="7.98"/>
    <n v="6.5"/>
    <s v="Regular Air"/>
    <s v="Consumer"/>
    <x v="1"/>
    <x v="12"/>
    <s v="Medium Box"/>
    <x v="672"/>
    <n v="0.59"/>
    <s v="United States"/>
    <x v="3"/>
    <x v="38"/>
    <s v="Middle River"/>
    <n v="21220"/>
    <x v="139"/>
    <d v="2015-06-23T00:00:00"/>
    <x v="6"/>
    <n v="2"/>
    <n v="-34.591999999999999"/>
    <n v="4"/>
    <n v="34.909999999999997"/>
    <n v="7.97"/>
  </r>
  <r>
    <n v="3132"/>
    <n v="86790"/>
    <x v="770"/>
    <x v="1"/>
    <x v="1"/>
    <n v="0.1"/>
    <n v="180.98"/>
    <n v="26.2"/>
    <s v="Delivery Truck"/>
    <s v="Corporate"/>
    <x v="0"/>
    <x v="5"/>
    <s v="Jumbo Drum"/>
    <x v="131"/>
    <n v="0.59"/>
    <s v="United States"/>
    <x v="1"/>
    <x v="4"/>
    <s v="Mundelein"/>
    <n v="60060"/>
    <x v="139"/>
    <d v="2015-06-23T00:00:00"/>
    <x v="6"/>
    <n v="2"/>
    <n v="-64.664000000000001"/>
    <n v="3"/>
    <n v="519.41999999999996"/>
    <n v="180.88"/>
  </r>
  <r>
    <n v="437"/>
    <n v="90695"/>
    <x v="771"/>
    <x v="3"/>
    <x v="2"/>
    <n v="0.05"/>
    <n v="125.99"/>
    <n v="8.08"/>
    <s v="Regular Air"/>
    <s v="Small Business"/>
    <x v="2"/>
    <x v="13"/>
    <s v="Small Box"/>
    <x v="673"/>
    <n v="0.56999999999999995"/>
    <s v="United States"/>
    <x v="3"/>
    <x v="13"/>
    <s v="Lunenburg"/>
    <n v="1462"/>
    <x v="139"/>
    <d v="2015-06-27T00:00:00"/>
    <x v="6"/>
    <n v="5"/>
    <n v="427.11840000000001"/>
    <n v="9"/>
    <n v="952.26"/>
    <n v="125.94"/>
  </r>
  <r>
    <n v="1127"/>
    <n v="87222"/>
    <x v="404"/>
    <x v="1"/>
    <x v="2"/>
    <n v="0.04"/>
    <n v="4.71"/>
    <n v="0.7"/>
    <s v="Regular Air"/>
    <s v="Consumer"/>
    <x v="1"/>
    <x v="14"/>
    <s v="Wrap Bag"/>
    <x v="430"/>
    <n v="0.8"/>
    <s v="United States"/>
    <x v="1"/>
    <x v="24"/>
    <s v="Eagle Pass"/>
    <n v="78852"/>
    <x v="139"/>
    <d v="2015-06-26T00:00:00"/>
    <x v="6"/>
    <n v="5"/>
    <n v="4.53"/>
    <n v="19"/>
    <n v="90.52"/>
    <n v="4.67"/>
  </r>
  <r>
    <n v="1128"/>
    <n v="87222"/>
    <x v="772"/>
    <x v="1"/>
    <x v="2"/>
    <n v="0.06"/>
    <n v="4.2"/>
    <n v="2.2599999999999998"/>
    <s v="Regular Air"/>
    <s v="Consumer"/>
    <x v="1"/>
    <x v="2"/>
    <s v="Wrap Bag"/>
    <x v="488"/>
    <n v="0.36"/>
    <s v="United States"/>
    <x v="1"/>
    <x v="24"/>
    <s v="Edinburg"/>
    <n v="78539"/>
    <x v="139"/>
    <d v="2015-06-27T00:00:00"/>
    <x v="6"/>
    <n v="5"/>
    <n v="9.7799999999999994"/>
    <n v="13"/>
    <n v="55.97"/>
    <n v="4.1399999999999997"/>
  </r>
  <r>
    <n v="2279"/>
    <n v="85949"/>
    <x v="773"/>
    <x v="3"/>
    <x v="2"/>
    <n v="0.04"/>
    <n v="4.4800000000000004"/>
    <n v="2.5"/>
    <s v="Express Air"/>
    <s v="Home Office"/>
    <x v="1"/>
    <x v="15"/>
    <s v="Small Box"/>
    <x v="210"/>
    <n v="0.37"/>
    <s v="United States"/>
    <x v="3"/>
    <x v="28"/>
    <s v="Greensburg"/>
    <n v="15601"/>
    <x v="139"/>
    <d v="2015-06-26T00:00:00"/>
    <x v="6"/>
    <n v="5"/>
    <n v="10.32"/>
    <n v="7"/>
    <n v="35.93"/>
    <n v="4.4400000000000004"/>
  </r>
  <r>
    <n v="101"/>
    <n v="88205"/>
    <x v="774"/>
    <x v="3"/>
    <x v="3"/>
    <n v="0.1"/>
    <n v="19.98"/>
    <n v="4"/>
    <s v="Regular Air"/>
    <s v="Consumer"/>
    <x v="2"/>
    <x v="7"/>
    <s v="Small Box"/>
    <x v="674"/>
    <n v="0.68"/>
    <s v="United States"/>
    <x v="3"/>
    <x v="30"/>
    <s v="Biddeford"/>
    <n v="4005"/>
    <x v="139"/>
    <d v="2015-06-24T00:00:00"/>
    <x v="6"/>
    <n v="3"/>
    <n v="-16.2"/>
    <n v="16"/>
    <n v="303.58999999999997"/>
    <n v="19.88"/>
  </r>
  <r>
    <n v="102"/>
    <n v="3397"/>
    <x v="640"/>
    <x v="3"/>
    <x v="3"/>
    <n v="0.1"/>
    <n v="19.98"/>
    <n v="4"/>
    <s v="Regular Air"/>
    <s v="Consumer"/>
    <x v="2"/>
    <x v="7"/>
    <s v="Small Box"/>
    <x v="674"/>
    <n v="0.68"/>
    <s v="United States"/>
    <x v="3"/>
    <x v="13"/>
    <s v="Boston"/>
    <n v="2129"/>
    <x v="139"/>
    <d v="2015-06-24T00:00:00"/>
    <x v="6"/>
    <n v="3"/>
    <n v="-20.25"/>
    <n v="65"/>
    <n v="1233.32"/>
    <n v="19.88"/>
  </r>
  <r>
    <n v="102"/>
    <n v="3397"/>
    <x v="640"/>
    <x v="3"/>
    <x v="3"/>
    <n v="0.09"/>
    <n v="2.88"/>
    <n v="1.49"/>
    <s v="Regular Air"/>
    <s v="Consumer"/>
    <x v="1"/>
    <x v="1"/>
    <s v="Small Box"/>
    <x v="675"/>
    <n v="0.36"/>
    <s v="United States"/>
    <x v="3"/>
    <x v="13"/>
    <s v="Boston"/>
    <n v="2129"/>
    <x v="139"/>
    <d v="2015-06-23T00:00:00"/>
    <x v="6"/>
    <n v="2"/>
    <n v="-3.3809999999999998"/>
    <n v="17"/>
    <n v="47.31"/>
    <n v="2.79"/>
  </r>
  <r>
    <n v="109"/>
    <n v="88205"/>
    <x v="775"/>
    <x v="3"/>
    <x v="3"/>
    <n v="0.09"/>
    <n v="2.88"/>
    <n v="1.49"/>
    <s v="Regular Air"/>
    <s v="Consumer"/>
    <x v="1"/>
    <x v="1"/>
    <s v="Small Box"/>
    <x v="675"/>
    <n v="0.36"/>
    <s v="United States"/>
    <x v="3"/>
    <x v="27"/>
    <s v="Lodi"/>
    <n v="7644"/>
    <x v="139"/>
    <d v="2015-06-23T00:00:00"/>
    <x v="6"/>
    <n v="2"/>
    <n v="-2.7048000000000001"/>
    <n v="4"/>
    <n v="11.13"/>
    <n v="2.79"/>
  </r>
  <r>
    <n v="522"/>
    <n v="89327"/>
    <x v="776"/>
    <x v="2"/>
    <x v="3"/>
    <n v="0.02"/>
    <n v="150.97999999999999"/>
    <n v="13.99"/>
    <s v="Express Air"/>
    <s v="Small Business"/>
    <x v="2"/>
    <x v="4"/>
    <s v="Medium Box"/>
    <x v="313"/>
    <n v="0.38"/>
    <s v="United States"/>
    <x v="2"/>
    <x v="8"/>
    <s v="Redmond"/>
    <n v="97756"/>
    <x v="139"/>
    <d v="2015-06-24T00:00:00"/>
    <x v="6"/>
    <n v="3"/>
    <n v="26.1"/>
    <n v="3"/>
    <n v="480.37"/>
    <n v="150.96"/>
  </r>
  <r>
    <n v="522"/>
    <n v="89327"/>
    <x v="776"/>
    <x v="2"/>
    <x v="3"/>
    <n v="0.1"/>
    <n v="5.43"/>
    <n v="0.95"/>
    <s v="Regular Air"/>
    <s v="Small Business"/>
    <x v="1"/>
    <x v="2"/>
    <s v="Wrap Bag"/>
    <x v="123"/>
    <n v="0.36"/>
    <s v="United States"/>
    <x v="2"/>
    <x v="8"/>
    <s v="Redmond"/>
    <n v="97756"/>
    <x v="139"/>
    <d v="2015-06-24T00:00:00"/>
    <x v="6"/>
    <n v="3"/>
    <n v="-2.58"/>
    <n v="1"/>
    <n v="5.76"/>
    <n v="5.33"/>
  </r>
  <r>
    <n v="522"/>
    <n v="89327"/>
    <x v="776"/>
    <x v="2"/>
    <x v="3"/>
    <n v="0.01"/>
    <n v="179.29"/>
    <n v="29.21"/>
    <s v="Delivery Truck"/>
    <s v="Small Business"/>
    <x v="0"/>
    <x v="0"/>
    <s v="Jumbo Box"/>
    <x v="190"/>
    <n v="0.74"/>
    <s v="United States"/>
    <x v="2"/>
    <x v="8"/>
    <s v="Redmond"/>
    <n v="97756"/>
    <x v="139"/>
    <d v="2015-06-23T00:00:00"/>
    <x v="6"/>
    <n v="2"/>
    <n v="2800.12"/>
    <n v="21"/>
    <n v="3112.13"/>
    <n v="179.28"/>
  </r>
  <r>
    <n v="445"/>
    <n v="88084"/>
    <x v="55"/>
    <x v="1"/>
    <x v="1"/>
    <n v="0.09"/>
    <n v="200.98"/>
    <n v="55.96"/>
    <s v="Delivery Truck"/>
    <s v="Small Business"/>
    <x v="0"/>
    <x v="6"/>
    <s v="Jumbo Box"/>
    <x v="676"/>
    <n v="0.75"/>
    <s v="United States"/>
    <x v="1"/>
    <x v="22"/>
    <s v="Norfolk"/>
    <n v="68701"/>
    <x v="140"/>
    <d v="2015-06-24T00:00:00"/>
    <x v="6"/>
    <n v="2"/>
    <n v="-512.87199999999996"/>
    <n v="9"/>
    <n v="1766.68"/>
    <n v="200.89"/>
  </r>
  <r>
    <n v="445"/>
    <n v="88084"/>
    <x v="55"/>
    <x v="1"/>
    <x v="1"/>
    <n v="0.09"/>
    <n v="2.78"/>
    <n v="0.97"/>
    <s v="Regular Air"/>
    <s v="Small Business"/>
    <x v="1"/>
    <x v="9"/>
    <s v="Wrap Bag"/>
    <x v="677"/>
    <n v="0.59"/>
    <s v="United States"/>
    <x v="1"/>
    <x v="22"/>
    <s v="Norfolk"/>
    <n v="68701"/>
    <x v="140"/>
    <d v="2015-06-24T00:00:00"/>
    <x v="6"/>
    <n v="2"/>
    <n v="-3.7839999999999998"/>
    <n v="11"/>
    <n v="29.02"/>
    <n v="2.69"/>
  </r>
  <r>
    <n v="2333"/>
    <n v="89611"/>
    <x v="777"/>
    <x v="1"/>
    <x v="1"/>
    <n v="0.06"/>
    <n v="180.98"/>
    <n v="26.2"/>
    <s v="Delivery Truck"/>
    <s v="Small Business"/>
    <x v="0"/>
    <x v="5"/>
    <s v="Jumbo Drum"/>
    <x v="131"/>
    <n v="0.59"/>
    <s v="United States"/>
    <x v="1"/>
    <x v="19"/>
    <s v="Green Bay"/>
    <n v="54302"/>
    <x v="140"/>
    <d v="2015-06-24T00:00:00"/>
    <x v="6"/>
    <n v="2"/>
    <n v="-122.235"/>
    <n v="1"/>
    <n v="191.73"/>
    <n v="180.92"/>
  </r>
  <r>
    <n v="1548"/>
    <n v="88487"/>
    <x v="778"/>
    <x v="1"/>
    <x v="2"/>
    <n v="0"/>
    <n v="599.99"/>
    <n v="24.49"/>
    <s v="Regular Air"/>
    <s v="Corporate"/>
    <x v="2"/>
    <x v="11"/>
    <s v="Large Box"/>
    <x v="678"/>
    <n v="0.44"/>
    <s v="United States"/>
    <x v="1"/>
    <x v="26"/>
    <s v="Richmond"/>
    <n v="47374"/>
    <x v="140"/>
    <d v="2015-06-25T00:00:00"/>
    <x v="6"/>
    <n v="3"/>
    <n v="-367.16500000000002"/>
    <n v="18"/>
    <n v="11015.82"/>
    <n v="599.99"/>
  </r>
  <r>
    <n v="2215"/>
    <n v="90314"/>
    <x v="779"/>
    <x v="3"/>
    <x v="2"/>
    <n v="7.0000000000000007E-2"/>
    <n v="3.28"/>
    <n v="3.97"/>
    <s v="Regular Air"/>
    <s v="Corporate"/>
    <x v="1"/>
    <x v="9"/>
    <s v="Wrap Bag"/>
    <x v="617"/>
    <n v="0.56000000000000005"/>
    <s v="United States"/>
    <x v="3"/>
    <x v="15"/>
    <s v="Massillon"/>
    <n v="44646"/>
    <x v="140"/>
    <d v="2015-06-23T00:00:00"/>
    <x v="6"/>
    <n v="1"/>
    <n v="-22.175999999999998"/>
    <n v="4"/>
    <n v="14.76"/>
    <n v="3.21"/>
  </r>
  <r>
    <n v="2216"/>
    <n v="90314"/>
    <x v="780"/>
    <x v="3"/>
    <x v="2"/>
    <n v="0.02"/>
    <n v="256.99"/>
    <n v="11.25"/>
    <s v="Regular Air"/>
    <s v="Corporate"/>
    <x v="2"/>
    <x v="7"/>
    <s v="Small Box"/>
    <x v="679"/>
    <n v="0.51"/>
    <s v="United States"/>
    <x v="3"/>
    <x v="15"/>
    <s v="Medina"/>
    <n v="44256"/>
    <x v="140"/>
    <d v="2015-06-30T00:00:00"/>
    <x v="6"/>
    <n v="6"/>
    <n v="-214.10400000000001"/>
    <n v="3"/>
    <n v="808.44"/>
    <n v="256.97000000000003"/>
  </r>
  <r>
    <n v="2216"/>
    <n v="90314"/>
    <x v="780"/>
    <x v="3"/>
    <x v="2"/>
    <n v="0.01"/>
    <n v="6.48"/>
    <n v="5.14"/>
    <s v="Regular Air"/>
    <s v="Corporate"/>
    <x v="1"/>
    <x v="2"/>
    <s v="Small Box"/>
    <x v="680"/>
    <n v="0.37"/>
    <s v="United States"/>
    <x v="3"/>
    <x v="15"/>
    <s v="Medina"/>
    <n v="44256"/>
    <x v="140"/>
    <d v="2015-06-25T00:00:00"/>
    <x v="6"/>
    <n v="3"/>
    <n v="-26.936"/>
    <n v="10"/>
    <n v="67.41"/>
    <n v="6.47"/>
  </r>
  <r>
    <n v="2352"/>
    <n v="86166"/>
    <x v="759"/>
    <x v="3"/>
    <x v="4"/>
    <n v="0.09"/>
    <n v="71.37"/>
    <n v="69"/>
    <s v="Regular Air"/>
    <s v="Home Office"/>
    <x v="0"/>
    <x v="0"/>
    <s v="Large Box"/>
    <x v="578"/>
    <n v="0.68"/>
    <s v="United States"/>
    <x v="3"/>
    <x v="38"/>
    <s v="Cumberland"/>
    <n v="21501"/>
    <x v="140"/>
    <d v="2015-06-24T00:00:00"/>
    <x v="6"/>
    <n v="2"/>
    <n v="-1537.1356000000001"/>
    <n v="19"/>
    <n v="1302.98"/>
    <n v="71.28"/>
  </r>
  <r>
    <n v="3325"/>
    <n v="90986"/>
    <x v="142"/>
    <x v="2"/>
    <x v="2"/>
    <n v="0"/>
    <n v="8.74"/>
    <n v="8.2899999999999991"/>
    <s v="Regular Air"/>
    <s v="Consumer"/>
    <x v="1"/>
    <x v="15"/>
    <s v="Small Box"/>
    <x v="335"/>
    <n v="0.38"/>
    <s v="United States"/>
    <x v="2"/>
    <x v="8"/>
    <s v="Coos Bay"/>
    <n v="97420"/>
    <x v="123"/>
    <d v="2015-06-26T00:00:00"/>
    <x v="6"/>
    <n v="3"/>
    <n v="-79.400000000000006"/>
    <n v="14"/>
    <n v="131.62"/>
    <n v="8.74"/>
  </r>
  <r>
    <n v="721"/>
    <n v="91053"/>
    <x v="54"/>
    <x v="1"/>
    <x v="4"/>
    <n v="0.04"/>
    <n v="10.64"/>
    <n v="5.16"/>
    <s v="Regular Air"/>
    <s v="Corporate"/>
    <x v="0"/>
    <x v="8"/>
    <s v="Small Box"/>
    <x v="656"/>
    <n v="0.56999999999999995"/>
    <s v="United States"/>
    <x v="1"/>
    <x v="26"/>
    <s v="Frankfort"/>
    <n v="46041"/>
    <x v="123"/>
    <d v="2015-06-25T00:00:00"/>
    <x v="6"/>
    <n v="2"/>
    <n v="24.096"/>
    <n v="6"/>
    <n v="66.900000000000006"/>
    <n v="10.6"/>
  </r>
  <r>
    <n v="721"/>
    <n v="91053"/>
    <x v="54"/>
    <x v="1"/>
    <x v="4"/>
    <n v="0.03"/>
    <n v="2.78"/>
    <n v="1.34"/>
    <s v="Express Air"/>
    <s v="Corporate"/>
    <x v="1"/>
    <x v="9"/>
    <s v="Wrap Bag"/>
    <x v="681"/>
    <n v="0.45"/>
    <s v="United States"/>
    <x v="1"/>
    <x v="26"/>
    <s v="Frankfort"/>
    <n v="46041"/>
    <x v="123"/>
    <d v="2015-06-26T00:00:00"/>
    <x v="6"/>
    <n v="3"/>
    <n v="6.9720000000000004"/>
    <n v="15"/>
    <n v="43.13"/>
    <n v="2.75"/>
  </r>
  <r>
    <n v="3084"/>
    <n v="89880"/>
    <x v="111"/>
    <x v="2"/>
    <x v="4"/>
    <n v="0.01"/>
    <n v="7.1"/>
    <n v="6.05"/>
    <s v="Regular Air"/>
    <s v="Small Business"/>
    <x v="1"/>
    <x v="1"/>
    <s v="Small Box"/>
    <x v="312"/>
    <n v="0.39"/>
    <s v="United States"/>
    <x v="2"/>
    <x v="6"/>
    <s v="Lacey"/>
    <n v="98503"/>
    <x v="123"/>
    <d v="2015-06-25T00:00:00"/>
    <x v="6"/>
    <n v="2"/>
    <n v="-39.186250000000001"/>
    <n v="18"/>
    <n v="133.19"/>
    <n v="7.09"/>
  </r>
  <r>
    <n v="3084"/>
    <n v="89880"/>
    <x v="111"/>
    <x v="2"/>
    <x v="4"/>
    <n v="0.05"/>
    <n v="18.97"/>
    <n v="9.0299999999999994"/>
    <s v="Regular Air"/>
    <s v="Small Business"/>
    <x v="1"/>
    <x v="2"/>
    <s v="Small Box"/>
    <x v="336"/>
    <n v="0.37"/>
    <s v="United States"/>
    <x v="2"/>
    <x v="6"/>
    <s v="Lacey"/>
    <n v="98503"/>
    <x v="123"/>
    <d v="2015-06-25T00:00:00"/>
    <x v="6"/>
    <n v="2"/>
    <n v="-1.89"/>
    <n v="5"/>
    <n v="97.33"/>
    <n v="18.920000000000002"/>
  </r>
  <r>
    <n v="1416"/>
    <n v="90540"/>
    <x v="646"/>
    <x v="1"/>
    <x v="1"/>
    <n v="0.04"/>
    <n v="46.89"/>
    <n v="5.0999999999999996"/>
    <s v="Regular Air"/>
    <s v="Small Business"/>
    <x v="1"/>
    <x v="3"/>
    <s v="Medium Box"/>
    <x v="129"/>
    <n v="0.46"/>
    <s v="United States"/>
    <x v="1"/>
    <x v="26"/>
    <s v="Indianapolis"/>
    <n v="46203"/>
    <x v="124"/>
    <d v="2015-06-27T00:00:00"/>
    <x v="6"/>
    <n v="2"/>
    <n v="87.12"/>
    <n v="4"/>
    <n v="182.61"/>
    <n v="46.85"/>
  </r>
  <r>
    <n v="3128"/>
    <n v="89810"/>
    <x v="781"/>
    <x v="0"/>
    <x v="2"/>
    <n v="0.08"/>
    <n v="3.69"/>
    <n v="2.5"/>
    <s v="Regular Air"/>
    <s v="Small Business"/>
    <x v="1"/>
    <x v="15"/>
    <s v="Small Box"/>
    <x v="105"/>
    <n v="0.39"/>
    <s v="United States"/>
    <x v="0"/>
    <x v="48"/>
    <s v="Shreveport"/>
    <n v="71109"/>
    <x v="124"/>
    <d v="2015-06-30T00:00:00"/>
    <x v="6"/>
    <n v="4"/>
    <n v="-139.07599999999999"/>
    <n v="9"/>
    <n v="31.98"/>
    <n v="3.61"/>
  </r>
  <r>
    <n v="447"/>
    <n v="90449"/>
    <x v="782"/>
    <x v="1"/>
    <x v="4"/>
    <n v="0.04"/>
    <n v="130.97999999999999"/>
    <n v="30"/>
    <s v="Delivery Truck"/>
    <s v="Corporate"/>
    <x v="0"/>
    <x v="5"/>
    <s v="Jumbo Drum"/>
    <x v="85"/>
    <n v="0.78"/>
    <s v="United States"/>
    <x v="1"/>
    <x v="1"/>
    <s v="Roseville"/>
    <n v="55113"/>
    <x v="124"/>
    <d v="2015-06-28T00:00:00"/>
    <x v="6"/>
    <n v="2"/>
    <n v="-82.903999999999996"/>
    <n v="1"/>
    <n v="159.51"/>
    <n v="130.94"/>
  </r>
  <r>
    <n v="447"/>
    <n v="90449"/>
    <x v="782"/>
    <x v="1"/>
    <x v="4"/>
    <n v="0.05"/>
    <n v="200.99"/>
    <n v="4.2"/>
    <s v="Regular Air"/>
    <s v="Corporate"/>
    <x v="2"/>
    <x v="13"/>
    <s v="Small Box"/>
    <x v="531"/>
    <n v="0.59"/>
    <s v="United States"/>
    <x v="1"/>
    <x v="1"/>
    <s v="Roseville"/>
    <n v="55113"/>
    <x v="124"/>
    <d v="2015-06-25T00:00:00"/>
    <x v="6"/>
    <n v="1"/>
    <n v="1268.8064999999999"/>
    <n v="11"/>
    <n v="1838.85"/>
    <n v="200.94"/>
  </r>
  <r>
    <n v="1419"/>
    <n v="90540"/>
    <x v="783"/>
    <x v="1"/>
    <x v="4"/>
    <n v="0.01"/>
    <n v="124.49"/>
    <n v="51.94"/>
    <s v="Delivery Truck"/>
    <s v="Small Business"/>
    <x v="0"/>
    <x v="0"/>
    <s v="Jumbo Box"/>
    <x v="317"/>
    <n v="0.63"/>
    <s v="United States"/>
    <x v="1"/>
    <x v="26"/>
    <s v="Lafayette"/>
    <n v="47905"/>
    <x v="124"/>
    <d v="2015-06-26T00:00:00"/>
    <x v="6"/>
    <n v="2"/>
    <n v="-94.674644999999998"/>
    <n v="18"/>
    <n v="2376.12"/>
    <n v="124.48"/>
  </r>
  <r>
    <n v="1442"/>
    <n v="89076"/>
    <x v="591"/>
    <x v="1"/>
    <x v="4"/>
    <n v="0.04"/>
    <n v="177.98"/>
    <n v="0.99"/>
    <s v="Regular Air"/>
    <s v="Corporate"/>
    <x v="1"/>
    <x v="3"/>
    <s v="Small Box"/>
    <x v="645"/>
    <n v="0.56000000000000005"/>
    <s v="United States"/>
    <x v="1"/>
    <x v="10"/>
    <s v="Springfield"/>
    <n v="65807"/>
    <x v="124"/>
    <d v="2015-06-27T00:00:00"/>
    <x v="6"/>
    <n v="2"/>
    <n v="1909.8855000000001"/>
    <n v="15"/>
    <n v="2767.95"/>
    <n v="177.94"/>
  </r>
  <r>
    <n v="2903"/>
    <n v="87374"/>
    <x v="784"/>
    <x v="3"/>
    <x v="4"/>
    <n v="0.06"/>
    <n v="70.89"/>
    <n v="89.3"/>
    <s v="Delivery Truck"/>
    <s v="Small Business"/>
    <x v="0"/>
    <x v="0"/>
    <s v="Jumbo Box"/>
    <x v="682"/>
    <n v="0.72"/>
    <s v="United States"/>
    <x v="3"/>
    <x v="15"/>
    <s v="Reynoldsburg"/>
    <n v="43068"/>
    <x v="124"/>
    <d v="2015-06-25T00:00:00"/>
    <x v="6"/>
    <n v="1"/>
    <n v="65.077020000000005"/>
    <n v="6"/>
    <n v="364.26"/>
    <n v="70.83"/>
  </r>
  <r>
    <n v="3261"/>
    <n v="90296"/>
    <x v="785"/>
    <x v="1"/>
    <x v="4"/>
    <n v="7.0000000000000007E-2"/>
    <n v="105.34"/>
    <n v="24.49"/>
    <s v="Express Air"/>
    <s v="Consumer"/>
    <x v="0"/>
    <x v="8"/>
    <s v="Large Box"/>
    <x v="505"/>
    <n v="0.61"/>
    <s v="United States"/>
    <x v="1"/>
    <x v="18"/>
    <s v="Adrian"/>
    <n v="49221"/>
    <x v="124"/>
    <d v="2015-06-26T00:00:00"/>
    <x v="6"/>
    <n v="2"/>
    <n v="710.67240000000004"/>
    <n v="10"/>
    <n v="1029.96"/>
    <n v="105.27"/>
  </r>
  <r>
    <n v="2197"/>
    <n v="89176"/>
    <x v="786"/>
    <x v="3"/>
    <x v="0"/>
    <n v="0.08"/>
    <n v="100.97"/>
    <n v="7.18"/>
    <s v="Regular Air"/>
    <s v="Small Business"/>
    <x v="2"/>
    <x v="7"/>
    <s v="Small Box"/>
    <x v="239"/>
    <n v="0.46"/>
    <s v="United States"/>
    <x v="3"/>
    <x v="5"/>
    <s v="Levittown"/>
    <n v="11756"/>
    <x v="141"/>
    <d v="2015-06-27T00:00:00"/>
    <x v="6"/>
    <n v="1"/>
    <n v="126.22499999999999"/>
    <n v="7"/>
    <n v="650.25"/>
    <n v="100.89"/>
  </r>
  <r>
    <n v="2197"/>
    <n v="89176"/>
    <x v="786"/>
    <x v="3"/>
    <x v="0"/>
    <n v="0"/>
    <n v="13.4"/>
    <n v="4.95"/>
    <s v="Regular Air"/>
    <s v="Small Business"/>
    <x v="0"/>
    <x v="8"/>
    <s v="Small Pack"/>
    <x v="333"/>
    <n v="0.37"/>
    <s v="United States"/>
    <x v="3"/>
    <x v="5"/>
    <s v="Levittown"/>
    <n v="11756"/>
    <x v="141"/>
    <d v="2015-06-27T00:00:00"/>
    <x v="6"/>
    <n v="1"/>
    <n v="187.7628"/>
    <n v="19"/>
    <n v="272.12"/>
    <n v="13.4"/>
  </r>
  <r>
    <n v="2062"/>
    <n v="87148"/>
    <x v="587"/>
    <x v="0"/>
    <x v="2"/>
    <n v="0.04"/>
    <n v="291.73"/>
    <n v="48.8"/>
    <s v="Delivery Truck"/>
    <s v="Corporate"/>
    <x v="0"/>
    <x v="5"/>
    <s v="Jumbo Drum"/>
    <x v="285"/>
    <n v="0.56000000000000005"/>
    <s v="United States"/>
    <x v="0"/>
    <x v="14"/>
    <s v="Mechanicsville"/>
    <n v="23111"/>
    <x v="141"/>
    <d v="2015-06-30T00:00:00"/>
    <x v="6"/>
    <n v="3"/>
    <n v="-115.90389999999999"/>
    <n v="22"/>
    <n v="6676.61"/>
    <n v="291.69"/>
  </r>
  <r>
    <n v="2587"/>
    <n v="91167"/>
    <x v="429"/>
    <x v="1"/>
    <x v="4"/>
    <n v="0.02"/>
    <n v="22.72"/>
    <n v="8.99"/>
    <s v="Regular Air"/>
    <s v="Home Office"/>
    <x v="0"/>
    <x v="8"/>
    <s v="Small Pack"/>
    <x v="205"/>
    <n v="0.44"/>
    <s v="United States"/>
    <x v="1"/>
    <x v="19"/>
    <s v="Manitowoc"/>
    <n v="54220"/>
    <x v="141"/>
    <d v="2015-06-26T00:00:00"/>
    <x v="6"/>
    <n v="1"/>
    <n v="200.0172"/>
    <n v="12"/>
    <n v="289.88"/>
    <n v="22.7"/>
  </r>
  <r>
    <n v="936"/>
    <n v="90589"/>
    <x v="362"/>
    <x v="2"/>
    <x v="4"/>
    <n v="0.05"/>
    <n v="5.98"/>
    <n v="5.46"/>
    <s v="Regular Air"/>
    <s v="Corporate"/>
    <x v="1"/>
    <x v="2"/>
    <s v="Small Box"/>
    <x v="97"/>
    <n v="0.36"/>
    <s v="United States"/>
    <x v="2"/>
    <x v="2"/>
    <s v="Redlands"/>
    <n v="92374"/>
    <x v="142"/>
    <d v="2015-06-27T00:00:00"/>
    <x v="6"/>
    <n v="0"/>
    <n v="-31.885000000000002"/>
    <n v="17"/>
    <n v="104.95"/>
    <n v="5.93"/>
  </r>
  <r>
    <n v="937"/>
    <n v="90589"/>
    <x v="787"/>
    <x v="2"/>
    <x v="4"/>
    <n v="0.01"/>
    <n v="65.989999999999995"/>
    <n v="3.99"/>
    <s v="Regular Air"/>
    <s v="Corporate"/>
    <x v="2"/>
    <x v="13"/>
    <s v="Small Box"/>
    <x v="683"/>
    <n v="0.59"/>
    <s v="United States"/>
    <x v="2"/>
    <x v="2"/>
    <s v="Redondo Beach"/>
    <n v="90278"/>
    <x v="142"/>
    <d v="2015-06-28T00:00:00"/>
    <x v="6"/>
    <n v="0"/>
    <n v="-95.210499999999996"/>
    <n v="3"/>
    <n v="166.59"/>
    <n v="65.98"/>
  </r>
  <r>
    <n v="2617"/>
    <n v="91496"/>
    <x v="788"/>
    <x v="1"/>
    <x v="4"/>
    <n v="0.1"/>
    <n v="3.25"/>
    <n v="49"/>
    <s v="Regular Air"/>
    <s v="Corporate"/>
    <x v="1"/>
    <x v="3"/>
    <s v="Large Box"/>
    <x v="684"/>
    <n v="0.56000000000000005"/>
    <s v="United States"/>
    <x v="1"/>
    <x v="40"/>
    <s v="Aberdeen"/>
    <n v="57401"/>
    <x v="142"/>
    <d v="2015-06-28T00:00:00"/>
    <x v="6"/>
    <n v="0"/>
    <n v="-286.245"/>
    <n v="6"/>
    <n v="40.69"/>
    <n v="3.15"/>
  </r>
  <r>
    <n v="2987"/>
    <n v="91180"/>
    <x v="789"/>
    <x v="1"/>
    <x v="0"/>
    <n v="0.09"/>
    <n v="100.98"/>
    <n v="35.840000000000003"/>
    <s v="Delivery Truck"/>
    <s v="Home Office"/>
    <x v="0"/>
    <x v="6"/>
    <s v="Jumbo Box"/>
    <x v="6"/>
    <n v="0.62"/>
    <s v="United States"/>
    <x v="1"/>
    <x v="20"/>
    <s v="West Des Moines"/>
    <n v="50265"/>
    <x v="125"/>
    <d v="2015-06-28T00:00:00"/>
    <x v="6"/>
    <n v="0"/>
    <n v="-103.624"/>
    <n v="17"/>
    <n v="1700.38"/>
    <n v="100.89"/>
  </r>
  <r>
    <n v="2987"/>
    <n v="91180"/>
    <x v="789"/>
    <x v="1"/>
    <x v="0"/>
    <n v="0.1"/>
    <n v="5.78"/>
    <n v="7.96"/>
    <s v="Regular Air"/>
    <s v="Home Office"/>
    <x v="1"/>
    <x v="2"/>
    <s v="Small Box"/>
    <x v="685"/>
    <n v="0.36"/>
    <s v="United States"/>
    <x v="1"/>
    <x v="20"/>
    <s v="West Des Moines"/>
    <n v="50265"/>
    <x v="125"/>
    <d v="2015-06-28T00:00:00"/>
    <x v="6"/>
    <n v="0"/>
    <n v="-57.823999999999998"/>
    <n v="6"/>
    <n v="35.96"/>
    <n v="5.68"/>
  </r>
  <r>
    <n v="3209"/>
    <n v="90739"/>
    <x v="790"/>
    <x v="2"/>
    <x v="0"/>
    <n v="0.03"/>
    <n v="4.9800000000000004"/>
    <n v="4.62"/>
    <s v="Express Air"/>
    <s v="Corporate"/>
    <x v="2"/>
    <x v="7"/>
    <s v="Small Pack"/>
    <x v="340"/>
    <n v="0.64"/>
    <s v="United States"/>
    <x v="2"/>
    <x v="2"/>
    <s v="Beverly Hills"/>
    <n v="90210"/>
    <x v="125"/>
    <d v="2015-06-29T00:00:00"/>
    <x v="6"/>
    <n v="1"/>
    <n v="-30.45"/>
    <n v="8"/>
    <n v="44.24"/>
    <n v="4.95"/>
  </r>
  <r>
    <n v="1357"/>
    <n v="88185"/>
    <x v="791"/>
    <x v="1"/>
    <x v="1"/>
    <n v="7.0000000000000007E-2"/>
    <n v="119.99"/>
    <n v="16.8"/>
    <s v="Delivery Truck"/>
    <s v="Home Office"/>
    <x v="2"/>
    <x v="4"/>
    <s v="Jumbo Box"/>
    <x v="686"/>
    <n v="0.35"/>
    <s v="United States"/>
    <x v="1"/>
    <x v="24"/>
    <s v="Weslaco"/>
    <n v="78596"/>
    <x v="125"/>
    <d v="2015-06-30T00:00:00"/>
    <x v="6"/>
    <n v="2"/>
    <n v="1206.5961"/>
    <n v="15"/>
    <n v="1748.69"/>
    <n v="119.92"/>
  </r>
  <r>
    <n v="1733"/>
    <n v="59937"/>
    <x v="684"/>
    <x v="3"/>
    <x v="1"/>
    <n v="0.02"/>
    <n v="30.98"/>
    <n v="17.079999999999998"/>
    <s v="Regular Air"/>
    <s v="Small Business"/>
    <x v="1"/>
    <x v="2"/>
    <s v="Small Box"/>
    <x v="687"/>
    <n v="0.4"/>
    <s v="United States"/>
    <x v="3"/>
    <x v="33"/>
    <s v="Washington"/>
    <n v="20012"/>
    <x v="125"/>
    <d v="2015-06-29T00:00:00"/>
    <x v="6"/>
    <n v="1"/>
    <n v="-32.28"/>
    <n v="13"/>
    <n v="438.25"/>
    <n v="30.96"/>
  </r>
  <r>
    <n v="1735"/>
    <n v="88444"/>
    <x v="792"/>
    <x v="3"/>
    <x v="1"/>
    <n v="0.02"/>
    <n v="30.98"/>
    <n v="17.079999999999998"/>
    <s v="Regular Air"/>
    <s v="Small Business"/>
    <x v="1"/>
    <x v="2"/>
    <s v="Small Box"/>
    <x v="687"/>
    <n v="0.4"/>
    <s v="United States"/>
    <x v="3"/>
    <x v="5"/>
    <s v="Hempstead"/>
    <n v="11550"/>
    <x v="125"/>
    <d v="2015-06-29T00:00:00"/>
    <x v="6"/>
    <n v="1"/>
    <n v="-16.14"/>
    <n v="3"/>
    <n v="101.13"/>
    <n v="30.96"/>
  </r>
  <r>
    <n v="1193"/>
    <n v="11206"/>
    <x v="407"/>
    <x v="3"/>
    <x v="2"/>
    <n v="0.09"/>
    <n v="49.99"/>
    <n v="19.989999999999998"/>
    <s v="Regular Air"/>
    <s v="Small Business"/>
    <x v="2"/>
    <x v="7"/>
    <s v="Small Box"/>
    <x v="235"/>
    <n v="0.41"/>
    <s v="United States"/>
    <x v="3"/>
    <x v="33"/>
    <s v="Washington"/>
    <n v="20016"/>
    <x v="125"/>
    <d v="2015-06-30T00:00:00"/>
    <x v="6"/>
    <n v="2"/>
    <n v="-17.03"/>
    <n v="48"/>
    <n v="2373.3200000000002"/>
    <n v="49.9"/>
  </r>
  <r>
    <n v="1203"/>
    <n v="87587"/>
    <x v="793"/>
    <x v="3"/>
    <x v="2"/>
    <n v="0.09"/>
    <n v="49.99"/>
    <n v="19.989999999999998"/>
    <s v="Regular Air"/>
    <s v="Small Business"/>
    <x v="2"/>
    <x v="7"/>
    <s v="Small Box"/>
    <x v="235"/>
    <n v="0.41"/>
    <s v="United States"/>
    <x v="3"/>
    <x v="44"/>
    <s v="Cranston"/>
    <n v="2920"/>
    <x v="125"/>
    <d v="2015-06-30T00:00:00"/>
    <x v="6"/>
    <n v="2"/>
    <n v="-8.5150000000000006"/>
    <n v="12"/>
    <n v="593.33000000000004"/>
    <n v="49.9"/>
  </r>
  <r>
    <n v="3226"/>
    <n v="86509"/>
    <x v="492"/>
    <x v="0"/>
    <x v="3"/>
    <n v="0.06"/>
    <n v="22.24"/>
    <n v="1.99"/>
    <s v="Regular Air"/>
    <s v="Small Business"/>
    <x v="2"/>
    <x v="7"/>
    <s v="Small Pack"/>
    <x v="688"/>
    <n v="0.43"/>
    <s v="United States"/>
    <x v="0"/>
    <x v="36"/>
    <s v="Hendersonville"/>
    <n v="37075"/>
    <x v="125"/>
    <d v="2015-06-30T00:00:00"/>
    <x v="6"/>
    <n v="2"/>
    <n v="95.388000000000005"/>
    <n v="12"/>
    <n v="255.88"/>
    <n v="22.18"/>
  </r>
  <r>
    <n v="3374"/>
    <n v="87474"/>
    <x v="195"/>
    <x v="3"/>
    <x v="1"/>
    <n v="0.05"/>
    <n v="73.98"/>
    <n v="12.14"/>
    <s v="Regular Air"/>
    <s v="Home Office"/>
    <x v="2"/>
    <x v="7"/>
    <s v="Small Box"/>
    <x v="517"/>
    <n v="0.67"/>
    <s v="United States"/>
    <x v="3"/>
    <x v="38"/>
    <s v="Odenton"/>
    <n v="21113"/>
    <x v="102"/>
    <d v="2015-06-30T00:00:00"/>
    <x v="6"/>
    <n v="2"/>
    <n v="-1.9039999999999999"/>
    <n v="8"/>
    <n v="600.4"/>
    <n v="73.930000000000007"/>
  </r>
  <r>
    <n v="1109"/>
    <n v="86410"/>
    <x v="794"/>
    <x v="1"/>
    <x v="3"/>
    <n v="0.08"/>
    <n v="8.3699999999999992"/>
    <n v="10.16"/>
    <s v="Regular Air"/>
    <s v="Consumer"/>
    <x v="0"/>
    <x v="8"/>
    <s v="Large Box"/>
    <x v="689"/>
    <n v="0.59"/>
    <s v="United States"/>
    <x v="1"/>
    <x v="24"/>
    <s v="Laredo"/>
    <n v="78041"/>
    <x v="102"/>
    <d v="2015-06-29T00:00:00"/>
    <x v="6"/>
    <n v="1"/>
    <n v="-169.232"/>
    <n v="13"/>
    <n v="108.99"/>
    <n v="8.2899999999999991"/>
  </r>
  <r>
    <n v="1183"/>
    <n v="86914"/>
    <x v="795"/>
    <x v="2"/>
    <x v="4"/>
    <n v="0.04"/>
    <n v="35.99"/>
    <n v="3.3"/>
    <s v="Regular Air"/>
    <s v="Home Office"/>
    <x v="2"/>
    <x v="13"/>
    <s v="Small Pack"/>
    <x v="690"/>
    <n v="0.39"/>
    <s v="United States"/>
    <x v="2"/>
    <x v="9"/>
    <s v="Springville"/>
    <n v="84663"/>
    <x v="102"/>
    <d v="2015-06-29T00:00:00"/>
    <x v="6"/>
    <n v="1"/>
    <n v="184.19550000000001"/>
    <n v="9"/>
    <n v="266.95"/>
    <n v="35.950000000000003"/>
  </r>
  <r>
    <n v="2089"/>
    <n v="88348"/>
    <x v="197"/>
    <x v="3"/>
    <x v="2"/>
    <n v="0.06"/>
    <n v="38.06"/>
    <n v="4.5"/>
    <s v="Regular Air"/>
    <s v="Corporate"/>
    <x v="1"/>
    <x v="3"/>
    <s v="Small Box"/>
    <x v="691"/>
    <n v="0.56000000000000005"/>
    <s v="United States"/>
    <x v="3"/>
    <x v="5"/>
    <s v="New City"/>
    <n v="10956"/>
    <x v="44"/>
    <d v="2015-06-07T00:00:00"/>
    <x v="6"/>
    <n v="-17"/>
    <n v="450.45960000000002"/>
    <n v="17"/>
    <n v="652.84"/>
    <n v="38"/>
  </r>
  <r>
    <n v="2276"/>
    <n v="91502"/>
    <x v="796"/>
    <x v="3"/>
    <x v="4"/>
    <n v="0.01"/>
    <n v="195.99"/>
    <n v="8.99"/>
    <s v="Regular Air"/>
    <s v="Consumer"/>
    <x v="2"/>
    <x v="13"/>
    <s v="Small Box"/>
    <x v="385"/>
    <n v="0.6"/>
    <s v="United States"/>
    <x v="3"/>
    <x v="5"/>
    <s v="Niagara Falls"/>
    <n v="14304"/>
    <x v="44"/>
    <d v="2015-06-30T00:00:00"/>
    <x v="6"/>
    <n v="1"/>
    <n v="2653.7813999999998"/>
    <n v="22"/>
    <n v="3846.06"/>
    <n v="195.98"/>
  </r>
  <r>
    <n v="1418"/>
    <n v="90539"/>
    <x v="797"/>
    <x v="1"/>
    <x v="2"/>
    <n v="7.0000000000000007E-2"/>
    <n v="4.84"/>
    <n v="0.71"/>
    <s v="Regular Air"/>
    <s v="Small Business"/>
    <x v="1"/>
    <x v="9"/>
    <s v="Wrap Bag"/>
    <x v="41"/>
    <n v="0.52"/>
    <s v="United States"/>
    <x v="1"/>
    <x v="26"/>
    <s v="Kokomo"/>
    <n v="46901"/>
    <x v="0"/>
    <d v="2015-03-01T00:00:00"/>
    <x v="7"/>
    <n v="42"/>
    <n v="25.240200000000002"/>
    <n v="8"/>
    <n v="36.58"/>
    <n v="4.7699999999999996"/>
  </r>
  <r>
    <n v="674"/>
    <n v="88174"/>
    <x v="798"/>
    <x v="1"/>
    <x v="0"/>
    <n v="0.06"/>
    <n v="161.55000000000001"/>
    <n v="19.989999999999998"/>
    <s v="Regular Air"/>
    <s v="Small Business"/>
    <x v="1"/>
    <x v="12"/>
    <s v="Small Box"/>
    <x v="30"/>
    <n v="0.66"/>
    <s v="United States"/>
    <x v="1"/>
    <x v="10"/>
    <s v="Raytown"/>
    <n v="64133"/>
    <x v="1"/>
    <d v="2015-03-01T00:00:00"/>
    <x v="7"/>
    <n v="41"/>
    <n v="-7.58"/>
    <n v="3"/>
    <n v="485.01"/>
    <n v="161.49"/>
  </r>
  <r>
    <n v="164"/>
    <n v="89961"/>
    <x v="7"/>
    <x v="2"/>
    <x v="3"/>
    <n v="0.02"/>
    <n v="4.9800000000000004"/>
    <n v="5.49"/>
    <s v="Regular Air"/>
    <s v="Home Office"/>
    <x v="1"/>
    <x v="2"/>
    <s v="Small Box"/>
    <x v="692"/>
    <n v="0.38"/>
    <s v="United States"/>
    <x v="2"/>
    <x v="6"/>
    <s v="Richland"/>
    <n v="99352"/>
    <x v="1"/>
    <d v="2015-03-01T00:00:00"/>
    <x v="7"/>
    <n v="41"/>
    <n v="-77.03"/>
    <n v="9"/>
    <n v="45.63"/>
    <n v="4.96"/>
  </r>
  <r>
    <n v="1442"/>
    <n v="89077"/>
    <x v="591"/>
    <x v="1"/>
    <x v="2"/>
    <n v="0.02"/>
    <n v="15.99"/>
    <n v="13.18"/>
    <s v="Express Air"/>
    <s v="Corporate"/>
    <x v="1"/>
    <x v="1"/>
    <s v="Small Box"/>
    <x v="117"/>
    <n v="0.37"/>
    <s v="United States"/>
    <x v="1"/>
    <x v="10"/>
    <s v="Springfield"/>
    <n v="65807"/>
    <x v="3"/>
    <d v="2015-03-02T00:00:00"/>
    <x v="7"/>
    <n v="22"/>
    <n v="-76.992500000000007"/>
    <n v="7"/>
    <n v="123.03"/>
    <n v="15.97"/>
  </r>
  <r>
    <n v="2122"/>
    <n v="89664"/>
    <x v="799"/>
    <x v="0"/>
    <x v="0"/>
    <n v="0.06"/>
    <n v="80.97"/>
    <n v="33.6"/>
    <s v="Delivery Truck"/>
    <s v="Consumer"/>
    <x v="2"/>
    <x v="4"/>
    <s v="Jumbo Drum"/>
    <x v="693"/>
    <n v="0.37"/>
    <s v="United States"/>
    <x v="0"/>
    <x v="32"/>
    <s v="Sherwood"/>
    <n v="72116"/>
    <x v="78"/>
    <d v="2015-03-02T00:00:00"/>
    <x v="7"/>
    <n v="21"/>
    <n v="-15.1844"/>
    <n v="10"/>
    <n v="799.76"/>
    <n v="80.91"/>
  </r>
  <r>
    <n v="2072"/>
    <n v="88555"/>
    <x v="319"/>
    <x v="1"/>
    <x v="4"/>
    <n v="0"/>
    <n v="10.31"/>
    <n v="1.79"/>
    <s v="Regular Air"/>
    <s v="Corporate"/>
    <x v="1"/>
    <x v="2"/>
    <s v="Wrap Bag"/>
    <x v="694"/>
    <n v="0.38"/>
    <s v="United States"/>
    <x v="1"/>
    <x v="18"/>
    <s v="Flint"/>
    <n v="48505"/>
    <x v="78"/>
    <d v="2015-03-02T00:00:00"/>
    <x v="7"/>
    <n v="21"/>
    <n v="167.46299999999999"/>
    <n v="23"/>
    <n v="242.7"/>
    <n v="10.31"/>
  </r>
  <r>
    <n v="397"/>
    <n v="89319"/>
    <x v="800"/>
    <x v="3"/>
    <x v="0"/>
    <n v="0.1"/>
    <n v="154.13"/>
    <n v="69"/>
    <s v="Regular Air"/>
    <s v="Corporate"/>
    <x v="0"/>
    <x v="0"/>
    <s v="Large Box"/>
    <x v="695"/>
    <n v="0.68"/>
    <s v="United States"/>
    <x v="3"/>
    <x v="15"/>
    <s v="Cuyahoga Falls"/>
    <n v="44221"/>
    <x v="5"/>
    <d v="2015-03-02T00:00:00"/>
    <x v="7"/>
    <n v="21"/>
    <n v="-372.48597100000001"/>
    <n v="8"/>
    <n v="1216.32"/>
    <n v="154.03"/>
  </r>
  <r>
    <n v="2555"/>
    <n v="86529"/>
    <x v="312"/>
    <x v="1"/>
    <x v="0"/>
    <n v="0"/>
    <n v="12.97"/>
    <n v="1.49"/>
    <s v="Regular Air"/>
    <s v="Home Office"/>
    <x v="1"/>
    <x v="1"/>
    <s v="Small Box"/>
    <x v="606"/>
    <n v="0.35"/>
    <s v="United States"/>
    <x v="1"/>
    <x v="19"/>
    <s v="Madison"/>
    <n v="53711"/>
    <x v="5"/>
    <d v="2015-03-02T00:00:00"/>
    <x v="7"/>
    <n v="21"/>
    <n v="180.23490000000001"/>
    <n v="19"/>
    <n v="261.20999999999998"/>
    <n v="12.97"/>
  </r>
  <r>
    <n v="84"/>
    <n v="87364"/>
    <x v="442"/>
    <x v="3"/>
    <x v="4"/>
    <n v="0"/>
    <n v="8.09"/>
    <n v="7.96"/>
    <s v="Regular Air"/>
    <s v="Consumer"/>
    <x v="0"/>
    <x v="8"/>
    <s v="Small Box"/>
    <x v="182"/>
    <n v="0.49"/>
    <s v="United States"/>
    <x v="3"/>
    <x v="15"/>
    <s v="Cincinnati"/>
    <n v="45231"/>
    <x v="5"/>
    <d v="2015-03-02T00:00:00"/>
    <x v="7"/>
    <n v="21"/>
    <n v="-144.56"/>
    <n v="11"/>
    <n v="90.98"/>
    <n v="8.09"/>
  </r>
  <r>
    <n v="3196"/>
    <n v="24294"/>
    <x v="801"/>
    <x v="2"/>
    <x v="4"/>
    <n v="0.03"/>
    <n v="200.97"/>
    <n v="15.59"/>
    <s v="Delivery Truck"/>
    <s v="Home Office"/>
    <x v="2"/>
    <x v="4"/>
    <s v="Jumbo Drum"/>
    <x v="696"/>
    <n v="0.36"/>
    <s v="United States"/>
    <x v="2"/>
    <x v="2"/>
    <s v="San Francisco"/>
    <n v="94109"/>
    <x v="5"/>
    <d v="2015-03-02T00:00:00"/>
    <x v="7"/>
    <n v="21"/>
    <n v="1951.3"/>
    <n v="43"/>
    <n v="8717.75"/>
    <n v="200.94"/>
  </r>
  <r>
    <n v="3197"/>
    <n v="90850"/>
    <x v="802"/>
    <x v="1"/>
    <x v="4"/>
    <n v="0.03"/>
    <n v="200.97"/>
    <n v="15.59"/>
    <s v="Delivery Truck"/>
    <s v="Home Office"/>
    <x v="2"/>
    <x v="4"/>
    <s v="Jumbo Drum"/>
    <x v="696"/>
    <n v="0.36"/>
    <s v="United States"/>
    <x v="1"/>
    <x v="4"/>
    <s v="Northbrook"/>
    <n v="60062"/>
    <x v="5"/>
    <d v="2015-03-02T00:00:00"/>
    <x v="7"/>
    <n v="21"/>
    <n v="1538.7828"/>
    <n v="11"/>
    <n v="2230.12"/>
    <n v="200.94"/>
  </r>
  <r>
    <n v="1754"/>
    <n v="90178"/>
    <x v="424"/>
    <x v="2"/>
    <x v="2"/>
    <n v="0.09"/>
    <n v="95.99"/>
    <n v="8.99"/>
    <s v="Regular Air"/>
    <s v="Consumer"/>
    <x v="2"/>
    <x v="13"/>
    <s v="Small Box"/>
    <x v="697"/>
    <n v="0.56999999999999995"/>
    <s v="United States"/>
    <x v="2"/>
    <x v="2"/>
    <s v="Torrance"/>
    <n v="90503"/>
    <x v="94"/>
    <d v="2015-03-03T00:00:00"/>
    <x v="7"/>
    <n v="3"/>
    <n v="7.0329600000000001"/>
    <n v="8"/>
    <n v="627.28"/>
    <n v="95.9"/>
  </r>
  <r>
    <n v="2908"/>
    <n v="88157"/>
    <x v="212"/>
    <x v="3"/>
    <x v="4"/>
    <n v="0.05"/>
    <n v="34.979999999999997"/>
    <n v="7.53"/>
    <s v="Express Air"/>
    <s v="Home Office"/>
    <x v="2"/>
    <x v="7"/>
    <s v="Small Box"/>
    <x v="583"/>
    <n v="0.76"/>
    <s v="United States"/>
    <x v="3"/>
    <x v="15"/>
    <s v="Garfield Heights"/>
    <n v="44125"/>
    <x v="7"/>
    <d v="2015-03-03T00:00:00"/>
    <x v="7"/>
    <n v="2"/>
    <n v="-32.666400000000003"/>
    <n v="16"/>
    <n v="581.08000000000004"/>
    <n v="34.93"/>
  </r>
  <r>
    <n v="1014"/>
    <n v="88387"/>
    <x v="436"/>
    <x v="0"/>
    <x v="0"/>
    <n v="0"/>
    <n v="2.08"/>
    <n v="5.33"/>
    <s v="Regular Air"/>
    <s v="Home Office"/>
    <x v="0"/>
    <x v="8"/>
    <s v="Small Box"/>
    <x v="60"/>
    <n v="0.43"/>
    <s v="United States"/>
    <x v="0"/>
    <x v="32"/>
    <s v="Bryant"/>
    <n v="72022"/>
    <x v="8"/>
    <d v="2015-03-03T00:00:00"/>
    <x v="7"/>
    <n v="2"/>
    <n v="-29.54"/>
    <n v="3"/>
    <n v="7.47"/>
    <n v="2.08"/>
  </r>
  <r>
    <n v="2718"/>
    <n v="89394"/>
    <x v="803"/>
    <x v="1"/>
    <x v="0"/>
    <n v="0.1"/>
    <n v="6.74"/>
    <n v="1.72"/>
    <s v="Regular Air"/>
    <s v="Consumer"/>
    <x v="1"/>
    <x v="2"/>
    <s v="Wrap Bag"/>
    <x v="698"/>
    <n v="0.35"/>
    <s v="United States"/>
    <x v="1"/>
    <x v="4"/>
    <s v="Lansing"/>
    <n v="60438"/>
    <x v="8"/>
    <d v="2015-03-03T00:00:00"/>
    <x v="7"/>
    <n v="2"/>
    <n v="65.41"/>
    <n v="15"/>
    <n v="98.17"/>
    <n v="6.64"/>
  </r>
  <r>
    <n v="1764"/>
    <n v="89776"/>
    <x v="439"/>
    <x v="0"/>
    <x v="1"/>
    <n v="0.06"/>
    <n v="19.98"/>
    <n v="10.49"/>
    <s v="Regular Air"/>
    <s v="Consumer"/>
    <x v="0"/>
    <x v="8"/>
    <s v="Small Box"/>
    <x v="699"/>
    <n v="0.49"/>
    <s v="United States"/>
    <x v="0"/>
    <x v="7"/>
    <s v="Dunedin"/>
    <n v="34698"/>
    <x v="8"/>
    <d v="2015-03-03T00:00:00"/>
    <x v="7"/>
    <n v="2"/>
    <n v="514.17719999999997"/>
    <n v="5"/>
    <n v="103.37"/>
    <n v="19.920000000000002"/>
  </r>
  <r>
    <n v="1917"/>
    <n v="85897"/>
    <x v="804"/>
    <x v="0"/>
    <x v="1"/>
    <n v="0.08"/>
    <n v="22.23"/>
    <n v="3.63"/>
    <s v="Regular Air"/>
    <s v="Home Office"/>
    <x v="0"/>
    <x v="8"/>
    <s v="Small Pack"/>
    <x v="700"/>
    <n v="0.52"/>
    <s v="United States"/>
    <x v="0"/>
    <x v="32"/>
    <s v="North Little Rock"/>
    <n v="72113"/>
    <x v="8"/>
    <d v="2015-03-03T00:00:00"/>
    <x v="7"/>
    <n v="2"/>
    <n v="-29.61"/>
    <n v="10"/>
    <n v="210.33"/>
    <n v="22.15"/>
  </r>
  <r>
    <n v="2437"/>
    <n v="90301"/>
    <x v="805"/>
    <x v="1"/>
    <x v="2"/>
    <n v="0.09"/>
    <n v="90.97"/>
    <n v="14"/>
    <s v="Delivery Truck"/>
    <s v="Home Office"/>
    <x v="2"/>
    <x v="4"/>
    <s v="Jumbo Drum"/>
    <x v="255"/>
    <n v="0.36"/>
    <s v="United States"/>
    <x v="1"/>
    <x v="19"/>
    <s v="Muskego"/>
    <n v="53150"/>
    <x v="8"/>
    <d v="2015-03-03T00:00:00"/>
    <x v="7"/>
    <n v="2"/>
    <n v="35.29"/>
    <n v="3"/>
    <n v="260"/>
    <n v="90.88"/>
  </r>
  <r>
    <n v="1882"/>
    <n v="87378"/>
    <x v="806"/>
    <x v="3"/>
    <x v="4"/>
    <n v="0.09"/>
    <n v="5.78"/>
    <n v="5.67"/>
    <s v="Regular Air"/>
    <s v="Home Office"/>
    <x v="1"/>
    <x v="2"/>
    <s v="Small Box"/>
    <x v="491"/>
    <n v="0.36"/>
    <s v="United States"/>
    <x v="3"/>
    <x v="27"/>
    <s v="Linden"/>
    <n v="7036"/>
    <x v="8"/>
    <d v="2015-03-03T00:00:00"/>
    <x v="7"/>
    <n v="2"/>
    <n v="-7.96"/>
    <n v="1"/>
    <n v="11.35"/>
    <n v="5.69"/>
  </r>
  <r>
    <n v="1885"/>
    <n v="87378"/>
    <x v="807"/>
    <x v="3"/>
    <x v="4"/>
    <n v="0.05"/>
    <n v="535.64"/>
    <n v="14.7"/>
    <s v="Delivery Truck"/>
    <s v="Home Office"/>
    <x v="2"/>
    <x v="4"/>
    <s v="Jumbo Drum"/>
    <x v="701"/>
    <n v="0.59"/>
    <s v="United States"/>
    <x v="3"/>
    <x v="44"/>
    <s v="Barrington"/>
    <n v="2806"/>
    <x v="8"/>
    <d v="2015-03-03T00:00:00"/>
    <x v="7"/>
    <n v="2"/>
    <n v="4407.4399999999996"/>
    <n v="15"/>
    <n v="7029.1"/>
    <n v="535.59"/>
  </r>
  <r>
    <n v="3067"/>
    <n v="91376"/>
    <x v="808"/>
    <x v="3"/>
    <x v="4"/>
    <n v="0.06"/>
    <n v="355.98"/>
    <n v="58.92"/>
    <s v="Delivery Truck"/>
    <s v="Consumer"/>
    <x v="0"/>
    <x v="5"/>
    <s v="Jumbo Drum"/>
    <x v="352"/>
    <n v="0.64"/>
    <s v="United States"/>
    <x v="3"/>
    <x v="15"/>
    <s v="Austintown"/>
    <n v="44515"/>
    <x v="9"/>
    <d v="2015-03-03T00:00:00"/>
    <x v="7"/>
    <n v="2"/>
    <n v="1660.92"/>
    <n v="14"/>
    <n v="5086.08"/>
    <n v="355.92"/>
  </r>
  <r>
    <n v="693"/>
    <n v="87812"/>
    <x v="644"/>
    <x v="2"/>
    <x v="2"/>
    <n v="0.09"/>
    <n v="5.34"/>
    <n v="2.99"/>
    <s v="Express Air"/>
    <s v="Small Business"/>
    <x v="1"/>
    <x v="1"/>
    <s v="Small Box"/>
    <x v="393"/>
    <n v="0.38"/>
    <s v="United States"/>
    <x v="2"/>
    <x v="39"/>
    <s v="Thornton"/>
    <n v="80229"/>
    <x v="54"/>
    <d v="2015-03-15T00:00:00"/>
    <x v="7"/>
    <n v="5"/>
    <n v="9.4860000000000007"/>
    <n v="17"/>
    <n v="95.1"/>
    <n v="5.25"/>
  </r>
  <r>
    <n v="693"/>
    <n v="87812"/>
    <x v="644"/>
    <x v="2"/>
    <x v="2"/>
    <n v="7.0000000000000007E-2"/>
    <n v="140.97999999999999"/>
    <n v="53.48"/>
    <s v="Delivery Truck"/>
    <s v="Small Business"/>
    <x v="0"/>
    <x v="6"/>
    <s v="Jumbo Box"/>
    <x v="702"/>
    <n v="0.65"/>
    <s v="United States"/>
    <x v="2"/>
    <x v="39"/>
    <s v="Thornton"/>
    <n v="80229"/>
    <x v="54"/>
    <d v="2015-03-15T00:00:00"/>
    <x v="7"/>
    <n v="5"/>
    <n v="-263.64999999999998"/>
    <n v="5"/>
    <n v="734.74"/>
    <n v="140.91"/>
  </r>
  <r>
    <n v="693"/>
    <n v="87812"/>
    <x v="644"/>
    <x v="2"/>
    <x v="2"/>
    <n v="0.06"/>
    <n v="205.99"/>
    <n v="5.26"/>
    <s v="Regular Air"/>
    <s v="Small Business"/>
    <x v="2"/>
    <x v="13"/>
    <s v="Small Box"/>
    <x v="703"/>
    <n v="0.56000000000000005"/>
    <s v="United States"/>
    <x v="2"/>
    <x v="39"/>
    <s v="Thornton"/>
    <n v="80229"/>
    <x v="54"/>
    <d v="2015-03-15T00:00:00"/>
    <x v="7"/>
    <n v="5"/>
    <n v="890.18100000000004"/>
    <n v="11"/>
    <n v="1882.87"/>
    <n v="205.93"/>
  </r>
  <r>
    <n v="1718"/>
    <n v="90621"/>
    <x v="809"/>
    <x v="0"/>
    <x v="2"/>
    <n v="0.01"/>
    <n v="300.98"/>
    <n v="64.73"/>
    <s v="Delivery Truck"/>
    <s v="Consumer"/>
    <x v="0"/>
    <x v="5"/>
    <s v="Jumbo Drum"/>
    <x v="384"/>
    <n v="0.56000000000000005"/>
    <s v="United States"/>
    <x v="0"/>
    <x v="3"/>
    <s v="Garner"/>
    <n v="27529"/>
    <x v="54"/>
    <d v="2015-03-15T00:00:00"/>
    <x v="7"/>
    <n v="5"/>
    <n v="-48.874000000000002"/>
    <n v="3"/>
    <n v="974.14"/>
    <n v="300.97000000000003"/>
  </r>
  <r>
    <n v="2258"/>
    <n v="87962"/>
    <x v="810"/>
    <x v="0"/>
    <x v="2"/>
    <n v="0.01"/>
    <n v="7.64"/>
    <n v="1.39"/>
    <s v="Express Air"/>
    <s v="Corporate"/>
    <x v="1"/>
    <x v="15"/>
    <s v="Small Box"/>
    <x v="704"/>
    <n v="0.36"/>
    <s v="United States"/>
    <x v="0"/>
    <x v="3"/>
    <s v="Rocky Mount"/>
    <n v="27801"/>
    <x v="143"/>
    <d v="2015-03-13T00:00:00"/>
    <x v="7"/>
    <n v="5"/>
    <n v="-1676.6120000000001"/>
    <n v="9"/>
    <n v="73.290000000000006"/>
    <n v="7.63"/>
  </r>
  <r>
    <n v="2258"/>
    <n v="87962"/>
    <x v="810"/>
    <x v="0"/>
    <x v="2"/>
    <n v="7.0000000000000007E-2"/>
    <n v="400.97"/>
    <n v="48.26"/>
    <s v="Delivery Truck"/>
    <s v="Corporate"/>
    <x v="2"/>
    <x v="4"/>
    <s v="Jumbo Box"/>
    <x v="705"/>
    <n v="0.36"/>
    <s v="United States"/>
    <x v="0"/>
    <x v="3"/>
    <s v="Rocky Mount"/>
    <n v="27801"/>
    <x v="143"/>
    <d v="2015-03-13T00:00:00"/>
    <x v="7"/>
    <n v="5"/>
    <n v="45.127800000000001"/>
    <n v="8"/>
    <n v="2961.32"/>
    <n v="400.9"/>
  </r>
  <r>
    <n v="2855"/>
    <n v="87317"/>
    <x v="537"/>
    <x v="2"/>
    <x v="2"/>
    <n v="0.09"/>
    <n v="6783.02"/>
    <n v="24.49"/>
    <s v="Regular Air"/>
    <s v="Consumer"/>
    <x v="2"/>
    <x v="4"/>
    <s v="Large Box"/>
    <x v="82"/>
    <n v="0.39"/>
    <s v="United States"/>
    <x v="2"/>
    <x v="6"/>
    <s v="Des Moines"/>
    <n v="98198"/>
    <x v="71"/>
    <d v="2015-03-14T00:00:00"/>
    <x v="7"/>
    <n v="4"/>
    <n v="-14140.7016"/>
    <n v="1"/>
    <n v="6296"/>
    <n v="6782.93"/>
  </r>
  <r>
    <n v="753"/>
    <n v="90438"/>
    <x v="811"/>
    <x v="2"/>
    <x v="0"/>
    <n v="0.01"/>
    <n v="6.35"/>
    <n v="1.02"/>
    <s v="Regular Air"/>
    <s v="Corporate"/>
    <x v="1"/>
    <x v="2"/>
    <s v="Wrap Bag"/>
    <x v="472"/>
    <n v="0.39"/>
    <s v="United States"/>
    <x v="2"/>
    <x v="23"/>
    <s v="Prescott"/>
    <n v="86301"/>
    <x v="72"/>
    <d v="2015-03-13T00:00:00"/>
    <x v="7"/>
    <n v="3"/>
    <n v="97.662599999999998"/>
    <n v="22"/>
    <n v="141.54"/>
    <n v="6.34"/>
  </r>
  <r>
    <n v="1494"/>
    <n v="85880"/>
    <x v="812"/>
    <x v="3"/>
    <x v="0"/>
    <n v="0.06"/>
    <n v="8.3699999999999992"/>
    <n v="10.16"/>
    <s v="Regular Air"/>
    <s v="Corporate"/>
    <x v="0"/>
    <x v="8"/>
    <s v="Large Box"/>
    <x v="689"/>
    <n v="0.59"/>
    <s v="United States"/>
    <x v="3"/>
    <x v="38"/>
    <s v="Dundalk"/>
    <n v="21222"/>
    <x v="72"/>
    <d v="2015-03-13T00:00:00"/>
    <x v="7"/>
    <n v="3"/>
    <n v="-255.65"/>
    <n v="18"/>
    <n v="157.63999999999999"/>
    <n v="8.31"/>
  </r>
  <r>
    <n v="1494"/>
    <n v="85880"/>
    <x v="812"/>
    <x v="3"/>
    <x v="0"/>
    <n v="0.09"/>
    <n v="6.48"/>
    <n v="9.17"/>
    <s v="Express Air"/>
    <s v="Corporate"/>
    <x v="1"/>
    <x v="2"/>
    <s v="Small Box"/>
    <x v="706"/>
    <n v="0.37"/>
    <s v="United States"/>
    <x v="3"/>
    <x v="38"/>
    <s v="Dundalk"/>
    <n v="21222"/>
    <x v="72"/>
    <d v="2015-03-13T00:00:00"/>
    <x v="7"/>
    <n v="3"/>
    <n v="-76.540000000000006"/>
    <n v="6"/>
    <n v="42.16"/>
    <n v="6.39"/>
  </r>
  <r>
    <n v="1497"/>
    <n v="85880"/>
    <x v="275"/>
    <x v="3"/>
    <x v="0"/>
    <n v="0.03"/>
    <n v="15.14"/>
    <n v="4.53"/>
    <s v="Regular Air"/>
    <s v="Corporate"/>
    <x v="1"/>
    <x v="12"/>
    <s v="Small Box"/>
    <x v="388"/>
    <n v="0.81"/>
    <s v="United States"/>
    <x v="3"/>
    <x v="5"/>
    <s v="Elmira"/>
    <n v="14901"/>
    <x v="72"/>
    <d v="2015-03-13T00:00:00"/>
    <x v="7"/>
    <n v="3"/>
    <n v="-92.87"/>
    <n v="17"/>
    <n v="256.73"/>
    <n v="15.11"/>
  </r>
  <r>
    <n v="2616"/>
    <n v="91495"/>
    <x v="813"/>
    <x v="1"/>
    <x v="0"/>
    <n v="0"/>
    <n v="2.6"/>
    <n v="2.4"/>
    <s v="Regular Air"/>
    <s v="Corporate"/>
    <x v="1"/>
    <x v="9"/>
    <s v="Wrap Bag"/>
    <x v="439"/>
    <n v="0.57999999999999996"/>
    <s v="United States"/>
    <x v="1"/>
    <x v="18"/>
    <s v="Portage"/>
    <n v="49002"/>
    <x v="72"/>
    <d v="2015-03-13T00:00:00"/>
    <x v="7"/>
    <n v="3"/>
    <n v="-45.21"/>
    <n v="16"/>
    <n v="44.75"/>
    <n v="2.6"/>
  </r>
  <r>
    <n v="1484"/>
    <n v="91235"/>
    <x v="276"/>
    <x v="1"/>
    <x v="1"/>
    <n v="0.06"/>
    <n v="99.99"/>
    <n v="19.989999999999998"/>
    <s v="Regular Air"/>
    <s v="Home Office"/>
    <x v="2"/>
    <x v="7"/>
    <s v="Small Box"/>
    <x v="632"/>
    <n v="0.52"/>
    <s v="United States"/>
    <x v="1"/>
    <x v="4"/>
    <s v="Des Plaines"/>
    <n v="60016"/>
    <x v="72"/>
    <d v="2015-03-14T00:00:00"/>
    <x v="7"/>
    <n v="3"/>
    <n v="-127.56"/>
    <n v="3"/>
    <n v="290.24"/>
    <n v="99.93"/>
  </r>
  <r>
    <n v="1254"/>
    <n v="89983"/>
    <x v="814"/>
    <x v="1"/>
    <x v="0"/>
    <n v="0.06"/>
    <n v="80.98"/>
    <n v="35"/>
    <s v="Regular Air"/>
    <s v="Home Office"/>
    <x v="1"/>
    <x v="12"/>
    <s v="Large Box"/>
    <x v="707"/>
    <n v="0.81"/>
    <s v="United States"/>
    <x v="1"/>
    <x v="24"/>
    <s v="Channelview"/>
    <n v="77530"/>
    <x v="144"/>
    <d v="2015-03-13T00:00:00"/>
    <x v="7"/>
    <n v="2"/>
    <n v="-218.77"/>
    <n v="2"/>
    <n v="172.79"/>
    <n v="80.92"/>
  </r>
  <r>
    <n v="2896"/>
    <n v="86927"/>
    <x v="547"/>
    <x v="1"/>
    <x v="0"/>
    <n v="0"/>
    <n v="22.84"/>
    <n v="16.920000000000002"/>
    <s v="Regular Air"/>
    <s v="Home Office"/>
    <x v="1"/>
    <x v="2"/>
    <s v="Small Box"/>
    <x v="708"/>
    <n v="0.39"/>
    <s v="United States"/>
    <x v="1"/>
    <x v="1"/>
    <s v="Mankato"/>
    <n v="56001"/>
    <x v="144"/>
    <d v="2015-03-14T00:00:00"/>
    <x v="7"/>
    <n v="2"/>
    <n v="-83.75"/>
    <n v="15"/>
    <n v="370.62"/>
    <n v="22.84"/>
  </r>
  <r>
    <n v="1027"/>
    <n v="89004"/>
    <x v="815"/>
    <x v="3"/>
    <x v="1"/>
    <n v="0.1"/>
    <n v="73.98"/>
    <n v="4"/>
    <s v="Regular Air"/>
    <s v="Small Business"/>
    <x v="2"/>
    <x v="7"/>
    <s v="Small Box"/>
    <x v="709"/>
    <n v="0.79"/>
    <s v="United States"/>
    <x v="3"/>
    <x v="5"/>
    <s v="Cheektowaga"/>
    <n v="14225"/>
    <x v="144"/>
    <d v="2015-03-13T00:00:00"/>
    <x v="7"/>
    <n v="2"/>
    <n v="-229.87"/>
    <n v="5"/>
    <n v="347.23"/>
    <n v="73.88"/>
  </r>
  <r>
    <n v="1027"/>
    <n v="89004"/>
    <x v="815"/>
    <x v="3"/>
    <x v="1"/>
    <n v="0.05"/>
    <n v="51.98"/>
    <n v="10.17"/>
    <s v="Regular Air"/>
    <s v="Small Business"/>
    <x v="2"/>
    <x v="4"/>
    <s v="Medium Box"/>
    <x v="710"/>
    <n v="0.37"/>
    <s v="United States"/>
    <x v="3"/>
    <x v="5"/>
    <s v="Cheektowaga"/>
    <n v="14225"/>
    <x v="144"/>
    <d v="2015-03-13T00:00:00"/>
    <x v="7"/>
    <n v="2"/>
    <n v="329.9787"/>
    <n v="9"/>
    <n v="478.23"/>
    <n v="51.93"/>
  </r>
  <r>
    <n v="32"/>
    <n v="89203"/>
    <x v="388"/>
    <x v="2"/>
    <x v="2"/>
    <n v="0.06"/>
    <n v="205.99"/>
    <n v="8.99"/>
    <s v="Regular Air"/>
    <s v="Corporate"/>
    <x v="2"/>
    <x v="13"/>
    <s v="Small Box"/>
    <x v="215"/>
    <n v="0.56000000000000005"/>
    <s v="United States"/>
    <x v="2"/>
    <x v="8"/>
    <s v="Grants Pass"/>
    <n v="97526"/>
    <x v="144"/>
    <d v="2015-03-19T00:00:00"/>
    <x v="7"/>
    <n v="6"/>
    <n v="3568.096"/>
    <n v="22"/>
    <n v="3838.14"/>
    <n v="205.93"/>
  </r>
  <r>
    <n v="2593"/>
    <n v="87773"/>
    <x v="86"/>
    <x v="0"/>
    <x v="2"/>
    <n v="0.01"/>
    <n v="85.99"/>
    <n v="0.99"/>
    <s v="Regular Air"/>
    <s v="Corporate"/>
    <x v="2"/>
    <x v="13"/>
    <s v="Wrap Bag"/>
    <x v="646"/>
    <n v="0.85"/>
    <s v="United States"/>
    <x v="0"/>
    <x v="25"/>
    <s v="Athens"/>
    <n v="30605"/>
    <x v="144"/>
    <d v="2015-03-17T00:00:00"/>
    <x v="7"/>
    <n v="4"/>
    <n v="311.73"/>
    <n v="2"/>
    <n v="146.16999999999999"/>
    <n v="85.98"/>
  </r>
  <r>
    <n v="2741"/>
    <n v="89481"/>
    <x v="816"/>
    <x v="2"/>
    <x v="2"/>
    <n v="0.01"/>
    <n v="35.99"/>
    <n v="5.99"/>
    <s v="Regular Air"/>
    <s v="Small Business"/>
    <x v="2"/>
    <x v="13"/>
    <s v="Wrap Bag"/>
    <x v="274"/>
    <n v="0.38"/>
    <s v="United States"/>
    <x v="2"/>
    <x v="16"/>
    <s v="Caldwell"/>
    <n v="83605"/>
    <x v="144"/>
    <d v="2015-03-19T00:00:00"/>
    <x v="7"/>
    <n v="6"/>
    <n v="218.23320000000001"/>
    <n v="10"/>
    <n v="316.27999999999997"/>
    <n v="35.979999999999997"/>
  </r>
  <r>
    <n v="146"/>
    <n v="91088"/>
    <x v="136"/>
    <x v="1"/>
    <x v="4"/>
    <n v="0.01"/>
    <n v="45.98"/>
    <n v="4.8"/>
    <s v="Regular Air"/>
    <s v="Small Business"/>
    <x v="0"/>
    <x v="8"/>
    <s v="Wrap Bag"/>
    <x v="711"/>
    <n v="0.68"/>
    <s v="United States"/>
    <x v="1"/>
    <x v="24"/>
    <s v="Watauga"/>
    <n v="76148"/>
    <x v="144"/>
    <d v="2015-03-13T00:00:00"/>
    <x v="7"/>
    <n v="2"/>
    <n v="133.5771"/>
    <n v="4"/>
    <n v="193.59"/>
    <n v="45.97"/>
  </r>
  <r>
    <n v="903"/>
    <n v="90806"/>
    <x v="817"/>
    <x v="3"/>
    <x v="4"/>
    <n v="0"/>
    <n v="5.98"/>
    <n v="1.49"/>
    <s v="Regular Air"/>
    <s v="Consumer"/>
    <x v="1"/>
    <x v="1"/>
    <s v="Small Box"/>
    <x v="261"/>
    <n v="0.39"/>
    <s v="United States"/>
    <x v="3"/>
    <x v="13"/>
    <s v="Wilmington"/>
    <n v="1887"/>
    <x v="144"/>
    <d v="2015-03-14T00:00:00"/>
    <x v="7"/>
    <n v="2"/>
    <n v="80.674800000000005"/>
    <n v="18"/>
    <n v="116.92"/>
    <n v="5.98"/>
  </r>
  <r>
    <n v="2037"/>
    <n v="89333"/>
    <x v="818"/>
    <x v="2"/>
    <x v="4"/>
    <n v="0"/>
    <n v="73.98"/>
    <n v="14.52"/>
    <s v="Regular Air"/>
    <s v="Small Business"/>
    <x v="2"/>
    <x v="7"/>
    <s v="Small Box"/>
    <x v="709"/>
    <n v="0.65"/>
    <s v="United States"/>
    <x v="2"/>
    <x v="34"/>
    <s v="Bozeman"/>
    <n v="59715"/>
    <x v="144"/>
    <d v="2015-03-14T00:00:00"/>
    <x v="7"/>
    <n v="2"/>
    <n v="-88.61"/>
    <n v="4"/>
    <n v="305.70999999999998"/>
    <n v="73.98"/>
  </r>
  <r>
    <n v="2787"/>
    <n v="91316"/>
    <x v="819"/>
    <x v="0"/>
    <x v="4"/>
    <n v="0.01"/>
    <n v="47.98"/>
    <n v="3.61"/>
    <s v="Express Air"/>
    <s v="Consumer"/>
    <x v="2"/>
    <x v="7"/>
    <s v="Small Pack"/>
    <x v="346"/>
    <n v="0.71"/>
    <s v="United States"/>
    <x v="0"/>
    <x v="48"/>
    <s v="Metairie"/>
    <n v="70003"/>
    <x v="144"/>
    <d v="2015-03-13T00:00:00"/>
    <x v="7"/>
    <n v="2"/>
    <n v="-44.436"/>
    <n v="8"/>
    <n v="393.98"/>
    <n v="47.97"/>
  </r>
  <r>
    <n v="573"/>
    <n v="86555"/>
    <x v="416"/>
    <x v="1"/>
    <x v="0"/>
    <n v="0.05"/>
    <n v="4.13"/>
    <n v="5.04"/>
    <s v="Regular Air"/>
    <s v="Home Office"/>
    <x v="1"/>
    <x v="1"/>
    <s v="Small Box"/>
    <x v="575"/>
    <n v="0.38"/>
    <s v="United States"/>
    <x v="1"/>
    <x v="4"/>
    <s v="Pekin"/>
    <n v="61554"/>
    <x v="145"/>
    <d v="2015-03-14T00:00:00"/>
    <x v="7"/>
    <n v="1"/>
    <n v="-12.1555"/>
    <n v="1"/>
    <n v="5.84"/>
    <n v="4.08"/>
  </r>
  <r>
    <n v="1035"/>
    <n v="90710"/>
    <x v="820"/>
    <x v="3"/>
    <x v="0"/>
    <n v="7.0000000000000007E-2"/>
    <n v="125.99"/>
    <n v="2.5"/>
    <s v="Regular Air"/>
    <s v="Home Office"/>
    <x v="2"/>
    <x v="13"/>
    <s v="Small Box"/>
    <x v="422"/>
    <n v="0.6"/>
    <s v="United States"/>
    <x v="3"/>
    <x v="15"/>
    <s v="Delaware"/>
    <n v="43015"/>
    <x v="145"/>
    <d v="2015-03-13T00:00:00"/>
    <x v="7"/>
    <n v="1"/>
    <n v="-604.40599999999995"/>
    <n v="1"/>
    <n v="100.59"/>
    <n v="125.92"/>
  </r>
  <r>
    <n v="1036"/>
    <n v="90710"/>
    <x v="821"/>
    <x v="3"/>
    <x v="0"/>
    <n v="0.03"/>
    <n v="99.99"/>
    <n v="19.989999999999998"/>
    <s v="Regular Air"/>
    <s v="Home Office"/>
    <x v="2"/>
    <x v="7"/>
    <s v="Small Box"/>
    <x v="632"/>
    <n v="0.52"/>
    <s v="United States"/>
    <x v="3"/>
    <x v="15"/>
    <s v="Dublin"/>
    <n v="43017"/>
    <x v="145"/>
    <d v="2015-03-14T00:00:00"/>
    <x v="7"/>
    <n v="1"/>
    <n v="293.66000000000003"/>
    <n v="6"/>
    <n v="598.38"/>
    <n v="99.96"/>
  </r>
  <r>
    <n v="2468"/>
    <n v="88137"/>
    <x v="157"/>
    <x v="0"/>
    <x v="0"/>
    <n v="0.04"/>
    <n v="65.989999999999995"/>
    <n v="8.99"/>
    <s v="Regular Air"/>
    <s v="Corporate"/>
    <x v="2"/>
    <x v="13"/>
    <s v="Small Box"/>
    <x v="712"/>
    <n v="0.55000000000000004"/>
    <s v="United States"/>
    <x v="0"/>
    <x v="3"/>
    <s v="Salisbury"/>
    <n v="28144"/>
    <x v="145"/>
    <d v="2015-03-14T00:00:00"/>
    <x v="7"/>
    <n v="1"/>
    <n v="-335.041"/>
    <n v="13"/>
    <n v="724.57"/>
    <n v="65.95"/>
  </r>
  <r>
    <n v="3036"/>
    <n v="89130"/>
    <x v="505"/>
    <x v="1"/>
    <x v="0"/>
    <n v="0.08"/>
    <n v="178.47"/>
    <n v="19.989999999999998"/>
    <s v="Regular Air"/>
    <s v="Home Office"/>
    <x v="1"/>
    <x v="12"/>
    <s v="Small Box"/>
    <x v="229"/>
    <n v="0.55000000000000004"/>
    <s v="United States"/>
    <x v="1"/>
    <x v="43"/>
    <s v="Mandan"/>
    <n v="58554"/>
    <x v="145"/>
    <d v="2015-03-16T00:00:00"/>
    <x v="7"/>
    <n v="2"/>
    <n v="2267.2199999999998"/>
    <n v="22"/>
    <n v="3802.01"/>
    <n v="178.39"/>
  </r>
  <r>
    <n v="600"/>
    <n v="87579"/>
    <x v="822"/>
    <x v="3"/>
    <x v="3"/>
    <n v="0.06"/>
    <n v="6.48"/>
    <n v="7.37"/>
    <s v="Regular Air"/>
    <s v="Corporate"/>
    <x v="1"/>
    <x v="2"/>
    <s v="Small Box"/>
    <x v="713"/>
    <n v="0.37"/>
    <s v="United States"/>
    <x v="3"/>
    <x v="38"/>
    <s v="Reisterstown"/>
    <n v="21136"/>
    <x v="145"/>
    <d v="2015-03-14T00:00:00"/>
    <x v="7"/>
    <n v="1"/>
    <n v="-75.44"/>
    <n v="5"/>
    <n v="32.39"/>
    <n v="6.42"/>
  </r>
  <r>
    <n v="2285"/>
    <n v="90148"/>
    <x v="823"/>
    <x v="0"/>
    <x v="3"/>
    <n v="0.02"/>
    <n v="17.7"/>
    <n v="9.4700000000000006"/>
    <s v="Express Air"/>
    <s v="Corporate"/>
    <x v="1"/>
    <x v="12"/>
    <s v="Small Box"/>
    <x v="560"/>
    <n v="0.59"/>
    <s v="United States"/>
    <x v="0"/>
    <x v="37"/>
    <s v="Rock Hill"/>
    <n v="29730"/>
    <x v="145"/>
    <d v="2015-03-15T00:00:00"/>
    <x v="7"/>
    <n v="1"/>
    <n v="-85.022000000000006"/>
    <n v="21"/>
    <n v="374.6"/>
    <n v="17.68"/>
  </r>
  <r>
    <n v="2484"/>
    <n v="88998"/>
    <x v="824"/>
    <x v="0"/>
    <x v="3"/>
    <n v="0.05"/>
    <n v="6.48"/>
    <n v="7.91"/>
    <s v="Regular Air"/>
    <s v="Corporate"/>
    <x v="1"/>
    <x v="2"/>
    <s v="Small Box"/>
    <x v="714"/>
    <n v="0.37"/>
    <s v="United States"/>
    <x v="0"/>
    <x v="7"/>
    <s v="Winter Haven"/>
    <n v="33881"/>
    <x v="145"/>
    <d v="2015-03-14T00:00:00"/>
    <x v="7"/>
    <n v="1"/>
    <n v="322.12200000000001"/>
    <n v="16"/>
    <n v="109.99"/>
    <n v="6.43"/>
  </r>
  <r>
    <n v="2484"/>
    <n v="88998"/>
    <x v="824"/>
    <x v="0"/>
    <x v="3"/>
    <n v="0.03"/>
    <n v="111.03"/>
    <n v="8.64"/>
    <s v="Regular Air"/>
    <s v="Corporate"/>
    <x v="1"/>
    <x v="12"/>
    <s v="Small Box"/>
    <x v="715"/>
    <n v="0.78"/>
    <s v="United States"/>
    <x v="0"/>
    <x v="7"/>
    <s v="Winter Haven"/>
    <n v="33881"/>
    <x v="145"/>
    <d v="2015-03-14T00:00:00"/>
    <x v="7"/>
    <n v="1"/>
    <n v="366.54"/>
    <n v="8"/>
    <n v="900.12"/>
    <n v="111"/>
  </r>
  <r>
    <n v="604"/>
    <n v="28647"/>
    <x v="553"/>
    <x v="2"/>
    <x v="0"/>
    <n v="0.09"/>
    <n v="154.13"/>
    <n v="69"/>
    <s v="Express Air"/>
    <s v="Corporate"/>
    <x v="0"/>
    <x v="0"/>
    <s v="Large Box"/>
    <x v="695"/>
    <n v="0.68"/>
    <s v="United States"/>
    <x v="2"/>
    <x v="2"/>
    <s v="Los Angeles"/>
    <n v="90045"/>
    <x v="146"/>
    <d v="2015-03-15T00:00:00"/>
    <x v="7"/>
    <n v="0"/>
    <n v="-1763.7476999999999"/>
    <n v="38"/>
    <n v="5679.59"/>
    <n v="154.04"/>
  </r>
  <r>
    <n v="605"/>
    <n v="91144"/>
    <x v="825"/>
    <x v="3"/>
    <x v="0"/>
    <n v="0.09"/>
    <n v="154.13"/>
    <n v="69"/>
    <s v="Express Air"/>
    <s v="Corporate"/>
    <x v="0"/>
    <x v="0"/>
    <s v="Large Box"/>
    <x v="695"/>
    <n v="0.68"/>
    <s v="United States"/>
    <x v="3"/>
    <x v="5"/>
    <s v="West Islip"/>
    <n v="11795"/>
    <x v="146"/>
    <d v="2015-03-15T00:00:00"/>
    <x v="7"/>
    <n v="0"/>
    <n v="-1763.7476999999999"/>
    <n v="10"/>
    <n v="1494.63"/>
    <n v="154.04"/>
  </r>
  <r>
    <n v="994"/>
    <n v="89433"/>
    <x v="826"/>
    <x v="3"/>
    <x v="1"/>
    <n v="0.1"/>
    <n v="400.98"/>
    <n v="76.37"/>
    <s v="Delivery Truck"/>
    <s v="Small Business"/>
    <x v="0"/>
    <x v="0"/>
    <s v="Jumbo Box"/>
    <x v="611"/>
    <n v="0.6"/>
    <s v="United States"/>
    <x v="3"/>
    <x v="30"/>
    <s v="Sanford"/>
    <n v="4073"/>
    <x v="146"/>
    <d v="2015-03-15T00:00:00"/>
    <x v="7"/>
    <n v="0"/>
    <n v="-969.04836599999999"/>
    <n v="2"/>
    <n v="810.47"/>
    <n v="400.88"/>
  </r>
  <r>
    <n v="999"/>
    <n v="89433"/>
    <x v="827"/>
    <x v="3"/>
    <x v="1"/>
    <n v="0.08"/>
    <n v="45.19"/>
    <n v="1.99"/>
    <s v="Regular Air"/>
    <s v="Small Business"/>
    <x v="2"/>
    <x v="7"/>
    <s v="Small Pack"/>
    <x v="282"/>
    <n v="0.55000000000000004"/>
    <s v="United States"/>
    <x v="3"/>
    <x v="27"/>
    <s v="Ridgewood"/>
    <n v="7450"/>
    <x v="146"/>
    <d v="2015-03-15T00:00:00"/>
    <x v="7"/>
    <n v="0"/>
    <n v="-71.83"/>
    <n v="3"/>
    <n v="127.22"/>
    <n v="45.11"/>
  </r>
  <r>
    <n v="1000"/>
    <n v="89433"/>
    <x v="828"/>
    <x v="3"/>
    <x v="1"/>
    <n v="0.03"/>
    <n v="33.979999999999997"/>
    <n v="19.989999999999998"/>
    <s v="Regular Air"/>
    <s v="Small Business"/>
    <x v="0"/>
    <x v="8"/>
    <s v="Small Box"/>
    <x v="716"/>
    <n v="0.55000000000000004"/>
    <s v="United States"/>
    <x v="3"/>
    <x v="12"/>
    <s v="Bennington"/>
    <n v="5201"/>
    <x v="146"/>
    <d v="2015-03-15T00:00:00"/>
    <x v="7"/>
    <n v="0"/>
    <n v="-0.74"/>
    <n v="12"/>
    <n v="432.44"/>
    <n v="33.950000000000003"/>
  </r>
  <r>
    <n v="2345"/>
    <n v="89504"/>
    <x v="829"/>
    <x v="0"/>
    <x v="3"/>
    <n v="7.0000000000000007E-2"/>
    <n v="200.98"/>
    <n v="23.76"/>
    <s v="Delivery Truck"/>
    <s v="Corporate"/>
    <x v="0"/>
    <x v="5"/>
    <s v="Jumbo Drum"/>
    <x v="717"/>
    <n v="0.57999999999999996"/>
    <s v="United States"/>
    <x v="0"/>
    <x v="35"/>
    <s v="Paducah"/>
    <n v="42003"/>
    <x v="146"/>
    <d v="2015-03-15T00:00:00"/>
    <x v="7"/>
    <n v="0"/>
    <n v="-132.42599999999999"/>
    <n v="9"/>
    <n v="1805.9"/>
    <n v="200.91"/>
  </r>
  <r>
    <n v="2345"/>
    <n v="89504"/>
    <x v="829"/>
    <x v="0"/>
    <x v="3"/>
    <n v="0.02"/>
    <n v="179.29"/>
    <n v="29.21"/>
    <s v="Delivery Truck"/>
    <s v="Corporate"/>
    <x v="0"/>
    <x v="0"/>
    <s v="Jumbo Box"/>
    <x v="190"/>
    <n v="0.76"/>
    <s v="United States"/>
    <x v="0"/>
    <x v="35"/>
    <s v="Paducah"/>
    <n v="42003"/>
    <x v="146"/>
    <d v="2015-03-14T00:00:00"/>
    <x v="7"/>
    <n v="0"/>
    <n v="-411.23599999999999"/>
    <n v="2"/>
    <n v="311.41000000000003"/>
    <n v="179.27"/>
  </r>
  <r>
    <n v="2417"/>
    <n v="86754"/>
    <x v="830"/>
    <x v="0"/>
    <x v="3"/>
    <n v="0"/>
    <n v="65.989999999999995"/>
    <n v="3.99"/>
    <s v="Regular Air"/>
    <s v="Consumer"/>
    <x v="2"/>
    <x v="13"/>
    <s v="Small Box"/>
    <x v="683"/>
    <n v="0.59"/>
    <s v="United States"/>
    <x v="0"/>
    <x v="14"/>
    <s v="Oakton"/>
    <n v="22124"/>
    <x v="146"/>
    <d v="2015-03-15T00:00:00"/>
    <x v="7"/>
    <n v="0"/>
    <n v="-60.564"/>
    <n v="13"/>
    <n v="765.65"/>
    <n v="65.989999999999995"/>
  </r>
  <r>
    <n v="3279"/>
    <n v="90767"/>
    <x v="233"/>
    <x v="0"/>
    <x v="3"/>
    <n v="0.01"/>
    <n v="45.99"/>
    <n v="4.99"/>
    <s v="Regular Air"/>
    <s v="Home Office"/>
    <x v="2"/>
    <x v="13"/>
    <s v="Small Box"/>
    <x v="414"/>
    <n v="0.56000000000000005"/>
    <s v="United States"/>
    <x v="0"/>
    <x v="37"/>
    <s v="Columbia"/>
    <n v="29203"/>
    <x v="146"/>
    <d v="2015-03-16T00:00:00"/>
    <x v="7"/>
    <n v="1"/>
    <n v="24.018000000000001"/>
    <n v="3"/>
    <n v="125.19"/>
    <n v="45.98"/>
  </r>
  <r>
    <n v="373"/>
    <n v="24193"/>
    <x v="831"/>
    <x v="1"/>
    <x v="4"/>
    <n v="0.02"/>
    <n v="200.98"/>
    <n v="55.96"/>
    <s v="Delivery Truck"/>
    <s v="Small Business"/>
    <x v="0"/>
    <x v="6"/>
    <s v="Jumbo Box"/>
    <x v="676"/>
    <n v="0.75"/>
    <s v="United States"/>
    <x v="1"/>
    <x v="18"/>
    <s v="Detroit"/>
    <n v="48234"/>
    <x v="146"/>
    <d v="2015-03-16T00:00:00"/>
    <x v="7"/>
    <n v="1"/>
    <n v="-163.63"/>
    <n v="45"/>
    <n v="9539.6"/>
    <n v="200.96"/>
  </r>
  <r>
    <n v="373"/>
    <n v="24193"/>
    <x v="831"/>
    <x v="1"/>
    <x v="4"/>
    <n v="0.02"/>
    <n v="4.28"/>
    <n v="5.17"/>
    <s v="Regular Air"/>
    <s v="Small Business"/>
    <x v="1"/>
    <x v="2"/>
    <s v="Small Box"/>
    <x v="354"/>
    <n v="0.4"/>
    <s v="United States"/>
    <x v="1"/>
    <x v="18"/>
    <s v="Detroit"/>
    <n v="48234"/>
    <x v="146"/>
    <d v="2015-03-15T00:00:00"/>
    <x v="7"/>
    <n v="0"/>
    <n v="-63.87"/>
    <n v="24"/>
    <n v="109.86"/>
    <n v="4.26"/>
  </r>
  <r>
    <n v="373"/>
    <n v="24193"/>
    <x v="831"/>
    <x v="1"/>
    <x v="4"/>
    <n v="0.04"/>
    <n v="85.99"/>
    <n v="0.99"/>
    <s v="Regular Air"/>
    <s v="Small Business"/>
    <x v="2"/>
    <x v="13"/>
    <s v="Wrap Bag"/>
    <x v="646"/>
    <n v="0.85"/>
    <s v="United States"/>
    <x v="1"/>
    <x v="18"/>
    <s v="Detroit"/>
    <n v="48234"/>
    <x v="146"/>
    <d v="2015-03-16T00:00:00"/>
    <x v="7"/>
    <n v="1"/>
    <n v="-175.17500000000001"/>
    <n v="19"/>
    <n v="1426.51"/>
    <n v="85.95"/>
  </r>
  <r>
    <n v="375"/>
    <n v="90917"/>
    <x v="832"/>
    <x v="0"/>
    <x v="4"/>
    <n v="0.02"/>
    <n v="200.98"/>
    <n v="55.96"/>
    <s v="Delivery Truck"/>
    <s v="Small Business"/>
    <x v="0"/>
    <x v="6"/>
    <s v="Jumbo Box"/>
    <x v="676"/>
    <n v="0.75"/>
    <s v="United States"/>
    <x v="0"/>
    <x v="36"/>
    <s v="Morristown"/>
    <n v="37814"/>
    <x v="146"/>
    <d v="2015-03-16T00:00:00"/>
    <x v="7"/>
    <n v="1"/>
    <n v="-224.9478"/>
    <n v="11"/>
    <n v="2331.9"/>
    <n v="200.96"/>
  </r>
  <r>
    <n v="375"/>
    <n v="90917"/>
    <x v="832"/>
    <x v="0"/>
    <x v="4"/>
    <n v="0.02"/>
    <n v="4.28"/>
    <n v="5.17"/>
    <s v="Regular Air"/>
    <s v="Small Business"/>
    <x v="1"/>
    <x v="2"/>
    <s v="Small Box"/>
    <x v="354"/>
    <n v="0.4"/>
    <s v="United States"/>
    <x v="0"/>
    <x v="36"/>
    <s v="Morristown"/>
    <n v="37814"/>
    <x v="146"/>
    <d v="2015-03-15T00:00:00"/>
    <x v="7"/>
    <n v="0"/>
    <n v="196.8"/>
    <n v="6"/>
    <n v="27.47"/>
    <n v="4.26"/>
  </r>
  <r>
    <n v="1682"/>
    <n v="38080"/>
    <x v="347"/>
    <x v="1"/>
    <x v="4"/>
    <n v="0.08"/>
    <n v="4.9800000000000004"/>
    <n v="4.7"/>
    <s v="Regular Air"/>
    <s v="Consumer"/>
    <x v="1"/>
    <x v="2"/>
    <s v="Small Box"/>
    <x v="381"/>
    <n v="0.38"/>
    <s v="United States"/>
    <x v="1"/>
    <x v="4"/>
    <s v="Chicago"/>
    <n v="60611"/>
    <x v="146"/>
    <d v="2015-03-15T00:00:00"/>
    <x v="7"/>
    <n v="0"/>
    <n v="-56.35"/>
    <n v="47"/>
    <n v="225.98"/>
    <n v="4.9000000000000004"/>
  </r>
  <r>
    <n v="1683"/>
    <n v="90613"/>
    <x v="348"/>
    <x v="1"/>
    <x v="4"/>
    <n v="0.08"/>
    <n v="4.9800000000000004"/>
    <n v="4.7"/>
    <s v="Regular Air"/>
    <s v="Consumer"/>
    <x v="1"/>
    <x v="2"/>
    <s v="Small Box"/>
    <x v="381"/>
    <n v="0.38"/>
    <s v="United States"/>
    <x v="1"/>
    <x v="24"/>
    <s v="Conroe"/>
    <n v="77301"/>
    <x v="146"/>
    <d v="2015-03-15T00:00:00"/>
    <x v="7"/>
    <n v="0"/>
    <n v="-56.35"/>
    <n v="12"/>
    <n v="57.7"/>
    <n v="4.9000000000000004"/>
  </r>
  <r>
    <n v="3177"/>
    <n v="90818"/>
    <x v="443"/>
    <x v="0"/>
    <x v="4"/>
    <n v="0.1"/>
    <n v="62.18"/>
    <n v="10.84"/>
    <s v="Regular Air"/>
    <s v="Consumer"/>
    <x v="0"/>
    <x v="8"/>
    <s v="Medium Box"/>
    <x v="344"/>
    <n v="0.63"/>
    <s v="United States"/>
    <x v="0"/>
    <x v="7"/>
    <s v="Jupiter"/>
    <n v="33458"/>
    <x v="146"/>
    <d v="2015-03-16T00:00:00"/>
    <x v="7"/>
    <n v="1"/>
    <n v="-29.666"/>
    <n v="9"/>
    <n v="511.57"/>
    <n v="62.08"/>
  </r>
  <r>
    <n v="594"/>
    <n v="86309"/>
    <x v="751"/>
    <x v="1"/>
    <x v="0"/>
    <n v="0.09"/>
    <n v="13.79"/>
    <n v="8.7799999999999994"/>
    <s v="Regular Air"/>
    <s v="Consumer"/>
    <x v="0"/>
    <x v="8"/>
    <s v="Small Box"/>
    <x v="379"/>
    <n v="0.43"/>
    <s v="United States"/>
    <x v="1"/>
    <x v="26"/>
    <s v="Anderson"/>
    <n v="46016"/>
    <x v="147"/>
    <d v="2015-03-17T00:00:00"/>
    <x v="7"/>
    <n v="2"/>
    <n v="-22.12"/>
    <n v="1"/>
    <n v="17.440000000000001"/>
    <n v="13.7"/>
  </r>
  <r>
    <n v="83"/>
    <n v="87365"/>
    <x v="833"/>
    <x v="3"/>
    <x v="1"/>
    <n v="0.04"/>
    <n v="296.18"/>
    <n v="54.12"/>
    <s v="Delivery Truck"/>
    <s v="Corporate"/>
    <x v="0"/>
    <x v="0"/>
    <s v="Jumbo Box"/>
    <x v="61"/>
    <n v="0.76"/>
    <s v="United States"/>
    <x v="3"/>
    <x v="15"/>
    <s v="Canton"/>
    <n v="44708"/>
    <x v="147"/>
    <d v="2015-03-15T00:00:00"/>
    <x v="7"/>
    <n v="0"/>
    <n v="-715.77820599999995"/>
    <n v="6"/>
    <n v="1821.89"/>
    <n v="296.14"/>
  </r>
  <r>
    <n v="1123"/>
    <n v="87015"/>
    <x v="760"/>
    <x v="2"/>
    <x v="1"/>
    <n v="0.03"/>
    <n v="7.3"/>
    <n v="7.72"/>
    <s v="Regular Air"/>
    <s v="Small Business"/>
    <x v="1"/>
    <x v="1"/>
    <s v="Small Box"/>
    <x v="718"/>
    <n v="0.38"/>
    <s v="United States"/>
    <x v="2"/>
    <x v="2"/>
    <s v="Roseville"/>
    <n v="95661"/>
    <x v="147"/>
    <d v="2015-03-18T00:00:00"/>
    <x v="7"/>
    <n v="3"/>
    <n v="-127.05200000000001"/>
    <n v="14"/>
    <n v="103.61"/>
    <n v="7.27"/>
  </r>
  <r>
    <n v="2426"/>
    <n v="90859"/>
    <x v="453"/>
    <x v="1"/>
    <x v="1"/>
    <n v="0.08"/>
    <n v="30.93"/>
    <n v="3.92"/>
    <s v="Regular Air"/>
    <s v="Small Business"/>
    <x v="0"/>
    <x v="8"/>
    <s v="Small Pack"/>
    <x v="180"/>
    <n v="0.44"/>
    <s v="United States"/>
    <x v="1"/>
    <x v="24"/>
    <s v="Irving"/>
    <n v="75061"/>
    <x v="147"/>
    <d v="2015-03-16T00:00:00"/>
    <x v="7"/>
    <n v="1"/>
    <n v="63.059100000000001"/>
    <n v="3"/>
    <n v="91.39"/>
    <n v="30.85"/>
  </r>
  <r>
    <n v="724"/>
    <n v="90359"/>
    <x v="834"/>
    <x v="3"/>
    <x v="3"/>
    <n v="0.09"/>
    <n v="125.99"/>
    <n v="8.99"/>
    <s v="Regular Air"/>
    <s v="Consumer"/>
    <x v="2"/>
    <x v="13"/>
    <s v="Small Box"/>
    <x v="73"/>
    <n v="0.55000000000000004"/>
    <s v="United States"/>
    <x v="3"/>
    <x v="29"/>
    <s v="Stratford"/>
    <n v="6614"/>
    <x v="147"/>
    <d v="2015-03-16T00:00:00"/>
    <x v="7"/>
    <n v="1"/>
    <n v="-605.37400000000002"/>
    <n v="1"/>
    <n v="100.38"/>
    <n v="125.9"/>
  </r>
  <r>
    <n v="727"/>
    <n v="90359"/>
    <x v="835"/>
    <x v="3"/>
    <x v="3"/>
    <n v="0.1"/>
    <n v="17.98"/>
    <n v="4"/>
    <s v="Regular Air"/>
    <s v="Consumer"/>
    <x v="2"/>
    <x v="7"/>
    <s v="Small Box"/>
    <x v="719"/>
    <n v="0.79"/>
    <s v="United States"/>
    <x v="3"/>
    <x v="30"/>
    <s v="Lewiston"/>
    <n v="4240"/>
    <x v="147"/>
    <d v="2015-03-16T00:00:00"/>
    <x v="7"/>
    <n v="1"/>
    <n v="-99.55"/>
    <n v="4"/>
    <n v="66.319999999999993"/>
    <n v="17.88"/>
  </r>
  <r>
    <n v="2356"/>
    <n v="91305"/>
    <x v="836"/>
    <x v="2"/>
    <x v="3"/>
    <n v="0"/>
    <n v="29.34"/>
    <n v="7.87"/>
    <s v="Regular Air"/>
    <s v="Consumer"/>
    <x v="0"/>
    <x v="8"/>
    <s v="Small Box"/>
    <x v="720"/>
    <n v="0.54"/>
    <s v="United States"/>
    <x v="2"/>
    <x v="41"/>
    <s v="Rock Springs"/>
    <n v="82901"/>
    <x v="147"/>
    <d v="2015-03-17T00:00:00"/>
    <x v="7"/>
    <n v="2"/>
    <n v="385.37"/>
    <n v="22"/>
    <n v="668.38"/>
    <n v="29.34"/>
  </r>
  <r>
    <n v="2372"/>
    <n v="90714"/>
    <x v="837"/>
    <x v="1"/>
    <x v="3"/>
    <n v="0.01"/>
    <n v="1.76"/>
    <n v="0.7"/>
    <s v="Regular Air"/>
    <s v="Corporate"/>
    <x v="1"/>
    <x v="9"/>
    <s v="Wrap Bag"/>
    <x v="110"/>
    <n v="0.56000000000000005"/>
    <s v="United States"/>
    <x v="1"/>
    <x v="1"/>
    <s v="Duluth"/>
    <n v="55803"/>
    <x v="147"/>
    <d v="2015-03-16T00:00:00"/>
    <x v="7"/>
    <n v="1"/>
    <n v="-1.56"/>
    <n v="4"/>
    <n v="7.2"/>
    <n v="1.75"/>
  </r>
  <r>
    <n v="871"/>
    <n v="90577"/>
    <x v="838"/>
    <x v="2"/>
    <x v="4"/>
    <n v="0.03"/>
    <n v="14.2"/>
    <n v="5.3"/>
    <s v="Regular Air"/>
    <s v="Home Office"/>
    <x v="0"/>
    <x v="8"/>
    <s v="Wrap Bag"/>
    <x v="201"/>
    <n v="0.46"/>
    <s v="United States"/>
    <x v="2"/>
    <x v="47"/>
    <s v="Reno"/>
    <n v="89502"/>
    <x v="147"/>
    <d v="2015-03-17T00:00:00"/>
    <x v="7"/>
    <n v="2"/>
    <n v="21.555599999999998"/>
    <n v="2"/>
    <n v="31.24"/>
    <n v="14.17"/>
  </r>
  <r>
    <n v="1646"/>
    <n v="90932"/>
    <x v="839"/>
    <x v="3"/>
    <x v="4"/>
    <n v="0.06"/>
    <n v="3.29"/>
    <n v="1.35"/>
    <s v="Regular Air"/>
    <s v="Small Business"/>
    <x v="1"/>
    <x v="14"/>
    <s v="Wrap Bag"/>
    <x v="555"/>
    <n v="0.4"/>
    <s v="United States"/>
    <x v="3"/>
    <x v="5"/>
    <s v="Bethpage"/>
    <n v="11714"/>
    <x v="147"/>
    <d v="2015-03-17T00:00:00"/>
    <x v="7"/>
    <n v="2"/>
    <n v="8.5299999999999994"/>
    <n v="11"/>
    <n v="35.97"/>
    <n v="3.23"/>
  </r>
  <r>
    <n v="853"/>
    <n v="88570"/>
    <x v="840"/>
    <x v="2"/>
    <x v="1"/>
    <n v="0.05"/>
    <n v="4.24"/>
    <n v="5.41"/>
    <s v="Regular Air"/>
    <s v="Small Business"/>
    <x v="1"/>
    <x v="1"/>
    <s v="Small Box"/>
    <x v="81"/>
    <n v="0.35"/>
    <s v="United States"/>
    <x v="2"/>
    <x v="2"/>
    <s v="Hesperia"/>
    <n v="92345"/>
    <x v="148"/>
    <d v="2015-03-18T00:00:00"/>
    <x v="7"/>
    <n v="3"/>
    <n v="-89.216999999999999"/>
    <n v="12"/>
    <n v="50.83"/>
    <n v="4.1900000000000004"/>
  </r>
  <r>
    <n v="2272"/>
    <n v="90110"/>
    <x v="841"/>
    <x v="1"/>
    <x v="1"/>
    <n v="0.08"/>
    <n v="15.73"/>
    <n v="7.42"/>
    <s v="Express Air"/>
    <s v="Corporate"/>
    <x v="1"/>
    <x v="16"/>
    <s v="Small Pack"/>
    <x v="721"/>
    <n v="0.56000000000000005"/>
    <s v="United States"/>
    <x v="1"/>
    <x v="24"/>
    <s v="Harker Heights"/>
    <n v="76543"/>
    <x v="148"/>
    <d v="2015-03-18T00:00:00"/>
    <x v="7"/>
    <n v="3"/>
    <n v="-37.6"/>
    <n v="5"/>
    <n v="78.08"/>
    <n v="15.65"/>
  </r>
  <r>
    <n v="2323"/>
    <n v="88721"/>
    <x v="754"/>
    <x v="2"/>
    <x v="1"/>
    <n v="0.08"/>
    <n v="68.81"/>
    <n v="60"/>
    <s v="Delivery Truck"/>
    <s v="Small Business"/>
    <x v="1"/>
    <x v="3"/>
    <s v="Jumbo Drum"/>
    <x v="591"/>
    <n v="0.41"/>
    <s v="United States"/>
    <x v="2"/>
    <x v="2"/>
    <s v="Coachella"/>
    <n v="92236"/>
    <x v="148"/>
    <d v="2015-03-17T00:00:00"/>
    <x v="7"/>
    <n v="2"/>
    <n v="-550.42999999999995"/>
    <n v="5"/>
    <n v="337.86"/>
    <n v="68.73"/>
  </r>
  <r>
    <n v="2323"/>
    <n v="88721"/>
    <x v="754"/>
    <x v="2"/>
    <x v="1"/>
    <n v="0.04"/>
    <n v="21.38"/>
    <n v="8.99"/>
    <s v="Regular Air"/>
    <s v="Small Business"/>
    <x v="1"/>
    <x v="9"/>
    <s v="Small Pack"/>
    <x v="722"/>
    <n v="0.59"/>
    <s v="United States"/>
    <x v="2"/>
    <x v="2"/>
    <s v="Coachella"/>
    <n v="92236"/>
    <x v="148"/>
    <d v="2015-03-18T00:00:00"/>
    <x v="7"/>
    <n v="3"/>
    <n v="-52.12"/>
    <n v="4"/>
    <n v="84.21"/>
    <n v="21.34"/>
  </r>
  <r>
    <n v="145"/>
    <n v="91089"/>
    <x v="497"/>
    <x v="3"/>
    <x v="2"/>
    <n v="7.0000000000000007E-2"/>
    <n v="154.13"/>
    <n v="69"/>
    <s v="Express Air"/>
    <s v="Home Office"/>
    <x v="0"/>
    <x v="0"/>
    <s v="Large Box"/>
    <x v="695"/>
    <n v="0.68"/>
    <s v="United States"/>
    <x v="3"/>
    <x v="28"/>
    <s v="West Mifflin"/>
    <n v="15122"/>
    <x v="148"/>
    <d v="2015-03-16T00:00:00"/>
    <x v="7"/>
    <n v="1"/>
    <n v="-634.73410000000001"/>
    <n v="3"/>
    <n v="453.62"/>
    <n v="154.06"/>
  </r>
  <r>
    <n v="1068"/>
    <n v="87109"/>
    <x v="842"/>
    <x v="1"/>
    <x v="2"/>
    <n v="0.04"/>
    <n v="22.84"/>
    <n v="16.87"/>
    <s v="Regular Air"/>
    <s v="Home Office"/>
    <x v="1"/>
    <x v="2"/>
    <s v="Small Box"/>
    <x v="723"/>
    <n v="0.39"/>
    <s v="United States"/>
    <x v="1"/>
    <x v="4"/>
    <s v="Calumet City"/>
    <n v="60409"/>
    <x v="148"/>
    <d v="2015-03-16T00:00:00"/>
    <x v="7"/>
    <n v="1"/>
    <n v="-97.28"/>
    <n v="12"/>
    <n v="286.39999999999998"/>
    <n v="22.8"/>
  </r>
  <r>
    <n v="2157"/>
    <n v="90385"/>
    <x v="184"/>
    <x v="1"/>
    <x v="2"/>
    <n v="0.05"/>
    <n v="55.5"/>
    <n v="52.2"/>
    <s v="Regular Air"/>
    <s v="Home Office"/>
    <x v="0"/>
    <x v="8"/>
    <s v="Medium Box"/>
    <x v="724"/>
    <n v="0.72"/>
    <s v="United States"/>
    <x v="1"/>
    <x v="18"/>
    <s v="Warren"/>
    <n v="48093"/>
    <x v="148"/>
    <d v="2015-03-16T00:00:00"/>
    <x v="7"/>
    <n v="1"/>
    <n v="-118.54"/>
    <n v="4"/>
    <n v="253.87"/>
    <n v="55.45"/>
  </r>
  <r>
    <n v="2157"/>
    <n v="90385"/>
    <x v="184"/>
    <x v="1"/>
    <x v="2"/>
    <n v="0.05"/>
    <n v="442.14"/>
    <n v="14.7"/>
    <s v="Delivery Truck"/>
    <s v="Home Office"/>
    <x v="2"/>
    <x v="4"/>
    <s v="Jumbo Drum"/>
    <x v="373"/>
    <n v="0.56000000000000005"/>
    <s v="United States"/>
    <x v="1"/>
    <x v="18"/>
    <s v="Warren"/>
    <n v="48093"/>
    <x v="148"/>
    <d v="2015-03-25T00:00:00"/>
    <x v="7"/>
    <n v="8"/>
    <n v="2963.48"/>
    <n v="14"/>
    <n v="5880.46"/>
    <n v="442.09"/>
  </r>
  <r>
    <n v="1241"/>
    <n v="90880"/>
    <x v="843"/>
    <x v="0"/>
    <x v="4"/>
    <n v="0"/>
    <n v="387.99"/>
    <n v="19.989999999999998"/>
    <s v="Regular Air"/>
    <s v="Corporate"/>
    <x v="1"/>
    <x v="1"/>
    <s v="Small Box"/>
    <x v="725"/>
    <n v="0.38"/>
    <s v="United States"/>
    <x v="0"/>
    <x v="11"/>
    <s v="Auburn"/>
    <n v="36830"/>
    <x v="148"/>
    <d v="2015-03-17T00:00:00"/>
    <x v="7"/>
    <n v="2"/>
    <n v="-70.14"/>
    <n v="23"/>
    <n v="9280.7199999999993"/>
    <n v="387.99"/>
  </r>
  <r>
    <n v="1711"/>
    <n v="87747"/>
    <x v="844"/>
    <x v="0"/>
    <x v="4"/>
    <n v="7.0000000000000007E-2"/>
    <n v="7.59"/>
    <n v="4"/>
    <s v="Regular Air"/>
    <s v="Corporate"/>
    <x v="0"/>
    <x v="8"/>
    <s v="Wrap Bag"/>
    <x v="184"/>
    <n v="0.42"/>
    <s v="United States"/>
    <x v="0"/>
    <x v="25"/>
    <s v="Marietta"/>
    <n v="30062"/>
    <x v="148"/>
    <d v="2015-03-18T00:00:00"/>
    <x v="7"/>
    <n v="3"/>
    <n v="-167.048"/>
    <n v="3"/>
    <n v="22.48"/>
    <n v="7.52"/>
  </r>
  <r>
    <n v="2030"/>
    <n v="91059"/>
    <x v="845"/>
    <x v="1"/>
    <x v="0"/>
    <n v="0.04"/>
    <n v="120.97"/>
    <n v="7.11"/>
    <s v="Regular Air"/>
    <s v="Corporate"/>
    <x v="2"/>
    <x v="4"/>
    <s v="Medium Box"/>
    <x v="726"/>
    <n v="0.36"/>
    <s v="United States"/>
    <x v="1"/>
    <x v="24"/>
    <s v="Greenville"/>
    <n v="75401"/>
    <x v="149"/>
    <d v="2015-03-17T00:00:00"/>
    <x v="7"/>
    <n v="1"/>
    <n v="1320.5496000000001"/>
    <n v="16"/>
    <n v="1913.84"/>
    <n v="120.93"/>
  </r>
  <r>
    <n v="2030"/>
    <n v="91059"/>
    <x v="845"/>
    <x v="1"/>
    <x v="0"/>
    <n v="0"/>
    <n v="195.99"/>
    <n v="4.2"/>
    <s v="Regular Air"/>
    <s v="Corporate"/>
    <x v="2"/>
    <x v="13"/>
    <s v="Small Box"/>
    <x v="727"/>
    <n v="0.6"/>
    <s v="United States"/>
    <x v="1"/>
    <x v="24"/>
    <s v="Greenville"/>
    <n v="75401"/>
    <x v="149"/>
    <d v="2015-03-19T00:00:00"/>
    <x v="7"/>
    <n v="3"/>
    <n v="1585.5029999999999"/>
    <n v="16"/>
    <n v="2692.12"/>
    <n v="195.99"/>
  </r>
  <r>
    <n v="2647"/>
    <n v="91386"/>
    <x v="846"/>
    <x v="2"/>
    <x v="2"/>
    <n v="0.1"/>
    <n v="10.98"/>
    <n v="3.99"/>
    <s v="Regular Air"/>
    <s v="Corporate"/>
    <x v="1"/>
    <x v="3"/>
    <s v="Small Box"/>
    <x v="728"/>
    <n v="0.57999999999999996"/>
    <s v="United States"/>
    <x v="2"/>
    <x v="2"/>
    <s v="Bakersfield"/>
    <n v="93309"/>
    <x v="149"/>
    <d v="2015-03-24T00:00:00"/>
    <x v="7"/>
    <n v="6"/>
    <n v="-21.03"/>
    <n v="5"/>
    <n v="52.21"/>
    <n v="10.88"/>
  </r>
  <r>
    <n v="2647"/>
    <n v="91386"/>
    <x v="846"/>
    <x v="2"/>
    <x v="2"/>
    <n v="0.01"/>
    <n v="39.979999999999997"/>
    <n v="9.1999999999999993"/>
    <s v="Regular Air"/>
    <s v="Corporate"/>
    <x v="0"/>
    <x v="8"/>
    <s v="Wrap Bag"/>
    <x v="729"/>
    <n v="0.65"/>
    <s v="United States"/>
    <x v="2"/>
    <x v="2"/>
    <s v="Bakersfield"/>
    <n v="93309"/>
    <x v="149"/>
    <d v="2015-03-19T00:00:00"/>
    <x v="7"/>
    <n v="3"/>
    <n v="117.52079999999999"/>
    <n v="4"/>
    <n v="170.32"/>
    <n v="39.97"/>
  </r>
  <r>
    <n v="339"/>
    <n v="90583"/>
    <x v="847"/>
    <x v="3"/>
    <x v="3"/>
    <n v="0.08"/>
    <n v="7.77"/>
    <n v="9.23"/>
    <s v="Regular Air"/>
    <s v="Corporate"/>
    <x v="1"/>
    <x v="3"/>
    <s v="Small Box"/>
    <x v="458"/>
    <n v="0.57999999999999996"/>
    <s v="United States"/>
    <x v="3"/>
    <x v="15"/>
    <s v="Columbus"/>
    <n v="43229"/>
    <x v="149"/>
    <d v="2015-03-18T00:00:00"/>
    <x v="7"/>
    <n v="2"/>
    <n v="-83.65"/>
    <n v="5"/>
    <n v="40.299999999999997"/>
    <n v="7.69"/>
  </r>
  <r>
    <n v="339"/>
    <n v="90583"/>
    <x v="847"/>
    <x v="3"/>
    <x v="3"/>
    <n v="7.0000000000000007E-2"/>
    <n v="7.59"/>
    <n v="4"/>
    <s v="Regular Air"/>
    <s v="Corporate"/>
    <x v="0"/>
    <x v="8"/>
    <s v="Wrap Bag"/>
    <x v="184"/>
    <n v="0.42"/>
    <s v="United States"/>
    <x v="3"/>
    <x v="15"/>
    <s v="Columbus"/>
    <n v="43229"/>
    <x v="149"/>
    <d v="2015-03-19T00:00:00"/>
    <x v="7"/>
    <n v="3"/>
    <n v="24.39"/>
    <n v="15"/>
    <n v="111.88"/>
    <n v="7.52"/>
  </r>
  <r>
    <n v="1808"/>
    <n v="89251"/>
    <x v="848"/>
    <x v="3"/>
    <x v="3"/>
    <n v="0.01"/>
    <n v="8.1199999999999992"/>
    <n v="2.83"/>
    <s v="Express Air"/>
    <s v="Home Office"/>
    <x v="2"/>
    <x v="7"/>
    <s v="Small Pack"/>
    <x v="730"/>
    <n v="0.77"/>
    <s v="United States"/>
    <x v="3"/>
    <x v="21"/>
    <s v="Parkersburg"/>
    <n v="26101"/>
    <x v="149"/>
    <d v="2015-03-18T00:00:00"/>
    <x v="7"/>
    <n v="2"/>
    <n v="-40.76"/>
    <n v="10"/>
    <n v="88.64"/>
    <n v="8.11"/>
  </r>
  <r>
    <n v="1364"/>
    <n v="89994"/>
    <x v="849"/>
    <x v="3"/>
    <x v="4"/>
    <n v="0.1"/>
    <n v="5.98"/>
    <n v="5.35"/>
    <s v="Regular Air"/>
    <s v="Home Office"/>
    <x v="1"/>
    <x v="2"/>
    <s v="Small Box"/>
    <x v="533"/>
    <n v="0.4"/>
    <s v="United States"/>
    <x v="3"/>
    <x v="38"/>
    <s v="Camp Springs"/>
    <n v="20746"/>
    <x v="149"/>
    <d v="2015-03-17T00:00:00"/>
    <x v="7"/>
    <n v="1"/>
    <n v="-90.26"/>
    <n v="10"/>
    <n v="57.34"/>
    <n v="5.88"/>
  </r>
  <r>
    <n v="3001"/>
    <n v="87043"/>
    <x v="850"/>
    <x v="1"/>
    <x v="4"/>
    <n v="0.03"/>
    <n v="5.4"/>
    <n v="7.78"/>
    <s v="Regular Air"/>
    <s v="Consumer"/>
    <x v="1"/>
    <x v="1"/>
    <s v="Small Box"/>
    <x v="27"/>
    <n v="0.37"/>
    <s v="United States"/>
    <x v="1"/>
    <x v="18"/>
    <s v="Port Huron"/>
    <n v="48060"/>
    <x v="149"/>
    <d v="2015-03-19T00:00:00"/>
    <x v="7"/>
    <n v="3"/>
    <n v="-237.54400000000001"/>
    <n v="21"/>
    <n v="117.87"/>
    <n v="5.37"/>
  </r>
  <r>
    <n v="2127"/>
    <n v="88418"/>
    <x v="851"/>
    <x v="1"/>
    <x v="0"/>
    <n v="0.1"/>
    <n v="5.98"/>
    <n v="5.14"/>
    <s v="Regular Air"/>
    <s v="Home Office"/>
    <x v="1"/>
    <x v="2"/>
    <s v="Small Box"/>
    <x v="731"/>
    <n v="0.36"/>
    <s v="United States"/>
    <x v="1"/>
    <x v="18"/>
    <s v="Sterling Heights"/>
    <n v="48310"/>
    <x v="150"/>
    <d v="2015-03-20T00:00:00"/>
    <x v="7"/>
    <n v="3"/>
    <n v="-49.53"/>
    <n v="6"/>
    <n v="33.950000000000003"/>
    <n v="5.88"/>
  </r>
  <r>
    <n v="3191"/>
    <n v="86447"/>
    <x v="282"/>
    <x v="1"/>
    <x v="0"/>
    <n v="0.01"/>
    <n v="20.99"/>
    <n v="4.8099999999999996"/>
    <s v="Regular Air"/>
    <s v="Corporate"/>
    <x v="2"/>
    <x v="13"/>
    <s v="Medium Box"/>
    <x v="410"/>
    <n v="0.57999999999999996"/>
    <s v="United States"/>
    <x v="1"/>
    <x v="19"/>
    <s v="Stevens Point"/>
    <n v="54481"/>
    <x v="150"/>
    <d v="2015-03-18T00:00:00"/>
    <x v="7"/>
    <n v="1"/>
    <n v="-9.1080000000000005"/>
    <n v="5"/>
    <n v="93.81"/>
    <n v="20.98"/>
  </r>
  <r>
    <n v="1197"/>
    <n v="87583"/>
    <x v="852"/>
    <x v="3"/>
    <x v="1"/>
    <n v="0.08"/>
    <n v="355.98"/>
    <n v="58.92"/>
    <s v="Delivery Truck"/>
    <s v="Small Business"/>
    <x v="0"/>
    <x v="5"/>
    <s v="Jumbo Drum"/>
    <x v="352"/>
    <n v="0.64"/>
    <s v="United States"/>
    <x v="3"/>
    <x v="13"/>
    <s v="Sudbury"/>
    <n v="1776"/>
    <x v="150"/>
    <d v="2015-03-20T00:00:00"/>
    <x v="7"/>
    <n v="3"/>
    <n v="103.83"/>
    <n v="4"/>
    <n v="1350.94"/>
    <n v="355.9"/>
  </r>
  <r>
    <n v="1894"/>
    <n v="91263"/>
    <x v="402"/>
    <x v="1"/>
    <x v="1"/>
    <n v="0.01"/>
    <n v="26.17"/>
    <n v="1.39"/>
    <s v="Regular Air"/>
    <s v="Consumer"/>
    <x v="1"/>
    <x v="15"/>
    <s v="Small Box"/>
    <x v="732"/>
    <n v="0.38"/>
    <s v="United States"/>
    <x v="1"/>
    <x v="19"/>
    <s v="Appleton"/>
    <n v="54915"/>
    <x v="150"/>
    <d v="2015-03-19T00:00:00"/>
    <x v="7"/>
    <n v="2"/>
    <n v="237.04259999999999"/>
    <n v="13"/>
    <n v="343.54"/>
    <n v="26.16"/>
  </r>
  <r>
    <n v="1015"/>
    <n v="88390"/>
    <x v="853"/>
    <x v="0"/>
    <x v="3"/>
    <n v="0"/>
    <n v="43.98"/>
    <n v="8.99"/>
    <s v="Regular Air"/>
    <s v="Home Office"/>
    <x v="1"/>
    <x v="9"/>
    <s v="Small Pack"/>
    <x v="537"/>
    <n v="0.57999999999999996"/>
    <s v="United States"/>
    <x v="0"/>
    <x v="3"/>
    <s v="Apex"/>
    <n v="27502"/>
    <x v="150"/>
    <d v="2015-03-18T00:00:00"/>
    <x v="7"/>
    <n v="1"/>
    <n v="829.46699999999998"/>
    <n v="14"/>
    <n v="650.70000000000005"/>
    <n v="43.98"/>
  </r>
  <r>
    <n v="1967"/>
    <n v="89456"/>
    <x v="854"/>
    <x v="1"/>
    <x v="3"/>
    <n v="0.01"/>
    <n v="78.650000000000006"/>
    <n v="13.99"/>
    <s v="Express Air"/>
    <s v="Small Business"/>
    <x v="1"/>
    <x v="3"/>
    <s v="Medium Box"/>
    <x v="101"/>
    <n v="0.52"/>
    <s v="United States"/>
    <x v="1"/>
    <x v="20"/>
    <s v="Clinton"/>
    <n v="52732"/>
    <x v="150"/>
    <d v="2015-03-19T00:00:00"/>
    <x v="7"/>
    <n v="2"/>
    <n v="442.36590000000001"/>
    <n v="8"/>
    <n v="641.11"/>
    <n v="78.64"/>
  </r>
  <r>
    <n v="2030"/>
    <n v="91060"/>
    <x v="845"/>
    <x v="1"/>
    <x v="3"/>
    <n v="0.03"/>
    <n v="55.98"/>
    <n v="4.8600000000000003"/>
    <s v="Regular Air"/>
    <s v="Corporate"/>
    <x v="1"/>
    <x v="2"/>
    <s v="Small Box"/>
    <x v="83"/>
    <n v="0.36"/>
    <s v="United States"/>
    <x v="1"/>
    <x v="24"/>
    <s v="Greenville"/>
    <n v="75401"/>
    <x v="150"/>
    <d v="2015-03-20T00:00:00"/>
    <x v="7"/>
    <n v="3"/>
    <n v="526.04219999999998"/>
    <n v="13"/>
    <n v="762.38"/>
    <n v="55.95"/>
  </r>
  <r>
    <n v="2745"/>
    <n v="86184"/>
    <x v="855"/>
    <x v="2"/>
    <x v="3"/>
    <n v="0.01"/>
    <n v="220.98"/>
    <n v="64.66"/>
    <s v="Delivery Truck"/>
    <s v="Corporate"/>
    <x v="0"/>
    <x v="6"/>
    <s v="Jumbo Box"/>
    <x v="733"/>
    <n v="0.62"/>
    <s v="United States"/>
    <x v="2"/>
    <x v="23"/>
    <s v="Chandler"/>
    <n v="85224"/>
    <x v="150"/>
    <d v="2015-03-19T00:00:00"/>
    <x v="7"/>
    <n v="2"/>
    <n v="1049.03"/>
    <n v="11"/>
    <n v="2591.09"/>
    <n v="220.97"/>
  </r>
  <r>
    <n v="2747"/>
    <n v="23751"/>
    <x v="625"/>
    <x v="3"/>
    <x v="3"/>
    <n v="0.01"/>
    <n v="220.98"/>
    <n v="64.66"/>
    <s v="Delivery Truck"/>
    <s v="Corporate"/>
    <x v="0"/>
    <x v="6"/>
    <s v="Jumbo Box"/>
    <x v="733"/>
    <n v="0.62"/>
    <s v="United States"/>
    <x v="3"/>
    <x v="5"/>
    <s v="New York City"/>
    <n v="10115"/>
    <x v="150"/>
    <d v="2015-03-19T00:00:00"/>
    <x v="7"/>
    <n v="2"/>
    <n v="1049.03"/>
    <n v="44"/>
    <n v="10364.36"/>
    <n v="220.97"/>
  </r>
  <r>
    <n v="485"/>
    <n v="91062"/>
    <x v="856"/>
    <x v="2"/>
    <x v="4"/>
    <n v="0.05"/>
    <n v="2.88"/>
    <n v="0.5"/>
    <s v="Regular Air"/>
    <s v="Corporate"/>
    <x v="1"/>
    <x v="10"/>
    <s v="Small Box"/>
    <x v="734"/>
    <n v="0.36"/>
    <s v="United States"/>
    <x v="2"/>
    <x v="2"/>
    <s v="Fresno"/>
    <n v="93727"/>
    <x v="150"/>
    <d v="2015-03-20T00:00:00"/>
    <x v="7"/>
    <n v="3"/>
    <n v="6.0513000000000003"/>
    <n v="3"/>
    <n v="8.77"/>
    <n v="2.83"/>
  </r>
  <r>
    <n v="383"/>
    <n v="88928"/>
    <x v="857"/>
    <x v="3"/>
    <x v="0"/>
    <n v="0.06"/>
    <n v="5.34"/>
    <n v="5.63"/>
    <s v="Regular Air"/>
    <s v="Corporate"/>
    <x v="1"/>
    <x v="1"/>
    <s v="Small Box"/>
    <x v="630"/>
    <n v="0.39"/>
    <s v="United States"/>
    <x v="3"/>
    <x v="28"/>
    <s v="Drexel Hill"/>
    <n v="19026"/>
    <x v="151"/>
    <d v="2015-03-19T00:00:00"/>
    <x v="7"/>
    <n v="1"/>
    <n v="-82.822999999999993"/>
    <n v="7"/>
    <n v="38.65"/>
    <n v="5.28"/>
  </r>
  <r>
    <n v="383"/>
    <n v="88928"/>
    <x v="857"/>
    <x v="3"/>
    <x v="0"/>
    <n v="7.0000000000000007E-2"/>
    <n v="65.989999999999995"/>
    <n v="5.26"/>
    <s v="Express Air"/>
    <s v="Corporate"/>
    <x v="2"/>
    <x v="13"/>
    <s v="Small Box"/>
    <x v="735"/>
    <n v="0.56000000000000005"/>
    <s v="United States"/>
    <x v="3"/>
    <x v="28"/>
    <s v="Drexel Hill"/>
    <n v="19026"/>
    <x v="151"/>
    <d v="2015-03-21T00:00:00"/>
    <x v="7"/>
    <n v="2"/>
    <n v="107.08199999999999"/>
    <n v="5"/>
    <n v="279.83"/>
    <n v="65.92"/>
  </r>
  <r>
    <n v="770"/>
    <n v="88667"/>
    <x v="858"/>
    <x v="2"/>
    <x v="0"/>
    <n v="0.08"/>
    <n v="30.73"/>
    <n v="4"/>
    <s v="Regular Air"/>
    <s v="Small Business"/>
    <x v="2"/>
    <x v="7"/>
    <s v="Small Box"/>
    <x v="502"/>
    <n v="0.75"/>
    <s v="United States"/>
    <x v="2"/>
    <x v="8"/>
    <s v="Tualatin"/>
    <n v="97062"/>
    <x v="151"/>
    <d v="2015-03-19T00:00:00"/>
    <x v="7"/>
    <n v="1"/>
    <n v="-45.07"/>
    <n v="14"/>
    <n v="429.33"/>
    <n v="30.65"/>
  </r>
  <r>
    <n v="771"/>
    <n v="88667"/>
    <x v="859"/>
    <x v="2"/>
    <x v="0"/>
    <n v="0.05"/>
    <n v="14.56"/>
    <n v="3.5"/>
    <s v="Regular Air"/>
    <s v="Small Business"/>
    <x v="1"/>
    <x v="3"/>
    <s v="Small Box"/>
    <x v="736"/>
    <n v="0.57999999999999996"/>
    <s v="United States"/>
    <x v="2"/>
    <x v="8"/>
    <s v="West Linn"/>
    <n v="97068"/>
    <x v="151"/>
    <d v="2015-03-21T00:00:00"/>
    <x v="7"/>
    <n v="2"/>
    <n v="-8.5299999999999994"/>
    <n v="3"/>
    <n v="44.66"/>
    <n v="14.51"/>
  </r>
  <r>
    <n v="771"/>
    <n v="88667"/>
    <x v="859"/>
    <x v="2"/>
    <x v="0"/>
    <n v="0"/>
    <n v="299.99"/>
    <n v="11.64"/>
    <s v="Regular Air"/>
    <s v="Small Business"/>
    <x v="2"/>
    <x v="11"/>
    <s v="Large Box"/>
    <x v="737"/>
    <n v="0.5"/>
    <s v="United States"/>
    <x v="2"/>
    <x v="8"/>
    <s v="West Linn"/>
    <n v="97068"/>
    <x v="151"/>
    <d v="2015-03-21T00:00:00"/>
    <x v="7"/>
    <n v="2"/>
    <n v="285.95"/>
    <n v="5"/>
    <n v="1619.95"/>
    <n v="299.99"/>
  </r>
  <r>
    <n v="2502"/>
    <n v="91310"/>
    <x v="860"/>
    <x v="1"/>
    <x v="1"/>
    <n v="0.1"/>
    <n v="24.92"/>
    <n v="12.98"/>
    <s v="Regular Air"/>
    <s v="Home Office"/>
    <x v="1"/>
    <x v="1"/>
    <s v="Small Box"/>
    <x v="433"/>
    <n v="0.39"/>
    <s v="United States"/>
    <x v="1"/>
    <x v="26"/>
    <s v="Munster"/>
    <n v="46321"/>
    <x v="151"/>
    <d v="2015-03-19T00:00:00"/>
    <x v="7"/>
    <n v="1"/>
    <n v="-45.816000000000003"/>
    <n v="3"/>
    <n v="70.819999999999993"/>
    <n v="24.82"/>
  </r>
  <r>
    <n v="2502"/>
    <n v="91310"/>
    <x v="860"/>
    <x v="1"/>
    <x v="1"/>
    <n v="0"/>
    <n v="12.28"/>
    <n v="6.35"/>
    <s v="Express Air"/>
    <s v="Home Office"/>
    <x v="1"/>
    <x v="2"/>
    <s v="Small Box"/>
    <x v="738"/>
    <n v="0.38"/>
    <s v="United States"/>
    <x v="1"/>
    <x v="26"/>
    <s v="Munster"/>
    <n v="46321"/>
    <x v="151"/>
    <d v="2015-03-20T00:00:00"/>
    <x v="7"/>
    <n v="2"/>
    <n v="30.63"/>
    <n v="7"/>
    <n v="90.44"/>
    <n v="12.28"/>
  </r>
  <r>
    <n v="2621"/>
    <n v="88016"/>
    <x v="861"/>
    <x v="0"/>
    <x v="1"/>
    <n v="0.03"/>
    <n v="40.97"/>
    <n v="8.99"/>
    <s v="Express Air"/>
    <s v="Corporate"/>
    <x v="1"/>
    <x v="9"/>
    <s v="Small Pack"/>
    <x v="153"/>
    <n v="0.59"/>
    <s v="United States"/>
    <x v="0"/>
    <x v="36"/>
    <s v="Brentwood"/>
    <n v="37027"/>
    <x v="151"/>
    <d v="2015-03-20T00:00:00"/>
    <x v="7"/>
    <n v="2"/>
    <n v="-177.05799999999999"/>
    <n v="5"/>
    <n v="207.22"/>
    <n v="40.94"/>
  </r>
  <r>
    <n v="2840"/>
    <n v="87884"/>
    <x v="300"/>
    <x v="0"/>
    <x v="1"/>
    <n v="0"/>
    <n v="21.98"/>
    <n v="2.87"/>
    <s v="Regular Air"/>
    <s v="Corporate"/>
    <x v="1"/>
    <x v="9"/>
    <s v="Small Pack"/>
    <x v="424"/>
    <n v="0.55000000000000004"/>
    <s v="United States"/>
    <x v="0"/>
    <x v="7"/>
    <s v="North Miami"/>
    <n v="33161"/>
    <x v="151"/>
    <d v="2015-03-20T00:00:00"/>
    <x v="7"/>
    <n v="2"/>
    <n v="21.096"/>
    <n v="16"/>
    <n v="360.03"/>
    <n v="21.98"/>
  </r>
  <r>
    <n v="2882"/>
    <n v="16676"/>
    <x v="377"/>
    <x v="0"/>
    <x v="1"/>
    <n v="7.0000000000000007E-2"/>
    <n v="28.99"/>
    <n v="8.59"/>
    <s v="Regular Air"/>
    <s v="Consumer"/>
    <x v="2"/>
    <x v="13"/>
    <s v="Medium Box"/>
    <x v="577"/>
    <n v="0.56000000000000005"/>
    <s v="United States"/>
    <x v="0"/>
    <x v="3"/>
    <s v="Charlotte"/>
    <n v="28206"/>
    <x v="151"/>
    <d v="2015-03-19T00:00:00"/>
    <x v="7"/>
    <n v="1"/>
    <n v="-16.063739999999999"/>
    <n v="39"/>
    <n v="936.8"/>
    <n v="28.92"/>
  </r>
  <r>
    <n v="2884"/>
    <n v="87631"/>
    <x v="704"/>
    <x v="3"/>
    <x v="1"/>
    <n v="7.0000000000000007E-2"/>
    <n v="28.99"/>
    <n v="8.59"/>
    <s v="Regular Air"/>
    <s v="Consumer"/>
    <x v="2"/>
    <x v="13"/>
    <s v="Medium Box"/>
    <x v="577"/>
    <n v="0.56000000000000005"/>
    <s v="United States"/>
    <x v="3"/>
    <x v="15"/>
    <s v="North Ridgeville"/>
    <n v="44039"/>
    <x v="151"/>
    <d v="2015-03-19T00:00:00"/>
    <x v="7"/>
    <n v="1"/>
    <n v="-12.077999999999999"/>
    <n v="10"/>
    <n v="240.21"/>
    <n v="28.92"/>
  </r>
  <r>
    <n v="3222"/>
    <n v="90814"/>
    <x v="862"/>
    <x v="0"/>
    <x v="1"/>
    <n v="0.04"/>
    <n v="39.479999999999997"/>
    <n v="1.99"/>
    <s v="Express Air"/>
    <s v="Corporate"/>
    <x v="2"/>
    <x v="7"/>
    <s v="Small Pack"/>
    <x v="355"/>
    <n v="0.54"/>
    <s v="United States"/>
    <x v="0"/>
    <x v="7"/>
    <s v="Tallahassee"/>
    <n v="32303"/>
    <x v="151"/>
    <d v="2015-03-19T00:00:00"/>
    <x v="7"/>
    <n v="1"/>
    <n v="-1535.4864"/>
    <n v="8"/>
    <n v="332.16"/>
    <n v="39.44"/>
  </r>
  <r>
    <n v="3222"/>
    <n v="90814"/>
    <x v="862"/>
    <x v="0"/>
    <x v="1"/>
    <n v="0"/>
    <n v="8.1199999999999992"/>
    <n v="2.83"/>
    <s v="Regular Air"/>
    <s v="Corporate"/>
    <x v="2"/>
    <x v="7"/>
    <s v="Small Pack"/>
    <x v="730"/>
    <n v="0.77"/>
    <s v="United States"/>
    <x v="0"/>
    <x v="7"/>
    <s v="Tallahassee"/>
    <n v="32303"/>
    <x v="151"/>
    <d v="2015-03-20T00:00:00"/>
    <x v="7"/>
    <n v="2"/>
    <n v="-159.32"/>
    <n v="17"/>
    <n v="147.62"/>
    <n v="8.1199999999999992"/>
  </r>
  <r>
    <n v="1852"/>
    <n v="86847"/>
    <x v="863"/>
    <x v="2"/>
    <x v="4"/>
    <n v="0.06"/>
    <n v="6.48"/>
    <n v="5.14"/>
    <s v="Express Air"/>
    <s v="Home Office"/>
    <x v="1"/>
    <x v="2"/>
    <s v="Small Box"/>
    <x v="680"/>
    <n v="0.37"/>
    <s v="United States"/>
    <x v="2"/>
    <x v="2"/>
    <s v="Carlsbad"/>
    <n v="92008"/>
    <x v="151"/>
    <d v="2015-03-21T00:00:00"/>
    <x v="7"/>
    <n v="2"/>
    <n v="-28.45"/>
    <n v="10"/>
    <n v="68.34"/>
    <n v="6.42"/>
  </r>
  <r>
    <n v="1854"/>
    <n v="86847"/>
    <x v="864"/>
    <x v="3"/>
    <x v="4"/>
    <n v="0.02"/>
    <n v="30.73"/>
    <n v="4"/>
    <s v="Regular Air"/>
    <s v="Home Office"/>
    <x v="2"/>
    <x v="7"/>
    <s v="Small Box"/>
    <x v="502"/>
    <n v="0.75"/>
    <s v="United States"/>
    <x v="3"/>
    <x v="29"/>
    <s v="Seymour"/>
    <n v="6478"/>
    <x v="151"/>
    <d v="2015-03-22T00:00:00"/>
    <x v="7"/>
    <n v="2"/>
    <n v="72.78"/>
    <n v="16"/>
    <n v="522.22"/>
    <n v="30.71"/>
  </r>
  <r>
    <n v="2639"/>
    <n v="90952"/>
    <x v="865"/>
    <x v="2"/>
    <x v="4"/>
    <n v="0.05"/>
    <n v="4.9800000000000004"/>
    <n v="0.49"/>
    <s v="Regular Air"/>
    <s v="Consumer"/>
    <x v="1"/>
    <x v="10"/>
    <s v="Small Box"/>
    <x v="115"/>
    <n v="0.39"/>
    <s v="United States"/>
    <x v="2"/>
    <x v="45"/>
    <s v="Roswell"/>
    <n v="88201"/>
    <x v="151"/>
    <d v="2015-03-19T00:00:00"/>
    <x v="7"/>
    <n v="1"/>
    <n v="3.84"/>
    <n v="3"/>
    <n v="14.2"/>
    <n v="4.93"/>
  </r>
  <r>
    <n v="3105"/>
    <n v="86327"/>
    <x v="866"/>
    <x v="0"/>
    <x v="0"/>
    <n v="0.04"/>
    <n v="3.08"/>
    <n v="0.99"/>
    <s v="Regular Air"/>
    <s v="Home Office"/>
    <x v="1"/>
    <x v="10"/>
    <s v="Small Box"/>
    <x v="291"/>
    <n v="0.37"/>
    <s v="United States"/>
    <x v="0"/>
    <x v="35"/>
    <s v="Murray"/>
    <n v="42071"/>
    <x v="152"/>
    <d v="2015-03-21T00:00:00"/>
    <x v="7"/>
    <n v="1"/>
    <n v="13.8"/>
    <n v="19"/>
    <n v="60.01"/>
    <n v="3.04"/>
  </r>
  <r>
    <n v="3105"/>
    <n v="86327"/>
    <x v="866"/>
    <x v="0"/>
    <x v="0"/>
    <n v="0.02"/>
    <n v="6.48"/>
    <n v="5.9"/>
    <s v="Regular Air"/>
    <s v="Home Office"/>
    <x v="1"/>
    <x v="2"/>
    <s v="Small Box"/>
    <x v="739"/>
    <n v="0.37"/>
    <s v="United States"/>
    <x v="0"/>
    <x v="35"/>
    <s v="Murray"/>
    <n v="42071"/>
    <x v="152"/>
    <d v="2015-03-21T00:00:00"/>
    <x v="7"/>
    <n v="1"/>
    <n v="4.3920000000000003"/>
    <n v="13"/>
    <n v="90.98"/>
    <n v="6.46"/>
  </r>
  <r>
    <n v="3105"/>
    <n v="86327"/>
    <x v="866"/>
    <x v="0"/>
    <x v="0"/>
    <n v="0.04"/>
    <n v="125.99"/>
    <n v="4.2"/>
    <s v="Regular Air"/>
    <s v="Home Office"/>
    <x v="2"/>
    <x v="13"/>
    <s v="Small Box"/>
    <x v="408"/>
    <n v="0.59"/>
    <s v="United States"/>
    <x v="0"/>
    <x v="35"/>
    <s v="Murray"/>
    <n v="42071"/>
    <x v="152"/>
    <d v="2015-03-22T00:00:00"/>
    <x v="7"/>
    <n v="1"/>
    <n v="-236.25"/>
    <n v="12"/>
    <n v="1270.7"/>
    <n v="125.95"/>
  </r>
  <r>
    <n v="3106"/>
    <n v="548"/>
    <x v="867"/>
    <x v="1"/>
    <x v="0"/>
    <n v="0.04"/>
    <n v="3.08"/>
    <n v="0.99"/>
    <s v="Regular Air"/>
    <s v="Home Office"/>
    <x v="1"/>
    <x v="10"/>
    <s v="Small Box"/>
    <x v="291"/>
    <n v="0.37"/>
    <s v="United States"/>
    <x v="1"/>
    <x v="24"/>
    <s v="Houston"/>
    <n v="77041"/>
    <x v="152"/>
    <d v="2015-03-21T00:00:00"/>
    <x v="7"/>
    <n v="1"/>
    <n v="36.020000000000003"/>
    <n v="75"/>
    <n v="236.87"/>
    <n v="3.04"/>
  </r>
  <r>
    <n v="3106"/>
    <n v="548"/>
    <x v="867"/>
    <x v="1"/>
    <x v="0"/>
    <n v="0.02"/>
    <n v="6.48"/>
    <n v="5.9"/>
    <s v="Regular Air"/>
    <s v="Home Office"/>
    <x v="1"/>
    <x v="2"/>
    <s v="Small Box"/>
    <x v="739"/>
    <n v="0.37"/>
    <s v="United States"/>
    <x v="1"/>
    <x v="24"/>
    <s v="Houston"/>
    <n v="77041"/>
    <x v="152"/>
    <d v="2015-03-21T00:00:00"/>
    <x v="7"/>
    <n v="1"/>
    <n v="-50.64"/>
    <n v="53"/>
    <n v="370.91"/>
    <n v="6.46"/>
  </r>
  <r>
    <n v="3106"/>
    <n v="548"/>
    <x v="867"/>
    <x v="1"/>
    <x v="0"/>
    <n v="0.04"/>
    <n v="125.99"/>
    <n v="4.2"/>
    <s v="Regular Air"/>
    <s v="Home Office"/>
    <x v="2"/>
    <x v="13"/>
    <s v="Small Box"/>
    <x v="408"/>
    <n v="0.59"/>
    <s v="United States"/>
    <x v="1"/>
    <x v="24"/>
    <s v="Houston"/>
    <n v="77041"/>
    <x v="152"/>
    <d v="2015-03-22T00:00:00"/>
    <x v="7"/>
    <n v="1"/>
    <n v="510.48899999999998"/>
    <n v="47"/>
    <n v="4976.92"/>
    <n v="125.95"/>
  </r>
  <r>
    <n v="637"/>
    <n v="87953"/>
    <x v="868"/>
    <x v="2"/>
    <x v="2"/>
    <n v="0.06"/>
    <n v="160.97999999999999"/>
    <n v="35.020000000000003"/>
    <s v="Delivery Truck"/>
    <s v="Consumer"/>
    <x v="0"/>
    <x v="6"/>
    <s v="Jumbo Box"/>
    <x v="664"/>
    <n v="0.72"/>
    <s v="United States"/>
    <x v="2"/>
    <x v="2"/>
    <s v="Santa Clara"/>
    <n v="95051"/>
    <x v="152"/>
    <d v="2015-03-24T00:00:00"/>
    <x v="7"/>
    <n v="3"/>
    <n v="-229.68"/>
    <n v="8"/>
    <n v="1232.01"/>
    <n v="160.91999999999999"/>
  </r>
  <r>
    <n v="640"/>
    <n v="11077"/>
    <x v="346"/>
    <x v="2"/>
    <x v="2"/>
    <n v="0.06"/>
    <n v="160.97999999999999"/>
    <n v="35.020000000000003"/>
    <s v="Delivery Truck"/>
    <s v="Consumer"/>
    <x v="0"/>
    <x v="6"/>
    <s v="Jumbo Box"/>
    <x v="664"/>
    <n v="0.72"/>
    <s v="United States"/>
    <x v="2"/>
    <x v="6"/>
    <s v="Seattle"/>
    <n v="98119"/>
    <x v="152"/>
    <d v="2015-03-24T00:00:00"/>
    <x v="7"/>
    <n v="3"/>
    <n v="-229.68"/>
    <n v="30"/>
    <n v="4620.05"/>
    <n v="160.91999999999999"/>
  </r>
  <r>
    <n v="314"/>
    <n v="89166"/>
    <x v="869"/>
    <x v="1"/>
    <x v="3"/>
    <n v="0.04"/>
    <n v="1637.53"/>
    <n v="24.49"/>
    <s v="Regular Air"/>
    <s v="Corporate"/>
    <x v="1"/>
    <x v="16"/>
    <s v="Medium Box"/>
    <x v="740"/>
    <n v="0.81"/>
    <s v="United States"/>
    <x v="1"/>
    <x v="4"/>
    <s v="Forest Park"/>
    <n v="60130"/>
    <x v="152"/>
    <d v="2015-03-22T00:00:00"/>
    <x v="7"/>
    <n v="1"/>
    <n v="-1759.58"/>
    <n v="2"/>
    <n v="3206.94"/>
    <n v="1637.49"/>
  </r>
  <r>
    <n v="315"/>
    <n v="89166"/>
    <x v="870"/>
    <x v="3"/>
    <x v="3"/>
    <n v="0.01"/>
    <n v="19.98"/>
    <n v="4"/>
    <s v="Regular Air"/>
    <s v="Corporate"/>
    <x v="2"/>
    <x v="7"/>
    <s v="Small Box"/>
    <x v="674"/>
    <n v="0.68"/>
    <s v="United States"/>
    <x v="3"/>
    <x v="13"/>
    <s v="Belchertown"/>
    <n v="1007"/>
    <x v="152"/>
    <d v="2015-03-20T00:00:00"/>
    <x v="7"/>
    <n v="1"/>
    <n v="-72.23"/>
    <n v="2"/>
    <n v="43.08"/>
    <n v="19.97"/>
  </r>
  <r>
    <n v="669"/>
    <n v="88475"/>
    <x v="871"/>
    <x v="1"/>
    <x v="3"/>
    <n v="0.09"/>
    <n v="2.89"/>
    <n v="0.5"/>
    <s v="Regular Air"/>
    <s v="Home Office"/>
    <x v="1"/>
    <x v="10"/>
    <s v="Small Box"/>
    <x v="407"/>
    <n v="0.38"/>
    <s v="United States"/>
    <x v="1"/>
    <x v="20"/>
    <s v="Ottumwa"/>
    <n v="52501"/>
    <x v="152"/>
    <d v="2015-03-22T00:00:00"/>
    <x v="7"/>
    <n v="1"/>
    <n v="40.482300000000002"/>
    <n v="22"/>
    <n v="58.67"/>
    <n v="2.8"/>
  </r>
  <r>
    <n v="669"/>
    <n v="88475"/>
    <x v="871"/>
    <x v="1"/>
    <x v="3"/>
    <n v="0.02"/>
    <n v="48.91"/>
    <n v="5.81"/>
    <s v="Regular Air"/>
    <s v="Home Office"/>
    <x v="1"/>
    <x v="2"/>
    <s v="Small Box"/>
    <x v="741"/>
    <n v="0.38"/>
    <s v="United States"/>
    <x v="1"/>
    <x v="20"/>
    <s v="Ottumwa"/>
    <n v="52501"/>
    <x v="152"/>
    <d v="2015-03-21T00:00:00"/>
    <x v="7"/>
    <n v="1"/>
    <n v="32.86"/>
    <n v="2"/>
    <n v="101.06"/>
    <n v="48.89"/>
  </r>
  <r>
    <n v="1679"/>
    <n v="86646"/>
    <x v="872"/>
    <x v="3"/>
    <x v="3"/>
    <n v="7.0000000000000007E-2"/>
    <n v="13.73"/>
    <n v="6.85"/>
    <s v="Regular Air"/>
    <s v="Consumer"/>
    <x v="0"/>
    <x v="8"/>
    <s v="Wrap Bag"/>
    <x v="648"/>
    <n v="0.54"/>
    <s v="United States"/>
    <x v="3"/>
    <x v="15"/>
    <s v="Fairborn"/>
    <n v="45324"/>
    <x v="152"/>
    <d v="2015-03-21T00:00:00"/>
    <x v="7"/>
    <n v="1"/>
    <n v="-22.72"/>
    <n v="21"/>
    <n v="276.64"/>
    <n v="13.66"/>
  </r>
  <r>
    <n v="2794"/>
    <n v="87554"/>
    <x v="653"/>
    <x v="1"/>
    <x v="3"/>
    <n v="0.06"/>
    <n v="2.61"/>
    <n v="0.5"/>
    <s v="Regular Air"/>
    <s v="Corporate"/>
    <x v="1"/>
    <x v="10"/>
    <s v="Small Box"/>
    <x v="742"/>
    <n v="0.39"/>
    <s v="United States"/>
    <x v="1"/>
    <x v="20"/>
    <s v="Marshalltown"/>
    <n v="50158"/>
    <x v="152"/>
    <d v="2015-03-22T00:00:00"/>
    <x v="7"/>
    <n v="1"/>
    <n v="3.5949"/>
    <n v="2"/>
    <n v="5.21"/>
    <n v="2.5499999999999998"/>
  </r>
  <r>
    <n v="3360"/>
    <n v="91435"/>
    <x v="873"/>
    <x v="1"/>
    <x v="4"/>
    <n v="0.02"/>
    <n v="9.11"/>
    <n v="2.15"/>
    <s v="Regular Air"/>
    <s v="Home Office"/>
    <x v="1"/>
    <x v="2"/>
    <s v="Wrap Bag"/>
    <x v="2"/>
    <n v="0.4"/>
    <s v="United States"/>
    <x v="1"/>
    <x v="19"/>
    <s v="West Allis"/>
    <n v="53214"/>
    <x v="152"/>
    <d v="2015-03-22T00:00:00"/>
    <x v="7"/>
    <n v="1"/>
    <n v="18.41"/>
    <n v="3"/>
    <n v="27.37"/>
    <n v="9.09"/>
  </r>
  <r>
    <n v="3361"/>
    <n v="91435"/>
    <x v="573"/>
    <x v="1"/>
    <x v="4"/>
    <n v="0.06"/>
    <n v="12.64"/>
    <n v="4.9800000000000004"/>
    <s v="Regular Air"/>
    <s v="Home Office"/>
    <x v="0"/>
    <x v="8"/>
    <s v="Small Pack"/>
    <x v="271"/>
    <n v="0.48"/>
    <s v="United States"/>
    <x v="1"/>
    <x v="19"/>
    <s v="West Bend"/>
    <n v="53095"/>
    <x v="152"/>
    <d v="2015-03-22T00:00:00"/>
    <x v="7"/>
    <n v="1"/>
    <n v="65.63"/>
    <n v="8"/>
    <n v="98.16"/>
    <n v="12.58"/>
  </r>
  <r>
    <n v="691"/>
    <n v="89915"/>
    <x v="874"/>
    <x v="2"/>
    <x v="1"/>
    <n v="0.09"/>
    <n v="6.48"/>
    <n v="6.35"/>
    <s v="Regular Air"/>
    <s v="Home Office"/>
    <x v="1"/>
    <x v="2"/>
    <s v="Small Box"/>
    <x v="743"/>
    <n v="0.37"/>
    <s v="United States"/>
    <x v="2"/>
    <x v="6"/>
    <s v="Tacoma"/>
    <n v="98408"/>
    <x v="153"/>
    <d v="2015-03-22T00:00:00"/>
    <x v="7"/>
    <n v="0"/>
    <n v="-88.6"/>
    <n v="8"/>
    <n v="49.81"/>
    <n v="6.39"/>
  </r>
  <r>
    <n v="1471"/>
    <n v="87077"/>
    <x v="875"/>
    <x v="3"/>
    <x v="1"/>
    <n v="0.03"/>
    <n v="420.98"/>
    <n v="19.989999999999998"/>
    <s v="Regular Air"/>
    <s v="Home Office"/>
    <x v="1"/>
    <x v="1"/>
    <s v="Small Box"/>
    <x v="547"/>
    <n v="0.35"/>
    <s v="United States"/>
    <x v="3"/>
    <x v="15"/>
    <s v="Westerville"/>
    <n v="43081"/>
    <x v="153"/>
    <d v="2015-03-22T00:00:00"/>
    <x v="7"/>
    <n v="0"/>
    <n v="3043.0311000000002"/>
    <n v="10"/>
    <n v="4410.1899999999996"/>
    <n v="420.95"/>
  </r>
  <r>
    <n v="2601"/>
    <n v="87382"/>
    <x v="876"/>
    <x v="3"/>
    <x v="2"/>
    <n v="0.05"/>
    <n v="5.74"/>
    <n v="5.3"/>
    <s v="Regular Air"/>
    <s v="Corporate"/>
    <x v="1"/>
    <x v="16"/>
    <s v="Small Pack"/>
    <x v="744"/>
    <n v="0.55000000000000004"/>
    <s v="United States"/>
    <x v="3"/>
    <x v="31"/>
    <s v="Merrimack"/>
    <n v="3054"/>
    <x v="153"/>
    <d v="2015-03-26T00:00:00"/>
    <x v="7"/>
    <n v="4"/>
    <n v="-50.75"/>
    <n v="7"/>
    <n v="42.02"/>
    <n v="5.69"/>
  </r>
  <r>
    <n v="3275"/>
    <n v="86233"/>
    <x v="877"/>
    <x v="2"/>
    <x v="2"/>
    <n v="0.02"/>
    <n v="13.48"/>
    <n v="4.51"/>
    <s v="Regular Air"/>
    <s v="Home Office"/>
    <x v="1"/>
    <x v="12"/>
    <s v="Small Box"/>
    <x v="174"/>
    <n v="0.59"/>
    <s v="United States"/>
    <x v="2"/>
    <x v="6"/>
    <s v="Mount Vernon"/>
    <n v="98273"/>
    <x v="153"/>
    <d v="2015-03-23T00:00:00"/>
    <x v="7"/>
    <n v="1"/>
    <n v="34.520000000000003"/>
    <n v="9"/>
    <n v="127.12"/>
    <n v="13.46"/>
  </r>
  <r>
    <n v="247"/>
    <n v="89140"/>
    <x v="400"/>
    <x v="0"/>
    <x v="3"/>
    <n v="0.09"/>
    <n v="2.88"/>
    <n v="0.99"/>
    <s v="Regular Air"/>
    <s v="Corporate"/>
    <x v="1"/>
    <x v="10"/>
    <s v="Small Box"/>
    <x v="435"/>
    <n v="0.36"/>
    <s v="United States"/>
    <x v="0"/>
    <x v="36"/>
    <s v="Maryville"/>
    <n v="37804"/>
    <x v="153"/>
    <d v="2015-03-23T00:00:00"/>
    <x v="7"/>
    <n v="1"/>
    <n v="-145.08199999999999"/>
    <n v="10"/>
    <n v="28.73"/>
    <n v="2.79"/>
  </r>
  <r>
    <n v="1185"/>
    <n v="85938"/>
    <x v="50"/>
    <x v="0"/>
    <x v="3"/>
    <n v="0"/>
    <n v="6783.02"/>
    <n v="24.49"/>
    <s v="Regular Air"/>
    <s v="Consumer"/>
    <x v="2"/>
    <x v="4"/>
    <s v="Large Box"/>
    <x v="82"/>
    <n v="0.39"/>
    <s v="United States"/>
    <x v="0"/>
    <x v="11"/>
    <s v="Madison"/>
    <n v="35756"/>
    <x v="153"/>
    <d v="2015-03-22T00:00:00"/>
    <x v="7"/>
    <n v="0"/>
    <n v="4.1100000000000003"/>
    <n v="3"/>
    <n v="20552.55"/>
    <n v="6783.02"/>
  </r>
  <r>
    <n v="3258"/>
    <n v="88824"/>
    <x v="878"/>
    <x v="2"/>
    <x v="4"/>
    <n v="0.02"/>
    <n v="55.94"/>
    <n v="6.55"/>
    <s v="Regular Air"/>
    <s v="Consumer"/>
    <x v="2"/>
    <x v="7"/>
    <s v="Small Box"/>
    <x v="75"/>
    <n v="0.68"/>
    <s v="United States"/>
    <x v="2"/>
    <x v="6"/>
    <s v="Lynnwood"/>
    <n v="98037"/>
    <x v="153"/>
    <d v="2015-03-23T00:00:00"/>
    <x v="7"/>
    <n v="1"/>
    <n v="401.85"/>
    <n v="11"/>
    <n v="646.88"/>
    <n v="55.92"/>
  </r>
  <r>
    <n v="87"/>
    <n v="90597"/>
    <x v="247"/>
    <x v="2"/>
    <x v="1"/>
    <n v="0.09"/>
    <n v="4.91"/>
    <n v="0.5"/>
    <s v="Regular Air"/>
    <s v="Corporate"/>
    <x v="1"/>
    <x v="10"/>
    <s v="Small Box"/>
    <x v="369"/>
    <n v="0.36"/>
    <s v="United States"/>
    <x v="2"/>
    <x v="2"/>
    <s v="Vacaville"/>
    <n v="95687"/>
    <x v="154"/>
    <d v="2015-03-23T00:00:00"/>
    <x v="7"/>
    <n v="1"/>
    <n v="28.855799999999999"/>
    <n v="9"/>
    <n v="41.82"/>
    <n v="4.82"/>
  </r>
  <r>
    <n v="87"/>
    <n v="90597"/>
    <x v="247"/>
    <x v="2"/>
    <x v="1"/>
    <n v="0.01"/>
    <n v="296.18"/>
    <n v="54.12"/>
    <s v="Delivery Truck"/>
    <s v="Corporate"/>
    <x v="0"/>
    <x v="0"/>
    <s v="Jumbo Box"/>
    <x v="61"/>
    <n v="0.76"/>
    <s v="United States"/>
    <x v="2"/>
    <x v="2"/>
    <s v="Vacaville"/>
    <n v="95687"/>
    <x v="154"/>
    <d v="2015-03-25T00:00:00"/>
    <x v="7"/>
    <n v="3"/>
    <n v="173.48"/>
    <n v="9"/>
    <n v="2875.72"/>
    <n v="296.17"/>
  </r>
  <r>
    <n v="2014"/>
    <n v="88367"/>
    <x v="40"/>
    <x v="1"/>
    <x v="1"/>
    <n v="7.0000000000000007E-2"/>
    <n v="39.479999999999997"/>
    <n v="1.99"/>
    <s v="Regular Air"/>
    <s v="Home Office"/>
    <x v="2"/>
    <x v="7"/>
    <s v="Small Pack"/>
    <x v="355"/>
    <n v="0.54"/>
    <s v="United States"/>
    <x v="1"/>
    <x v="20"/>
    <s v="Council Bluffs"/>
    <n v="51503"/>
    <x v="154"/>
    <d v="2015-03-24T00:00:00"/>
    <x v="7"/>
    <n v="2"/>
    <n v="88.72"/>
    <n v="4"/>
    <n v="151.27000000000001"/>
    <n v="39.409999999999997"/>
  </r>
  <r>
    <n v="2014"/>
    <n v="88367"/>
    <x v="40"/>
    <x v="1"/>
    <x v="1"/>
    <n v="0"/>
    <n v="4.91"/>
    <n v="0.5"/>
    <s v="Regular Air"/>
    <s v="Home Office"/>
    <x v="1"/>
    <x v="10"/>
    <s v="Small Box"/>
    <x v="369"/>
    <n v="0.36"/>
    <s v="United States"/>
    <x v="1"/>
    <x v="20"/>
    <s v="Council Bluffs"/>
    <n v="51503"/>
    <x v="154"/>
    <d v="2015-03-24T00:00:00"/>
    <x v="7"/>
    <n v="2"/>
    <n v="7.2519"/>
    <n v="2"/>
    <n v="10.51"/>
    <n v="4.91"/>
  </r>
  <r>
    <n v="949"/>
    <n v="8257"/>
    <x v="4"/>
    <x v="2"/>
    <x v="2"/>
    <n v="0.02"/>
    <n v="48.04"/>
    <n v="5.09"/>
    <s v="Regular Air"/>
    <s v="Consumer"/>
    <x v="1"/>
    <x v="2"/>
    <s v="Small Box"/>
    <x v="455"/>
    <n v="0.37"/>
    <s v="United States"/>
    <x v="2"/>
    <x v="2"/>
    <s v="Los Angeles"/>
    <n v="90049"/>
    <x v="154"/>
    <d v="2015-03-26T00:00:00"/>
    <x v="7"/>
    <n v="4"/>
    <n v="373.67"/>
    <n v="18"/>
    <n v="881.32"/>
    <n v="48.02"/>
  </r>
  <r>
    <n v="950"/>
    <n v="89084"/>
    <x v="1"/>
    <x v="1"/>
    <x v="2"/>
    <n v="0.05"/>
    <n v="1500.97"/>
    <n v="29.7"/>
    <s v="Delivery Truck"/>
    <s v="Consumer"/>
    <x v="2"/>
    <x v="4"/>
    <s v="Jumbo Drum"/>
    <x v="745"/>
    <n v="0.56999999999999995"/>
    <s v="United States"/>
    <x v="1"/>
    <x v="1"/>
    <s v="Prior Lake"/>
    <n v="55372"/>
    <x v="154"/>
    <d v="2015-03-22T00:00:00"/>
    <x v="7"/>
    <n v="0"/>
    <n v="-2561.3235"/>
    <n v="1"/>
    <n v="1497.22"/>
    <n v="1500.92"/>
  </r>
  <r>
    <n v="950"/>
    <n v="89084"/>
    <x v="1"/>
    <x v="1"/>
    <x v="2"/>
    <n v="0.02"/>
    <n v="48.04"/>
    <n v="5.09"/>
    <s v="Regular Air"/>
    <s v="Consumer"/>
    <x v="1"/>
    <x v="2"/>
    <s v="Small Box"/>
    <x v="455"/>
    <n v="0.37"/>
    <s v="United States"/>
    <x v="1"/>
    <x v="1"/>
    <s v="Prior Lake"/>
    <n v="55372"/>
    <x v="154"/>
    <d v="2015-03-26T00:00:00"/>
    <x v="7"/>
    <n v="4"/>
    <n v="168.91890000000001"/>
    <n v="5"/>
    <n v="244.81"/>
    <n v="48.02"/>
  </r>
  <r>
    <n v="950"/>
    <n v="89084"/>
    <x v="1"/>
    <x v="1"/>
    <x v="2"/>
    <n v="0.03"/>
    <n v="4.28"/>
    <n v="1.6"/>
    <s v="Regular Air"/>
    <s v="Consumer"/>
    <x v="1"/>
    <x v="9"/>
    <s v="Wrap Bag"/>
    <x v="746"/>
    <n v="0.57999999999999996"/>
    <s v="United States"/>
    <x v="1"/>
    <x v="1"/>
    <s v="Prior Lake"/>
    <n v="55372"/>
    <x v="154"/>
    <d v="2015-03-29T00:00:00"/>
    <x v="7"/>
    <n v="5"/>
    <n v="-6.2"/>
    <n v="1"/>
    <n v="4.55"/>
    <n v="4.25"/>
  </r>
  <r>
    <n v="1938"/>
    <n v="88870"/>
    <x v="879"/>
    <x v="1"/>
    <x v="3"/>
    <n v="0.1"/>
    <n v="152.47999999999999"/>
    <n v="4"/>
    <s v="Express Air"/>
    <s v="Corporate"/>
    <x v="2"/>
    <x v="7"/>
    <s v="Small Box"/>
    <x v="747"/>
    <n v="0.79"/>
    <s v="United States"/>
    <x v="1"/>
    <x v="17"/>
    <s v="Emporia"/>
    <n v="66801"/>
    <x v="154"/>
    <d v="2015-03-23T00:00:00"/>
    <x v="7"/>
    <n v="1"/>
    <n v="-521.09"/>
    <n v="4"/>
    <n v="558.16999999999996"/>
    <n v="152.38"/>
  </r>
  <r>
    <n v="1940"/>
    <n v="88870"/>
    <x v="104"/>
    <x v="2"/>
    <x v="3"/>
    <n v="0.08"/>
    <n v="6.84"/>
    <n v="8.3699999999999992"/>
    <s v="Regular Air"/>
    <s v="Corporate"/>
    <x v="1"/>
    <x v="16"/>
    <s v="Small Pack"/>
    <x v="233"/>
    <n v="0.57999999999999996"/>
    <s v="United States"/>
    <x v="2"/>
    <x v="9"/>
    <s v="Draper"/>
    <n v="84020"/>
    <x v="154"/>
    <d v="2015-03-24T00:00:00"/>
    <x v="7"/>
    <n v="2"/>
    <n v="-29.49"/>
    <n v="1"/>
    <n v="8.39"/>
    <n v="6.76"/>
  </r>
  <r>
    <n v="959"/>
    <n v="91581"/>
    <x v="880"/>
    <x v="1"/>
    <x v="4"/>
    <n v="0.01"/>
    <n v="145.44999999999999"/>
    <n v="17.850000000000001"/>
    <s v="Delivery Truck"/>
    <s v="Corporate"/>
    <x v="2"/>
    <x v="4"/>
    <s v="Jumbo Drum"/>
    <x v="21"/>
    <n v="0.56000000000000005"/>
    <s v="United States"/>
    <x v="1"/>
    <x v="24"/>
    <s v="Burleson"/>
    <n v="76028"/>
    <x v="154"/>
    <d v="2015-03-23T00:00:00"/>
    <x v="7"/>
    <n v="1"/>
    <n v="837.6807"/>
    <n v="8"/>
    <n v="1214.03"/>
    <n v="145.44"/>
  </r>
  <r>
    <n v="1553"/>
    <n v="87484"/>
    <x v="881"/>
    <x v="0"/>
    <x v="4"/>
    <n v="0.03"/>
    <n v="12.28"/>
    <n v="6.35"/>
    <s v="Regular Air"/>
    <s v="Small Business"/>
    <x v="1"/>
    <x v="2"/>
    <s v="Small Box"/>
    <x v="738"/>
    <n v="0.38"/>
    <s v="United States"/>
    <x v="0"/>
    <x v="0"/>
    <s v="Greenville"/>
    <n v="38701"/>
    <x v="154"/>
    <d v="2015-03-24T00:00:00"/>
    <x v="7"/>
    <n v="2"/>
    <n v="68.676000000000002"/>
    <n v="7"/>
    <n v="87.53"/>
    <n v="12.25"/>
  </r>
  <r>
    <n v="2561"/>
    <n v="86465"/>
    <x v="241"/>
    <x v="3"/>
    <x v="4"/>
    <n v="0.03"/>
    <n v="160.97999999999999"/>
    <n v="30"/>
    <s v="Delivery Truck"/>
    <s v="Consumer"/>
    <x v="0"/>
    <x v="5"/>
    <s v="Jumbo Drum"/>
    <x v="287"/>
    <n v="0.62"/>
    <s v="United States"/>
    <x v="3"/>
    <x v="5"/>
    <s v="Ossining"/>
    <n v="10562"/>
    <x v="154"/>
    <d v="2015-03-25T00:00:00"/>
    <x v="7"/>
    <n v="3"/>
    <n v="1261.4718"/>
    <n v="11"/>
    <n v="1828.22"/>
    <n v="160.94999999999999"/>
  </r>
  <r>
    <n v="1976"/>
    <n v="89041"/>
    <x v="261"/>
    <x v="1"/>
    <x v="0"/>
    <n v="0.06"/>
    <n v="40.99"/>
    <n v="17.48"/>
    <s v="Regular Air"/>
    <s v="Consumer"/>
    <x v="1"/>
    <x v="2"/>
    <s v="Small Box"/>
    <x v="114"/>
    <n v="0.36"/>
    <s v="United States"/>
    <x v="1"/>
    <x v="18"/>
    <s v="East Lansing"/>
    <n v="48823"/>
    <x v="155"/>
    <d v="2015-03-25T00:00:00"/>
    <x v="7"/>
    <n v="3"/>
    <n v="214.23"/>
    <n v="14"/>
    <n v="585.08000000000004"/>
    <n v="40.93"/>
  </r>
  <r>
    <n v="2618"/>
    <n v="53153"/>
    <x v="515"/>
    <x v="3"/>
    <x v="0"/>
    <n v="0.1"/>
    <n v="20.27"/>
    <n v="3.99"/>
    <s v="Regular Air"/>
    <s v="Corporate"/>
    <x v="1"/>
    <x v="3"/>
    <s v="Small Box"/>
    <x v="748"/>
    <n v="0.56999999999999995"/>
    <s v="United States"/>
    <x v="3"/>
    <x v="5"/>
    <s v="New York City"/>
    <n v="10004"/>
    <x v="155"/>
    <d v="2015-03-24T00:00:00"/>
    <x v="7"/>
    <n v="2"/>
    <n v="84.05"/>
    <n v="53"/>
    <n v="1051.52"/>
    <n v="20.170000000000002"/>
  </r>
  <r>
    <n v="2620"/>
    <n v="88017"/>
    <x v="882"/>
    <x v="0"/>
    <x v="0"/>
    <n v="0.1"/>
    <n v="20.27"/>
    <n v="3.99"/>
    <s v="Regular Air"/>
    <s v="Corporate"/>
    <x v="1"/>
    <x v="3"/>
    <s v="Small Box"/>
    <x v="748"/>
    <n v="0.56999999999999995"/>
    <s v="United States"/>
    <x v="0"/>
    <x v="36"/>
    <s v="Bartlett"/>
    <n v="38134"/>
    <x v="155"/>
    <d v="2015-03-24T00:00:00"/>
    <x v="7"/>
    <n v="2"/>
    <n v="381.61799999999999"/>
    <n v="13"/>
    <n v="257.92"/>
    <n v="20.170000000000002"/>
  </r>
  <r>
    <n v="2618"/>
    <n v="34017"/>
    <x v="515"/>
    <x v="3"/>
    <x v="1"/>
    <n v="0.05"/>
    <n v="4.84"/>
    <n v="0.71"/>
    <s v="Express Air"/>
    <s v="Corporate"/>
    <x v="1"/>
    <x v="9"/>
    <s v="Wrap Bag"/>
    <x v="41"/>
    <n v="0.52"/>
    <s v="United States"/>
    <x v="3"/>
    <x v="5"/>
    <s v="New York City"/>
    <n v="10004"/>
    <x v="155"/>
    <d v="2015-03-23T00:00:00"/>
    <x v="7"/>
    <n v="1"/>
    <n v="29.17"/>
    <n v="20"/>
    <n v="103.39"/>
    <n v="4.79"/>
  </r>
  <r>
    <n v="2618"/>
    <n v="34017"/>
    <x v="515"/>
    <x v="3"/>
    <x v="1"/>
    <n v="0.01"/>
    <n v="14.98"/>
    <n v="7.69"/>
    <s v="Regular Air"/>
    <s v="Corporate"/>
    <x v="1"/>
    <x v="12"/>
    <s v="Small Box"/>
    <x v="507"/>
    <n v="0.56999999999999995"/>
    <s v="United States"/>
    <x v="3"/>
    <x v="5"/>
    <s v="New York City"/>
    <n v="10004"/>
    <x v="155"/>
    <d v="2015-03-25T00:00:00"/>
    <x v="7"/>
    <n v="3"/>
    <n v="-48.97"/>
    <n v="28"/>
    <n v="435.39"/>
    <n v="14.97"/>
  </r>
  <r>
    <n v="2619"/>
    <n v="88014"/>
    <x v="883"/>
    <x v="1"/>
    <x v="1"/>
    <n v="0.05"/>
    <n v="4.84"/>
    <n v="0.71"/>
    <s v="Express Air"/>
    <s v="Corporate"/>
    <x v="1"/>
    <x v="9"/>
    <s v="Wrap Bag"/>
    <x v="41"/>
    <n v="0.52"/>
    <s v="United States"/>
    <x v="1"/>
    <x v="40"/>
    <s v="Sioux Falls"/>
    <n v="57103"/>
    <x v="155"/>
    <d v="2015-03-23T00:00:00"/>
    <x v="7"/>
    <n v="1"/>
    <n v="17.836500000000001"/>
    <n v="5"/>
    <n v="25.85"/>
    <n v="4.79"/>
  </r>
  <r>
    <n v="2958"/>
    <n v="90265"/>
    <x v="884"/>
    <x v="1"/>
    <x v="2"/>
    <n v="0.06"/>
    <n v="20.99"/>
    <n v="0.99"/>
    <s v="Regular Air"/>
    <s v="Corporate"/>
    <x v="2"/>
    <x v="13"/>
    <s v="Wrap Bag"/>
    <x v="749"/>
    <n v="0.37"/>
    <s v="United States"/>
    <x v="1"/>
    <x v="19"/>
    <s v="Neenah"/>
    <n v="54956"/>
    <x v="155"/>
    <d v="2015-03-28T00:00:00"/>
    <x v="7"/>
    <n v="5"/>
    <n v="224.9607"/>
    <n v="18"/>
    <n v="326.02999999999997"/>
    <n v="20.93"/>
  </r>
  <r>
    <n v="1368"/>
    <n v="90514"/>
    <x v="885"/>
    <x v="1"/>
    <x v="3"/>
    <n v="0.09"/>
    <n v="4.55"/>
    <n v="1.49"/>
    <s v="Regular Air"/>
    <s v="Consumer"/>
    <x v="1"/>
    <x v="1"/>
    <s v="Small Box"/>
    <x v="558"/>
    <n v="0.35"/>
    <s v="United States"/>
    <x v="1"/>
    <x v="24"/>
    <s v="Lufkin"/>
    <n v="75901"/>
    <x v="155"/>
    <d v="2015-03-25T00:00:00"/>
    <x v="7"/>
    <n v="3"/>
    <n v="16.898"/>
    <n v="6"/>
    <n v="25.45"/>
    <n v="4.46"/>
  </r>
  <r>
    <n v="1369"/>
    <n v="90514"/>
    <x v="886"/>
    <x v="1"/>
    <x v="3"/>
    <n v="7.0000000000000007E-2"/>
    <n v="9.7799999999999994"/>
    <n v="5.76"/>
    <s v="Express Air"/>
    <s v="Consumer"/>
    <x v="1"/>
    <x v="15"/>
    <s v="Small Box"/>
    <x v="616"/>
    <n v="0.35"/>
    <s v="United States"/>
    <x v="1"/>
    <x v="24"/>
    <s v="Mansfield"/>
    <n v="76063"/>
    <x v="155"/>
    <d v="2015-03-25T00:00:00"/>
    <x v="7"/>
    <n v="3"/>
    <n v="20.14"/>
    <n v="11"/>
    <n v="110.72"/>
    <n v="9.7100000000000009"/>
  </r>
  <r>
    <n v="2395"/>
    <n v="86952"/>
    <x v="887"/>
    <x v="0"/>
    <x v="4"/>
    <n v="0.04"/>
    <n v="60.97"/>
    <n v="4.5"/>
    <s v="Regular Air"/>
    <s v="Corporate"/>
    <x v="1"/>
    <x v="3"/>
    <s v="Small Box"/>
    <x v="3"/>
    <n v="0.56000000000000005"/>
    <s v="United States"/>
    <x v="0"/>
    <x v="25"/>
    <s v="Savannah"/>
    <n v="31401"/>
    <x v="155"/>
    <d v="2015-03-24T00:00:00"/>
    <x v="7"/>
    <n v="2"/>
    <n v="79.423199999999994"/>
    <n v="15"/>
    <n v="904.31"/>
    <n v="60.93"/>
  </r>
  <r>
    <n v="3381"/>
    <n v="88836"/>
    <x v="173"/>
    <x v="0"/>
    <x v="4"/>
    <n v="0.05"/>
    <n v="11.97"/>
    <n v="5.81"/>
    <s v="Regular Air"/>
    <s v="Corporate"/>
    <x v="1"/>
    <x v="9"/>
    <s v="Small Pack"/>
    <x v="750"/>
    <n v="0.6"/>
    <s v="United States"/>
    <x v="0"/>
    <x v="25"/>
    <s v="Macon"/>
    <n v="31204"/>
    <x v="155"/>
    <d v="2015-03-25T00:00:00"/>
    <x v="7"/>
    <n v="3"/>
    <n v="349.05930000000001"/>
    <n v="2"/>
    <n v="25.31"/>
    <n v="11.92"/>
  </r>
  <r>
    <n v="618"/>
    <n v="88197"/>
    <x v="176"/>
    <x v="2"/>
    <x v="0"/>
    <n v="0.06"/>
    <n v="17.98"/>
    <n v="4"/>
    <s v="Regular Air"/>
    <s v="Consumer"/>
    <x v="2"/>
    <x v="7"/>
    <s v="Small Box"/>
    <x v="719"/>
    <n v="0.79"/>
    <s v="United States"/>
    <x v="2"/>
    <x v="39"/>
    <s v="Pueblo West"/>
    <n v="81007"/>
    <x v="156"/>
    <d v="2015-03-25T00:00:00"/>
    <x v="7"/>
    <n v="2"/>
    <n v="-78.13"/>
    <n v="4"/>
    <n v="70.06"/>
    <n v="17.920000000000002"/>
  </r>
  <r>
    <n v="3309"/>
    <n v="90460"/>
    <x v="888"/>
    <x v="3"/>
    <x v="0"/>
    <n v="0.1"/>
    <n v="6.64"/>
    <n v="54.95"/>
    <s v="Regular Air"/>
    <s v="Small Business"/>
    <x v="0"/>
    <x v="8"/>
    <s v="Small Pack"/>
    <x v="196"/>
    <n v="0.37"/>
    <s v="United States"/>
    <x v="3"/>
    <x v="13"/>
    <s v="Natick"/>
    <n v="1760"/>
    <x v="156"/>
    <d v="2015-03-26T00:00:00"/>
    <x v="7"/>
    <n v="3"/>
    <n v="-25"/>
    <n v="4"/>
    <n v="25.31"/>
    <n v="6.54"/>
  </r>
  <r>
    <n v="3310"/>
    <n v="90460"/>
    <x v="889"/>
    <x v="3"/>
    <x v="0"/>
    <n v="0.05"/>
    <n v="90.48"/>
    <n v="19.989999999999998"/>
    <s v="Regular Air"/>
    <s v="Small Business"/>
    <x v="1"/>
    <x v="15"/>
    <s v="Small Box"/>
    <x v="465"/>
    <n v="0.4"/>
    <s v="United States"/>
    <x v="3"/>
    <x v="13"/>
    <s v="Sandwich"/>
    <n v="2563"/>
    <x v="156"/>
    <d v="2015-03-25T00:00:00"/>
    <x v="7"/>
    <n v="2"/>
    <n v="255.1482"/>
    <n v="4"/>
    <n v="369.78"/>
    <n v="90.43"/>
  </r>
  <r>
    <n v="1689"/>
    <n v="91077"/>
    <x v="890"/>
    <x v="1"/>
    <x v="1"/>
    <n v="0"/>
    <n v="48.91"/>
    <n v="35"/>
    <s v="Regular Air"/>
    <s v="Corporate"/>
    <x v="1"/>
    <x v="12"/>
    <s v="Large Box"/>
    <x v="751"/>
    <n v="0.83"/>
    <s v="United States"/>
    <x v="1"/>
    <x v="26"/>
    <s v="Highland"/>
    <n v="46322"/>
    <x v="156"/>
    <d v="2015-03-25T00:00:00"/>
    <x v="7"/>
    <n v="2"/>
    <n v="-628.38"/>
    <n v="10"/>
    <n v="514.79"/>
    <n v="48.91"/>
  </r>
  <r>
    <n v="2308"/>
    <n v="90557"/>
    <x v="891"/>
    <x v="0"/>
    <x v="2"/>
    <n v="0.08"/>
    <n v="9.48"/>
    <n v="7.29"/>
    <s v="Regular Air"/>
    <s v="Small Business"/>
    <x v="0"/>
    <x v="8"/>
    <s v="Small Pack"/>
    <x v="326"/>
    <n v="0.45"/>
    <s v="United States"/>
    <x v="0"/>
    <x v="7"/>
    <s v="Lehigh Acres"/>
    <n v="33971"/>
    <x v="156"/>
    <d v="2015-03-26T00:00:00"/>
    <x v="7"/>
    <n v="3"/>
    <n v="-50.4"/>
    <n v="2"/>
    <n v="20.22"/>
    <n v="9.4"/>
  </r>
  <r>
    <n v="2308"/>
    <n v="90557"/>
    <x v="891"/>
    <x v="0"/>
    <x v="2"/>
    <n v="0.03"/>
    <n v="193.17"/>
    <n v="19.989999999999998"/>
    <s v="Regular Air"/>
    <s v="Small Business"/>
    <x v="1"/>
    <x v="12"/>
    <s v="Small Box"/>
    <x v="259"/>
    <n v="0.71"/>
    <s v="United States"/>
    <x v="0"/>
    <x v="7"/>
    <s v="Lehigh Acres"/>
    <n v="33971"/>
    <x v="156"/>
    <d v="2015-03-28T00:00:00"/>
    <x v="7"/>
    <n v="4"/>
    <n v="-348.75400000000002"/>
    <n v="8"/>
    <n v="1548.97"/>
    <n v="193.14"/>
  </r>
  <r>
    <n v="1060"/>
    <n v="58628"/>
    <x v="892"/>
    <x v="0"/>
    <x v="3"/>
    <n v="0.09"/>
    <n v="138.75"/>
    <n v="52.42"/>
    <s v="Delivery Truck"/>
    <s v="Small Business"/>
    <x v="0"/>
    <x v="0"/>
    <s v="Jumbo Box"/>
    <x v="752"/>
    <n v="0.74"/>
    <s v="United States"/>
    <x v="0"/>
    <x v="25"/>
    <s v="Atlanta"/>
    <n v="30318"/>
    <x v="156"/>
    <d v="2015-03-25T00:00:00"/>
    <x v="7"/>
    <n v="2"/>
    <n v="-445.97177629999999"/>
    <n v="23"/>
    <n v="2527.79"/>
    <n v="138.66"/>
  </r>
  <r>
    <n v="1062"/>
    <n v="91354"/>
    <x v="455"/>
    <x v="3"/>
    <x v="3"/>
    <n v="0.09"/>
    <n v="138.75"/>
    <n v="52.42"/>
    <s v="Delivery Truck"/>
    <s v="Small Business"/>
    <x v="0"/>
    <x v="0"/>
    <s v="Jumbo Box"/>
    <x v="752"/>
    <n v="0.74"/>
    <s v="United States"/>
    <x v="3"/>
    <x v="5"/>
    <s v="Coram"/>
    <n v="11727"/>
    <x v="156"/>
    <d v="2015-03-25T00:00:00"/>
    <x v="7"/>
    <n v="2"/>
    <n v="-335.31712499999998"/>
    <n v="6"/>
    <n v="659.42"/>
    <n v="138.66"/>
  </r>
  <r>
    <n v="1254"/>
    <n v="89984"/>
    <x v="814"/>
    <x v="1"/>
    <x v="3"/>
    <n v="0.06"/>
    <n v="3.95"/>
    <n v="2"/>
    <s v="Regular Air"/>
    <s v="Home Office"/>
    <x v="1"/>
    <x v="14"/>
    <s v="Wrap Bag"/>
    <x v="593"/>
    <n v="0.53"/>
    <s v="United States"/>
    <x v="1"/>
    <x v="24"/>
    <s v="Channelview"/>
    <n v="77530"/>
    <x v="156"/>
    <d v="2015-03-25T00:00:00"/>
    <x v="7"/>
    <n v="2"/>
    <n v="-9.68"/>
    <n v="5"/>
    <n v="19.66"/>
    <n v="3.89"/>
  </r>
  <r>
    <n v="2256"/>
    <n v="87964"/>
    <x v="3"/>
    <x v="0"/>
    <x v="3"/>
    <n v="7.0000000000000007E-2"/>
    <n v="70.98"/>
    <n v="30"/>
    <s v="Delivery Truck"/>
    <s v="Corporate"/>
    <x v="0"/>
    <x v="5"/>
    <s v="Jumbo Drum"/>
    <x v="753"/>
    <n v="0.73"/>
    <s v="United States"/>
    <x v="0"/>
    <x v="3"/>
    <s v="New Bern"/>
    <n v="28560"/>
    <x v="156"/>
    <d v="2015-03-26T00:00:00"/>
    <x v="7"/>
    <n v="3"/>
    <n v="-222.95"/>
    <n v="20"/>
    <n v="1373.47"/>
    <n v="70.91"/>
  </r>
  <r>
    <n v="2330"/>
    <n v="90964"/>
    <x v="893"/>
    <x v="1"/>
    <x v="3"/>
    <n v="0.06"/>
    <n v="28.53"/>
    <n v="1.49"/>
    <s v="Regular Air"/>
    <s v="Home Office"/>
    <x v="1"/>
    <x v="1"/>
    <s v="Small Box"/>
    <x v="161"/>
    <n v="0.38"/>
    <s v="United States"/>
    <x v="1"/>
    <x v="20"/>
    <s v="Marion"/>
    <n v="52302"/>
    <x v="156"/>
    <d v="2015-03-27T00:00:00"/>
    <x v="7"/>
    <n v="4"/>
    <n v="74.638499999999993"/>
    <n v="5"/>
    <n v="134.09"/>
    <n v="28.47"/>
  </r>
  <r>
    <n v="3143"/>
    <n v="86368"/>
    <x v="894"/>
    <x v="1"/>
    <x v="3"/>
    <n v="0.02"/>
    <n v="15.42"/>
    <n v="5.41"/>
    <s v="Regular Air"/>
    <s v="Consumer"/>
    <x v="1"/>
    <x v="12"/>
    <s v="Small Box"/>
    <x v="754"/>
    <n v="0.59"/>
    <s v="United States"/>
    <x v="1"/>
    <x v="24"/>
    <s v="Pflugerville"/>
    <n v="78660"/>
    <x v="156"/>
    <d v="2015-03-25T00:00:00"/>
    <x v="7"/>
    <n v="2"/>
    <n v="-16.37"/>
    <n v="2"/>
    <n v="33.840000000000003"/>
    <n v="15.4"/>
  </r>
  <r>
    <n v="2430"/>
    <n v="91108"/>
    <x v="681"/>
    <x v="1"/>
    <x v="4"/>
    <n v="0.1"/>
    <n v="14.28"/>
    <n v="2.99"/>
    <s v="Regular Air"/>
    <s v="Home Office"/>
    <x v="1"/>
    <x v="1"/>
    <s v="Small Box"/>
    <x v="506"/>
    <n v="0.39"/>
    <s v="United States"/>
    <x v="1"/>
    <x v="24"/>
    <s v="Killeen"/>
    <n v="76541"/>
    <x v="156"/>
    <d v="2015-03-25T00:00:00"/>
    <x v="7"/>
    <n v="2"/>
    <n v="104.9145"/>
    <n v="11"/>
    <n v="152.05000000000001"/>
    <n v="14.18"/>
  </r>
  <r>
    <n v="880"/>
    <n v="86153"/>
    <x v="895"/>
    <x v="2"/>
    <x v="0"/>
    <n v="7.0000000000000007E-2"/>
    <n v="5.68"/>
    <n v="1.39"/>
    <s v="Regular Air"/>
    <s v="Small Business"/>
    <x v="1"/>
    <x v="15"/>
    <s v="Small Box"/>
    <x v="341"/>
    <n v="0.38"/>
    <s v="United States"/>
    <x v="2"/>
    <x v="23"/>
    <s v="Scottsdale"/>
    <n v="85254"/>
    <x v="95"/>
    <d v="2015-03-27T00:00:00"/>
    <x v="7"/>
    <n v="3"/>
    <n v="18.643799999999999"/>
    <n v="5"/>
    <n v="27.02"/>
    <n v="5.61"/>
  </r>
  <r>
    <n v="880"/>
    <n v="86153"/>
    <x v="895"/>
    <x v="2"/>
    <x v="0"/>
    <n v="0.06"/>
    <n v="22.84"/>
    <n v="11.54"/>
    <s v="Regular Air"/>
    <s v="Small Business"/>
    <x v="1"/>
    <x v="2"/>
    <s v="Small Box"/>
    <x v="755"/>
    <n v="0.39"/>
    <s v="United States"/>
    <x v="2"/>
    <x v="23"/>
    <s v="Scottsdale"/>
    <n v="85254"/>
    <x v="95"/>
    <d v="2015-03-27T00:00:00"/>
    <x v="7"/>
    <n v="3"/>
    <n v="-31.24"/>
    <n v="1"/>
    <n v="27.67"/>
    <n v="22.78"/>
  </r>
  <r>
    <n v="1241"/>
    <n v="90881"/>
    <x v="843"/>
    <x v="0"/>
    <x v="0"/>
    <n v="0.06"/>
    <n v="200.97"/>
    <n v="15.59"/>
    <s v="Delivery Truck"/>
    <s v="Small Business"/>
    <x v="2"/>
    <x v="4"/>
    <s v="Jumbo Drum"/>
    <x v="696"/>
    <n v="0.36"/>
    <s v="United States"/>
    <x v="0"/>
    <x v="11"/>
    <s v="Auburn"/>
    <n v="36830"/>
    <x v="95"/>
    <d v="2015-03-25T00:00:00"/>
    <x v="7"/>
    <n v="1"/>
    <n v="531.61800000000005"/>
    <n v="7"/>
    <n v="1348.83"/>
    <n v="200.91"/>
  </r>
  <r>
    <n v="1648"/>
    <n v="91043"/>
    <x v="896"/>
    <x v="1"/>
    <x v="0"/>
    <n v="0.08"/>
    <n v="46.89"/>
    <n v="5.0999999999999996"/>
    <s v="Regular Air"/>
    <s v="Corporate"/>
    <x v="1"/>
    <x v="3"/>
    <s v="Medium Box"/>
    <x v="129"/>
    <n v="0.46"/>
    <s v="United States"/>
    <x v="1"/>
    <x v="4"/>
    <s v="Woodstock"/>
    <n v="60098"/>
    <x v="95"/>
    <d v="2015-03-27T00:00:00"/>
    <x v="7"/>
    <n v="3"/>
    <n v="507.63299999999998"/>
    <n v="17"/>
    <n v="735.7"/>
    <n v="46.81"/>
  </r>
  <r>
    <n v="1648"/>
    <n v="91043"/>
    <x v="896"/>
    <x v="1"/>
    <x v="0"/>
    <n v="0.05"/>
    <n v="12.98"/>
    <n v="3.14"/>
    <s v="Regular Air"/>
    <s v="Corporate"/>
    <x v="1"/>
    <x v="16"/>
    <s v="Small Pack"/>
    <x v="481"/>
    <n v="0.6"/>
    <s v="United States"/>
    <x v="1"/>
    <x v="4"/>
    <s v="Woodstock"/>
    <n v="60098"/>
    <x v="95"/>
    <d v="2015-03-25T00:00:00"/>
    <x v="7"/>
    <n v="1"/>
    <n v="38.229999999999997"/>
    <n v="18"/>
    <n v="225.59"/>
    <n v="12.93"/>
  </r>
  <r>
    <n v="1829"/>
    <n v="86957"/>
    <x v="463"/>
    <x v="1"/>
    <x v="0"/>
    <n v="0.01"/>
    <n v="10.64"/>
    <n v="5.16"/>
    <s v="Express Air"/>
    <s v="Corporate"/>
    <x v="0"/>
    <x v="8"/>
    <s v="Small Box"/>
    <x v="656"/>
    <n v="0.56999999999999995"/>
    <s v="United States"/>
    <x v="1"/>
    <x v="20"/>
    <s v="Cedar Rapids"/>
    <n v="52402"/>
    <x v="95"/>
    <d v="2015-03-27T00:00:00"/>
    <x v="7"/>
    <n v="3"/>
    <n v="-11.69"/>
    <n v="5"/>
    <n v="58.52"/>
    <n v="10.63"/>
  </r>
  <r>
    <n v="2201"/>
    <n v="86054"/>
    <x v="897"/>
    <x v="1"/>
    <x v="0"/>
    <n v="0.17"/>
    <n v="14.89"/>
    <n v="13.56"/>
    <s v="Regular Air"/>
    <s v="Small Business"/>
    <x v="0"/>
    <x v="8"/>
    <s v="Large Box"/>
    <x v="756"/>
    <n v="0.57999999999999996"/>
    <s v="United States"/>
    <x v="1"/>
    <x v="1"/>
    <s v="Bloomington"/>
    <n v="55420"/>
    <x v="95"/>
    <d v="2015-03-27T00:00:00"/>
    <x v="7"/>
    <n v="3"/>
    <n v="-9.1300000000000008"/>
    <n v="1"/>
    <n v="27.96"/>
    <n v="14.72"/>
  </r>
  <r>
    <n v="3100"/>
    <n v="89988"/>
    <x v="898"/>
    <x v="0"/>
    <x v="0"/>
    <n v="7.0000000000000007E-2"/>
    <n v="35.99"/>
    <n v="5"/>
    <s v="Regular Air"/>
    <s v="Consumer"/>
    <x v="2"/>
    <x v="13"/>
    <s v="Wrap Bag"/>
    <x v="280"/>
    <n v="0.82"/>
    <s v="United States"/>
    <x v="0"/>
    <x v="7"/>
    <s v="Oakland Park"/>
    <n v="33334"/>
    <x v="95"/>
    <d v="2015-03-27T00:00:00"/>
    <x v="7"/>
    <n v="3"/>
    <n v="-299.81420000000003"/>
    <n v="1"/>
    <n v="31.71"/>
    <n v="35.92"/>
  </r>
  <r>
    <n v="693"/>
    <n v="87811"/>
    <x v="644"/>
    <x v="2"/>
    <x v="2"/>
    <n v="0.02"/>
    <n v="500.98"/>
    <n v="41.44"/>
    <s v="Delivery Truck"/>
    <s v="Small Business"/>
    <x v="0"/>
    <x v="6"/>
    <s v="Jumbo Box"/>
    <x v="757"/>
    <n v="0.66"/>
    <s v="United States"/>
    <x v="2"/>
    <x v="39"/>
    <s v="Thornton"/>
    <n v="80229"/>
    <x v="95"/>
    <d v="2015-03-25T00:00:00"/>
    <x v="7"/>
    <n v="1"/>
    <n v="2568.4629"/>
    <n v="7"/>
    <n v="3722.41"/>
    <n v="500.96"/>
  </r>
  <r>
    <n v="1557"/>
    <n v="87426"/>
    <x v="440"/>
    <x v="0"/>
    <x v="2"/>
    <n v="0.05"/>
    <n v="29.89"/>
    <n v="1.99"/>
    <s v="Regular Air"/>
    <s v="Consumer"/>
    <x v="2"/>
    <x v="7"/>
    <s v="Small Pack"/>
    <x v="451"/>
    <n v="0.5"/>
    <s v="United States"/>
    <x v="0"/>
    <x v="14"/>
    <s v="Annandale"/>
    <n v="22003"/>
    <x v="95"/>
    <d v="2015-03-27T00:00:00"/>
    <x v="7"/>
    <n v="3"/>
    <n v="219.4734"/>
    <n v="12"/>
    <n v="361.19"/>
    <n v="29.84"/>
  </r>
  <r>
    <n v="1699"/>
    <n v="87345"/>
    <x v="899"/>
    <x v="3"/>
    <x v="2"/>
    <n v="0.05"/>
    <n v="3.98"/>
    <n v="5.26"/>
    <s v="Regular Air"/>
    <s v="Small Business"/>
    <x v="1"/>
    <x v="1"/>
    <s v="Small Box"/>
    <x v="758"/>
    <n v="0.38"/>
    <s v="United States"/>
    <x v="3"/>
    <x v="28"/>
    <s v="Levittown"/>
    <n v="19057"/>
    <x v="95"/>
    <d v="2015-03-29T00:00:00"/>
    <x v="7"/>
    <n v="3"/>
    <n v="-152.52449999999999"/>
    <n v="12"/>
    <n v="49.44"/>
    <n v="3.93"/>
  </r>
  <r>
    <n v="1699"/>
    <n v="87345"/>
    <x v="899"/>
    <x v="3"/>
    <x v="2"/>
    <n v="0.01"/>
    <n v="6.48"/>
    <n v="5.4"/>
    <s v="Regular Air"/>
    <s v="Small Business"/>
    <x v="1"/>
    <x v="2"/>
    <s v="Small Box"/>
    <x v="759"/>
    <n v="0.37"/>
    <s v="United States"/>
    <x v="3"/>
    <x v="28"/>
    <s v="Levittown"/>
    <n v="19057"/>
    <x v="95"/>
    <d v="2015-03-25T00:00:00"/>
    <x v="7"/>
    <n v="1"/>
    <n v="-18.850000000000001"/>
    <n v="2"/>
    <n v="14.29"/>
    <n v="6.47"/>
  </r>
  <r>
    <n v="290"/>
    <n v="90837"/>
    <x v="900"/>
    <x v="2"/>
    <x v="4"/>
    <n v="0.04"/>
    <n v="4.9800000000000004"/>
    <n v="4.62"/>
    <s v="Regular Air"/>
    <s v="Small Business"/>
    <x v="2"/>
    <x v="7"/>
    <s v="Small Pack"/>
    <x v="340"/>
    <n v="0.64"/>
    <s v="United States"/>
    <x v="2"/>
    <x v="39"/>
    <s v="Loveland"/>
    <n v="80538"/>
    <x v="95"/>
    <d v="2015-03-26T00:00:00"/>
    <x v="7"/>
    <n v="2"/>
    <n v="-135.16"/>
    <n v="20"/>
    <n v="102.54"/>
    <n v="4.9400000000000004"/>
  </r>
  <r>
    <n v="2287"/>
    <n v="90146"/>
    <x v="374"/>
    <x v="0"/>
    <x v="4"/>
    <n v="0.01"/>
    <n v="18.97"/>
    <n v="9.0299999999999994"/>
    <s v="Regular Air"/>
    <s v="Corporate"/>
    <x v="1"/>
    <x v="2"/>
    <s v="Small Box"/>
    <x v="336"/>
    <n v="0.37"/>
    <s v="United States"/>
    <x v="0"/>
    <x v="37"/>
    <s v="Summerville"/>
    <n v="29483"/>
    <x v="95"/>
    <d v="2015-03-25T00:00:00"/>
    <x v="7"/>
    <n v="1"/>
    <n v="-12.0267"/>
    <n v="8"/>
    <n v="164.67"/>
    <n v="18.96"/>
  </r>
  <r>
    <n v="2287"/>
    <n v="90146"/>
    <x v="374"/>
    <x v="0"/>
    <x v="4"/>
    <n v="0.03"/>
    <n v="12.28"/>
    <n v="4.8600000000000003"/>
    <s v="Regular Air"/>
    <s v="Corporate"/>
    <x v="1"/>
    <x v="2"/>
    <s v="Small Box"/>
    <x v="150"/>
    <n v="0.38"/>
    <s v="United States"/>
    <x v="0"/>
    <x v="37"/>
    <s v="Summerville"/>
    <n v="29483"/>
    <x v="95"/>
    <d v="2015-03-26T00:00:00"/>
    <x v="7"/>
    <n v="2"/>
    <n v="122.508"/>
    <n v="6"/>
    <n v="72.739999999999995"/>
    <n v="12.25"/>
  </r>
  <r>
    <n v="2287"/>
    <n v="90146"/>
    <x v="374"/>
    <x v="0"/>
    <x v="4"/>
    <n v="0.05"/>
    <n v="34.99"/>
    <n v="7.73"/>
    <s v="Express Air"/>
    <s v="Corporate"/>
    <x v="1"/>
    <x v="9"/>
    <s v="Small Box"/>
    <x v="371"/>
    <n v="0.59"/>
    <s v="United States"/>
    <x v="0"/>
    <x v="37"/>
    <s v="Summerville"/>
    <n v="29483"/>
    <x v="95"/>
    <d v="2015-03-27T00:00:00"/>
    <x v="7"/>
    <n v="3"/>
    <n v="-12.0267"/>
    <n v="12"/>
    <n v="418.75"/>
    <n v="34.94"/>
  </r>
  <r>
    <n v="2833"/>
    <n v="91030"/>
    <x v="901"/>
    <x v="1"/>
    <x v="4"/>
    <n v="0.03"/>
    <n v="140.97999999999999"/>
    <n v="36.090000000000003"/>
    <s v="Delivery Truck"/>
    <s v="Small Business"/>
    <x v="0"/>
    <x v="6"/>
    <s v="Jumbo Box"/>
    <x v="130"/>
    <n v="0.77"/>
    <s v="United States"/>
    <x v="1"/>
    <x v="1"/>
    <s v="Inver Grove Heights"/>
    <n v="55076"/>
    <x v="95"/>
    <d v="2015-03-27T00:00:00"/>
    <x v="7"/>
    <n v="3"/>
    <n v="-221.5"/>
    <n v="4"/>
    <n v="608.80999999999995"/>
    <n v="140.94999999999999"/>
  </r>
  <r>
    <n v="2833"/>
    <n v="91030"/>
    <x v="901"/>
    <x v="1"/>
    <x v="4"/>
    <n v="0.08"/>
    <n v="65.989999999999995"/>
    <n v="8.99"/>
    <s v="Regular Air"/>
    <s v="Small Business"/>
    <x v="2"/>
    <x v="13"/>
    <s v="Small Box"/>
    <x v="84"/>
    <n v="0.56000000000000005"/>
    <s v="United States"/>
    <x v="1"/>
    <x v="1"/>
    <s v="Inver Grove Heights"/>
    <n v="55076"/>
    <x v="95"/>
    <d v="2015-03-26T00:00:00"/>
    <x v="7"/>
    <n v="2"/>
    <n v="206.352"/>
    <n v="15"/>
    <n v="808.61"/>
    <n v="65.91"/>
  </r>
  <r>
    <n v="1767"/>
    <n v="89211"/>
    <x v="902"/>
    <x v="0"/>
    <x v="0"/>
    <n v="0.01"/>
    <n v="50.98"/>
    <n v="6.5"/>
    <s v="Regular Air"/>
    <s v="Home Office"/>
    <x v="2"/>
    <x v="7"/>
    <s v="Small Box"/>
    <x v="760"/>
    <n v="0.73"/>
    <s v="United States"/>
    <x v="0"/>
    <x v="25"/>
    <s v="Newnan"/>
    <n v="30265"/>
    <x v="157"/>
    <d v="2015-03-27T00:00:00"/>
    <x v="7"/>
    <n v="2"/>
    <n v="5.3396999999999997"/>
    <n v="16"/>
    <n v="818.49"/>
    <n v="50.97"/>
  </r>
  <r>
    <n v="2114"/>
    <n v="88403"/>
    <x v="134"/>
    <x v="0"/>
    <x v="0"/>
    <n v="0.08"/>
    <n v="6.68"/>
    <n v="1.5"/>
    <s v="Regular Air"/>
    <s v="Corporate"/>
    <x v="1"/>
    <x v="9"/>
    <s v="Wrap Bag"/>
    <x v="54"/>
    <n v="0.48"/>
    <s v="United States"/>
    <x v="0"/>
    <x v="14"/>
    <s v="Norfolk"/>
    <n v="23518"/>
    <x v="157"/>
    <d v="2015-03-28T00:00:00"/>
    <x v="7"/>
    <n v="2"/>
    <n v="-601.80399999999997"/>
    <n v="10"/>
    <n v="66.12"/>
    <n v="6.6"/>
  </r>
  <r>
    <n v="3379"/>
    <n v="88837"/>
    <x v="149"/>
    <x v="0"/>
    <x v="0"/>
    <n v="0"/>
    <n v="19.98"/>
    <n v="5.97"/>
    <s v="Express Air"/>
    <s v="Corporate"/>
    <x v="1"/>
    <x v="2"/>
    <s v="Small Box"/>
    <x v="761"/>
    <n v="0.38"/>
    <s v="United States"/>
    <x v="0"/>
    <x v="25"/>
    <s v="Kennesaw"/>
    <n v="30144"/>
    <x v="157"/>
    <d v="2015-03-29T00:00:00"/>
    <x v="7"/>
    <n v="2"/>
    <n v="-189.714"/>
    <n v="12"/>
    <n v="249.07"/>
    <n v="19.98"/>
  </r>
  <r>
    <n v="2124"/>
    <n v="89666"/>
    <x v="303"/>
    <x v="0"/>
    <x v="1"/>
    <n v="0.03"/>
    <n v="124.49"/>
    <n v="51.94"/>
    <s v="Delivery Truck"/>
    <s v="Corporate"/>
    <x v="0"/>
    <x v="0"/>
    <s v="Jumbo Box"/>
    <x v="317"/>
    <n v="0.63"/>
    <s v="United States"/>
    <x v="0"/>
    <x v="32"/>
    <s v="West Memphis"/>
    <n v="72301"/>
    <x v="157"/>
    <d v="2015-03-27T00:00:00"/>
    <x v="7"/>
    <n v="2"/>
    <n v="18.173999999999999"/>
    <n v="21"/>
    <n v="2761.94"/>
    <n v="124.46"/>
  </r>
  <r>
    <n v="2066"/>
    <n v="85833"/>
    <x v="105"/>
    <x v="0"/>
    <x v="3"/>
    <n v="0.09"/>
    <n v="20.89"/>
    <n v="11.52"/>
    <s v="Regular Air"/>
    <s v="Home Office"/>
    <x v="1"/>
    <x v="12"/>
    <s v="Small Box"/>
    <x v="170"/>
    <n v="0.83"/>
    <s v="United States"/>
    <x v="0"/>
    <x v="3"/>
    <s v="Indian Trail"/>
    <n v="28079"/>
    <x v="157"/>
    <d v="2015-03-27T00:00:00"/>
    <x v="7"/>
    <n v="2"/>
    <n v="-133.54599999999999"/>
    <n v="7"/>
    <n v="146.5"/>
    <n v="20.8"/>
  </r>
  <r>
    <n v="2419"/>
    <n v="86751"/>
    <x v="903"/>
    <x v="0"/>
    <x v="4"/>
    <n v="7.0000000000000007E-2"/>
    <n v="225.04"/>
    <n v="11.79"/>
    <s v="Regular Air"/>
    <s v="Consumer"/>
    <x v="1"/>
    <x v="3"/>
    <s v="Medium Box"/>
    <x v="762"/>
    <n v="0.42"/>
    <s v="United States"/>
    <x v="0"/>
    <x v="14"/>
    <s v="Portsmouth"/>
    <n v="23701"/>
    <x v="157"/>
    <d v="2015-03-26T00:00:00"/>
    <x v="7"/>
    <n v="1"/>
    <n v="-162.91800000000001"/>
    <n v="5"/>
    <n v="1130.1500000000001"/>
    <n v="224.97"/>
  </r>
  <r>
    <n v="2419"/>
    <n v="86751"/>
    <x v="903"/>
    <x v="0"/>
    <x v="4"/>
    <n v="0.03"/>
    <n v="7.84"/>
    <n v="4.71"/>
    <s v="Regular Air"/>
    <s v="Consumer"/>
    <x v="1"/>
    <x v="1"/>
    <s v="Small Box"/>
    <x v="504"/>
    <n v="0.35"/>
    <s v="United States"/>
    <x v="0"/>
    <x v="14"/>
    <s v="Portsmouth"/>
    <n v="23701"/>
    <x v="157"/>
    <d v="2015-03-29T00:00:00"/>
    <x v="7"/>
    <n v="2"/>
    <n v="859.71780000000001"/>
    <n v="7"/>
    <n v="54.37"/>
    <n v="7.81"/>
  </r>
  <r>
    <n v="2773"/>
    <n v="91584"/>
    <x v="904"/>
    <x v="2"/>
    <x v="4"/>
    <n v="0.1"/>
    <n v="5.18"/>
    <n v="5.74"/>
    <s v="Regular Air"/>
    <s v="Corporate"/>
    <x v="1"/>
    <x v="1"/>
    <s v="Small Box"/>
    <x v="222"/>
    <n v="0.36"/>
    <s v="United States"/>
    <x v="2"/>
    <x v="2"/>
    <s v="Dublin"/>
    <n v="94568"/>
    <x v="157"/>
    <d v="2015-03-28T00:00:00"/>
    <x v="7"/>
    <n v="2"/>
    <n v="-29.003"/>
    <n v="2"/>
    <n v="10.96"/>
    <n v="5.08"/>
  </r>
  <r>
    <n v="2059"/>
    <n v="88041"/>
    <x v="518"/>
    <x v="0"/>
    <x v="0"/>
    <n v="0.1"/>
    <n v="9.85"/>
    <n v="4.82"/>
    <s v="Regular Air"/>
    <s v="Corporate"/>
    <x v="1"/>
    <x v="9"/>
    <s v="Wrap Bag"/>
    <x v="763"/>
    <n v="0.47"/>
    <s v="United States"/>
    <x v="0"/>
    <x v="3"/>
    <s v="High Point"/>
    <n v="27260"/>
    <x v="121"/>
    <d v="2015-03-28T00:00:00"/>
    <x v="7"/>
    <n v="1"/>
    <n v="374.904"/>
    <n v="12"/>
    <n v="114.91"/>
    <n v="9.75"/>
  </r>
  <r>
    <n v="2059"/>
    <n v="88041"/>
    <x v="518"/>
    <x v="0"/>
    <x v="0"/>
    <n v="0.04"/>
    <n v="125.99"/>
    <n v="7.69"/>
    <s v="Regular Air"/>
    <s v="Corporate"/>
    <x v="2"/>
    <x v="13"/>
    <s v="Small Box"/>
    <x v="59"/>
    <n v="0.57999999999999996"/>
    <s v="United States"/>
    <x v="0"/>
    <x v="3"/>
    <s v="High Point"/>
    <n v="27260"/>
    <x v="121"/>
    <d v="2015-03-28T00:00:00"/>
    <x v="7"/>
    <n v="1"/>
    <n v="-528.83600000000001"/>
    <n v="9"/>
    <n v="934.52"/>
    <n v="125.95"/>
  </r>
  <r>
    <n v="32"/>
    <n v="89200"/>
    <x v="388"/>
    <x v="2"/>
    <x v="1"/>
    <n v="0.01"/>
    <n v="17.98"/>
    <n v="8.51"/>
    <s v="Regular Air"/>
    <s v="Corporate"/>
    <x v="2"/>
    <x v="4"/>
    <s v="Medium Box"/>
    <x v="69"/>
    <n v="0.4"/>
    <s v="United States"/>
    <x v="2"/>
    <x v="8"/>
    <s v="Grants Pass"/>
    <n v="97526"/>
    <x v="121"/>
    <d v="2015-03-28T00:00:00"/>
    <x v="7"/>
    <n v="1"/>
    <n v="-35.878799999999998"/>
    <n v="2"/>
    <n v="40.17"/>
    <n v="17.97"/>
  </r>
  <r>
    <n v="234"/>
    <n v="90238"/>
    <x v="168"/>
    <x v="1"/>
    <x v="1"/>
    <n v="0.03"/>
    <n v="28.53"/>
    <n v="1.49"/>
    <s v="Regular Air"/>
    <s v="Small Business"/>
    <x v="1"/>
    <x v="1"/>
    <s v="Small Box"/>
    <x v="161"/>
    <n v="0.38"/>
    <s v="United States"/>
    <x v="1"/>
    <x v="20"/>
    <s v="Newton"/>
    <n v="50208"/>
    <x v="121"/>
    <d v="2015-03-29T00:00:00"/>
    <x v="7"/>
    <n v="1"/>
    <n v="136.33709999999999"/>
    <n v="7"/>
    <n v="197.59"/>
    <n v="28.5"/>
  </r>
  <r>
    <n v="234"/>
    <n v="90238"/>
    <x v="168"/>
    <x v="1"/>
    <x v="1"/>
    <n v="0.01"/>
    <n v="15.28"/>
    <n v="1.99"/>
    <s v="Regular Air"/>
    <s v="Small Business"/>
    <x v="2"/>
    <x v="7"/>
    <s v="Small Pack"/>
    <x v="468"/>
    <n v="0.42"/>
    <s v="United States"/>
    <x v="1"/>
    <x v="20"/>
    <s v="Newton"/>
    <n v="50208"/>
    <x v="121"/>
    <d v="2015-03-29T00:00:00"/>
    <x v="7"/>
    <n v="1"/>
    <n v="-12.46"/>
    <n v="2"/>
    <n v="33.04"/>
    <n v="15.27"/>
  </r>
  <r>
    <n v="696"/>
    <n v="89847"/>
    <x v="905"/>
    <x v="1"/>
    <x v="3"/>
    <n v="0.06"/>
    <n v="8.1199999999999992"/>
    <n v="2.83"/>
    <s v="Regular Air"/>
    <s v="Corporate"/>
    <x v="2"/>
    <x v="7"/>
    <s v="Small Pack"/>
    <x v="730"/>
    <n v="0.77"/>
    <s v="United States"/>
    <x v="1"/>
    <x v="26"/>
    <s v="Crown Point"/>
    <n v="46307"/>
    <x v="121"/>
    <d v="2015-03-28T00:00:00"/>
    <x v="7"/>
    <n v="1"/>
    <n v="-82.83"/>
    <n v="10"/>
    <n v="78.540000000000006"/>
    <n v="8.06"/>
  </r>
  <r>
    <n v="696"/>
    <n v="89847"/>
    <x v="905"/>
    <x v="1"/>
    <x v="3"/>
    <n v="0.05"/>
    <n v="51.65"/>
    <n v="18.45"/>
    <s v="Regular Air"/>
    <s v="Corporate"/>
    <x v="0"/>
    <x v="8"/>
    <s v="Medium Box"/>
    <x v="764"/>
    <n v="0.65"/>
    <s v="United States"/>
    <x v="1"/>
    <x v="26"/>
    <s v="Crown Point"/>
    <n v="46307"/>
    <x v="121"/>
    <d v="2015-03-28T00:00:00"/>
    <x v="7"/>
    <n v="1"/>
    <n v="25.04"/>
    <n v="12"/>
    <n v="605.1"/>
    <n v="51.6"/>
  </r>
  <r>
    <n v="697"/>
    <n v="89847"/>
    <x v="906"/>
    <x v="1"/>
    <x v="3"/>
    <n v="0.1"/>
    <n v="175.99"/>
    <n v="8.99"/>
    <s v="Regular Air"/>
    <s v="Corporate"/>
    <x v="2"/>
    <x v="13"/>
    <s v="Small Box"/>
    <x v="72"/>
    <n v="0.56999999999999995"/>
    <s v="United States"/>
    <x v="1"/>
    <x v="26"/>
    <s v="East Chicago"/>
    <n v="46312"/>
    <x v="121"/>
    <d v="2015-03-28T00:00:00"/>
    <x v="7"/>
    <n v="1"/>
    <n v="928.96079999999995"/>
    <n v="10"/>
    <n v="1346.32"/>
    <n v="175.89"/>
  </r>
  <r>
    <n v="698"/>
    <n v="32869"/>
    <x v="907"/>
    <x v="2"/>
    <x v="3"/>
    <n v="0.06"/>
    <n v="8.1199999999999992"/>
    <n v="2.83"/>
    <s v="Regular Air"/>
    <s v="Corporate"/>
    <x v="2"/>
    <x v="7"/>
    <s v="Small Pack"/>
    <x v="730"/>
    <n v="0.77"/>
    <s v="United States"/>
    <x v="2"/>
    <x v="6"/>
    <s v="Seattle"/>
    <n v="98105"/>
    <x v="121"/>
    <d v="2015-03-28T00:00:00"/>
    <x v="7"/>
    <n v="1"/>
    <n v="-82.83"/>
    <n v="41"/>
    <n v="322.02999999999997"/>
    <n v="8.06"/>
  </r>
  <r>
    <n v="698"/>
    <n v="32869"/>
    <x v="907"/>
    <x v="2"/>
    <x v="3"/>
    <n v="0.05"/>
    <n v="51.65"/>
    <n v="18.45"/>
    <s v="Regular Air"/>
    <s v="Corporate"/>
    <x v="0"/>
    <x v="8"/>
    <s v="Medium Box"/>
    <x v="764"/>
    <n v="0.65"/>
    <s v="United States"/>
    <x v="2"/>
    <x v="6"/>
    <s v="Seattle"/>
    <n v="98105"/>
    <x v="121"/>
    <d v="2015-03-28T00:00:00"/>
    <x v="7"/>
    <n v="1"/>
    <n v="25.04"/>
    <n v="49"/>
    <n v="2470.84"/>
    <n v="51.6"/>
  </r>
  <r>
    <n v="698"/>
    <n v="32869"/>
    <x v="907"/>
    <x v="2"/>
    <x v="3"/>
    <n v="0.1"/>
    <n v="175.99"/>
    <n v="8.99"/>
    <s v="Regular Air"/>
    <s v="Corporate"/>
    <x v="2"/>
    <x v="13"/>
    <s v="Small Box"/>
    <x v="72"/>
    <n v="0.56999999999999995"/>
    <s v="United States"/>
    <x v="2"/>
    <x v="6"/>
    <s v="Seattle"/>
    <n v="98105"/>
    <x v="121"/>
    <d v="2015-03-28T00:00:00"/>
    <x v="7"/>
    <n v="1"/>
    <n v="930.98699999999997"/>
    <n v="39"/>
    <n v="5250.66"/>
    <n v="175.89"/>
  </r>
  <r>
    <n v="1625"/>
    <n v="90600"/>
    <x v="361"/>
    <x v="3"/>
    <x v="3"/>
    <n v="0.08"/>
    <n v="213.45"/>
    <n v="14.7"/>
    <s v="Delivery Truck"/>
    <s v="Home Office"/>
    <x v="2"/>
    <x v="4"/>
    <s v="Jumbo Drum"/>
    <x v="765"/>
    <n v="0.59"/>
    <s v="United States"/>
    <x v="3"/>
    <x v="5"/>
    <s v="Glen Cove"/>
    <n v="11542"/>
    <x v="121"/>
    <d v="2015-03-29T00:00:00"/>
    <x v="7"/>
    <n v="1"/>
    <n v="1674.7542000000001"/>
    <n v="12"/>
    <n v="2427.1799999999998"/>
    <n v="213.37"/>
  </r>
  <r>
    <n v="1625"/>
    <n v="90600"/>
    <x v="361"/>
    <x v="3"/>
    <x v="3"/>
    <n v="0.1"/>
    <n v="55.98"/>
    <n v="13.88"/>
    <s v="Regular Air"/>
    <s v="Home Office"/>
    <x v="1"/>
    <x v="2"/>
    <s v="Small Box"/>
    <x v="766"/>
    <n v="0.36"/>
    <s v="United States"/>
    <x v="3"/>
    <x v="5"/>
    <s v="Glen Cove"/>
    <n v="11542"/>
    <x v="121"/>
    <d v="2015-03-29T00:00:00"/>
    <x v="7"/>
    <n v="1"/>
    <n v="300.04649999999998"/>
    <n v="8"/>
    <n v="434.85"/>
    <n v="55.88"/>
  </r>
  <r>
    <n v="1625"/>
    <n v="90600"/>
    <x v="361"/>
    <x v="3"/>
    <x v="3"/>
    <n v="0"/>
    <n v="16.059999999999999"/>
    <n v="8.34"/>
    <s v="Regular Air"/>
    <s v="Home Office"/>
    <x v="1"/>
    <x v="12"/>
    <s v="Small Box"/>
    <x v="767"/>
    <n v="0.59"/>
    <s v="United States"/>
    <x v="3"/>
    <x v="5"/>
    <s v="Glen Cove"/>
    <n v="11542"/>
    <x v="121"/>
    <d v="2015-03-28T00:00:00"/>
    <x v="7"/>
    <n v="1"/>
    <n v="-28.09"/>
    <n v="1"/>
    <n v="19.16"/>
    <n v="16.059999999999999"/>
  </r>
  <r>
    <n v="1917"/>
    <n v="85894"/>
    <x v="804"/>
    <x v="0"/>
    <x v="3"/>
    <n v="0.08"/>
    <n v="18.7"/>
    <n v="8.99"/>
    <s v="Regular Air"/>
    <s v="Home Office"/>
    <x v="0"/>
    <x v="8"/>
    <s v="Small Pack"/>
    <x v="768"/>
    <n v="0.47"/>
    <s v="United States"/>
    <x v="0"/>
    <x v="32"/>
    <s v="North Little Rock"/>
    <n v="72113"/>
    <x v="121"/>
    <d v="2015-03-28T00:00:00"/>
    <x v="7"/>
    <n v="1"/>
    <n v="16.136399999999998"/>
    <n v="7"/>
    <n v="132.22999999999999"/>
    <n v="18.62"/>
  </r>
  <r>
    <n v="1072"/>
    <n v="89631"/>
    <x v="908"/>
    <x v="3"/>
    <x v="4"/>
    <n v="0.01"/>
    <n v="150.88999999999999"/>
    <n v="60.2"/>
    <s v="Delivery Truck"/>
    <s v="Corporate"/>
    <x v="0"/>
    <x v="5"/>
    <s v="Jumbo Drum"/>
    <x v="370"/>
    <n v="0.77"/>
    <s v="United States"/>
    <x v="3"/>
    <x v="28"/>
    <s v="Bethlehem"/>
    <n v="18018"/>
    <x v="121"/>
    <d v="2015-03-30T00:00:00"/>
    <x v="7"/>
    <n v="2"/>
    <n v="-505.76"/>
    <n v="3"/>
    <n v="473.53"/>
    <n v="150.88"/>
  </r>
  <r>
    <n v="1481"/>
    <n v="53953"/>
    <x v="909"/>
    <x v="2"/>
    <x v="4"/>
    <n v="7.0000000000000007E-2"/>
    <n v="8.9499999999999993"/>
    <n v="2.0099999999999998"/>
    <s v="Regular Air"/>
    <s v="Corporate"/>
    <x v="1"/>
    <x v="2"/>
    <s v="Wrap Bag"/>
    <x v="769"/>
    <n v="0.39"/>
    <s v="United States"/>
    <x v="2"/>
    <x v="2"/>
    <s v="Los Angeles"/>
    <n v="90049"/>
    <x v="121"/>
    <d v="2015-03-28T00:00:00"/>
    <x v="7"/>
    <n v="1"/>
    <n v="91.73"/>
    <n v="36"/>
    <n v="307.64999999999998"/>
    <n v="8.8800000000000008"/>
  </r>
  <r>
    <n v="1482"/>
    <n v="91362"/>
    <x v="433"/>
    <x v="1"/>
    <x v="4"/>
    <n v="7.0000000000000007E-2"/>
    <n v="8.9499999999999993"/>
    <n v="2.0099999999999998"/>
    <s v="Regular Air"/>
    <s v="Corporate"/>
    <x v="1"/>
    <x v="2"/>
    <s v="Wrap Bag"/>
    <x v="769"/>
    <n v="0.39"/>
    <s v="United States"/>
    <x v="1"/>
    <x v="18"/>
    <s v="Bay City"/>
    <n v="48708"/>
    <x v="121"/>
    <d v="2015-03-28T00:00:00"/>
    <x v="7"/>
    <n v="1"/>
    <n v="53.067900000000002"/>
    <n v="9"/>
    <n v="76.91"/>
    <n v="8.8800000000000008"/>
  </r>
  <r>
    <n v="3354"/>
    <n v="88590"/>
    <x v="910"/>
    <x v="2"/>
    <x v="4"/>
    <n v="0.04"/>
    <n v="3.69"/>
    <n v="0.5"/>
    <s v="Regular Air"/>
    <s v="Corporate"/>
    <x v="1"/>
    <x v="10"/>
    <s v="Small Box"/>
    <x v="770"/>
    <n v="0.38"/>
    <s v="United States"/>
    <x v="2"/>
    <x v="2"/>
    <s v="Calexico"/>
    <n v="92231"/>
    <x v="121"/>
    <d v="2015-03-29T00:00:00"/>
    <x v="7"/>
    <n v="1"/>
    <n v="47.527200000000001"/>
    <n v="19"/>
    <n v="68.88"/>
    <n v="3.65"/>
  </r>
  <r>
    <n v="2668"/>
    <n v="87830"/>
    <x v="124"/>
    <x v="1"/>
    <x v="1"/>
    <n v="0.04"/>
    <n v="10.4"/>
    <n v="5.4"/>
    <s v="Regular Air"/>
    <s v="Corporate"/>
    <x v="0"/>
    <x v="8"/>
    <s v="Small Pack"/>
    <x v="771"/>
    <n v="0.51"/>
    <s v="United States"/>
    <x v="1"/>
    <x v="40"/>
    <s v="Rapid City"/>
    <n v="57701"/>
    <x v="158"/>
    <d v="2015-03-29T00:00:00"/>
    <x v="7"/>
    <n v="0"/>
    <n v="29.98"/>
    <n v="12"/>
    <n v="130.74"/>
    <n v="10.36"/>
  </r>
  <r>
    <n v="2668"/>
    <n v="87830"/>
    <x v="124"/>
    <x v="1"/>
    <x v="1"/>
    <n v="0.08"/>
    <n v="4.28"/>
    <n v="4.79"/>
    <s v="Regular Air"/>
    <s v="Corporate"/>
    <x v="1"/>
    <x v="2"/>
    <s v="Small Box"/>
    <x v="772"/>
    <n v="0.4"/>
    <s v="United States"/>
    <x v="1"/>
    <x v="40"/>
    <s v="Rapid City"/>
    <n v="57701"/>
    <x v="158"/>
    <d v="2015-03-30T00:00:00"/>
    <x v="7"/>
    <n v="1"/>
    <n v="-121.2"/>
    <n v="12"/>
    <n v="49.87"/>
    <n v="4.2"/>
  </r>
  <r>
    <n v="2968"/>
    <n v="86086"/>
    <x v="394"/>
    <x v="0"/>
    <x v="1"/>
    <n v="0.06"/>
    <n v="363.25"/>
    <n v="19.989999999999998"/>
    <s v="Regular Air"/>
    <s v="Small Business"/>
    <x v="1"/>
    <x v="3"/>
    <s v="Small Box"/>
    <x v="113"/>
    <n v="0.56999999999999995"/>
    <s v="United States"/>
    <x v="0"/>
    <x v="7"/>
    <s v="Hollywood"/>
    <n v="33021"/>
    <x v="158"/>
    <d v="2015-03-30T00:00:00"/>
    <x v="7"/>
    <n v="1"/>
    <n v="36.164099999999998"/>
    <n v="1"/>
    <n v="344.87"/>
    <n v="363.19"/>
  </r>
  <r>
    <n v="800"/>
    <n v="89910"/>
    <x v="911"/>
    <x v="2"/>
    <x v="2"/>
    <n v="0.04"/>
    <n v="50.98"/>
    <n v="6.5"/>
    <s v="Regular Air"/>
    <s v="Consumer"/>
    <x v="2"/>
    <x v="7"/>
    <s v="Small Box"/>
    <x v="760"/>
    <n v="0.73"/>
    <s v="United States"/>
    <x v="2"/>
    <x v="9"/>
    <s v="Roy"/>
    <n v="84067"/>
    <x v="158"/>
    <d v="2015-03-04T00:00:00"/>
    <x v="7"/>
    <n v="-18"/>
    <n v="-13.28"/>
    <n v="11"/>
    <n v="568.25"/>
    <n v="50.94"/>
  </r>
  <r>
    <n v="800"/>
    <n v="89910"/>
    <x v="911"/>
    <x v="2"/>
    <x v="2"/>
    <n v="0.02"/>
    <n v="6.48"/>
    <n v="5.14"/>
    <s v="Regular Air"/>
    <s v="Consumer"/>
    <x v="1"/>
    <x v="2"/>
    <s v="Small Box"/>
    <x v="680"/>
    <n v="0.37"/>
    <s v="United States"/>
    <x v="2"/>
    <x v="9"/>
    <s v="Roy"/>
    <n v="84067"/>
    <x v="158"/>
    <d v="2015-03-30T00:00:00"/>
    <x v="7"/>
    <n v="1"/>
    <n v="-48.68"/>
    <n v="19"/>
    <n v="126.66"/>
    <n v="6.46"/>
  </r>
  <r>
    <n v="1738"/>
    <n v="85865"/>
    <x v="726"/>
    <x v="0"/>
    <x v="3"/>
    <n v="0.08"/>
    <n v="175.99"/>
    <n v="4.99"/>
    <s v="Regular Air"/>
    <s v="Corporate"/>
    <x v="2"/>
    <x v="13"/>
    <s v="Small Box"/>
    <x v="351"/>
    <n v="0.59"/>
    <s v="United States"/>
    <x v="0"/>
    <x v="3"/>
    <s v="Gastonia"/>
    <n v="28052"/>
    <x v="158"/>
    <d v="2015-03-28T00:00:00"/>
    <x v="7"/>
    <n v="0"/>
    <n v="-16476.838"/>
    <n v="10"/>
    <n v="1486.34"/>
    <n v="175.91"/>
  </r>
  <r>
    <n v="2880"/>
    <n v="88626"/>
    <x v="912"/>
    <x v="0"/>
    <x v="3"/>
    <n v="0.05"/>
    <n v="6.68"/>
    <n v="6.93"/>
    <s v="Regular Air"/>
    <s v="Small Business"/>
    <x v="1"/>
    <x v="2"/>
    <s v="Small Box"/>
    <x v="572"/>
    <n v="0.37"/>
    <s v="United States"/>
    <x v="0"/>
    <x v="7"/>
    <s v="North Miami Beach"/>
    <n v="33160"/>
    <x v="158"/>
    <d v="2015-03-29T00:00:00"/>
    <x v="7"/>
    <n v="0"/>
    <n v="-2.3519999999999999"/>
    <n v="11"/>
    <n v="77.2"/>
    <n v="6.63"/>
  </r>
  <r>
    <n v="2338"/>
    <n v="91481"/>
    <x v="481"/>
    <x v="3"/>
    <x v="1"/>
    <n v="0.1"/>
    <n v="6.75"/>
    <n v="2.99"/>
    <s v="Regular Air"/>
    <s v="Home Office"/>
    <x v="1"/>
    <x v="1"/>
    <s v="Small Box"/>
    <x v="773"/>
    <n v="0.35"/>
    <s v="United States"/>
    <x v="3"/>
    <x v="38"/>
    <s v="College Park"/>
    <n v="20740"/>
    <x v="96"/>
    <d v="2015-03-29T00:00:00"/>
    <x v="7"/>
    <n v="0"/>
    <n v="18.147500000000001"/>
    <n v="15"/>
    <n v="96.13"/>
    <n v="6.65"/>
  </r>
  <r>
    <n v="2530"/>
    <n v="87451"/>
    <x v="913"/>
    <x v="2"/>
    <x v="1"/>
    <n v="0.04"/>
    <n v="40.98"/>
    <n v="6.5"/>
    <s v="Regular Air"/>
    <s v="Small Business"/>
    <x v="2"/>
    <x v="7"/>
    <s v="Small Box"/>
    <x v="452"/>
    <n v="0.74"/>
    <s v="United States"/>
    <x v="2"/>
    <x v="2"/>
    <s v="Apple Valley"/>
    <n v="92307"/>
    <x v="96"/>
    <d v="2015-03-30T00:00:00"/>
    <x v="7"/>
    <n v="1"/>
    <n v="-89.5"/>
    <n v="7"/>
    <n v="277.07"/>
    <n v="40.94"/>
  </r>
  <r>
    <n v="2534"/>
    <n v="87451"/>
    <x v="914"/>
    <x v="3"/>
    <x v="1"/>
    <n v="0.05"/>
    <n v="35.99"/>
    <n v="3.3"/>
    <s v="Regular Air"/>
    <s v="Small Business"/>
    <x v="2"/>
    <x v="13"/>
    <s v="Small Pack"/>
    <x v="690"/>
    <n v="0.39"/>
    <s v="United States"/>
    <x v="3"/>
    <x v="30"/>
    <s v="Bangor"/>
    <n v="4401"/>
    <x v="96"/>
    <d v="2015-03-31T00:00:00"/>
    <x v="7"/>
    <n v="2"/>
    <n v="103.2723"/>
    <n v="5"/>
    <n v="149.66999999999999"/>
    <n v="35.94"/>
  </r>
  <r>
    <n v="1028"/>
    <n v="89006"/>
    <x v="915"/>
    <x v="3"/>
    <x v="3"/>
    <n v="7.0000000000000007E-2"/>
    <n v="7.08"/>
    <n v="2.35"/>
    <s v="Express Air"/>
    <s v="Small Business"/>
    <x v="1"/>
    <x v="9"/>
    <s v="Wrap Bag"/>
    <x v="774"/>
    <n v="0.47"/>
    <s v="United States"/>
    <x v="3"/>
    <x v="5"/>
    <s v="Commack"/>
    <n v="11725"/>
    <x v="96"/>
    <d v="2015-03-30T00:00:00"/>
    <x v="7"/>
    <n v="1"/>
    <n v="30.49"/>
    <n v="13"/>
    <n v="93.82"/>
    <n v="7.01"/>
  </r>
  <r>
    <n v="1129"/>
    <n v="49125"/>
    <x v="355"/>
    <x v="3"/>
    <x v="4"/>
    <n v="0.05"/>
    <n v="5.78"/>
    <n v="7.64"/>
    <s v="Express Air"/>
    <s v="Corporate"/>
    <x v="1"/>
    <x v="2"/>
    <s v="Small Box"/>
    <x v="775"/>
    <n v="0.36"/>
    <s v="United States"/>
    <x v="3"/>
    <x v="13"/>
    <s v="Boston"/>
    <n v="2118"/>
    <x v="96"/>
    <d v="2015-03-31T00:00:00"/>
    <x v="7"/>
    <n v="2"/>
    <n v="-116.05"/>
    <n v="29"/>
    <n v="177.41"/>
    <n v="5.73"/>
  </r>
  <r>
    <n v="1237"/>
    <n v="86076"/>
    <x v="916"/>
    <x v="1"/>
    <x v="4"/>
    <n v="0.02"/>
    <n v="7.38"/>
    <n v="5.21"/>
    <s v="Regular Air"/>
    <s v="Corporate"/>
    <x v="0"/>
    <x v="8"/>
    <s v="Small Box"/>
    <x v="657"/>
    <n v="0.56000000000000005"/>
    <s v="United States"/>
    <x v="1"/>
    <x v="24"/>
    <s v="Carrollton"/>
    <n v="75007"/>
    <x v="96"/>
    <d v="2015-03-30T00:00:00"/>
    <x v="7"/>
    <n v="1"/>
    <n v="7.74"/>
    <n v="3"/>
    <n v="24.52"/>
    <n v="7.36"/>
  </r>
  <r>
    <n v="3399"/>
    <n v="87534"/>
    <x v="917"/>
    <x v="1"/>
    <x v="4"/>
    <n v="0.08"/>
    <n v="11.97"/>
    <n v="5.81"/>
    <s v="Regular Air"/>
    <s v="Small Business"/>
    <x v="1"/>
    <x v="9"/>
    <s v="Small Pack"/>
    <x v="750"/>
    <n v="0.6"/>
    <s v="United States"/>
    <x v="1"/>
    <x v="4"/>
    <s v="Des Plaines"/>
    <n v="60016"/>
    <x v="96"/>
    <d v="2015-03-31T00:00:00"/>
    <x v="7"/>
    <n v="2"/>
    <n v="-41.87"/>
    <n v="5"/>
    <n v="59.98"/>
    <n v="11.89"/>
  </r>
  <r>
    <n v="3154"/>
    <n v="86901"/>
    <x v="566"/>
    <x v="0"/>
    <x v="0"/>
    <n v="0.04"/>
    <n v="21.38"/>
    <n v="8.99"/>
    <s v="Regular Air"/>
    <s v="Corporate"/>
    <x v="1"/>
    <x v="9"/>
    <s v="Small Pack"/>
    <x v="722"/>
    <n v="0.59"/>
    <s v="United States"/>
    <x v="0"/>
    <x v="7"/>
    <s v="Saint Petersburg"/>
    <n v="33710"/>
    <x v="11"/>
    <d v="2015-03-30T00:00:00"/>
    <x v="7"/>
    <n v="1"/>
    <n v="-51.66"/>
    <n v="21"/>
    <n v="443.66"/>
    <n v="21.34"/>
  </r>
  <r>
    <n v="3205"/>
    <n v="87933"/>
    <x v="918"/>
    <x v="2"/>
    <x v="2"/>
    <n v="7.0000000000000007E-2"/>
    <n v="5.98"/>
    <n v="0.96"/>
    <s v="Regular Air"/>
    <s v="Consumer"/>
    <x v="1"/>
    <x v="9"/>
    <s v="Wrap Bag"/>
    <x v="164"/>
    <n v="0.6"/>
    <s v="United States"/>
    <x v="2"/>
    <x v="16"/>
    <s v="Rexburg"/>
    <n v="83440"/>
    <x v="11"/>
    <d v="2015-03-04T00:00:00"/>
    <x v="7"/>
    <n v="-19"/>
    <n v="32.83"/>
    <n v="10"/>
    <n v="56.4"/>
    <n v="5.91"/>
  </r>
  <r>
    <n v="271"/>
    <n v="88940"/>
    <x v="919"/>
    <x v="0"/>
    <x v="3"/>
    <n v="0.1"/>
    <n v="80.97"/>
    <n v="30.06"/>
    <s v="Delivery Truck"/>
    <s v="Small Business"/>
    <x v="2"/>
    <x v="4"/>
    <s v="Jumbo Box"/>
    <x v="318"/>
    <n v="0.4"/>
    <s v="United States"/>
    <x v="0"/>
    <x v="25"/>
    <s v="Forest Park"/>
    <n v="30297"/>
    <x v="11"/>
    <d v="2015-03-31T00:00:00"/>
    <x v="7"/>
    <n v="2"/>
    <n v="128.02529999999999"/>
    <n v="12"/>
    <n v="899.81"/>
    <n v="80.87"/>
  </r>
  <r>
    <n v="1315"/>
    <n v="87602"/>
    <x v="920"/>
    <x v="2"/>
    <x v="3"/>
    <n v="0"/>
    <n v="4.91"/>
    <n v="5.68"/>
    <s v="Regular Air"/>
    <s v="Home Office"/>
    <x v="1"/>
    <x v="1"/>
    <s v="Small Box"/>
    <x v="643"/>
    <n v="0.36"/>
    <s v="United States"/>
    <x v="2"/>
    <x v="39"/>
    <s v="Colorado Springs"/>
    <n v="80906"/>
    <x v="11"/>
    <d v="2015-03-31T00:00:00"/>
    <x v="7"/>
    <n v="2"/>
    <n v="-95.047499999999999"/>
    <n v="9"/>
    <n v="48.3"/>
    <n v="4.91"/>
  </r>
  <r>
    <n v="623"/>
    <n v="91433"/>
    <x v="921"/>
    <x v="3"/>
    <x v="1"/>
    <n v="0.05"/>
    <n v="6.48"/>
    <n v="8.4"/>
    <s v="Regular Air"/>
    <s v="Home Office"/>
    <x v="1"/>
    <x v="2"/>
    <s v="Small Box"/>
    <x v="592"/>
    <n v="0.37"/>
    <s v="United States"/>
    <x v="3"/>
    <x v="31"/>
    <s v="Manchester"/>
    <n v="3101"/>
    <x v="98"/>
    <d v="2015-03-04T00:00:00"/>
    <x v="7"/>
    <n v="-21"/>
    <n v="-226.34639999999999"/>
    <n v="21"/>
    <n v="136.99"/>
    <n v="6.43"/>
  </r>
  <r>
    <n v="1849"/>
    <n v="89697"/>
    <x v="446"/>
    <x v="0"/>
    <x v="1"/>
    <n v="0.09"/>
    <n v="35.99"/>
    <n v="1.1000000000000001"/>
    <s v="Regular Air"/>
    <s v="Consumer"/>
    <x v="2"/>
    <x v="13"/>
    <s v="Small Box"/>
    <x v="360"/>
    <n v="0.55000000000000004"/>
    <s v="United States"/>
    <x v="0"/>
    <x v="11"/>
    <s v="Enterprise"/>
    <n v="36330"/>
    <x v="98"/>
    <d v="2015-03-04T00:00:00"/>
    <x v="7"/>
    <n v="-21"/>
    <n v="19.350000000000001"/>
    <n v="8"/>
    <n v="222.71"/>
    <n v="35.9"/>
  </r>
  <r>
    <n v="568"/>
    <n v="88882"/>
    <x v="74"/>
    <x v="0"/>
    <x v="3"/>
    <n v="0.08"/>
    <n v="67.28"/>
    <n v="19.989999999999998"/>
    <s v="Express Air"/>
    <s v="Consumer"/>
    <x v="1"/>
    <x v="1"/>
    <s v="Small Box"/>
    <x v="776"/>
    <n v="0.4"/>
    <s v="United States"/>
    <x v="0"/>
    <x v="0"/>
    <s v="Columbus"/>
    <n v="39701"/>
    <x v="98"/>
    <d v="2015-03-04T00:00:00"/>
    <x v="7"/>
    <n v="-21"/>
    <n v="224.85059999999999"/>
    <n v="16"/>
    <n v="1066.54"/>
    <n v="67.2"/>
  </r>
  <r>
    <n v="3306"/>
    <n v="90461"/>
    <x v="922"/>
    <x v="3"/>
    <x v="3"/>
    <n v="0.06"/>
    <n v="11.33"/>
    <n v="6.12"/>
    <s v="Regular Air"/>
    <s v="Small Business"/>
    <x v="1"/>
    <x v="3"/>
    <s v="Medium Box"/>
    <x v="777"/>
    <n v="0.42"/>
    <s v="United States"/>
    <x v="3"/>
    <x v="29"/>
    <s v="New London"/>
    <n v="6320"/>
    <x v="98"/>
    <d v="2015-03-04T00:00:00"/>
    <x v="7"/>
    <n v="-21"/>
    <n v="-15.92"/>
    <n v="1"/>
    <n v="17.62"/>
    <n v="11.27"/>
  </r>
  <r>
    <n v="2859"/>
    <n v="88281"/>
    <x v="923"/>
    <x v="0"/>
    <x v="4"/>
    <n v="0.03"/>
    <n v="142.86000000000001"/>
    <n v="19.989999999999998"/>
    <s v="Regular Air"/>
    <s v="Corporate"/>
    <x v="1"/>
    <x v="12"/>
    <s v="Small Box"/>
    <x v="778"/>
    <n v="0.56000000000000005"/>
    <s v="United States"/>
    <x v="0"/>
    <x v="7"/>
    <s v="Gainesville"/>
    <n v="32601"/>
    <x v="98"/>
    <d v="2015-03-04T00:00:00"/>
    <x v="7"/>
    <n v="-21"/>
    <n v="-8.3880999999999997"/>
    <n v="23"/>
    <n v="3292.02"/>
    <n v="142.83000000000001"/>
  </r>
  <r>
    <n v="228"/>
    <n v="88527"/>
    <x v="924"/>
    <x v="0"/>
    <x v="3"/>
    <n v="0.03"/>
    <n v="60.89"/>
    <n v="32.409999999999997"/>
    <s v="Delivery Truck"/>
    <s v="Small Business"/>
    <x v="0"/>
    <x v="5"/>
    <s v="Jumbo Drum"/>
    <x v="779"/>
    <n v="0.56000000000000005"/>
    <s v="United States"/>
    <x v="0"/>
    <x v="3"/>
    <s v="Mint Hill"/>
    <n v="28227"/>
    <x v="12"/>
    <d v="2015-03-04T00:00:00"/>
    <x v="7"/>
    <n v="-22"/>
    <n v="36.353999999999999"/>
    <n v="7"/>
    <n v="450.49"/>
    <n v="60.86"/>
  </r>
  <r>
    <n v="1777"/>
    <n v="89942"/>
    <x v="129"/>
    <x v="1"/>
    <x v="4"/>
    <n v="0.03"/>
    <n v="19.989999999999998"/>
    <n v="11.17"/>
    <s v="Regular Air"/>
    <s v="Corporate"/>
    <x v="0"/>
    <x v="8"/>
    <s v="Large Box"/>
    <x v="216"/>
    <n v="0.6"/>
    <s v="United States"/>
    <x v="1"/>
    <x v="26"/>
    <s v="Valparaiso"/>
    <n v="46383"/>
    <x v="12"/>
    <d v="2015-03-04T00:00:00"/>
    <x v="7"/>
    <n v="-22"/>
    <n v="-20.8764"/>
    <n v="12"/>
    <n v="251.61"/>
    <n v="19.96"/>
  </r>
  <r>
    <n v="1670"/>
    <n v="86722"/>
    <x v="145"/>
    <x v="0"/>
    <x v="2"/>
    <n v="0"/>
    <n v="142.86000000000001"/>
    <n v="19.989999999999998"/>
    <s v="Regular Air"/>
    <s v="Small Business"/>
    <x v="1"/>
    <x v="12"/>
    <s v="Small Box"/>
    <x v="778"/>
    <n v="0.56000000000000005"/>
    <s v="United States"/>
    <x v="0"/>
    <x v="14"/>
    <s v="Blacksburg"/>
    <n v="24060"/>
    <x v="31"/>
    <d v="2015-03-05T00:00:00"/>
    <x v="7"/>
    <n v="-37"/>
    <n v="-739.32600000000002"/>
    <n v="11"/>
    <n v="1576.35"/>
    <n v="142.86000000000001"/>
  </r>
  <r>
    <n v="2394"/>
    <n v="86949"/>
    <x v="607"/>
    <x v="0"/>
    <x v="0"/>
    <n v="0.01"/>
    <n v="11.7"/>
    <n v="5.63"/>
    <s v="Regular Air"/>
    <s v="Corporate"/>
    <x v="1"/>
    <x v="1"/>
    <s v="Small Box"/>
    <x v="780"/>
    <n v="0.4"/>
    <s v="United States"/>
    <x v="0"/>
    <x v="25"/>
    <s v="Sandy Springs"/>
    <n v="30328"/>
    <x v="99"/>
    <d v="2015-03-05T00:00:00"/>
    <x v="7"/>
    <n v="-42"/>
    <n v="39.21"/>
    <n v="16"/>
    <n v="196.69"/>
    <n v="11.69"/>
  </r>
  <r>
    <n v="2724"/>
    <n v="88959"/>
    <x v="451"/>
    <x v="0"/>
    <x v="0"/>
    <n v="0.01"/>
    <n v="6.48"/>
    <n v="7.37"/>
    <s v="Regular Air"/>
    <s v="Home Office"/>
    <x v="1"/>
    <x v="2"/>
    <s v="Small Box"/>
    <x v="713"/>
    <n v="0.37"/>
    <s v="United States"/>
    <x v="0"/>
    <x v="36"/>
    <s v="Chattanooga"/>
    <n v="37421"/>
    <x v="99"/>
    <d v="2015-03-05T00:00:00"/>
    <x v="7"/>
    <n v="-42"/>
    <n v="-449.69400000000002"/>
    <n v="18"/>
    <n v="122.8"/>
    <n v="6.47"/>
  </r>
  <r>
    <n v="1193"/>
    <n v="38852"/>
    <x v="407"/>
    <x v="3"/>
    <x v="4"/>
    <n v="0.03"/>
    <n v="5.98"/>
    <n v="1.49"/>
    <s v="Regular Air"/>
    <s v="Small Business"/>
    <x v="1"/>
    <x v="1"/>
    <s v="Small Box"/>
    <x v="261"/>
    <n v="0.39"/>
    <s v="United States"/>
    <x v="3"/>
    <x v="33"/>
    <s v="Washington"/>
    <n v="20016"/>
    <x v="99"/>
    <d v="2015-03-05T00:00:00"/>
    <x v="7"/>
    <n v="-42"/>
    <n v="38.08"/>
    <n v="85"/>
    <n v="517.85"/>
    <n v="5.95"/>
  </r>
  <r>
    <n v="1194"/>
    <n v="87586"/>
    <x v="925"/>
    <x v="0"/>
    <x v="4"/>
    <n v="0.03"/>
    <n v="5.98"/>
    <n v="1.49"/>
    <s v="Regular Air"/>
    <s v="Small Business"/>
    <x v="1"/>
    <x v="1"/>
    <s v="Small Box"/>
    <x v="261"/>
    <n v="0.39"/>
    <s v="United States"/>
    <x v="0"/>
    <x v="7"/>
    <s v="Immokalee"/>
    <n v="34142"/>
    <x v="99"/>
    <d v="2015-03-05T00:00:00"/>
    <x v="7"/>
    <n v="-42"/>
    <n v="20.495999999999999"/>
    <n v="21"/>
    <n v="127.94"/>
    <n v="5.95"/>
  </r>
  <r>
    <n v="3367"/>
    <n v="90502"/>
    <x v="180"/>
    <x v="3"/>
    <x v="0"/>
    <n v="0.08"/>
    <n v="30.97"/>
    <n v="4"/>
    <s v="Regular Air"/>
    <s v="Home Office"/>
    <x v="2"/>
    <x v="7"/>
    <s v="Small Box"/>
    <x v="58"/>
    <n v="0.74"/>
    <s v="United States"/>
    <x v="3"/>
    <x v="15"/>
    <s v="Upper Arlington"/>
    <n v="43221"/>
    <x v="38"/>
    <d v="2015-03-05T00:00:00"/>
    <x v="7"/>
    <n v="-42"/>
    <n v="10.68"/>
    <n v="26"/>
    <n v="758.97"/>
    <n v="30.89"/>
  </r>
  <r>
    <n v="3069"/>
    <n v="88191"/>
    <x v="340"/>
    <x v="1"/>
    <x v="1"/>
    <n v="0.03"/>
    <n v="120.98"/>
    <n v="30"/>
    <s v="Delivery Truck"/>
    <s v="Consumer"/>
    <x v="0"/>
    <x v="5"/>
    <s v="Jumbo Drum"/>
    <x v="307"/>
    <n v="0.64"/>
    <s v="United States"/>
    <x v="1"/>
    <x v="1"/>
    <s v="Oakdale"/>
    <n v="55128"/>
    <x v="42"/>
    <d v="2015-03-06T00:00:00"/>
    <x v="7"/>
    <n v="-62"/>
    <n v="638.02800000000002"/>
    <n v="15"/>
    <n v="1894.45"/>
    <n v="120.95"/>
  </r>
  <r>
    <n v="3069"/>
    <n v="88191"/>
    <x v="340"/>
    <x v="1"/>
    <x v="1"/>
    <n v="0.01"/>
    <n v="15.68"/>
    <n v="3.73"/>
    <s v="Regular Air"/>
    <s v="Consumer"/>
    <x v="0"/>
    <x v="8"/>
    <s v="Small Pack"/>
    <x v="276"/>
    <n v="0.46"/>
    <s v="United States"/>
    <x v="1"/>
    <x v="1"/>
    <s v="Oakdale"/>
    <n v="55128"/>
    <x v="42"/>
    <d v="2015-03-06T00:00:00"/>
    <x v="7"/>
    <n v="-62"/>
    <n v="138.49680000000001"/>
    <n v="12"/>
    <n v="200.72"/>
    <n v="15.67"/>
  </r>
  <r>
    <n v="3141"/>
    <n v="86369"/>
    <x v="246"/>
    <x v="1"/>
    <x v="2"/>
    <n v="7.0000000000000007E-2"/>
    <n v="48.91"/>
    <n v="35"/>
    <s v="Express Air"/>
    <s v="Consumer"/>
    <x v="1"/>
    <x v="12"/>
    <s v="Large Box"/>
    <x v="751"/>
    <n v="0.83"/>
    <s v="United States"/>
    <x v="1"/>
    <x v="24"/>
    <s v="Pasadena"/>
    <n v="77506"/>
    <x v="42"/>
    <d v="2015-03-06T00:00:00"/>
    <x v="7"/>
    <n v="-62"/>
    <n v="-485.68"/>
    <n v="15"/>
    <n v="736.86"/>
    <n v="48.84"/>
  </r>
  <r>
    <n v="797"/>
    <n v="86868"/>
    <x v="193"/>
    <x v="2"/>
    <x v="4"/>
    <n v="7.0000000000000007E-2"/>
    <n v="64.650000000000006"/>
    <n v="35"/>
    <s v="Regular Air"/>
    <s v="Corporate"/>
    <x v="1"/>
    <x v="12"/>
    <s v="Large Box"/>
    <x v="613"/>
    <n v="0.8"/>
    <s v="United States"/>
    <x v="2"/>
    <x v="9"/>
    <s v="Roy"/>
    <n v="84067"/>
    <x v="42"/>
    <d v="2015-03-06T00:00:00"/>
    <x v="7"/>
    <n v="-62"/>
    <n v="-717.072"/>
    <n v="13"/>
    <n v="834.08"/>
    <n v="64.58"/>
  </r>
  <r>
    <n v="1556"/>
    <n v="87425"/>
    <x v="926"/>
    <x v="0"/>
    <x v="4"/>
    <n v="0.06"/>
    <n v="2.89"/>
    <n v="0.99"/>
    <s v="Regular Air"/>
    <s v="Consumer"/>
    <x v="1"/>
    <x v="10"/>
    <s v="Small Box"/>
    <x v="781"/>
    <n v="0.38"/>
    <s v="United States"/>
    <x v="0"/>
    <x v="14"/>
    <s v="Alexandria"/>
    <n v="22304"/>
    <x v="42"/>
    <d v="2015-03-06T00:00:00"/>
    <x v="7"/>
    <n v="-62"/>
    <n v="-2.0097"/>
    <n v="6"/>
    <n v="16.670000000000002"/>
    <n v="2.83"/>
  </r>
  <r>
    <n v="1556"/>
    <n v="87425"/>
    <x v="926"/>
    <x v="0"/>
    <x v="4"/>
    <n v="0.08"/>
    <n v="22.84"/>
    <n v="11.54"/>
    <s v="Regular Air"/>
    <s v="Consumer"/>
    <x v="1"/>
    <x v="2"/>
    <s v="Small Box"/>
    <x v="755"/>
    <n v="0.39"/>
    <s v="United States"/>
    <x v="0"/>
    <x v="14"/>
    <s v="Alexandria"/>
    <n v="22304"/>
    <x v="42"/>
    <d v="2015-03-06T00:00:00"/>
    <x v="7"/>
    <n v="-62"/>
    <n v="-477.37200000000001"/>
    <n v="9"/>
    <n v="195.16"/>
    <n v="22.76"/>
  </r>
  <r>
    <n v="2443"/>
    <n v="89301"/>
    <x v="520"/>
    <x v="0"/>
    <x v="4"/>
    <n v="0.06"/>
    <n v="2.2799999999999998"/>
    <n v="5.2"/>
    <s v="Regular Air"/>
    <s v="Corporate"/>
    <x v="1"/>
    <x v="9"/>
    <s v="Wrap Bag"/>
    <x v="782"/>
    <n v="0.41"/>
    <s v="United States"/>
    <x v="0"/>
    <x v="7"/>
    <s v="Miami"/>
    <n v="33142"/>
    <x v="42"/>
    <d v="2015-03-06T00:00:00"/>
    <x v="7"/>
    <n v="-62"/>
    <n v="-2002.6314"/>
    <n v="13"/>
    <n v="30.47"/>
    <n v="2.2200000000000002"/>
  </r>
  <r>
    <n v="142"/>
    <n v="91087"/>
    <x v="927"/>
    <x v="3"/>
    <x v="0"/>
    <n v="0.03"/>
    <n v="22.84"/>
    <n v="11.54"/>
    <s v="Regular Air"/>
    <s v="Small Business"/>
    <x v="1"/>
    <x v="2"/>
    <s v="Small Box"/>
    <x v="755"/>
    <n v="0.39"/>
    <s v="United States"/>
    <x v="3"/>
    <x v="29"/>
    <s v="Ansonia"/>
    <n v="6401"/>
    <x v="43"/>
    <d v="2015-03-06T00:00:00"/>
    <x v="7"/>
    <n v="-63"/>
    <n v="91.956000000000003"/>
    <n v="13"/>
    <n v="312.58999999999997"/>
    <n v="22.81"/>
  </r>
  <r>
    <n v="144"/>
    <n v="91087"/>
    <x v="928"/>
    <x v="3"/>
    <x v="0"/>
    <n v="0.05"/>
    <n v="10.98"/>
    <n v="3.37"/>
    <s v="Regular Air"/>
    <s v="Small Business"/>
    <x v="1"/>
    <x v="16"/>
    <s v="Small Pack"/>
    <x v="783"/>
    <n v="0.56999999999999995"/>
    <s v="United States"/>
    <x v="3"/>
    <x v="13"/>
    <s v="Yarmouth"/>
    <n v="2664"/>
    <x v="43"/>
    <d v="2015-03-06T00:00:00"/>
    <x v="7"/>
    <n v="-63"/>
    <n v="-2.544"/>
    <n v="6"/>
    <n v="64.400000000000006"/>
    <n v="10.93"/>
  </r>
  <r>
    <n v="210"/>
    <n v="85966"/>
    <x v="459"/>
    <x v="3"/>
    <x v="3"/>
    <n v="0"/>
    <n v="11.55"/>
    <n v="2.36"/>
    <s v="Regular Air"/>
    <s v="Home Office"/>
    <x v="1"/>
    <x v="9"/>
    <s v="Wrap Bag"/>
    <x v="245"/>
    <n v="0.55000000000000004"/>
    <s v="United States"/>
    <x v="3"/>
    <x v="5"/>
    <s v="Troy"/>
    <n v="12180"/>
    <x v="43"/>
    <d v="2015-03-06T00:00:00"/>
    <x v="7"/>
    <n v="-63"/>
    <n v="23.594999999999999"/>
    <n v="5"/>
    <n v="62.98"/>
    <n v="11.55"/>
  </r>
  <r>
    <n v="211"/>
    <n v="85966"/>
    <x v="199"/>
    <x v="3"/>
    <x v="3"/>
    <n v="0.05"/>
    <n v="2.08"/>
    <n v="2.56"/>
    <s v="Regular Air"/>
    <s v="Home Office"/>
    <x v="1"/>
    <x v="16"/>
    <s v="Small Pack"/>
    <x v="323"/>
    <n v="0.55000000000000004"/>
    <s v="United States"/>
    <x v="3"/>
    <x v="5"/>
    <s v="Utica"/>
    <n v="13501"/>
    <x v="43"/>
    <d v="2015-03-06T00:00:00"/>
    <x v="7"/>
    <n v="-63"/>
    <n v="-36.25"/>
    <n v="20"/>
    <n v="42.29"/>
    <n v="2.0299999999999998"/>
  </r>
  <r>
    <n v="1170"/>
    <n v="87520"/>
    <x v="196"/>
    <x v="3"/>
    <x v="4"/>
    <n v="0.09"/>
    <n v="9.7799999999999994"/>
    <n v="1.39"/>
    <s v="Regular Air"/>
    <s v="Consumer"/>
    <x v="1"/>
    <x v="15"/>
    <s v="Small Box"/>
    <x v="616"/>
    <n v="0.39"/>
    <s v="United States"/>
    <x v="3"/>
    <x v="46"/>
    <s v="Newark"/>
    <n v="19711"/>
    <x v="43"/>
    <d v="2015-03-06T00:00:00"/>
    <x v="7"/>
    <n v="-63"/>
    <n v="125.20740000000001"/>
    <n v="19"/>
    <n v="181.46"/>
    <n v="9.69"/>
  </r>
  <r>
    <n v="2487"/>
    <n v="91417"/>
    <x v="762"/>
    <x v="0"/>
    <x v="4"/>
    <n v="0.02"/>
    <n v="136.97999999999999"/>
    <n v="24.49"/>
    <s v="Express Air"/>
    <s v="Small Business"/>
    <x v="0"/>
    <x v="8"/>
    <s v="Large Box"/>
    <x v="447"/>
    <n v="0.59"/>
    <s v="United States"/>
    <x v="0"/>
    <x v="25"/>
    <s v="Tucker"/>
    <n v="30084"/>
    <x v="43"/>
    <d v="2015-03-06T00:00:00"/>
    <x v="7"/>
    <n v="-63"/>
    <n v="88.56"/>
    <n v="8"/>
    <n v="1140.95"/>
    <n v="136.96"/>
  </r>
  <r>
    <n v="3151"/>
    <n v="88543"/>
    <x v="278"/>
    <x v="2"/>
    <x v="4"/>
    <n v="0.01"/>
    <n v="145.97999999999999"/>
    <n v="46.2"/>
    <s v="Delivery Truck"/>
    <s v="Corporate"/>
    <x v="0"/>
    <x v="0"/>
    <s v="Jumbo Box"/>
    <x v="784"/>
    <n v="0.69"/>
    <s v="United States"/>
    <x v="2"/>
    <x v="2"/>
    <s v="Twentynine Palms"/>
    <n v="92277"/>
    <x v="59"/>
    <d v="2015-03-06T00:00:00"/>
    <x v="7"/>
    <n v="-64"/>
    <n v="-134.512"/>
    <n v="9"/>
    <n v="1370.79"/>
    <n v="145.97"/>
  </r>
  <r>
    <n v="1380"/>
    <n v="88213"/>
    <x v="929"/>
    <x v="3"/>
    <x v="2"/>
    <n v="0.05"/>
    <n v="2.89"/>
    <n v="0.5"/>
    <s v="Regular Air"/>
    <s v="Home Office"/>
    <x v="1"/>
    <x v="10"/>
    <s v="Small Box"/>
    <x v="407"/>
    <n v="0.38"/>
    <s v="United States"/>
    <x v="3"/>
    <x v="31"/>
    <s v="Portsmouth"/>
    <n v="3801"/>
    <x v="142"/>
    <d v="2015-03-07T00:00:00"/>
    <x v="7"/>
    <n v="-80"/>
    <n v="18.0642"/>
    <n v="9"/>
    <n v="26.18"/>
    <n v="2.84"/>
  </r>
  <r>
    <n v="2801"/>
    <n v="91049"/>
    <x v="930"/>
    <x v="2"/>
    <x v="2"/>
    <n v="0"/>
    <n v="17.52"/>
    <n v="8.17"/>
    <s v="Regular Air"/>
    <s v="Home Office"/>
    <x v="1"/>
    <x v="3"/>
    <s v="Medium Box"/>
    <x v="785"/>
    <n v="0.5"/>
    <s v="United States"/>
    <x v="2"/>
    <x v="23"/>
    <s v="Chandler"/>
    <n v="85224"/>
    <x v="125"/>
    <d v="2015-03-07T00:00:00"/>
    <x v="7"/>
    <n v="-80"/>
    <n v="52.764000000000003"/>
    <n v="15"/>
    <n v="284.33999999999997"/>
    <n v="17.52"/>
  </r>
  <r>
    <n v="1502"/>
    <n v="89194"/>
    <x v="460"/>
    <x v="0"/>
    <x v="2"/>
    <n v="0.08"/>
    <n v="5.84"/>
    <n v="1"/>
    <s v="Express Air"/>
    <s v="Small Business"/>
    <x v="1"/>
    <x v="9"/>
    <s v="Wrap Bag"/>
    <x v="786"/>
    <n v="0.38"/>
    <s v="United States"/>
    <x v="0"/>
    <x v="7"/>
    <s v="Coral Springs"/>
    <n v="33065"/>
    <x v="102"/>
    <d v="2015-03-07T00:00:00"/>
    <x v="7"/>
    <n v="-81"/>
    <n v="731.92200000000003"/>
    <n v="11"/>
    <n v="61.39"/>
    <n v="5.76"/>
  </r>
  <r>
    <n v="699"/>
    <n v="36647"/>
    <x v="137"/>
    <x v="2"/>
    <x v="1"/>
    <n v="0.1"/>
    <n v="9.7100000000000009"/>
    <n v="9.4499999999999993"/>
    <s v="Regular Air"/>
    <s v="Consumer"/>
    <x v="1"/>
    <x v="12"/>
    <s v="Small Box"/>
    <x v="331"/>
    <n v="0.6"/>
    <s v="United States"/>
    <x v="2"/>
    <x v="2"/>
    <s v="Los Angeles"/>
    <n v="90041"/>
    <x v="44"/>
    <d v="2015-03-07T00:00:00"/>
    <x v="7"/>
    <n v="-82"/>
    <n v="-119.77"/>
    <n v="27"/>
    <n v="261.93"/>
    <n v="9.61"/>
  </r>
  <r>
    <n v="702"/>
    <n v="87979"/>
    <x v="138"/>
    <x v="2"/>
    <x v="1"/>
    <n v="0.1"/>
    <n v="9.7100000000000009"/>
    <n v="9.4499999999999993"/>
    <s v="Regular Air"/>
    <s v="Consumer"/>
    <x v="1"/>
    <x v="12"/>
    <s v="Small Box"/>
    <x v="331"/>
    <n v="0.6"/>
    <s v="United States"/>
    <x v="2"/>
    <x v="2"/>
    <s v="Santa Rosa"/>
    <n v="95404"/>
    <x v="44"/>
    <d v="2015-03-07T00:00:00"/>
    <x v="7"/>
    <n v="-82"/>
    <n v="-95.816000000000003"/>
    <n v="7"/>
    <n v="67.91"/>
    <n v="9.61"/>
  </r>
  <r>
    <n v="3275"/>
    <n v="86234"/>
    <x v="877"/>
    <x v="2"/>
    <x v="2"/>
    <n v="0.04"/>
    <n v="449.99"/>
    <n v="24.49"/>
    <s v="Regular Air"/>
    <s v="Small Business"/>
    <x v="2"/>
    <x v="11"/>
    <s v="Large Box"/>
    <x v="787"/>
    <n v="0.52"/>
    <s v="United States"/>
    <x v="2"/>
    <x v="6"/>
    <s v="Mount Vernon"/>
    <n v="98273"/>
    <x v="0"/>
    <d v="2015-05-01T00:00:00"/>
    <x v="8"/>
    <n v="87"/>
    <n v="3576.8841000000002"/>
    <n v="12"/>
    <n v="5183.8900000000003"/>
    <n v="449.95"/>
  </r>
  <r>
    <n v="388"/>
    <n v="90337"/>
    <x v="657"/>
    <x v="1"/>
    <x v="0"/>
    <n v="0.03"/>
    <n v="5.28"/>
    <n v="5.66"/>
    <s v="Regular Air"/>
    <s v="Corporate"/>
    <x v="1"/>
    <x v="2"/>
    <s v="Small Box"/>
    <x v="788"/>
    <n v="0.4"/>
    <s v="United States"/>
    <x v="1"/>
    <x v="22"/>
    <s v="Kearney"/>
    <n v="68847"/>
    <x v="2"/>
    <d v="2015-05-01T00:00:00"/>
    <x v="8"/>
    <n v="85"/>
    <n v="-51.559199999999997"/>
    <n v="4"/>
    <n v="22.82"/>
    <n v="5.25"/>
  </r>
  <r>
    <n v="2458"/>
    <n v="91285"/>
    <x v="931"/>
    <x v="1"/>
    <x v="1"/>
    <n v="0.03"/>
    <n v="6.48"/>
    <n v="8.73"/>
    <s v="Regular Air"/>
    <s v="Home Office"/>
    <x v="1"/>
    <x v="2"/>
    <s v="Small Box"/>
    <x v="789"/>
    <n v="0.37"/>
    <s v="United States"/>
    <x v="1"/>
    <x v="1"/>
    <s v="Edina"/>
    <n v="55410"/>
    <x v="2"/>
    <d v="2015-05-01T00:00:00"/>
    <x v="8"/>
    <n v="85"/>
    <n v="-35.04"/>
    <n v="2"/>
    <n v="15.95"/>
    <n v="6.45"/>
  </r>
  <r>
    <n v="2460"/>
    <n v="30785"/>
    <x v="658"/>
    <x v="3"/>
    <x v="1"/>
    <n v="0.03"/>
    <n v="6.48"/>
    <n v="8.73"/>
    <s v="Regular Air"/>
    <s v="Home Office"/>
    <x v="1"/>
    <x v="2"/>
    <s v="Small Box"/>
    <x v="789"/>
    <n v="0.37"/>
    <s v="United States"/>
    <x v="3"/>
    <x v="5"/>
    <s v="New York City"/>
    <n v="10035"/>
    <x v="2"/>
    <d v="2015-05-01T00:00:00"/>
    <x v="8"/>
    <n v="85"/>
    <n v="-35.04"/>
    <n v="8"/>
    <n v="63.78"/>
    <n v="6.45"/>
  </r>
  <r>
    <n v="169"/>
    <n v="87463"/>
    <x v="617"/>
    <x v="0"/>
    <x v="2"/>
    <n v="0.08"/>
    <n v="43.22"/>
    <n v="16.71"/>
    <s v="Regular Air"/>
    <s v="Corporate"/>
    <x v="2"/>
    <x v="7"/>
    <s v="Small Box"/>
    <x v="790"/>
    <n v="0.66"/>
    <s v="United States"/>
    <x v="0"/>
    <x v="48"/>
    <s v="Baton Rouge"/>
    <n v="70802"/>
    <x v="2"/>
    <d v="2015-05-01T00:00:00"/>
    <x v="8"/>
    <n v="85"/>
    <n v="280.27458000000001"/>
    <n v="3"/>
    <n v="130.62"/>
    <n v="43.14"/>
  </r>
  <r>
    <n v="2081"/>
    <n v="86092"/>
    <x v="932"/>
    <x v="3"/>
    <x v="2"/>
    <n v="0.09"/>
    <n v="1.48"/>
    <n v="0.7"/>
    <s v="Regular Air"/>
    <s v="Corporate"/>
    <x v="1"/>
    <x v="14"/>
    <s v="Wrap Bag"/>
    <x v="651"/>
    <n v="0.37"/>
    <s v="United States"/>
    <x v="3"/>
    <x v="5"/>
    <s v="Ithaca"/>
    <n v="14853"/>
    <x v="2"/>
    <d v="2015-05-01T00:00:00"/>
    <x v="8"/>
    <n v="85"/>
    <n v="1.68"/>
    <n v="6"/>
    <n v="8.9499999999999993"/>
    <n v="1.39"/>
  </r>
  <r>
    <n v="193"/>
    <n v="90430"/>
    <x v="595"/>
    <x v="2"/>
    <x v="4"/>
    <n v="0"/>
    <n v="213.45"/>
    <n v="14.7"/>
    <s v="Delivery Truck"/>
    <s v="Corporate"/>
    <x v="2"/>
    <x v="4"/>
    <s v="Jumbo Drum"/>
    <x v="765"/>
    <n v="0.59"/>
    <s v="United States"/>
    <x v="2"/>
    <x v="9"/>
    <s v="Layton"/>
    <n v="84041"/>
    <x v="2"/>
    <d v="2015-05-01T00:00:00"/>
    <x v="8"/>
    <n v="85"/>
    <n v="-560.81417999999996"/>
    <n v="1"/>
    <n v="224.12"/>
    <n v="213.45"/>
  </r>
  <r>
    <n v="3146"/>
    <n v="85850"/>
    <x v="659"/>
    <x v="1"/>
    <x v="0"/>
    <n v="0.03"/>
    <n v="3.36"/>
    <n v="6.27"/>
    <s v="Regular Air"/>
    <s v="Corporate"/>
    <x v="1"/>
    <x v="1"/>
    <s v="Small Box"/>
    <x v="134"/>
    <n v="0.4"/>
    <s v="United States"/>
    <x v="1"/>
    <x v="24"/>
    <s v="Pharr"/>
    <n v="78577"/>
    <x v="129"/>
    <d v="2015-05-01T00:00:00"/>
    <x v="8"/>
    <n v="85"/>
    <n v="-94.258600000000001"/>
    <n v="4"/>
    <n v="14.9"/>
    <n v="3.33"/>
  </r>
  <r>
    <n v="915"/>
    <n v="86356"/>
    <x v="933"/>
    <x v="1"/>
    <x v="1"/>
    <n v="0.06"/>
    <n v="350.98"/>
    <n v="30"/>
    <s v="Delivery Truck"/>
    <s v="Home Office"/>
    <x v="0"/>
    <x v="5"/>
    <s v="Jumbo Drum"/>
    <x v="442"/>
    <n v="0.61"/>
    <s v="United States"/>
    <x v="1"/>
    <x v="24"/>
    <s v="Bryan"/>
    <n v="77803"/>
    <x v="129"/>
    <d v="2015-05-01T00:00:00"/>
    <x v="8"/>
    <n v="85"/>
    <n v="-489.41559999999998"/>
    <n v="1"/>
    <n v="346.52"/>
    <n v="350.92"/>
  </r>
  <r>
    <n v="890"/>
    <n v="89536"/>
    <x v="662"/>
    <x v="1"/>
    <x v="0"/>
    <n v="0.04"/>
    <n v="125.99"/>
    <n v="5.26"/>
    <s v="Regular Air"/>
    <s v="Consumer"/>
    <x v="2"/>
    <x v="13"/>
    <s v="Small Box"/>
    <x v="791"/>
    <n v="0.55000000000000004"/>
    <s v="United States"/>
    <x v="1"/>
    <x v="24"/>
    <s v="Bedford"/>
    <n v="76021"/>
    <x v="103"/>
    <d v="2015-05-01T00:00:00"/>
    <x v="8"/>
    <n v="85"/>
    <n v="455.42070000000001"/>
    <n v="6"/>
    <n v="660.03"/>
    <n v="125.95"/>
  </r>
  <r>
    <n v="1314"/>
    <n v="27013"/>
    <x v="597"/>
    <x v="2"/>
    <x v="2"/>
    <n v="0.05"/>
    <n v="279.48"/>
    <n v="35"/>
    <s v="Regular Air"/>
    <s v="Home Office"/>
    <x v="1"/>
    <x v="12"/>
    <s v="Large Box"/>
    <x v="792"/>
    <n v="0.8"/>
    <s v="United States"/>
    <x v="2"/>
    <x v="2"/>
    <s v="Los Angeles"/>
    <n v="90058"/>
    <x v="103"/>
    <d v="2015-05-01T00:00:00"/>
    <x v="8"/>
    <n v="85"/>
    <n v="-274.95"/>
    <n v="31"/>
    <n v="8354.73"/>
    <n v="279.43"/>
  </r>
  <r>
    <n v="1316"/>
    <n v="87603"/>
    <x v="598"/>
    <x v="2"/>
    <x v="2"/>
    <n v="0.05"/>
    <n v="279.48"/>
    <n v="35"/>
    <s v="Regular Air"/>
    <s v="Home Office"/>
    <x v="1"/>
    <x v="12"/>
    <s v="Large Box"/>
    <x v="792"/>
    <n v="0.8"/>
    <s v="United States"/>
    <x v="2"/>
    <x v="39"/>
    <s v="Commerce City"/>
    <n v="80022"/>
    <x v="103"/>
    <d v="2015-05-01T00:00:00"/>
    <x v="8"/>
    <n v="85"/>
    <n v="-274.95"/>
    <n v="8"/>
    <n v="2156.06"/>
    <n v="279.43"/>
  </r>
  <r>
    <n v="1723"/>
    <n v="40101"/>
    <x v="629"/>
    <x v="2"/>
    <x v="2"/>
    <n v="0.1"/>
    <n v="49.99"/>
    <n v="19.989999999999998"/>
    <s v="Express Air"/>
    <s v="Corporate"/>
    <x v="2"/>
    <x v="7"/>
    <s v="Small Box"/>
    <x v="156"/>
    <n v="0.45"/>
    <s v="United States"/>
    <x v="2"/>
    <x v="2"/>
    <s v="San Diego"/>
    <n v="92037"/>
    <x v="4"/>
    <d v="2015-05-02T00:00:00"/>
    <x v="8"/>
    <n v="65"/>
    <n v="13.507999999999999"/>
    <n v="46"/>
    <n v="2188.06"/>
    <n v="49.89"/>
  </r>
  <r>
    <n v="1949"/>
    <n v="90415"/>
    <x v="934"/>
    <x v="2"/>
    <x v="2"/>
    <n v="0.05"/>
    <n v="424.21"/>
    <n v="110.2"/>
    <s v="Delivery Truck"/>
    <s v="Small Business"/>
    <x v="0"/>
    <x v="0"/>
    <s v="Jumbo Box"/>
    <x v="639"/>
    <n v="0.67"/>
    <s v="United States"/>
    <x v="2"/>
    <x v="34"/>
    <s v="Bozeman"/>
    <n v="59715"/>
    <x v="78"/>
    <d v="2015-05-02T00:00:00"/>
    <x v="8"/>
    <n v="65"/>
    <n v="-213.40280000000001"/>
    <n v="12"/>
    <n v="4935.22"/>
    <n v="424.16"/>
  </r>
  <r>
    <n v="2486"/>
    <n v="91416"/>
    <x v="219"/>
    <x v="0"/>
    <x v="2"/>
    <n v="0"/>
    <n v="180.98"/>
    <n v="30"/>
    <s v="Delivery Truck"/>
    <s v="Small Business"/>
    <x v="0"/>
    <x v="5"/>
    <s v="Jumbo Drum"/>
    <x v="793"/>
    <n v="0.69"/>
    <s v="United States"/>
    <x v="0"/>
    <x v="25"/>
    <s v="Statesboro"/>
    <n v="30458"/>
    <x v="159"/>
    <d v="2015-05-02T00:00:00"/>
    <x v="8"/>
    <n v="64"/>
    <n v="9.2040000000000006"/>
    <n v="11"/>
    <n v="2084.16"/>
    <n v="180.98"/>
  </r>
  <r>
    <n v="3053"/>
    <n v="86662"/>
    <x v="935"/>
    <x v="0"/>
    <x v="3"/>
    <n v="0.06"/>
    <n v="125.99"/>
    <n v="2.5"/>
    <s v="Regular Air"/>
    <s v="Corporate"/>
    <x v="2"/>
    <x v="13"/>
    <s v="Small Box"/>
    <x v="422"/>
    <n v="0.6"/>
    <s v="United States"/>
    <x v="0"/>
    <x v="35"/>
    <s v="Murray"/>
    <n v="42071"/>
    <x v="159"/>
    <d v="2015-05-02T00:00:00"/>
    <x v="8"/>
    <n v="64"/>
    <n v="402.06599999999997"/>
    <n v="11"/>
    <n v="1173.76"/>
    <n v="125.93"/>
  </r>
  <r>
    <n v="603"/>
    <n v="87020"/>
    <x v="936"/>
    <x v="2"/>
    <x v="4"/>
    <n v="0.02"/>
    <n v="35.99"/>
    <n v="5"/>
    <s v="Regular Air"/>
    <s v="Home Office"/>
    <x v="2"/>
    <x v="13"/>
    <s v="Small Box"/>
    <x v="167"/>
    <n v="0.85"/>
    <s v="United States"/>
    <x v="2"/>
    <x v="39"/>
    <s v="Pueblo"/>
    <n v="81001"/>
    <x v="159"/>
    <d v="2015-05-02T00:00:00"/>
    <x v="8"/>
    <n v="64"/>
    <n v="-120.934"/>
    <n v="7"/>
    <n v="227.79"/>
    <n v="35.97"/>
  </r>
  <r>
    <n v="3151"/>
    <n v="88544"/>
    <x v="278"/>
    <x v="2"/>
    <x v="0"/>
    <n v="0.01"/>
    <n v="3502.14"/>
    <n v="8.73"/>
    <s v="Delivery Truck"/>
    <s v="Corporate"/>
    <x v="2"/>
    <x v="4"/>
    <s v="Jumbo Box"/>
    <x v="541"/>
    <n v="0.56999999999999995"/>
    <s v="United States"/>
    <x v="2"/>
    <x v="2"/>
    <s v="Twentynine Palms"/>
    <n v="92277"/>
    <x v="6"/>
    <d v="2015-05-02T00:00:00"/>
    <x v="8"/>
    <n v="63"/>
    <n v="-4075.9339920000002"/>
    <n v="1"/>
    <n v="3501.79"/>
    <n v="3502.13"/>
  </r>
  <r>
    <n v="3151"/>
    <n v="88544"/>
    <x v="278"/>
    <x v="2"/>
    <x v="0"/>
    <n v="0.06"/>
    <n v="15.73"/>
    <n v="7.42"/>
    <s v="Regular Air"/>
    <s v="Corporate"/>
    <x v="1"/>
    <x v="16"/>
    <s v="Small Pack"/>
    <x v="721"/>
    <n v="0.56000000000000005"/>
    <s v="United States"/>
    <x v="2"/>
    <x v="2"/>
    <s v="Twentynine Palms"/>
    <n v="92277"/>
    <x v="6"/>
    <d v="2015-05-02T00:00:00"/>
    <x v="8"/>
    <n v="63"/>
    <n v="-18.558800000000002"/>
    <n v="4"/>
    <n v="63.04"/>
    <n v="15.67"/>
  </r>
  <r>
    <n v="689"/>
    <n v="88502"/>
    <x v="937"/>
    <x v="1"/>
    <x v="3"/>
    <n v="7.0000000000000007E-2"/>
    <n v="1.7"/>
    <n v="1.99"/>
    <s v="Regular Air"/>
    <s v="Small Business"/>
    <x v="2"/>
    <x v="7"/>
    <s v="Small Pack"/>
    <x v="569"/>
    <n v="0.51"/>
    <s v="United States"/>
    <x v="1"/>
    <x v="10"/>
    <s v="Saint Peters"/>
    <n v="63376"/>
    <x v="6"/>
    <d v="2015-05-02T00:00:00"/>
    <x v="8"/>
    <n v="63"/>
    <n v="-51.42"/>
    <n v="10"/>
    <n v="17.420000000000002"/>
    <n v="1.63"/>
  </r>
  <r>
    <n v="1499"/>
    <n v="90731"/>
    <x v="938"/>
    <x v="0"/>
    <x v="3"/>
    <n v="0.05"/>
    <n v="2.16"/>
    <n v="6.05"/>
    <s v="Regular Air"/>
    <s v="Home Office"/>
    <x v="1"/>
    <x v="1"/>
    <s v="Small Box"/>
    <x v="16"/>
    <n v="0.37"/>
    <s v="United States"/>
    <x v="0"/>
    <x v="7"/>
    <s v="Coral Gables"/>
    <n v="33134"/>
    <x v="6"/>
    <d v="2015-05-02T00:00:00"/>
    <x v="8"/>
    <n v="63"/>
    <n v="-298.88600000000002"/>
    <n v="8"/>
    <n v="18.59"/>
    <n v="2.11"/>
  </r>
  <r>
    <n v="1499"/>
    <n v="90731"/>
    <x v="938"/>
    <x v="0"/>
    <x v="3"/>
    <n v="0.03"/>
    <n v="6.48"/>
    <n v="6.6"/>
    <s v="Regular Air"/>
    <s v="Home Office"/>
    <x v="1"/>
    <x v="2"/>
    <s v="Small Box"/>
    <x v="495"/>
    <n v="0.37"/>
    <s v="United States"/>
    <x v="0"/>
    <x v="7"/>
    <s v="Coral Gables"/>
    <n v="33134"/>
    <x v="6"/>
    <d v="2015-05-02T00:00:00"/>
    <x v="8"/>
    <n v="63"/>
    <n v="-145.852"/>
    <n v="9"/>
    <n v="58.83"/>
    <n v="6.45"/>
  </r>
  <r>
    <n v="1499"/>
    <n v="90731"/>
    <x v="938"/>
    <x v="0"/>
    <x v="3"/>
    <n v="0.08"/>
    <n v="146.05000000000001"/>
    <n v="80.2"/>
    <s v="Delivery Truck"/>
    <s v="Home Office"/>
    <x v="0"/>
    <x v="0"/>
    <s v="Jumbo Box"/>
    <x v="382"/>
    <n v="0.71"/>
    <s v="United States"/>
    <x v="0"/>
    <x v="7"/>
    <s v="Coral Gables"/>
    <n v="33134"/>
    <x v="6"/>
    <d v="2015-05-02T00:00:00"/>
    <x v="8"/>
    <n v="63"/>
    <n v="-27.951000000000001"/>
    <n v="11"/>
    <n v="1557.66"/>
    <n v="145.97"/>
  </r>
  <r>
    <n v="2286"/>
    <n v="90145"/>
    <x v="621"/>
    <x v="0"/>
    <x v="3"/>
    <n v="0.01"/>
    <n v="7.28"/>
    <n v="11.15"/>
    <s v="Regular Air"/>
    <s v="Corporate"/>
    <x v="1"/>
    <x v="2"/>
    <s v="Small Box"/>
    <x v="49"/>
    <n v="0.37"/>
    <s v="United States"/>
    <x v="0"/>
    <x v="37"/>
    <s v="Spartanburg"/>
    <n v="29301"/>
    <x v="6"/>
    <d v="2015-05-02T00:00:00"/>
    <x v="8"/>
    <n v="63"/>
    <n v="136.03139999999999"/>
    <n v="6"/>
    <n v="48.88"/>
    <n v="7.27"/>
  </r>
  <r>
    <n v="3042"/>
    <n v="86101"/>
    <x v="939"/>
    <x v="1"/>
    <x v="3"/>
    <n v="7.0000000000000007E-2"/>
    <n v="14.48"/>
    <n v="6.46"/>
    <s v="Regular Air"/>
    <s v="Small Business"/>
    <x v="1"/>
    <x v="1"/>
    <s v="Small Box"/>
    <x v="794"/>
    <n v="0.38"/>
    <s v="United States"/>
    <x v="1"/>
    <x v="17"/>
    <s v="Hutchinson"/>
    <n v="67501"/>
    <x v="6"/>
    <d v="2015-05-02T00:00:00"/>
    <x v="8"/>
    <n v="63"/>
    <n v="67.864000000000004"/>
    <n v="12"/>
    <n v="171.33"/>
    <n v="14.41"/>
  </r>
  <r>
    <n v="1776"/>
    <n v="89941"/>
    <x v="940"/>
    <x v="1"/>
    <x v="4"/>
    <n v="0.08"/>
    <n v="5.78"/>
    <n v="5.67"/>
    <s v="Regular Air"/>
    <s v="Consumer"/>
    <x v="1"/>
    <x v="2"/>
    <s v="Small Box"/>
    <x v="491"/>
    <n v="0.36"/>
    <s v="United States"/>
    <x v="1"/>
    <x v="26"/>
    <s v="Terre Haute"/>
    <n v="47802"/>
    <x v="6"/>
    <d v="2015-05-02T00:00:00"/>
    <x v="8"/>
    <n v="63"/>
    <n v="-53.898000000000003"/>
    <n v="19"/>
    <n v="106.57"/>
    <n v="5.7"/>
  </r>
  <r>
    <n v="2359"/>
    <n v="88265"/>
    <x v="941"/>
    <x v="0"/>
    <x v="0"/>
    <n v="0"/>
    <n v="7.28"/>
    <n v="1.77"/>
    <s v="Regular Air"/>
    <s v="Home Office"/>
    <x v="1"/>
    <x v="2"/>
    <s v="Wrap Bag"/>
    <x v="795"/>
    <n v="0.37"/>
    <s v="United States"/>
    <x v="0"/>
    <x v="7"/>
    <s v="Fort Myers"/>
    <n v="33917"/>
    <x v="67"/>
    <d v="2015-05-02T00:00:00"/>
    <x v="8"/>
    <n v="62"/>
    <n v="167.16"/>
    <n v="7"/>
    <n v="53.42"/>
    <n v="7.28"/>
  </r>
  <r>
    <n v="972"/>
    <n v="87259"/>
    <x v="426"/>
    <x v="2"/>
    <x v="2"/>
    <n v="0.03"/>
    <n v="284.98"/>
    <n v="69.55"/>
    <s v="Delivery Truck"/>
    <s v="Corporate"/>
    <x v="0"/>
    <x v="5"/>
    <s v="Jumbo Drum"/>
    <x v="272"/>
    <n v="0.6"/>
    <s v="United States"/>
    <x v="2"/>
    <x v="2"/>
    <s v="Riverside"/>
    <n v="92503"/>
    <x v="7"/>
    <d v="2015-05-03T00:00:00"/>
    <x v="8"/>
    <n v="45"/>
    <n v="-116.584"/>
    <n v="2"/>
    <n v="619.38"/>
    <n v="284.95"/>
  </r>
  <r>
    <n v="428"/>
    <n v="88480"/>
    <x v="494"/>
    <x v="2"/>
    <x v="4"/>
    <n v="0.05"/>
    <n v="10.98"/>
    <n v="4.8"/>
    <s v="Regular Air"/>
    <s v="Corporate"/>
    <x v="1"/>
    <x v="15"/>
    <s v="Small Box"/>
    <x v="665"/>
    <n v="0.36"/>
    <s v="United States"/>
    <x v="2"/>
    <x v="47"/>
    <s v="Carson City"/>
    <n v="89701"/>
    <x v="160"/>
    <d v="2015-05-03T00:00:00"/>
    <x v="8"/>
    <n v="44"/>
    <n v="90.62"/>
    <n v="22"/>
    <n v="243.11"/>
    <n v="10.93"/>
  </r>
  <r>
    <n v="568"/>
    <n v="88879"/>
    <x v="74"/>
    <x v="0"/>
    <x v="0"/>
    <n v="0.02"/>
    <n v="280.98"/>
    <n v="57"/>
    <s v="Delivery Truck"/>
    <s v="Consumer"/>
    <x v="0"/>
    <x v="5"/>
    <s v="Jumbo Drum"/>
    <x v="545"/>
    <n v="0.78"/>
    <s v="United States"/>
    <x v="0"/>
    <x v="0"/>
    <s v="Columbus"/>
    <n v="39701"/>
    <x v="10"/>
    <d v="2015-05-03T00:00:00"/>
    <x v="8"/>
    <n v="43"/>
    <n v="1141.7940000000001"/>
    <n v="4"/>
    <n v="1128.74"/>
    <n v="280.95999999999998"/>
  </r>
  <r>
    <n v="3133"/>
    <n v="86792"/>
    <x v="32"/>
    <x v="1"/>
    <x v="0"/>
    <n v="0.21"/>
    <n v="14.98"/>
    <n v="8.99"/>
    <s v="Regular Air"/>
    <s v="Corporate"/>
    <x v="0"/>
    <x v="8"/>
    <s v="Small Pack"/>
    <x v="278"/>
    <n v="0.39"/>
    <s v="United States"/>
    <x v="1"/>
    <x v="4"/>
    <s v="Naperville"/>
    <n v="60540"/>
    <x v="10"/>
    <d v="2015-05-03T00:00:00"/>
    <x v="8"/>
    <n v="43"/>
    <n v="-17.75"/>
    <n v="10"/>
    <n v="153.87"/>
    <n v="14.77"/>
  </r>
  <r>
    <n v="3133"/>
    <n v="86792"/>
    <x v="32"/>
    <x v="1"/>
    <x v="0"/>
    <n v="0.04"/>
    <n v="155.99"/>
    <n v="8.08"/>
    <s v="Regular Air"/>
    <s v="Corporate"/>
    <x v="2"/>
    <x v="13"/>
    <s v="Small Box"/>
    <x v="796"/>
    <n v="0.6"/>
    <s v="United States"/>
    <x v="1"/>
    <x v="4"/>
    <s v="Naperville"/>
    <n v="60540"/>
    <x v="10"/>
    <d v="2015-05-03T00:00:00"/>
    <x v="8"/>
    <n v="43"/>
    <n v="1374.9480000000001"/>
    <n v="22"/>
    <n v="2800.33"/>
    <n v="155.94999999999999"/>
  </r>
  <r>
    <n v="679"/>
    <n v="88890"/>
    <x v="942"/>
    <x v="2"/>
    <x v="3"/>
    <n v="0.01"/>
    <n v="3.95"/>
    <n v="5.13"/>
    <s v="Regular Air"/>
    <s v="Corporate"/>
    <x v="1"/>
    <x v="3"/>
    <s v="Small Box"/>
    <x v="797"/>
    <n v="0.59"/>
    <s v="United States"/>
    <x v="2"/>
    <x v="6"/>
    <s v="Spanaway"/>
    <n v="98387"/>
    <x v="10"/>
    <d v="2015-05-03T00:00:00"/>
    <x v="8"/>
    <n v="43"/>
    <n v="-19.93"/>
    <n v="2"/>
    <n v="10.11"/>
    <n v="3.94"/>
  </r>
  <r>
    <n v="679"/>
    <n v="88890"/>
    <x v="942"/>
    <x v="2"/>
    <x v="3"/>
    <n v="0.02"/>
    <n v="367.99"/>
    <n v="19.989999999999998"/>
    <s v="Regular Air"/>
    <s v="Corporate"/>
    <x v="1"/>
    <x v="1"/>
    <s v="Small Box"/>
    <x v="798"/>
    <n v="0.4"/>
    <s v="United States"/>
    <x v="2"/>
    <x v="6"/>
    <s v="Spanaway"/>
    <n v="98387"/>
    <x v="10"/>
    <d v="2015-05-03T00:00:00"/>
    <x v="8"/>
    <n v="43"/>
    <n v="4568.6072999999997"/>
    <n v="17"/>
    <n v="6621.17"/>
    <n v="367.97"/>
  </r>
  <r>
    <n v="1279"/>
    <n v="90115"/>
    <x v="437"/>
    <x v="1"/>
    <x v="4"/>
    <n v="0"/>
    <n v="442.14"/>
    <n v="14.7"/>
    <s v="Delivery Truck"/>
    <s v="Corporate"/>
    <x v="2"/>
    <x v="4"/>
    <s v="Jumbo Drum"/>
    <x v="373"/>
    <n v="0.56000000000000005"/>
    <s v="United States"/>
    <x v="1"/>
    <x v="26"/>
    <s v="Hammond"/>
    <n v="46324"/>
    <x v="51"/>
    <d v="2015-05-03T00:00:00"/>
    <x v="8"/>
    <n v="42"/>
    <n v="501.51"/>
    <n v="5"/>
    <n v="2343.34"/>
    <n v="442.14"/>
  </r>
  <r>
    <n v="2685"/>
    <n v="89147"/>
    <x v="943"/>
    <x v="3"/>
    <x v="1"/>
    <n v="0"/>
    <n v="7.38"/>
    <n v="11.51"/>
    <s v="Regular Air"/>
    <s v="Small Business"/>
    <x v="1"/>
    <x v="1"/>
    <s v="Small Box"/>
    <x v="799"/>
    <n v="0.36"/>
    <s v="United States"/>
    <x v="3"/>
    <x v="5"/>
    <s v="Plainview"/>
    <n v="11803"/>
    <x v="13"/>
    <d v="2015-05-04T00:00:00"/>
    <x v="8"/>
    <n v="21"/>
    <n v="-66.171000000000006"/>
    <n v="2"/>
    <n v="17.64"/>
    <n v="7.38"/>
  </r>
  <r>
    <n v="635"/>
    <n v="89284"/>
    <x v="688"/>
    <x v="1"/>
    <x v="1"/>
    <n v="0.01"/>
    <n v="2.08"/>
    <n v="5.33"/>
    <s v="Regular Air"/>
    <s v="Corporate"/>
    <x v="0"/>
    <x v="8"/>
    <s v="Small Box"/>
    <x v="60"/>
    <n v="0.43"/>
    <s v="United States"/>
    <x v="1"/>
    <x v="1"/>
    <s v="Saint Paul"/>
    <n v="55106"/>
    <x v="126"/>
    <d v="2015-05-04T00:00:00"/>
    <x v="8"/>
    <n v="21"/>
    <n v="-103.7124"/>
    <n v="12"/>
    <n v="28.32"/>
    <n v="2.0699999999999998"/>
  </r>
  <r>
    <n v="3139"/>
    <n v="86793"/>
    <x v="944"/>
    <x v="3"/>
    <x v="0"/>
    <n v="0.09"/>
    <n v="280.98"/>
    <n v="57"/>
    <s v="Delivery Truck"/>
    <s v="Home Office"/>
    <x v="0"/>
    <x v="5"/>
    <s v="Jumbo Drum"/>
    <x v="545"/>
    <n v="0.78"/>
    <s v="United States"/>
    <x v="3"/>
    <x v="27"/>
    <s v="Cranford"/>
    <n v="7016"/>
    <x v="38"/>
    <d v="2015-05-05T00:00:00"/>
    <x v="8"/>
    <n v="2"/>
    <n v="252.488"/>
    <n v="31"/>
    <n v="7974.21"/>
    <n v="280.89"/>
  </r>
  <r>
    <n v="3386"/>
    <n v="88746"/>
    <x v="694"/>
    <x v="3"/>
    <x v="0"/>
    <n v="0"/>
    <n v="2.61"/>
    <n v="0.5"/>
    <s v="Regular Air"/>
    <s v="Corporate"/>
    <x v="1"/>
    <x v="10"/>
    <s v="Small Box"/>
    <x v="390"/>
    <n v="0.39"/>
    <s v="United States"/>
    <x v="3"/>
    <x v="15"/>
    <s v="Bowling Green"/>
    <n v="43402"/>
    <x v="39"/>
    <d v="2015-05-05T00:00:00"/>
    <x v="8"/>
    <n v="2"/>
    <n v="19.554600000000001"/>
    <n v="10"/>
    <n v="28.34"/>
    <n v="2.61"/>
  </r>
  <r>
    <n v="2157"/>
    <n v="90386"/>
    <x v="184"/>
    <x v="1"/>
    <x v="1"/>
    <n v="7.0000000000000007E-2"/>
    <n v="296.18"/>
    <n v="54.12"/>
    <s v="Delivery Truck"/>
    <s v="Home Office"/>
    <x v="0"/>
    <x v="0"/>
    <s v="Jumbo Box"/>
    <x v="61"/>
    <n v="0.76"/>
    <s v="United States"/>
    <x v="1"/>
    <x v="18"/>
    <s v="Warren"/>
    <n v="48093"/>
    <x v="39"/>
    <d v="2015-05-05T00:00:00"/>
    <x v="8"/>
    <n v="2"/>
    <n v="80.809200000000004"/>
    <n v="6"/>
    <n v="1798.23"/>
    <n v="296.11"/>
  </r>
  <r>
    <n v="1680"/>
    <n v="86645"/>
    <x v="945"/>
    <x v="3"/>
    <x v="2"/>
    <n v="0.09"/>
    <n v="30.98"/>
    <n v="19.510000000000002"/>
    <s v="Regular Air"/>
    <s v="Consumer"/>
    <x v="1"/>
    <x v="15"/>
    <s v="Small Box"/>
    <x v="800"/>
    <n v="0.36"/>
    <s v="United States"/>
    <x v="3"/>
    <x v="15"/>
    <s v="Fairfield"/>
    <n v="45014"/>
    <x v="39"/>
    <d v="2015-05-05T00:00:00"/>
    <x v="8"/>
    <n v="2"/>
    <n v="-163.53"/>
    <n v="18"/>
    <n v="514.62"/>
    <n v="30.89"/>
  </r>
  <r>
    <n v="1680"/>
    <n v="86645"/>
    <x v="945"/>
    <x v="3"/>
    <x v="2"/>
    <n v="0.03"/>
    <n v="49.34"/>
    <n v="10.25"/>
    <s v="Regular Air"/>
    <s v="Consumer"/>
    <x v="0"/>
    <x v="8"/>
    <s v="Large Box"/>
    <x v="801"/>
    <n v="0.56999999999999995"/>
    <s v="United States"/>
    <x v="3"/>
    <x v="15"/>
    <s v="Fairfield"/>
    <n v="45014"/>
    <x v="39"/>
    <d v="2015-05-05T00:00:00"/>
    <x v="8"/>
    <n v="2"/>
    <n v="554.77"/>
    <n v="17"/>
    <n v="817.32"/>
    <n v="49.31"/>
  </r>
  <r>
    <n v="94"/>
    <n v="44231"/>
    <x v="946"/>
    <x v="1"/>
    <x v="4"/>
    <n v="0.04"/>
    <n v="160.97999999999999"/>
    <n v="30"/>
    <s v="Delivery Truck"/>
    <s v="Home Office"/>
    <x v="0"/>
    <x v="5"/>
    <s v="Jumbo Drum"/>
    <x v="287"/>
    <n v="0.62"/>
    <s v="United States"/>
    <x v="1"/>
    <x v="4"/>
    <s v="Chicago"/>
    <n v="60601"/>
    <x v="39"/>
    <d v="2015-05-05T00:00:00"/>
    <x v="8"/>
    <n v="2"/>
    <n v="116.1"/>
    <n v="37"/>
    <n v="6276.34"/>
    <n v="160.94"/>
  </r>
  <r>
    <n v="94"/>
    <n v="44231"/>
    <x v="946"/>
    <x v="1"/>
    <x v="4"/>
    <n v="0.01"/>
    <n v="17.98"/>
    <n v="4"/>
    <s v="Regular Air"/>
    <s v="Home Office"/>
    <x v="2"/>
    <x v="7"/>
    <s v="Small Box"/>
    <x v="719"/>
    <n v="0.79"/>
    <s v="United States"/>
    <x v="1"/>
    <x v="4"/>
    <s v="Chicago"/>
    <n v="60601"/>
    <x v="39"/>
    <d v="2015-05-05T00:00:00"/>
    <x v="8"/>
    <n v="2"/>
    <n v="-87.96"/>
    <n v="146"/>
    <n v="2664.4"/>
    <n v="17.97"/>
  </r>
  <r>
    <n v="97"/>
    <n v="87306"/>
    <x v="185"/>
    <x v="1"/>
    <x v="4"/>
    <n v="0.04"/>
    <n v="160.97999999999999"/>
    <n v="30"/>
    <s v="Delivery Truck"/>
    <s v="Home Office"/>
    <x v="0"/>
    <x v="5"/>
    <s v="Jumbo Drum"/>
    <x v="287"/>
    <n v="0.62"/>
    <s v="United States"/>
    <x v="1"/>
    <x v="17"/>
    <s v="Manhattan"/>
    <n v="66502"/>
    <x v="39"/>
    <d v="2015-05-05T00:00:00"/>
    <x v="8"/>
    <n v="2"/>
    <n v="255.42"/>
    <n v="9"/>
    <n v="1526.68"/>
    <n v="160.94"/>
  </r>
  <r>
    <n v="2650"/>
    <n v="88815"/>
    <x v="947"/>
    <x v="3"/>
    <x v="0"/>
    <n v="0.05"/>
    <n v="35.99"/>
    <n v="5.99"/>
    <s v="Regular Air"/>
    <s v="Corporate"/>
    <x v="2"/>
    <x v="13"/>
    <s v="Wrap Bag"/>
    <x v="274"/>
    <n v="0.38"/>
    <s v="United States"/>
    <x v="3"/>
    <x v="28"/>
    <s v="Baldwin"/>
    <n v="15234"/>
    <x v="40"/>
    <d v="2015-05-05T00:00:00"/>
    <x v="8"/>
    <n v="2"/>
    <n v="524.31719999999996"/>
    <n v="26"/>
    <n v="759.88"/>
    <n v="35.94"/>
  </r>
  <r>
    <n v="3356"/>
    <n v="88588"/>
    <x v="190"/>
    <x v="2"/>
    <x v="3"/>
    <n v="0.03"/>
    <n v="160.97999999999999"/>
    <n v="30"/>
    <s v="Delivery Truck"/>
    <s v="Corporate"/>
    <x v="0"/>
    <x v="5"/>
    <s v="Jumbo Drum"/>
    <x v="287"/>
    <n v="0.62"/>
    <s v="United States"/>
    <x v="2"/>
    <x v="16"/>
    <s v="Eagle"/>
    <n v="83616"/>
    <x v="40"/>
    <d v="2015-05-05T00:00:00"/>
    <x v="8"/>
    <n v="2"/>
    <n v="1304.9000000000001"/>
    <n v="18"/>
    <n v="2934.16"/>
    <n v="160.94999999999999"/>
  </r>
  <r>
    <n v="1765"/>
    <n v="89777"/>
    <x v="948"/>
    <x v="1"/>
    <x v="4"/>
    <n v="0"/>
    <n v="5.77"/>
    <n v="4.97"/>
    <s v="Regular Air"/>
    <s v="Consumer"/>
    <x v="1"/>
    <x v="1"/>
    <s v="Small Box"/>
    <x v="802"/>
    <n v="0.35"/>
    <s v="United States"/>
    <x v="1"/>
    <x v="10"/>
    <s v="Creve Coeur"/>
    <n v="63141"/>
    <x v="40"/>
    <d v="2015-05-05T00:00:00"/>
    <x v="8"/>
    <n v="2"/>
    <n v="3.5581"/>
    <n v="8"/>
    <n v="52.43"/>
    <n v="5.77"/>
  </r>
  <r>
    <n v="2273"/>
    <n v="90109"/>
    <x v="949"/>
    <x v="1"/>
    <x v="2"/>
    <n v="0.04"/>
    <n v="120.98"/>
    <n v="3.99"/>
    <s v="Regular Air"/>
    <s v="Corporate"/>
    <x v="1"/>
    <x v="3"/>
    <s v="Small Box"/>
    <x v="803"/>
    <n v="0.6"/>
    <s v="United States"/>
    <x v="1"/>
    <x v="24"/>
    <s v="Harlingen"/>
    <n v="78550"/>
    <x v="127"/>
    <d v="2015-05-05T00:00:00"/>
    <x v="8"/>
    <n v="1"/>
    <n v="1389.5771999999999"/>
    <n v="17"/>
    <n v="2013.88"/>
    <n v="120.94"/>
  </r>
  <r>
    <n v="2273"/>
    <n v="90109"/>
    <x v="949"/>
    <x v="1"/>
    <x v="2"/>
    <n v="0.02"/>
    <n v="55.99"/>
    <n v="5"/>
    <s v="Regular Air"/>
    <s v="Corporate"/>
    <x v="2"/>
    <x v="13"/>
    <s v="Small Pack"/>
    <x v="420"/>
    <n v="0.83"/>
    <s v="United States"/>
    <x v="1"/>
    <x v="24"/>
    <s v="Harlingen"/>
    <n v="78550"/>
    <x v="127"/>
    <d v="2015-05-05T00:00:00"/>
    <x v="8"/>
    <n v="1"/>
    <n v="-222.816"/>
    <n v="4"/>
    <n v="201.32"/>
    <n v="55.97"/>
  </r>
  <r>
    <n v="2509"/>
    <n v="87029"/>
    <x v="950"/>
    <x v="3"/>
    <x v="3"/>
    <n v="0.05"/>
    <n v="30.98"/>
    <n v="9.18"/>
    <s v="Regular Air"/>
    <s v="Home Office"/>
    <x v="1"/>
    <x v="2"/>
    <s v="Small Box"/>
    <x v="118"/>
    <n v="0.4"/>
    <s v="United States"/>
    <x v="3"/>
    <x v="30"/>
    <s v="South Portland"/>
    <n v="4106"/>
    <x v="127"/>
    <d v="2015-05-05T00:00:00"/>
    <x v="8"/>
    <n v="1"/>
    <n v="308.67"/>
    <n v="15"/>
    <n v="462.57"/>
    <n v="30.93"/>
  </r>
  <r>
    <n v="2880"/>
    <n v="88627"/>
    <x v="912"/>
    <x v="0"/>
    <x v="2"/>
    <n v="0.09"/>
    <n v="243.98"/>
    <n v="43.32"/>
    <s v="Delivery Truck"/>
    <s v="Small Business"/>
    <x v="0"/>
    <x v="5"/>
    <s v="Jumbo Drum"/>
    <x v="603"/>
    <n v="0.55000000000000004"/>
    <s v="United States"/>
    <x v="0"/>
    <x v="7"/>
    <s v="North Miami Beach"/>
    <n v="33160"/>
    <x v="58"/>
    <d v="2015-05-13T00:00:00"/>
    <x v="8"/>
    <n v="4"/>
    <n v="1059.288"/>
    <n v="25"/>
    <n v="5587.89"/>
    <n v="243.89"/>
  </r>
  <r>
    <n v="2991"/>
    <n v="91466"/>
    <x v="951"/>
    <x v="1"/>
    <x v="2"/>
    <n v="0.05"/>
    <n v="70.97"/>
    <n v="3.5"/>
    <s v="Regular Air"/>
    <s v="Home Office"/>
    <x v="1"/>
    <x v="3"/>
    <s v="Small Box"/>
    <x v="67"/>
    <n v="0.59"/>
    <s v="United States"/>
    <x v="1"/>
    <x v="19"/>
    <s v="Racine"/>
    <n v="53402"/>
    <x v="58"/>
    <d v="2015-05-13T00:00:00"/>
    <x v="8"/>
    <n v="4"/>
    <n v="18.218"/>
    <n v="2"/>
    <n v="141.59"/>
    <n v="70.92"/>
  </r>
  <r>
    <n v="2992"/>
    <n v="91466"/>
    <x v="952"/>
    <x v="1"/>
    <x v="2"/>
    <n v="0"/>
    <n v="5.28"/>
    <n v="6.26"/>
    <s v="Regular Air"/>
    <s v="Home Office"/>
    <x v="1"/>
    <x v="2"/>
    <s v="Small Box"/>
    <x v="273"/>
    <n v="0.4"/>
    <s v="United States"/>
    <x v="1"/>
    <x v="19"/>
    <s v="Sheboygan"/>
    <n v="53081"/>
    <x v="58"/>
    <d v="2015-05-15T00:00:00"/>
    <x v="8"/>
    <n v="6"/>
    <n v="25.058"/>
    <n v="36"/>
    <n v="203.05"/>
    <n v="5.28"/>
  </r>
  <r>
    <n v="995"/>
    <n v="89434"/>
    <x v="953"/>
    <x v="3"/>
    <x v="2"/>
    <n v="0.09"/>
    <n v="7.64"/>
    <n v="5.83"/>
    <s v="Regular Air"/>
    <s v="Small Business"/>
    <x v="1"/>
    <x v="2"/>
    <s v="Wrap Bag"/>
    <x v="288"/>
    <n v="0.36"/>
    <s v="United States"/>
    <x v="3"/>
    <x v="30"/>
    <s v="West Scarborough"/>
    <n v="4070"/>
    <x v="73"/>
    <d v="2015-05-15T00:00:00"/>
    <x v="8"/>
    <n v="5"/>
    <n v="4.032"/>
    <n v="9"/>
    <n v="72.83"/>
    <n v="7.55"/>
  </r>
  <r>
    <n v="1595"/>
    <n v="90796"/>
    <x v="288"/>
    <x v="3"/>
    <x v="1"/>
    <n v="0.09"/>
    <n v="3.28"/>
    <n v="0.98"/>
    <s v="Regular Air"/>
    <s v="Corporate"/>
    <x v="1"/>
    <x v="9"/>
    <s v="Wrap Bag"/>
    <x v="804"/>
    <n v="0.59"/>
    <s v="United States"/>
    <x v="3"/>
    <x v="21"/>
    <s v="Huntington"/>
    <n v="25705"/>
    <x v="74"/>
    <d v="2015-05-13T00:00:00"/>
    <x v="8"/>
    <n v="3"/>
    <n v="17.754000000000001"/>
    <n v="42"/>
    <n v="134.97"/>
    <n v="3.19"/>
  </r>
  <r>
    <n v="2464"/>
    <n v="88713"/>
    <x v="530"/>
    <x v="0"/>
    <x v="1"/>
    <n v="0.09"/>
    <n v="1.74"/>
    <n v="4.08"/>
    <s v="Express Air"/>
    <s v="Consumer"/>
    <x v="0"/>
    <x v="8"/>
    <s v="Small Pack"/>
    <x v="377"/>
    <n v="0.53"/>
    <s v="United States"/>
    <x v="0"/>
    <x v="48"/>
    <s v="Bossier City"/>
    <n v="71111"/>
    <x v="74"/>
    <d v="2015-05-13T00:00:00"/>
    <x v="8"/>
    <n v="3"/>
    <n v="608.26199999999994"/>
    <n v="4"/>
    <n v="10.41"/>
    <n v="1.65"/>
  </r>
  <r>
    <n v="2935"/>
    <n v="87617"/>
    <x v="954"/>
    <x v="3"/>
    <x v="2"/>
    <n v="0.02"/>
    <n v="3.8"/>
    <n v="1.49"/>
    <s v="Regular Air"/>
    <s v="Small Business"/>
    <x v="1"/>
    <x v="1"/>
    <s v="Small Box"/>
    <x v="109"/>
    <n v="0.38"/>
    <s v="United States"/>
    <x v="3"/>
    <x v="13"/>
    <s v="Boston"/>
    <n v="2215"/>
    <x v="74"/>
    <d v="2015-05-15T00:00:00"/>
    <x v="8"/>
    <n v="5"/>
    <n v="7.31"/>
    <n v="5"/>
    <n v="20.46"/>
    <n v="3.78"/>
  </r>
  <r>
    <n v="1671"/>
    <n v="86725"/>
    <x v="314"/>
    <x v="0"/>
    <x v="0"/>
    <n v="0.03"/>
    <n v="223.98"/>
    <n v="15.01"/>
    <s v="Regular Air"/>
    <s v="Small Business"/>
    <x v="1"/>
    <x v="1"/>
    <s v="Small Box"/>
    <x v="805"/>
    <n v="0.38"/>
    <s v="United States"/>
    <x v="0"/>
    <x v="14"/>
    <s v="Burke"/>
    <n v="22015"/>
    <x v="161"/>
    <d v="2015-05-13T00:00:00"/>
    <x v="8"/>
    <n v="2"/>
    <n v="0.69599999999999995"/>
    <n v="21"/>
    <n v="4881.84"/>
    <n v="223.95"/>
  </r>
  <r>
    <n v="14"/>
    <n v="86838"/>
    <x v="955"/>
    <x v="1"/>
    <x v="3"/>
    <n v="0.09"/>
    <n v="78.69"/>
    <n v="19.989999999999998"/>
    <s v="Regular Air"/>
    <s v="Small Business"/>
    <x v="0"/>
    <x v="8"/>
    <s v="Small Box"/>
    <x v="337"/>
    <n v="0.43"/>
    <s v="United States"/>
    <x v="1"/>
    <x v="1"/>
    <s v="Prior Lake"/>
    <n v="55372"/>
    <x v="161"/>
    <d v="2015-05-14T00:00:00"/>
    <x v="8"/>
    <n v="3"/>
    <n v="803.47050000000002"/>
    <n v="16"/>
    <n v="1164.45"/>
    <n v="78.599999999999994"/>
  </r>
  <r>
    <n v="14"/>
    <n v="86838"/>
    <x v="955"/>
    <x v="1"/>
    <x v="3"/>
    <n v="0.08"/>
    <n v="3.28"/>
    <n v="2.31"/>
    <s v="Regular Air"/>
    <s v="Small Business"/>
    <x v="1"/>
    <x v="9"/>
    <s v="Wrap Bag"/>
    <x v="806"/>
    <n v="0.56000000000000005"/>
    <s v="United States"/>
    <x v="1"/>
    <x v="1"/>
    <s v="Prior Lake"/>
    <n v="55372"/>
    <x v="161"/>
    <d v="2015-05-13T00:00:00"/>
    <x v="8"/>
    <n v="2"/>
    <n v="-24.03"/>
    <n v="7"/>
    <n v="22.23"/>
    <n v="3.2"/>
  </r>
  <r>
    <n v="14"/>
    <n v="86838"/>
    <x v="955"/>
    <x v="1"/>
    <x v="3"/>
    <n v="0.05"/>
    <n v="3.28"/>
    <n v="4.2"/>
    <s v="Regular Air"/>
    <s v="Small Business"/>
    <x v="1"/>
    <x v="9"/>
    <s v="Wrap Bag"/>
    <x v="807"/>
    <n v="0.56000000000000005"/>
    <s v="United States"/>
    <x v="1"/>
    <x v="1"/>
    <s v="Prior Lake"/>
    <n v="55372"/>
    <x v="161"/>
    <d v="2015-05-13T00:00:00"/>
    <x v="8"/>
    <n v="2"/>
    <n v="-37.03"/>
    <n v="4"/>
    <n v="13.99"/>
    <n v="3.23"/>
  </r>
  <r>
    <n v="14"/>
    <n v="86838"/>
    <x v="955"/>
    <x v="1"/>
    <x v="3"/>
    <n v="0.05"/>
    <n v="3.58"/>
    <n v="1.63"/>
    <s v="Regular Air"/>
    <s v="Small Business"/>
    <x v="1"/>
    <x v="14"/>
    <s v="Wrap Bag"/>
    <x v="100"/>
    <n v="0.36"/>
    <s v="United States"/>
    <x v="1"/>
    <x v="1"/>
    <s v="Prior Lake"/>
    <n v="55372"/>
    <x v="161"/>
    <d v="2015-05-13T00:00:00"/>
    <x v="8"/>
    <n v="2"/>
    <n v="-0.71"/>
    <n v="4"/>
    <n v="14.26"/>
    <n v="3.53"/>
  </r>
  <r>
    <n v="1826"/>
    <n v="86959"/>
    <x v="93"/>
    <x v="1"/>
    <x v="3"/>
    <n v="0"/>
    <n v="9.27"/>
    <n v="4.3899999999999997"/>
    <s v="Regular Air"/>
    <s v="Corporate"/>
    <x v="1"/>
    <x v="2"/>
    <s v="Wrap Bag"/>
    <x v="808"/>
    <n v="0.38"/>
    <s v="United States"/>
    <x v="1"/>
    <x v="20"/>
    <s v="Bettendorf"/>
    <n v="52722"/>
    <x v="161"/>
    <d v="2015-05-14T00:00:00"/>
    <x v="8"/>
    <n v="3"/>
    <n v="-7.61"/>
    <n v="1"/>
    <n v="10.65"/>
    <n v="9.27"/>
  </r>
  <r>
    <n v="1267"/>
    <n v="89515"/>
    <x v="956"/>
    <x v="0"/>
    <x v="4"/>
    <n v="0.04"/>
    <n v="5.98"/>
    <n v="4.38"/>
    <s v="Regular Air"/>
    <s v="Corporate"/>
    <x v="2"/>
    <x v="7"/>
    <s v="Small Pack"/>
    <x v="809"/>
    <n v="0.75"/>
    <s v="United States"/>
    <x v="0"/>
    <x v="7"/>
    <s v="Boca Raton"/>
    <n v="33433"/>
    <x v="161"/>
    <d v="2015-05-14T00:00:00"/>
    <x v="8"/>
    <n v="3"/>
    <n v="-1522.3040000000001"/>
    <n v="11"/>
    <n v="69.75"/>
    <n v="5.94"/>
  </r>
  <r>
    <n v="1389"/>
    <n v="88728"/>
    <x v="563"/>
    <x v="2"/>
    <x v="1"/>
    <n v="0.08"/>
    <n v="2.62"/>
    <n v="0.8"/>
    <s v="Express Air"/>
    <s v="Small Business"/>
    <x v="1"/>
    <x v="14"/>
    <s v="Wrap Bag"/>
    <x v="265"/>
    <n v="0.39"/>
    <s v="United States"/>
    <x v="2"/>
    <x v="2"/>
    <s v="Menlo Park"/>
    <n v="94025"/>
    <x v="162"/>
    <d v="2015-05-15T00:00:00"/>
    <x v="8"/>
    <n v="3"/>
    <n v="21.769500000000001"/>
    <n v="12"/>
    <n v="31.55"/>
    <n v="2.54"/>
  </r>
  <r>
    <n v="578"/>
    <n v="88644"/>
    <x v="957"/>
    <x v="3"/>
    <x v="3"/>
    <n v="0.03"/>
    <n v="162.93"/>
    <n v="19.989999999999998"/>
    <s v="Regular Air"/>
    <s v="Corporate"/>
    <x v="1"/>
    <x v="15"/>
    <s v="Small Box"/>
    <x v="810"/>
    <n v="0.39"/>
    <s v="United States"/>
    <x v="3"/>
    <x v="29"/>
    <s v="Naugatuck"/>
    <n v="6770"/>
    <x v="162"/>
    <d v="2015-05-14T00:00:00"/>
    <x v="8"/>
    <n v="2"/>
    <n v="293.14"/>
    <n v="3"/>
    <n v="515.88"/>
    <n v="162.9"/>
  </r>
  <r>
    <n v="579"/>
    <n v="88644"/>
    <x v="958"/>
    <x v="3"/>
    <x v="3"/>
    <n v="0.01"/>
    <n v="11.58"/>
    <n v="5.72"/>
    <s v="Regular Air"/>
    <s v="Corporate"/>
    <x v="1"/>
    <x v="15"/>
    <s v="Small Box"/>
    <x v="339"/>
    <n v="0.35"/>
    <s v="United States"/>
    <x v="3"/>
    <x v="29"/>
    <s v="Seymour"/>
    <n v="6478"/>
    <x v="162"/>
    <d v="2015-05-15T00:00:00"/>
    <x v="8"/>
    <n v="3"/>
    <n v="-6.61"/>
    <n v="2"/>
    <n v="25.06"/>
    <n v="11.57"/>
  </r>
  <r>
    <n v="580"/>
    <n v="88644"/>
    <x v="959"/>
    <x v="3"/>
    <x v="3"/>
    <n v="0.01"/>
    <n v="55.99"/>
    <n v="5"/>
    <s v="Regular Air"/>
    <s v="Corporate"/>
    <x v="2"/>
    <x v="13"/>
    <s v="Small Pack"/>
    <x v="221"/>
    <n v="0.8"/>
    <s v="United States"/>
    <x v="3"/>
    <x v="30"/>
    <s v="Auburn"/>
    <n v="4210"/>
    <x v="162"/>
    <d v="2015-05-14T00:00:00"/>
    <x v="8"/>
    <n v="2"/>
    <n v="-57.540999999999997"/>
    <n v="12"/>
    <n v="578.24"/>
    <n v="55.98"/>
  </r>
  <r>
    <n v="585"/>
    <n v="88644"/>
    <x v="960"/>
    <x v="3"/>
    <x v="3"/>
    <n v="0.06"/>
    <n v="13.9"/>
    <n v="7.59"/>
    <s v="Regular Air"/>
    <s v="Corporate"/>
    <x v="1"/>
    <x v="16"/>
    <s v="Small Pack"/>
    <x v="811"/>
    <n v="0.56000000000000005"/>
    <s v="United States"/>
    <x v="3"/>
    <x v="31"/>
    <s v="Concord"/>
    <n v="3301"/>
    <x v="162"/>
    <d v="2015-05-14T00:00:00"/>
    <x v="8"/>
    <n v="2"/>
    <n v="-67.59"/>
    <n v="12"/>
    <n v="170.45"/>
    <n v="13.84"/>
  </r>
  <r>
    <n v="3257"/>
    <n v="88826"/>
    <x v="961"/>
    <x v="2"/>
    <x v="3"/>
    <n v="0"/>
    <n v="25.38"/>
    <n v="8.99"/>
    <s v="Regular Air"/>
    <s v="Consumer"/>
    <x v="0"/>
    <x v="8"/>
    <s v="Small Pack"/>
    <x v="626"/>
    <n v="0.5"/>
    <s v="United States"/>
    <x v="2"/>
    <x v="6"/>
    <s v="Longview"/>
    <n v="98632"/>
    <x v="162"/>
    <d v="2015-05-15T00:00:00"/>
    <x v="8"/>
    <n v="3"/>
    <n v="470.33800000000002"/>
    <n v="26"/>
    <n v="700.41"/>
    <n v="25.38"/>
  </r>
  <r>
    <n v="1085"/>
    <n v="86124"/>
    <x v="143"/>
    <x v="3"/>
    <x v="4"/>
    <n v="0.06"/>
    <n v="30.42"/>
    <n v="8.65"/>
    <s v="Regular Air"/>
    <s v="Corporate"/>
    <x v="2"/>
    <x v="7"/>
    <s v="Small Box"/>
    <x v="440"/>
    <n v="0.74"/>
    <s v="United States"/>
    <x v="3"/>
    <x v="5"/>
    <s v="Deer Park"/>
    <n v="11729"/>
    <x v="162"/>
    <d v="2015-05-15T00:00:00"/>
    <x v="8"/>
    <n v="3"/>
    <n v="-159.25"/>
    <n v="10"/>
    <n v="309.05"/>
    <n v="30.36"/>
  </r>
  <r>
    <n v="1085"/>
    <n v="86124"/>
    <x v="143"/>
    <x v="3"/>
    <x v="4"/>
    <n v="0.02"/>
    <n v="37.94"/>
    <n v="5.08"/>
    <s v="Regular Air"/>
    <s v="Corporate"/>
    <x v="1"/>
    <x v="2"/>
    <s v="Wrap Bag"/>
    <x v="33"/>
    <n v="0.38"/>
    <s v="United States"/>
    <x v="3"/>
    <x v="5"/>
    <s v="Deer Park"/>
    <n v="11729"/>
    <x v="162"/>
    <d v="2015-05-14T00:00:00"/>
    <x v="8"/>
    <n v="2"/>
    <n v="206.517"/>
    <n v="8"/>
    <n v="299.3"/>
    <n v="37.92"/>
  </r>
  <r>
    <n v="156"/>
    <n v="87671"/>
    <x v="564"/>
    <x v="2"/>
    <x v="0"/>
    <n v="0.01"/>
    <n v="95.99"/>
    <n v="4.9000000000000004"/>
    <s v="Regular Air"/>
    <s v="Corporate"/>
    <x v="2"/>
    <x v="13"/>
    <s v="Small Box"/>
    <x v="524"/>
    <n v="0.56000000000000005"/>
    <s v="United States"/>
    <x v="2"/>
    <x v="39"/>
    <s v="Fort Collins"/>
    <n v="80525"/>
    <x v="163"/>
    <d v="2015-05-15T00:00:00"/>
    <x v="8"/>
    <n v="2"/>
    <n v="713.88"/>
    <n v="13"/>
    <n v="1050.08"/>
    <n v="95.98"/>
  </r>
  <r>
    <n v="497"/>
    <n v="90706"/>
    <x v="962"/>
    <x v="0"/>
    <x v="0"/>
    <n v="7.0000000000000007E-2"/>
    <n v="152.47999999999999"/>
    <n v="6.5"/>
    <s v="Regular Air"/>
    <s v="Small Business"/>
    <x v="2"/>
    <x v="7"/>
    <s v="Small Box"/>
    <x v="747"/>
    <n v="0.74"/>
    <s v="United States"/>
    <x v="0"/>
    <x v="36"/>
    <s v="Murfreesboro"/>
    <n v="37130"/>
    <x v="163"/>
    <d v="2015-05-16T00:00:00"/>
    <x v="8"/>
    <n v="2"/>
    <n v="171.83879999999999"/>
    <n v="35"/>
    <n v="5062.49"/>
    <n v="152.41"/>
  </r>
  <r>
    <n v="910"/>
    <n v="90187"/>
    <x v="963"/>
    <x v="0"/>
    <x v="0"/>
    <n v="0"/>
    <n v="5.28"/>
    <n v="5.61"/>
    <s v="Regular Air"/>
    <s v="Corporate"/>
    <x v="1"/>
    <x v="2"/>
    <s v="Small Box"/>
    <x v="132"/>
    <n v="0.4"/>
    <s v="United States"/>
    <x v="0"/>
    <x v="32"/>
    <s v="Texarkana"/>
    <n v="71854"/>
    <x v="163"/>
    <d v="2015-05-14T00:00:00"/>
    <x v="8"/>
    <n v="1"/>
    <n v="-149.21199999999999"/>
    <n v="15"/>
    <n v="85.26"/>
    <n v="5.28"/>
  </r>
  <r>
    <n v="353"/>
    <n v="89647"/>
    <x v="964"/>
    <x v="2"/>
    <x v="2"/>
    <n v="0.08"/>
    <n v="4.8899999999999997"/>
    <n v="4.93"/>
    <s v="Express Air"/>
    <s v="Home Office"/>
    <x v="2"/>
    <x v="7"/>
    <s v="Small Pack"/>
    <x v="576"/>
    <n v="0.66"/>
    <s v="United States"/>
    <x v="2"/>
    <x v="23"/>
    <s v="Glendale"/>
    <n v="85301"/>
    <x v="163"/>
    <d v="2015-05-14T00:00:00"/>
    <x v="8"/>
    <n v="1"/>
    <n v="-165.45"/>
    <n v="17"/>
    <n v="84.76"/>
    <n v="4.8099999999999996"/>
  </r>
  <r>
    <n v="353"/>
    <n v="89647"/>
    <x v="964"/>
    <x v="2"/>
    <x v="2"/>
    <n v="7.0000000000000007E-2"/>
    <n v="6.68"/>
    <n v="6.92"/>
    <s v="Regular Air"/>
    <s v="Home Office"/>
    <x v="1"/>
    <x v="2"/>
    <s v="Small Box"/>
    <x v="812"/>
    <n v="0.37"/>
    <s v="United States"/>
    <x v="2"/>
    <x v="23"/>
    <s v="Glendale"/>
    <n v="85301"/>
    <x v="163"/>
    <d v="2015-05-21T00:00:00"/>
    <x v="8"/>
    <n v="6"/>
    <n v="-141.12"/>
    <n v="16"/>
    <n v="104.84"/>
    <n v="6.61"/>
  </r>
  <r>
    <n v="539"/>
    <n v="91174"/>
    <x v="965"/>
    <x v="1"/>
    <x v="3"/>
    <n v="0.05"/>
    <n v="59.78"/>
    <n v="10.29"/>
    <s v="Regular Air"/>
    <s v="Small Business"/>
    <x v="1"/>
    <x v="1"/>
    <s v="Small Box"/>
    <x v="813"/>
    <n v="0.39"/>
    <s v="United States"/>
    <x v="1"/>
    <x v="4"/>
    <s v="Urbana"/>
    <n v="61801"/>
    <x v="163"/>
    <d v="2015-05-15T00:00:00"/>
    <x v="8"/>
    <n v="2"/>
    <n v="159.52969999999999"/>
    <n v="7"/>
    <n v="414.49"/>
    <n v="59.73"/>
  </r>
  <r>
    <n v="540"/>
    <n v="91174"/>
    <x v="966"/>
    <x v="1"/>
    <x v="3"/>
    <n v="0.08"/>
    <n v="20.99"/>
    <n v="1.25"/>
    <s v="Regular Air"/>
    <s v="Small Business"/>
    <x v="2"/>
    <x v="13"/>
    <s v="Small Pack"/>
    <x v="814"/>
    <n v="0.83"/>
    <s v="United States"/>
    <x v="1"/>
    <x v="4"/>
    <s v="Vernon Hills"/>
    <n v="60061"/>
    <x v="163"/>
    <d v="2015-05-16T00:00:00"/>
    <x v="8"/>
    <n v="2"/>
    <n v="15.3714"/>
    <n v="28"/>
    <n v="469.69"/>
    <n v="20.91"/>
  </r>
  <r>
    <n v="1069"/>
    <n v="87110"/>
    <x v="967"/>
    <x v="1"/>
    <x v="3"/>
    <n v="0.02"/>
    <n v="15.94"/>
    <n v="5.45"/>
    <s v="Regular Air"/>
    <s v="Home Office"/>
    <x v="1"/>
    <x v="9"/>
    <s v="Small Pack"/>
    <x v="815"/>
    <n v="0.55000000000000004"/>
    <s v="United States"/>
    <x v="1"/>
    <x v="4"/>
    <s v="Carbondale"/>
    <n v="62901"/>
    <x v="163"/>
    <d v="2015-05-15T00:00:00"/>
    <x v="8"/>
    <n v="2"/>
    <n v="139.61199999999999"/>
    <n v="41"/>
    <n v="664.34"/>
    <n v="15.92"/>
  </r>
  <r>
    <n v="1023"/>
    <n v="88633"/>
    <x v="968"/>
    <x v="3"/>
    <x v="0"/>
    <n v="0.02"/>
    <n v="39.06"/>
    <n v="10.55"/>
    <s v="Regular Air"/>
    <s v="Small Business"/>
    <x v="1"/>
    <x v="1"/>
    <s v="Small Box"/>
    <x v="436"/>
    <n v="0.37"/>
    <s v="United States"/>
    <x v="3"/>
    <x v="28"/>
    <s v="Wilkinsburg"/>
    <n v="15221"/>
    <x v="164"/>
    <d v="2015-05-15T00:00:00"/>
    <x v="8"/>
    <n v="1"/>
    <n v="442.0899"/>
    <n v="16"/>
    <n v="640.71"/>
    <n v="39.04"/>
  </r>
  <r>
    <n v="1023"/>
    <n v="88633"/>
    <x v="968"/>
    <x v="3"/>
    <x v="0"/>
    <n v="0.1"/>
    <n v="37.700000000000003"/>
    <n v="2.99"/>
    <s v="Regular Air"/>
    <s v="Small Business"/>
    <x v="1"/>
    <x v="1"/>
    <s v="Small Box"/>
    <x v="816"/>
    <n v="0.35"/>
    <s v="United States"/>
    <x v="3"/>
    <x v="28"/>
    <s v="Wilkinsburg"/>
    <n v="15221"/>
    <x v="164"/>
    <d v="2015-05-16T00:00:00"/>
    <x v="8"/>
    <n v="1"/>
    <n v="455.12400000000002"/>
    <n v="18"/>
    <n v="659.6"/>
    <n v="37.6"/>
  </r>
  <r>
    <n v="18"/>
    <n v="90031"/>
    <x v="969"/>
    <x v="2"/>
    <x v="1"/>
    <n v="0.05"/>
    <n v="26.48"/>
    <n v="6.93"/>
    <s v="Regular Air"/>
    <s v="Small Business"/>
    <x v="0"/>
    <x v="8"/>
    <s v="Small Box"/>
    <x v="817"/>
    <n v="0.49"/>
    <s v="United States"/>
    <x v="2"/>
    <x v="34"/>
    <s v="Helena"/>
    <n v="59601"/>
    <x v="164"/>
    <d v="2015-05-16T00:00:00"/>
    <x v="8"/>
    <n v="1"/>
    <n v="314.48129999999998"/>
    <n v="17"/>
    <n v="455.77"/>
    <n v="26.43"/>
  </r>
  <r>
    <n v="21"/>
    <n v="41793"/>
    <x v="970"/>
    <x v="3"/>
    <x v="1"/>
    <n v="0.05"/>
    <n v="26.48"/>
    <n v="6.93"/>
    <s v="Regular Air"/>
    <s v="Small Business"/>
    <x v="0"/>
    <x v="8"/>
    <s v="Small Box"/>
    <x v="817"/>
    <n v="0.49"/>
    <s v="United States"/>
    <x v="3"/>
    <x v="5"/>
    <s v="New York City"/>
    <n v="10012"/>
    <x v="164"/>
    <d v="2015-05-16T00:00:00"/>
    <x v="8"/>
    <n v="1"/>
    <n v="384.38"/>
    <n v="70"/>
    <n v="1876.69"/>
    <n v="26.43"/>
  </r>
  <r>
    <n v="1989"/>
    <n v="90001"/>
    <x v="179"/>
    <x v="2"/>
    <x v="1"/>
    <n v="0.01"/>
    <n v="30.98"/>
    <n v="6.5"/>
    <s v="Regular Air"/>
    <s v="Corporate"/>
    <x v="2"/>
    <x v="7"/>
    <s v="Small Box"/>
    <x v="660"/>
    <n v="0.64"/>
    <s v="United States"/>
    <x v="2"/>
    <x v="9"/>
    <s v="Holladay"/>
    <n v="84117"/>
    <x v="164"/>
    <d v="2015-05-16T00:00:00"/>
    <x v="8"/>
    <n v="1"/>
    <n v="46.29"/>
    <n v="11"/>
    <n v="363.37"/>
    <n v="30.97"/>
  </r>
  <r>
    <n v="1989"/>
    <n v="90001"/>
    <x v="179"/>
    <x v="2"/>
    <x v="1"/>
    <n v="0.01"/>
    <n v="40.99"/>
    <n v="19.989999999999998"/>
    <s v="Regular Air"/>
    <s v="Corporate"/>
    <x v="1"/>
    <x v="2"/>
    <s v="Small Box"/>
    <x v="345"/>
    <n v="0.36"/>
    <s v="United States"/>
    <x v="2"/>
    <x v="9"/>
    <s v="Holladay"/>
    <n v="84117"/>
    <x v="164"/>
    <d v="2015-05-18T00:00:00"/>
    <x v="8"/>
    <n v="2"/>
    <n v="177.79"/>
    <n v="11"/>
    <n v="480.75"/>
    <n v="40.98"/>
  </r>
  <r>
    <n v="266"/>
    <n v="90594"/>
    <x v="971"/>
    <x v="1"/>
    <x v="3"/>
    <n v="0.08"/>
    <n v="6.48"/>
    <n v="7.03"/>
    <s v="Regular Air"/>
    <s v="Corporate"/>
    <x v="1"/>
    <x v="2"/>
    <s v="Small Box"/>
    <x v="562"/>
    <n v="0.37"/>
    <s v="United States"/>
    <x v="1"/>
    <x v="24"/>
    <s v="San Antonio"/>
    <n v="78207"/>
    <x v="164"/>
    <d v="2015-05-16T00:00:00"/>
    <x v="8"/>
    <n v="1"/>
    <n v="8.9320000000000004"/>
    <n v="10"/>
    <n v="67.86"/>
    <n v="6.4"/>
  </r>
  <r>
    <n v="266"/>
    <n v="90594"/>
    <x v="971"/>
    <x v="1"/>
    <x v="3"/>
    <n v="0.01"/>
    <n v="20.34"/>
    <n v="35"/>
    <s v="Regular Air"/>
    <s v="Corporate"/>
    <x v="1"/>
    <x v="12"/>
    <s v="Large Box"/>
    <x v="446"/>
    <n v="0.84"/>
    <s v="United States"/>
    <x v="1"/>
    <x v="24"/>
    <s v="San Antonio"/>
    <n v="78207"/>
    <x v="164"/>
    <d v="2015-05-16T00:00:00"/>
    <x v="8"/>
    <n v="1"/>
    <n v="229.63800000000001"/>
    <n v="33"/>
    <n v="747.28"/>
    <n v="20.329999999999998"/>
  </r>
  <r>
    <n v="491"/>
    <n v="8353"/>
    <x v="757"/>
    <x v="3"/>
    <x v="3"/>
    <n v="0.08"/>
    <n v="2.94"/>
    <n v="0.96"/>
    <s v="Regular Air"/>
    <s v="Consumer"/>
    <x v="1"/>
    <x v="9"/>
    <s v="Wrap Bag"/>
    <x v="206"/>
    <n v="0.57999999999999996"/>
    <s v="United States"/>
    <x v="3"/>
    <x v="5"/>
    <s v="New York City"/>
    <n v="10154"/>
    <x v="164"/>
    <d v="2015-05-17T00:00:00"/>
    <x v="8"/>
    <n v="1"/>
    <n v="-2.12"/>
    <n v="23"/>
    <n v="66.7"/>
    <n v="2.86"/>
  </r>
  <r>
    <n v="494"/>
    <n v="88905"/>
    <x v="758"/>
    <x v="2"/>
    <x v="3"/>
    <n v="0.06"/>
    <n v="8.32"/>
    <n v="2.38"/>
    <s v="Regular Air"/>
    <s v="Consumer"/>
    <x v="2"/>
    <x v="7"/>
    <s v="Small Pack"/>
    <x v="22"/>
    <n v="0.74"/>
    <s v="United States"/>
    <x v="2"/>
    <x v="6"/>
    <s v="Seattle"/>
    <n v="98115"/>
    <x v="164"/>
    <d v="2015-05-17T00:00:00"/>
    <x v="8"/>
    <n v="1"/>
    <n v="-36.630000000000003"/>
    <n v="12"/>
    <n v="101.26"/>
    <n v="8.26"/>
  </r>
  <r>
    <n v="494"/>
    <n v="88905"/>
    <x v="758"/>
    <x v="2"/>
    <x v="3"/>
    <n v="0.08"/>
    <n v="2.94"/>
    <n v="0.96"/>
    <s v="Regular Air"/>
    <s v="Consumer"/>
    <x v="1"/>
    <x v="9"/>
    <s v="Wrap Bag"/>
    <x v="206"/>
    <n v="0.57999999999999996"/>
    <s v="United States"/>
    <x v="2"/>
    <x v="6"/>
    <s v="Seattle"/>
    <n v="98115"/>
    <x v="164"/>
    <d v="2015-05-17T00:00:00"/>
    <x v="8"/>
    <n v="1"/>
    <n v="-2.12"/>
    <n v="6"/>
    <n v="17.399999999999999"/>
    <n v="2.86"/>
  </r>
  <r>
    <n v="3041"/>
    <n v="86102"/>
    <x v="972"/>
    <x v="1"/>
    <x v="4"/>
    <n v="0.08"/>
    <n v="73.98"/>
    <n v="4"/>
    <s v="Regular Air"/>
    <s v="Corporate"/>
    <x v="2"/>
    <x v="7"/>
    <s v="Small Box"/>
    <x v="517"/>
    <n v="0.77"/>
    <s v="United States"/>
    <x v="1"/>
    <x v="17"/>
    <s v="Garden City"/>
    <n v="67846"/>
    <x v="164"/>
    <d v="2015-05-18T00:00:00"/>
    <x v="8"/>
    <n v="2"/>
    <n v="97.16"/>
    <n v="17"/>
    <n v="1181.67"/>
    <n v="73.900000000000006"/>
  </r>
  <r>
    <n v="3041"/>
    <n v="86102"/>
    <x v="972"/>
    <x v="1"/>
    <x v="4"/>
    <n v="0.02"/>
    <n v="3.68"/>
    <n v="1.32"/>
    <s v="Regular Air"/>
    <s v="Corporate"/>
    <x v="1"/>
    <x v="16"/>
    <s v="Wrap Bag"/>
    <x v="429"/>
    <n v="0.83"/>
    <s v="United States"/>
    <x v="1"/>
    <x v="17"/>
    <s v="Garden City"/>
    <n v="67846"/>
    <x v="164"/>
    <d v="2015-05-17T00:00:00"/>
    <x v="8"/>
    <n v="1"/>
    <n v="-20.65"/>
    <n v="8"/>
    <n v="29.93"/>
    <n v="3.66"/>
  </r>
  <r>
    <n v="136"/>
    <n v="88534"/>
    <x v="973"/>
    <x v="2"/>
    <x v="0"/>
    <n v="0.04"/>
    <n v="18.97"/>
    <n v="9.5399999999999991"/>
    <s v="Regular Air"/>
    <s v="Small Business"/>
    <x v="1"/>
    <x v="2"/>
    <s v="Small Box"/>
    <x v="459"/>
    <n v="0.37"/>
    <s v="United States"/>
    <x v="2"/>
    <x v="2"/>
    <s v="Petaluma"/>
    <n v="94952"/>
    <x v="165"/>
    <d v="2015-05-17T00:00:00"/>
    <x v="8"/>
    <n v="0"/>
    <n v="3.04"/>
    <n v="5"/>
    <n v="101.74"/>
    <n v="18.93"/>
  </r>
  <r>
    <n v="136"/>
    <n v="88534"/>
    <x v="973"/>
    <x v="2"/>
    <x v="0"/>
    <n v="0.09"/>
    <n v="10.98"/>
    <n v="3.37"/>
    <s v="Regular Air"/>
    <s v="Small Business"/>
    <x v="1"/>
    <x v="16"/>
    <s v="Small Pack"/>
    <x v="783"/>
    <n v="0.56999999999999995"/>
    <s v="United States"/>
    <x v="2"/>
    <x v="2"/>
    <s v="Petaluma"/>
    <n v="94952"/>
    <x v="165"/>
    <d v="2015-05-17T00:00:00"/>
    <x v="8"/>
    <n v="0"/>
    <n v="2.706"/>
    <n v="8"/>
    <n v="84.52"/>
    <n v="10.89"/>
  </r>
  <r>
    <n v="688"/>
    <n v="88503"/>
    <x v="226"/>
    <x v="1"/>
    <x v="0"/>
    <n v="7.0000000000000007E-2"/>
    <n v="279.48"/>
    <n v="35"/>
    <s v="Regular Air"/>
    <s v="Small Business"/>
    <x v="1"/>
    <x v="12"/>
    <s v="Large Box"/>
    <x v="792"/>
    <n v="0.8"/>
    <s v="United States"/>
    <x v="1"/>
    <x v="10"/>
    <s v="Saint Louis"/>
    <n v="63116"/>
    <x v="165"/>
    <d v="2015-05-16T00:00:00"/>
    <x v="8"/>
    <n v="0"/>
    <n v="-207.28"/>
    <n v="10"/>
    <n v="2716.09"/>
    <n v="279.41000000000003"/>
  </r>
  <r>
    <n v="1042"/>
    <n v="87847"/>
    <x v="974"/>
    <x v="2"/>
    <x v="0"/>
    <n v="0"/>
    <n v="14.42"/>
    <n v="6.75"/>
    <s v="Express Air"/>
    <s v="Small Business"/>
    <x v="1"/>
    <x v="3"/>
    <s v="Medium Box"/>
    <x v="248"/>
    <n v="0.52"/>
    <s v="United States"/>
    <x v="2"/>
    <x v="2"/>
    <s v="Yuba City"/>
    <n v="95991"/>
    <x v="165"/>
    <d v="2015-05-17T00:00:00"/>
    <x v="8"/>
    <n v="0"/>
    <n v="9.33"/>
    <n v="6"/>
    <n v="98.96"/>
    <n v="14.42"/>
  </r>
  <r>
    <n v="1390"/>
    <n v="88731"/>
    <x v="975"/>
    <x v="2"/>
    <x v="0"/>
    <n v="0.1"/>
    <n v="8.17"/>
    <n v="1.69"/>
    <s v="Regular Air"/>
    <s v="Corporate"/>
    <x v="1"/>
    <x v="2"/>
    <s v="Wrap Bag"/>
    <x v="818"/>
    <n v="0.38"/>
    <s v="United States"/>
    <x v="2"/>
    <x v="2"/>
    <s v="Stockton"/>
    <n v="95207"/>
    <x v="165"/>
    <d v="2015-05-16T00:00:00"/>
    <x v="8"/>
    <n v="0"/>
    <n v="100.2984"/>
    <n v="19"/>
    <n v="145.36000000000001"/>
    <n v="8.07"/>
  </r>
  <r>
    <n v="1390"/>
    <n v="88731"/>
    <x v="975"/>
    <x v="2"/>
    <x v="0"/>
    <n v="0.03"/>
    <n v="110.99"/>
    <n v="2.5"/>
    <s v="Regular Air"/>
    <s v="Corporate"/>
    <x v="2"/>
    <x v="13"/>
    <s v="Small Box"/>
    <x v="538"/>
    <n v="0.56999999999999995"/>
    <s v="United States"/>
    <x v="2"/>
    <x v="2"/>
    <s v="Stockton"/>
    <n v="95207"/>
    <x v="165"/>
    <d v="2015-05-18T00:00:00"/>
    <x v="8"/>
    <n v="1"/>
    <n v="2495.3987999999999"/>
    <n v="38"/>
    <n v="3616.52"/>
    <n v="110.96"/>
  </r>
  <r>
    <n v="1721"/>
    <n v="90787"/>
    <x v="976"/>
    <x v="0"/>
    <x v="1"/>
    <n v="0.04"/>
    <n v="12.44"/>
    <n v="6.27"/>
    <s v="Regular Air"/>
    <s v="Corporate"/>
    <x v="1"/>
    <x v="12"/>
    <s v="Medium Box"/>
    <x v="819"/>
    <n v="0.56999999999999995"/>
    <s v="United States"/>
    <x v="0"/>
    <x v="32"/>
    <s v="Jonesboro"/>
    <n v="72401"/>
    <x v="165"/>
    <d v="2015-05-17T00:00:00"/>
    <x v="8"/>
    <n v="0"/>
    <n v="-258.56599999999997"/>
    <n v="37"/>
    <n v="464.94"/>
    <n v="12.4"/>
  </r>
  <r>
    <n v="1723"/>
    <n v="32710"/>
    <x v="629"/>
    <x v="2"/>
    <x v="1"/>
    <n v="0.04"/>
    <n v="12.44"/>
    <n v="6.27"/>
    <s v="Regular Air"/>
    <s v="Corporate"/>
    <x v="1"/>
    <x v="12"/>
    <s v="Medium Box"/>
    <x v="819"/>
    <n v="0.56999999999999995"/>
    <s v="United States"/>
    <x v="2"/>
    <x v="2"/>
    <s v="San Diego"/>
    <n v="92037"/>
    <x v="165"/>
    <d v="2015-05-17T00:00:00"/>
    <x v="8"/>
    <n v="0"/>
    <n v="-59.06"/>
    <n v="146"/>
    <n v="1834.61"/>
    <n v="12.4"/>
  </r>
  <r>
    <n v="2610"/>
    <n v="86118"/>
    <x v="977"/>
    <x v="2"/>
    <x v="1"/>
    <n v="0.09"/>
    <n v="5.4"/>
    <n v="7.78"/>
    <s v="Regular Air"/>
    <s v="Corporate"/>
    <x v="1"/>
    <x v="1"/>
    <s v="Small Box"/>
    <x v="27"/>
    <n v="0.37"/>
    <s v="United States"/>
    <x v="2"/>
    <x v="2"/>
    <s v="Davis"/>
    <n v="95616"/>
    <x v="165"/>
    <d v="2015-05-17T00:00:00"/>
    <x v="8"/>
    <n v="0"/>
    <n v="-136.25200000000001"/>
    <n v="9"/>
    <n v="49.24"/>
    <n v="5.31"/>
  </r>
  <r>
    <n v="3354"/>
    <n v="88589"/>
    <x v="910"/>
    <x v="2"/>
    <x v="1"/>
    <n v="0.03"/>
    <n v="28.53"/>
    <n v="1.49"/>
    <s v="Regular Air"/>
    <s v="Corporate"/>
    <x v="1"/>
    <x v="1"/>
    <s v="Small Box"/>
    <x v="161"/>
    <n v="0.38"/>
    <s v="United States"/>
    <x v="2"/>
    <x v="2"/>
    <s v="Calexico"/>
    <n v="92231"/>
    <x v="165"/>
    <d v="2015-05-17T00:00:00"/>
    <x v="8"/>
    <n v="0"/>
    <n v="137.67570000000001"/>
    <n v="7"/>
    <n v="199.53"/>
    <n v="28.5"/>
  </r>
  <r>
    <n v="3354"/>
    <n v="88589"/>
    <x v="910"/>
    <x v="2"/>
    <x v="1"/>
    <n v="7.0000000000000007E-2"/>
    <n v="5.98"/>
    <n v="7.15"/>
    <s v="Regular Air"/>
    <s v="Corporate"/>
    <x v="1"/>
    <x v="2"/>
    <s v="Small Box"/>
    <x v="563"/>
    <n v="0.36"/>
    <s v="United States"/>
    <x v="2"/>
    <x v="2"/>
    <s v="Calexico"/>
    <n v="92231"/>
    <x v="165"/>
    <d v="2015-05-18T00:00:00"/>
    <x v="8"/>
    <n v="1"/>
    <n v="-62"/>
    <n v="6"/>
    <n v="37.049999999999997"/>
    <n v="5.91"/>
  </r>
  <r>
    <n v="2070"/>
    <n v="88558"/>
    <x v="978"/>
    <x v="1"/>
    <x v="2"/>
    <n v="7.0000000000000007E-2"/>
    <n v="35.99"/>
    <n v="5.99"/>
    <s v="Regular Air"/>
    <s v="Corporate"/>
    <x v="2"/>
    <x v="13"/>
    <s v="Wrap Bag"/>
    <x v="274"/>
    <n v="0.38"/>
    <s v="United States"/>
    <x v="1"/>
    <x v="18"/>
    <s v="Eastpointe"/>
    <n v="48021"/>
    <x v="165"/>
    <d v="2015-05-20T00:00:00"/>
    <x v="8"/>
    <n v="3"/>
    <n v="17.8398"/>
    <n v="5"/>
    <n v="153.61000000000001"/>
    <n v="35.92"/>
  </r>
  <r>
    <n v="2071"/>
    <n v="88558"/>
    <x v="311"/>
    <x v="1"/>
    <x v="2"/>
    <n v="0.08"/>
    <n v="65.989999999999995"/>
    <n v="5.92"/>
    <s v="Express Air"/>
    <s v="Corporate"/>
    <x v="2"/>
    <x v="13"/>
    <s v="Small Box"/>
    <x v="580"/>
    <n v="0.57999999999999996"/>
    <s v="United States"/>
    <x v="1"/>
    <x v="18"/>
    <s v="Farmington Hills"/>
    <n v="48336"/>
    <x v="165"/>
    <d v="2015-05-23T00:00:00"/>
    <x v="8"/>
    <n v="5"/>
    <n v="183.84299999999999"/>
    <n v="20"/>
    <n v="1063.81"/>
    <n v="65.91"/>
  </r>
  <r>
    <n v="1984"/>
    <n v="91258"/>
    <x v="979"/>
    <x v="0"/>
    <x v="4"/>
    <n v="0.1"/>
    <n v="7.37"/>
    <n v="5.53"/>
    <s v="Regular Air"/>
    <s v="Consumer"/>
    <x v="2"/>
    <x v="7"/>
    <s v="Small Pack"/>
    <x v="477"/>
    <n v="0.69"/>
    <s v="United States"/>
    <x v="0"/>
    <x v="37"/>
    <s v="Hilton Head Island"/>
    <n v="29915"/>
    <x v="165"/>
    <d v="2015-05-16T00:00:00"/>
    <x v="8"/>
    <n v="0"/>
    <n v="290.202"/>
    <n v="38"/>
    <n v="269.33"/>
    <n v="7.27"/>
  </r>
  <r>
    <n v="91"/>
    <n v="87175"/>
    <x v="368"/>
    <x v="2"/>
    <x v="1"/>
    <n v="7.0000000000000007E-2"/>
    <n v="19.84"/>
    <n v="4.0999999999999996"/>
    <s v="Regular Air"/>
    <s v="Home Office"/>
    <x v="1"/>
    <x v="9"/>
    <s v="Wrap Bag"/>
    <x v="820"/>
    <n v="0.44"/>
    <s v="United States"/>
    <x v="2"/>
    <x v="2"/>
    <s v="Vallejo"/>
    <n v="94591"/>
    <x v="166"/>
    <d v="2015-05-18T00:00:00"/>
    <x v="8"/>
    <n v="1"/>
    <n v="117.852"/>
    <n v="9"/>
    <n v="170.8"/>
    <n v="19.77"/>
  </r>
  <r>
    <n v="92"/>
    <n v="87175"/>
    <x v="980"/>
    <x v="0"/>
    <x v="1"/>
    <n v="7.0000000000000007E-2"/>
    <n v="8.34"/>
    <n v="1.43"/>
    <s v="Regular Air"/>
    <s v="Home Office"/>
    <x v="1"/>
    <x v="2"/>
    <s v="Wrap Bag"/>
    <x v="821"/>
    <n v="0.35"/>
    <s v="United States"/>
    <x v="0"/>
    <x v="48"/>
    <s v="Terrytown"/>
    <n v="70056"/>
    <x v="166"/>
    <d v="2015-05-19T00:00:00"/>
    <x v="8"/>
    <n v="2"/>
    <n v="-190.68"/>
    <n v="16"/>
    <n v="132.08000000000001"/>
    <n v="8.27"/>
  </r>
  <r>
    <n v="92"/>
    <n v="87175"/>
    <x v="980"/>
    <x v="0"/>
    <x v="1"/>
    <n v="0.09"/>
    <n v="4.9800000000000004"/>
    <n v="6.07"/>
    <s v="Regular Air"/>
    <s v="Home Office"/>
    <x v="1"/>
    <x v="2"/>
    <s v="Small Box"/>
    <x v="529"/>
    <n v="0.36"/>
    <s v="United States"/>
    <x v="0"/>
    <x v="48"/>
    <s v="Terrytown"/>
    <n v="70056"/>
    <x v="166"/>
    <d v="2015-05-18T00:00:00"/>
    <x v="8"/>
    <n v="1"/>
    <n v="325.39800000000002"/>
    <n v="9"/>
    <n v="45.34"/>
    <n v="4.8899999999999997"/>
  </r>
  <r>
    <n v="772"/>
    <n v="88668"/>
    <x v="486"/>
    <x v="3"/>
    <x v="2"/>
    <n v="0.02"/>
    <n v="4.0599999999999996"/>
    <n v="6.89"/>
    <s v="Express Air"/>
    <s v="Small Business"/>
    <x v="1"/>
    <x v="3"/>
    <s v="Small Box"/>
    <x v="361"/>
    <n v="0.6"/>
    <s v="United States"/>
    <x v="3"/>
    <x v="28"/>
    <s v="Allentown"/>
    <n v="18103"/>
    <x v="166"/>
    <d v="2015-05-21T00:00:00"/>
    <x v="8"/>
    <n v="4"/>
    <n v="12.706"/>
    <n v="12"/>
    <n v="64.41"/>
    <n v="4.04"/>
  </r>
  <r>
    <n v="772"/>
    <n v="88668"/>
    <x v="486"/>
    <x v="3"/>
    <x v="2"/>
    <n v="7.0000000000000007E-2"/>
    <n v="9.49"/>
    <n v="5.76"/>
    <s v="Regular Air"/>
    <s v="Small Business"/>
    <x v="2"/>
    <x v="4"/>
    <s v="Medium Box"/>
    <x v="822"/>
    <n v="0.39"/>
    <s v="United States"/>
    <x v="3"/>
    <x v="28"/>
    <s v="Allentown"/>
    <n v="18103"/>
    <x v="166"/>
    <d v="2015-05-21T00:00:00"/>
    <x v="8"/>
    <n v="4"/>
    <n v="7.71516"/>
    <n v="37"/>
    <n v="344.57"/>
    <n v="9.42"/>
  </r>
  <r>
    <n v="1906"/>
    <n v="86500"/>
    <x v="981"/>
    <x v="3"/>
    <x v="2"/>
    <n v="7.0000000000000007E-2"/>
    <n v="172.99"/>
    <n v="19.989999999999998"/>
    <s v="Regular Air"/>
    <s v="Corporate"/>
    <x v="1"/>
    <x v="1"/>
    <s v="Small Box"/>
    <x v="823"/>
    <n v="0.39"/>
    <s v="United States"/>
    <x v="3"/>
    <x v="15"/>
    <s v="Lima"/>
    <n v="45801"/>
    <x v="166"/>
    <d v="2015-05-17T00:00:00"/>
    <x v="8"/>
    <n v="0"/>
    <n v="2502.6851999999999"/>
    <n v="22"/>
    <n v="3627.08"/>
    <n v="172.92"/>
  </r>
  <r>
    <n v="1907"/>
    <n v="86500"/>
    <x v="982"/>
    <x v="3"/>
    <x v="2"/>
    <n v="0.09"/>
    <n v="7.64"/>
    <n v="1.39"/>
    <s v="Regular Air"/>
    <s v="Corporate"/>
    <x v="1"/>
    <x v="15"/>
    <s v="Small Box"/>
    <x v="704"/>
    <n v="0.36"/>
    <s v="United States"/>
    <x v="3"/>
    <x v="15"/>
    <s v="Lorain"/>
    <n v="44052"/>
    <x v="166"/>
    <d v="2015-05-26T00:00:00"/>
    <x v="8"/>
    <n v="7"/>
    <n v="0.68799999999999994"/>
    <n v="1"/>
    <n v="8.34"/>
    <n v="7.55"/>
  </r>
  <r>
    <n v="2858"/>
    <n v="88279"/>
    <x v="983"/>
    <x v="0"/>
    <x v="3"/>
    <n v="0.06"/>
    <n v="2.94"/>
    <n v="0.96"/>
    <s v="Regular Air"/>
    <s v="Corporate"/>
    <x v="1"/>
    <x v="9"/>
    <s v="Wrap Bag"/>
    <x v="206"/>
    <n v="0.57999999999999996"/>
    <s v="United States"/>
    <x v="0"/>
    <x v="7"/>
    <s v="Fruit Cove"/>
    <n v="32259"/>
    <x v="166"/>
    <d v="2015-05-18T00:00:00"/>
    <x v="8"/>
    <n v="1"/>
    <n v="-8.8759999999999994"/>
    <n v="3"/>
    <n v="8.7899999999999991"/>
    <n v="2.88"/>
  </r>
  <r>
    <n v="3132"/>
    <n v="86794"/>
    <x v="770"/>
    <x v="1"/>
    <x v="3"/>
    <n v="0.04"/>
    <n v="62.05"/>
    <n v="3.99"/>
    <s v="Regular Air"/>
    <s v="Corporate"/>
    <x v="1"/>
    <x v="3"/>
    <s v="Small Box"/>
    <x v="824"/>
    <n v="0.55000000000000004"/>
    <s v="United States"/>
    <x v="1"/>
    <x v="4"/>
    <s v="Mundelein"/>
    <n v="60060"/>
    <x v="166"/>
    <d v="2015-05-18T00:00:00"/>
    <x v="8"/>
    <n v="1"/>
    <n v="1644.0768"/>
    <n v="40"/>
    <n v="2382.7199999999998"/>
    <n v="62.01"/>
  </r>
  <r>
    <n v="3113"/>
    <n v="86860"/>
    <x v="984"/>
    <x v="0"/>
    <x v="4"/>
    <n v="7.0000000000000007E-2"/>
    <n v="34.54"/>
    <n v="14.72"/>
    <s v="Regular Air"/>
    <s v="Corporate"/>
    <x v="1"/>
    <x v="1"/>
    <s v="Small Box"/>
    <x v="825"/>
    <n v="0.37"/>
    <s v="United States"/>
    <x v="0"/>
    <x v="48"/>
    <s v="New Iberia"/>
    <n v="70560"/>
    <x v="166"/>
    <d v="2015-05-18T00:00:00"/>
    <x v="8"/>
    <n v="1"/>
    <n v="-20.182259999999999"/>
    <n v="17"/>
    <n v="574.97"/>
    <n v="34.47"/>
  </r>
  <r>
    <n v="3113"/>
    <n v="86860"/>
    <x v="984"/>
    <x v="0"/>
    <x v="4"/>
    <n v="0.02"/>
    <n v="12.28"/>
    <n v="6.47"/>
    <s v="Regular Air"/>
    <s v="Corporate"/>
    <x v="1"/>
    <x v="2"/>
    <s v="Small Box"/>
    <x v="275"/>
    <n v="0.38"/>
    <s v="United States"/>
    <x v="0"/>
    <x v="48"/>
    <s v="New Iberia"/>
    <n v="70560"/>
    <x v="166"/>
    <d v="2015-05-17T00:00:00"/>
    <x v="8"/>
    <n v="0"/>
    <n v="-156.97219999999999"/>
    <n v="9"/>
    <n v="115.22"/>
    <n v="12.26"/>
  </r>
  <r>
    <n v="3113"/>
    <n v="86860"/>
    <x v="984"/>
    <x v="0"/>
    <x v="4"/>
    <n v="0.06"/>
    <n v="34.58"/>
    <n v="8.99"/>
    <s v="Express Air"/>
    <s v="Corporate"/>
    <x v="1"/>
    <x v="9"/>
    <s v="Small Pack"/>
    <x v="826"/>
    <n v="0.56000000000000005"/>
    <s v="United States"/>
    <x v="0"/>
    <x v="48"/>
    <s v="New Iberia"/>
    <n v="70560"/>
    <x v="166"/>
    <d v="2015-05-19T00:00:00"/>
    <x v="8"/>
    <n v="2"/>
    <n v="384.5043"/>
    <n v="13"/>
    <n v="456.58"/>
    <n v="34.520000000000003"/>
  </r>
  <r>
    <n v="2035"/>
    <n v="87117"/>
    <x v="985"/>
    <x v="0"/>
    <x v="0"/>
    <n v="0.1"/>
    <n v="1.89"/>
    <n v="0.76"/>
    <s v="Regular Air"/>
    <s v="Consumer"/>
    <x v="1"/>
    <x v="14"/>
    <s v="Wrap Bag"/>
    <x v="827"/>
    <n v="0.83"/>
    <s v="United States"/>
    <x v="0"/>
    <x v="7"/>
    <s v="Palm Beach Gardens"/>
    <n v="33403"/>
    <x v="167"/>
    <d v="2015-05-20T00:00:00"/>
    <x v="8"/>
    <n v="3"/>
    <n v="-40.432000000000002"/>
    <n v="20"/>
    <n v="36.72"/>
    <n v="1.79"/>
  </r>
  <r>
    <n v="1554"/>
    <n v="87485"/>
    <x v="333"/>
    <x v="0"/>
    <x v="1"/>
    <n v="0.04"/>
    <n v="10.98"/>
    <n v="3.99"/>
    <s v="Regular Air"/>
    <s v="Small Business"/>
    <x v="1"/>
    <x v="3"/>
    <s v="Small Box"/>
    <x v="728"/>
    <n v="0.57999999999999996"/>
    <s v="United States"/>
    <x v="0"/>
    <x v="0"/>
    <s v="Gulfport"/>
    <n v="39503"/>
    <x v="167"/>
    <d v="2015-05-18T00:00:00"/>
    <x v="8"/>
    <n v="1"/>
    <n v="481.03199999999998"/>
    <n v="15"/>
    <n v="172.22"/>
    <n v="10.94"/>
  </r>
  <r>
    <n v="3086"/>
    <n v="88380"/>
    <x v="986"/>
    <x v="0"/>
    <x v="1"/>
    <n v="0.05"/>
    <n v="39.99"/>
    <n v="10.25"/>
    <s v="Express Air"/>
    <s v="Consumer"/>
    <x v="2"/>
    <x v="7"/>
    <s v="Small Box"/>
    <x v="828"/>
    <n v="0.55000000000000004"/>
    <s v="United States"/>
    <x v="0"/>
    <x v="7"/>
    <s v="North Port"/>
    <n v="34287"/>
    <x v="167"/>
    <d v="2015-05-19T00:00:00"/>
    <x v="8"/>
    <n v="2"/>
    <n v="4.29"/>
    <n v="3"/>
    <n v="130.91"/>
    <n v="39.94"/>
  </r>
  <r>
    <n v="487"/>
    <n v="91063"/>
    <x v="987"/>
    <x v="3"/>
    <x v="3"/>
    <n v="0.1"/>
    <n v="3.36"/>
    <n v="6.27"/>
    <s v="Express Air"/>
    <s v="Corporate"/>
    <x v="1"/>
    <x v="1"/>
    <s v="Small Box"/>
    <x v="134"/>
    <n v="0.4"/>
    <s v="United States"/>
    <x v="3"/>
    <x v="30"/>
    <s v="Sanford"/>
    <n v="4073"/>
    <x v="167"/>
    <d v="2015-05-19T00:00:00"/>
    <x v="8"/>
    <n v="2"/>
    <n v="-67.0565"/>
    <n v="5"/>
    <n v="20.87"/>
    <n v="3.26"/>
  </r>
  <r>
    <n v="488"/>
    <n v="91063"/>
    <x v="988"/>
    <x v="3"/>
    <x v="3"/>
    <n v="7.0000000000000007E-2"/>
    <n v="12.28"/>
    <n v="4.8600000000000003"/>
    <s v="Regular Air"/>
    <s v="Corporate"/>
    <x v="1"/>
    <x v="2"/>
    <s v="Small Box"/>
    <x v="150"/>
    <n v="0.38"/>
    <s v="United States"/>
    <x v="3"/>
    <x v="30"/>
    <s v="South Portland"/>
    <n v="4106"/>
    <x v="167"/>
    <d v="2015-05-20T00:00:00"/>
    <x v="8"/>
    <n v="3"/>
    <n v="-7.94"/>
    <n v="2"/>
    <n v="25.7"/>
    <n v="12.21"/>
  </r>
  <r>
    <n v="489"/>
    <n v="91063"/>
    <x v="989"/>
    <x v="3"/>
    <x v="3"/>
    <n v="0.09"/>
    <n v="20.99"/>
    <n v="0.99"/>
    <s v="Regular Air"/>
    <s v="Corporate"/>
    <x v="2"/>
    <x v="13"/>
    <s v="Wrap Bag"/>
    <x v="165"/>
    <n v="0.56999999999999995"/>
    <s v="United States"/>
    <x v="3"/>
    <x v="13"/>
    <s v="Norwood"/>
    <n v="2062"/>
    <x v="167"/>
    <d v="2015-05-18T00:00:00"/>
    <x v="8"/>
    <n v="1"/>
    <n v="122.292"/>
    <n v="14"/>
    <n v="229.57"/>
    <n v="20.9"/>
  </r>
  <r>
    <n v="266"/>
    <n v="90593"/>
    <x v="971"/>
    <x v="1"/>
    <x v="4"/>
    <n v="0"/>
    <n v="73.98"/>
    <n v="12.14"/>
    <s v="Express Air"/>
    <s v="Corporate"/>
    <x v="2"/>
    <x v="7"/>
    <s v="Small Box"/>
    <x v="517"/>
    <n v="0.67"/>
    <s v="United States"/>
    <x v="1"/>
    <x v="24"/>
    <s v="San Antonio"/>
    <n v="78207"/>
    <x v="167"/>
    <d v="2015-05-20T00:00:00"/>
    <x v="8"/>
    <n v="3"/>
    <n v="326.25"/>
    <n v="17"/>
    <n v="1300.81"/>
    <n v="73.98"/>
  </r>
  <r>
    <n v="1433"/>
    <n v="86828"/>
    <x v="678"/>
    <x v="1"/>
    <x v="1"/>
    <n v="7.0000000000000007E-2"/>
    <n v="300.98"/>
    <n v="64.73"/>
    <s v="Delivery Truck"/>
    <s v="Corporate"/>
    <x v="0"/>
    <x v="5"/>
    <s v="Jumbo Drum"/>
    <x v="384"/>
    <n v="0.56000000000000005"/>
    <s v="United States"/>
    <x v="1"/>
    <x v="26"/>
    <s v="Jeffersonville"/>
    <n v="47130"/>
    <x v="168"/>
    <d v="2015-05-21T00:00:00"/>
    <x v="8"/>
    <n v="3"/>
    <n v="1399.64"/>
    <n v="14"/>
    <n v="4285.5600000000004"/>
    <n v="300.91000000000003"/>
  </r>
  <r>
    <n v="1433"/>
    <n v="86828"/>
    <x v="678"/>
    <x v="1"/>
    <x v="1"/>
    <n v="0.01"/>
    <n v="20.98"/>
    <n v="45"/>
    <s v="Delivery Truck"/>
    <s v="Corporate"/>
    <x v="1"/>
    <x v="12"/>
    <s v="Jumbo Drum"/>
    <x v="829"/>
    <n v="0.61"/>
    <s v="United States"/>
    <x v="1"/>
    <x v="26"/>
    <s v="Jeffersonville"/>
    <n v="47130"/>
    <x v="168"/>
    <d v="2015-05-19T00:00:00"/>
    <x v="8"/>
    <n v="1"/>
    <n v="232.642"/>
    <n v="28"/>
    <n v="631.37"/>
    <n v="20.97"/>
  </r>
  <r>
    <n v="2431"/>
    <n v="5920"/>
    <x v="990"/>
    <x v="2"/>
    <x v="1"/>
    <n v="7.0000000000000007E-2"/>
    <n v="155.06"/>
    <n v="7.07"/>
    <s v="Regular Air"/>
    <s v="Consumer"/>
    <x v="1"/>
    <x v="12"/>
    <s v="Small Box"/>
    <x v="830"/>
    <n v="0.59"/>
    <s v="United States"/>
    <x v="2"/>
    <x v="2"/>
    <s v="Los Angeles"/>
    <n v="90004"/>
    <x v="168"/>
    <d v="2015-05-19T00:00:00"/>
    <x v="8"/>
    <n v="1"/>
    <n v="-121.75"/>
    <n v="14"/>
    <n v="2039.07"/>
    <n v="154.99"/>
  </r>
  <r>
    <n v="2432"/>
    <n v="89096"/>
    <x v="253"/>
    <x v="1"/>
    <x v="1"/>
    <n v="7.0000000000000007E-2"/>
    <n v="155.06"/>
    <n v="7.07"/>
    <s v="Regular Air"/>
    <s v="Consumer"/>
    <x v="1"/>
    <x v="12"/>
    <s v="Small Box"/>
    <x v="830"/>
    <n v="0.59"/>
    <s v="United States"/>
    <x v="1"/>
    <x v="42"/>
    <s v="Midwest City"/>
    <n v="73110"/>
    <x v="168"/>
    <d v="2015-05-19T00:00:00"/>
    <x v="8"/>
    <n v="1"/>
    <n v="24.35"/>
    <n v="3"/>
    <n v="436.94"/>
    <n v="154.99"/>
  </r>
  <r>
    <n v="3264"/>
    <n v="89835"/>
    <x v="991"/>
    <x v="2"/>
    <x v="3"/>
    <n v="0.04"/>
    <n v="9.99"/>
    <n v="11.59"/>
    <s v="Regular Air"/>
    <s v="Corporate"/>
    <x v="1"/>
    <x v="2"/>
    <s v="Small Box"/>
    <x v="86"/>
    <n v="0.4"/>
    <s v="United States"/>
    <x v="2"/>
    <x v="2"/>
    <s v="Eureka"/>
    <n v="95501"/>
    <x v="168"/>
    <d v="2015-05-21T00:00:00"/>
    <x v="8"/>
    <n v="3"/>
    <n v="-92.32"/>
    <n v="5"/>
    <n v="52.09"/>
    <n v="9.9499999999999993"/>
  </r>
  <r>
    <n v="918"/>
    <n v="90493"/>
    <x v="56"/>
    <x v="2"/>
    <x v="0"/>
    <n v="0.09"/>
    <n v="58.14"/>
    <n v="36.61"/>
    <s v="Delivery Truck"/>
    <s v="Corporate"/>
    <x v="0"/>
    <x v="6"/>
    <s v="Jumbo Box"/>
    <x v="561"/>
    <n v="0.61"/>
    <s v="United States"/>
    <x v="2"/>
    <x v="2"/>
    <s v="Rancho Cucamonga"/>
    <n v="91730"/>
    <x v="169"/>
    <d v="2015-05-21T00:00:00"/>
    <x v="8"/>
    <n v="2"/>
    <n v="187.41200000000001"/>
    <n v="39"/>
    <n v="2115.06"/>
    <n v="58.05"/>
  </r>
  <r>
    <n v="2973"/>
    <n v="87187"/>
    <x v="64"/>
    <x v="1"/>
    <x v="0"/>
    <n v="0.1"/>
    <n v="442.14"/>
    <n v="14.7"/>
    <s v="Delivery Truck"/>
    <s v="Home Office"/>
    <x v="2"/>
    <x v="4"/>
    <s v="Jumbo Drum"/>
    <x v="373"/>
    <n v="0.56000000000000005"/>
    <s v="United States"/>
    <x v="1"/>
    <x v="19"/>
    <s v="New Berlin"/>
    <n v="53151"/>
    <x v="169"/>
    <d v="2015-05-21T00:00:00"/>
    <x v="8"/>
    <n v="2"/>
    <n v="137.68794"/>
    <n v="6"/>
    <n v="2411.4299999999998"/>
    <n v="442.04"/>
  </r>
  <r>
    <n v="1159"/>
    <n v="90854"/>
    <x v="992"/>
    <x v="3"/>
    <x v="1"/>
    <n v="0.04"/>
    <n v="100.98"/>
    <n v="35.840000000000003"/>
    <s v="Delivery Truck"/>
    <s v="Consumer"/>
    <x v="0"/>
    <x v="6"/>
    <s v="Jumbo Box"/>
    <x v="6"/>
    <n v="0.62"/>
    <s v="United States"/>
    <x v="3"/>
    <x v="27"/>
    <s v="Union City"/>
    <n v="7086"/>
    <x v="169"/>
    <d v="2015-05-21T00:00:00"/>
    <x v="8"/>
    <n v="2"/>
    <n v="-152.76"/>
    <n v="1"/>
    <n v="110.75"/>
    <n v="100.94"/>
  </r>
  <r>
    <n v="2346"/>
    <n v="89505"/>
    <x v="466"/>
    <x v="0"/>
    <x v="1"/>
    <n v="0.1"/>
    <n v="218.75"/>
    <n v="69.64"/>
    <s v="Delivery Truck"/>
    <s v="Corporate"/>
    <x v="0"/>
    <x v="0"/>
    <s v="Jumbo Box"/>
    <x v="353"/>
    <n v="0.77"/>
    <s v="United States"/>
    <x v="0"/>
    <x v="35"/>
    <s v="Pleasure Ridge Park"/>
    <n v="40258"/>
    <x v="169"/>
    <d v="2015-05-21T00:00:00"/>
    <x v="8"/>
    <n v="2"/>
    <n v="62.298000000000002"/>
    <n v="17"/>
    <n v="2805.18"/>
    <n v="218.65"/>
  </r>
  <r>
    <n v="2825"/>
    <n v="89497"/>
    <x v="993"/>
    <x v="2"/>
    <x v="2"/>
    <n v="0.02"/>
    <n v="27.48"/>
    <n v="4"/>
    <s v="Regular Air"/>
    <s v="Consumer"/>
    <x v="2"/>
    <x v="7"/>
    <s v="Small Box"/>
    <x v="227"/>
    <n v="0.75"/>
    <s v="United States"/>
    <x v="2"/>
    <x v="16"/>
    <s v="Boise"/>
    <n v="83701"/>
    <x v="169"/>
    <d v="2015-05-27T00:00:00"/>
    <x v="8"/>
    <n v="6"/>
    <n v="19.308"/>
    <n v="3"/>
    <n v="87.21"/>
    <n v="27.46"/>
  </r>
  <r>
    <n v="2825"/>
    <n v="89497"/>
    <x v="993"/>
    <x v="2"/>
    <x v="2"/>
    <n v="0.08"/>
    <n v="10.06"/>
    <n v="2.06"/>
    <s v="Regular Air"/>
    <s v="Consumer"/>
    <x v="1"/>
    <x v="2"/>
    <s v="Wrap Bag"/>
    <x v="193"/>
    <n v="0.39"/>
    <s v="United States"/>
    <x v="2"/>
    <x v="16"/>
    <s v="Boise"/>
    <n v="83701"/>
    <x v="169"/>
    <d v="2015-05-24T00:00:00"/>
    <x v="8"/>
    <n v="3"/>
    <n v="0.33"/>
    <n v="4"/>
    <n v="40.15"/>
    <n v="9.98"/>
  </r>
  <r>
    <n v="699"/>
    <n v="3042"/>
    <x v="137"/>
    <x v="2"/>
    <x v="3"/>
    <n v="0.1"/>
    <n v="4.26"/>
    <n v="1.2"/>
    <s v="Regular Air"/>
    <s v="Consumer"/>
    <x v="1"/>
    <x v="9"/>
    <s v="Wrap Bag"/>
    <x v="9"/>
    <n v="0.44"/>
    <s v="United States"/>
    <x v="2"/>
    <x v="2"/>
    <s v="Los Angeles"/>
    <n v="90041"/>
    <x v="169"/>
    <d v="2015-05-21T00:00:00"/>
    <x v="8"/>
    <n v="2"/>
    <n v="15.42"/>
    <n v="88"/>
    <n v="351.56"/>
    <n v="4.16"/>
  </r>
  <r>
    <n v="700"/>
    <n v="87980"/>
    <x v="994"/>
    <x v="2"/>
    <x v="3"/>
    <n v="0.1"/>
    <n v="4.26"/>
    <n v="1.2"/>
    <s v="Regular Air"/>
    <s v="Consumer"/>
    <x v="1"/>
    <x v="9"/>
    <s v="Wrap Bag"/>
    <x v="9"/>
    <n v="0.44"/>
    <s v="United States"/>
    <x v="2"/>
    <x v="2"/>
    <s v="Santa Maria"/>
    <n v="93454"/>
    <x v="169"/>
    <d v="2015-05-21T00:00:00"/>
    <x v="8"/>
    <n v="2"/>
    <n v="33.923999999999999"/>
    <n v="22"/>
    <n v="87.89"/>
    <n v="4.16"/>
  </r>
  <r>
    <n v="1106"/>
    <n v="20261"/>
    <x v="251"/>
    <x v="1"/>
    <x v="3"/>
    <n v="0.04"/>
    <n v="6.35"/>
    <n v="1.02"/>
    <s v="Regular Air"/>
    <s v="Small Business"/>
    <x v="1"/>
    <x v="2"/>
    <s v="Wrap Bag"/>
    <x v="472"/>
    <n v="0.39"/>
    <s v="United States"/>
    <x v="1"/>
    <x v="24"/>
    <s v="Dallas"/>
    <n v="75220"/>
    <x v="169"/>
    <d v="2015-05-23T00:00:00"/>
    <x v="8"/>
    <n v="3"/>
    <n v="81.91"/>
    <n v="52"/>
    <n v="318.47000000000003"/>
    <n v="6.31"/>
  </r>
  <r>
    <n v="1108"/>
    <n v="86409"/>
    <x v="995"/>
    <x v="1"/>
    <x v="3"/>
    <n v="0.09"/>
    <n v="31.74"/>
    <n v="12.62"/>
    <s v="Express Air"/>
    <s v="Small Business"/>
    <x v="1"/>
    <x v="1"/>
    <s v="Small Box"/>
    <x v="619"/>
    <n v="0.37"/>
    <s v="United States"/>
    <x v="1"/>
    <x v="24"/>
    <s v="Lancaster"/>
    <n v="75146"/>
    <x v="169"/>
    <d v="2015-05-20T00:00:00"/>
    <x v="8"/>
    <n v="1"/>
    <n v="67.107500000000002"/>
    <n v="9"/>
    <n v="270.55"/>
    <n v="31.65"/>
  </r>
  <r>
    <n v="1108"/>
    <n v="86409"/>
    <x v="995"/>
    <x v="1"/>
    <x v="3"/>
    <n v="0.04"/>
    <n v="6.35"/>
    <n v="1.02"/>
    <s v="Regular Air"/>
    <s v="Small Business"/>
    <x v="1"/>
    <x v="2"/>
    <s v="Wrap Bag"/>
    <x v="472"/>
    <n v="0.39"/>
    <s v="United States"/>
    <x v="1"/>
    <x v="24"/>
    <s v="Lancaster"/>
    <n v="75146"/>
    <x v="169"/>
    <d v="2015-05-23T00:00:00"/>
    <x v="8"/>
    <n v="3"/>
    <n v="54.937800000000003"/>
    <n v="13"/>
    <n v="79.62"/>
    <n v="6.31"/>
  </r>
  <r>
    <n v="1108"/>
    <n v="86409"/>
    <x v="995"/>
    <x v="1"/>
    <x v="3"/>
    <n v="0.02"/>
    <n v="65.989999999999995"/>
    <n v="8.99"/>
    <s v="Express Air"/>
    <s v="Small Business"/>
    <x v="2"/>
    <x v="13"/>
    <s v="Small Box"/>
    <x v="84"/>
    <n v="0.56000000000000005"/>
    <s v="United States"/>
    <x v="1"/>
    <x v="24"/>
    <s v="Lancaster"/>
    <n v="75146"/>
    <x v="169"/>
    <d v="2015-05-21T00:00:00"/>
    <x v="8"/>
    <n v="2"/>
    <n v="168.23699999999999"/>
    <n v="8"/>
    <n v="479.79"/>
    <n v="65.97"/>
  </r>
  <r>
    <n v="1974"/>
    <n v="89040"/>
    <x v="996"/>
    <x v="1"/>
    <x v="3"/>
    <n v="0.09"/>
    <n v="20.48"/>
    <n v="6.32"/>
    <s v="Regular Air"/>
    <s v="Consumer"/>
    <x v="1"/>
    <x v="3"/>
    <s v="Small Box"/>
    <x v="212"/>
    <n v="0.57999999999999996"/>
    <s v="United States"/>
    <x v="1"/>
    <x v="18"/>
    <s v="Dearborn Heights"/>
    <n v="48127"/>
    <x v="169"/>
    <d v="2015-05-21T00:00:00"/>
    <x v="8"/>
    <n v="2"/>
    <n v="-16.89"/>
    <n v="5"/>
    <n v="99.02"/>
    <n v="20.39"/>
  </r>
  <r>
    <n v="1974"/>
    <n v="89040"/>
    <x v="996"/>
    <x v="1"/>
    <x v="3"/>
    <n v="0.06"/>
    <n v="15.67"/>
    <n v="1.39"/>
    <s v="Regular Air"/>
    <s v="Consumer"/>
    <x v="1"/>
    <x v="15"/>
    <s v="Small Box"/>
    <x v="831"/>
    <n v="0.38"/>
    <s v="United States"/>
    <x v="1"/>
    <x v="18"/>
    <s v="Dearborn Heights"/>
    <n v="48127"/>
    <x v="169"/>
    <d v="2015-05-21T00:00:00"/>
    <x v="8"/>
    <n v="2"/>
    <n v="25.51"/>
    <n v="3"/>
    <n v="46.4"/>
    <n v="15.61"/>
  </r>
  <r>
    <n v="2159"/>
    <n v="90387"/>
    <x v="997"/>
    <x v="1"/>
    <x v="3"/>
    <n v="0.08"/>
    <n v="30.98"/>
    <n v="8.74"/>
    <s v="Regular Air"/>
    <s v="Corporate"/>
    <x v="1"/>
    <x v="2"/>
    <s v="Small Box"/>
    <x v="633"/>
    <n v="0.4"/>
    <s v="United States"/>
    <x v="1"/>
    <x v="18"/>
    <s v="Westland"/>
    <n v="48185"/>
    <x v="169"/>
    <d v="2015-05-21T00:00:00"/>
    <x v="8"/>
    <n v="2"/>
    <n v="371.27199999999999"/>
    <n v="25"/>
    <n v="727.2"/>
    <n v="30.9"/>
  </r>
  <r>
    <n v="2162"/>
    <n v="90387"/>
    <x v="998"/>
    <x v="3"/>
    <x v="3"/>
    <n v="0.09"/>
    <n v="159.31"/>
    <n v="60"/>
    <s v="Delivery Truck"/>
    <s v="Corporate"/>
    <x v="0"/>
    <x v="0"/>
    <s v="Jumbo Drum"/>
    <x v="832"/>
    <n v="0.55000000000000004"/>
    <s v="United States"/>
    <x v="3"/>
    <x v="28"/>
    <s v="Sharon"/>
    <n v="16146"/>
    <x v="169"/>
    <d v="2015-05-22T00:00:00"/>
    <x v="8"/>
    <n v="3"/>
    <n v="77.000895400000005"/>
    <n v="41"/>
    <n v="6173.42"/>
    <n v="159.22"/>
  </r>
  <r>
    <n v="2162"/>
    <n v="90387"/>
    <x v="998"/>
    <x v="3"/>
    <x v="3"/>
    <n v="0.06"/>
    <n v="55.99"/>
    <n v="5"/>
    <s v="Regular Air"/>
    <s v="Corporate"/>
    <x v="2"/>
    <x v="13"/>
    <s v="Small Pack"/>
    <x v="420"/>
    <n v="0.83"/>
    <s v="United States"/>
    <x v="3"/>
    <x v="28"/>
    <s v="Sharon"/>
    <n v="16146"/>
    <x v="169"/>
    <d v="2015-05-22T00:00:00"/>
    <x v="8"/>
    <n v="3"/>
    <n v="27.968599999999999"/>
    <n v="33"/>
    <n v="1553.7"/>
    <n v="55.93"/>
  </r>
  <r>
    <n v="871"/>
    <n v="90578"/>
    <x v="838"/>
    <x v="2"/>
    <x v="4"/>
    <n v="0.01"/>
    <n v="5.94"/>
    <n v="9.92"/>
    <s v="Regular Air"/>
    <s v="Home Office"/>
    <x v="1"/>
    <x v="1"/>
    <s v="Small Box"/>
    <x v="427"/>
    <n v="0.38"/>
    <s v="United States"/>
    <x v="2"/>
    <x v="47"/>
    <s v="Reno"/>
    <n v="89502"/>
    <x v="169"/>
    <d v="2015-05-23T00:00:00"/>
    <x v="8"/>
    <n v="3"/>
    <n v="-239.315"/>
    <n v="12"/>
    <n v="74.77"/>
    <n v="5.93"/>
  </r>
  <r>
    <n v="871"/>
    <n v="90578"/>
    <x v="838"/>
    <x v="2"/>
    <x v="4"/>
    <n v="0"/>
    <n v="6.48"/>
    <n v="5.1100000000000003"/>
    <s v="Regular Air"/>
    <s v="Home Office"/>
    <x v="1"/>
    <x v="2"/>
    <s v="Small Box"/>
    <x v="833"/>
    <n v="0.37"/>
    <s v="United States"/>
    <x v="2"/>
    <x v="47"/>
    <s v="Reno"/>
    <n v="89502"/>
    <x v="169"/>
    <d v="2015-05-22T00:00:00"/>
    <x v="8"/>
    <n v="3"/>
    <n v="-33.31"/>
    <n v="18"/>
    <n v="127.81"/>
    <n v="6.48"/>
  </r>
  <r>
    <n v="922"/>
    <n v="87135"/>
    <x v="999"/>
    <x v="2"/>
    <x v="4"/>
    <n v="0.01"/>
    <n v="65.989999999999995"/>
    <n v="8.99"/>
    <s v="Express Air"/>
    <s v="Small Business"/>
    <x v="2"/>
    <x v="13"/>
    <s v="Small Box"/>
    <x v="635"/>
    <n v="0.56000000000000005"/>
    <s v="United States"/>
    <x v="2"/>
    <x v="2"/>
    <s v="Rancho Cucamonga"/>
    <n v="91730"/>
    <x v="169"/>
    <d v="2015-05-21T00:00:00"/>
    <x v="8"/>
    <n v="2"/>
    <n v="396.97199999999998"/>
    <n v="14"/>
    <n v="782"/>
    <n v="65.98"/>
  </r>
  <r>
    <n v="1708"/>
    <n v="88784"/>
    <x v="512"/>
    <x v="3"/>
    <x v="4"/>
    <n v="0.03"/>
    <n v="205.99"/>
    <n v="3"/>
    <s v="Regular Air"/>
    <s v="Small Business"/>
    <x v="2"/>
    <x v="13"/>
    <s v="Small Box"/>
    <x v="444"/>
    <n v="0.57999999999999996"/>
    <s v="United States"/>
    <x v="3"/>
    <x v="15"/>
    <s v="Shaker Heights"/>
    <n v="44118"/>
    <x v="169"/>
    <d v="2015-05-21T00:00:00"/>
    <x v="8"/>
    <n v="2"/>
    <n v="3670.3515000000002"/>
    <n v="29"/>
    <n v="5319.35"/>
    <n v="205.96"/>
  </r>
  <r>
    <n v="276"/>
    <n v="89291"/>
    <x v="1000"/>
    <x v="3"/>
    <x v="0"/>
    <n v="0.04"/>
    <n v="1.98"/>
    <n v="0.7"/>
    <s v="Express Air"/>
    <s v="Corporate"/>
    <x v="1"/>
    <x v="14"/>
    <s v="Wrap Bag"/>
    <x v="450"/>
    <n v="0.83"/>
    <s v="United States"/>
    <x v="3"/>
    <x v="29"/>
    <s v="Newington"/>
    <n v="6111"/>
    <x v="170"/>
    <d v="2015-05-22T00:00:00"/>
    <x v="8"/>
    <n v="2"/>
    <n v="-1"/>
    <n v="3"/>
    <n v="8.3000000000000007"/>
    <n v="1.94"/>
  </r>
  <r>
    <n v="282"/>
    <n v="89291"/>
    <x v="1001"/>
    <x v="3"/>
    <x v="0"/>
    <n v="0.03"/>
    <n v="55.99"/>
    <n v="5"/>
    <s v="Regular Air"/>
    <s v="Corporate"/>
    <x v="2"/>
    <x v="13"/>
    <s v="Small Pack"/>
    <x v="420"/>
    <n v="0.83"/>
    <s v="United States"/>
    <x v="3"/>
    <x v="27"/>
    <s v="Belleville"/>
    <n v="7109"/>
    <x v="170"/>
    <d v="2015-05-22T00:00:00"/>
    <x v="8"/>
    <n v="2"/>
    <n v="-221.25399999999999"/>
    <n v="9"/>
    <n v="416.95"/>
    <n v="55.96"/>
  </r>
  <r>
    <n v="825"/>
    <n v="89258"/>
    <x v="1002"/>
    <x v="1"/>
    <x v="0"/>
    <n v="0"/>
    <n v="11.97"/>
    <n v="4.9800000000000004"/>
    <s v="Regular Air"/>
    <s v="Home Office"/>
    <x v="1"/>
    <x v="3"/>
    <s v="Small Box"/>
    <x v="535"/>
    <n v="0.57999999999999996"/>
    <s v="United States"/>
    <x v="1"/>
    <x v="24"/>
    <s v="Abilene"/>
    <n v="79605"/>
    <x v="170"/>
    <d v="2015-05-24T00:00:00"/>
    <x v="8"/>
    <n v="2"/>
    <n v="3.3839999999999999"/>
    <n v="4"/>
    <n v="53.3"/>
    <n v="11.97"/>
  </r>
  <r>
    <n v="406"/>
    <n v="87804"/>
    <x v="1003"/>
    <x v="3"/>
    <x v="1"/>
    <n v="0.03"/>
    <n v="4.9800000000000004"/>
    <n v="0.8"/>
    <s v="Regular Air"/>
    <s v="Small Business"/>
    <x v="1"/>
    <x v="2"/>
    <s v="Wrap Bag"/>
    <x v="570"/>
    <n v="0.36"/>
    <s v="United States"/>
    <x v="3"/>
    <x v="27"/>
    <s v="South Vineland"/>
    <n v="8360"/>
    <x v="170"/>
    <d v="2015-05-22T00:00:00"/>
    <x v="8"/>
    <n v="2"/>
    <n v="50.2044"/>
    <n v="15"/>
    <n v="72.760000000000005"/>
    <n v="4.95"/>
  </r>
  <r>
    <n v="1106"/>
    <n v="646"/>
    <x v="251"/>
    <x v="1"/>
    <x v="1"/>
    <n v="0.01"/>
    <n v="9.31"/>
    <n v="3.98"/>
    <s v="Regular Air"/>
    <s v="Small Business"/>
    <x v="1"/>
    <x v="16"/>
    <s v="Small Pack"/>
    <x v="834"/>
    <n v="0.56000000000000005"/>
    <s v="United States"/>
    <x v="1"/>
    <x v="24"/>
    <s v="Dallas"/>
    <n v="75220"/>
    <x v="170"/>
    <d v="2015-05-22T00:00:00"/>
    <x v="8"/>
    <n v="2"/>
    <n v="-10.9"/>
    <n v="61"/>
    <n v="586.96"/>
    <n v="9.3000000000000007"/>
  </r>
  <r>
    <n v="1107"/>
    <n v="86411"/>
    <x v="1004"/>
    <x v="1"/>
    <x v="1"/>
    <n v="0.01"/>
    <n v="9.31"/>
    <n v="3.98"/>
    <s v="Regular Air"/>
    <s v="Small Business"/>
    <x v="1"/>
    <x v="16"/>
    <s v="Small Pack"/>
    <x v="834"/>
    <n v="0.56000000000000005"/>
    <s v="United States"/>
    <x v="1"/>
    <x v="24"/>
    <s v="Lake Jackson"/>
    <n v="77566"/>
    <x v="170"/>
    <d v="2015-05-22T00:00:00"/>
    <x v="8"/>
    <n v="2"/>
    <n v="2.1800000000000002"/>
    <n v="15"/>
    <n v="144.33000000000001"/>
    <n v="9.3000000000000007"/>
  </r>
  <r>
    <n v="820"/>
    <n v="90244"/>
    <x v="1005"/>
    <x v="2"/>
    <x v="2"/>
    <n v="0.09"/>
    <n v="5.84"/>
    <n v="0.83"/>
    <s v="Regular Air"/>
    <s v="Small Business"/>
    <x v="1"/>
    <x v="9"/>
    <s v="Wrap Bag"/>
    <x v="649"/>
    <n v="0.49"/>
    <s v="United States"/>
    <x v="2"/>
    <x v="6"/>
    <s v="Walla Walla"/>
    <n v="99362"/>
    <x v="170"/>
    <d v="2015-05-25T00:00:00"/>
    <x v="8"/>
    <n v="3"/>
    <n v="-2.87"/>
    <n v="1"/>
    <n v="5.9"/>
    <n v="5.75"/>
  </r>
  <r>
    <n v="1527"/>
    <n v="86815"/>
    <x v="1006"/>
    <x v="0"/>
    <x v="2"/>
    <n v="0.09"/>
    <n v="50.98"/>
    <n v="6.5"/>
    <s v="Regular Air"/>
    <s v="Home Office"/>
    <x v="2"/>
    <x v="7"/>
    <s v="Small Box"/>
    <x v="760"/>
    <n v="0.73"/>
    <s v="United States"/>
    <x v="0"/>
    <x v="11"/>
    <s v="Decatur"/>
    <n v="35601"/>
    <x v="170"/>
    <d v="2015-05-28T00:00:00"/>
    <x v="8"/>
    <n v="6"/>
    <n v="70.176000000000002"/>
    <n v="28"/>
    <n v="1395.41"/>
    <n v="50.89"/>
  </r>
  <r>
    <n v="3319"/>
    <n v="90104"/>
    <x v="1007"/>
    <x v="0"/>
    <x v="2"/>
    <n v="0.03"/>
    <n v="20.98"/>
    <n v="1.49"/>
    <s v="Regular Air"/>
    <s v="Small Business"/>
    <x v="1"/>
    <x v="1"/>
    <s v="Small Box"/>
    <x v="669"/>
    <n v="0.35"/>
    <s v="United States"/>
    <x v="0"/>
    <x v="36"/>
    <s v="Hendersonville"/>
    <n v="37075"/>
    <x v="170"/>
    <d v="2015-05-21T00:00:00"/>
    <x v="8"/>
    <n v="1"/>
    <n v="30.024000000000001"/>
    <n v="20"/>
    <n v="431.43"/>
    <n v="20.95"/>
  </r>
  <r>
    <n v="1129"/>
    <n v="13735"/>
    <x v="355"/>
    <x v="3"/>
    <x v="3"/>
    <n v="0.02"/>
    <n v="7.64"/>
    <n v="1.39"/>
    <s v="Regular Air"/>
    <s v="Home Office"/>
    <x v="1"/>
    <x v="15"/>
    <s v="Small Box"/>
    <x v="704"/>
    <n v="0.36"/>
    <s v="United States"/>
    <x v="3"/>
    <x v="13"/>
    <s v="Boston"/>
    <n v="2118"/>
    <x v="170"/>
    <d v="2015-05-23T00:00:00"/>
    <x v="8"/>
    <n v="2"/>
    <n v="117.38"/>
    <n v="52"/>
    <n v="406.91"/>
    <n v="7.62"/>
  </r>
  <r>
    <n v="1131"/>
    <n v="88103"/>
    <x v="1008"/>
    <x v="1"/>
    <x v="3"/>
    <n v="0.02"/>
    <n v="7.64"/>
    <n v="1.39"/>
    <s v="Regular Air"/>
    <s v="Home Office"/>
    <x v="1"/>
    <x v="15"/>
    <s v="Small Box"/>
    <x v="704"/>
    <n v="0.36"/>
    <s v="United States"/>
    <x v="1"/>
    <x v="24"/>
    <s v="El Paso"/>
    <n v="79907"/>
    <x v="170"/>
    <d v="2015-05-23T00:00:00"/>
    <x v="8"/>
    <n v="2"/>
    <n v="70.193700000000007"/>
    <n v="13"/>
    <n v="101.73"/>
    <n v="7.62"/>
  </r>
  <r>
    <n v="1254"/>
    <n v="89982"/>
    <x v="814"/>
    <x v="1"/>
    <x v="3"/>
    <n v="0.04"/>
    <n v="2.08"/>
    <n v="1.49"/>
    <s v="Regular Air"/>
    <s v="Home Office"/>
    <x v="1"/>
    <x v="1"/>
    <s v="Small Box"/>
    <x v="404"/>
    <n v="0.36"/>
    <s v="United States"/>
    <x v="1"/>
    <x v="24"/>
    <s v="Channelview"/>
    <n v="77530"/>
    <x v="170"/>
    <d v="2015-05-23T00:00:00"/>
    <x v="8"/>
    <n v="2"/>
    <n v="-11.281499999999999"/>
    <n v="16"/>
    <n v="33.770000000000003"/>
    <n v="2.04"/>
  </r>
  <r>
    <n v="19"/>
    <n v="90032"/>
    <x v="1009"/>
    <x v="2"/>
    <x v="4"/>
    <n v="7.0000000000000007E-2"/>
    <n v="12.99"/>
    <n v="9.44"/>
    <s v="Regular Air"/>
    <s v="Small Business"/>
    <x v="2"/>
    <x v="4"/>
    <s v="Medium Box"/>
    <x v="835"/>
    <n v="0.39"/>
    <s v="United States"/>
    <x v="2"/>
    <x v="34"/>
    <s v="Missoula"/>
    <n v="59801"/>
    <x v="170"/>
    <d v="2015-05-23T00:00:00"/>
    <x v="8"/>
    <n v="2"/>
    <n v="-114.6399"/>
    <n v="18"/>
    <n v="231.79"/>
    <n v="12.92"/>
  </r>
  <r>
    <n v="21"/>
    <n v="42949"/>
    <x v="970"/>
    <x v="3"/>
    <x v="4"/>
    <n v="0.08"/>
    <n v="5"/>
    <n v="3.39"/>
    <s v="Regular Air"/>
    <s v="Small Business"/>
    <x v="1"/>
    <x v="14"/>
    <s v="Wrap Bag"/>
    <x v="836"/>
    <n v="0.37"/>
    <s v="United States"/>
    <x v="3"/>
    <x v="5"/>
    <s v="New York City"/>
    <n v="10012"/>
    <x v="170"/>
    <d v="2015-05-22T00:00:00"/>
    <x v="8"/>
    <n v="2"/>
    <n v="-17.489999999999998"/>
    <n v="58"/>
    <n v="293.06"/>
    <n v="4.92"/>
  </r>
  <r>
    <n v="21"/>
    <n v="42949"/>
    <x v="970"/>
    <x v="3"/>
    <x v="4"/>
    <n v="7.0000000000000007E-2"/>
    <n v="12.99"/>
    <n v="9.44"/>
    <s v="Regular Air"/>
    <s v="Small Business"/>
    <x v="2"/>
    <x v="4"/>
    <s v="Medium Box"/>
    <x v="835"/>
    <n v="0.39"/>
    <s v="United States"/>
    <x v="3"/>
    <x v="5"/>
    <s v="New York City"/>
    <n v="10012"/>
    <x v="170"/>
    <d v="2015-05-23T00:00:00"/>
    <x v="8"/>
    <n v="2"/>
    <n v="-114.6399"/>
    <n v="71"/>
    <n v="914.29"/>
    <n v="12.92"/>
  </r>
  <r>
    <n v="3206"/>
    <n v="87934"/>
    <x v="34"/>
    <x v="2"/>
    <x v="4"/>
    <n v="0.06"/>
    <n v="218.08"/>
    <n v="18.059999999999999"/>
    <s v="Express Air"/>
    <s v="Consumer"/>
    <x v="0"/>
    <x v="5"/>
    <s v="Large Box"/>
    <x v="837"/>
    <n v="0.56999999999999995"/>
    <s v="United States"/>
    <x v="2"/>
    <x v="16"/>
    <s v="Twin Falls"/>
    <n v="83301"/>
    <x v="170"/>
    <d v="2015-05-23T00:00:00"/>
    <x v="8"/>
    <n v="2"/>
    <n v="969.42"/>
    <n v="7"/>
    <n v="1488.51"/>
    <n v="218.02"/>
  </r>
  <r>
    <n v="2385"/>
    <n v="89184"/>
    <x v="1010"/>
    <x v="2"/>
    <x v="0"/>
    <n v="0.1"/>
    <n v="130.97999999999999"/>
    <n v="30"/>
    <s v="Delivery Truck"/>
    <s v="Small Business"/>
    <x v="0"/>
    <x v="5"/>
    <s v="Jumbo Drum"/>
    <x v="85"/>
    <n v="0.78"/>
    <s v="United States"/>
    <x v="2"/>
    <x v="45"/>
    <s v="Las Cruces"/>
    <n v="88001"/>
    <x v="171"/>
    <d v="2015-05-24T00:00:00"/>
    <x v="8"/>
    <n v="1"/>
    <n v="2000.11"/>
    <n v="18"/>
    <n v="2259.9899999999998"/>
    <n v="130.88"/>
  </r>
  <r>
    <n v="2699"/>
    <n v="87677"/>
    <x v="1011"/>
    <x v="2"/>
    <x v="0"/>
    <n v="0.06"/>
    <n v="4.9800000000000004"/>
    <n v="4.95"/>
    <s v="Regular Air"/>
    <s v="Corporate"/>
    <x v="1"/>
    <x v="1"/>
    <s v="Small Box"/>
    <x v="838"/>
    <n v="0.37"/>
    <s v="United States"/>
    <x v="2"/>
    <x v="23"/>
    <s v="Bullhead City"/>
    <n v="86442"/>
    <x v="171"/>
    <d v="2015-05-24T00:00:00"/>
    <x v="8"/>
    <n v="1"/>
    <n v="-103.224"/>
    <n v="16"/>
    <n v="78.989999999999995"/>
    <n v="4.92"/>
  </r>
  <r>
    <n v="181"/>
    <n v="3585"/>
    <x v="382"/>
    <x v="2"/>
    <x v="1"/>
    <n v="7.0000000000000007E-2"/>
    <n v="1.68"/>
    <n v="1.57"/>
    <s v="Regular Air"/>
    <s v="Corporate"/>
    <x v="1"/>
    <x v="9"/>
    <s v="Wrap Bag"/>
    <x v="483"/>
    <n v="0.59"/>
    <s v="United States"/>
    <x v="2"/>
    <x v="2"/>
    <s v="San Francisco"/>
    <n v="94122"/>
    <x v="171"/>
    <d v="2015-05-23T00:00:00"/>
    <x v="8"/>
    <n v="1"/>
    <n v="-35.75"/>
    <n v="116"/>
    <n v="186.59"/>
    <n v="1.61"/>
  </r>
  <r>
    <n v="188"/>
    <n v="88361"/>
    <x v="1012"/>
    <x v="1"/>
    <x v="1"/>
    <n v="7.0000000000000007E-2"/>
    <n v="10.06"/>
    <n v="2.06"/>
    <s v="Regular Air"/>
    <s v="Corporate"/>
    <x v="1"/>
    <x v="2"/>
    <s v="Wrap Bag"/>
    <x v="193"/>
    <n v="0.39"/>
    <s v="United States"/>
    <x v="1"/>
    <x v="24"/>
    <s v="Gainesville"/>
    <n v="76240"/>
    <x v="171"/>
    <d v="2015-05-22T00:00:00"/>
    <x v="8"/>
    <n v="1"/>
    <n v="152.65559999999999"/>
    <n v="23"/>
    <n v="221.24"/>
    <n v="9.99"/>
  </r>
  <r>
    <n v="188"/>
    <n v="88361"/>
    <x v="1012"/>
    <x v="1"/>
    <x v="1"/>
    <n v="7.0000000000000007E-2"/>
    <n v="1.68"/>
    <n v="1.57"/>
    <s v="Regular Air"/>
    <s v="Corporate"/>
    <x v="1"/>
    <x v="9"/>
    <s v="Wrap Bag"/>
    <x v="483"/>
    <n v="0.59"/>
    <s v="United States"/>
    <x v="1"/>
    <x v="24"/>
    <s v="Gainesville"/>
    <n v="76240"/>
    <x v="171"/>
    <d v="2015-05-23T00:00:00"/>
    <x v="8"/>
    <n v="1"/>
    <n v="7.15"/>
    <n v="29"/>
    <n v="46.65"/>
    <n v="1.61"/>
  </r>
  <r>
    <n v="1246"/>
    <n v="46853"/>
    <x v="634"/>
    <x v="3"/>
    <x v="2"/>
    <n v="0.03"/>
    <n v="256.99"/>
    <n v="11.25"/>
    <s v="Regular Air"/>
    <s v="Home Office"/>
    <x v="2"/>
    <x v="7"/>
    <s v="Small Box"/>
    <x v="679"/>
    <n v="0.51"/>
    <s v="United States"/>
    <x v="3"/>
    <x v="5"/>
    <s v="New York City"/>
    <n v="10009"/>
    <x v="171"/>
    <d v="2015-05-22T00:00:00"/>
    <x v="8"/>
    <n v="1"/>
    <n v="1489.8"/>
    <n v="32"/>
    <n v="8216.2800000000007"/>
    <n v="256.95999999999998"/>
  </r>
  <r>
    <n v="1257"/>
    <n v="86535"/>
    <x v="141"/>
    <x v="2"/>
    <x v="3"/>
    <n v="0.01"/>
    <n v="115.99"/>
    <n v="56.14"/>
    <s v="Delivery Truck"/>
    <s v="Home Office"/>
    <x v="2"/>
    <x v="4"/>
    <s v="Jumbo Drum"/>
    <x v="460"/>
    <n v="0.4"/>
    <s v="United States"/>
    <x v="2"/>
    <x v="39"/>
    <s v="Aurora"/>
    <n v="80013"/>
    <x v="171"/>
    <d v="2015-05-23T00:00:00"/>
    <x v="8"/>
    <n v="1"/>
    <n v="-164.39519999999999"/>
    <n v="5"/>
    <n v="604.35"/>
    <n v="115.98"/>
  </r>
  <r>
    <n v="2976"/>
    <n v="89047"/>
    <x v="1013"/>
    <x v="1"/>
    <x v="3"/>
    <n v="0.01"/>
    <n v="35.99"/>
    <n v="0.99"/>
    <s v="Regular Air"/>
    <s v="Small Business"/>
    <x v="2"/>
    <x v="13"/>
    <s v="Small Pack"/>
    <x v="839"/>
    <n v="0.35"/>
    <s v="United States"/>
    <x v="1"/>
    <x v="19"/>
    <s v="Oak Creek"/>
    <n v="53154"/>
    <x v="171"/>
    <d v="2015-05-23T00:00:00"/>
    <x v="8"/>
    <n v="1"/>
    <n v="882.48239999999998"/>
    <n v="41"/>
    <n v="1278.96"/>
    <n v="35.979999999999997"/>
  </r>
  <r>
    <n v="2198"/>
    <n v="89174"/>
    <x v="1014"/>
    <x v="3"/>
    <x v="4"/>
    <n v="0.03"/>
    <n v="25.98"/>
    <n v="4.08"/>
    <s v="Regular Air"/>
    <s v="Small Business"/>
    <x v="1"/>
    <x v="9"/>
    <s v="Small Pack"/>
    <x v="840"/>
    <n v="0.56999999999999995"/>
    <s v="United States"/>
    <x v="3"/>
    <x v="5"/>
    <s v="Lindenhurst"/>
    <n v="11757"/>
    <x v="171"/>
    <d v="2015-05-25T00:00:00"/>
    <x v="8"/>
    <n v="2"/>
    <n v="295.90649999999999"/>
    <n v="16"/>
    <n v="428.85"/>
    <n v="25.95"/>
  </r>
  <r>
    <n v="2198"/>
    <n v="89174"/>
    <x v="1014"/>
    <x v="3"/>
    <x v="4"/>
    <n v="0.1"/>
    <n v="20.98"/>
    <n v="53.03"/>
    <s v="Delivery Truck"/>
    <s v="Small Business"/>
    <x v="1"/>
    <x v="12"/>
    <s v="Jumbo Drum"/>
    <x v="298"/>
    <n v="0.78"/>
    <s v="United States"/>
    <x v="3"/>
    <x v="5"/>
    <s v="Lindenhurst"/>
    <n v="11757"/>
    <x v="171"/>
    <d v="2015-05-22T00:00:00"/>
    <x v="8"/>
    <n v="1"/>
    <n v="-2111.36"/>
    <n v="16"/>
    <n v="342.54"/>
    <n v="20.88"/>
  </r>
  <r>
    <n v="2526"/>
    <n v="87208"/>
    <x v="1015"/>
    <x v="0"/>
    <x v="0"/>
    <n v="0.01"/>
    <n v="2.16"/>
    <n v="6.05"/>
    <s v="Regular Air"/>
    <s v="Corporate"/>
    <x v="1"/>
    <x v="1"/>
    <s v="Small Box"/>
    <x v="16"/>
    <n v="0.37"/>
    <s v="United States"/>
    <x v="0"/>
    <x v="48"/>
    <s v="Lafayette"/>
    <n v="70506"/>
    <x v="172"/>
    <d v="2015-05-25T00:00:00"/>
    <x v="8"/>
    <n v="1"/>
    <n v="395.76"/>
    <n v="24"/>
    <n v="58.05"/>
    <n v="2.15"/>
  </r>
  <r>
    <n v="2527"/>
    <n v="87208"/>
    <x v="1016"/>
    <x v="0"/>
    <x v="0"/>
    <n v="7.0000000000000007E-2"/>
    <n v="21.38"/>
    <n v="8.99"/>
    <s v="Regular Air"/>
    <s v="Corporate"/>
    <x v="1"/>
    <x v="9"/>
    <s v="Small Pack"/>
    <x v="722"/>
    <n v="0.59"/>
    <s v="United States"/>
    <x v="0"/>
    <x v="48"/>
    <s v="Lake Charles"/>
    <n v="70601"/>
    <x v="172"/>
    <d v="2015-05-25T00:00:00"/>
    <x v="8"/>
    <n v="1"/>
    <n v="-39.396000000000001"/>
    <n v="3"/>
    <n v="68.64"/>
    <n v="21.31"/>
  </r>
  <r>
    <n v="1182"/>
    <n v="86913"/>
    <x v="1017"/>
    <x v="2"/>
    <x v="1"/>
    <n v="7.0000000000000007E-2"/>
    <n v="2.61"/>
    <n v="0.5"/>
    <s v="Regular Air"/>
    <s v="Home Office"/>
    <x v="1"/>
    <x v="10"/>
    <s v="Small Box"/>
    <x v="390"/>
    <n v="0.39"/>
    <s v="United States"/>
    <x v="2"/>
    <x v="9"/>
    <s v="Spanish Fork"/>
    <n v="84660"/>
    <x v="172"/>
    <d v="2015-05-23T00:00:00"/>
    <x v="8"/>
    <n v="0"/>
    <n v="27.013500000000001"/>
    <n v="15"/>
    <n v="39.15"/>
    <n v="2.54"/>
  </r>
  <r>
    <n v="3249"/>
    <n v="87298"/>
    <x v="1018"/>
    <x v="3"/>
    <x v="1"/>
    <n v="0.03"/>
    <n v="42.8"/>
    <n v="2.99"/>
    <s v="Regular Air"/>
    <s v="Corporate"/>
    <x v="1"/>
    <x v="1"/>
    <s v="Small Box"/>
    <x v="841"/>
    <n v="0.36"/>
    <s v="United States"/>
    <x v="3"/>
    <x v="38"/>
    <s v="Annapolis"/>
    <n v="21403"/>
    <x v="172"/>
    <d v="2015-05-24T00:00:00"/>
    <x v="8"/>
    <n v="0"/>
    <n v="462.92099999999999"/>
    <n v="16"/>
    <n v="670.9"/>
    <n v="42.77"/>
  </r>
  <r>
    <n v="460"/>
    <n v="86014"/>
    <x v="1019"/>
    <x v="3"/>
    <x v="2"/>
    <n v="7.0000000000000007E-2"/>
    <n v="16.91"/>
    <n v="6.25"/>
    <s v="Regular Air"/>
    <s v="Home Office"/>
    <x v="1"/>
    <x v="12"/>
    <s v="Small Box"/>
    <x v="842"/>
    <n v="0.57999999999999996"/>
    <s v="United States"/>
    <x v="3"/>
    <x v="27"/>
    <s v="Millville"/>
    <n v="8332"/>
    <x v="172"/>
    <d v="2015-05-30T00:00:00"/>
    <x v="8"/>
    <n v="5"/>
    <n v="7.9"/>
    <n v="31"/>
    <n v="492.9"/>
    <n v="16.84"/>
  </r>
  <r>
    <n v="2858"/>
    <n v="88282"/>
    <x v="983"/>
    <x v="0"/>
    <x v="2"/>
    <n v="0.04"/>
    <n v="67.28"/>
    <n v="19.989999999999998"/>
    <s v="Regular Air"/>
    <s v="Corporate"/>
    <x v="1"/>
    <x v="1"/>
    <s v="Small Box"/>
    <x v="776"/>
    <n v="0.4"/>
    <s v="United States"/>
    <x v="0"/>
    <x v="7"/>
    <s v="Fruit Cove"/>
    <n v="32259"/>
    <x v="172"/>
    <d v="2015-05-28T00:00:00"/>
    <x v="8"/>
    <n v="4"/>
    <n v="14.754"/>
    <n v="30"/>
    <n v="2051.6799999999998"/>
    <n v="67.239999999999995"/>
  </r>
  <r>
    <n v="2858"/>
    <n v="88282"/>
    <x v="983"/>
    <x v="0"/>
    <x v="2"/>
    <n v="0.1"/>
    <n v="130.97999999999999"/>
    <n v="54.74"/>
    <s v="Delivery Truck"/>
    <s v="Corporate"/>
    <x v="0"/>
    <x v="6"/>
    <s v="Jumbo Box"/>
    <x v="281"/>
    <n v="0.69"/>
    <s v="United States"/>
    <x v="0"/>
    <x v="7"/>
    <s v="Fruit Cove"/>
    <n v="32259"/>
    <x v="172"/>
    <d v="2015-05-23T00:00:00"/>
    <x v="8"/>
    <n v="0"/>
    <n v="669.61199999999997"/>
    <n v="42"/>
    <n v="5295.03"/>
    <n v="130.88"/>
  </r>
  <r>
    <n v="2858"/>
    <n v="88282"/>
    <x v="983"/>
    <x v="0"/>
    <x v="2"/>
    <n v="0.04"/>
    <n v="2.78"/>
    <n v="1.25"/>
    <s v="Regular Air"/>
    <s v="Corporate"/>
    <x v="1"/>
    <x v="9"/>
    <s v="Wrap Bag"/>
    <x v="246"/>
    <n v="0.59"/>
    <s v="United States"/>
    <x v="0"/>
    <x v="7"/>
    <s v="Fruit Cove"/>
    <n v="32259"/>
    <x v="172"/>
    <d v="2015-05-23T00:00:00"/>
    <x v="8"/>
    <n v="0"/>
    <n v="213"/>
    <n v="28"/>
    <n v="80.27"/>
    <n v="2.74"/>
  </r>
  <r>
    <n v="398"/>
    <n v="89320"/>
    <x v="1020"/>
    <x v="3"/>
    <x v="3"/>
    <n v="0.05"/>
    <n v="63.94"/>
    <n v="14.48"/>
    <s v="Regular Air"/>
    <s v="Corporate"/>
    <x v="0"/>
    <x v="8"/>
    <s v="Small Box"/>
    <x v="38"/>
    <n v="0.46"/>
    <s v="United States"/>
    <x v="3"/>
    <x v="15"/>
    <s v="Dayton"/>
    <n v="45406"/>
    <x v="172"/>
    <d v="2015-05-25T00:00:00"/>
    <x v="8"/>
    <n v="1"/>
    <n v="1372.6307999999999"/>
    <n v="31"/>
    <n v="1989.32"/>
    <n v="63.89"/>
  </r>
  <r>
    <n v="540"/>
    <n v="91175"/>
    <x v="966"/>
    <x v="1"/>
    <x v="3"/>
    <n v="0.05"/>
    <n v="204.1"/>
    <n v="13.99"/>
    <s v="Regular Air"/>
    <s v="Small Business"/>
    <x v="2"/>
    <x v="4"/>
    <s v="Medium Box"/>
    <x v="843"/>
    <n v="0.37"/>
    <s v="United States"/>
    <x v="1"/>
    <x v="4"/>
    <s v="Vernon Hills"/>
    <n v="60061"/>
    <x v="172"/>
    <d v="2015-05-25T00:00:00"/>
    <x v="8"/>
    <n v="1"/>
    <n v="5924.1122999999998"/>
    <n v="41"/>
    <n v="8585.67"/>
    <n v="204.05"/>
  </r>
  <r>
    <n v="2458"/>
    <n v="91286"/>
    <x v="931"/>
    <x v="1"/>
    <x v="3"/>
    <n v="0.05"/>
    <n v="12.88"/>
    <n v="4.59"/>
    <s v="Regular Air"/>
    <s v="Home Office"/>
    <x v="1"/>
    <x v="16"/>
    <s v="Wrap Bag"/>
    <x v="625"/>
    <n v="0.82"/>
    <s v="United States"/>
    <x v="1"/>
    <x v="1"/>
    <s v="Edina"/>
    <n v="55410"/>
    <x v="172"/>
    <d v="2015-05-25T00:00:00"/>
    <x v="8"/>
    <n v="1"/>
    <n v="5.98"/>
    <n v="3"/>
    <n v="42.35"/>
    <n v="12.83"/>
  </r>
  <r>
    <n v="1814"/>
    <n v="90524"/>
    <x v="1021"/>
    <x v="0"/>
    <x v="4"/>
    <n v="0.09"/>
    <n v="77.510000000000005"/>
    <n v="4"/>
    <s v="Express Air"/>
    <s v="Home Office"/>
    <x v="2"/>
    <x v="7"/>
    <s v="Small Box"/>
    <x v="844"/>
    <n v="0.76"/>
    <s v="United States"/>
    <x v="0"/>
    <x v="0"/>
    <s v="Olive Branch"/>
    <n v="38654"/>
    <x v="172"/>
    <d v="2015-05-25T00:00:00"/>
    <x v="8"/>
    <n v="1"/>
    <n v="-986.524"/>
    <n v="17"/>
    <n v="1300.54"/>
    <n v="77.42"/>
  </r>
  <r>
    <n v="1814"/>
    <n v="90524"/>
    <x v="1021"/>
    <x v="0"/>
    <x v="4"/>
    <n v="0"/>
    <n v="2.88"/>
    <n v="0.7"/>
    <s v="Regular Air"/>
    <s v="Home Office"/>
    <x v="1"/>
    <x v="9"/>
    <s v="Wrap Bag"/>
    <x v="141"/>
    <n v="0.56000000000000005"/>
    <s v="United States"/>
    <x v="0"/>
    <x v="0"/>
    <s v="Olive Branch"/>
    <n v="38654"/>
    <x v="172"/>
    <d v="2015-05-25T00:00:00"/>
    <x v="8"/>
    <n v="1"/>
    <n v="-141.666"/>
    <n v="13"/>
    <n v="38.06"/>
    <n v="2.88"/>
  </r>
  <r>
    <n v="2450"/>
    <n v="90322"/>
    <x v="1022"/>
    <x v="1"/>
    <x v="4"/>
    <n v="0.08"/>
    <n v="4.13"/>
    <n v="1.17"/>
    <s v="Regular Air"/>
    <s v="Home Office"/>
    <x v="1"/>
    <x v="9"/>
    <s v="Wrap Bag"/>
    <x v="845"/>
    <n v="0.56999999999999995"/>
    <s v="United States"/>
    <x v="1"/>
    <x v="19"/>
    <s v="Janesville"/>
    <n v="53545"/>
    <x v="172"/>
    <d v="2015-05-25T00:00:00"/>
    <x v="8"/>
    <n v="1"/>
    <n v="-5.54"/>
    <n v="1"/>
    <n v="4.21"/>
    <n v="4.05"/>
  </r>
  <r>
    <n v="357"/>
    <n v="91131"/>
    <x v="1023"/>
    <x v="2"/>
    <x v="0"/>
    <n v="7.0000000000000007E-2"/>
    <n v="124.49"/>
    <n v="51.94"/>
    <s v="Delivery Truck"/>
    <s v="Corporate"/>
    <x v="0"/>
    <x v="0"/>
    <s v="Jumbo Box"/>
    <x v="317"/>
    <n v="0.63"/>
    <s v="United States"/>
    <x v="2"/>
    <x v="23"/>
    <s v="Kingman"/>
    <n v="86401"/>
    <x v="173"/>
    <d v="2015-05-25T00:00:00"/>
    <x v="8"/>
    <n v="1"/>
    <n v="1074.44"/>
    <n v="14"/>
    <n v="1714.93"/>
    <n v="124.42"/>
  </r>
  <r>
    <n v="885"/>
    <n v="89537"/>
    <x v="1024"/>
    <x v="1"/>
    <x v="0"/>
    <n v="0.06"/>
    <n v="25.98"/>
    <n v="14.36"/>
    <s v="Delivery Truck"/>
    <s v="Corporate"/>
    <x v="0"/>
    <x v="5"/>
    <s v="Jumbo Drum"/>
    <x v="527"/>
    <n v="0.6"/>
    <s v="United States"/>
    <x v="1"/>
    <x v="24"/>
    <s v="Amarillo"/>
    <n v="79109"/>
    <x v="173"/>
    <d v="2015-05-25T00:00:00"/>
    <x v="8"/>
    <n v="1"/>
    <n v="55.887999999999998"/>
    <n v="41"/>
    <n v="1033.56"/>
    <n v="25.92"/>
  </r>
  <r>
    <n v="1623"/>
    <n v="87611"/>
    <x v="1025"/>
    <x v="1"/>
    <x v="1"/>
    <n v="0.06"/>
    <n v="15.01"/>
    <n v="8.4"/>
    <s v="Regular Air"/>
    <s v="Small Business"/>
    <x v="1"/>
    <x v="1"/>
    <s v="Small Box"/>
    <x v="846"/>
    <n v="0.39"/>
    <s v="United States"/>
    <x v="1"/>
    <x v="26"/>
    <s v="Schererville"/>
    <n v="46375"/>
    <x v="173"/>
    <d v="2015-05-26T00:00:00"/>
    <x v="8"/>
    <n v="2"/>
    <n v="1.6169"/>
    <n v="22"/>
    <n v="333.04"/>
    <n v="14.95"/>
  </r>
  <r>
    <n v="1623"/>
    <n v="87611"/>
    <x v="1025"/>
    <x v="1"/>
    <x v="1"/>
    <n v="0.09"/>
    <n v="40.479999999999997"/>
    <n v="19.989999999999998"/>
    <s v="Regular Air"/>
    <s v="Small Business"/>
    <x v="2"/>
    <x v="7"/>
    <s v="Small Box"/>
    <x v="653"/>
    <n v="0.77"/>
    <s v="United States"/>
    <x v="1"/>
    <x v="26"/>
    <s v="Schererville"/>
    <n v="46375"/>
    <x v="173"/>
    <d v="2015-05-26T00:00:00"/>
    <x v="8"/>
    <n v="2"/>
    <n v="65.394000000000005"/>
    <n v="12"/>
    <n v="472.44"/>
    <n v="40.39"/>
  </r>
  <r>
    <n v="1623"/>
    <n v="87611"/>
    <x v="1025"/>
    <x v="1"/>
    <x v="1"/>
    <n v="0.05"/>
    <n v="12.28"/>
    <n v="6.13"/>
    <s v="Regular Air"/>
    <s v="Small Business"/>
    <x v="1"/>
    <x v="12"/>
    <s v="Small Box"/>
    <x v="847"/>
    <n v="0.56999999999999995"/>
    <s v="United States"/>
    <x v="1"/>
    <x v="26"/>
    <s v="Schererville"/>
    <n v="46375"/>
    <x v="173"/>
    <d v="2015-05-25T00:00:00"/>
    <x v="8"/>
    <n v="1"/>
    <n v="1.3360000000000001"/>
    <n v="1"/>
    <n v="18.73"/>
    <n v="12.23"/>
  </r>
  <r>
    <n v="3096"/>
    <n v="86221"/>
    <x v="741"/>
    <x v="3"/>
    <x v="1"/>
    <n v="0.08"/>
    <n v="40.98"/>
    <n v="7.2"/>
    <s v="Express Air"/>
    <s v="Consumer"/>
    <x v="1"/>
    <x v="3"/>
    <s v="Small Box"/>
    <x v="848"/>
    <n v="0.6"/>
    <s v="United States"/>
    <x v="3"/>
    <x v="15"/>
    <s v="Hilliard"/>
    <n v="43026"/>
    <x v="173"/>
    <d v="2015-05-25T00:00:00"/>
    <x v="8"/>
    <n v="1"/>
    <n v="-16.64"/>
    <n v="3"/>
    <n v="119.86"/>
    <n v="40.9"/>
  </r>
  <r>
    <n v="3096"/>
    <n v="86221"/>
    <x v="741"/>
    <x v="3"/>
    <x v="1"/>
    <n v="0.08"/>
    <n v="8.1199999999999992"/>
    <n v="2.83"/>
    <s v="Express Air"/>
    <s v="Consumer"/>
    <x v="2"/>
    <x v="7"/>
    <s v="Small Pack"/>
    <x v="730"/>
    <n v="0.77"/>
    <s v="United States"/>
    <x v="3"/>
    <x v="15"/>
    <s v="Hilliard"/>
    <n v="43026"/>
    <x v="173"/>
    <d v="2015-05-25T00:00:00"/>
    <x v="8"/>
    <n v="1"/>
    <n v="-59.73"/>
    <n v="12"/>
    <n v="98.77"/>
    <n v="8.0399999999999991"/>
  </r>
  <r>
    <n v="3096"/>
    <n v="86221"/>
    <x v="741"/>
    <x v="3"/>
    <x v="1"/>
    <n v="0.02"/>
    <n v="262.11"/>
    <n v="62.74"/>
    <s v="Delivery Truck"/>
    <s v="Consumer"/>
    <x v="0"/>
    <x v="0"/>
    <s v="Jumbo Box"/>
    <x v="849"/>
    <n v="0.75"/>
    <s v="United States"/>
    <x v="3"/>
    <x v="15"/>
    <s v="Hilliard"/>
    <n v="43026"/>
    <x v="173"/>
    <d v="2015-05-25T00:00:00"/>
    <x v="8"/>
    <n v="1"/>
    <n v="-633.441237"/>
    <n v="9"/>
    <n v="2495.35"/>
    <n v="262.08999999999997"/>
  </r>
  <r>
    <n v="3366"/>
    <n v="90501"/>
    <x v="1026"/>
    <x v="3"/>
    <x v="2"/>
    <n v="0.1"/>
    <n v="80.97"/>
    <n v="33.6"/>
    <s v="Delivery Truck"/>
    <s v="Home Office"/>
    <x v="2"/>
    <x v="4"/>
    <s v="Jumbo Drum"/>
    <x v="693"/>
    <n v="0.37"/>
    <s v="United States"/>
    <x v="3"/>
    <x v="15"/>
    <s v="Troy"/>
    <n v="45373"/>
    <x v="173"/>
    <d v="2015-05-29T00:00:00"/>
    <x v="8"/>
    <n v="5"/>
    <n v="66.22"/>
    <n v="11"/>
    <n v="837.57"/>
    <n v="80.87"/>
  </r>
  <r>
    <n v="3366"/>
    <n v="90501"/>
    <x v="1026"/>
    <x v="3"/>
    <x v="2"/>
    <n v="0.02"/>
    <n v="6.48"/>
    <n v="5.1100000000000003"/>
    <s v="Regular Air"/>
    <s v="Home Office"/>
    <x v="1"/>
    <x v="2"/>
    <s v="Small Box"/>
    <x v="833"/>
    <n v="0.37"/>
    <s v="United States"/>
    <x v="3"/>
    <x v="15"/>
    <s v="Troy"/>
    <n v="45373"/>
    <x v="173"/>
    <d v="2015-05-28T00:00:00"/>
    <x v="8"/>
    <n v="4"/>
    <n v="-23.53"/>
    <n v="8"/>
    <n v="56.22"/>
    <n v="6.46"/>
  </r>
  <r>
    <n v="1450"/>
    <n v="86735"/>
    <x v="1027"/>
    <x v="2"/>
    <x v="3"/>
    <n v="0.1"/>
    <n v="218.08"/>
    <n v="18.059999999999999"/>
    <s v="Express Air"/>
    <s v="Consumer"/>
    <x v="0"/>
    <x v="5"/>
    <s v="Large Box"/>
    <x v="837"/>
    <n v="0.56999999999999995"/>
    <s v="United States"/>
    <x v="2"/>
    <x v="2"/>
    <s v="South Lake Tahoe"/>
    <n v="96150"/>
    <x v="173"/>
    <d v="2015-05-25T00:00:00"/>
    <x v="8"/>
    <n v="1"/>
    <n v="1318.83"/>
    <n v="12"/>
    <n v="2366.5100000000002"/>
    <n v="217.98"/>
  </r>
  <r>
    <n v="2422"/>
    <n v="89053"/>
    <x v="548"/>
    <x v="1"/>
    <x v="4"/>
    <n v="0.05"/>
    <n v="150.97999999999999"/>
    <n v="43.71"/>
    <s v="Delivery Truck"/>
    <s v="Home Office"/>
    <x v="0"/>
    <x v="5"/>
    <s v="Jumbo Drum"/>
    <x v="850"/>
    <n v="0.55000000000000004"/>
    <s v="United States"/>
    <x v="1"/>
    <x v="24"/>
    <s v="Huntsville"/>
    <n v="77340"/>
    <x v="173"/>
    <d v="2015-05-25T00:00:00"/>
    <x v="8"/>
    <n v="1"/>
    <n v="650.29999999999995"/>
    <n v="12"/>
    <n v="1857.08"/>
    <n v="150.93"/>
  </r>
  <r>
    <n v="3063"/>
    <n v="88449"/>
    <x v="421"/>
    <x v="2"/>
    <x v="4"/>
    <n v="0.03"/>
    <n v="20.99"/>
    <n v="0.99"/>
    <s v="Regular Air"/>
    <s v="Consumer"/>
    <x v="2"/>
    <x v="13"/>
    <s v="Wrap Bag"/>
    <x v="165"/>
    <n v="0.56999999999999995"/>
    <s v="United States"/>
    <x v="2"/>
    <x v="6"/>
    <s v="Kirkland"/>
    <n v="98034"/>
    <x v="173"/>
    <d v="2015-05-26T00:00:00"/>
    <x v="8"/>
    <n v="2"/>
    <n v="4.1821999999999999"/>
    <n v="9"/>
    <n v="158.87"/>
    <n v="20.96"/>
  </r>
  <r>
    <n v="444"/>
    <n v="88085"/>
    <x v="1028"/>
    <x v="1"/>
    <x v="0"/>
    <n v="0"/>
    <n v="7.59"/>
    <n v="4"/>
    <s v="Regular Air"/>
    <s v="Small Business"/>
    <x v="0"/>
    <x v="8"/>
    <s v="Wrap Bag"/>
    <x v="184"/>
    <n v="0.42"/>
    <s v="United States"/>
    <x v="1"/>
    <x v="4"/>
    <s v="Urbana"/>
    <n v="61801"/>
    <x v="100"/>
    <d v="2015-05-28T00:00:00"/>
    <x v="8"/>
    <n v="4"/>
    <n v="86.438000000000002"/>
    <n v="43"/>
    <n v="355.92"/>
    <n v="7.59"/>
  </r>
  <r>
    <n v="526"/>
    <n v="90026"/>
    <x v="517"/>
    <x v="2"/>
    <x v="1"/>
    <n v="0.09"/>
    <n v="17.98"/>
    <n v="8.51"/>
    <s v="Regular Air"/>
    <s v="Home Office"/>
    <x v="2"/>
    <x v="4"/>
    <s v="Medium Box"/>
    <x v="69"/>
    <n v="0.4"/>
    <s v="United States"/>
    <x v="2"/>
    <x v="23"/>
    <s v="Mesa"/>
    <n v="85204"/>
    <x v="100"/>
    <d v="2015-05-27T00:00:00"/>
    <x v="8"/>
    <n v="3"/>
    <n v="-6.6120000000000001"/>
    <n v="12"/>
    <n v="211.13"/>
    <n v="17.89"/>
  </r>
  <r>
    <n v="1008"/>
    <n v="88371"/>
    <x v="1029"/>
    <x v="3"/>
    <x v="1"/>
    <n v="0.01"/>
    <n v="3.15"/>
    <n v="0.49"/>
    <s v="Regular Air"/>
    <s v="Home Office"/>
    <x v="1"/>
    <x v="10"/>
    <s v="Small Box"/>
    <x v="851"/>
    <n v="0.37"/>
    <s v="United States"/>
    <x v="3"/>
    <x v="30"/>
    <s v="Gorham"/>
    <n v="4038"/>
    <x v="100"/>
    <d v="2015-05-27T00:00:00"/>
    <x v="8"/>
    <n v="3"/>
    <n v="17.505299999999998"/>
    <n v="8"/>
    <n v="25.37"/>
    <n v="3.14"/>
  </r>
  <r>
    <n v="3287"/>
    <n v="89897"/>
    <x v="1030"/>
    <x v="2"/>
    <x v="2"/>
    <n v="0.08"/>
    <n v="30.56"/>
    <n v="2.99"/>
    <s v="Regular Air"/>
    <s v="Small Business"/>
    <x v="1"/>
    <x v="1"/>
    <s v="Small Box"/>
    <x v="579"/>
    <n v="0.35"/>
    <s v="United States"/>
    <x v="2"/>
    <x v="2"/>
    <s v="Granite Bay"/>
    <n v="95746"/>
    <x v="100"/>
    <d v="2015-05-27T00:00:00"/>
    <x v="8"/>
    <n v="3"/>
    <n v="352.87979999999999"/>
    <n v="17"/>
    <n v="511.42"/>
    <n v="30.48"/>
  </r>
  <r>
    <n v="827"/>
    <n v="89259"/>
    <x v="1031"/>
    <x v="1"/>
    <x v="3"/>
    <n v="0.01"/>
    <n v="6.98"/>
    <n v="1.6"/>
    <s v="Regular Air"/>
    <s v="Home Office"/>
    <x v="1"/>
    <x v="2"/>
    <s v="Wrap Bag"/>
    <x v="289"/>
    <n v="0.38"/>
    <s v="United States"/>
    <x v="1"/>
    <x v="24"/>
    <s v="Amarillo"/>
    <n v="79109"/>
    <x v="100"/>
    <d v="2015-05-26T00:00:00"/>
    <x v="8"/>
    <n v="2"/>
    <n v="0.34599999999999997"/>
    <n v="3"/>
    <n v="21.93"/>
    <n v="6.97"/>
  </r>
  <r>
    <n v="1237"/>
    <n v="86077"/>
    <x v="916"/>
    <x v="1"/>
    <x v="3"/>
    <n v="0.05"/>
    <n v="300.98"/>
    <n v="13.99"/>
    <s v="Regular Air"/>
    <s v="Corporate"/>
    <x v="2"/>
    <x v="4"/>
    <s v="Medium Box"/>
    <x v="852"/>
    <n v="0.39"/>
    <s v="United States"/>
    <x v="1"/>
    <x v="24"/>
    <s v="Carrollton"/>
    <n v="75007"/>
    <x v="100"/>
    <d v="2015-05-26T00:00:00"/>
    <x v="8"/>
    <n v="2"/>
    <n v="3985.3089"/>
    <n v="20"/>
    <n v="5775.81"/>
    <n v="300.93"/>
  </r>
  <r>
    <n v="1237"/>
    <n v="86077"/>
    <x v="916"/>
    <x v="1"/>
    <x v="3"/>
    <n v="0.04"/>
    <n v="205.99"/>
    <n v="5"/>
    <s v="Express Air"/>
    <s v="Corporate"/>
    <x v="2"/>
    <x v="13"/>
    <s v="Small Box"/>
    <x v="853"/>
    <n v="0.59"/>
    <s v="United States"/>
    <x v="1"/>
    <x v="24"/>
    <s v="Carrollton"/>
    <n v="75007"/>
    <x v="100"/>
    <d v="2015-05-26T00:00:00"/>
    <x v="8"/>
    <n v="2"/>
    <n v="13.956799999999999"/>
    <n v="11"/>
    <n v="1878.24"/>
    <n v="205.95"/>
  </r>
  <r>
    <n v="1472"/>
    <n v="87079"/>
    <x v="616"/>
    <x v="3"/>
    <x v="3"/>
    <n v="0.05"/>
    <n v="20.27"/>
    <n v="3.99"/>
    <s v="Regular Air"/>
    <s v="Home Office"/>
    <x v="1"/>
    <x v="3"/>
    <s v="Small Box"/>
    <x v="748"/>
    <n v="0.56999999999999995"/>
    <s v="United States"/>
    <x v="3"/>
    <x v="15"/>
    <s v="Westlake"/>
    <n v="44145"/>
    <x v="100"/>
    <d v="2015-05-26T00:00:00"/>
    <x v="8"/>
    <n v="2"/>
    <n v="309.25400000000002"/>
    <n v="30"/>
    <n v="621.55999999999995"/>
    <n v="20.22"/>
  </r>
  <r>
    <n v="2339"/>
    <n v="91482"/>
    <x v="1032"/>
    <x v="1"/>
    <x v="3"/>
    <n v="0.05"/>
    <n v="11.58"/>
    <n v="6.97"/>
    <s v="Regular Air"/>
    <s v="Home Office"/>
    <x v="1"/>
    <x v="15"/>
    <s v="Small Box"/>
    <x v="339"/>
    <n v="0.35"/>
    <s v="United States"/>
    <x v="1"/>
    <x v="24"/>
    <s v="Cloverleaf"/>
    <n v="77015"/>
    <x v="100"/>
    <d v="2015-05-28T00:00:00"/>
    <x v="8"/>
    <n v="4"/>
    <n v="2.806"/>
    <n v="6"/>
    <n v="73.959999999999994"/>
    <n v="11.53"/>
  </r>
  <r>
    <n v="2652"/>
    <n v="89361"/>
    <x v="1033"/>
    <x v="2"/>
    <x v="3"/>
    <n v="0.06"/>
    <n v="47.9"/>
    <n v="5.86"/>
    <s v="Regular Air"/>
    <s v="Consumer"/>
    <x v="1"/>
    <x v="2"/>
    <s v="Small Box"/>
    <x v="32"/>
    <n v="0.37"/>
    <s v="United States"/>
    <x v="2"/>
    <x v="2"/>
    <s v="Bakersfield"/>
    <n v="93309"/>
    <x v="100"/>
    <d v="2015-05-27T00:00:00"/>
    <x v="8"/>
    <n v="3"/>
    <n v="21.78"/>
    <n v="2"/>
    <n v="94.2"/>
    <n v="47.84"/>
  </r>
  <r>
    <n v="129"/>
    <n v="86694"/>
    <x v="576"/>
    <x v="1"/>
    <x v="4"/>
    <n v="7.0000000000000007E-2"/>
    <n v="15.74"/>
    <n v="1.39"/>
    <s v="Regular Air"/>
    <s v="Small Business"/>
    <x v="1"/>
    <x v="15"/>
    <s v="Small Box"/>
    <x v="854"/>
    <n v="0.4"/>
    <s v="United States"/>
    <x v="1"/>
    <x v="4"/>
    <s v="Alton"/>
    <n v="62002"/>
    <x v="100"/>
    <d v="2015-05-26T00:00:00"/>
    <x v="8"/>
    <n v="2"/>
    <n v="149.8887"/>
    <n v="14"/>
    <n v="217.23"/>
    <n v="15.67"/>
  </r>
  <r>
    <n v="1054"/>
    <n v="90069"/>
    <x v="1034"/>
    <x v="2"/>
    <x v="4"/>
    <n v="0.03"/>
    <n v="5.44"/>
    <n v="7.46"/>
    <s v="Express Air"/>
    <s v="Corporate"/>
    <x v="1"/>
    <x v="1"/>
    <s v="Small Box"/>
    <x v="347"/>
    <n v="0.36"/>
    <s v="United States"/>
    <x v="2"/>
    <x v="23"/>
    <s v="Surprise"/>
    <n v="85374"/>
    <x v="100"/>
    <d v="2015-05-27T00:00:00"/>
    <x v="8"/>
    <n v="3"/>
    <n v="-51.704000000000001"/>
    <n v="4"/>
    <n v="26.31"/>
    <n v="5.41"/>
  </r>
  <r>
    <n v="1054"/>
    <n v="90069"/>
    <x v="1034"/>
    <x v="2"/>
    <x v="4"/>
    <n v="0.08"/>
    <n v="26.38"/>
    <n v="5.58"/>
    <s v="Regular Air"/>
    <s v="Corporate"/>
    <x v="1"/>
    <x v="2"/>
    <s v="Small Box"/>
    <x v="855"/>
    <n v="0.39"/>
    <s v="United States"/>
    <x v="2"/>
    <x v="23"/>
    <s v="Surprise"/>
    <n v="85374"/>
    <x v="100"/>
    <d v="2015-05-26T00:00:00"/>
    <x v="8"/>
    <n v="2"/>
    <n v="144.7482"/>
    <n v="8"/>
    <n v="209.78"/>
    <n v="26.3"/>
  </r>
  <r>
    <n v="1054"/>
    <n v="90069"/>
    <x v="1034"/>
    <x v="2"/>
    <x v="4"/>
    <n v="0.06"/>
    <n v="20.99"/>
    <n v="2.5"/>
    <s v="Regular Air"/>
    <s v="Corporate"/>
    <x v="2"/>
    <x v="13"/>
    <s v="Wrap Bag"/>
    <x v="330"/>
    <n v="0.81"/>
    <s v="United States"/>
    <x v="2"/>
    <x v="23"/>
    <s v="Surprise"/>
    <n v="85374"/>
    <x v="100"/>
    <d v="2015-05-27T00:00:00"/>
    <x v="8"/>
    <n v="3"/>
    <n v="-112.18899999999999"/>
    <n v="1"/>
    <n v="17.829999999999998"/>
    <n v="20.93"/>
  </r>
  <r>
    <n v="2391"/>
    <n v="91122"/>
    <x v="703"/>
    <x v="3"/>
    <x v="4"/>
    <n v="0.06"/>
    <n v="4.7699999999999996"/>
    <n v="2.39"/>
    <s v="Regular Air"/>
    <s v="Corporate"/>
    <x v="2"/>
    <x v="7"/>
    <s v="Small Pack"/>
    <x v="856"/>
    <n v="0.72"/>
    <s v="United States"/>
    <x v="3"/>
    <x v="5"/>
    <s v="Oceanside"/>
    <n v="11572"/>
    <x v="100"/>
    <d v="2015-05-26T00:00:00"/>
    <x v="8"/>
    <n v="2"/>
    <n v="-45.64"/>
    <n v="9"/>
    <n v="42.46"/>
    <n v="4.71"/>
  </r>
  <r>
    <n v="2391"/>
    <n v="91122"/>
    <x v="703"/>
    <x v="3"/>
    <x v="4"/>
    <n v="0.1"/>
    <n v="27.18"/>
    <n v="8.23"/>
    <s v="Regular Air"/>
    <s v="Corporate"/>
    <x v="1"/>
    <x v="15"/>
    <s v="Small Box"/>
    <x v="857"/>
    <n v="0.38"/>
    <s v="United States"/>
    <x v="3"/>
    <x v="5"/>
    <s v="Oceanside"/>
    <n v="11572"/>
    <x v="100"/>
    <d v="2015-05-27T00:00:00"/>
    <x v="8"/>
    <n v="3"/>
    <n v="204.49"/>
    <n v="12"/>
    <n v="314.06"/>
    <n v="27.08"/>
  </r>
  <r>
    <n v="2868"/>
    <n v="85828"/>
    <x v="84"/>
    <x v="2"/>
    <x v="4"/>
    <n v="0.08"/>
    <n v="15.99"/>
    <n v="13.18"/>
    <s v="Express Air"/>
    <s v="Corporate"/>
    <x v="1"/>
    <x v="1"/>
    <s v="Small Box"/>
    <x v="117"/>
    <n v="0.37"/>
    <s v="United States"/>
    <x v="2"/>
    <x v="6"/>
    <s v="Edmonds"/>
    <n v="98026"/>
    <x v="100"/>
    <d v="2015-05-27T00:00:00"/>
    <x v="8"/>
    <n v="3"/>
    <n v="-66.584999999999994"/>
    <n v="4"/>
    <n v="66.02"/>
    <n v="15.91"/>
  </r>
  <r>
    <n v="2266"/>
    <n v="86610"/>
    <x v="1035"/>
    <x v="1"/>
    <x v="0"/>
    <n v="0.02"/>
    <n v="11.33"/>
    <n v="6.12"/>
    <s v="Regular Air"/>
    <s v="Corporate"/>
    <x v="1"/>
    <x v="3"/>
    <s v="Medium Box"/>
    <x v="777"/>
    <n v="0.42"/>
    <s v="United States"/>
    <x v="1"/>
    <x v="10"/>
    <s v="Kirkwood"/>
    <n v="63122"/>
    <x v="101"/>
    <d v="2015-05-28T00:00:00"/>
    <x v="8"/>
    <n v="3"/>
    <n v="-14.52"/>
    <n v="3"/>
    <n v="35.35"/>
    <n v="11.31"/>
  </r>
  <r>
    <n v="2266"/>
    <n v="86610"/>
    <x v="1035"/>
    <x v="1"/>
    <x v="0"/>
    <n v="0.01"/>
    <n v="15.67"/>
    <n v="1.39"/>
    <s v="Regular Air"/>
    <s v="Corporate"/>
    <x v="1"/>
    <x v="15"/>
    <s v="Small Box"/>
    <x v="831"/>
    <n v="0.38"/>
    <s v="United States"/>
    <x v="1"/>
    <x v="10"/>
    <s v="Kirkwood"/>
    <n v="63122"/>
    <x v="101"/>
    <d v="2015-05-27T00:00:00"/>
    <x v="8"/>
    <n v="2"/>
    <n v="171.26490000000001"/>
    <n v="16"/>
    <n v="248.21"/>
    <n v="15.66"/>
  </r>
  <r>
    <n v="2928"/>
    <n v="90218"/>
    <x v="1036"/>
    <x v="0"/>
    <x v="0"/>
    <n v="0.02"/>
    <n v="5.58"/>
    <n v="2.99"/>
    <s v="Regular Air"/>
    <s v="Consumer"/>
    <x v="1"/>
    <x v="1"/>
    <s v="Small Box"/>
    <x v="858"/>
    <n v="0.37"/>
    <s v="United States"/>
    <x v="0"/>
    <x v="37"/>
    <s v="Charleston"/>
    <n v="29418"/>
    <x v="101"/>
    <d v="2015-05-28T00:00:00"/>
    <x v="8"/>
    <n v="3"/>
    <n v="689.32799999999997"/>
    <n v="42"/>
    <n v="236.83"/>
    <n v="5.56"/>
  </r>
  <r>
    <n v="2928"/>
    <n v="90218"/>
    <x v="1036"/>
    <x v="0"/>
    <x v="0"/>
    <n v="0.02"/>
    <n v="54.1"/>
    <n v="19.989999999999998"/>
    <s v="Regular Air"/>
    <s v="Consumer"/>
    <x v="1"/>
    <x v="12"/>
    <s v="Small Box"/>
    <x v="358"/>
    <n v="0.59"/>
    <s v="United States"/>
    <x v="0"/>
    <x v="37"/>
    <s v="Charleston"/>
    <n v="29418"/>
    <x v="101"/>
    <d v="2015-05-27T00:00:00"/>
    <x v="8"/>
    <n v="2"/>
    <n v="-33.585999999999999"/>
    <n v="36"/>
    <n v="1944.87"/>
    <n v="54.08"/>
  </r>
  <r>
    <n v="2941"/>
    <n v="87618"/>
    <x v="1037"/>
    <x v="3"/>
    <x v="0"/>
    <n v="0.05"/>
    <n v="2.62"/>
    <n v="0.8"/>
    <s v="Regular Air"/>
    <s v="Small Business"/>
    <x v="1"/>
    <x v="14"/>
    <s v="Wrap Bag"/>
    <x v="265"/>
    <n v="0.39"/>
    <s v="United States"/>
    <x v="3"/>
    <x v="27"/>
    <s v="Morristown"/>
    <n v="7960"/>
    <x v="101"/>
    <d v="2015-05-27T00:00:00"/>
    <x v="8"/>
    <n v="2"/>
    <n v="12.71"/>
    <n v="8"/>
    <n v="21.41"/>
    <n v="2.57"/>
  </r>
  <r>
    <n v="241"/>
    <n v="90480"/>
    <x v="114"/>
    <x v="2"/>
    <x v="2"/>
    <n v="0.02"/>
    <n v="125.99"/>
    <n v="3"/>
    <s v="Regular Air"/>
    <s v="Small Business"/>
    <x v="2"/>
    <x v="13"/>
    <s v="Small Box"/>
    <x v="859"/>
    <n v="0.59"/>
    <s v="United States"/>
    <x v="2"/>
    <x v="39"/>
    <s v="Grand Junction"/>
    <n v="81503"/>
    <x v="101"/>
    <d v="2015-05-26T00:00:00"/>
    <x v="8"/>
    <n v="1"/>
    <n v="398.358"/>
    <n v="8"/>
    <n v="873.18"/>
    <n v="125.97"/>
  </r>
  <r>
    <n v="451"/>
    <n v="86012"/>
    <x v="462"/>
    <x v="2"/>
    <x v="0"/>
    <n v="0.04"/>
    <n v="37.700000000000003"/>
    <n v="2.99"/>
    <s v="Regular Air"/>
    <s v="Home Office"/>
    <x v="1"/>
    <x v="1"/>
    <s v="Small Box"/>
    <x v="816"/>
    <n v="0.35"/>
    <s v="United States"/>
    <x v="2"/>
    <x v="2"/>
    <s v="Los Altos"/>
    <n v="94024"/>
    <x v="174"/>
    <d v="2015-05-28T00:00:00"/>
    <x v="8"/>
    <n v="2"/>
    <n v="299.6739"/>
    <n v="12"/>
    <n v="434.31"/>
    <n v="37.659999999999997"/>
  </r>
  <r>
    <n v="452"/>
    <n v="86012"/>
    <x v="1038"/>
    <x v="2"/>
    <x v="0"/>
    <n v="0.01"/>
    <n v="55.99"/>
    <n v="5"/>
    <s v="Regular Air"/>
    <s v="Home Office"/>
    <x v="2"/>
    <x v="13"/>
    <s v="Small Pack"/>
    <x v="420"/>
    <n v="0.83"/>
    <s v="United States"/>
    <x v="2"/>
    <x v="2"/>
    <s v="Los Banos"/>
    <n v="93635"/>
    <x v="174"/>
    <d v="2015-05-28T00:00:00"/>
    <x v="8"/>
    <n v="2"/>
    <n v="-235.89500000000001"/>
    <n v="1"/>
    <n v="51.83"/>
    <n v="55.98"/>
  </r>
  <r>
    <n v="865"/>
    <n v="90674"/>
    <x v="418"/>
    <x v="1"/>
    <x v="0"/>
    <n v="0.03"/>
    <n v="14.2"/>
    <n v="5.3"/>
    <s v="Regular Air"/>
    <s v="Corporate"/>
    <x v="0"/>
    <x v="8"/>
    <s v="Wrap Bag"/>
    <x v="201"/>
    <n v="0.46"/>
    <s v="United States"/>
    <x v="1"/>
    <x v="26"/>
    <s v="East Chicago"/>
    <n v="46312"/>
    <x v="174"/>
    <d v="2015-05-28T00:00:00"/>
    <x v="8"/>
    <n v="2"/>
    <n v="122.21"/>
    <n v="18"/>
    <n v="267.2"/>
    <n v="14.17"/>
  </r>
  <r>
    <n v="370"/>
    <n v="90291"/>
    <x v="1039"/>
    <x v="3"/>
    <x v="4"/>
    <n v="0.02"/>
    <n v="20.99"/>
    <n v="4.8099999999999996"/>
    <s v="Regular Air"/>
    <s v="Corporate"/>
    <x v="2"/>
    <x v="13"/>
    <s v="Medium Box"/>
    <x v="410"/>
    <n v="0.57999999999999996"/>
    <s v="United States"/>
    <x v="3"/>
    <x v="30"/>
    <s v="Lewiston"/>
    <n v="4240"/>
    <x v="174"/>
    <d v="2015-05-29T00:00:00"/>
    <x v="8"/>
    <n v="3"/>
    <n v="49.787999999999997"/>
    <n v="15"/>
    <n v="266.39"/>
    <n v="20.97"/>
  </r>
  <r>
    <n v="371"/>
    <n v="90291"/>
    <x v="1040"/>
    <x v="3"/>
    <x v="4"/>
    <n v="0.05"/>
    <n v="5.4"/>
    <n v="7.78"/>
    <s v="Express Air"/>
    <s v="Corporate"/>
    <x v="1"/>
    <x v="1"/>
    <s v="Small Box"/>
    <x v="27"/>
    <n v="0.37"/>
    <s v="United States"/>
    <x v="3"/>
    <x v="13"/>
    <s v="Everett"/>
    <n v="2149"/>
    <x v="174"/>
    <d v="2015-05-29T00:00:00"/>
    <x v="8"/>
    <n v="3"/>
    <n v="-132.62950000000001"/>
    <n v="9"/>
    <n v="51.82"/>
    <n v="5.35"/>
  </r>
  <r>
    <n v="250"/>
    <n v="87214"/>
    <x v="1041"/>
    <x v="1"/>
    <x v="0"/>
    <n v="0.02"/>
    <n v="2.58"/>
    <n v="1.3"/>
    <s v="Express Air"/>
    <s v="Corporate"/>
    <x v="1"/>
    <x v="9"/>
    <s v="Wrap Bag"/>
    <x v="860"/>
    <n v="0.59"/>
    <s v="United States"/>
    <x v="1"/>
    <x v="1"/>
    <s v="Richfield"/>
    <n v="55423"/>
    <x v="175"/>
    <d v="2015-05-29T00:00:00"/>
    <x v="8"/>
    <n v="2"/>
    <n v="1.1080000000000001"/>
    <n v="39"/>
    <n v="109.74"/>
    <n v="2.56"/>
  </r>
  <r>
    <n v="250"/>
    <n v="87214"/>
    <x v="1041"/>
    <x v="1"/>
    <x v="0"/>
    <n v="0.02"/>
    <n v="65.989999999999995"/>
    <n v="3.9"/>
    <s v="Regular Air"/>
    <s v="Corporate"/>
    <x v="2"/>
    <x v="13"/>
    <s v="Small Box"/>
    <x v="861"/>
    <n v="0.55000000000000004"/>
    <s v="United States"/>
    <x v="1"/>
    <x v="1"/>
    <s v="Richfield"/>
    <n v="55423"/>
    <x v="175"/>
    <d v="2015-05-29T00:00:00"/>
    <x v="8"/>
    <n v="2"/>
    <n v="1061.3789999999999"/>
    <n v="27"/>
    <n v="1543.55"/>
    <n v="65.97"/>
  </r>
  <r>
    <n v="3011"/>
    <n v="56486"/>
    <x v="163"/>
    <x v="3"/>
    <x v="0"/>
    <n v="0.03"/>
    <n v="5.98"/>
    <n v="5.35"/>
    <s v="Regular Air"/>
    <s v="Corporate"/>
    <x v="1"/>
    <x v="2"/>
    <s v="Small Box"/>
    <x v="533"/>
    <n v="0.4"/>
    <s v="United States"/>
    <x v="3"/>
    <x v="13"/>
    <s v="Boston"/>
    <n v="2113"/>
    <x v="175"/>
    <d v="2015-05-29T00:00:00"/>
    <x v="8"/>
    <n v="2"/>
    <n v="-23.5"/>
    <n v="16"/>
    <n v="107.08"/>
    <n v="5.95"/>
  </r>
  <r>
    <n v="3154"/>
    <n v="86900"/>
    <x v="566"/>
    <x v="0"/>
    <x v="0"/>
    <n v="0.03"/>
    <n v="17.7"/>
    <n v="9.4700000000000006"/>
    <s v="Regular Air"/>
    <s v="Consumer"/>
    <x v="1"/>
    <x v="12"/>
    <s v="Small Box"/>
    <x v="560"/>
    <n v="0.59"/>
    <s v="United States"/>
    <x v="0"/>
    <x v="7"/>
    <s v="Saint Petersburg"/>
    <n v="33710"/>
    <x v="175"/>
    <d v="2015-05-30T00:00:00"/>
    <x v="8"/>
    <n v="2"/>
    <n v="28.182600000000001"/>
    <n v="11"/>
    <n v="201.77"/>
    <n v="17.670000000000002"/>
  </r>
  <r>
    <n v="1627"/>
    <n v="90602"/>
    <x v="1042"/>
    <x v="0"/>
    <x v="1"/>
    <n v="0.06"/>
    <n v="43.57"/>
    <n v="16.36"/>
    <s v="Regular Air"/>
    <s v="Corporate"/>
    <x v="1"/>
    <x v="12"/>
    <s v="Small Box"/>
    <x v="862"/>
    <n v="0.55000000000000004"/>
    <s v="United States"/>
    <x v="0"/>
    <x v="36"/>
    <s v="Greeneville"/>
    <n v="37743"/>
    <x v="175"/>
    <d v="2015-05-30T00:00:00"/>
    <x v="8"/>
    <n v="2"/>
    <n v="-38.808"/>
    <n v="17"/>
    <n v="710.16"/>
    <n v="43.51"/>
  </r>
  <r>
    <n v="2765"/>
    <n v="90725"/>
    <x v="1043"/>
    <x v="3"/>
    <x v="2"/>
    <n v="0.03"/>
    <n v="5.85"/>
    <n v="2.27"/>
    <s v="Regular Air"/>
    <s v="Corporate"/>
    <x v="1"/>
    <x v="9"/>
    <s v="Wrap Bag"/>
    <x v="863"/>
    <n v="0.56000000000000005"/>
    <s v="United States"/>
    <x v="3"/>
    <x v="27"/>
    <s v="Lindenwold"/>
    <n v="8021"/>
    <x v="175"/>
    <d v="2015-05-30T00:00:00"/>
    <x v="8"/>
    <n v="2"/>
    <n v="-5.08"/>
    <n v="7"/>
    <n v="41.4"/>
    <n v="5.82"/>
  </r>
  <r>
    <n v="15"/>
    <n v="86839"/>
    <x v="1044"/>
    <x v="3"/>
    <x v="3"/>
    <n v="0.01"/>
    <n v="35.94"/>
    <n v="6.66"/>
    <s v="Regular Air"/>
    <s v="Small Business"/>
    <x v="1"/>
    <x v="15"/>
    <s v="Small Box"/>
    <x v="264"/>
    <n v="0.4"/>
    <s v="United States"/>
    <x v="3"/>
    <x v="5"/>
    <s v="Smithtown"/>
    <n v="11787"/>
    <x v="175"/>
    <d v="2015-05-28T00:00:00"/>
    <x v="8"/>
    <n v="1"/>
    <n v="261.87569999999999"/>
    <n v="10"/>
    <n v="379.53"/>
    <n v="35.93"/>
  </r>
  <r>
    <n v="2709"/>
    <n v="89240"/>
    <x v="1045"/>
    <x v="3"/>
    <x v="3"/>
    <n v="7.0000000000000007E-2"/>
    <n v="60.97"/>
    <n v="4.5"/>
    <s v="Regular Air"/>
    <s v="Consumer"/>
    <x v="1"/>
    <x v="3"/>
    <s v="Small Box"/>
    <x v="3"/>
    <n v="0.56000000000000005"/>
    <s v="United States"/>
    <x v="3"/>
    <x v="38"/>
    <s v="Ellicott City"/>
    <n v="21042"/>
    <x v="175"/>
    <d v="2015-05-30T00:00:00"/>
    <x v="8"/>
    <n v="2"/>
    <n v="-41.77"/>
    <n v="1"/>
    <n v="57.84"/>
    <n v="60.9"/>
  </r>
  <r>
    <n v="2709"/>
    <n v="89240"/>
    <x v="1045"/>
    <x v="3"/>
    <x v="3"/>
    <n v="0"/>
    <n v="90.98"/>
    <n v="56.2"/>
    <s v="Regular Air"/>
    <s v="Consumer"/>
    <x v="0"/>
    <x v="8"/>
    <s v="Medium Box"/>
    <x v="412"/>
    <n v="0.74"/>
    <s v="United States"/>
    <x v="3"/>
    <x v="38"/>
    <s v="Ellicott City"/>
    <n v="21042"/>
    <x v="175"/>
    <d v="2015-05-30T00:00:00"/>
    <x v="8"/>
    <n v="2"/>
    <n v="-1014.11"/>
    <n v="15"/>
    <n v="1425.71"/>
    <n v="90.98"/>
  </r>
  <r>
    <n v="3206"/>
    <n v="87935"/>
    <x v="34"/>
    <x v="2"/>
    <x v="4"/>
    <n v="0.05"/>
    <n v="35.44"/>
    <n v="5.09"/>
    <s v="Regular Air"/>
    <s v="Consumer"/>
    <x v="1"/>
    <x v="2"/>
    <s v="Small Box"/>
    <x v="864"/>
    <n v="0.38"/>
    <s v="United States"/>
    <x v="2"/>
    <x v="16"/>
    <s v="Twin Falls"/>
    <n v="83301"/>
    <x v="175"/>
    <d v="2015-05-29T00:00:00"/>
    <x v="8"/>
    <n v="2"/>
    <n v="553.33169999999996"/>
    <n v="23"/>
    <n v="801.93"/>
    <n v="35.39"/>
  </r>
  <r>
    <n v="1026"/>
    <n v="89008"/>
    <x v="610"/>
    <x v="3"/>
    <x v="1"/>
    <n v="0.1"/>
    <n v="5.98"/>
    <n v="3.85"/>
    <s v="Regular Air"/>
    <s v="Small Business"/>
    <x v="2"/>
    <x v="7"/>
    <s v="Small Pack"/>
    <x v="253"/>
    <n v="0.68"/>
    <s v="United States"/>
    <x v="3"/>
    <x v="5"/>
    <s v="Central Islip"/>
    <n v="11722"/>
    <x v="122"/>
    <d v="2015-05-30T00:00:00"/>
    <x v="8"/>
    <n v="1"/>
    <n v="18.922000000000001"/>
    <n v="26"/>
    <n v="151.55000000000001"/>
    <n v="5.88"/>
  </r>
  <r>
    <n v="1713"/>
    <n v="87748"/>
    <x v="1046"/>
    <x v="0"/>
    <x v="1"/>
    <n v="0.01"/>
    <n v="23.99"/>
    <n v="6.3"/>
    <s v="Regular Air"/>
    <s v="Corporate"/>
    <x v="2"/>
    <x v="4"/>
    <s v="Medium Box"/>
    <x v="865"/>
    <n v="0.38"/>
    <s v="United States"/>
    <x v="0"/>
    <x v="25"/>
    <s v="Newnan"/>
    <n v="30265"/>
    <x v="122"/>
    <d v="2015-05-31T00:00:00"/>
    <x v="8"/>
    <n v="1"/>
    <n v="-6.202"/>
    <n v="11"/>
    <n v="284.39"/>
    <n v="23.98"/>
  </r>
  <r>
    <n v="2670"/>
    <n v="37924"/>
    <x v="1047"/>
    <x v="2"/>
    <x v="1"/>
    <n v="0.05"/>
    <n v="165.2"/>
    <n v="19.989999999999998"/>
    <s v="Regular Air"/>
    <s v="Home Office"/>
    <x v="1"/>
    <x v="12"/>
    <s v="Small Box"/>
    <x v="461"/>
    <n v="0.59"/>
    <s v="United States"/>
    <x v="2"/>
    <x v="2"/>
    <s v="Los Angeles"/>
    <n v="90049"/>
    <x v="122"/>
    <d v="2015-05-29T00:00:00"/>
    <x v="8"/>
    <n v="1"/>
    <n v="2008.71"/>
    <n v="167"/>
    <n v="27587.55"/>
    <n v="165.15"/>
  </r>
  <r>
    <n v="2670"/>
    <n v="37924"/>
    <x v="1047"/>
    <x v="2"/>
    <x v="1"/>
    <n v="0.09"/>
    <n v="17.989999999999998"/>
    <n v="8.65"/>
    <s v="Regular Air"/>
    <s v="Home Office"/>
    <x v="1"/>
    <x v="9"/>
    <s v="Small Box"/>
    <x v="866"/>
    <n v="0.56999999999999995"/>
    <s v="United States"/>
    <x v="2"/>
    <x v="2"/>
    <s v="Los Angeles"/>
    <n v="90049"/>
    <x v="122"/>
    <d v="2015-05-29T00:00:00"/>
    <x v="8"/>
    <n v="1"/>
    <n v="-80.53"/>
    <n v="71"/>
    <n v="1191.58"/>
    <n v="17.899999999999999"/>
  </r>
  <r>
    <n v="2671"/>
    <n v="90551"/>
    <x v="1048"/>
    <x v="0"/>
    <x v="1"/>
    <n v="0.05"/>
    <n v="165.2"/>
    <n v="19.989999999999998"/>
    <s v="Regular Air"/>
    <s v="Home Office"/>
    <x v="1"/>
    <x v="12"/>
    <s v="Small Box"/>
    <x v="461"/>
    <n v="0.59"/>
    <s v="United States"/>
    <x v="0"/>
    <x v="36"/>
    <s v="Brentwood"/>
    <n v="37027"/>
    <x v="122"/>
    <d v="2015-05-29T00:00:00"/>
    <x v="8"/>
    <n v="1"/>
    <n v="-48.957999999999998"/>
    <n v="42"/>
    <n v="6938.19"/>
    <n v="165.15"/>
  </r>
  <r>
    <n v="759"/>
    <n v="86639"/>
    <x v="1049"/>
    <x v="1"/>
    <x v="2"/>
    <n v="0"/>
    <n v="20.99"/>
    <n v="3.3"/>
    <s v="Regular Air"/>
    <s v="Small Business"/>
    <x v="2"/>
    <x v="13"/>
    <s v="Small Pack"/>
    <x v="631"/>
    <n v="0.81"/>
    <s v="United States"/>
    <x v="1"/>
    <x v="4"/>
    <s v="Quincy"/>
    <n v="62301"/>
    <x v="122"/>
    <d v="2015-05-06T00:00:00"/>
    <x v="8"/>
    <n v="-18"/>
    <n v="-92.960999999999999"/>
    <n v="5"/>
    <n v="92.96"/>
    <n v="20.99"/>
  </r>
  <r>
    <n v="649"/>
    <n v="91366"/>
    <x v="1050"/>
    <x v="1"/>
    <x v="3"/>
    <n v="0.02"/>
    <n v="3.78"/>
    <n v="0.71"/>
    <s v="Regular Air"/>
    <s v="Home Office"/>
    <x v="1"/>
    <x v="14"/>
    <s v="Wrap Bag"/>
    <x v="867"/>
    <n v="0.39"/>
    <s v="United States"/>
    <x v="1"/>
    <x v="4"/>
    <s v="Buffalo Grove"/>
    <n v="60089"/>
    <x v="122"/>
    <d v="2015-05-30T00:00:00"/>
    <x v="8"/>
    <n v="1"/>
    <n v="106.7499"/>
    <n v="40"/>
    <n v="154.71"/>
    <n v="3.76"/>
  </r>
  <r>
    <n v="2393"/>
    <n v="86950"/>
    <x v="660"/>
    <x v="0"/>
    <x v="3"/>
    <n v="0.02"/>
    <n v="6.48"/>
    <n v="7.91"/>
    <s v="Regular Air"/>
    <s v="Corporate"/>
    <x v="1"/>
    <x v="2"/>
    <s v="Small Box"/>
    <x v="714"/>
    <n v="0.37"/>
    <s v="United States"/>
    <x v="0"/>
    <x v="25"/>
    <s v="Roswell"/>
    <n v="30076"/>
    <x v="122"/>
    <d v="2015-05-31T00:00:00"/>
    <x v="8"/>
    <n v="1"/>
    <n v="-1191.5260000000001"/>
    <n v="2"/>
    <n v="16.5"/>
    <n v="6.46"/>
  </r>
  <r>
    <n v="1060"/>
    <n v="57061"/>
    <x v="892"/>
    <x v="0"/>
    <x v="2"/>
    <n v="7.0000000000000007E-2"/>
    <n v="6.3"/>
    <n v="0.5"/>
    <s v="Regular Air"/>
    <s v="Small Business"/>
    <x v="1"/>
    <x v="10"/>
    <s v="Small Box"/>
    <x v="443"/>
    <n v="0.39"/>
    <s v="United States"/>
    <x v="0"/>
    <x v="25"/>
    <s v="Atlanta"/>
    <n v="30318"/>
    <x v="41"/>
    <d v="2015-05-30T00:00:00"/>
    <x v="8"/>
    <n v="0"/>
    <n v="4.1673999999999998"/>
    <n v="20"/>
    <n v="121.87"/>
    <n v="6.23"/>
  </r>
  <r>
    <n v="1934"/>
    <n v="86688"/>
    <x v="1051"/>
    <x v="1"/>
    <x v="2"/>
    <n v="0.04"/>
    <n v="180.98"/>
    <n v="30"/>
    <s v="Delivery Truck"/>
    <s v="Home Office"/>
    <x v="0"/>
    <x v="5"/>
    <s v="Jumbo Drum"/>
    <x v="793"/>
    <n v="0.69"/>
    <s v="United States"/>
    <x v="1"/>
    <x v="24"/>
    <s v="Georgetown"/>
    <n v="78626"/>
    <x v="41"/>
    <d v="2015-05-30T00:00:00"/>
    <x v="8"/>
    <n v="0"/>
    <n v="52.988"/>
    <n v="3"/>
    <n v="561.65"/>
    <n v="180.94"/>
  </r>
  <r>
    <n v="1935"/>
    <n v="86688"/>
    <x v="191"/>
    <x v="1"/>
    <x v="2"/>
    <n v="0.06"/>
    <n v="3.25"/>
    <n v="49"/>
    <s v="Regular Air"/>
    <s v="Home Office"/>
    <x v="1"/>
    <x v="3"/>
    <s v="Large Box"/>
    <x v="684"/>
    <n v="0.56000000000000005"/>
    <s v="United States"/>
    <x v="1"/>
    <x v="24"/>
    <s v="Grand Prairie"/>
    <n v="75051"/>
    <x v="41"/>
    <d v="2015-05-06T00:00:00"/>
    <x v="8"/>
    <n v="-18"/>
    <n v="10.507999999999999"/>
    <n v="2"/>
    <n v="55.6"/>
    <n v="3.19"/>
  </r>
  <r>
    <n v="3124"/>
    <n v="87286"/>
    <x v="1052"/>
    <x v="1"/>
    <x v="4"/>
    <n v="0.05"/>
    <n v="120.98"/>
    <n v="9.07"/>
    <s v="Regular Air"/>
    <s v="Home Office"/>
    <x v="1"/>
    <x v="1"/>
    <s v="Small Box"/>
    <x v="868"/>
    <n v="0.35"/>
    <s v="United States"/>
    <x v="1"/>
    <x v="4"/>
    <s v="Moline"/>
    <n v="61265"/>
    <x v="41"/>
    <d v="2015-05-31T00:00:00"/>
    <x v="8"/>
    <n v="0"/>
    <n v="881.04719999999998"/>
    <n v="11"/>
    <n v="1276.8800000000001"/>
    <n v="120.93"/>
  </r>
  <r>
    <n v="1389"/>
    <n v="88729"/>
    <x v="563"/>
    <x v="2"/>
    <x v="1"/>
    <n v="0.09"/>
    <n v="2.61"/>
    <n v="0.5"/>
    <s v="Regular Air"/>
    <s v="Consumer"/>
    <x v="1"/>
    <x v="10"/>
    <s v="Small Box"/>
    <x v="390"/>
    <n v="0.39"/>
    <s v="United States"/>
    <x v="2"/>
    <x v="2"/>
    <s v="Menlo Park"/>
    <n v="94025"/>
    <x v="59"/>
    <d v="2015-05-06T00:00:00"/>
    <x v="8"/>
    <n v="-21"/>
    <n v="29.380199999999999"/>
    <n v="17"/>
    <n v="42.58"/>
    <n v="2.52"/>
  </r>
  <r>
    <n v="1357"/>
    <n v="88184"/>
    <x v="791"/>
    <x v="1"/>
    <x v="3"/>
    <n v="0.03"/>
    <n v="125.99"/>
    <n v="7.69"/>
    <s v="Regular Air"/>
    <s v="Home Office"/>
    <x v="2"/>
    <x v="13"/>
    <s v="Small Box"/>
    <x v="59"/>
    <n v="0.57999999999999996"/>
    <s v="United States"/>
    <x v="1"/>
    <x v="24"/>
    <s v="Weslaco"/>
    <n v="78596"/>
    <x v="59"/>
    <d v="2015-05-06T00:00:00"/>
    <x v="8"/>
    <n v="-21"/>
    <n v="500.95800000000003"/>
    <n v="9"/>
    <n v="981.65"/>
    <n v="125.96"/>
  </r>
  <r>
    <n v="1737"/>
    <n v="85866"/>
    <x v="1053"/>
    <x v="0"/>
    <x v="4"/>
    <n v="0.09"/>
    <n v="30.93"/>
    <n v="3.92"/>
    <s v="Regular Air"/>
    <s v="Corporate"/>
    <x v="0"/>
    <x v="8"/>
    <s v="Small Pack"/>
    <x v="180"/>
    <n v="0.44"/>
    <s v="United States"/>
    <x v="0"/>
    <x v="3"/>
    <s v="Garner"/>
    <n v="27529"/>
    <x v="59"/>
    <d v="2015-05-06T00:00:00"/>
    <x v="8"/>
    <n v="-21"/>
    <n v="-130.42400000000001"/>
    <n v="16"/>
    <n v="451.83"/>
    <n v="30.84"/>
  </r>
  <r>
    <n v="1737"/>
    <n v="85866"/>
    <x v="1053"/>
    <x v="0"/>
    <x v="4"/>
    <n v="0.03"/>
    <n v="1.68"/>
    <n v="0.7"/>
    <s v="Express Air"/>
    <s v="Corporate"/>
    <x v="1"/>
    <x v="9"/>
    <s v="Wrap Bag"/>
    <x v="869"/>
    <n v="0.6"/>
    <s v="United States"/>
    <x v="0"/>
    <x v="3"/>
    <s v="Garner"/>
    <n v="27529"/>
    <x v="59"/>
    <d v="2015-05-06T00:00:00"/>
    <x v="8"/>
    <n v="-21"/>
    <n v="-106.42100000000001"/>
    <n v="11"/>
    <n v="20.239999999999998"/>
    <n v="1.65"/>
  </r>
  <r>
    <n v="1998"/>
    <n v="90568"/>
    <x v="1054"/>
    <x v="3"/>
    <x v="4"/>
    <n v="0.06"/>
    <n v="4.42"/>
    <n v="4.99"/>
    <s v="Regular Air"/>
    <s v="Corporate"/>
    <x v="1"/>
    <x v="15"/>
    <s v="Small Box"/>
    <x v="870"/>
    <n v="0.38"/>
    <s v="United States"/>
    <x v="3"/>
    <x v="5"/>
    <s v="East Massapequa"/>
    <n v="11758"/>
    <x v="59"/>
    <d v="2015-05-06T00:00:00"/>
    <x v="8"/>
    <n v="-21"/>
    <n v="-10.435"/>
    <n v="3"/>
    <n v="14.85"/>
    <n v="4.3600000000000003"/>
  </r>
  <r>
    <n v="754"/>
    <n v="90437"/>
    <x v="58"/>
    <x v="2"/>
    <x v="1"/>
    <n v="0.06"/>
    <n v="218.75"/>
    <n v="69.64"/>
    <s v="Delivery Truck"/>
    <s v="Corporate"/>
    <x v="0"/>
    <x v="0"/>
    <s v="Jumbo Box"/>
    <x v="353"/>
    <n v="0.77"/>
    <s v="United States"/>
    <x v="2"/>
    <x v="23"/>
    <s v="Prescott Valley"/>
    <n v="86314"/>
    <x v="128"/>
    <d v="2015-05-06T00:00:00"/>
    <x v="8"/>
    <n v="-22"/>
    <n v="-453.2"/>
    <n v="4"/>
    <n v="905.4"/>
    <n v="218.69"/>
  </r>
  <r>
    <n v="1233"/>
    <n v="89376"/>
    <x v="701"/>
    <x v="1"/>
    <x v="1"/>
    <n v="0.04"/>
    <n v="205.99"/>
    <n v="5.26"/>
    <s v="Regular Air"/>
    <s v="Consumer"/>
    <x v="2"/>
    <x v="13"/>
    <s v="Small Box"/>
    <x v="703"/>
    <n v="0.56000000000000005"/>
    <s v="United States"/>
    <x v="1"/>
    <x v="24"/>
    <s v="Flower Mound"/>
    <n v="75028"/>
    <x v="128"/>
    <d v="2015-05-06T00:00:00"/>
    <x v="8"/>
    <n v="-22"/>
    <n v="-0.81399999999999995"/>
    <n v="6"/>
    <n v="1018.61"/>
    <n v="205.95"/>
  </r>
  <r>
    <n v="2391"/>
    <n v="91123"/>
    <x v="703"/>
    <x v="3"/>
    <x v="4"/>
    <n v="0.05"/>
    <n v="6.48"/>
    <n v="5.14"/>
    <s v="Express Air"/>
    <s v="Corporate"/>
    <x v="1"/>
    <x v="2"/>
    <s v="Small Box"/>
    <x v="680"/>
    <n v="0.37"/>
    <s v="United States"/>
    <x v="3"/>
    <x v="5"/>
    <s v="Oceanside"/>
    <n v="11572"/>
    <x v="128"/>
    <d v="2015-05-06T00:00:00"/>
    <x v="8"/>
    <n v="-22"/>
    <n v="-22.56"/>
    <n v="13"/>
    <n v="92.16"/>
    <n v="6.43"/>
  </r>
  <r>
    <n v="916"/>
    <n v="86357"/>
    <x v="1055"/>
    <x v="1"/>
    <x v="2"/>
    <n v="0.05"/>
    <n v="161.55000000000001"/>
    <n v="19.989999999999998"/>
    <s v="Regular Air"/>
    <s v="Corporate"/>
    <x v="1"/>
    <x v="12"/>
    <s v="Small Box"/>
    <x v="30"/>
    <n v="0.66"/>
    <s v="United States"/>
    <x v="1"/>
    <x v="24"/>
    <s v="Burleson"/>
    <n v="76028"/>
    <x v="129"/>
    <d v="2015-11-01T00:00:00"/>
    <x v="9"/>
    <n v="215"/>
    <n v="35.31"/>
    <n v="3"/>
    <n v="499.31"/>
    <n v="161.5"/>
  </r>
  <r>
    <n v="1828"/>
    <n v="86960"/>
    <x v="375"/>
    <x v="1"/>
    <x v="2"/>
    <n v="0.04"/>
    <n v="20.95"/>
    <n v="4"/>
    <s v="Regular Air"/>
    <s v="Corporate"/>
    <x v="2"/>
    <x v="7"/>
    <s v="Small Box"/>
    <x v="871"/>
    <n v="0.6"/>
    <s v="United States"/>
    <x v="1"/>
    <x v="20"/>
    <s v="Cedar Falls"/>
    <n v="50613"/>
    <x v="45"/>
    <d v="2015-11-01T00:00:00"/>
    <x v="9"/>
    <n v="214"/>
    <n v="-1.88"/>
    <n v="7"/>
    <n v="142.06"/>
    <n v="20.91"/>
  </r>
  <r>
    <n v="806"/>
    <n v="40547"/>
    <x v="1056"/>
    <x v="0"/>
    <x v="0"/>
    <n v="0.06"/>
    <n v="179.99"/>
    <n v="13.99"/>
    <s v="Express Air"/>
    <s v="Small Business"/>
    <x v="2"/>
    <x v="13"/>
    <s v="Medium Box"/>
    <x v="872"/>
    <n v="0.56999999999999995"/>
    <s v="United States"/>
    <x v="0"/>
    <x v="7"/>
    <s v="Miami"/>
    <n v="33132"/>
    <x v="104"/>
    <d v="2015-11-01T00:00:00"/>
    <x v="9"/>
    <n v="211"/>
    <n v="1220.03784"/>
    <n v="54"/>
    <n v="8332.91"/>
    <n v="179.93"/>
  </r>
  <r>
    <n v="1527"/>
    <n v="86813"/>
    <x v="1006"/>
    <x v="0"/>
    <x v="0"/>
    <n v="0.03"/>
    <n v="30.98"/>
    <n v="8.99"/>
    <s v="Express Air"/>
    <s v="Small Business"/>
    <x v="1"/>
    <x v="9"/>
    <s v="Small Pack"/>
    <x v="873"/>
    <n v="0.57999999999999996"/>
    <s v="United States"/>
    <x v="0"/>
    <x v="11"/>
    <s v="Decatur"/>
    <n v="35601"/>
    <x v="104"/>
    <d v="2015-11-01T00:00:00"/>
    <x v="9"/>
    <n v="211"/>
    <n v="0.51"/>
    <n v="5"/>
    <n v="162.38999999999999"/>
    <n v="30.95"/>
  </r>
  <r>
    <n v="1528"/>
    <n v="86813"/>
    <x v="1057"/>
    <x v="0"/>
    <x v="0"/>
    <n v="0.01"/>
    <n v="525.98"/>
    <n v="19.989999999999998"/>
    <s v="Regular Air"/>
    <s v="Small Business"/>
    <x v="1"/>
    <x v="1"/>
    <s v="Small Box"/>
    <x v="874"/>
    <n v="0.37"/>
    <s v="United States"/>
    <x v="0"/>
    <x v="3"/>
    <s v="Eden"/>
    <n v="27288"/>
    <x v="104"/>
    <d v="2015-11-01T00:00:00"/>
    <x v="9"/>
    <n v="211"/>
    <n v="-161.92400000000001"/>
    <n v="9"/>
    <n v="4920.8100000000004"/>
    <n v="525.97"/>
  </r>
  <r>
    <n v="833"/>
    <n v="89770"/>
    <x v="1058"/>
    <x v="2"/>
    <x v="1"/>
    <n v="0"/>
    <n v="11.66"/>
    <n v="8.99"/>
    <s v="Express Air"/>
    <s v="Corporate"/>
    <x v="1"/>
    <x v="9"/>
    <s v="Small Pack"/>
    <x v="875"/>
    <n v="0.59"/>
    <s v="United States"/>
    <x v="2"/>
    <x v="2"/>
    <s v="Gilroy"/>
    <n v="95020"/>
    <x v="104"/>
    <d v="2015-11-01T00:00:00"/>
    <x v="9"/>
    <n v="211"/>
    <n v="-203.67"/>
    <n v="11"/>
    <n v="138.51"/>
    <n v="11.66"/>
  </r>
  <r>
    <n v="2165"/>
    <n v="88794"/>
    <x v="1059"/>
    <x v="3"/>
    <x v="4"/>
    <n v="0.09"/>
    <n v="2.78"/>
    <n v="0.97"/>
    <s v="Regular Air"/>
    <s v="Small Business"/>
    <x v="1"/>
    <x v="9"/>
    <s v="Wrap Bag"/>
    <x v="876"/>
    <n v="0.59"/>
    <s v="United States"/>
    <x v="3"/>
    <x v="30"/>
    <s v="Augusta"/>
    <n v="4330"/>
    <x v="104"/>
    <d v="2015-11-01T00:00:00"/>
    <x v="9"/>
    <n v="211"/>
    <n v="-5.0716000000000001"/>
    <n v="6"/>
    <n v="16.03"/>
    <n v="2.69"/>
  </r>
  <r>
    <n v="894"/>
    <n v="14596"/>
    <x v="259"/>
    <x v="3"/>
    <x v="0"/>
    <n v="0.06"/>
    <n v="3.28"/>
    <n v="3.97"/>
    <s v="Regular Air"/>
    <s v="Corporate"/>
    <x v="1"/>
    <x v="9"/>
    <s v="Wrap Bag"/>
    <x v="617"/>
    <n v="0.56000000000000005"/>
    <s v="United States"/>
    <x v="3"/>
    <x v="33"/>
    <s v="Washington"/>
    <n v="20024"/>
    <x v="64"/>
    <d v="2015-11-01T00:00:00"/>
    <x v="9"/>
    <n v="210"/>
    <n v="-86"/>
    <n v="19"/>
    <n v="63.14"/>
    <n v="3.22"/>
  </r>
  <r>
    <n v="896"/>
    <n v="90166"/>
    <x v="260"/>
    <x v="1"/>
    <x v="0"/>
    <n v="0.06"/>
    <n v="3.28"/>
    <n v="3.97"/>
    <s v="Regular Air"/>
    <s v="Corporate"/>
    <x v="1"/>
    <x v="9"/>
    <s v="Wrap Bag"/>
    <x v="617"/>
    <n v="0.56000000000000005"/>
    <s v="United States"/>
    <x v="1"/>
    <x v="24"/>
    <s v="Denton"/>
    <n v="76201"/>
    <x v="64"/>
    <d v="2015-11-01T00:00:00"/>
    <x v="9"/>
    <n v="210"/>
    <n v="-66.650000000000006"/>
    <n v="5"/>
    <n v="16.62"/>
    <n v="3.22"/>
  </r>
  <r>
    <n v="1976"/>
    <n v="89039"/>
    <x v="261"/>
    <x v="1"/>
    <x v="0"/>
    <n v="0.05"/>
    <n v="70.98"/>
    <n v="46.74"/>
    <s v="Delivery Truck"/>
    <s v="Consumer"/>
    <x v="0"/>
    <x v="6"/>
    <s v="Jumbo Box"/>
    <x v="650"/>
    <n v="0.56000000000000005"/>
    <s v="United States"/>
    <x v="1"/>
    <x v="18"/>
    <s v="East Lansing"/>
    <n v="48823"/>
    <x v="64"/>
    <d v="2015-11-01T00:00:00"/>
    <x v="9"/>
    <n v="210"/>
    <n v="-850.65239999999994"/>
    <n v="8"/>
    <n v="551.51"/>
    <n v="70.930000000000007"/>
  </r>
  <r>
    <n v="2418"/>
    <n v="86753"/>
    <x v="262"/>
    <x v="0"/>
    <x v="1"/>
    <n v="0.1"/>
    <n v="599.99"/>
    <n v="24.49"/>
    <s v="Regular Air"/>
    <s v="Consumer"/>
    <x v="2"/>
    <x v="11"/>
    <s v="Large Box"/>
    <x v="877"/>
    <n v="0.5"/>
    <s v="United States"/>
    <x v="0"/>
    <x v="14"/>
    <s v="Petersburg"/>
    <n v="23805"/>
    <x v="64"/>
    <d v="2015-11-01T00:00:00"/>
    <x v="9"/>
    <n v="210"/>
    <n v="-343.12599999999998"/>
    <n v="11"/>
    <n v="6355.69"/>
    <n v="599.89"/>
  </r>
  <r>
    <n v="2797"/>
    <n v="87552"/>
    <x v="536"/>
    <x v="3"/>
    <x v="3"/>
    <n v="0"/>
    <n v="5.0199999999999996"/>
    <n v="5.14"/>
    <s v="Regular Air"/>
    <s v="Consumer"/>
    <x v="2"/>
    <x v="7"/>
    <s v="Small Pack"/>
    <x v="544"/>
    <n v="0.79"/>
    <s v="United States"/>
    <x v="3"/>
    <x v="28"/>
    <s v="Pittsburgh"/>
    <n v="15122"/>
    <x v="64"/>
    <d v="2015-11-01T00:00:00"/>
    <x v="9"/>
    <n v="210"/>
    <n v="-159.30279999999999"/>
    <n v="8"/>
    <n v="43.94"/>
    <n v="5.0199999999999996"/>
  </r>
  <r>
    <n v="194"/>
    <n v="90431"/>
    <x v="596"/>
    <x v="2"/>
    <x v="4"/>
    <n v="0.02"/>
    <n v="6.48"/>
    <n v="9.17"/>
    <s v="Regular Air"/>
    <s v="Corporate"/>
    <x v="1"/>
    <x v="2"/>
    <s v="Small Box"/>
    <x v="706"/>
    <n v="0.37"/>
    <s v="United States"/>
    <x v="2"/>
    <x v="9"/>
    <s v="Lehi"/>
    <n v="84043"/>
    <x v="64"/>
    <d v="2015-11-01T00:00:00"/>
    <x v="9"/>
    <n v="210"/>
    <n v="-105.68519999999999"/>
    <n v="4"/>
    <n v="28.2"/>
    <n v="6.46"/>
  </r>
  <r>
    <n v="466"/>
    <n v="88060"/>
    <x v="1060"/>
    <x v="3"/>
    <x v="4"/>
    <n v="0.08"/>
    <n v="297.64"/>
    <n v="14.7"/>
    <s v="Delivery Truck"/>
    <s v="Small Business"/>
    <x v="2"/>
    <x v="4"/>
    <s v="Jumbo Drum"/>
    <x v="181"/>
    <n v="0.56999999999999995"/>
    <s v="United States"/>
    <x v="3"/>
    <x v="13"/>
    <s v="Bellingham"/>
    <n v="2019"/>
    <x v="65"/>
    <d v="2015-11-01T00:00:00"/>
    <x v="9"/>
    <n v="210"/>
    <n v="496.79680000000002"/>
    <n v="5"/>
    <n v="1132.8399999999999"/>
    <n v="297.56"/>
  </r>
  <r>
    <n v="470"/>
    <n v="88060"/>
    <x v="1061"/>
    <x v="3"/>
    <x v="4"/>
    <n v="0.03"/>
    <n v="11.34"/>
    <n v="5.01"/>
    <s v="Regular Air"/>
    <s v="Small Business"/>
    <x v="1"/>
    <x v="2"/>
    <s v="Small Box"/>
    <x v="553"/>
    <n v="0.36"/>
    <s v="United States"/>
    <x v="3"/>
    <x v="27"/>
    <s v="Trenton"/>
    <n v="8601"/>
    <x v="65"/>
    <d v="2015-11-01T00:00:00"/>
    <x v="9"/>
    <n v="210"/>
    <n v="23.2028"/>
    <n v="5"/>
    <n v="60.24"/>
    <n v="11.31"/>
  </r>
  <r>
    <n v="2270"/>
    <n v="89572"/>
    <x v="220"/>
    <x v="0"/>
    <x v="2"/>
    <n v="0.09"/>
    <n v="1.86"/>
    <n v="2.58"/>
    <s v="Regular Air"/>
    <s v="Small Business"/>
    <x v="1"/>
    <x v="14"/>
    <s v="Wrap Bag"/>
    <x v="484"/>
    <n v="0.82"/>
    <s v="United States"/>
    <x v="0"/>
    <x v="37"/>
    <s v="Mauldin"/>
    <n v="29662"/>
    <x v="48"/>
    <d v="2015-11-02T00:00:00"/>
    <x v="9"/>
    <n v="192"/>
    <n v="-1084.846963"/>
    <n v="12"/>
    <n v="22.11"/>
    <n v="1.77"/>
  </r>
  <r>
    <n v="2270"/>
    <n v="89572"/>
    <x v="220"/>
    <x v="0"/>
    <x v="2"/>
    <n v="0.08"/>
    <n v="205.99"/>
    <n v="2.5"/>
    <s v="Regular Air"/>
    <s v="Small Business"/>
    <x v="2"/>
    <x v="13"/>
    <s v="Small Box"/>
    <x v="540"/>
    <n v="0.59"/>
    <s v="United States"/>
    <x v="0"/>
    <x v="37"/>
    <s v="Mauldin"/>
    <n v="29662"/>
    <x v="48"/>
    <d v="2015-11-02T00:00:00"/>
    <x v="9"/>
    <n v="192"/>
    <n v="-156.77199999999999"/>
    <n v="17"/>
    <n v="2875.35"/>
    <n v="205.91"/>
  </r>
  <r>
    <n v="3403"/>
    <n v="87530"/>
    <x v="1062"/>
    <x v="2"/>
    <x v="1"/>
    <n v="0.1"/>
    <n v="105.98"/>
    <n v="13.99"/>
    <s v="Express Air"/>
    <s v="Consumer"/>
    <x v="0"/>
    <x v="8"/>
    <s v="Medium Box"/>
    <x v="878"/>
    <n v="0.65"/>
    <s v="United States"/>
    <x v="2"/>
    <x v="41"/>
    <s v="Cheyenne"/>
    <n v="82001"/>
    <x v="50"/>
    <d v="2015-11-02T00:00:00"/>
    <x v="9"/>
    <n v="191"/>
    <n v="349.48500000000001"/>
    <n v="5"/>
    <n v="506.5"/>
    <n v="105.88"/>
  </r>
  <r>
    <n v="2151"/>
    <n v="90405"/>
    <x v="664"/>
    <x v="1"/>
    <x v="1"/>
    <n v="0.08"/>
    <n v="5.74"/>
    <n v="5.01"/>
    <s v="Regular Air"/>
    <s v="Corporate"/>
    <x v="1"/>
    <x v="1"/>
    <s v="Small Box"/>
    <x v="66"/>
    <n v="0.39"/>
    <s v="United States"/>
    <x v="1"/>
    <x v="20"/>
    <s v="Dubuque"/>
    <n v="52001"/>
    <x v="79"/>
    <d v="2015-11-02T00:00:00"/>
    <x v="9"/>
    <n v="191"/>
    <n v="-6.9308199999999998"/>
    <n v="1"/>
    <n v="7.21"/>
    <n v="5.66"/>
  </r>
  <r>
    <n v="2619"/>
    <n v="88015"/>
    <x v="883"/>
    <x v="1"/>
    <x v="4"/>
    <n v="0.1"/>
    <n v="30.98"/>
    <n v="8.99"/>
    <s v="Regular Air"/>
    <s v="Corporate"/>
    <x v="1"/>
    <x v="9"/>
    <s v="Small Pack"/>
    <x v="873"/>
    <n v="0.57999999999999996"/>
    <s v="United States"/>
    <x v="1"/>
    <x v="40"/>
    <s v="Sioux Falls"/>
    <n v="57103"/>
    <x v="79"/>
    <d v="2015-11-02T00:00:00"/>
    <x v="9"/>
    <n v="191"/>
    <n v="-20.222799999999999"/>
    <n v="4"/>
    <n v="119.37"/>
    <n v="30.88"/>
  </r>
  <r>
    <n v="491"/>
    <n v="10464"/>
    <x v="757"/>
    <x v="3"/>
    <x v="0"/>
    <n v="0.01"/>
    <n v="4.9800000000000004"/>
    <n v="6.07"/>
    <s v="Regular Air"/>
    <s v="Consumer"/>
    <x v="1"/>
    <x v="2"/>
    <s v="Small Box"/>
    <x v="529"/>
    <n v="0.36"/>
    <s v="United States"/>
    <x v="3"/>
    <x v="5"/>
    <s v="New York City"/>
    <n v="10154"/>
    <x v="68"/>
    <d v="2015-11-02T00:00:00"/>
    <x v="9"/>
    <n v="190"/>
    <n v="-69.069999999999993"/>
    <n v="41"/>
    <n v="217"/>
    <n v="4.97"/>
  </r>
  <r>
    <n v="494"/>
    <n v="88907"/>
    <x v="758"/>
    <x v="2"/>
    <x v="0"/>
    <n v="0.01"/>
    <n v="4.9800000000000004"/>
    <n v="6.07"/>
    <s v="Regular Air"/>
    <s v="Consumer"/>
    <x v="1"/>
    <x v="2"/>
    <s v="Small Box"/>
    <x v="529"/>
    <n v="0.36"/>
    <s v="United States"/>
    <x v="2"/>
    <x v="6"/>
    <s v="Seattle"/>
    <n v="98115"/>
    <x v="68"/>
    <d v="2015-11-02T00:00:00"/>
    <x v="9"/>
    <n v="190"/>
    <n v="-35.916400000000003"/>
    <n v="10"/>
    <n v="52.93"/>
    <n v="4.97"/>
  </r>
  <r>
    <n v="1267"/>
    <n v="89514"/>
    <x v="956"/>
    <x v="0"/>
    <x v="0"/>
    <n v="0.01"/>
    <n v="13.99"/>
    <n v="7.51"/>
    <s v="Regular Air"/>
    <s v="Corporate"/>
    <x v="2"/>
    <x v="4"/>
    <s v="Medium Box"/>
    <x v="266"/>
    <n v="0.39"/>
    <s v="United States"/>
    <x v="0"/>
    <x v="7"/>
    <s v="Boca Raton"/>
    <n v="33433"/>
    <x v="68"/>
    <d v="2015-11-02T00:00:00"/>
    <x v="9"/>
    <n v="190"/>
    <n v="533.74199999999996"/>
    <n v="2"/>
    <n v="29.85"/>
    <n v="13.98"/>
  </r>
  <r>
    <n v="1361"/>
    <n v="89596"/>
    <x v="266"/>
    <x v="1"/>
    <x v="0"/>
    <n v="0.01"/>
    <n v="6.48"/>
    <n v="6.22"/>
    <s v="Express Air"/>
    <s v="Consumer"/>
    <x v="1"/>
    <x v="2"/>
    <s v="Small Box"/>
    <x v="154"/>
    <n v="0.37"/>
    <s v="United States"/>
    <x v="1"/>
    <x v="18"/>
    <s v="Allen Park"/>
    <n v="48101"/>
    <x v="68"/>
    <d v="2015-11-02T00:00:00"/>
    <x v="9"/>
    <n v="190"/>
    <n v="-15.6312"/>
    <n v="9"/>
    <n v="69.459999999999994"/>
    <n v="6.47"/>
  </r>
  <r>
    <n v="2204"/>
    <n v="86053"/>
    <x v="216"/>
    <x v="1"/>
    <x v="0"/>
    <n v="0.04"/>
    <n v="296.18"/>
    <n v="154.12"/>
    <s v="Delivery Truck"/>
    <s v="Consumer"/>
    <x v="0"/>
    <x v="0"/>
    <s v="Jumbo Box"/>
    <x v="61"/>
    <n v="0.76"/>
    <s v="United States"/>
    <x v="1"/>
    <x v="1"/>
    <s v="Burnsville"/>
    <n v="55337"/>
    <x v="68"/>
    <d v="2015-11-02T00:00:00"/>
    <x v="9"/>
    <n v="190"/>
    <n v="-87.998040000000003"/>
    <n v="20"/>
    <n v="5768.12"/>
    <n v="296.14"/>
  </r>
  <r>
    <n v="1526"/>
    <n v="86812"/>
    <x v="1063"/>
    <x v="0"/>
    <x v="1"/>
    <n v="0.04"/>
    <n v="11.34"/>
    <n v="5.01"/>
    <s v="Regular Air"/>
    <s v="Home Office"/>
    <x v="1"/>
    <x v="2"/>
    <s v="Small Box"/>
    <x v="553"/>
    <n v="0.36"/>
    <s v="United States"/>
    <x v="0"/>
    <x v="11"/>
    <s v="Birmingham"/>
    <n v="35211"/>
    <x v="68"/>
    <d v="2015-11-02T00:00:00"/>
    <x v="9"/>
    <n v="190"/>
    <n v="-189.22399999999999"/>
    <n v="10"/>
    <n v="115.53"/>
    <n v="11.3"/>
  </r>
  <r>
    <n v="1132"/>
    <n v="88101"/>
    <x v="356"/>
    <x v="1"/>
    <x v="3"/>
    <n v="0.06"/>
    <n v="6.37"/>
    <n v="5.19"/>
    <s v="Regular Air"/>
    <s v="Corporate"/>
    <x v="1"/>
    <x v="1"/>
    <s v="Small Box"/>
    <x v="290"/>
    <n v="0.38"/>
    <s v="United States"/>
    <x v="1"/>
    <x v="24"/>
    <s v="Euless"/>
    <n v="76039"/>
    <x v="68"/>
    <d v="2015-11-02T00:00:00"/>
    <x v="9"/>
    <n v="190"/>
    <n v="-48.219499999999996"/>
    <n v="6"/>
    <n v="37.700000000000003"/>
    <n v="6.31"/>
  </r>
  <r>
    <n v="1354"/>
    <n v="91209"/>
    <x v="318"/>
    <x v="1"/>
    <x v="1"/>
    <n v="0.1"/>
    <n v="4.13"/>
    <n v="0.99"/>
    <s v="Regular Air"/>
    <s v="Consumer"/>
    <x v="1"/>
    <x v="10"/>
    <s v="Small Box"/>
    <x v="159"/>
    <n v="0.39"/>
    <s v="United States"/>
    <x v="1"/>
    <x v="24"/>
    <s v="Weatherford"/>
    <n v="76086"/>
    <x v="69"/>
    <d v="2015-11-02T00:00:00"/>
    <x v="9"/>
    <n v="189"/>
    <n v="-1.0711999999999999"/>
    <n v="2"/>
    <n v="8.3000000000000007"/>
    <n v="4.03"/>
  </r>
  <r>
    <n v="2837"/>
    <n v="89801"/>
    <x v="1064"/>
    <x v="1"/>
    <x v="1"/>
    <n v="0.1"/>
    <n v="80.97"/>
    <n v="33.6"/>
    <s v="Delivery Truck"/>
    <s v="Home Office"/>
    <x v="2"/>
    <x v="4"/>
    <s v="Jumbo Drum"/>
    <x v="693"/>
    <n v="0.37"/>
    <s v="United States"/>
    <x v="1"/>
    <x v="42"/>
    <s v="Tulsa"/>
    <n v="74133"/>
    <x v="54"/>
    <d v="2015-11-03T00:00:00"/>
    <x v="9"/>
    <n v="172"/>
    <n v="-149.4573"/>
    <n v="3"/>
    <n v="232.16"/>
    <n v="80.87"/>
  </r>
  <r>
    <n v="3194"/>
    <n v="89805"/>
    <x v="274"/>
    <x v="0"/>
    <x v="3"/>
    <n v="0.1"/>
    <n v="4.9800000000000004"/>
    <n v="7.54"/>
    <s v="Regular Air"/>
    <s v="Consumer"/>
    <x v="1"/>
    <x v="2"/>
    <s v="Small Box"/>
    <x v="879"/>
    <n v="0.38"/>
    <s v="United States"/>
    <x v="0"/>
    <x v="7"/>
    <s v="Spring Hill"/>
    <n v="34609"/>
    <x v="71"/>
    <d v="2015-11-03T00:00:00"/>
    <x v="9"/>
    <n v="171"/>
    <n v="45.078000000000003"/>
    <n v="9"/>
    <n v="43.84"/>
    <n v="4.88"/>
  </r>
  <r>
    <n v="53"/>
    <n v="88426"/>
    <x v="579"/>
    <x v="2"/>
    <x v="4"/>
    <n v="0.02"/>
    <n v="5.98"/>
    <n v="5.79"/>
    <s v="Regular Air"/>
    <s v="Corporate"/>
    <x v="1"/>
    <x v="2"/>
    <s v="Small Box"/>
    <x v="456"/>
    <n v="0.36"/>
    <s v="United States"/>
    <x v="2"/>
    <x v="6"/>
    <s v="Redmond"/>
    <n v="98052"/>
    <x v="71"/>
    <d v="2015-11-03T00:00:00"/>
    <x v="9"/>
    <n v="171"/>
    <n v="-67.489999999999995"/>
    <n v="17"/>
    <n v="110.19"/>
    <n v="5.96"/>
  </r>
  <r>
    <n v="753"/>
    <n v="90438"/>
    <x v="811"/>
    <x v="2"/>
    <x v="0"/>
    <n v="0.06"/>
    <n v="2.61"/>
    <n v="0.5"/>
    <s v="Express Air"/>
    <s v="Corporate"/>
    <x v="1"/>
    <x v="10"/>
    <s v="Small Box"/>
    <x v="742"/>
    <n v="0.39"/>
    <s v="United States"/>
    <x v="2"/>
    <x v="23"/>
    <s v="Prescott"/>
    <n v="86301"/>
    <x v="72"/>
    <d v="2015-11-03T00:00:00"/>
    <x v="9"/>
    <n v="170"/>
    <n v="10.85"/>
    <n v="1"/>
    <n v="17.59"/>
    <n v="2.5499999999999998"/>
  </r>
  <r>
    <n v="1484"/>
    <n v="91235"/>
    <x v="276"/>
    <x v="1"/>
    <x v="1"/>
    <n v="0.08"/>
    <n v="20.99"/>
    <n v="3.3"/>
    <s v="Express Air"/>
    <s v="Home Office"/>
    <x v="2"/>
    <x v="13"/>
    <s v="Small Pack"/>
    <x v="631"/>
    <n v="0.81"/>
    <s v="United States"/>
    <x v="1"/>
    <x v="4"/>
    <s v="Des Plaines"/>
    <n v="60016"/>
    <x v="72"/>
    <d v="2015-11-03T00:00:00"/>
    <x v="9"/>
    <n v="170"/>
    <n v="-96.337999999999994"/>
    <n v="11"/>
    <n v="193.51"/>
    <n v="20.91"/>
  </r>
  <r>
    <n v="1918"/>
    <n v="85898"/>
    <x v="1065"/>
    <x v="0"/>
    <x v="2"/>
    <n v="0.1"/>
    <n v="10.44"/>
    <n v="5.75"/>
    <s v="Express Air"/>
    <s v="Home Office"/>
    <x v="1"/>
    <x v="1"/>
    <s v="Small Box"/>
    <x v="880"/>
    <n v="0.39"/>
    <s v="United States"/>
    <x v="0"/>
    <x v="32"/>
    <s v="Paragould"/>
    <n v="72450"/>
    <x v="13"/>
    <d v="2015-11-04T00:00:00"/>
    <x v="9"/>
    <n v="153"/>
    <n v="125.724"/>
    <n v="17"/>
    <n v="168.04"/>
    <n v="10.34"/>
  </r>
  <r>
    <n v="2548"/>
    <n v="46436"/>
    <x v="121"/>
    <x v="2"/>
    <x v="2"/>
    <n v="0"/>
    <n v="35.99"/>
    <n v="0.99"/>
    <s v="Regular Air"/>
    <s v="Small Business"/>
    <x v="2"/>
    <x v="13"/>
    <s v="Small Pack"/>
    <x v="839"/>
    <n v="0.35"/>
    <s v="United States"/>
    <x v="2"/>
    <x v="2"/>
    <s v="Los Angeles"/>
    <n v="90068"/>
    <x v="13"/>
    <d v="2015-11-04T00:00:00"/>
    <x v="9"/>
    <n v="153"/>
    <n v="840.05100000000004"/>
    <n v="46"/>
    <n v="1477.57"/>
    <n v="35.99"/>
  </r>
  <r>
    <n v="2551"/>
    <n v="88656"/>
    <x v="1066"/>
    <x v="3"/>
    <x v="2"/>
    <n v="0"/>
    <n v="35.99"/>
    <n v="0.99"/>
    <s v="Regular Air"/>
    <s v="Small Business"/>
    <x v="2"/>
    <x v="13"/>
    <s v="Small Pack"/>
    <x v="839"/>
    <n v="0.35"/>
    <s v="United States"/>
    <x v="3"/>
    <x v="28"/>
    <s v="York"/>
    <n v="17403"/>
    <x v="13"/>
    <d v="2015-11-04T00:00:00"/>
    <x v="9"/>
    <n v="153"/>
    <n v="265.96050000000002"/>
    <n v="12"/>
    <n v="385.45"/>
    <n v="35.99"/>
  </r>
  <r>
    <n v="1233"/>
    <n v="89375"/>
    <x v="701"/>
    <x v="1"/>
    <x v="0"/>
    <n v="0.1"/>
    <n v="120.98"/>
    <n v="9.07"/>
    <s v="Express Air"/>
    <s v="Consumer"/>
    <x v="1"/>
    <x v="1"/>
    <s v="Small Box"/>
    <x v="868"/>
    <n v="0.35"/>
    <s v="United States"/>
    <x v="1"/>
    <x v="24"/>
    <s v="Flower Mound"/>
    <n v="75028"/>
    <x v="16"/>
    <d v="2015-11-04T00:00:00"/>
    <x v="9"/>
    <n v="150"/>
    <n v="297.45715999999999"/>
    <n v="5"/>
    <n v="568.24"/>
    <n v="120.88"/>
  </r>
  <r>
    <n v="1233"/>
    <n v="89375"/>
    <x v="701"/>
    <x v="1"/>
    <x v="0"/>
    <n v="0.02"/>
    <n v="152.47999999999999"/>
    <n v="6.5"/>
    <s v="Express Air"/>
    <s v="Consumer"/>
    <x v="2"/>
    <x v="7"/>
    <s v="Small Box"/>
    <x v="747"/>
    <n v="0.74"/>
    <s v="United States"/>
    <x v="1"/>
    <x v="24"/>
    <s v="Flower Mound"/>
    <n v="75028"/>
    <x v="16"/>
    <d v="2015-11-04T00:00:00"/>
    <x v="9"/>
    <n v="150"/>
    <n v="-564.60239999999999"/>
    <n v="1"/>
    <n v="162.91"/>
    <n v="152.46"/>
  </r>
  <r>
    <n v="1178"/>
    <n v="89787"/>
    <x v="1067"/>
    <x v="0"/>
    <x v="1"/>
    <n v="0.03"/>
    <n v="4.4800000000000004"/>
    <n v="49"/>
    <s v="Regular Air"/>
    <s v="Consumer"/>
    <x v="1"/>
    <x v="3"/>
    <s v="Large Box"/>
    <x v="426"/>
    <n v="0.6"/>
    <s v="United States"/>
    <x v="0"/>
    <x v="7"/>
    <s v="Altamonte Springs"/>
    <n v="32701"/>
    <x v="16"/>
    <d v="2015-11-04T00:00:00"/>
    <x v="9"/>
    <n v="150"/>
    <n v="64.266000000000005"/>
    <n v="2"/>
    <n v="21.46"/>
    <n v="4.45"/>
  </r>
  <r>
    <n v="1178"/>
    <n v="89787"/>
    <x v="1067"/>
    <x v="0"/>
    <x v="1"/>
    <n v="0.06"/>
    <n v="350.99"/>
    <n v="39"/>
    <s v="Delivery Truck"/>
    <s v="Consumer"/>
    <x v="0"/>
    <x v="5"/>
    <s v="Jumbo Drum"/>
    <x v="449"/>
    <n v="0.55000000000000004"/>
    <s v="United States"/>
    <x v="0"/>
    <x v="7"/>
    <s v="Altamonte Springs"/>
    <n v="32701"/>
    <x v="16"/>
    <d v="2015-11-04T00:00:00"/>
    <x v="9"/>
    <n v="150"/>
    <n v="-302.61559999999997"/>
    <n v="10"/>
    <n v="3506.78"/>
    <n v="350.93"/>
  </r>
  <r>
    <n v="1178"/>
    <n v="89787"/>
    <x v="1067"/>
    <x v="0"/>
    <x v="1"/>
    <n v="0.09"/>
    <n v="40.98"/>
    <n v="6.5"/>
    <s v="Express Air"/>
    <s v="Consumer"/>
    <x v="2"/>
    <x v="7"/>
    <s v="Small Box"/>
    <x v="452"/>
    <n v="0.74"/>
    <s v="United States"/>
    <x v="0"/>
    <x v="7"/>
    <s v="Altamonte Springs"/>
    <n v="32701"/>
    <x v="16"/>
    <d v="2015-11-04T00:00:00"/>
    <x v="9"/>
    <n v="150"/>
    <n v="5.6916000000000002"/>
    <n v="7"/>
    <n v="267.69"/>
    <n v="40.89"/>
  </r>
  <r>
    <n v="1250"/>
    <n v="87877"/>
    <x v="1068"/>
    <x v="1"/>
    <x v="1"/>
    <n v="0.09"/>
    <n v="120.98"/>
    <n v="30"/>
    <s v="Delivery Truck"/>
    <s v="Corporate"/>
    <x v="0"/>
    <x v="5"/>
    <s v="Jumbo Drum"/>
    <x v="307"/>
    <n v="0.64"/>
    <s v="United States"/>
    <x v="1"/>
    <x v="4"/>
    <s v="Carpentersville"/>
    <n v="60110"/>
    <x v="16"/>
    <d v="2015-11-04T00:00:00"/>
    <x v="9"/>
    <n v="150"/>
    <n v="74.004800000000003"/>
    <n v="22"/>
    <n v="2508.15"/>
    <n v="120.89"/>
  </r>
  <r>
    <n v="115"/>
    <n v="89585"/>
    <x v="1069"/>
    <x v="2"/>
    <x v="2"/>
    <n v="7.0000000000000007E-2"/>
    <n v="2.12"/>
    <n v="1.99"/>
    <s v="Regular Air"/>
    <s v="Home Office"/>
    <x v="2"/>
    <x v="7"/>
    <s v="Small Pack"/>
    <x v="881"/>
    <n v="0.55000000000000004"/>
    <s v="United States"/>
    <x v="2"/>
    <x v="8"/>
    <s v="Mcminnville"/>
    <n v="97128"/>
    <x v="16"/>
    <d v="2015-11-04T00:00:00"/>
    <x v="9"/>
    <n v="150"/>
    <n v="-55.84"/>
    <n v="12"/>
    <n v="26.07"/>
    <n v="2.0499999999999998"/>
  </r>
  <r>
    <n v="117"/>
    <n v="58914"/>
    <x v="12"/>
    <x v="2"/>
    <x v="2"/>
    <n v="7.0000000000000007E-2"/>
    <n v="2.12"/>
    <n v="1.99"/>
    <s v="Regular Air"/>
    <s v="Home Office"/>
    <x v="2"/>
    <x v="7"/>
    <s v="Small Pack"/>
    <x v="881"/>
    <n v="0.55000000000000004"/>
    <s v="United States"/>
    <x v="2"/>
    <x v="6"/>
    <s v="Seattle"/>
    <n v="98103"/>
    <x v="16"/>
    <d v="2015-11-04T00:00:00"/>
    <x v="9"/>
    <n v="150"/>
    <n v="-55.84"/>
    <n v="46"/>
    <n v="99.94"/>
    <n v="2.0499999999999998"/>
  </r>
  <r>
    <n v="191"/>
    <n v="89093"/>
    <x v="323"/>
    <x v="1"/>
    <x v="4"/>
    <n v="0.05"/>
    <n v="3.8"/>
    <n v="1.49"/>
    <s v="Regular Air"/>
    <s v="Corporate"/>
    <x v="1"/>
    <x v="1"/>
    <s v="Small Box"/>
    <x v="109"/>
    <n v="0.38"/>
    <s v="United States"/>
    <x v="1"/>
    <x v="4"/>
    <s v="Aurora"/>
    <n v="60505"/>
    <x v="16"/>
    <d v="2015-11-04T00:00:00"/>
    <x v="9"/>
    <n v="150"/>
    <n v="14.467000000000001"/>
    <n v="14"/>
    <n v="53.26"/>
    <n v="3.75"/>
  </r>
  <r>
    <n v="2334"/>
    <n v="89609"/>
    <x v="234"/>
    <x v="1"/>
    <x v="4"/>
    <n v="0.05"/>
    <n v="14.81"/>
    <n v="13.32"/>
    <s v="Regular Air"/>
    <s v="Small Business"/>
    <x v="1"/>
    <x v="3"/>
    <s v="Small Box"/>
    <x v="487"/>
    <n v="0.43"/>
    <s v="United States"/>
    <x v="1"/>
    <x v="19"/>
    <s v="Greenfield"/>
    <n v="53220"/>
    <x v="16"/>
    <d v="2015-11-04T00:00:00"/>
    <x v="9"/>
    <n v="150"/>
    <n v="-190.49"/>
    <n v="8"/>
    <n v="115.99"/>
    <n v="14.76"/>
  </r>
  <r>
    <n v="2847"/>
    <n v="85928"/>
    <x v="1070"/>
    <x v="0"/>
    <x v="4"/>
    <n v="0.04"/>
    <n v="90.48"/>
    <n v="19.989999999999998"/>
    <s v="Regular Air"/>
    <s v="Corporate"/>
    <x v="1"/>
    <x v="15"/>
    <s v="Small Box"/>
    <x v="465"/>
    <n v="0.4"/>
    <s v="United States"/>
    <x v="0"/>
    <x v="36"/>
    <s v="Collierville"/>
    <n v="38017"/>
    <x v="16"/>
    <d v="2015-11-04T00:00:00"/>
    <x v="9"/>
    <n v="150"/>
    <n v="55.555199999999999"/>
    <n v="3"/>
    <n v="268.64"/>
    <n v="90.44"/>
  </r>
  <r>
    <n v="2847"/>
    <n v="85928"/>
    <x v="1070"/>
    <x v="0"/>
    <x v="4"/>
    <n v="0.09"/>
    <n v="34.99"/>
    <n v="7.73"/>
    <s v="Regular Air"/>
    <s v="Corporate"/>
    <x v="1"/>
    <x v="9"/>
    <s v="Small Box"/>
    <x v="371"/>
    <n v="0.59"/>
    <s v="United States"/>
    <x v="0"/>
    <x v="36"/>
    <s v="Collierville"/>
    <n v="38017"/>
    <x v="16"/>
    <d v="2015-11-04T00:00:00"/>
    <x v="9"/>
    <n v="150"/>
    <n v="-208.72040000000001"/>
    <n v="1"/>
    <n v="37.619999999999997"/>
    <n v="34.9"/>
  </r>
  <r>
    <n v="451"/>
    <n v="86010"/>
    <x v="462"/>
    <x v="2"/>
    <x v="1"/>
    <n v="0.03"/>
    <n v="15.99"/>
    <n v="11.28"/>
    <s v="Regular Air"/>
    <s v="Home Office"/>
    <x v="2"/>
    <x v="4"/>
    <s v="Medium Box"/>
    <x v="334"/>
    <n v="0.38"/>
    <s v="United States"/>
    <x v="2"/>
    <x v="2"/>
    <s v="Los Altos"/>
    <n v="94024"/>
    <x v="17"/>
    <d v="2015-11-04T00:00:00"/>
    <x v="9"/>
    <n v="149"/>
    <n v="-53.296199999999999"/>
    <n v="2"/>
    <n v="35.479999999999997"/>
    <n v="15.96"/>
  </r>
  <r>
    <n v="1103"/>
    <n v="90977"/>
    <x v="1071"/>
    <x v="1"/>
    <x v="4"/>
    <n v="0.05"/>
    <n v="328.14"/>
    <n v="91.05"/>
    <s v="Delivery Truck"/>
    <s v="Home Office"/>
    <x v="1"/>
    <x v="3"/>
    <s v="Jumbo Drum"/>
    <x v="485"/>
    <n v="0.56999999999999995"/>
    <s v="United States"/>
    <x v="1"/>
    <x v="22"/>
    <s v="Omaha"/>
    <n v="68046"/>
    <x v="17"/>
    <d v="2015-11-04T00:00:00"/>
    <x v="9"/>
    <n v="149"/>
    <n v="772.04"/>
    <n v="7"/>
    <n v="2291.39"/>
    <n v="328.09"/>
  </r>
  <r>
    <n v="1104"/>
    <n v="27456"/>
    <x v="1072"/>
    <x v="3"/>
    <x v="4"/>
    <n v="0.05"/>
    <n v="328.14"/>
    <n v="91.05"/>
    <s v="Delivery Truck"/>
    <s v="Home Office"/>
    <x v="1"/>
    <x v="3"/>
    <s v="Jumbo Drum"/>
    <x v="485"/>
    <n v="0.56999999999999995"/>
    <s v="United States"/>
    <x v="3"/>
    <x v="5"/>
    <s v="New York City"/>
    <n v="10282"/>
    <x v="17"/>
    <d v="2015-11-04T00:00:00"/>
    <x v="9"/>
    <n v="149"/>
    <n v="772.04"/>
    <n v="29"/>
    <n v="9492.92"/>
    <n v="328.09"/>
  </r>
  <r>
    <n v="2430"/>
    <n v="91109"/>
    <x v="681"/>
    <x v="1"/>
    <x v="4"/>
    <n v="0.04"/>
    <n v="7.08"/>
    <n v="2.35"/>
    <s v="Regular Air"/>
    <s v="Home Office"/>
    <x v="1"/>
    <x v="9"/>
    <s v="Wrap Bag"/>
    <x v="774"/>
    <n v="0.47"/>
    <s v="United States"/>
    <x v="1"/>
    <x v="24"/>
    <s v="Killeen"/>
    <n v="76541"/>
    <x v="17"/>
    <d v="2015-11-04T00:00:00"/>
    <x v="9"/>
    <n v="149"/>
    <n v="24.59"/>
    <n v="7"/>
    <n v="49.1"/>
    <n v="7.04"/>
  </r>
  <r>
    <n v="2999"/>
    <n v="87041"/>
    <x v="1073"/>
    <x v="1"/>
    <x v="4"/>
    <n v="0.03"/>
    <n v="10.98"/>
    <n v="3.37"/>
    <s v="Regular Air"/>
    <s v="Consumer"/>
    <x v="1"/>
    <x v="16"/>
    <s v="Small Pack"/>
    <x v="783"/>
    <n v="0.56999999999999995"/>
    <s v="United States"/>
    <x v="1"/>
    <x v="18"/>
    <s v="Oak Park"/>
    <n v="48237"/>
    <x v="17"/>
    <d v="2015-11-04T00:00:00"/>
    <x v="9"/>
    <n v="149"/>
    <n v="11.82"/>
    <n v="5"/>
    <n v="56.19"/>
    <n v="10.95"/>
  </r>
  <r>
    <n v="62"/>
    <n v="87407"/>
    <x v="711"/>
    <x v="1"/>
    <x v="1"/>
    <n v="0.02"/>
    <n v="5.98"/>
    <n v="5.15"/>
    <s v="Regular Air"/>
    <s v="Corporate"/>
    <x v="1"/>
    <x v="2"/>
    <s v="Small Box"/>
    <x v="658"/>
    <n v="0.36"/>
    <s v="United States"/>
    <x v="1"/>
    <x v="24"/>
    <s v="Round Rock"/>
    <n v="78664"/>
    <x v="176"/>
    <d v="2015-11-05T00:00:00"/>
    <x v="9"/>
    <n v="129"/>
    <n v="2.14"/>
    <n v="3"/>
    <n v="22.85"/>
    <n v="5.96"/>
  </r>
  <r>
    <n v="1650"/>
    <n v="91042"/>
    <x v="1074"/>
    <x v="0"/>
    <x v="1"/>
    <n v="0.08"/>
    <n v="65.989999999999995"/>
    <n v="8.99"/>
    <s v="Express Air"/>
    <s v="Corporate"/>
    <x v="2"/>
    <x v="13"/>
    <s v="Small Box"/>
    <x v="712"/>
    <n v="0.55000000000000004"/>
    <s v="United States"/>
    <x v="0"/>
    <x v="3"/>
    <s v="Asheboro"/>
    <n v="27203"/>
    <x v="176"/>
    <d v="2015-11-05T00:00:00"/>
    <x v="9"/>
    <n v="129"/>
    <n v="-135.226"/>
    <n v="8"/>
    <n v="417.47"/>
    <n v="65.91"/>
  </r>
  <r>
    <n v="43"/>
    <n v="91454"/>
    <x v="1075"/>
    <x v="2"/>
    <x v="1"/>
    <n v="0"/>
    <n v="99.99"/>
    <n v="19.989999999999998"/>
    <s v="Regular Air"/>
    <s v="Consumer"/>
    <x v="2"/>
    <x v="4"/>
    <s v="Small Box"/>
    <x v="257"/>
    <n v="0.52"/>
    <s v="United States"/>
    <x v="2"/>
    <x v="6"/>
    <s v="Redmond"/>
    <n v="98052"/>
    <x v="73"/>
    <d v="2015-11-05T00:00:00"/>
    <x v="9"/>
    <n v="129"/>
    <n v="25.913820000000001"/>
    <n v="6"/>
    <n v="647.07000000000005"/>
    <n v="99.99"/>
  </r>
  <r>
    <n v="3283"/>
    <n v="90753"/>
    <x v="116"/>
    <x v="0"/>
    <x v="1"/>
    <n v="0.03"/>
    <n v="17.48"/>
    <n v="1.99"/>
    <s v="Regular Air"/>
    <s v="Corporate"/>
    <x v="2"/>
    <x v="7"/>
    <s v="Small Pack"/>
    <x v="7"/>
    <n v="0.45"/>
    <s v="United States"/>
    <x v="0"/>
    <x v="7"/>
    <s v="Kendall"/>
    <n v="33156"/>
    <x v="73"/>
    <d v="2015-11-05T00:00:00"/>
    <x v="9"/>
    <n v="129"/>
    <n v="710.80740000000003"/>
    <n v="31"/>
    <n v="537.79999999999995"/>
    <n v="17.45"/>
  </r>
  <r>
    <n v="1609"/>
    <n v="87824"/>
    <x v="289"/>
    <x v="2"/>
    <x v="1"/>
    <n v="0.03"/>
    <n v="9.7100000000000009"/>
    <n v="9.4499999999999993"/>
    <s v="Regular Air"/>
    <s v="Consumer"/>
    <x v="1"/>
    <x v="12"/>
    <s v="Small Box"/>
    <x v="331"/>
    <n v="0.6"/>
    <s v="United States"/>
    <x v="2"/>
    <x v="2"/>
    <s v="Sacramento"/>
    <n v="95823"/>
    <x v="74"/>
    <d v="2015-11-05T00:00:00"/>
    <x v="9"/>
    <n v="129"/>
    <n v="-36.9"/>
    <n v="2"/>
    <n v="23.56"/>
    <n v="9.68"/>
  </r>
  <r>
    <n v="2464"/>
    <n v="88713"/>
    <x v="530"/>
    <x v="0"/>
    <x v="1"/>
    <n v="0.08"/>
    <n v="227.55"/>
    <n v="32.479999999999997"/>
    <s v="Delivery Truck"/>
    <s v="Consumer"/>
    <x v="0"/>
    <x v="0"/>
    <s v="Jumbo Box"/>
    <x v="882"/>
    <n v="0.68"/>
    <s v="United States"/>
    <x v="0"/>
    <x v="48"/>
    <s v="Bossier City"/>
    <n v="71111"/>
    <x v="74"/>
    <d v="2015-11-05T00:00:00"/>
    <x v="9"/>
    <n v="129"/>
    <n v="-570.16959999999995"/>
    <n v="16"/>
    <n v="2849.64"/>
    <n v="227.47"/>
  </r>
  <r>
    <n v="1693"/>
    <n v="90190"/>
    <x v="552"/>
    <x v="0"/>
    <x v="2"/>
    <n v="0.01"/>
    <n v="15.67"/>
    <n v="1.39"/>
    <s v="Express Air"/>
    <s v="Consumer"/>
    <x v="1"/>
    <x v="15"/>
    <s v="Small Box"/>
    <x v="831"/>
    <n v="0.38"/>
    <s v="United States"/>
    <x v="0"/>
    <x v="14"/>
    <s v="Reston"/>
    <n v="20190"/>
    <x v="74"/>
    <d v="2015-11-05T00:00:00"/>
    <x v="9"/>
    <n v="129"/>
    <n v="-273.98"/>
    <n v="11"/>
    <n v="188.09"/>
    <n v="15.66"/>
  </r>
  <r>
    <n v="3005"/>
    <n v="91389"/>
    <x v="1076"/>
    <x v="2"/>
    <x v="0"/>
    <n v="0.05"/>
    <n v="122.99"/>
    <n v="19.989999999999998"/>
    <s v="Express Air"/>
    <s v="Corporate"/>
    <x v="1"/>
    <x v="1"/>
    <s v="Small Box"/>
    <x v="590"/>
    <n v="0.37"/>
    <s v="United States"/>
    <x v="2"/>
    <x v="16"/>
    <s v="Coeur D Alene"/>
    <n v="83814"/>
    <x v="63"/>
    <d v="2015-11-06T00:00:00"/>
    <x v="9"/>
    <n v="110"/>
    <n v="1039.7541000000001"/>
    <n v="12"/>
    <n v="1506.89"/>
    <n v="122.94"/>
  </r>
  <r>
    <n v="349"/>
    <n v="17446"/>
    <x v="9"/>
    <x v="0"/>
    <x v="0"/>
    <n v="0"/>
    <n v="8.34"/>
    <n v="2.64"/>
    <s v="Express Air"/>
    <s v="Home Office"/>
    <x v="1"/>
    <x v="16"/>
    <s v="Small Pack"/>
    <x v="163"/>
    <n v="0.59"/>
    <s v="United States"/>
    <x v="0"/>
    <x v="7"/>
    <s v="Miami"/>
    <n v="33132"/>
    <x v="177"/>
    <d v="2015-11-06T00:00:00"/>
    <x v="9"/>
    <n v="109"/>
    <n v="5.8624999999999998"/>
    <n v="23"/>
    <n v="212.89"/>
    <n v="8.34"/>
  </r>
  <r>
    <n v="351"/>
    <n v="88685"/>
    <x v="10"/>
    <x v="3"/>
    <x v="0"/>
    <n v="0"/>
    <n v="8.34"/>
    <n v="2.64"/>
    <s v="Express Air"/>
    <s v="Home Office"/>
    <x v="1"/>
    <x v="16"/>
    <s v="Small Pack"/>
    <x v="163"/>
    <n v="0.59"/>
    <s v="United States"/>
    <x v="3"/>
    <x v="5"/>
    <s v="Watertown"/>
    <n v="13601"/>
    <x v="177"/>
    <d v="2015-11-06T00:00:00"/>
    <x v="9"/>
    <n v="109"/>
    <n v="10.5"/>
    <n v="6"/>
    <n v="55.54"/>
    <n v="8.34"/>
  </r>
  <r>
    <n v="2584"/>
    <n v="89658"/>
    <x v="1077"/>
    <x v="1"/>
    <x v="0"/>
    <n v="0.04"/>
    <n v="6.3"/>
    <n v="0.5"/>
    <s v="Regular Air"/>
    <s v="Home Office"/>
    <x v="1"/>
    <x v="10"/>
    <s v="Small Box"/>
    <x v="76"/>
    <n v="0.39"/>
    <s v="United States"/>
    <x v="1"/>
    <x v="18"/>
    <s v="Inkster"/>
    <n v="48141"/>
    <x v="177"/>
    <d v="2015-11-06T00:00:00"/>
    <x v="9"/>
    <n v="109"/>
    <n v="67.606200000000001"/>
    <n v="15"/>
    <n v="97.98"/>
    <n v="6.26"/>
  </r>
  <r>
    <n v="218"/>
    <n v="88048"/>
    <x v="1078"/>
    <x v="2"/>
    <x v="3"/>
    <n v="0.05"/>
    <n v="119.99"/>
    <n v="56.14"/>
    <s v="Delivery Truck"/>
    <s v="Consumer"/>
    <x v="2"/>
    <x v="4"/>
    <s v="Jumbo Box"/>
    <x v="378"/>
    <n v="0.39"/>
    <s v="United States"/>
    <x v="2"/>
    <x v="9"/>
    <s v="Murray"/>
    <n v="84107"/>
    <x v="177"/>
    <d v="2015-11-06T00:00:00"/>
    <x v="9"/>
    <n v="109"/>
    <n v="-102.5121"/>
    <n v="6"/>
    <n v="730.37"/>
    <n v="119.94"/>
  </r>
  <r>
    <n v="3361"/>
    <n v="91438"/>
    <x v="573"/>
    <x v="1"/>
    <x v="3"/>
    <n v="0.03"/>
    <n v="4.9800000000000004"/>
    <n v="4.95"/>
    <s v="Regular Air"/>
    <s v="Home Office"/>
    <x v="1"/>
    <x v="1"/>
    <s v="Small Box"/>
    <x v="838"/>
    <n v="0.37"/>
    <s v="United States"/>
    <x v="1"/>
    <x v="19"/>
    <s v="West Bend"/>
    <n v="53095"/>
    <x v="177"/>
    <d v="2015-11-06T00:00:00"/>
    <x v="9"/>
    <n v="109"/>
    <n v="-47.995249999999999"/>
    <n v="19"/>
    <n v="95"/>
    <n v="4.95"/>
  </r>
  <r>
    <n v="3079"/>
    <n v="48483"/>
    <x v="211"/>
    <x v="3"/>
    <x v="0"/>
    <n v="0"/>
    <n v="2.21"/>
    <n v="1"/>
    <s v="Express Air"/>
    <s v="Small Business"/>
    <x v="1"/>
    <x v="9"/>
    <s v="Wrap Bag"/>
    <x v="883"/>
    <n v="0.38"/>
    <s v="United States"/>
    <x v="3"/>
    <x v="28"/>
    <s v="Philadelphia"/>
    <n v="19112"/>
    <x v="178"/>
    <d v="2015-11-06T00:00:00"/>
    <x v="9"/>
    <n v="108"/>
    <n v="10.01"/>
    <n v="33"/>
    <n v="87.18"/>
    <n v="2.21"/>
  </r>
  <r>
    <n v="254"/>
    <n v="86268"/>
    <x v="1079"/>
    <x v="2"/>
    <x v="3"/>
    <n v="0.1"/>
    <n v="280.98"/>
    <n v="35.67"/>
    <s v="Delivery Truck"/>
    <s v="Home Office"/>
    <x v="0"/>
    <x v="0"/>
    <s v="Jumbo Box"/>
    <x v="884"/>
    <n v="0.66"/>
    <s v="United States"/>
    <x v="2"/>
    <x v="39"/>
    <s v="Highlands Ranch"/>
    <n v="80126"/>
    <x v="178"/>
    <d v="2015-11-06T00:00:00"/>
    <x v="9"/>
    <n v="108"/>
    <n v="-53.744999999999997"/>
    <n v="5"/>
    <n v="1332.82"/>
    <n v="280.88"/>
  </r>
  <r>
    <n v="2431"/>
    <n v="24869"/>
    <x v="990"/>
    <x v="2"/>
    <x v="4"/>
    <n v="0.05"/>
    <n v="8.85"/>
    <n v="5.6"/>
    <s v="Regular Air"/>
    <s v="Consumer"/>
    <x v="1"/>
    <x v="1"/>
    <s v="Small Box"/>
    <x v="885"/>
    <n v="0.36"/>
    <s v="United States"/>
    <x v="2"/>
    <x v="2"/>
    <s v="Los Angeles"/>
    <n v="90004"/>
    <x v="178"/>
    <d v="2015-11-06T00:00:00"/>
    <x v="9"/>
    <n v="108"/>
    <n v="-9.1769999999999996"/>
    <n v="21"/>
    <n v="199.08"/>
    <n v="8.8000000000000007"/>
  </r>
  <r>
    <n v="2433"/>
    <n v="89095"/>
    <x v="1080"/>
    <x v="1"/>
    <x v="4"/>
    <n v="0.05"/>
    <n v="8.85"/>
    <n v="5.6"/>
    <s v="Regular Air"/>
    <s v="Consumer"/>
    <x v="1"/>
    <x v="1"/>
    <s v="Small Box"/>
    <x v="885"/>
    <n v="0.36"/>
    <s v="United States"/>
    <x v="1"/>
    <x v="42"/>
    <s v="Moore"/>
    <n v="73160"/>
    <x v="178"/>
    <d v="2015-11-06T00:00:00"/>
    <x v="9"/>
    <n v="108"/>
    <n v="-7.3415999999999997"/>
    <n v="5"/>
    <n v="47.4"/>
    <n v="8.8000000000000007"/>
  </r>
  <r>
    <n v="3078"/>
    <n v="88240"/>
    <x v="709"/>
    <x v="3"/>
    <x v="4"/>
    <n v="0.04"/>
    <n v="35.44"/>
    <n v="5.09"/>
    <s v="Regular Air"/>
    <s v="Small Business"/>
    <x v="1"/>
    <x v="2"/>
    <s v="Small Box"/>
    <x v="864"/>
    <n v="0.38"/>
    <s v="United States"/>
    <x v="3"/>
    <x v="15"/>
    <s v="Toledo"/>
    <n v="43615"/>
    <x v="75"/>
    <d v="2015-11-06T00:00:00"/>
    <x v="9"/>
    <n v="107"/>
    <n v="118.6317"/>
    <n v="5"/>
    <n v="171.93"/>
    <n v="35.4"/>
  </r>
  <r>
    <n v="3079"/>
    <n v="53476"/>
    <x v="211"/>
    <x v="3"/>
    <x v="4"/>
    <n v="0.04"/>
    <n v="35.44"/>
    <n v="5.09"/>
    <s v="Regular Air"/>
    <s v="Small Business"/>
    <x v="1"/>
    <x v="2"/>
    <s v="Small Box"/>
    <x v="864"/>
    <n v="0.38"/>
    <s v="United States"/>
    <x v="3"/>
    <x v="28"/>
    <s v="Philadelphia"/>
    <n v="19112"/>
    <x v="75"/>
    <d v="2015-11-06T00:00:00"/>
    <x v="9"/>
    <n v="107"/>
    <n v="150.72"/>
    <n v="21"/>
    <n v="722.1"/>
    <n v="35.4"/>
  </r>
  <r>
    <n v="3079"/>
    <n v="53476"/>
    <x v="211"/>
    <x v="3"/>
    <x v="4"/>
    <n v="0.01"/>
    <n v="193.17"/>
    <n v="19.989999999999998"/>
    <s v="Express Air"/>
    <s v="Small Business"/>
    <x v="1"/>
    <x v="12"/>
    <s v="Small Box"/>
    <x v="259"/>
    <n v="0.71"/>
    <s v="United States"/>
    <x v="3"/>
    <x v="28"/>
    <s v="Philadelphia"/>
    <n v="19112"/>
    <x v="75"/>
    <d v="2015-11-06T00:00:00"/>
    <x v="9"/>
    <n v="107"/>
    <n v="1141.07"/>
    <n v="63"/>
    <n v="12190.98"/>
    <n v="193.16"/>
  </r>
  <r>
    <n v="3275"/>
    <n v="86234"/>
    <x v="877"/>
    <x v="2"/>
    <x v="2"/>
    <n v="0.01"/>
    <n v="5.84"/>
    <n v="1.2"/>
    <s v="Regular Air"/>
    <s v="Small Business"/>
    <x v="1"/>
    <x v="9"/>
    <s v="Wrap Bag"/>
    <x v="470"/>
    <n v="0.55000000000000004"/>
    <s v="United States"/>
    <x v="2"/>
    <x v="6"/>
    <s v="Mount Vernon"/>
    <n v="98273"/>
    <x v="0"/>
    <d v="2015-10-01T00:00:00"/>
    <x v="10"/>
    <n v="196"/>
    <n v="20.38"/>
    <n v="6"/>
    <n v="36.090000000000003"/>
    <n v="5.83"/>
  </r>
  <r>
    <n v="169"/>
    <n v="87463"/>
    <x v="617"/>
    <x v="0"/>
    <x v="2"/>
    <n v="0.05"/>
    <n v="574.74"/>
    <n v="24.49"/>
    <s v="Regular Air"/>
    <s v="Corporate"/>
    <x v="2"/>
    <x v="4"/>
    <s v="Large Box"/>
    <x v="15"/>
    <n v="0.37"/>
    <s v="United States"/>
    <x v="0"/>
    <x v="48"/>
    <s v="Baton Rouge"/>
    <n v="70802"/>
    <x v="2"/>
    <d v="2015-10-01T00:00:00"/>
    <x v="10"/>
    <n v="194"/>
    <n v="-112.4263"/>
    <n v="12"/>
    <n v="6945.16"/>
    <n v="574.69000000000005"/>
  </r>
  <r>
    <n v="451"/>
    <n v="86013"/>
    <x v="462"/>
    <x v="2"/>
    <x v="2"/>
    <n v="0.01"/>
    <n v="8.8800000000000008"/>
    <n v="6.28"/>
    <s v="Regular Air"/>
    <s v="Home Office"/>
    <x v="1"/>
    <x v="1"/>
    <s v="Small Box"/>
    <x v="641"/>
    <n v="0.35"/>
    <s v="United States"/>
    <x v="2"/>
    <x v="2"/>
    <s v="Los Altos"/>
    <n v="94024"/>
    <x v="103"/>
    <d v="2015-10-01T00:00:00"/>
    <x v="10"/>
    <n v="194"/>
    <n v="-15.456"/>
    <n v="2"/>
    <n v="19.86"/>
    <n v="8.8699999999999992"/>
  </r>
  <r>
    <n v="2146"/>
    <n v="87071"/>
    <x v="1081"/>
    <x v="0"/>
    <x v="2"/>
    <n v="0.05"/>
    <n v="20.34"/>
    <n v="35"/>
    <s v="Regular Air"/>
    <s v="Corporate"/>
    <x v="1"/>
    <x v="12"/>
    <s v="Large Box"/>
    <x v="446"/>
    <n v="0.84"/>
    <s v="United States"/>
    <x v="0"/>
    <x v="14"/>
    <s v="Fairfax"/>
    <n v="20151"/>
    <x v="45"/>
    <d v="2015-10-01T00:00:00"/>
    <x v="10"/>
    <n v="193"/>
    <n v="52.776000000000003"/>
    <n v="2"/>
    <n v="53.02"/>
    <n v="20.29"/>
  </r>
  <r>
    <n v="1367"/>
    <n v="90513"/>
    <x v="1082"/>
    <x v="1"/>
    <x v="3"/>
    <n v="0.03"/>
    <n v="73.98"/>
    <n v="14.52"/>
    <s v="Regular Air"/>
    <s v="Consumer"/>
    <x v="2"/>
    <x v="7"/>
    <s v="Small Box"/>
    <x v="709"/>
    <n v="0.65"/>
    <s v="United States"/>
    <x v="1"/>
    <x v="24"/>
    <s v="Lubbock"/>
    <n v="79424"/>
    <x v="46"/>
    <d v="2015-10-01T00:00:00"/>
    <x v="10"/>
    <n v="192"/>
    <n v="-326.23160000000001"/>
    <n v="1"/>
    <n v="79.02"/>
    <n v="73.95"/>
  </r>
  <r>
    <n v="2868"/>
    <n v="85826"/>
    <x v="84"/>
    <x v="2"/>
    <x v="1"/>
    <n v="0.03"/>
    <n v="896.99"/>
    <n v="19.989999999999998"/>
    <s v="Regular Air"/>
    <s v="Corporate"/>
    <x v="1"/>
    <x v="1"/>
    <s v="Small Box"/>
    <x v="418"/>
    <n v="0.38"/>
    <s v="United States"/>
    <x v="2"/>
    <x v="6"/>
    <s v="Edmonds"/>
    <n v="98026"/>
    <x v="47"/>
    <d v="2015-10-01T00:00:00"/>
    <x v="10"/>
    <n v="191"/>
    <n v="3602.1311999999998"/>
    <n v="6"/>
    <n v="5220.4799999999996"/>
    <n v="896.96"/>
  </r>
  <r>
    <n v="3017"/>
    <n v="89071"/>
    <x v="1083"/>
    <x v="2"/>
    <x v="0"/>
    <n v="0.01"/>
    <n v="5.58"/>
    <n v="5.3"/>
    <s v="Regular Air"/>
    <s v="Corporate"/>
    <x v="1"/>
    <x v="15"/>
    <s v="Small Box"/>
    <x v="262"/>
    <n v="0.35"/>
    <s v="United States"/>
    <x v="2"/>
    <x v="2"/>
    <s v="Encinitas"/>
    <n v="92024"/>
    <x v="104"/>
    <d v="2015-10-01T00:00:00"/>
    <x v="10"/>
    <n v="190"/>
    <n v="-7.25"/>
    <n v="1"/>
    <n v="11.16"/>
    <n v="5.57"/>
  </r>
  <r>
    <n v="3017"/>
    <n v="89071"/>
    <x v="1083"/>
    <x v="2"/>
    <x v="0"/>
    <n v="0.03"/>
    <n v="3.98"/>
    <n v="0.7"/>
    <s v="Regular Air"/>
    <s v="Corporate"/>
    <x v="1"/>
    <x v="9"/>
    <s v="Wrap Bag"/>
    <x v="636"/>
    <n v="0.52"/>
    <s v="United States"/>
    <x v="2"/>
    <x v="2"/>
    <s v="Encinitas"/>
    <n v="92024"/>
    <x v="104"/>
    <d v="2015-10-01T00:00:00"/>
    <x v="10"/>
    <n v="190"/>
    <n v="31.201799999999999"/>
    <n v="11"/>
    <n v="45.22"/>
    <n v="3.95"/>
  </r>
  <r>
    <n v="1745"/>
    <n v="18561"/>
    <x v="301"/>
    <x v="0"/>
    <x v="4"/>
    <n v="0.02"/>
    <n v="4.13"/>
    <n v="6.89"/>
    <s v="Regular Air"/>
    <s v="Home Office"/>
    <x v="1"/>
    <x v="10"/>
    <s v="Small Box"/>
    <x v="886"/>
    <n v="0.39"/>
    <s v="United States"/>
    <x v="0"/>
    <x v="25"/>
    <s v="Atlanta"/>
    <n v="30305"/>
    <x v="104"/>
    <d v="2015-10-01T00:00:00"/>
    <x v="10"/>
    <n v="190"/>
    <n v="-51.737000000000002"/>
    <n v="9"/>
    <n v="45.87"/>
    <n v="4.1100000000000003"/>
  </r>
  <r>
    <n v="1749"/>
    <n v="87243"/>
    <x v="344"/>
    <x v="1"/>
    <x v="4"/>
    <n v="0.02"/>
    <n v="4.13"/>
    <n v="6.89"/>
    <s v="Regular Air"/>
    <s v="Home Office"/>
    <x v="1"/>
    <x v="10"/>
    <s v="Small Box"/>
    <x v="886"/>
    <n v="0.39"/>
    <s v="United States"/>
    <x v="1"/>
    <x v="42"/>
    <s v="Lawton"/>
    <n v="73505"/>
    <x v="104"/>
    <d v="2015-10-01T00:00:00"/>
    <x v="10"/>
    <n v="190"/>
    <n v="-48.235999999999997"/>
    <n v="2"/>
    <n v="10.19"/>
    <n v="4.1100000000000003"/>
  </r>
  <r>
    <n v="2164"/>
    <n v="88794"/>
    <x v="1084"/>
    <x v="2"/>
    <x v="4"/>
    <n v="0.01"/>
    <n v="5.38"/>
    <n v="7.57"/>
    <s v="Regular Air"/>
    <s v="Small Business"/>
    <x v="1"/>
    <x v="1"/>
    <s v="Small Box"/>
    <x v="887"/>
    <n v="0.36"/>
    <s v="United States"/>
    <x v="2"/>
    <x v="2"/>
    <s v="Pasadena"/>
    <n v="91104"/>
    <x v="104"/>
    <d v="2015-10-01T00:00:00"/>
    <x v="10"/>
    <n v="190"/>
    <n v="-66.779579999999996"/>
    <n v="3"/>
    <n v="18.68"/>
    <n v="5.37"/>
  </r>
  <r>
    <n v="389"/>
    <n v="90338"/>
    <x v="1085"/>
    <x v="1"/>
    <x v="2"/>
    <n v="0.03"/>
    <n v="160.97999999999999"/>
    <n v="30"/>
    <s v="Delivery Truck"/>
    <s v="Corporate"/>
    <x v="0"/>
    <x v="5"/>
    <s v="Jumbo Drum"/>
    <x v="287"/>
    <n v="0.62"/>
    <s v="United States"/>
    <x v="1"/>
    <x v="22"/>
    <s v="Lincoln"/>
    <n v="68502"/>
    <x v="48"/>
    <d v="2015-10-02T00:00:00"/>
    <x v="10"/>
    <n v="171"/>
    <n v="1273.2086999999999"/>
    <n v="11"/>
    <n v="1845.23"/>
    <n v="160.94999999999999"/>
  </r>
  <r>
    <n v="1607"/>
    <n v="87995"/>
    <x v="75"/>
    <x v="3"/>
    <x v="2"/>
    <n v="0.1"/>
    <n v="5.68"/>
    <n v="3.6"/>
    <s v="Express Air"/>
    <s v="Home Office"/>
    <x v="1"/>
    <x v="16"/>
    <s v="Small Pack"/>
    <x v="888"/>
    <n v="0.56000000000000005"/>
    <s v="United States"/>
    <x v="3"/>
    <x v="5"/>
    <s v="Freeport"/>
    <n v="11520"/>
    <x v="48"/>
    <d v="2015-10-02T00:00:00"/>
    <x v="10"/>
    <n v="171"/>
    <n v="-33.2956"/>
    <n v="21"/>
    <n v="118.35"/>
    <n v="5.58"/>
  </r>
  <r>
    <n v="1574"/>
    <n v="86966"/>
    <x v="1086"/>
    <x v="0"/>
    <x v="3"/>
    <n v="7.0000000000000007E-2"/>
    <n v="20.95"/>
    <n v="5.99"/>
    <s v="Regular Air"/>
    <s v="Consumer"/>
    <x v="2"/>
    <x v="7"/>
    <s v="Small Box"/>
    <x v="871"/>
    <n v="0.65"/>
    <s v="United States"/>
    <x v="0"/>
    <x v="3"/>
    <s v="Fayetteville"/>
    <n v="28314"/>
    <x v="79"/>
    <d v="2015-10-02T00:00:00"/>
    <x v="10"/>
    <n v="170"/>
    <n v="27.234000000000002"/>
    <n v="19"/>
    <n v="391.4"/>
    <n v="20.88"/>
  </r>
  <r>
    <n v="1338"/>
    <n v="91244"/>
    <x v="1087"/>
    <x v="1"/>
    <x v="2"/>
    <n v="0.02"/>
    <n v="55.99"/>
    <n v="3.3"/>
    <s v="Regular Air"/>
    <s v="Home Office"/>
    <x v="2"/>
    <x v="13"/>
    <s v="Small Pack"/>
    <x v="889"/>
    <n v="0.59"/>
    <s v="United States"/>
    <x v="1"/>
    <x v="4"/>
    <s v="Chicago"/>
    <n v="60623"/>
    <x v="68"/>
    <d v="2015-10-02T00:00:00"/>
    <x v="10"/>
    <n v="169"/>
    <n v="525.20039999999995"/>
    <n v="16"/>
    <n v="761.16"/>
    <n v="55.97"/>
  </r>
  <r>
    <n v="1340"/>
    <n v="21636"/>
    <x v="315"/>
    <x v="3"/>
    <x v="2"/>
    <n v="0.02"/>
    <n v="55.99"/>
    <n v="3.3"/>
    <s v="Regular Air"/>
    <s v="Home Office"/>
    <x v="2"/>
    <x v="13"/>
    <s v="Small Pack"/>
    <x v="889"/>
    <n v="0.59"/>
    <s v="United States"/>
    <x v="3"/>
    <x v="5"/>
    <s v="New York City"/>
    <n v="10170"/>
    <x v="68"/>
    <d v="2015-10-02T00:00:00"/>
    <x v="10"/>
    <n v="169"/>
    <n v="366.50700000000001"/>
    <n v="63"/>
    <n v="2997.07"/>
    <n v="55.97"/>
  </r>
  <r>
    <n v="1686"/>
    <n v="86973"/>
    <x v="1088"/>
    <x v="1"/>
    <x v="2"/>
    <n v="0.08"/>
    <n v="2.08"/>
    <n v="5.33"/>
    <s v="Regular Air"/>
    <s v="Corporate"/>
    <x v="0"/>
    <x v="8"/>
    <s v="Small Box"/>
    <x v="60"/>
    <n v="0.43"/>
    <s v="United States"/>
    <x v="1"/>
    <x v="4"/>
    <s v="Elgin"/>
    <n v="60123"/>
    <x v="160"/>
    <d v="2015-10-03T00:00:00"/>
    <x v="10"/>
    <n v="154"/>
    <n v="-129.01"/>
    <n v="9"/>
    <n v="19.670000000000002"/>
    <n v="2"/>
  </r>
  <r>
    <n v="2729"/>
    <n v="88114"/>
    <x v="1089"/>
    <x v="2"/>
    <x v="2"/>
    <n v="0.08"/>
    <n v="230.98"/>
    <n v="23.78"/>
    <s v="Delivery Truck"/>
    <s v="Consumer"/>
    <x v="0"/>
    <x v="0"/>
    <s v="Jumbo Box"/>
    <x v="589"/>
    <n v="0.6"/>
    <s v="United States"/>
    <x v="2"/>
    <x v="6"/>
    <s v="Bellingham"/>
    <n v="98226"/>
    <x v="52"/>
    <d v="2015-10-03T00:00:00"/>
    <x v="10"/>
    <n v="151"/>
    <n v="501.69"/>
    <n v="4"/>
    <n v="924.8"/>
    <n v="230.9"/>
  </r>
  <r>
    <n v="2770"/>
    <n v="88975"/>
    <x v="1090"/>
    <x v="0"/>
    <x v="0"/>
    <n v="0.02"/>
    <n v="11.55"/>
    <n v="2.36"/>
    <s v="Regular Air"/>
    <s v="Corporate"/>
    <x v="1"/>
    <x v="9"/>
    <s v="Wrap Bag"/>
    <x v="245"/>
    <n v="0.55000000000000004"/>
    <s v="United States"/>
    <x v="0"/>
    <x v="25"/>
    <s v="Dunwoody"/>
    <n v="30338"/>
    <x v="54"/>
    <d v="2015-10-03T00:00:00"/>
    <x v="10"/>
    <n v="150"/>
    <n v="1289.3820000000001"/>
    <n v="14"/>
    <n v="159.53"/>
    <n v="11.53"/>
  </r>
  <r>
    <n v="2837"/>
    <n v="89801"/>
    <x v="1064"/>
    <x v="1"/>
    <x v="1"/>
    <n v="7.0000000000000007E-2"/>
    <n v="51.98"/>
    <n v="10.17"/>
    <s v="Regular Air"/>
    <s v="Home Office"/>
    <x v="2"/>
    <x v="4"/>
    <s v="Medium Box"/>
    <x v="710"/>
    <n v="0.37"/>
    <s v="United States"/>
    <x v="1"/>
    <x v="42"/>
    <s v="Tulsa"/>
    <n v="74133"/>
    <x v="54"/>
    <d v="2015-10-03T00:00:00"/>
    <x v="10"/>
    <n v="150"/>
    <n v="439.78530000000001"/>
    <n v="13"/>
    <n v="637.37"/>
    <n v="51.91"/>
  </r>
  <r>
    <n v="1075"/>
    <n v="86422"/>
    <x v="1091"/>
    <x v="1"/>
    <x v="1"/>
    <n v="0.04"/>
    <n v="19.23"/>
    <n v="6.15"/>
    <s v="Regular Air"/>
    <s v="Home Office"/>
    <x v="0"/>
    <x v="8"/>
    <s v="Small Pack"/>
    <x v="47"/>
    <n v="0.44"/>
    <s v="United States"/>
    <x v="1"/>
    <x v="4"/>
    <s v="Romeoville"/>
    <n v="60441"/>
    <x v="143"/>
    <d v="2015-10-03T00:00:00"/>
    <x v="10"/>
    <n v="150"/>
    <n v="152.4348"/>
    <n v="11"/>
    <n v="220.92"/>
    <n v="19.190000000000001"/>
  </r>
  <r>
    <n v="52"/>
    <n v="88426"/>
    <x v="1092"/>
    <x v="2"/>
    <x v="4"/>
    <n v="0"/>
    <n v="115.99"/>
    <n v="2.5"/>
    <s v="Regular Air"/>
    <s v="Corporate"/>
    <x v="2"/>
    <x v="13"/>
    <s v="Small Box"/>
    <x v="890"/>
    <n v="0.56999999999999995"/>
    <s v="United States"/>
    <x v="2"/>
    <x v="6"/>
    <s v="Puyallup"/>
    <n v="98373"/>
    <x v="71"/>
    <d v="2015-10-03T00:00:00"/>
    <x v="10"/>
    <n v="149"/>
    <n v="162.666"/>
    <n v="6"/>
    <n v="627.04"/>
    <n v="115.99"/>
  </r>
  <r>
    <n v="1935"/>
    <n v="86686"/>
    <x v="191"/>
    <x v="1"/>
    <x v="0"/>
    <n v="0.01"/>
    <n v="42.98"/>
    <n v="4.62"/>
    <s v="Express Air"/>
    <s v="Corporate"/>
    <x v="1"/>
    <x v="3"/>
    <s v="Small Box"/>
    <x v="116"/>
    <n v="0.56000000000000005"/>
    <s v="United States"/>
    <x v="1"/>
    <x v="24"/>
    <s v="Grand Prairie"/>
    <n v="75051"/>
    <x v="55"/>
    <d v="2015-10-04T00:00:00"/>
    <x v="10"/>
    <n v="128"/>
    <n v="285.47370000000001"/>
    <n v="9"/>
    <n v="413.73"/>
    <n v="42.97"/>
  </r>
  <r>
    <n v="2561"/>
    <n v="86466"/>
    <x v="241"/>
    <x v="3"/>
    <x v="4"/>
    <n v="7.0000000000000007E-2"/>
    <n v="3.98"/>
    <n v="5.26"/>
    <s v="Regular Air"/>
    <s v="Consumer"/>
    <x v="1"/>
    <x v="1"/>
    <s v="Small Box"/>
    <x v="758"/>
    <n v="0.38"/>
    <s v="United States"/>
    <x v="3"/>
    <x v="5"/>
    <s v="Ossining"/>
    <n v="10562"/>
    <x v="55"/>
    <d v="2015-10-04T00:00:00"/>
    <x v="10"/>
    <n v="128"/>
    <n v="-59.963760000000001"/>
    <n v="7"/>
    <n v="29.77"/>
    <n v="3.91"/>
  </r>
  <r>
    <n v="2699"/>
    <n v="87679"/>
    <x v="1011"/>
    <x v="2"/>
    <x v="4"/>
    <n v="0.04"/>
    <n v="70.98"/>
    <n v="26.74"/>
    <s v="Delivery Truck"/>
    <s v="Corporate"/>
    <x v="0"/>
    <x v="6"/>
    <s v="Jumbo Box"/>
    <x v="891"/>
    <n v="0.6"/>
    <s v="United States"/>
    <x v="2"/>
    <x v="23"/>
    <s v="Bullhead City"/>
    <n v="86442"/>
    <x v="55"/>
    <d v="2015-10-04T00:00:00"/>
    <x v="10"/>
    <n v="128"/>
    <n v="-84.628799999999998"/>
    <n v="19"/>
    <n v="1345.33"/>
    <n v="70.94"/>
  </r>
  <r>
    <n v="123"/>
    <n v="90669"/>
    <x v="1093"/>
    <x v="0"/>
    <x v="0"/>
    <n v="0.06"/>
    <n v="8.57"/>
    <n v="6.14"/>
    <s v="Regular Air"/>
    <s v="Home Office"/>
    <x v="1"/>
    <x v="16"/>
    <s v="Small Pack"/>
    <x v="892"/>
    <n v="0.59"/>
    <s v="United States"/>
    <x v="0"/>
    <x v="14"/>
    <s v="Tysons Corner"/>
    <n v="22102"/>
    <x v="16"/>
    <d v="2015-10-04T00:00:00"/>
    <x v="10"/>
    <n v="127"/>
    <n v="105.678"/>
    <n v="11"/>
    <n v="94.97"/>
    <n v="8.51"/>
  </r>
  <r>
    <n v="1186"/>
    <n v="85939"/>
    <x v="1094"/>
    <x v="2"/>
    <x v="0"/>
    <n v="7.0000000000000007E-2"/>
    <n v="400.97"/>
    <n v="48.26"/>
    <s v="Delivery Truck"/>
    <s v="Consumer"/>
    <x v="2"/>
    <x v="4"/>
    <s v="Jumbo Box"/>
    <x v="705"/>
    <n v="0.36"/>
    <s v="United States"/>
    <x v="2"/>
    <x v="2"/>
    <s v="Huntington Beach"/>
    <n v="92646"/>
    <x v="16"/>
    <d v="2015-10-04T00:00:00"/>
    <x v="10"/>
    <n v="127"/>
    <n v="2581.5590999999999"/>
    <n v="10"/>
    <n v="3741.39"/>
    <n v="400.9"/>
  </r>
  <r>
    <n v="1250"/>
    <n v="87877"/>
    <x v="1068"/>
    <x v="1"/>
    <x v="1"/>
    <n v="0.1"/>
    <n v="30.98"/>
    <n v="5.76"/>
    <s v="Regular Air"/>
    <s v="Corporate"/>
    <x v="1"/>
    <x v="2"/>
    <s v="Small Box"/>
    <x v="518"/>
    <n v="0.4"/>
    <s v="United States"/>
    <x v="1"/>
    <x v="4"/>
    <s v="Carpentersville"/>
    <n v="60110"/>
    <x v="16"/>
    <d v="2015-10-04T00:00:00"/>
    <x v="10"/>
    <n v="127"/>
    <n v="109.4248"/>
    <n v="8"/>
    <n v="225.62"/>
    <n v="30.88"/>
  </r>
  <r>
    <n v="2488"/>
    <n v="86887"/>
    <x v="1095"/>
    <x v="0"/>
    <x v="1"/>
    <n v="0.02"/>
    <n v="28.15"/>
    <n v="6.17"/>
    <s v="Regular Air"/>
    <s v="Consumer"/>
    <x v="1"/>
    <x v="9"/>
    <s v="Small Pack"/>
    <x v="492"/>
    <n v="0.55000000000000004"/>
    <s v="United States"/>
    <x v="0"/>
    <x v="32"/>
    <s v="Cabot"/>
    <n v="72023"/>
    <x v="16"/>
    <d v="2015-10-04T00:00:00"/>
    <x v="10"/>
    <n v="127"/>
    <n v="160.8066"/>
    <n v="11"/>
    <n v="327.41000000000003"/>
    <n v="28.13"/>
  </r>
  <r>
    <n v="2491"/>
    <n v="14785"/>
    <x v="152"/>
    <x v="2"/>
    <x v="1"/>
    <n v="0.02"/>
    <n v="28.15"/>
    <n v="6.17"/>
    <s v="Regular Air"/>
    <s v="Consumer"/>
    <x v="1"/>
    <x v="9"/>
    <s v="Small Pack"/>
    <x v="492"/>
    <n v="0.55000000000000004"/>
    <s v="United States"/>
    <x v="2"/>
    <x v="2"/>
    <s v="Los Angeles"/>
    <n v="90045"/>
    <x v="16"/>
    <d v="2015-10-04T00:00:00"/>
    <x v="10"/>
    <n v="127"/>
    <n v="117.208"/>
    <n v="45"/>
    <n v="1339.42"/>
    <n v="28.13"/>
  </r>
  <r>
    <n v="1271"/>
    <n v="88410"/>
    <x v="692"/>
    <x v="2"/>
    <x v="3"/>
    <n v="7.0000000000000007E-2"/>
    <n v="125.99"/>
    <n v="7.69"/>
    <s v="Regular Air"/>
    <s v="Corporate"/>
    <x v="2"/>
    <x v="13"/>
    <s v="Small Box"/>
    <x v="168"/>
    <n v="0.59"/>
    <s v="United States"/>
    <x v="2"/>
    <x v="2"/>
    <s v="La Mesa"/>
    <n v="91941"/>
    <x v="16"/>
    <d v="2015-10-04T00:00:00"/>
    <x v="10"/>
    <n v="127"/>
    <n v="588.24570000000006"/>
    <n v="8"/>
    <n v="852.53"/>
    <n v="125.92"/>
  </r>
  <r>
    <n v="191"/>
    <n v="89093"/>
    <x v="323"/>
    <x v="1"/>
    <x v="4"/>
    <n v="0"/>
    <n v="125.99"/>
    <n v="8.08"/>
    <s v="Regular Air"/>
    <s v="Corporate"/>
    <x v="2"/>
    <x v="13"/>
    <s v="Small Box"/>
    <x v="673"/>
    <n v="0.56999999999999995"/>
    <s v="United States"/>
    <x v="1"/>
    <x v="4"/>
    <s v="Aurora"/>
    <n v="60505"/>
    <x v="16"/>
    <d v="2015-10-04T00:00:00"/>
    <x v="10"/>
    <n v="127"/>
    <n v="1348.59672"/>
    <n v="22"/>
    <n v="2356.0100000000002"/>
    <n v="125.99"/>
  </r>
  <r>
    <n v="1634"/>
    <n v="90532"/>
    <x v="1096"/>
    <x v="0"/>
    <x v="4"/>
    <n v="0.08"/>
    <n v="100.97"/>
    <n v="14"/>
    <s v="Delivery Truck"/>
    <s v="Home Office"/>
    <x v="2"/>
    <x v="4"/>
    <s v="Jumbo Drum"/>
    <x v="893"/>
    <n v="0.37"/>
    <s v="United States"/>
    <x v="0"/>
    <x v="0"/>
    <s v="Jackson"/>
    <n v="39212"/>
    <x v="16"/>
    <d v="2015-10-04T00:00:00"/>
    <x v="10"/>
    <n v="127"/>
    <n v="-73.494119999999995"/>
    <n v="15"/>
    <n v="1483.16"/>
    <n v="100.89"/>
  </r>
  <r>
    <n v="2334"/>
    <n v="89609"/>
    <x v="234"/>
    <x v="1"/>
    <x v="4"/>
    <n v="0.08"/>
    <n v="2.78"/>
    <n v="1.25"/>
    <s v="Regular Air"/>
    <s v="Small Business"/>
    <x v="1"/>
    <x v="9"/>
    <s v="Wrap Bag"/>
    <x v="246"/>
    <n v="0.59"/>
    <s v="United States"/>
    <x v="1"/>
    <x v="19"/>
    <s v="Greenfield"/>
    <n v="53220"/>
    <x v="16"/>
    <d v="2015-10-04T00:00:00"/>
    <x v="10"/>
    <n v="127"/>
    <n v="-8.77"/>
    <n v="7"/>
    <n v="19.46"/>
    <n v="2.7"/>
  </r>
  <r>
    <n v="2847"/>
    <n v="85928"/>
    <x v="1070"/>
    <x v="0"/>
    <x v="4"/>
    <n v="0.02"/>
    <n v="9.77"/>
    <n v="6.02"/>
    <s v="Regular Air"/>
    <s v="Corporate"/>
    <x v="0"/>
    <x v="8"/>
    <s v="Medium Box"/>
    <x v="269"/>
    <n v="0.48"/>
    <s v="United States"/>
    <x v="0"/>
    <x v="36"/>
    <s v="Collierville"/>
    <n v="38017"/>
    <x v="16"/>
    <d v="2015-10-04T00:00:00"/>
    <x v="10"/>
    <n v="127"/>
    <n v="-535.33199999999999"/>
    <n v="9"/>
    <n v="87.68"/>
    <n v="9.75"/>
  </r>
  <r>
    <n v="2684"/>
    <n v="89148"/>
    <x v="49"/>
    <x v="0"/>
    <x v="2"/>
    <n v="0.03"/>
    <n v="65.989999999999995"/>
    <n v="8.8000000000000007"/>
    <s v="Regular Air"/>
    <s v="Small Business"/>
    <x v="2"/>
    <x v="13"/>
    <s v="Small Box"/>
    <x v="249"/>
    <n v="0.57999999999999996"/>
    <s v="United States"/>
    <x v="0"/>
    <x v="7"/>
    <s v="Port Charlotte"/>
    <n v="33952"/>
    <x v="17"/>
    <d v="2015-10-04T00:00:00"/>
    <x v="10"/>
    <n v="126"/>
    <n v="9.9398999999999997"/>
    <n v="21"/>
    <n v="1237.4000000000001"/>
    <n v="65.959999999999994"/>
  </r>
  <r>
    <n v="1391"/>
    <n v="88730"/>
    <x v="146"/>
    <x v="2"/>
    <x v="2"/>
    <n v="7.0000000000000007E-2"/>
    <n v="12.28"/>
    <n v="6.13"/>
    <s v="Regular Air"/>
    <s v="Small Business"/>
    <x v="1"/>
    <x v="12"/>
    <s v="Small Box"/>
    <x v="847"/>
    <n v="0.56999999999999995"/>
    <s v="United States"/>
    <x v="2"/>
    <x v="2"/>
    <s v="Sunnyvale"/>
    <n v="94086"/>
    <x v="39"/>
    <d v="2015-10-05T00:00:00"/>
    <x v="10"/>
    <n v="111"/>
    <n v="15.236000000000001"/>
    <n v="33"/>
    <n v="389.59"/>
    <n v="12.21"/>
  </r>
  <r>
    <n v="1261"/>
    <n v="89730"/>
    <x v="1097"/>
    <x v="2"/>
    <x v="0"/>
    <n v="0.02"/>
    <n v="73.98"/>
    <n v="14.52"/>
    <s v="Regular Air"/>
    <s v="Home Office"/>
    <x v="2"/>
    <x v="7"/>
    <s v="Small Box"/>
    <x v="709"/>
    <n v="0.65"/>
    <s v="United States"/>
    <x v="2"/>
    <x v="39"/>
    <s v="Broomfield"/>
    <n v="80020"/>
    <x v="57"/>
    <d v="2015-10-05T00:00:00"/>
    <x v="10"/>
    <n v="108"/>
    <n v="43.537999999999997"/>
    <n v="5"/>
    <n v="378.23"/>
    <n v="73.959999999999994"/>
  </r>
  <r>
    <n v="1502"/>
    <n v="89193"/>
    <x v="460"/>
    <x v="0"/>
    <x v="0"/>
    <n v="0.08"/>
    <n v="3.69"/>
    <n v="0.5"/>
    <s v="Regular Air"/>
    <s v="Small Business"/>
    <x v="1"/>
    <x v="10"/>
    <s v="Small Box"/>
    <x v="770"/>
    <n v="0.38"/>
    <s v="United States"/>
    <x v="0"/>
    <x v="7"/>
    <s v="Coral Springs"/>
    <n v="33065"/>
    <x v="57"/>
    <d v="2015-10-05T00:00:00"/>
    <x v="10"/>
    <n v="108"/>
    <n v="-3.6547000000000001"/>
    <n v="38"/>
    <n v="129.43"/>
    <n v="3.61"/>
  </r>
  <r>
    <n v="2187"/>
    <n v="89440"/>
    <x v="1098"/>
    <x v="1"/>
    <x v="1"/>
    <n v="0.09"/>
    <n v="16.98"/>
    <n v="12.39"/>
    <s v="Regular Air"/>
    <s v="Corporate"/>
    <x v="1"/>
    <x v="15"/>
    <s v="Small Box"/>
    <x v="894"/>
    <n v="0.35"/>
    <s v="United States"/>
    <x v="1"/>
    <x v="10"/>
    <s v="Independence"/>
    <n v="64055"/>
    <x v="58"/>
    <d v="2015-10-05T00:00:00"/>
    <x v="10"/>
    <n v="107"/>
    <n v="-48.57"/>
    <n v="5"/>
    <n v="86.8"/>
    <n v="16.89"/>
  </r>
  <r>
    <n v="2189"/>
    <n v="7364"/>
    <x v="1099"/>
    <x v="3"/>
    <x v="1"/>
    <n v="0.09"/>
    <n v="16.98"/>
    <n v="12.39"/>
    <s v="Regular Air"/>
    <s v="Corporate"/>
    <x v="1"/>
    <x v="15"/>
    <s v="Small Box"/>
    <x v="894"/>
    <n v="0.35"/>
    <s v="United States"/>
    <x v="3"/>
    <x v="5"/>
    <s v="New York City"/>
    <n v="10177"/>
    <x v="58"/>
    <d v="2015-10-05T00:00:00"/>
    <x v="10"/>
    <n v="107"/>
    <n v="-48.57"/>
    <n v="22"/>
    <n v="381.91"/>
    <n v="16.89"/>
  </r>
  <r>
    <n v="453"/>
    <n v="86011"/>
    <x v="1100"/>
    <x v="2"/>
    <x v="4"/>
    <n v="0.03"/>
    <n v="29.34"/>
    <n v="7.87"/>
    <s v="Regular Air"/>
    <s v="Corporate"/>
    <x v="0"/>
    <x v="8"/>
    <s v="Small Box"/>
    <x v="720"/>
    <n v="0.54"/>
    <s v="United States"/>
    <x v="2"/>
    <x v="2"/>
    <s v="Los Gatos"/>
    <n v="95032"/>
    <x v="58"/>
    <d v="2015-10-05T00:00:00"/>
    <x v="10"/>
    <n v="107"/>
    <n v="-41.32"/>
    <n v="1"/>
    <n v="32.4"/>
    <n v="29.31"/>
  </r>
  <r>
    <n v="1650"/>
    <n v="91042"/>
    <x v="1074"/>
    <x v="0"/>
    <x v="1"/>
    <n v="0.09"/>
    <n v="12.53"/>
    <n v="0.5"/>
    <s v="Regular Air"/>
    <s v="Corporate"/>
    <x v="1"/>
    <x v="10"/>
    <s v="Small Box"/>
    <x v="228"/>
    <n v="0.38"/>
    <s v="United States"/>
    <x v="0"/>
    <x v="3"/>
    <s v="Asheboro"/>
    <n v="27203"/>
    <x v="176"/>
    <d v="2015-10-05T00:00:00"/>
    <x v="10"/>
    <n v="106"/>
    <n v="14.9124"/>
    <n v="7"/>
    <n v="82.21"/>
    <n v="12.44"/>
  </r>
  <r>
    <n v="1778"/>
    <n v="89943"/>
    <x v="285"/>
    <x v="1"/>
    <x v="1"/>
    <n v="0.06"/>
    <n v="15.04"/>
    <n v="1.97"/>
    <s v="Regular Air"/>
    <s v="Consumer"/>
    <x v="1"/>
    <x v="2"/>
    <s v="Wrap Bag"/>
    <x v="284"/>
    <n v="0.39"/>
    <s v="United States"/>
    <x v="1"/>
    <x v="26"/>
    <s v="West Lafayette"/>
    <n v="47906"/>
    <x v="73"/>
    <d v="2015-10-05T00:00:00"/>
    <x v="10"/>
    <n v="106"/>
    <n v="2.3319999999999999"/>
    <n v="3"/>
    <n v="46.86"/>
    <n v="14.98"/>
  </r>
  <r>
    <n v="269"/>
    <n v="88942"/>
    <x v="290"/>
    <x v="2"/>
    <x v="2"/>
    <n v="0.09"/>
    <n v="35.94"/>
    <n v="6.66"/>
    <s v="Regular Air"/>
    <s v="Home Office"/>
    <x v="1"/>
    <x v="15"/>
    <s v="Small Box"/>
    <x v="264"/>
    <n v="0.4"/>
    <s v="United States"/>
    <x v="2"/>
    <x v="23"/>
    <s v="Gilbert"/>
    <n v="85234"/>
    <x v="60"/>
    <d v="2015-10-06T00:00:00"/>
    <x v="10"/>
    <n v="88"/>
    <n v="144.2928"/>
    <n v="6"/>
    <n v="209.12"/>
    <n v="35.85"/>
  </r>
  <r>
    <n v="272"/>
    <n v="36069"/>
    <x v="47"/>
    <x v="0"/>
    <x v="2"/>
    <n v="0.09"/>
    <n v="35.94"/>
    <n v="6.66"/>
    <s v="Regular Air"/>
    <s v="Home Office"/>
    <x v="1"/>
    <x v="15"/>
    <s v="Small Box"/>
    <x v="264"/>
    <n v="0.4"/>
    <s v="United States"/>
    <x v="0"/>
    <x v="3"/>
    <s v="Charlotte"/>
    <n v="28204"/>
    <x v="60"/>
    <d v="2015-10-06T00:00:00"/>
    <x v="10"/>
    <n v="88"/>
    <n v="72.1858"/>
    <n v="24"/>
    <n v="836.47"/>
    <n v="35.85"/>
  </r>
  <r>
    <n v="326"/>
    <n v="90973"/>
    <x v="1101"/>
    <x v="1"/>
    <x v="4"/>
    <n v="0.06"/>
    <n v="7.99"/>
    <n v="5.03"/>
    <s v="Regular Air"/>
    <s v="Consumer"/>
    <x v="2"/>
    <x v="13"/>
    <s v="Medium Box"/>
    <x v="232"/>
    <n v="0.6"/>
    <s v="United States"/>
    <x v="1"/>
    <x v="4"/>
    <s v="Batavia"/>
    <n v="60510"/>
    <x v="177"/>
    <d v="2015-10-06T00:00:00"/>
    <x v="10"/>
    <n v="86"/>
    <n v="-29.172000000000001"/>
    <n v="4"/>
    <n v="28.46"/>
    <n v="7.93"/>
  </r>
  <r>
    <n v="3243"/>
    <n v="88329"/>
    <x v="1102"/>
    <x v="3"/>
    <x v="1"/>
    <n v="0"/>
    <n v="7.28"/>
    <n v="3.52"/>
    <s v="Regular Air"/>
    <s v="Small Business"/>
    <x v="2"/>
    <x v="7"/>
    <s v="Small Pack"/>
    <x v="895"/>
    <n v="0.68"/>
    <s v="United States"/>
    <x v="3"/>
    <x v="29"/>
    <s v="Bristol"/>
    <n v="6010"/>
    <x v="178"/>
    <d v="2015-10-06T00:00:00"/>
    <x v="10"/>
    <n v="85"/>
    <n v="-25.103999999999999"/>
    <n v="3"/>
    <n v="24.44"/>
    <n v="7.28"/>
  </r>
  <r>
    <n v="597"/>
    <n v="86310"/>
    <x v="1103"/>
    <x v="1"/>
    <x v="4"/>
    <n v="0.1"/>
    <n v="6.48"/>
    <n v="5.9"/>
    <s v="Regular Air"/>
    <s v="Small Business"/>
    <x v="1"/>
    <x v="2"/>
    <s v="Small Box"/>
    <x v="739"/>
    <n v="0.37"/>
    <s v="United States"/>
    <x v="1"/>
    <x v="26"/>
    <s v="Columbus"/>
    <n v="47201"/>
    <x v="178"/>
    <d v="2015-10-06T00:00:00"/>
    <x v="10"/>
    <n v="85"/>
    <n v="-51.634999999999998"/>
    <n v="19"/>
    <n v="116.8"/>
    <n v="6.38"/>
  </r>
  <r>
    <n v="67"/>
    <n v="87946"/>
    <x v="1104"/>
    <x v="2"/>
    <x v="2"/>
    <n v="0.05"/>
    <n v="155.06"/>
    <n v="7.07"/>
    <s v="Regular Air"/>
    <s v="Corporate"/>
    <x v="1"/>
    <x v="12"/>
    <s v="Small Box"/>
    <x v="830"/>
    <n v="0.59"/>
    <s v="United States"/>
    <x v="2"/>
    <x v="2"/>
    <s v="Napa"/>
    <n v="94559"/>
    <x v="1"/>
    <d v="2015-09-01T00:00:00"/>
    <x v="11"/>
    <n v="173"/>
    <n v="845.66399999999999"/>
    <n v="8"/>
    <n v="1225.5999999999999"/>
    <n v="155.01"/>
  </r>
  <r>
    <n v="68"/>
    <n v="37537"/>
    <x v="6"/>
    <x v="3"/>
    <x v="2"/>
    <n v="0.05"/>
    <n v="155.06"/>
    <n v="7.07"/>
    <s v="Regular Air"/>
    <s v="Corporate"/>
    <x v="1"/>
    <x v="12"/>
    <s v="Small Box"/>
    <x v="830"/>
    <n v="0.59"/>
    <s v="United States"/>
    <x v="3"/>
    <x v="5"/>
    <s v="New York City"/>
    <n v="10177"/>
    <x v="1"/>
    <d v="2015-09-01T00:00:00"/>
    <x v="11"/>
    <n v="173"/>
    <n v="575.39599999999996"/>
    <n v="32"/>
    <n v="4902.38"/>
    <n v="155.01"/>
  </r>
  <r>
    <n v="1314"/>
    <n v="27013"/>
    <x v="597"/>
    <x v="2"/>
    <x v="2"/>
    <n v="0.05"/>
    <n v="80.98"/>
    <n v="35"/>
    <s v="Regular Air"/>
    <s v="Home Office"/>
    <x v="1"/>
    <x v="12"/>
    <s v="Large Box"/>
    <x v="707"/>
    <n v="0.81"/>
    <s v="United States"/>
    <x v="2"/>
    <x v="2"/>
    <s v="Los Angeles"/>
    <n v="90058"/>
    <x v="103"/>
    <d v="2015-09-01T00:00:00"/>
    <x v="11"/>
    <n v="172"/>
    <n v="-746.44"/>
    <n v="34"/>
    <n v="2710.47"/>
    <n v="80.930000000000007"/>
  </r>
  <r>
    <n v="1316"/>
    <n v="87603"/>
    <x v="598"/>
    <x v="2"/>
    <x v="2"/>
    <n v="0.05"/>
    <n v="80.98"/>
    <n v="35"/>
    <s v="Regular Air"/>
    <s v="Home Office"/>
    <x v="1"/>
    <x v="12"/>
    <s v="Large Box"/>
    <x v="707"/>
    <n v="0.81"/>
    <s v="United States"/>
    <x v="2"/>
    <x v="39"/>
    <s v="Commerce City"/>
    <n v="80022"/>
    <x v="103"/>
    <d v="2015-09-01T00:00:00"/>
    <x v="11"/>
    <n v="172"/>
    <n v="-746.44"/>
    <n v="8"/>
    <n v="637.76"/>
    <n v="80.930000000000007"/>
  </r>
  <r>
    <n v="3123"/>
    <n v="87287"/>
    <x v="1105"/>
    <x v="1"/>
    <x v="2"/>
    <n v="0.02"/>
    <n v="7.1"/>
    <n v="6.05"/>
    <s v="Regular Air"/>
    <s v="Home Office"/>
    <x v="1"/>
    <x v="1"/>
    <s v="Small Box"/>
    <x v="312"/>
    <n v="0.39"/>
    <s v="United States"/>
    <x v="1"/>
    <x v="4"/>
    <s v="Melrose Park"/>
    <n v="60160"/>
    <x v="46"/>
    <d v="2015-09-01T00:00:00"/>
    <x v="11"/>
    <n v="170"/>
    <n v="-48.875"/>
    <n v="8"/>
    <n v="61.5"/>
    <n v="7.08"/>
  </r>
  <r>
    <n v="2099"/>
    <n v="87888"/>
    <x v="1106"/>
    <x v="0"/>
    <x v="4"/>
    <n v="7.0000000000000007E-2"/>
    <n v="14.56"/>
    <n v="3.5"/>
    <s v="Regular Air"/>
    <s v="Home Office"/>
    <x v="1"/>
    <x v="3"/>
    <s v="Small Box"/>
    <x v="736"/>
    <n v="0.57999999999999996"/>
    <s v="United States"/>
    <x v="0"/>
    <x v="37"/>
    <s v="Myrtle Beach"/>
    <n v="29577"/>
    <x v="47"/>
    <d v="2015-09-01T00:00:00"/>
    <x v="11"/>
    <n v="169"/>
    <n v="-45.527999999999999"/>
    <n v="6"/>
    <n v="84.59"/>
    <n v="14.49"/>
  </r>
  <r>
    <n v="2164"/>
    <n v="88794"/>
    <x v="1084"/>
    <x v="2"/>
    <x v="4"/>
    <n v="0.05"/>
    <n v="3.28"/>
    <n v="3.97"/>
    <s v="Regular Air"/>
    <s v="Small Business"/>
    <x v="1"/>
    <x v="9"/>
    <s v="Wrap Bag"/>
    <x v="617"/>
    <n v="0.56000000000000005"/>
    <s v="United States"/>
    <x v="2"/>
    <x v="2"/>
    <s v="Pasadena"/>
    <n v="91104"/>
    <x v="104"/>
    <d v="2015-09-01T00:00:00"/>
    <x v="11"/>
    <n v="168"/>
    <n v="-144.9188"/>
    <n v="11"/>
    <n v="36.299999999999997"/>
    <n v="3.23"/>
  </r>
  <r>
    <n v="3331"/>
    <n v="86284"/>
    <x v="663"/>
    <x v="0"/>
    <x v="4"/>
    <n v="0.02"/>
    <n v="4"/>
    <n v="1.3"/>
    <s v="Regular Air"/>
    <s v="Corporate"/>
    <x v="1"/>
    <x v="2"/>
    <s v="Wrap Bag"/>
    <x v="178"/>
    <n v="0.37"/>
    <s v="United States"/>
    <x v="0"/>
    <x v="7"/>
    <s v="Ormond Beach"/>
    <n v="32174"/>
    <x v="104"/>
    <d v="2015-09-01T00:00:00"/>
    <x v="11"/>
    <n v="168"/>
    <n v="-23.295999999999999"/>
    <n v="12"/>
    <n v="50.71"/>
    <n v="3.98"/>
  </r>
  <r>
    <n v="1213"/>
    <n v="88599"/>
    <x v="215"/>
    <x v="1"/>
    <x v="2"/>
    <n v="7.0000000000000007E-2"/>
    <n v="29.89"/>
    <n v="1.99"/>
    <s v="Express Air"/>
    <s v="Corporate"/>
    <x v="2"/>
    <x v="7"/>
    <s v="Small Pack"/>
    <x v="451"/>
    <n v="0.5"/>
    <s v="United States"/>
    <x v="1"/>
    <x v="26"/>
    <s v="Granger"/>
    <n v="46530"/>
    <x v="6"/>
    <d v="2015-09-02T00:00:00"/>
    <x v="11"/>
    <n v="151"/>
    <n v="258.6189"/>
    <n v="13"/>
    <n v="374.81"/>
    <n v="29.82"/>
  </r>
  <r>
    <n v="672"/>
    <n v="88173"/>
    <x v="265"/>
    <x v="1"/>
    <x v="2"/>
    <n v="7.0000000000000007E-2"/>
    <n v="2.88"/>
    <n v="1.01"/>
    <s v="Regular Air"/>
    <s v="Small Business"/>
    <x v="1"/>
    <x v="9"/>
    <s v="Wrap Bag"/>
    <x v="187"/>
    <n v="0.55000000000000004"/>
    <s v="United States"/>
    <x v="1"/>
    <x v="20"/>
    <s v="Newton"/>
    <n v="50208"/>
    <x v="67"/>
    <d v="2015-09-02T00:00:00"/>
    <x v="11"/>
    <n v="150"/>
    <n v="9.59"/>
    <n v="12"/>
    <n v="34.97"/>
    <n v="2.81"/>
  </r>
  <r>
    <n v="1427"/>
    <n v="90905"/>
    <x v="1107"/>
    <x v="1"/>
    <x v="2"/>
    <n v="0.09"/>
    <n v="125.99"/>
    <n v="2.5"/>
    <s v="Regular Air"/>
    <s v="Home Office"/>
    <x v="2"/>
    <x v="13"/>
    <s v="Small Box"/>
    <x v="422"/>
    <n v="0.6"/>
    <s v="United States"/>
    <x v="1"/>
    <x v="18"/>
    <s v="Bay City"/>
    <n v="48708"/>
    <x v="67"/>
    <d v="2015-09-02T00:00:00"/>
    <x v="11"/>
    <n v="150"/>
    <n v="1258.7877000000001"/>
    <n v="18"/>
    <n v="1824.33"/>
    <n v="125.9"/>
  </r>
  <r>
    <n v="697"/>
    <n v="89849"/>
    <x v="906"/>
    <x v="1"/>
    <x v="0"/>
    <n v="0.08"/>
    <n v="14.81"/>
    <n v="13.32"/>
    <s v="Regular Air"/>
    <s v="Corporate"/>
    <x v="1"/>
    <x v="3"/>
    <s v="Small Box"/>
    <x v="487"/>
    <n v="0.43"/>
    <s v="United States"/>
    <x v="1"/>
    <x v="26"/>
    <s v="East Chicago"/>
    <n v="46312"/>
    <x v="49"/>
    <d v="2015-09-02T00:00:00"/>
    <x v="11"/>
    <n v="148"/>
    <n v="-131.6172"/>
    <n v="20"/>
    <n v="292.18"/>
    <n v="14.73"/>
  </r>
  <r>
    <n v="698"/>
    <n v="53410"/>
    <x v="907"/>
    <x v="2"/>
    <x v="0"/>
    <n v="0.08"/>
    <n v="14.81"/>
    <n v="13.32"/>
    <s v="Regular Air"/>
    <s v="Corporate"/>
    <x v="1"/>
    <x v="3"/>
    <s v="Small Box"/>
    <x v="487"/>
    <n v="0.43"/>
    <s v="United States"/>
    <x v="2"/>
    <x v="6"/>
    <s v="Seattle"/>
    <n v="98105"/>
    <x v="49"/>
    <d v="2015-09-02T00:00:00"/>
    <x v="11"/>
    <n v="148"/>
    <n v="-253.11"/>
    <n v="79"/>
    <n v="1154.1199999999999"/>
    <n v="14.73"/>
  </r>
  <r>
    <n v="3351"/>
    <n v="91298"/>
    <x v="667"/>
    <x v="2"/>
    <x v="1"/>
    <n v="0.06"/>
    <n v="6.7"/>
    <n v="1.56"/>
    <s v="Express Air"/>
    <s v="Small Business"/>
    <x v="1"/>
    <x v="9"/>
    <s v="Wrap Bag"/>
    <x v="256"/>
    <n v="0.52"/>
    <s v="United States"/>
    <x v="2"/>
    <x v="6"/>
    <s v="Pasco"/>
    <n v="99301"/>
    <x v="49"/>
    <d v="2015-09-02T00:00:00"/>
    <x v="11"/>
    <n v="148"/>
    <n v="40.6556"/>
    <n v="12"/>
    <n v="79.39"/>
    <n v="6.64"/>
  </r>
  <r>
    <n v="1121"/>
    <n v="86767"/>
    <x v="313"/>
    <x v="2"/>
    <x v="2"/>
    <n v="0.08"/>
    <n v="125.99"/>
    <n v="7.69"/>
    <s v="Regular Air"/>
    <s v="Consumer"/>
    <x v="2"/>
    <x v="13"/>
    <s v="Small Box"/>
    <x v="59"/>
    <n v="0.57999999999999996"/>
    <s v="United States"/>
    <x v="2"/>
    <x v="2"/>
    <s v="Temecula"/>
    <n v="92592"/>
    <x v="49"/>
    <d v="2015-09-02T00:00:00"/>
    <x v="11"/>
    <n v="148"/>
    <n v="377.154"/>
    <n v="7"/>
    <n v="703.46"/>
    <n v="125.91"/>
  </r>
  <r>
    <n v="1723"/>
    <n v="44002"/>
    <x v="629"/>
    <x v="2"/>
    <x v="3"/>
    <n v="0.05"/>
    <n v="6.68"/>
    <n v="5.66"/>
    <s v="Regular Air"/>
    <s v="Corporate"/>
    <x v="1"/>
    <x v="2"/>
    <s v="Small Box"/>
    <x v="401"/>
    <n v="0.37"/>
    <s v="United States"/>
    <x v="2"/>
    <x v="2"/>
    <s v="San Diego"/>
    <n v="92037"/>
    <x v="49"/>
    <d v="2015-09-02T00:00:00"/>
    <x v="11"/>
    <n v="148"/>
    <n v="-66.48"/>
    <n v="46"/>
    <n v="320.93"/>
    <n v="6.63"/>
  </r>
  <r>
    <n v="3355"/>
    <n v="88587"/>
    <x v="26"/>
    <x v="2"/>
    <x v="2"/>
    <n v="0.1"/>
    <n v="120.98"/>
    <n v="9.07"/>
    <s v="Regular Air"/>
    <s v="Corporate"/>
    <x v="1"/>
    <x v="1"/>
    <s v="Small Box"/>
    <x v="868"/>
    <n v="0.35"/>
    <s v="United States"/>
    <x v="2"/>
    <x v="2"/>
    <s v="Camarillo"/>
    <n v="93010"/>
    <x v="7"/>
    <d v="2015-09-03T00:00:00"/>
    <x v="11"/>
    <n v="134"/>
    <n v="379.3965"/>
    <n v="5"/>
    <n v="549.85"/>
    <n v="120.88"/>
  </r>
  <r>
    <n v="851"/>
    <n v="88569"/>
    <x v="177"/>
    <x v="2"/>
    <x v="4"/>
    <n v="0.08"/>
    <n v="19.899999999999999"/>
    <n v="5.29"/>
    <s v="Regular Air"/>
    <s v="Corporate"/>
    <x v="1"/>
    <x v="3"/>
    <s v="Medium Box"/>
    <x v="896"/>
    <n v="0.4"/>
    <s v="United States"/>
    <x v="2"/>
    <x v="2"/>
    <s v="Hacienda Heights"/>
    <n v="91745"/>
    <x v="53"/>
    <d v="2015-09-03T00:00:00"/>
    <x v="11"/>
    <n v="129"/>
    <n v="107.11"/>
    <n v="13"/>
    <n v="240.46"/>
    <n v="19.82"/>
  </r>
  <r>
    <n v="851"/>
    <n v="88569"/>
    <x v="177"/>
    <x v="2"/>
    <x v="4"/>
    <n v="0.02"/>
    <n v="3.36"/>
    <n v="6.27"/>
    <s v="Regular Air"/>
    <s v="Corporate"/>
    <x v="1"/>
    <x v="1"/>
    <s v="Small Box"/>
    <x v="134"/>
    <n v="0.4"/>
    <s v="United States"/>
    <x v="2"/>
    <x v="2"/>
    <s v="Hacienda Heights"/>
    <n v="91745"/>
    <x v="53"/>
    <d v="2015-09-03T00:00:00"/>
    <x v="11"/>
    <n v="129"/>
    <n v="-216.154"/>
    <n v="21"/>
    <n v="74.08"/>
    <n v="3.34"/>
  </r>
  <r>
    <n v="1527"/>
    <n v="86814"/>
    <x v="1006"/>
    <x v="0"/>
    <x v="2"/>
    <n v="0.03"/>
    <n v="65.989999999999995"/>
    <n v="5.26"/>
    <s v="Regular Air"/>
    <s v="Home Office"/>
    <x v="2"/>
    <x v="13"/>
    <s v="Small Box"/>
    <x v="735"/>
    <n v="0.56000000000000005"/>
    <s v="United States"/>
    <x v="0"/>
    <x v="11"/>
    <s v="Decatur"/>
    <n v="35601"/>
    <x v="11"/>
    <d v="2015-09-04T00:00:00"/>
    <x v="11"/>
    <n v="115"/>
    <n v="-52.247999999999998"/>
    <n v="23"/>
    <n v="1316.03"/>
    <n v="65.959999999999994"/>
  </r>
  <r>
    <n v="321"/>
    <n v="91057"/>
    <x v="1108"/>
    <x v="3"/>
    <x v="2"/>
    <n v="0.04"/>
    <n v="8.33"/>
    <n v="1.99"/>
    <s v="Regular Air"/>
    <s v="Consumer"/>
    <x v="2"/>
    <x v="7"/>
    <s v="Small Pack"/>
    <x v="26"/>
    <n v="0.52"/>
    <s v="United States"/>
    <x v="3"/>
    <x v="38"/>
    <s v="Potomac"/>
    <n v="20854"/>
    <x v="13"/>
    <d v="2015-09-04T00:00:00"/>
    <x v="11"/>
    <n v="110"/>
    <n v="9.9268000000000001"/>
    <n v="11"/>
    <n v="89.76"/>
    <n v="8.2899999999999991"/>
  </r>
  <r>
    <n v="975"/>
    <n v="87260"/>
    <x v="1109"/>
    <x v="3"/>
    <x v="2"/>
    <n v="0.1"/>
    <n v="2.2200000000000002"/>
    <n v="5"/>
    <s v="Regular Air"/>
    <s v="Corporate"/>
    <x v="1"/>
    <x v="3"/>
    <s v="Small Box"/>
    <x v="897"/>
    <n v="0.55000000000000004"/>
    <s v="United States"/>
    <x v="3"/>
    <x v="13"/>
    <s v="Boston"/>
    <n v="2108"/>
    <x v="13"/>
    <d v="2015-09-04T00:00:00"/>
    <x v="11"/>
    <n v="110"/>
    <n v="-21.319199999999999"/>
    <n v="3"/>
    <n v="8.8000000000000007"/>
    <n v="2.12"/>
  </r>
  <r>
    <n v="1730"/>
    <n v="90653"/>
    <x v="1110"/>
    <x v="2"/>
    <x v="1"/>
    <n v="0.1"/>
    <n v="65.989999999999995"/>
    <n v="3.99"/>
    <s v="Express Air"/>
    <s v="Small Business"/>
    <x v="2"/>
    <x v="13"/>
    <s v="Small Box"/>
    <x v="683"/>
    <n v="0.59"/>
    <s v="United States"/>
    <x v="2"/>
    <x v="16"/>
    <s v="Moscow"/>
    <n v="83843"/>
    <x v="15"/>
    <d v="2015-09-04T00:00:00"/>
    <x v="11"/>
    <n v="109"/>
    <n v="-88.624799999999993"/>
    <n v="5"/>
    <n v="272.86"/>
    <n v="65.89"/>
  </r>
  <r>
    <n v="1957"/>
    <n v="89818"/>
    <x v="1111"/>
    <x v="1"/>
    <x v="1"/>
    <n v="0.09"/>
    <n v="77.510000000000005"/>
    <n v="4"/>
    <s v="Regular Air"/>
    <s v="Consumer"/>
    <x v="2"/>
    <x v="7"/>
    <s v="Small Box"/>
    <x v="844"/>
    <n v="0.76"/>
    <s v="United States"/>
    <x v="1"/>
    <x v="10"/>
    <s v="University City"/>
    <n v="63130"/>
    <x v="15"/>
    <d v="2015-09-04T00:00:00"/>
    <x v="11"/>
    <n v="109"/>
    <n v="-387.1044"/>
    <n v="1"/>
    <n v="77.47"/>
    <n v="77.42"/>
  </r>
  <r>
    <n v="696"/>
    <n v="89848"/>
    <x v="905"/>
    <x v="1"/>
    <x v="2"/>
    <n v="0.1"/>
    <n v="40.479999999999997"/>
    <n v="19.989999999999998"/>
    <s v="Regular Air"/>
    <s v="Corporate"/>
    <x v="2"/>
    <x v="7"/>
    <s v="Small Box"/>
    <x v="653"/>
    <n v="0.77"/>
    <s v="United States"/>
    <x v="1"/>
    <x v="26"/>
    <s v="Crown Point"/>
    <n v="46307"/>
    <x v="15"/>
    <d v="2015-09-04T00:00:00"/>
    <x v="11"/>
    <n v="109"/>
    <n v="-580.32000000000005"/>
    <n v="9"/>
    <n v="355.84"/>
    <n v="40.380000000000003"/>
  </r>
  <r>
    <n v="698"/>
    <n v="8994"/>
    <x v="907"/>
    <x v="2"/>
    <x v="2"/>
    <n v="0.1"/>
    <n v="40.479999999999997"/>
    <n v="19.989999999999998"/>
    <s v="Regular Air"/>
    <s v="Corporate"/>
    <x v="2"/>
    <x v="7"/>
    <s v="Small Box"/>
    <x v="653"/>
    <n v="0.77"/>
    <s v="United States"/>
    <x v="2"/>
    <x v="6"/>
    <s v="Seattle"/>
    <n v="98105"/>
    <x v="15"/>
    <d v="2015-09-04T00:00:00"/>
    <x v="11"/>
    <n v="109"/>
    <n v="-580.32000000000005"/>
    <n v="36"/>
    <n v="1423.35"/>
    <n v="40.380000000000003"/>
  </r>
  <r>
    <n v="2196"/>
    <n v="89175"/>
    <x v="237"/>
    <x v="3"/>
    <x v="3"/>
    <n v="0.1"/>
    <n v="140.85"/>
    <n v="19.989999999999998"/>
    <s v="Regular Air"/>
    <s v="Small Business"/>
    <x v="1"/>
    <x v="12"/>
    <s v="Small Box"/>
    <x v="898"/>
    <n v="0.73"/>
    <s v="United States"/>
    <x v="3"/>
    <x v="5"/>
    <s v="Jamestown"/>
    <n v="14701"/>
    <x v="15"/>
    <d v="2015-09-04T00:00:00"/>
    <x v="11"/>
    <n v="109"/>
    <n v="9.9911999999999992"/>
    <n v="19"/>
    <n v="2465.75"/>
    <n v="140.75"/>
  </r>
  <r>
    <n v="2073"/>
    <n v="88557"/>
    <x v="1112"/>
    <x v="1"/>
    <x v="4"/>
    <n v="0.05"/>
    <n v="291.73"/>
    <n v="48.8"/>
    <s v="Delivery Truck"/>
    <s v="Consumer"/>
    <x v="0"/>
    <x v="5"/>
    <s v="Jumbo Drum"/>
    <x v="285"/>
    <n v="0.56000000000000005"/>
    <s v="United States"/>
    <x v="1"/>
    <x v="18"/>
    <s v="Garden City"/>
    <n v="48135"/>
    <x v="15"/>
    <d v="2015-09-04T00:00:00"/>
    <x v="11"/>
    <n v="109"/>
    <n v="550.38080000000002"/>
    <n v="6"/>
    <n v="1818.41"/>
    <n v="291.68"/>
  </r>
  <r>
    <n v="15"/>
    <n v="86837"/>
    <x v="1044"/>
    <x v="3"/>
    <x v="0"/>
    <n v="0"/>
    <n v="4.42"/>
    <n v="4.99"/>
    <s v="Regular Air"/>
    <s v="Small Business"/>
    <x v="1"/>
    <x v="15"/>
    <s v="Small Box"/>
    <x v="870"/>
    <n v="0.38"/>
    <s v="United States"/>
    <x v="3"/>
    <x v="5"/>
    <s v="Smithtown"/>
    <n v="11787"/>
    <x v="55"/>
    <d v="2015-09-04T00:00:00"/>
    <x v="11"/>
    <n v="108"/>
    <n v="-59.82"/>
    <n v="7"/>
    <n v="33.47"/>
    <n v="4.42"/>
  </r>
  <r>
    <n v="2655"/>
    <n v="86064"/>
    <x v="97"/>
    <x v="0"/>
    <x v="0"/>
    <n v="7.0000000000000007E-2"/>
    <n v="2.94"/>
    <n v="0.81"/>
    <s v="Regular Air"/>
    <s v="Corporate"/>
    <x v="1"/>
    <x v="9"/>
    <s v="Wrap Bag"/>
    <x v="899"/>
    <n v="0.4"/>
    <s v="United States"/>
    <x v="0"/>
    <x v="25"/>
    <s v="Atlanta"/>
    <n v="30318"/>
    <x v="55"/>
    <d v="2015-09-04T00:00:00"/>
    <x v="11"/>
    <n v="108"/>
    <n v="-93.927400000000006"/>
    <n v="10"/>
    <n v="29.88"/>
    <n v="2.87"/>
  </r>
  <r>
    <n v="3098"/>
    <n v="89314"/>
    <x v="428"/>
    <x v="3"/>
    <x v="0"/>
    <n v="0.05"/>
    <n v="35.44"/>
    <n v="5.09"/>
    <s v="Regular Air"/>
    <s v="Consumer"/>
    <x v="1"/>
    <x v="2"/>
    <s v="Small Box"/>
    <x v="864"/>
    <n v="0.38"/>
    <s v="United States"/>
    <x v="3"/>
    <x v="5"/>
    <s v="Shirley"/>
    <n v="11967"/>
    <x v="55"/>
    <d v="2015-09-04T00:00:00"/>
    <x v="11"/>
    <n v="108"/>
    <n v="240.17519999999999"/>
    <n v="10"/>
    <n v="348.08"/>
    <n v="35.39"/>
  </r>
  <r>
    <n v="1018"/>
    <n v="88391"/>
    <x v="240"/>
    <x v="0"/>
    <x v="3"/>
    <n v="0.05"/>
    <n v="35.89"/>
    <n v="14.72"/>
    <s v="Regular Air"/>
    <s v="Home Office"/>
    <x v="1"/>
    <x v="15"/>
    <s v="Small Box"/>
    <x v="900"/>
    <n v="0.4"/>
    <s v="United States"/>
    <x v="0"/>
    <x v="3"/>
    <s v="Cary"/>
    <n v="27511"/>
    <x v="55"/>
    <d v="2015-09-04T00:00:00"/>
    <x v="11"/>
    <n v="108"/>
    <n v="22.866"/>
    <n v="19"/>
    <n v="680.39"/>
    <n v="35.840000000000003"/>
  </r>
  <r>
    <n v="2563"/>
    <n v="91447"/>
    <x v="1113"/>
    <x v="1"/>
    <x v="4"/>
    <n v="0.08"/>
    <n v="4.55"/>
    <n v="1.49"/>
    <s v="Regular Air"/>
    <s v="Home Office"/>
    <x v="1"/>
    <x v="1"/>
    <s v="Small Box"/>
    <x v="558"/>
    <n v="0.35"/>
    <s v="United States"/>
    <x v="1"/>
    <x v="1"/>
    <s v="Fridley"/>
    <n v="55432"/>
    <x v="55"/>
    <d v="2015-09-04T00:00:00"/>
    <x v="11"/>
    <n v="108"/>
    <n v="27.0273"/>
    <n v="9"/>
    <n v="39.17"/>
    <n v="4.47"/>
  </r>
  <r>
    <n v="1250"/>
    <n v="87877"/>
    <x v="1068"/>
    <x v="1"/>
    <x v="1"/>
    <n v="0"/>
    <n v="3.89"/>
    <n v="7.01"/>
    <s v="Regular Air"/>
    <s v="Corporate"/>
    <x v="1"/>
    <x v="1"/>
    <s v="Small Box"/>
    <x v="515"/>
    <n v="0.37"/>
    <s v="United States"/>
    <x v="1"/>
    <x v="4"/>
    <s v="Carpentersville"/>
    <n v="60110"/>
    <x v="16"/>
    <d v="2015-09-04T00:00:00"/>
    <x v="11"/>
    <n v="107"/>
    <n v="-255.16890000000001"/>
    <n v="21"/>
    <n v="85.64"/>
    <n v="3.89"/>
  </r>
  <r>
    <n v="2488"/>
    <n v="86887"/>
    <x v="1095"/>
    <x v="0"/>
    <x v="1"/>
    <n v="0.08"/>
    <n v="4.91"/>
    <n v="0.5"/>
    <s v="Regular Air"/>
    <s v="Consumer"/>
    <x v="1"/>
    <x v="10"/>
    <s v="Small Box"/>
    <x v="369"/>
    <n v="0.36"/>
    <s v="United States"/>
    <x v="0"/>
    <x v="32"/>
    <s v="Cabot"/>
    <n v="72023"/>
    <x v="16"/>
    <d v="2015-09-04T00:00:00"/>
    <x v="11"/>
    <n v="107"/>
    <n v="12.726000000000001"/>
    <n v="9"/>
    <n v="42.69"/>
    <n v="4.83"/>
  </r>
  <r>
    <n v="2491"/>
    <n v="14785"/>
    <x v="152"/>
    <x v="2"/>
    <x v="1"/>
    <n v="0.08"/>
    <n v="4.91"/>
    <n v="0.5"/>
    <s v="Regular Air"/>
    <s v="Consumer"/>
    <x v="1"/>
    <x v="10"/>
    <s v="Small Box"/>
    <x v="369"/>
    <n v="0.36"/>
    <s v="United States"/>
    <x v="2"/>
    <x v="2"/>
    <s v="Los Angeles"/>
    <n v="90045"/>
    <x v="16"/>
    <d v="2015-09-04T00:00:00"/>
    <x v="11"/>
    <n v="107"/>
    <n v="31.751999999999999"/>
    <n v="36"/>
    <n v="170.75"/>
    <n v="4.83"/>
  </r>
  <r>
    <n v="191"/>
    <n v="89093"/>
    <x v="323"/>
    <x v="1"/>
    <x v="4"/>
    <n v="0.09"/>
    <n v="30.73"/>
    <n v="4"/>
    <s v="Regular Air"/>
    <s v="Corporate"/>
    <x v="2"/>
    <x v="7"/>
    <s v="Small Box"/>
    <x v="502"/>
    <n v="0.75"/>
    <s v="United States"/>
    <x v="1"/>
    <x v="4"/>
    <s v="Aurora"/>
    <n v="60505"/>
    <x v="16"/>
    <d v="2015-09-04T00:00:00"/>
    <x v="11"/>
    <n v="107"/>
    <n v="-99.986400000000003"/>
    <n v="7"/>
    <n v="203.49"/>
    <n v="30.64"/>
  </r>
  <r>
    <n v="2426"/>
    <n v="90861"/>
    <x v="453"/>
    <x v="1"/>
    <x v="2"/>
    <n v="0"/>
    <n v="17.670000000000002"/>
    <n v="8.99"/>
    <s v="Regular Air"/>
    <s v="Small Business"/>
    <x v="0"/>
    <x v="8"/>
    <s v="Small Pack"/>
    <x v="225"/>
    <n v="0.47"/>
    <s v="United States"/>
    <x v="1"/>
    <x v="24"/>
    <s v="Irving"/>
    <n v="75061"/>
    <x v="38"/>
    <d v="2015-09-05T00:00:00"/>
    <x v="11"/>
    <n v="90"/>
    <n v="109.67"/>
    <n v="9"/>
    <n v="168.71"/>
    <n v="17.670000000000002"/>
  </r>
  <r>
    <n v="2578"/>
    <n v="88298"/>
    <x v="181"/>
    <x v="0"/>
    <x v="2"/>
    <n v="0.08"/>
    <n v="105.49"/>
    <n v="41.64"/>
    <s v="Delivery Truck"/>
    <s v="Home Office"/>
    <x v="0"/>
    <x v="0"/>
    <s v="Jumbo Box"/>
    <x v="901"/>
    <n v="0.75"/>
    <s v="United States"/>
    <x v="0"/>
    <x v="11"/>
    <s v="Opelika"/>
    <n v="36801"/>
    <x v="38"/>
    <d v="2015-09-05T00:00:00"/>
    <x v="11"/>
    <n v="90"/>
    <n v="-36.945999999999998"/>
    <n v="34"/>
    <n v="2694.49"/>
    <n v="105.41"/>
  </r>
  <r>
    <n v="2274"/>
    <n v="90109"/>
    <x v="1114"/>
    <x v="1"/>
    <x v="2"/>
    <n v="0.05"/>
    <n v="23.99"/>
    <n v="15.68"/>
    <s v="Delivery Truck"/>
    <s v="Corporate"/>
    <x v="0"/>
    <x v="8"/>
    <s v="Jumbo Drum"/>
    <x v="902"/>
    <n v="0.62"/>
    <s v="United States"/>
    <x v="1"/>
    <x v="24"/>
    <s v="Houston"/>
    <n v="77036"/>
    <x v="127"/>
    <d v="2015-09-05T00:00:00"/>
    <x v="11"/>
    <n v="89"/>
    <n v="-133.71"/>
    <n v="12"/>
    <n v="298.51"/>
    <n v="23.94"/>
  </r>
  <r>
    <n v="1725"/>
    <n v="87193"/>
    <x v="1115"/>
    <x v="3"/>
    <x v="1"/>
    <n v="0.05"/>
    <n v="35.99"/>
    <n v="1.1000000000000001"/>
    <s v="Regular Air"/>
    <s v="Corporate"/>
    <x v="2"/>
    <x v="13"/>
    <s v="Small Box"/>
    <x v="360"/>
    <n v="0.55000000000000004"/>
    <s v="United States"/>
    <x v="3"/>
    <x v="15"/>
    <s v="Hilliard"/>
    <n v="43026"/>
    <x v="57"/>
    <d v="2015-09-05T00:00:00"/>
    <x v="11"/>
    <n v="87"/>
    <n v="149.166"/>
    <n v="9"/>
    <n v="261.56"/>
    <n v="35.94"/>
  </r>
  <r>
    <n v="2962"/>
    <n v="88611"/>
    <x v="1116"/>
    <x v="2"/>
    <x v="1"/>
    <n v="7.0000000000000007E-2"/>
    <n v="4.76"/>
    <n v="0.88"/>
    <s v="Express Air"/>
    <s v="Consumer"/>
    <x v="1"/>
    <x v="2"/>
    <s v="Wrap Bag"/>
    <x v="598"/>
    <n v="0.39"/>
    <s v="United States"/>
    <x v="2"/>
    <x v="39"/>
    <s v="Louisville"/>
    <n v="80027"/>
    <x v="57"/>
    <d v="2015-09-05T00:00:00"/>
    <x v="11"/>
    <n v="87"/>
    <n v="33.347700000000003"/>
    <n v="10"/>
    <n v="48.33"/>
    <n v="4.6900000000000004"/>
  </r>
  <r>
    <n v="3077"/>
    <n v="88239"/>
    <x v="1117"/>
    <x v="3"/>
    <x v="3"/>
    <n v="7.0000000000000007E-2"/>
    <n v="300.97000000000003"/>
    <n v="7.18"/>
    <s v="Regular Air"/>
    <s v="Small Business"/>
    <x v="2"/>
    <x v="7"/>
    <s v="Small Box"/>
    <x v="92"/>
    <n v="0.48"/>
    <s v="United States"/>
    <x v="3"/>
    <x v="15"/>
    <s v="Strongsville"/>
    <n v="44136"/>
    <x v="57"/>
    <d v="2015-09-05T00:00:00"/>
    <x v="11"/>
    <n v="87"/>
    <n v="-807.59"/>
    <n v="2"/>
    <n v="582.20000000000005"/>
    <n v="300.89999999999998"/>
  </r>
  <r>
    <n v="3079"/>
    <n v="41253"/>
    <x v="211"/>
    <x v="3"/>
    <x v="3"/>
    <n v="7.0000000000000007E-2"/>
    <n v="300.97000000000003"/>
    <n v="7.18"/>
    <s v="Regular Air"/>
    <s v="Small Business"/>
    <x v="2"/>
    <x v="7"/>
    <s v="Small Box"/>
    <x v="92"/>
    <n v="0.48"/>
    <s v="United States"/>
    <x v="3"/>
    <x v="28"/>
    <s v="Philadelphia"/>
    <n v="19112"/>
    <x v="57"/>
    <d v="2015-09-05T00:00:00"/>
    <x v="11"/>
    <n v="87"/>
    <n v="-807.59"/>
    <n v="7"/>
    <n v="2037.69"/>
    <n v="300.89999999999998"/>
  </r>
  <r>
    <n v="1028"/>
    <n v="89007"/>
    <x v="915"/>
    <x v="3"/>
    <x v="4"/>
    <n v="0.05"/>
    <n v="83.1"/>
    <n v="6.13"/>
    <s v="Express Air"/>
    <s v="Small Business"/>
    <x v="2"/>
    <x v="7"/>
    <s v="Small Box"/>
    <x v="903"/>
    <n v="0.45"/>
    <s v="United States"/>
    <x v="3"/>
    <x v="5"/>
    <s v="Commack"/>
    <n v="11725"/>
    <x v="58"/>
    <d v="2015-09-05T00:00:00"/>
    <x v="11"/>
    <n v="86"/>
    <n v="1152.5277000000001"/>
    <n v="20"/>
    <n v="1670.33"/>
    <n v="83.05"/>
  </r>
  <r>
    <n v="1080"/>
    <n v="88461"/>
    <x v="1118"/>
    <x v="1"/>
    <x v="4"/>
    <n v="0.08"/>
    <n v="13.9"/>
    <n v="7.59"/>
    <s v="Regular Air"/>
    <s v="Corporate"/>
    <x v="1"/>
    <x v="16"/>
    <s v="Small Pack"/>
    <x v="811"/>
    <n v="0.56000000000000005"/>
    <s v="United States"/>
    <x v="1"/>
    <x v="4"/>
    <s v="Saint Charles"/>
    <n v="60174"/>
    <x v="58"/>
    <d v="2015-09-05T00:00:00"/>
    <x v="11"/>
    <n v="86"/>
    <n v="9.8620000000000001"/>
    <n v="14"/>
    <n v="196.41"/>
    <n v="13.82"/>
  </r>
  <r>
    <n v="2882"/>
    <n v="4839"/>
    <x v="377"/>
    <x v="0"/>
    <x v="0"/>
    <n v="0.05"/>
    <n v="6.48"/>
    <n v="8.73"/>
    <s v="Regular Air"/>
    <s v="Consumer"/>
    <x v="1"/>
    <x v="2"/>
    <s v="Small Box"/>
    <x v="789"/>
    <n v="0.37"/>
    <s v="United States"/>
    <x v="0"/>
    <x v="3"/>
    <s v="Charlotte"/>
    <n v="28206"/>
    <x v="176"/>
    <d v="2015-09-05T00:00:00"/>
    <x v="11"/>
    <n v="85"/>
    <n v="-160.38470000000001"/>
    <n v="35"/>
    <n v="232.5"/>
    <n v="6.43"/>
  </r>
  <r>
    <n v="2883"/>
    <n v="87632"/>
    <x v="1119"/>
    <x v="3"/>
    <x v="0"/>
    <n v="0.05"/>
    <n v="6.48"/>
    <n v="8.73"/>
    <s v="Regular Air"/>
    <s v="Consumer"/>
    <x v="1"/>
    <x v="2"/>
    <s v="Small Box"/>
    <x v="789"/>
    <n v="0.37"/>
    <s v="United States"/>
    <x v="3"/>
    <x v="15"/>
    <s v="North Olmsted"/>
    <n v="44070"/>
    <x v="176"/>
    <d v="2015-09-05T00:00:00"/>
    <x v="11"/>
    <n v="85"/>
    <n v="-120.59"/>
    <n v="9"/>
    <n v="59.79"/>
    <n v="6.43"/>
  </r>
  <r>
    <n v="1650"/>
    <n v="91042"/>
    <x v="1074"/>
    <x v="0"/>
    <x v="1"/>
    <n v="0.05"/>
    <n v="6.48"/>
    <n v="2.74"/>
    <s v="Regular Air"/>
    <s v="Corporate"/>
    <x v="2"/>
    <x v="7"/>
    <s v="Small Pack"/>
    <x v="267"/>
    <n v="0.71"/>
    <s v="United States"/>
    <x v="0"/>
    <x v="3"/>
    <s v="Asheboro"/>
    <n v="27203"/>
    <x v="176"/>
    <d v="2015-09-05T00:00:00"/>
    <x v="11"/>
    <n v="85"/>
    <n v="15.096"/>
    <n v="15"/>
    <n v="94.27"/>
    <n v="6.43"/>
  </r>
  <r>
    <n v="2334"/>
    <n v="89610"/>
    <x v="234"/>
    <x v="1"/>
    <x v="2"/>
    <n v="0.06"/>
    <n v="3.74"/>
    <n v="0.94"/>
    <s v="Regular Air"/>
    <s v="Home Office"/>
    <x v="1"/>
    <x v="14"/>
    <s v="Wrap Bag"/>
    <x v="904"/>
    <n v="0.83"/>
    <s v="United States"/>
    <x v="1"/>
    <x v="19"/>
    <s v="Greenfield"/>
    <n v="53220"/>
    <x v="43"/>
    <d v="2015-09-06T00:00:00"/>
    <x v="11"/>
    <n v="69"/>
    <n v="-7.6849999999999996"/>
    <n v="12"/>
    <n v="44.75"/>
    <n v="3.68"/>
  </r>
  <r>
    <n v="1142"/>
    <n v="86575"/>
    <x v="661"/>
    <x v="1"/>
    <x v="3"/>
    <n v="0.01"/>
    <n v="18.97"/>
    <n v="9.5399999999999991"/>
    <s v="Regular Air"/>
    <s v="Home Office"/>
    <x v="1"/>
    <x v="2"/>
    <s v="Small Box"/>
    <x v="459"/>
    <n v="0.37"/>
    <s v="United States"/>
    <x v="1"/>
    <x v="24"/>
    <s v="Waco"/>
    <n v="76706"/>
    <x v="61"/>
    <d v="2015-09-06T00:00:00"/>
    <x v="11"/>
    <n v="65"/>
    <n v="85.875"/>
    <n v="11"/>
    <n v="227.67"/>
    <n v="18.96"/>
  </r>
  <r>
    <n v="1340"/>
    <n v="24455"/>
    <x v="315"/>
    <x v="3"/>
    <x v="4"/>
    <n v="7.0000000000000007E-2"/>
    <n v="3.98"/>
    <n v="0.83"/>
    <s v="Regular Air"/>
    <s v="Home Office"/>
    <x v="1"/>
    <x v="9"/>
    <s v="Wrap Bag"/>
    <x v="663"/>
    <n v="0.51"/>
    <s v="United States"/>
    <x v="3"/>
    <x v="5"/>
    <s v="New York City"/>
    <n v="10170"/>
    <x v="61"/>
    <d v="2015-09-06T00:00:00"/>
    <x v="11"/>
    <n v="65"/>
    <n v="27.38"/>
    <n v="76"/>
    <n v="282.85000000000002"/>
    <n v="3.91"/>
  </r>
  <r>
    <n v="1341"/>
    <n v="91245"/>
    <x v="252"/>
    <x v="3"/>
    <x v="4"/>
    <n v="7.0000000000000007E-2"/>
    <n v="3.98"/>
    <n v="0.83"/>
    <s v="Regular Air"/>
    <s v="Home Office"/>
    <x v="1"/>
    <x v="9"/>
    <s v="Wrap Bag"/>
    <x v="663"/>
    <n v="0.51"/>
    <s v="United States"/>
    <x v="3"/>
    <x v="28"/>
    <s v="Chambersburg"/>
    <n v="17201"/>
    <x v="61"/>
    <d v="2015-09-06T00:00:00"/>
    <x v="11"/>
    <n v="65"/>
    <n v="41.07"/>
    <n v="19"/>
    <n v="70.709999999999994"/>
    <n v="3.91"/>
  </r>
  <r>
    <n v="1672"/>
    <n v="86723"/>
    <x v="292"/>
    <x v="0"/>
    <x v="2"/>
    <n v="0.08"/>
    <n v="55.48"/>
    <n v="14.3"/>
    <s v="Regular Air"/>
    <s v="Small Business"/>
    <x v="1"/>
    <x v="2"/>
    <s v="Small Box"/>
    <x v="160"/>
    <n v="0.37"/>
    <s v="United States"/>
    <x v="0"/>
    <x v="14"/>
    <s v="Charlottesville"/>
    <n v="22901"/>
    <x v="62"/>
    <d v="2015-09-06T00:00:00"/>
    <x v="11"/>
    <n v="65"/>
    <n v="-225.56379999999999"/>
    <n v="17"/>
    <n v="942.53"/>
    <n v="55.4"/>
  </r>
  <r>
    <n v="3397"/>
    <n v="87535"/>
    <x v="277"/>
    <x v="1"/>
    <x v="2"/>
    <n v="0"/>
    <n v="1270.99"/>
    <n v="19.989999999999998"/>
    <s v="Regular Air"/>
    <s v="Small Business"/>
    <x v="1"/>
    <x v="1"/>
    <s v="Small Box"/>
    <x v="497"/>
    <n v="0.35"/>
    <s v="United States"/>
    <x v="1"/>
    <x v="4"/>
    <s v="Danville"/>
    <n v="61832"/>
    <x v="62"/>
    <d v="2015-09-06T00:00:00"/>
    <x v="11"/>
    <n v="65"/>
    <n v="6384.4389000000001"/>
    <n v="7"/>
    <n v="9252.81"/>
    <n v="1270.99"/>
  </r>
  <r>
    <n v="92"/>
    <n v="87178"/>
    <x v="980"/>
    <x v="0"/>
    <x v="3"/>
    <n v="0.04"/>
    <n v="12.98"/>
    <n v="3.14"/>
    <s v="Express Air"/>
    <s v="Corporate"/>
    <x v="1"/>
    <x v="16"/>
    <s v="Small Pack"/>
    <x v="481"/>
    <n v="0.6"/>
    <s v="United States"/>
    <x v="0"/>
    <x v="48"/>
    <s v="Terrytown"/>
    <n v="70056"/>
    <x v="62"/>
    <d v="2015-09-06T00:00:00"/>
    <x v="11"/>
    <n v="65"/>
    <n v="22.818000000000001"/>
    <n v="16"/>
    <n v="216.04"/>
    <n v="12.94"/>
  </r>
  <r>
    <n v="2583"/>
    <n v="89657"/>
    <x v="1120"/>
    <x v="1"/>
    <x v="3"/>
    <n v="0.04"/>
    <n v="510.14"/>
    <n v="14.7"/>
    <s v="Delivery Truck"/>
    <s v="Home Office"/>
    <x v="2"/>
    <x v="4"/>
    <s v="Jumbo Drum"/>
    <x v="905"/>
    <n v="0.56000000000000005"/>
    <s v="United States"/>
    <x v="1"/>
    <x v="18"/>
    <s v="Holland"/>
    <n v="49423"/>
    <x v="62"/>
    <d v="2015-09-06T00:00:00"/>
    <x v="11"/>
    <n v="65"/>
    <n v="-251.40389999999999"/>
    <n v="3"/>
    <n v="1527.97"/>
    <n v="510.1"/>
  </r>
  <r>
    <n v="2583"/>
    <n v="89657"/>
    <x v="1120"/>
    <x v="1"/>
    <x v="3"/>
    <n v="0"/>
    <n v="4.76"/>
    <n v="3.01"/>
    <s v="Regular Air"/>
    <s v="Home Office"/>
    <x v="1"/>
    <x v="2"/>
    <s v="Wrap Bag"/>
    <x v="906"/>
    <n v="0.36"/>
    <s v="United States"/>
    <x v="1"/>
    <x v="18"/>
    <s v="Holland"/>
    <n v="49423"/>
    <x v="62"/>
    <d v="2015-09-06T00:00:00"/>
    <x v="11"/>
    <n v="65"/>
    <n v="-2.3450000000000002"/>
    <n v="23"/>
    <n v="110.86"/>
    <n v="4.76"/>
  </r>
  <r>
    <n v="2920"/>
    <n v="59365"/>
    <x v="1121"/>
    <x v="1"/>
    <x v="3"/>
    <n v="0.05"/>
    <n v="535.64"/>
    <n v="14.7"/>
    <s v="Delivery Truck"/>
    <s v="Home Office"/>
    <x v="2"/>
    <x v="4"/>
    <s v="Jumbo Drum"/>
    <x v="701"/>
    <n v="0.59"/>
    <s v="United States"/>
    <x v="1"/>
    <x v="4"/>
    <s v="Chicago"/>
    <n v="60603"/>
    <x v="62"/>
    <d v="2015-09-06T00:00:00"/>
    <x v="11"/>
    <n v="65"/>
    <n v="-1220.9145000000001"/>
    <n v="2"/>
    <n v="1068.5999999999999"/>
    <n v="535.59"/>
  </r>
  <r>
    <n v="3137"/>
    <n v="86795"/>
    <x v="1122"/>
    <x v="3"/>
    <x v="4"/>
    <n v="0.09"/>
    <n v="304.99"/>
    <n v="19.989999999999998"/>
    <s v="Regular Air"/>
    <s v="Corporate"/>
    <x v="1"/>
    <x v="1"/>
    <s v="Small Box"/>
    <x v="670"/>
    <n v="0.4"/>
    <s v="United States"/>
    <x v="3"/>
    <x v="31"/>
    <s v="Laconia"/>
    <n v="3246"/>
    <x v="63"/>
    <d v="2015-09-06T00:00:00"/>
    <x v="11"/>
    <n v="65"/>
    <n v="1623.9494999999999"/>
    <n v="8"/>
    <n v="2353.5500000000002"/>
    <n v="304.89999999999998"/>
  </r>
  <r>
    <n v="1151"/>
    <n v="91344"/>
    <x v="1123"/>
    <x v="3"/>
    <x v="2"/>
    <n v="0.05"/>
    <n v="7.59"/>
    <n v="4"/>
    <s v="Regular Air"/>
    <s v="Corporate"/>
    <x v="0"/>
    <x v="8"/>
    <s v="Wrap Bag"/>
    <x v="184"/>
    <n v="0.42"/>
    <s v="United States"/>
    <x v="3"/>
    <x v="13"/>
    <s v="South Hadley"/>
    <n v="1075"/>
    <x v="177"/>
    <d v="2015-09-06T00:00:00"/>
    <x v="11"/>
    <n v="64"/>
    <n v="6.0926999999999998"/>
    <n v="1"/>
    <n v="8.83"/>
    <n v="7.5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2B40ECC-6735-47A4-AD24-D4EB7C05AD0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D16" firstHeaderRow="0" firstDataRow="1" firstDataCol="1"/>
  <pivotFields count="31">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items count="18">
        <item x="3"/>
        <item x="1"/>
        <item x="6"/>
        <item x="5"/>
        <item x="7"/>
        <item x="11"/>
        <item x="15"/>
        <item x="10"/>
        <item x="8"/>
        <item x="4"/>
        <item x="2"/>
        <item x="9"/>
        <item x="14"/>
        <item x="16"/>
        <item x="12"/>
        <item x="0"/>
        <item x="13"/>
        <item t="default"/>
      </items>
    </pivotField>
    <pivotField showAll="0"/>
    <pivotField showAll="0"/>
    <pivotField showAll="0"/>
    <pivotField showAll="0"/>
    <pivotField showAll="0">
      <items count="5">
        <item x="1"/>
        <item x="3"/>
        <item x="0"/>
        <item x="2"/>
        <item t="default"/>
      </items>
    </pivotField>
    <pivotField showAll="0"/>
    <pivotField showAll="0"/>
    <pivotField showAll="0"/>
    <pivotField numFmtId="164" showAll="0">
      <items count="180">
        <item x="0"/>
        <item x="1"/>
        <item x="2"/>
        <item x="129"/>
        <item x="103"/>
        <item x="45"/>
        <item x="46"/>
        <item x="47"/>
        <item x="104"/>
        <item x="64"/>
        <item x="65"/>
        <item x="66"/>
        <item x="105"/>
        <item x="106"/>
        <item x="107"/>
        <item x="108"/>
        <item x="109"/>
        <item x="110"/>
        <item x="111"/>
        <item x="112"/>
        <item x="113"/>
        <item x="114"/>
        <item x="115"/>
        <item x="116"/>
        <item x="117"/>
        <item x="77"/>
        <item x="118"/>
        <item x="119"/>
        <item x="120"/>
        <item x="3"/>
        <item x="4"/>
        <item x="78"/>
        <item x="5"/>
        <item x="159"/>
        <item x="6"/>
        <item x="67"/>
        <item x="48"/>
        <item x="49"/>
        <item x="50"/>
        <item x="79"/>
        <item x="68"/>
        <item x="69"/>
        <item x="70"/>
        <item x="80"/>
        <item x="81"/>
        <item x="82"/>
        <item x="83"/>
        <item x="84"/>
        <item x="85"/>
        <item x="86"/>
        <item x="87"/>
        <item x="88"/>
        <item x="89"/>
        <item x="90"/>
        <item x="91"/>
        <item x="92"/>
        <item x="93"/>
        <item x="94"/>
        <item x="7"/>
        <item x="8"/>
        <item x="9"/>
        <item x="160"/>
        <item x="10"/>
        <item x="51"/>
        <item x="52"/>
        <item x="53"/>
        <item x="54"/>
        <item x="143"/>
        <item x="71"/>
        <item x="72"/>
        <item x="144"/>
        <item x="145"/>
        <item x="146"/>
        <item x="147"/>
        <item x="148"/>
        <item x="149"/>
        <item x="150"/>
        <item x="151"/>
        <item x="152"/>
        <item x="153"/>
        <item x="154"/>
        <item x="155"/>
        <item x="156"/>
        <item x="95"/>
        <item x="157"/>
        <item x="121"/>
        <item x="158"/>
        <item x="96"/>
        <item x="11"/>
        <item x="97"/>
        <item x="98"/>
        <item x="12"/>
        <item x="13"/>
        <item x="126"/>
        <item x="14"/>
        <item x="15"/>
        <item x="55"/>
        <item x="16"/>
        <item x="17"/>
        <item x="18"/>
        <item x="19"/>
        <item x="20"/>
        <item x="21"/>
        <item x="22"/>
        <item x="23"/>
        <item x="24"/>
        <item x="25"/>
        <item x="26"/>
        <item x="27"/>
        <item x="28"/>
        <item x="29"/>
        <item x="30"/>
        <item x="31"/>
        <item x="32"/>
        <item x="33"/>
        <item x="34"/>
        <item x="35"/>
        <item x="36"/>
        <item x="37"/>
        <item x="99"/>
        <item x="38"/>
        <item x="39"/>
        <item x="40"/>
        <item x="127"/>
        <item x="56"/>
        <item x="57"/>
        <item x="58"/>
        <item x="176"/>
        <item x="73"/>
        <item x="74"/>
        <item x="161"/>
        <item x="162"/>
        <item x="163"/>
        <item x="164"/>
        <item x="165"/>
        <item x="166"/>
        <item x="167"/>
        <item x="168"/>
        <item x="169"/>
        <item x="170"/>
        <item x="171"/>
        <item x="172"/>
        <item x="173"/>
        <item x="100"/>
        <item x="101"/>
        <item x="174"/>
        <item x="175"/>
        <item x="122"/>
        <item x="41"/>
        <item x="42"/>
        <item x="43"/>
        <item x="59"/>
        <item x="128"/>
        <item x="60"/>
        <item x="61"/>
        <item x="62"/>
        <item x="63"/>
        <item x="177"/>
        <item x="178"/>
        <item x="75"/>
        <item x="76"/>
        <item x="130"/>
        <item x="131"/>
        <item x="132"/>
        <item x="133"/>
        <item x="134"/>
        <item x="135"/>
        <item x="136"/>
        <item x="137"/>
        <item x="138"/>
        <item x="139"/>
        <item x="140"/>
        <item x="123"/>
        <item x="124"/>
        <item x="141"/>
        <item x="142"/>
        <item x="125"/>
        <item x="102"/>
        <item x="44"/>
        <item t="default"/>
      </items>
    </pivotField>
    <pivotField numFmtId="164" showAll="0"/>
    <pivotField axis="axisRow" showAll="0">
      <items count="13">
        <item x="4"/>
        <item x="3"/>
        <item x="7"/>
        <item x="0"/>
        <item x="8"/>
        <item x="6"/>
        <item x="5"/>
        <item x="1"/>
        <item x="11"/>
        <item x="10"/>
        <item x="9"/>
        <item x="2"/>
        <item t="default"/>
      </items>
    </pivotField>
    <pivotField numFmtId="49" showAll="0"/>
    <pivotField dataField="1" showAll="0"/>
    <pivotField showAll="0"/>
    <pivotField dataField="1" showAll="0"/>
    <pivotField showAll="0"/>
    <pivotField dragToRow="0" dragToCol="0" dragToPage="0" showAll="0" defaultSubtota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2"/>
  </rowFields>
  <rowItems count="13">
    <i>
      <x/>
    </i>
    <i>
      <x v="1"/>
    </i>
    <i>
      <x v="2"/>
    </i>
    <i>
      <x v="3"/>
    </i>
    <i>
      <x v="4"/>
    </i>
    <i>
      <x v="5"/>
    </i>
    <i>
      <x v="6"/>
    </i>
    <i>
      <x v="7"/>
    </i>
    <i>
      <x v="8"/>
    </i>
    <i>
      <x v="9"/>
    </i>
    <i>
      <x v="10"/>
    </i>
    <i>
      <x v="11"/>
    </i>
    <i t="grand">
      <x/>
    </i>
  </rowItems>
  <colFields count="1">
    <field x="-2"/>
  </colFields>
  <colItems count="3">
    <i>
      <x/>
    </i>
    <i i="1">
      <x v="1"/>
    </i>
    <i i="2">
      <x v="2"/>
    </i>
  </colItems>
  <dataFields count="3">
    <dataField name="Sum of Sales" fld="26" baseField="0" baseItem="0"/>
    <dataField name="Sum of Profit" fld="24" baseField="0" baseItem="0"/>
    <dataField name="Count of Product Category" fld="10" subtotal="count" baseField="0" baseItem="0"/>
  </dataFields>
  <formats count="1">
    <format dxfId="17">
      <pivotArea collapsedLevelsAreSubtotals="1" fieldPosition="0">
        <references count="2">
          <reference field="4294967294" count="2" selected="0">
            <x v="0"/>
            <x v="1"/>
          </reference>
          <reference field="22" count="0"/>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2"/>
          </reference>
        </references>
      </pivotArea>
    </chartFormat>
    <chartFormat chart="2" format="7"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65CAECF-B665-4CEF-B69A-DB9600C7C55F}"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82:F95" firstHeaderRow="1" firstDataRow="2" firstDataCol="1"/>
  <pivotFields count="31">
    <pivotField showAll="0"/>
    <pivotField showAll="0"/>
    <pivotField showAll="0"/>
    <pivotField axis="axisCol" showAll="0">
      <items count="5">
        <item x="1"/>
        <item x="3"/>
        <item x="0"/>
        <item x="2"/>
        <item t="default"/>
      </items>
    </pivotField>
    <pivotField showAll="0"/>
    <pivotField showAll="0"/>
    <pivotField showAll="0"/>
    <pivotField showAll="0"/>
    <pivotField showAll="0"/>
    <pivotField showAll="0"/>
    <pivotField showAll="0">
      <items count="4">
        <item x="0"/>
        <item x="1"/>
        <item x="2"/>
        <item t="default"/>
      </items>
    </pivotField>
    <pivotField showAll="0">
      <items count="18">
        <item x="3"/>
        <item x="1"/>
        <item x="6"/>
        <item x="5"/>
        <item x="7"/>
        <item x="11"/>
        <item x="15"/>
        <item x="10"/>
        <item x="8"/>
        <item x="4"/>
        <item x="2"/>
        <item x="9"/>
        <item x="14"/>
        <item x="16"/>
        <item x="12"/>
        <item x="0"/>
        <item x="13"/>
        <item t="default"/>
      </items>
    </pivotField>
    <pivotField showAll="0"/>
    <pivotField showAll="0"/>
    <pivotField showAll="0"/>
    <pivotField showAll="0"/>
    <pivotField showAll="0">
      <items count="5">
        <item x="1"/>
        <item x="3"/>
        <item x="0"/>
        <item x="2"/>
        <item t="default"/>
      </items>
    </pivotField>
    <pivotField showAll="0"/>
    <pivotField showAll="0"/>
    <pivotField showAll="0"/>
    <pivotField numFmtId="164" showAll="0">
      <items count="180">
        <item x="0"/>
        <item x="1"/>
        <item x="2"/>
        <item x="129"/>
        <item x="103"/>
        <item x="45"/>
        <item x="46"/>
        <item x="47"/>
        <item x="104"/>
        <item x="64"/>
        <item x="65"/>
        <item x="66"/>
        <item x="105"/>
        <item x="106"/>
        <item x="107"/>
        <item x="108"/>
        <item x="109"/>
        <item x="110"/>
        <item x="111"/>
        <item x="112"/>
        <item x="113"/>
        <item x="114"/>
        <item x="115"/>
        <item x="116"/>
        <item x="117"/>
        <item x="77"/>
        <item x="118"/>
        <item x="119"/>
        <item x="120"/>
        <item x="3"/>
        <item x="4"/>
        <item x="78"/>
        <item x="5"/>
        <item x="159"/>
        <item x="6"/>
        <item x="67"/>
        <item x="48"/>
        <item x="49"/>
        <item x="50"/>
        <item x="79"/>
        <item x="68"/>
        <item x="69"/>
        <item x="70"/>
        <item x="80"/>
        <item x="81"/>
        <item x="82"/>
        <item x="83"/>
        <item x="84"/>
        <item x="85"/>
        <item x="86"/>
        <item x="87"/>
        <item x="88"/>
        <item x="89"/>
        <item x="90"/>
        <item x="91"/>
        <item x="92"/>
        <item x="93"/>
        <item x="94"/>
        <item x="7"/>
        <item x="8"/>
        <item x="9"/>
        <item x="160"/>
        <item x="10"/>
        <item x="51"/>
        <item x="52"/>
        <item x="53"/>
        <item x="54"/>
        <item x="143"/>
        <item x="71"/>
        <item x="72"/>
        <item x="144"/>
        <item x="145"/>
        <item x="146"/>
        <item x="147"/>
        <item x="148"/>
        <item x="149"/>
        <item x="150"/>
        <item x="151"/>
        <item x="152"/>
        <item x="153"/>
        <item x="154"/>
        <item x="155"/>
        <item x="156"/>
        <item x="95"/>
        <item x="157"/>
        <item x="121"/>
        <item x="158"/>
        <item x="96"/>
        <item x="11"/>
        <item x="97"/>
        <item x="98"/>
        <item x="12"/>
        <item x="13"/>
        <item x="126"/>
        <item x="14"/>
        <item x="15"/>
        <item x="55"/>
        <item x="16"/>
        <item x="17"/>
        <item x="18"/>
        <item x="19"/>
        <item x="20"/>
        <item x="21"/>
        <item x="22"/>
        <item x="23"/>
        <item x="24"/>
        <item x="25"/>
        <item x="26"/>
        <item x="27"/>
        <item x="28"/>
        <item x="29"/>
        <item x="30"/>
        <item x="31"/>
        <item x="32"/>
        <item x="33"/>
        <item x="34"/>
        <item x="35"/>
        <item x="36"/>
        <item x="37"/>
        <item x="99"/>
        <item x="38"/>
        <item x="39"/>
        <item x="40"/>
        <item x="127"/>
        <item x="56"/>
        <item x="57"/>
        <item x="58"/>
        <item x="176"/>
        <item x="73"/>
        <item x="74"/>
        <item x="161"/>
        <item x="162"/>
        <item x="163"/>
        <item x="164"/>
        <item x="165"/>
        <item x="166"/>
        <item x="167"/>
        <item x="168"/>
        <item x="169"/>
        <item x="170"/>
        <item x="171"/>
        <item x="172"/>
        <item x="173"/>
        <item x="100"/>
        <item x="101"/>
        <item x="174"/>
        <item x="175"/>
        <item x="122"/>
        <item x="41"/>
        <item x="42"/>
        <item x="43"/>
        <item x="59"/>
        <item x="128"/>
        <item x="60"/>
        <item x="61"/>
        <item x="62"/>
        <item x="63"/>
        <item x="177"/>
        <item x="178"/>
        <item x="75"/>
        <item x="76"/>
        <item x="130"/>
        <item x="131"/>
        <item x="132"/>
        <item x="133"/>
        <item x="134"/>
        <item x="135"/>
        <item x="136"/>
        <item x="137"/>
        <item x="138"/>
        <item x="139"/>
        <item x="140"/>
        <item x="123"/>
        <item x="124"/>
        <item x="141"/>
        <item x="142"/>
        <item x="125"/>
        <item x="102"/>
        <item x="44"/>
        <item t="default"/>
      </items>
    </pivotField>
    <pivotField numFmtId="164" showAll="0"/>
    <pivotField axis="axisRow" showAll="0" sortType="ascending">
      <items count="13">
        <item x="4"/>
        <item x="3"/>
        <item x="7"/>
        <item x="0"/>
        <item x="8"/>
        <item x="6"/>
        <item x="5"/>
        <item x="1"/>
        <item x="11"/>
        <item x="10"/>
        <item x="9"/>
        <item x="2"/>
        <item t="default"/>
      </items>
    </pivotField>
    <pivotField numFmtId="49" showAll="0"/>
    <pivotField showAll="0"/>
    <pivotField showAll="0"/>
    <pivotField dataField="1" showAll="0"/>
    <pivotField showAll="0"/>
    <pivotField dragToRow="0" dragToCol="0" dragToPage="0" showAll="0" defaultSubtota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2"/>
  </rowFields>
  <rowItems count="12">
    <i>
      <x/>
    </i>
    <i>
      <x v="1"/>
    </i>
    <i>
      <x v="2"/>
    </i>
    <i>
      <x v="3"/>
    </i>
    <i>
      <x v="4"/>
    </i>
    <i>
      <x v="5"/>
    </i>
    <i>
      <x v="6"/>
    </i>
    <i>
      <x v="7"/>
    </i>
    <i>
      <x v="8"/>
    </i>
    <i>
      <x v="9"/>
    </i>
    <i>
      <x v="10"/>
    </i>
    <i>
      <x v="11"/>
    </i>
  </rowItems>
  <colFields count="1">
    <field x="3"/>
  </colFields>
  <colItems count="5">
    <i>
      <x/>
    </i>
    <i>
      <x v="1"/>
    </i>
    <i>
      <x v="2"/>
    </i>
    <i>
      <x v="3"/>
    </i>
    <i t="grand">
      <x/>
    </i>
  </colItems>
  <dataFields count="1">
    <dataField name="Sum of Sales" fld="26" baseField="0" baseItem="0"/>
  </dataFields>
  <formats count="2">
    <format dxfId="19">
      <pivotArea collapsedLevelsAreSubtotals="1" fieldPosition="0">
        <references count="1">
          <reference field="3" count="0"/>
        </references>
      </pivotArea>
    </format>
    <format dxfId="18">
      <pivotArea outline="0" collapsedLevelsAreSubtotals="1" fieldPosition="0"/>
    </format>
  </formats>
  <chartFormats count="13">
    <chartFormat chart="1" format="4" series="1">
      <pivotArea type="data" outline="0" fieldPosition="0">
        <references count="1">
          <reference field="3" count="1" selected="0">
            <x v="0"/>
          </reference>
        </references>
      </pivotArea>
    </chartFormat>
    <chartFormat chart="1" format="5" series="1">
      <pivotArea type="data" outline="0" fieldPosition="0">
        <references count="1">
          <reference field="3" count="1" selected="0">
            <x v="1"/>
          </reference>
        </references>
      </pivotArea>
    </chartFormat>
    <chartFormat chart="1" format="6" series="1">
      <pivotArea type="data" outline="0" fieldPosition="0">
        <references count="1">
          <reference field="3" count="1" selected="0">
            <x v="2"/>
          </reference>
        </references>
      </pivotArea>
    </chartFormat>
    <chartFormat chart="1" format="7" series="1">
      <pivotArea type="data" outline="0" fieldPosition="0">
        <references count="1">
          <reference field="3" count="1" selected="0">
            <x v="3"/>
          </reference>
        </references>
      </pivotArea>
    </chartFormat>
    <chartFormat chart="1" format="8" series="1">
      <pivotArea type="data" outline="0" fieldPosition="0">
        <references count="1">
          <reference field="4294967294" count="1" selected="0">
            <x v="0"/>
          </reference>
        </references>
      </pivotArea>
    </chartFormat>
    <chartFormat chart="1" format="9" series="1">
      <pivotArea type="data" outline="0" fieldPosition="0">
        <references count="2">
          <reference field="4294967294" count="1" selected="0">
            <x v="0"/>
          </reference>
          <reference field="3" count="1" selected="0">
            <x v="1"/>
          </reference>
        </references>
      </pivotArea>
    </chartFormat>
    <chartFormat chart="1" format="10" series="1">
      <pivotArea type="data" outline="0" fieldPosition="0">
        <references count="2">
          <reference field="4294967294" count="1" selected="0">
            <x v="0"/>
          </reference>
          <reference field="3" count="1" selected="0">
            <x v="2"/>
          </reference>
        </references>
      </pivotArea>
    </chartFormat>
    <chartFormat chart="1" format="11" series="1">
      <pivotArea type="data" outline="0" fieldPosition="0">
        <references count="2">
          <reference field="4294967294" count="1" selected="0">
            <x v="0"/>
          </reference>
          <reference field="3" count="1" selected="0">
            <x v="3"/>
          </reference>
        </references>
      </pivotArea>
    </chartFormat>
    <chartFormat chart="4" format="16" series="1">
      <pivotArea type="data" outline="0" fieldPosition="0">
        <references count="2">
          <reference field="4294967294" count="1" selected="0">
            <x v="0"/>
          </reference>
          <reference field="3" count="1" selected="0">
            <x v="0"/>
          </reference>
        </references>
      </pivotArea>
    </chartFormat>
    <chartFormat chart="4" format="17" series="1">
      <pivotArea type="data" outline="0" fieldPosition="0">
        <references count="2">
          <reference field="4294967294" count="1" selected="0">
            <x v="0"/>
          </reference>
          <reference field="3" count="1" selected="0">
            <x v="1"/>
          </reference>
        </references>
      </pivotArea>
    </chartFormat>
    <chartFormat chart="4" format="18" series="1">
      <pivotArea type="data" outline="0" fieldPosition="0">
        <references count="2">
          <reference field="4294967294" count="1" selected="0">
            <x v="0"/>
          </reference>
          <reference field="3" count="1" selected="0">
            <x v="2"/>
          </reference>
        </references>
      </pivotArea>
    </chartFormat>
    <chartFormat chart="4" format="19" series="1">
      <pivotArea type="data" outline="0" fieldPosition="0">
        <references count="2">
          <reference field="4294967294" count="1" selected="0">
            <x v="0"/>
          </reference>
          <reference field="3" count="1" selected="0">
            <x v="3"/>
          </reference>
        </references>
      </pivotArea>
    </chartFormat>
    <chartFormat chart="1" format="12" series="1">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7A3AF22-5582-431D-ACA6-819676184BF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9:B79" firstHeaderRow="1" firstDataRow="1" firstDataCol="1"/>
  <pivotFields count="31">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18">
        <item x="3"/>
        <item x="1"/>
        <item x="6"/>
        <item x="5"/>
        <item x="7"/>
        <item x="11"/>
        <item x="15"/>
        <item x="10"/>
        <item x="8"/>
        <item x="4"/>
        <item x="2"/>
        <item x="9"/>
        <item x="14"/>
        <item x="16"/>
        <item x="12"/>
        <item x="0"/>
        <item x="13"/>
        <item t="default"/>
      </items>
    </pivotField>
    <pivotField showAll="0"/>
    <pivotField showAll="0"/>
    <pivotField showAll="0"/>
    <pivotField showAll="0"/>
    <pivotField showAll="0">
      <items count="5">
        <item x="1"/>
        <item x="3"/>
        <item x="0"/>
        <item x="2"/>
        <item t="default"/>
      </items>
    </pivotField>
    <pivotField axis="axisRow" showAll="0">
      <items count="50">
        <item x="11"/>
        <item x="23"/>
        <item x="32"/>
        <item x="2"/>
        <item x="39"/>
        <item x="29"/>
        <item x="46"/>
        <item x="33"/>
        <item x="7"/>
        <item x="25"/>
        <item x="16"/>
        <item x="4"/>
        <item x="26"/>
        <item x="20"/>
        <item x="17"/>
        <item x="35"/>
        <item x="48"/>
        <item x="30"/>
        <item x="38"/>
        <item x="13"/>
        <item x="18"/>
        <item x="1"/>
        <item x="0"/>
        <item x="10"/>
        <item x="34"/>
        <item x="22"/>
        <item x="47"/>
        <item x="31"/>
        <item x="27"/>
        <item x="45"/>
        <item x="5"/>
        <item x="3"/>
        <item x="43"/>
        <item x="15"/>
        <item x="42"/>
        <item x="8"/>
        <item x="28"/>
        <item x="44"/>
        <item x="37"/>
        <item x="40"/>
        <item x="36"/>
        <item x="24"/>
        <item x="9"/>
        <item x="12"/>
        <item x="14"/>
        <item x="6"/>
        <item x="21"/>
        <item x="19"/>
        <item x="41"/>
        <item t="default"/>
      </items>
    </pivotField>
    <pivotField showAll="0"/>
    <pivotField showAll="0"/>
    <pivotField numFmtId="164" showAll="0">
      <items count="180">
        <item x="0"/>
        <item x="1"/>
        <item x="2"/>
        <item x="129"/>
        <item x="103"/>
        <item x="45"/>
        <item x="46"/>
        <item x="47"/>
        <item x="104"/>
        <item x="64"/>
        <item x="65"/>
        <item x="66"/>
        <item x="105"/>
        <item x="106"/>
        <item x="107"/>
        <item x="108"/>
        <item x="109"/>
        <item x="110"/>
        <item x="111"/>
        <item x="112"/>
        <item x="113"/>
        <item x="114"/>
        <item x="115"/>
        <item x="116"/>
        <item x="117"/>
        <item x="77"/>
        <item x="118"/>
        <item x="119"/>
        <item x="120"/>
        <item x="3"/>
        <item x="4"/>
        <item x="78"/>
        <item x="5"/>
        <item x="159"/>
        <item x="6"/>
        <item x="67"/>
        <item x="48"/>
        <item x="49"/>
        <item x="50"/>
        <item x="79"/>
        <item x="68"/>
        <item x="69"/>
        <item x="70"/>
        <item x="80"/>
        <item x="81"/>
        <item x="82"/>
        <item x="83"/>
        <item x="84"/>
        <item x="85"/>
        <item x="86"/>
        <item x="87"/>
        <item x="88"/>
        <item x="89"/>
        <item x="90"/>
        <item x="91"/>
        <item x="92"/>
        <item x="93"/>
        <item x="94"/>
        <item x="7"/>
        <item x="8"/>
        <item x="9"/>
        <item x="160"/>
        <item x="10"/>
        <item x="51"/>
        <item x="52"/>
        <item x="53"/>
        <item x="54"/>
        <item x="143"/>
        <item x="71"/>
        <item x="72"/>
        <item x="144"/>
        <item x="145"/>
        <item x="146"/>
        <item x="147"/>
        <item x="148"/>
        <item x="149"/>
        <item x="150"/>
        <item x="151"/>
        <item x="152"/>
        <item x="153"/>
        <item x="154"/>
        <item x="155"/>
        <item x="156"/>
        <item x="95"/>
        <item x="157"/>
        <item x="121"/>
        <item x="158"/>
        <item x="96"/>
        <item x="11"/>
        <item x="97"/>
        <item x="98"/>
        <item x="12"/>
        <item x="13"/>
        <item x="126"/>
        <item x="14"/>
        <item x="15"/>
        <item x="55"/>
        <item x="16"/>
        <item x="17"/>
        <item x="18"/>
        <item x="19"/>
        <item x="20"/>
        <item x="21"/>
        <item x="22"/>
        <item x="23"/>
        <item x="24"/>
        <item x="25"/>
        <item x="26"/>
        <item x="27"/>
        <item x="28"/>
        <item x="29"/>
        <item x="30"/>
        <item x="31"/>
        <item x="32"/>
        <item x="33"/>
        <item x="34"/>
        <item x="35"/>
        <item x="36"/>
        <item x="37"/>
        <item x="99"/>
        <item x="38"/>
        <item x="39"/>
        <item x="40"/>
        <item x="127"/>
        <item x="56"/>
        <item x="57"/>
        <item x="58"/>
        <item x="176"/>
        <item x="73"/>
        <item x="74"/>
        <item x="161"/>
        <item x="162"/>
        <item x="163"/>
        <item x="164"/>
        <item x="165"/>
        <item x="166"/>
        <item x="167"/>
        <item x="168"/>
        <item x="169"/>
        <item x="170"/>
        <item x="171"/>
        <item x="172"/>
        <item x="173"/>
        <item x="100"/>
        <item x="101"/>
        <item x="174"/>
        <item x="175"/>
        <item x="122"/>
        <item x="41"/>
        <item x="42"/>
        <item x="43"/>
        <item x="59"/>
        <item x="128"/>
        <item x="60"/>
        <item x="61"/>
        <item x="62"/>
        <item x="63"/>
        <item x="177"/>
        <item x="178"/>
        <item x="75"/>
        <item x="76"/>
        <item x="130"/>
        <item x="131"/>
        <item x="132"/>
        <item x="133"/>
        <item x="134"/>
        <item x="135"/>
        <item x="136"/>
        <item x="137"/>
        <item x="138"/>
        <item x="139"/>
        <item x="140"/>
        <item x="123"/>
        <item x="124"/>
        <item x="141"/>
        <item x="142"/>
        <item x="125"/>
        <item x="102"/>
        <item x="44"/>
        <item t="default"/>
      </items>
    </pivotField>
    <pivotField numFmtId="164" showAll="0"/>
    <pivotField showAll="0"/>
    <pivotField numFmtId="49" showAll="0"/>
    <pivotField showAll="0"/>
    <pivotField showAll="0"/>
    <pivotField dataField="1" showAll="0"/>
    <pivotField showAll="0"/>
    <pivotField dragToRow="0" dragToCol="0" dragToPage="0" showAll="0" defaultSubtota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7"/>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2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E52973D-6C6B-480B-B0F4-1E53001484A8}"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20:B25" firstHeaderRow="1" firstDataRow="1" firstDataCol="1"/>
  <pivotFields count="31">
    <pivotField showAll="0"/>
    <pivotField showAll="0"/>
    <pivotField showAll="0"/>
    <pivotField showAll="0"/>
    <pivotField axis="axisRow" showAll="0">
      <items count="6">
        <item x="0"/>
        <item x="1"/>
        <item x="2"/>
        <item x="3"/>
        <item x="4"/>
        <item t="default"/>
      </items>
    </pivotField>
    <pivotField showAll="0"/>
    <pivotField showAll="0"/>
    <pivotField showAll="0"/>
    <pivotField showAll="0"/>
    <pivotField showAll="0"/>
    <pivotField showAll="0">
      <items count="4">
        <item x="0"/>
        <item x="1"/>
        <item x="2"/>
        <item t="default"/>
      </items>
    </pivotField>
    <pivotField showAll="0">
      <items count="18">
        <item x="3"/>
        <item x="1"/>
        <item x="6"/>
        <item x="5"/>
        <item x="7"/>
        <item x="11"/>
        <item x="15"/>
        <item x="10"/>
        <item x="8"/>
        <item x="4"/>
        <item x="2"/>
        <item x="9"/>
        <item x="14"/>
        <item x="16"/>
        <item x="12"/>
        <item x="0"/>
        <item x="13"/>
        <item t="default"/>
      </items>
    </pivotField>
    <pivotField showAll="0"/>
    <pivotField showAll="0"/>
    <pivotField showAll="0"/>
    <pivotField showAll="0"/>
    <pivotField showAll="0">
      <items count="5">
        <item x="1"/>
        <item x="3"/>
        <item x="0"/>
        <item x="2"/>
        <item t="default"/>
      </items>
    </pivotField>
    <pivotField showAll="0"/>
    <pivotField showAll="0"/>
    <pivotField showAll="0"/>
    <pivotField numFmtId="164" showAll="0">
      <items count="180">
        <item x="0"/>
        <item x="1"/>
        <item x="2"/>
        <item x="129"/>
        <item x="103"/>
        <item x="45"/>
        <item x="46"/>
        <item x="47"/>
        <item x="104"/>
        <item x="64"/>
        <item x="65"/>
        <item x="66"/>
        <item x="105"/>
        <item x="106"/>
        <item x="107"/>
        <item x="108"/>
        <item x="109"/>
        <item x="110"/>
        <item x="111"/>
        <item x="112"/>
        <item x="113"/>
        <item x="114"/>
        <item x="115"/>
        <item x="116"/>
        <item x="117"/>
        <item x="77"/>
        <item x="118"/>
        <item x="119"/>
        <item x="120"/>
        <item x="3"/>
        <item x="4"/>
        <item x="78"/>
        <item x="5"/>
        <item x="159"/>
        <item x="6"/>
        <item x="67"/>
        <item x="48"/>
        <item x="49"/>
        <item x="50"/>
        <item x="79"/>
        <item x="68"/>
        <item x="69"/>
        <item x="70"/>
        <item x="80"/>
        <item x="81"/>
        <item x="82"/>
        <item x="83"/>
        <item x="84"/>
        <item x="85"/>
        <item x="86"/>
        <item x="87"/>
        <item x="88"/>
        <item x="89"/>
        <item x="90"/>
        <item x="91"/>
        <item x="92"/>
        <item x="93"/>
        <item x="94"/>
        <item x="7"/>
        <item x="8"/>
        <item x="9"/>
        <item x="160"/>
        <item x="10"/>
        <item x="51"/>
        <item x="52"/>
        <item x="53"/>
        <item x="54"/>
        <item x="143"/>
        <item x="71"/>
        <item x="72"/>
        <item x="144"/>
        <item x="145"/>
        <item x="146"/>
        <item x="147"/>
        <item x="148"/>
        <item x="149"/>
        <item x="150"/>
        <item x="151"/>
        <item x="152"/>
        <item x="153"/>
        <item x="154"/>
        <item x="155"/>
        <item x="156"/>
        <item x="95"/>
        <item x="157"/>
        <item x="121"/>
        <item x="158"/>
        <item x="96"/>
        <item x="11"/>
        <item x="97"/>
        <item x="98"/>
        <item x="12"/>
        <item x="13"/>
        <item x="126"/>
        <item x="14"/>
        <item x="15"/>
        <item x="55"/>
        <item x="16"/>
        <item x="17"/>
        <item x="18"/>
        <item x="19"/>
        <item x="20"/>
        <item x="21"/>
        <item x="22"/>
        <item x="23"/>
        <item x="24"/>
        <item x="25"/>
        <item x="26"/>
        <item x="27"/>
        <item x="28"/>
        <item x="29"/>
        <item x="30"/>
        <item x="31"/>
        <item x="32"/>
        <item x="33"/>
        <item x="34"/>
        <item x="35"/>
        <item x="36"/>
        <item x="37"/>
        <item x="99"/>
        <item x="38"/>
        <item x="39"/>
        <item x="40"/>
        <item x="127"/>
        <item x="56"/>
        <item x="57"/>
        <item x="58"/>
        <item x="176"/>
        <item x="73"/>
        <item x="74"/>
        <item x="161"/>
        <item x="162"/>
        <item x="163"/>
        <item x="164"/>
        <item x="165"/>
        <item x="166"/>
        <item x="167"/>
        <item x="168"/>
        <item x="169"/>
        <item x="170"/>
        <item x="171"/>
        <item x="172"/>
        <item x="173"/>
        <item x="100"/>
        <item x="101"/>
        <item x="174"/>
        <item x="175"/>
        <item x="122"/>
        <item x="41"/>
        <item x="42"/>
        <item x="43"/>
        <item x="59"/>
        <item x="128"/>
        <item x="60"/>
        <item x="61"/>
        <item x="62"/>
        <item x="63"/>
        <item x="177"/>
        <item x="178"/>
        <item x="75"/>
        <item x="76"/>
        <item x="130"/>
        <item x="131"/>
        <item x="132"/>
        <item x="133"/>
        <item x="134"/>
        <item x="135"/>
        <item x="136"/>
        <item x="137"/>
        <item x="138"/>
        <item x="139"/>
        <item x="140"/>
        <item x="123"/>
        <item x="124"/>
        <item x="141"/>
        <item x="142"/>
        <item x="125"/>
        <item x="102"/>
        <item x="44"/>
        <item t="default"/>
      </items>
    </pivotField>
    <pivotField numFmtId="164" showAll="0"/>
    <pivotField showAll="0"/>
    <pivotField numFmtId="49" showAll="0"/>
    <pivotField showAll="0"/>
    <pivotField showAll="0"/>
    <pivotField dataField="1" showAll="0"/>
    <pivotField showAll="0"/>
    <pivotField dragToRow="0" dragToCol="0" dragToPage="0" showAll="0" defaultSubtota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4"/>
  </rowFields>
  <rowItems count="5">
    <i>
      <x/>
    </i>
    <i>
      <x v="1"/>
    </i>
    <i>
      <x v="2"/>
    </i>
    <i>
      <x v="3"/>
    </i>
    <i>
      <x v="4"/>
    </i>
  </rowItems>
  <colItems count="1">
    <i/>
  </colItems>
  <dataFields count="1">
    <dataField name="Sum of Sales" fld="26"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2A53B5A-9DF4-477B-A955-6DC11FD547DC}"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100:B117" firstHeaderRow="1" firstDataRow="1" firstDataCol="1" rowPageCount="1" colPageCount="1"/>
  <pivotFields count="31">
    <pivotField dataField="1" showAll="0"/>
    <pivotField showAll="0"/>
    <pivotField axis="axisRow" showAll="0" measureFilter="1" sortType="ascending">
      <items count="1125">
        <item x="1042"/>
        <item x="318"/>
        <item x="776"/>
        <item x="906"/>
        <item x="920"/>
        <item x="798"/>
        <item x="66"/>
        <item x="1021"/>
        <item x="1012"/>
        <item x="2"/>
        <item x="501"/>
        <item x="867"/>
        <item x="1103"/>
        <item x="707"/>
        <item x="649"/>
        <item x="587"/>
        <item x="771"/>
        <item x="965"/>
        <item x="874"/>
        <item x="161"/>
        <item x="255"/>
        <item x="269"/>
        <item x="825"/>
        <item x="1122"/>
        <item x="276"/>
        <item x="638"/>
        <item x="8"/>
        <item x="229"/>
        <item x="128"/>
        <item x="65"/>
        <item x="918"/>
        <item x="279"/>
        <item x="114"/>
        <item x="982"/>
        <item x="515"/>
        <item x="871"/>
        <item x="550"/>
        <item x="277"/>
        <item x="377"/>
        <item x="211"/>
        <item x="324"/>
        <item x="712"/>
        <item x="274"/>
        <item x="770"/>
        <item x="806"/>
        <item x="80"/>
        <item x="421"/>
        <item x="13"/>
        <item x="547"/>
        <item x="199"/>
        <item x="1019"/>
        <item x="814"/>
        <item x="86"/>
        <item x="20"/>
        <item x="149"/>
        <item x="941"/>
        <item x="164"/>
        <item x="197"/>
        <item x="48"/>
        <item x="850"/>
        <item x="558"/>
        <item x="307"/>
        <item x="470"/>
        <item x="517"/>
        <item x="565"/>
        <item x="21"/>
        <item x="992"/>
        <item x="548"/>
        <item x="823"/>
        <item x="855"/>
        <item x="132"/>
        <item x="449"/>
        <item x="492"/>
        <item x="1108"/>
        <item x="226"/>
        <item x="1023"/>
        <item x="478"/>
        <item x="795"/>
        <item x="991"/>
        <item x="405"/>
        <item x="549"/>
        <item x="870"/>
        <item x="97"/>
        <item x="398"/>
        <item x="1008"/>
        <item x="715"/>
        <item x="1049"/>
        <item x="15"/>
        <item x="409"/>
        <item x="646"/>
        <item x="208"/>
        <item x="334"/>
        <item x="853"/>
        <item x="834"/>
        <item x="887"/>
        <item x="662"/>
        <item x="581"/>
        <item x="571"/>
        <item x="602"/>
        <item x="300"/>
        <item x="227"/>
        <item x="847"/>
        <item x="618"/>
        <item x="964"/>
        <item x="91"/>
        <item x="206"/>
        <item x="923"/>
        <item x="1057"/>
        <item x="68"/>
        <item x="843"/>
        <item x="1035"/>
        <item x="883"/>
        <item x="998"/>
        <item x="1101"/>
        <item x="1041"/>
        <item x="1033"/>
        <item x="1079"/>
        <item x="841"/>
        <item x="175"/>
        <item x="815"/>
        <item x="625"/>
        <item x="265"/>
        <item x="783"/>
        <item x="447"/>
        <item x="927"/>
        <item x="1020"/>
        <item x="290"/>
        <item x="230"/>
        <item x="693"/>
        <item x="536"/>
        <item x="397"/>
        <item x="963"/>
        <item x="648"/>
        <item x="665"/>
        <item x="124"/>
        <item x="533"/>
        <item x="694"/>
        <item x="5"/>
        <item x="89"/>
        <item x="933"/>
        <item x="926"/>
        <item x="257"/>
        <item x="808"/>
        <item x="993"/>
        <item x="640"/>
        <item x="803"/>
        <item x="145"/>
        <item x="799"/>
        <item x="146"/>
        <item x="854"/>
        <item x="643"/>
        <item x="972"/>
        <item x="283"/>
        <item x="389"/>
        <item x="200"/>
        <item x="626"/>
        <item x="1005"/>
        <item x="781"/>
        <item x="40"/>
        <item x="288"/>
        <item x="562"/>
        <item x="236"/>
        <item x="751"/>
        <item x="938"/>
        <item x="940"/>
        <item x="911"/>
        <item x="464"/>
        <item x="849"/>
        <item x="363"/>
        <item x="475"/>
        <item x="452"/>
        <item x="60"/>
        <item x="904"/>
        <item x="868"/>
        <item x="779"/>
        <item x="685"/>
        <item x="173"/>
        <item x="372"/>
        <item x="535"/>
        <item x="922"/>
        <item x="780"/>
        <item x="488"/>
        <item x="774"/>
        <item x="105"/>
        <item x="445"/>
        <item x="599"/>
        <item x="354"/>
        <item x="924"/>
        <item x="1118"/>
        <item x="829"/>
        <item x="653"/>
        <item x="629"/>
        <item x="647"/>
        <item x="1081"/>
        <item x="502"/>
        <item x="264"/>
        <item x="154"/>
        <item x="309"/>
        <item x="499"/>
        <item x="187"/>
        <item x="679"/>
        <item x="973"/>
        <item x="1074"/>
        <item x="1026"/>
        <item x="418"/>
        <item x="34"/>
        <item x="557"/>
        <item x="83"/>
        <item x="934"/>
        <item x="729"/>
        <item x="873"/>
        <item x="503"/>
        <item x="224"/>
        <item x="875"/>
        <item x="293"/>
        <item x="1053"/>
        <item x="516"/>
        <item x="623"/>
        <item x="608"/>
        <item x="595"/>
        <item x="520"/>
        <item x="708"/>
        <item x="897"/>
        <item x="944"/>
        <item x="179"/>
        <item x="673"/>
        <item x="493"/>
        <item x="726"/>
        <item x="660"/>
        <item x="111"/>
        <item x="487"/>
        <item x="859"/>
        <item x="631"/>
        <item x="949"/>
        <item x="1080"/>
        <item x="666"/>
        <item x="800"/>
        <item x="1087"/>
        <item x="435"/>
        <item x="796"/>
        <item x="287"/>
        <item x="529"/>
        <item x="794"/>
        <item x="620"/>
        <item x="523"/>
        <item x="1015"/>
        <item x="191"/>
        <item x="564"/>
        <item x="142"/>
        <item x="862"/>
        <item x="999"/>
        <item x="740"/>
        <item x="168"/>
        <item x="209"/>
        <item x="338"/>
        <item x="739"/>
        <item x="27"/>
        <item x="223"/>
        <item x="350"/>
        <item x="467"/>
        <item x="453"/>
        <item x="527"/>
        <item x="554"/>
        <item x="99"/>
        <item x="995"/>
        <item x="1069"/>
        <item x="430"/>
        <item x="745"/>
        <item x="672"/>
        <item x="254"/>
        <item x="243"/>
        <item x="668"/>
        <item x="723"/>
        <item x="946"/>
        <item x="25"/>
        <item x="580"/>
        <item x="140"/>
        <item x="833"/>
        <item x="343"/>
        <item x="505"/>
        <item x="106"/>
        <item x="1123"/>
        <item x="49"/>
        <item x="589"/>
        <item x="582"/>
        <item x="252"/>
        <item x="408"/>
        <item x="856"/>
        <item x="130"/>
        <item x="526"/>
        <item x="305"/>
        <item x="888"/>
        <item x="61"/>
        <item x="989"/>
        <item x="250"/>
        <item x="495"/>
        <item x="104"/>
        <item x="193"/>
        <item x="710"/>
        <item x="47"/>
        <item x="811"/>
        <item x="663"/>
        <item x="895"/>
        <item x="1104"/>
        <item x="884"/>
        <item x="479"/>
        <item x="790"/>
        <item x="603"/>
        <item x="632"/>
        <item x="417"/>
        <item x="127"/>
        <item x="836"/>
        <item x="754"/>
        <item x="792"/>
        <item x="225"/>
        <item x="842"/>
        <item x="451"/>
        <item x="385"/>
        <item x="330"/>
        <item x="864"/>
        <item x="422"/>
        <item x="494"/>
        <item x="4"/>
        <item x="1121"/>
        <item x="945"/>
        <item x="839"/>
        <item x="84"/>
        <item x="429"/>
        <item x="610"/>
        <item x="107"/>
        <item x="506"/>
        <item x="916"/>
        <item x="131"/>
        <item x="957"/>
        <item x="1112"/>
        <item x="67"/>
        <item x="434"/>
        <item x="566"/>
        <item x="441"/>
        <item x="410"/>
        <item x="43"/>
        <item x="459"/>
        <item x="736"/>
        <item x="678"/>
        <item x="769"/>
        <item x="784"/>
        <item x="1078"/>
        <item x="1109"/>
        <item x="38"/>
        <item x="376"/>
        <item x="713"/>
        <item x="817"/>
        <item x="1099"/>
        <item x="281"/>
        <item x="879"/>
        <item x="1013"/>
        <item x="371"/>
        <item x="259"/>
        <item x="655"/>
        <item x="701"/>
        <item x="0"/>
        <item x="423"/>
        <item x="892"/>
        <item x="237"/>
        <item x="118"/>
        <item x="370"/>
        <item x="738"/>
        <item x="156"/>
        <item x="108"/>
        <item x="461"/>
        <item x="1100"/>
        <item x="788"/>
        <item x="323"/>
        <item x="1058"/>
        <item x="639"/>
        <item x="268"/>
        <item x="858"/>
        <item x="425"/>
        <item x="113"/>
        <item x="730"/>
        <item x="687"/>
        <item x="528"/>
        <item x="898"/>
        <item x="342"/>
        <item x="968"/>
        <item x="203"/>
        <item x="1094"/>
        <item x="278"/>
        <item x="26"/>
        <item x="275"/>
        <item x="1032"/>
        <item x="427"/>
        <item x="483"/>
        <item x="1095"/>
        <item x="912"/>
        <item x="852"/>
        <item x="656"/>
        <item x="426"/>
        <item x="540"/>
        <item x="310"/>
        <item x="936"/>
        <item x="878"/>
        <item x="637"/>
        <item x="378"/>
        <item x="1016"/>
        <item x="183"/>
        <item x="619"/>
        <item x="955"/>
        <item x="166"/>
        <item x="1065"/>
        <item x="438"/>
        <item x="244"/>
        <item x="472"/>
        <item x="490"/>
        <item x="248"/>
        <item x="568"/>
        <item x="1084"/>
        <item x="444"/>
        <item x="359"/>
        <item x="975"/>
        <item x="420"/>
        <item x="419"/>
        <item x="574"/>
        <item x="239"/>
        <item x="177"/>
        <item x="471"/>
        <item x="58"/>
        <item x="714"/>
        <item x="442"/>
        <item x="728"/>
        <item x="635"/>
        <item x="329"/>
        <item x="755"/>
        <item x="301"/>
        <item x="100"/>
        <item x="609"/>
        <item x="504"/>
        <item x="767"/>
        <item x="669"/>
        <item x="205"/>
        <item x="76"/>
        <item x="306"/>
        <item x="174"/>
        <item x="110"/>
        <item x="219"/>
        <item x="456"/>
        <item x="82"/>
        <item x="256"/>
        <item x="570"/>
        <item x="613"/>
        <item x="294"/>
        <item x="807"/>
        <item x="605"/>
        <item x="703"/>
        <item x="51"/>
        <item x="695"/>
        <item x="46"/>
        <item x="585"/>
        <item x="88"/>
        <item x="1082"/>
        <item x="440"/>
        <item x="1105"/>
        <item x="195"/>
        <item x="1"/>
        <item x="577"/>
        <item x="913"/>
        <item x="63"/>
        <item x="617"/>
        <item x="1010"/>
        <item x="642"/>
        <item x="611"/>
        <item x="563"/>
        <item x="486"/>
        <item x="543"/>
        <item x="650"/>
        <item x="872"/>
        <item x="929"/>
        <item x="831"/>
        <item x="165"/>
        <item x="633"/>
        <item x="167"/>
        <item x="604"/>
        <item x="588"/>
        <item x="260"/>
        <item x="594"/>
        <item x="976"/>
        <item x="137"/>
        <item x="282"/>
        <item x="921"/>
        <item x="215"/>
        <item x="974"/>
        <item x="246"/>
        <item x="289"/>
        <item x="983"/>
        <item x="228"/>
        <item x="1017"/>
        <item x="821"/>
        <item x="196"/>
        <item x="57"/>
        <item x="120"/>
        <item x="332"/>
        <item x="1009"/>
        <item x="758"/>
        <item x="930"/>
        <item x="624"/>
        <item x="544"/>
        <item x="1066"/>
        <item x="333"/>
        <item x="476"/>
        <item x="1004"/>
        <item x="192"/>
        <item x="947"/>
        <item x="692"/>
        <item x="1098"/>
        <item x="16"/>
        <item x="886"/>
        <item x="530"/>
        <item x="1085"/>
        <item x="1090"/>
        <item x="507"/>
        <item x="778"/>
        <item x="364"/>
        <item x="614"/>
        <item x="905"/>
        <item x="508"/>
        <item x="737"/>
        <item x="78"/>
        <item x="985"/>
        <item x="351"/>
        <item x="652"/>
        <item x="473"/>
        <item x="480"/>
        <item x="353"/>
        <item x="768"/>
        <item x="994"/>
        <item x="899"/>
        <item x="299"/>
        <item x="437"/>
        <item x="863"/>
        <item x="454"/>
        <item x="851"/>
        <item x="848"/>
        <item x="462"/>
        <item x="178"/>
        <item x="688"/>
        <item x="539"/>
        <item x="10"/>
        <item x="805"/>
        <item x="55"/>
        <item x="1054"/>
        <item x="575"/>
        <item x="793"/>
        <item x="1056"/>
        <item x="231"/>
        <item x="406"/>
        <item x="98"/>
        <item x="347"/>
        <item x="218"/>
        <item x="1003"/>
        <item x="150"/>
        <item x="690"/>
        <item x="753"/>
        <item x="576"/>
        <item x="893"/>
        <item x="1068"/>
        <item x="448"/>
        <item x="786"/>
        <item x="1113"/>
        <item x="312"/>
        <item x="812"/>
        <item x="709"/>
        <item x="93"/>
        <item x="482"/>
        <item x="519"/>
        <item x="746"/>
        <item x="1096"/>
        <item x="75"/>
        <item x="702"/>
        <item x="959"/>
        <item x="399"/>
        <item x="943"/>
        <item x="119"/>
        <item x="809"/>
        <item x="622"/>
        <item x="942"/>
        <item x="720"/>
        <item x="109"/>
        <item x="597"/>
        <item x="1034"/>
        <item x="19"/>
        <item x="978"/>
        <item x="138"/>
        <item x="232"/>
        <item x="787"/>
        <item x="169"/>
        <item x="830"/>
        <item x="42"/>
        <item x="764"/>
        <item x="820"/>
        <item x="181"/>
        <item x="102"/>
        <item x="759"/>
        <item x="677"/>
        <item x="267"/>
        <item x="56"/>
        <item x="1110"/>
        <item x="22"/>
        <item x="719"/>
        <item x="1073"/>
        <item x="9"/>
        <item x="698"/>
        <item x="681"/>
        <item x="752"/>
        <item x="266"/>
        <item x="583"/>
        <item x="71"/>
        <item x="220"/>
        <item x="32"/>
        <item x="772"/>
        <item x="262"/>
        <item x="162"/>
        <item x="890"/>
        <item x="1063"/>
        <item x="621"/>
        <item x="891"/>
        <item x="612"/>
        <item x="813"/>
        <item x="674"/>
        <item x="286"/>
        <item x="126"/>
        <item x="969"/>
        <item x="593"/>
        <item x="241"/>
        <item x="443"/>
        <item x="198"/>
        <item x="336"/>
        <item x="866"/>
        <item x="207"/>
        <item x="840"/>
        <item x="1037"/>
        <item x="387"/>
        <item x="201"/>
        <item x="50"/>
        <item x="706"/>
        <item x="651"/>
        <item x="297"/>
        <item x="393"/>
        <item x="144"/>
        <item x="1116"/>
        <item x="36"/>
        <item x="489"/>
        <item x="1064"/>
        <item x="327"/>
        <item x="1038"/>
        <item x="202"/>
        <item x="1036"/>
        <item x="724"/>
        <item x="718"/>
        <item x="1014"/>
        <item x="272"/>
        <item x="512"/>
        <item x="221"/>
        <item x="1115"/>
        <item x="12"/>
        <item x="835"/>
        <item x="845"/>
        <item x="553"/>
        <item x="253"/>
        <item x="952"/>
        <item x="155"/>
        <item x="514"/>
        <item x="189"/>
        <item x="33"/>
        <item x="415"/>
        <item x="1048"/>
        <item x="3"/>
        <item x="322"/>
        <item x="953"/>
        <item x="641"/>
        <item x="634"/>
        <item x="345"/>
        <item x="70"/>
        <item x="428"/>
        <item x="1092"/>
        <item x="407"/>
        <item x="335"/>
        <item x="41"/>
        <item x="658"/>
        <item x="773"/>
        <item x="1000"/>
        <item x="39"/>
        <item x="763"/>
        <item x="818"/>
        <item x="242"/>
        <item x="828"/>
        <item x="592"/>
        <item x="481"/>
        <item x="29"/>
        <item x="1088"/>
        <item x="115"/>
        <item x="431"/>
        <item x="1117"/>
        <item x="979"/>
        <item x="358"/>
        <item x="876"/>
        <item x="1024"/>
        <item x="319"/>
        <item x="1060"/>
        <item x="23"/>
        <item x="79"/>
        <item x="1011"/>
        <item x="349"/>
        <item x="928"/>
        <item x="915"/>
        <item x="791"/>
        <item x="153"/>
        <item x="263"/>
        <item x="45"/>
        <item x="586"/>
        <item x="865"/>
        <item x="172"/>
        <item x="699"/>
        <item x="315"/>
        <item x="717"/>
        <item x="469"/>
        <item x="598"/>
        <item x="908"/>
        <item x="1055"/>
        <item x="524"/>
        <item x="630"/>
        <item x="567"/>
        <item x="291"/>
        <item x="958"/>
        <item x="1007"/>
        <item x="697"/>
        <item x="1114"/>
        <item x="727"/>
        <item x="1102"/>
        <item x="308"/>
        <item x="521"/>
        <item x="400"/>
        <item x="17"/>
        <item x="122"/>
        <item x="584"/>
        <item x="1002"/>
        <item x="909"/>
        <item x="837"/>
        <item x="337"/>
        <item x="917"/>
        <item x="414"/>
        <item x="270"/>
        <item x="14"/>
        <item x="1030"/>
        <item x="510"/>
        <item x="388"/>
        <item x="932"/>
        <item x="402"/>
        <item x="659"/>
        <item x="366"/>
        <item x="316"/>
        <item x="44"/>
        <item x="238"/>
        <item x="450"/>
        <item x="185"/>
        <item x="159"/>
        <item x="251"/>
        <item x="777"/>
        <item x="816"/>
        <item x="151"/>
        <item x="1059"/>
        <item x="615"/>
        <item x="664"/>
        <item x="552"/>
        <item x="1083"/>
        <item x="54"/>
        <item x="628"/>
        <item x="240"/>
        <item x="732"/>
        <item x="356"/>
        <item x="379"/>
        <item x="433"/>
        <item x="439"/>
        <item x="380"/>
        <item x="762"/>
        <item x="446"/>
        <item x="484"/>
        <item x="741"/>
        <item x="645"/>
        <item x="81"/>
        <item x="296"/>
        <item x="525"/>
        <item x="394"/>
        <item x="129"/>
        <item x="90"/>
        <item x="914"/>
        <item x="314"/>
        <item x="361"/>
        <item x="987"/>
        <item x="367"/>
        <item x="578"/>
        <item x="373"/>
        <item x="392"/>
        <item x="747"/>
        <item x="542"/>
        <item x="560"/>
        <item x="683"/>
        <item x="789"/>
        <item x="1106"/>
        <item x="403"/>
        <item x="518"/>
        <item x="667"/>
        <item x="826"/>
        <item x="346"/>
        <item x="458"/>
        <item x="1052"/>
        <item x="320"/>
        <item x="1006"/>
        <item x="894"/>
        <item x="907"/>
        <item x="424"/>
        <item x="534"/>
        <item x="1018"/>
        <item x="810"/>
        <item x="627"/>
        <item x="896"/>
        <item x="684"/>
        <item x="194"/>
        <item x="247"/>
        <item x="85"/>
        <item x="216"/>
        <item x="573"/>
        <item x="325"/>
        <item x="134"/>
        <item x="303"/>
        <item x="249"/>
        <item x="967"/>
        <item x="711"/>
        <item x="355"/>
        <item x="24"/>
        <item x="37"/>
        <item x="765"/>
        <item x="500"/>
        <item x="1025"/>
        <item x="360"/>
        <item x="170"/>
        <item x="509"/>
        <item x="885"/>
        <item x="95"/>
        <item x="531"/>
        <item x="331"/>
        <item x="457"/>
        <item x="390"/>
        <item x="742"/>
        <item x="258"/>
        <item x="556"/>
        <item x="339"/>
        <item x="590"/>
        <item x="760"/>
        <item x="733"/>
        <item x="686"/>
        <item x="1089"/>
        <item x="298"/>
        <item x="981"/>
        <item x="117"/>
        <item x="295"/>
        <item x="210"/>
        <item x="74"/>
        <item x="465"/>
        <item x="485"/>
        <item x="213"/>
        <item x="383"/>
        <item x="555"/>
        <item x="125"/>
        <item x="882"/>
        <item x="569"/>
        <item x="522"/>
        <item x="1029"/>
        <item x="133"/>
        <item x="413"/>
        <item x="948"/>
        <item x="722"/>
        <item x="112"/>
        <item x="761"/>
        <item x="404"/>
        <item x="285"/>
        <item x="756"/>
        <item x="797"/>
        <item x="53"/>
        <item x="857"/>
        <item x="460"/>
        <item x="180"/>
        <item x="824"/>
        <item x="497"/>
        <item x="551"/>
        <item x="157"/>
        <item x="644"/>
        <item x="190"/>
        <item x="273"/>
        <item x="801"/>
        <item x="182"/>
        <item x="233"/>
        <item x="204"/>
        <item x="731"/>
        <item x="386"/>
        <item x="395"/>
        <item x="827"/>
        <item x="996"/>
        <item x="176"/>
        <item x="902"/>
        <item x="186"/>
        <item x="396"/>
        <item x="1040"/>
        <item x="744"/>
        <item x="7"/>
        <item x="935"/>
        <item x="491"/>
        <item x="362"/>
        <item x="861"/>
        <item x="212"/>
        <item x="477"/>
        <item x="591"/>
        <item x="819"/>
        <item x="561"/>
        <item x="1050"/>
        <item x="657"/>
        <item x="11"/>
        <item x="682"/>
        <item x="988"/>
        <item x="357"/>
        <item x="721"/>
        <item x="956"/>
        <item x="696"/>
        <item x="148"/>
        <item x="1046"/>
        <item x="971"/>
        <item x="222"/>
        <item x="401"/>
        <item x="676"/>
        <item x="869"/>
        <item x="661"/>
        <item x="513"/>
        <item x="689"/>
        <item x="966"/>
        <item x="141"/>
        <item x="188"/>
        <item x="675"/>
        <item x="880"/>
        <item x="64"/>
        <item x="1039"/>
        <item x="919"/>
        <item x="725"/>
        <item x="671"/>
        <item x="35"/>
        <item x="374"/>
        <item x="511"/>
        <item x="903"/>
        <item x="832"/>
        <item x="559"/>
        <item x="838"/>
        <item x="1067"/>
        <item x="705"/>
        <item x="910"/>
        <item x="900"/>
        <item x="171"/>
        <item x="321"/>
        <item x="6"/>
        <item x="217"/>
        <item x="123"/>
        <item x="1051"/>
        <item x="92"/>
        <item x="951"/>
        <item x="384"/>
        <item x="152"/>
        <item x="59"/>
        <item x="304"/>
        <item x="1077"/>
        <item x="235"/>
        <item x="30"/>
        <item x="412"/>
        <item x="541"/>
        <item x="844"/>
        <item x="961"/>
        <item x="546"/>
        <item x="352"/>
        <item x="391"/>
        <item x="369"/>
        <item x="1093"/>
        <item x="261"/>
        <item x="62"/>
        <item x="139"/>
        <item x="344"/>
        <item x="1086"/>
        <item x="1031"/>
        <item x="735"/>
        <item x="954"/>
        <item x="1071"/>
        <item x="925"/>
        <item x="28"/>
        <item x="474"/>
        <item x="950"/>
        <item x="579"/>
        <item x="292"/>
        <item x="734"/>
        <item x="375"/>
        <item x="328"/>
        <item x="101"/>
        <item x="1107"/>
        <item x="1045"/>
        <item x="234"/>
        <item x="680"/>
        <item x="432"/>
        <item x="962"/>
        <item x="766"/>
        <item x="636"/>
        <item x="785"/>
        <item x="704"/>
        <item x="160"/>
        <item x="1119"/>
        <item x="158"/>
        <item x="31"/>
        <item x="463"/>
        <item x="87"/>
        <item x="466"/>
        <item x="877"/>
        <item x="1062"/>
        <item x="596"/>
        <item x="163"/>
        <item x="939"/>
        <item x="881"/>
        <item x="1111"/>
        <item x="143"/>
        <item x="986"/>
        <item x="846"/>
        <item x="654"/>
        <item x="572"/>
        <item x="1076"/>
        <item x="600"/>
        <item x="1028"/>
        <item x="73"/>
        <item x="1075"/>
        <item x="18"/>
        <item x="1091"/>
        <item x="436"/>
        <item x="341"/>
        <item x="317"/>
        <item x="889"/>
        <item x="340"/>
        <item x="901"/>
        <item x="538"/>
        <item x="1044"/>
        <item x="1072"/>
        <item x="496"/>
        <item x="607"/>
        <item x="245"/>
        <item x="184"/>
        <item x="775"/>
        <item x="616"/>
        <item x="937"/>
        <item x="977"/>
        <item x="860"/>
        <item x="757"/>
        <item x="271"/>
        <item x="1061"/>
        <item x="970"/>
        <item x="1022"/>
        <item x="313"/>
        <item x="804"/>
        <item x="96"/>
        <item x="284"/>
        <item x="1043"/>
        <item x="931"/>
        <item x="990"/>
        <item x="52"/>
        <item x="782"/>
        <item x="532"/>
        <item x="77"/>
        <item x="1070"/>
        <item x="416"/>
        <item x="670"/>
        <item x="1027"/>
        <item x="365"/>
        <item x="468"/>
        <item x="537"/>
        <item x="716"/>
        <item x="1001"/>
        <item x="135"/>
        <item x="1097"/>
        <item x="748"/>
        <item x="822"/>
        <item x="311"/>
        <item x="980"/>
        <item x="411"/>
        <item x="94"/>
        <item x="743"/>
        <item x="326"/>
        <item x="606"/>
        <item x="691"/>
        <item x="802"/>
        <item x="368"/>
        <item x="72"/>
        <item x="601"/>
        <item x="121"/>
        <item x="750"/>
        <item x="984"/>
        <item x="280"/>
        <item x="381"/>
        <item x="1120"/>
        <item x="700"/>
        <item x="348"/>
        <item x="997"/>
        <item x="302"/>
        <item x="498"/>
        <item x="382"/>
        <item x="103"/>
        <item x="960"/>
        <item x="749"/>
        <item x="116"/>
        <item x="455"/>
        <item x="214"/>
        <item x="545"/>
        <item x="136"/>
        <item x="1047"/>
        <item x="147"/>
        <item x="6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items count="4">
        <item x="0"/>
        <item x="1"/>
        <item x="2"/>
        <item t="default"/>
      </items>
    </pivotField>
    <pivotField showAll="0">
      <items count="18">
        <item x="3"/>
        <item x="1"/>
        <item x="6"/>
        <item x="5"/>
        <item x="7"/>
        <item x="11"/>
        <item x="15"/>
        <item x="10"/>
        <item x="8"/>
        <item x="4"/>
        <item x="2"/>
        <item x="9"/>
        <item x="14"/>
        <item x="16"/>
        <item x="12"/>
        <item x="0"/>
        <item x="13"/>
        <item t="default"/>
      </items>
    </pivotField>
    <pivotField showAll="0"/>
    <pivotField showAll="0"/>
    <pivotField showAll="0"/>
    <pivotField showAll="0"/>
    <pivotField showAll="0"/>
    <pivotField showAll="0"/>
    <pivotField showAll="0"/>
    <pivotField showAll="0"/>
    <pivotField numFmtId="164" showAll="0">
      <items count="180">
        <item x="0"/>
        <item x="1"/>
        <item x="2"/>
        <item x="129"/>
        <item x="103"/>
        <item x="45"/>
        <item x="46"/>
        <item x="47"/>
        <item x="104"/>
        <item x="64"/>
        <item x="65"/>
        <item x="66"/>
        <item x="105"/>
        <item x="106"/>
        <item x="107"/>
        <item x="108"/>
        <item x="109"/>
        <item x="110"/>
        <item x="111"/>
        <item x="112"/>
        <item x="113"/>
        <item x="114"/>
        <item x="115"/>
        <item x="116"/>
        <item x="117"/>
        <item x="77"/>
        <item x="118"/>
        <item x="119"/>
        <item x="120"/>
        <item x="3"/>
        <item x="4"/>
        <item x="78"/>
        <item x="5"/>
        <item x="159"/>
        <item x="6"/>
        <item x="67"/>
        <item x="48"/>
        <item x="49"/>
        <item x="50"/>
        <item x="79"/>
        <item x="68"/>
        <item x="69"/>
        <item x="70"/>
        <item x="80"/>
        <item x="81"/>
        <item x="82"/>
        <item x="83"/>
        <item x="84"/>
        <item x="85"/>
        <item x="86"/>
        <item x="87"/>
        <item x="88"/>
        <item x="89"/>
        <item x="90"/>
        <item x="91"/>
        <item x="92"/>
        <item x="93"/>
        <item x="94"/>
        <item x="7"/>
        <item x="8"/>
        <item x="9"/>
        <item x="160"/>
        <item x="10"/>
        <item x="51"/>
        <item x="52"/>
        <item x="53"/>
        <item x="54"/>
        <item x="143"/>
        <item x="71"/>
        <item x="72"/>
        <item x="144"/>
        <item x="145"/>
        <item x="146"/>
        <item x="147"/>
        <item x="148"/>
        <item x="149"/>
        <item x="150"/>
        <item x="151"/>
        <item x="152"/>
        <item x="153"/>
        <item x="154"/>
        <item x="155"/>
        <item x="156"/>
        <item x="95"/>
        <item x="157"/>
        <item x="121"/>
        <item x="158"/>
        <item x="96"/>
        <item x="11"/>
        <item x="97"/>
        <item x="98"/>
        <item x="12"/>
        <item x="13"/>
        <item x="126"/>
        <item x="14"/>
        <item x="15"/>
        <item x="55"/>
        <item x="16"/>
        <item x="17"/>
        <item x="18"/>
        <item x="19"/>
        <item x="20"/>
        <item x="21"/>
        <item x="22"/>
        <item x="23"/>
        <item x="24"/>
        <item x="25"/>
        <item x="26"/>
        <item x="27"/>
        <item x="28"/>
        <item x="29"/>
        <item x="30"/>
        <item x="31"/>
        <item x="32"/>
        <item x="33"/>
        <item x="34"/>
        <item x="35"/>
        <item x="36"/>
        <item x="37"/>
        <item x="99"/>
        <item x="38"/>
        <item x="39"/>
        <item x="40"/>
        <item x="127"/>
        <item x="56"/>
        <item x="57"/>
        <item x="58"/>
        <item x="176"/>
        <item x="73"/>
        <item x="74"/>
        <item x="161"/>
        <item x="162"/>
        <item x="163"/>
        <item x="164"/>
        <item x="165"/>
        <item x="166"/>
        <item x="167"/>
        <item x="168"/>
        <item x="169"/>
        <item x="170"/>
        <item x="171"/>
        <item x="172"/>
        <item x="173"/>
        <item x="100"/>
        <item x="101"/>
        <item x="174"/>
        <item x="175"/>
        <item x="122"/>
        <item x="41"/>
        <item x="42"/>
        <item x="43"/>
        <item x="59"/>
        <item x="128"/>
        <item x="60"/>
        <item x="61"/>
        <item x="62"/>
        <item x="63"/>
        <item x="177"/>
        <item x="178"/>
        <item x="75"/>
        <item x="76"/>
        <item x="130"/>
        <item x="131"/>
        <item x="132"/>
        <item x="133"/>
        <item x="134"/>
        <item x="135"/>
        <item x="136"/>
        <item x="137"/>
        <item x="138"/>
        <item x="139"/>
        <item x="140"/>
        <item x="123"/>
        <item x="124"/>
        <item x="141"/>
        <item x="142"/>
        <item x="125"/>
        <item x="102"/>
        <item x="44"/>
        <item t="default"/>
      </items>
    </pivotField>
    <pivotField numFmtId="164" showAll="0"/>
    <pivotField showAll="0"/>
    <pivotField numFmtId="49" showAll="0"/>
    <pivotField showAll="0"/>
    <pivotField showAll="0"/>
    <pivotField showAll="0"/>
    <pivotField showAll="0"/>
    <pivotField dragToRow="0" dragToCol="0" dragToPage="0" showAll="0" defaultSubtota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Page" showAll="0">
      <items count="15">
        <item sd="0" x="0"/>
        <item sd="0" x="1"/>
        <item sd="0" x="2"/>
        <item sd="0" x="3"/>
        <item sd="0" x="4"/>
        <item sd="0" x="5"/>
        <item sd="0" x="6"/>
        <item sd="0" x="7"/>
        <item sd="0" x="8"/>
        <item sd="0" x="9"/>
        <item sd="0" x="10"/>
        <item sd="0" x="11"/>
        <item sd="0" x="12"/>
        <item sd="0" x="13"/>
        <item t="default"/>
      </items>
    </pivotField>
  </pivotFields>
  <rowFields count="1">
    <field x="2"/>
  </rowFields>
  <rowItems count="17">
    <i>
      <x v="502"/>
    </i>
    <i>
      <x v="818"/>
    </i>
    <i>
      <x v="224"/>
    </i>
    <i>
      <x v="895"/>
    </i>
    <i>
      <x v="1101"/>
    </i>
    <i>
      <x v="1054"/>
    </i>
    <i>
      <x v="282"/>
    </i>
    <i>
      <x v="1075"/>
    </i>
    <i>
      <x v="617"/>
    </i>
    <i>
      <x v="34"/>
    </i>
    <i>
      <x v="837"/>
    </i>
    <i>
      <x v="387"/>
    </i>
    <i>
      <x v="972"/>
    </i>
    <i>
      <x v="684"/>
    </i>
    <i>
      <x v="39"/>
    </i>
    <i>
      <x v="38"/>
    </i>
    <i>
      <x v="486"/>
    </i>
  </rowItems>
  <colItems count="1">
    <i/>
  </colItems>
  <pageFields count="1">
    <pageField fld="30" hier="-1"/>
  </pageFields>
  <dataFields count="1">
    <dataField name="Count of Customer ID" fld="0" subtotal="count" baseField="0" baseItem="0"/>
  </dataFields>
  <chartFormats count="5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30" count="1" selected="0">
            <x v="2"/>
          </reference>
        </references>
      </pivotArea>
    </chartFormat>
    <chartFormat chart="0" format="2" series="1">
      <pivotArea type="data" outline="0" fieldPosition="0">
        <references count="2">
          <reference field="4294967294" count="1" selected="0">
            <x v="0"/>
          </reference>
          <reference field="30" count="1" selected="0">
            <x v="3"/>
          </reference>
        </references>
      </pivotArea>
    </chartFormat>
    <chartFormat chart="0" format="3" series="1">
      <pivotArea type="data" outline="0" fieldPosition="0">
        <references count="2">
          <reference field="4294967294" count="1" selected="0">
            <x v="0"/>
          </reference>
          <reference field="30" count="1" selected="0">
            <x v="4"/>
          </reference>
        </references>
      </pivotArea>
    </chartFormat>
    <chartFormat chart="0" format="4" series="1">
      <pivotArea type="data" outline="0" fieldPosition="0">
        <references count="2">
          <reference field="4294967294" count="1" selected="0">
            <x v="0"/>
          </reference>
          <reference field="30" count="1" selected="0">
            <x v="5"/>
          </reference>
        </references>
      </pivotArea>
    </chartFormat>
    <chartFormat chart="0" format="5" series="1">
      <pivotArea type="data" outline="0" fieldPosition="0">
        <references count="2">
          <reference field="4294967294" count="1" selected="0">
            <x v="0"/>
          </reference>
          <reference field="30" count="1" selected="0">
            <x v="6"/>
          </reference>
        </references>
      </pivotArea>
    </chartFormat>
    <chartFormat chart="0" format="6" series="1">
      <pivotArea type="data" outline="0" fieldPosition="0">
        <references count="2">
          <reference field="4294967294" count="1" selected="0">
            <x v="0"/>
          </reference>
          <reference field="2" count="1" selected="0">
            <x v="486"/>
          </reference>
        </references>
      </pivotArea>
    </chartFormat>
    <chartFormat chart="0" format="7" series="1">
      <pivotArea type="data" outline="0" fieldPosition="0">
        <references count="2">
          <reference field="4294967294" count="1" selected="0">
            <x v="0"/>
          </reference>
          <reference field="2" count="1" selected="0">
            <x v="502"/>
          </reference>
        </references>
      </pivotArea>
    </chartFormat>
    <chartFormat chart="0" format="8" series="1">
      <pivotArea type="data" outline="0" fieldPosition="0">
        <references count="2">
          <reference field="4294967294" count="1" selected="0">
            <x v="0"/>
          </reference>
          <reference field="2" count="1" selected="0">
            <x v="617"/>
          </reference>
        </references>
      </pivotArea>
    </chartFormat>
    <chartFormat chart="0" format="9" series="1">
      <pivotArea type="data" outline="0" fieldPosition="0">
        <references count="2">
          <reference field="4294967294" count="1" selected="0">
            <x v="0"/>
          </reference>
          <reference field="2" count="1" selected="0">
            <x v="684"/>
          </reference>
        </references>
      </pivotArea>
    </chartFormat>
    <chartFormat chart="0" format="10" series="1">
      <pivotArea type="data" outline="0" fieldPosition="0">
        <references count="2">
          <reference field="4294967294" count="1" selected="0">
            <x v="0"/>
          </reference>
          <reference field="2" count="1" selected="0">
            <x v="818"/>
          </reference>
        </references>
      </pivotArea>
    </chartFormat>
    <chartFormat chart="0" format="11" series="1">
      <pivotArea type="data" outline="0" fieldPosition="0">
        <references count="2">
          <reference field="4294967294" count="1" selected="0">
            <x v="0"/>
          </reference>
          <reference field="2" count="1" selected="0">
            <x v="837"/>
          </reference>
        </references>
      </pivotArea>
    </chartFormat>
    <chartFormat chart="0" format="12" series="1">
      <pivotArea type="data" outline="0" fieldPosition="0">
        <references count="2">
          <reference field="4294967294" count="1" selected="0">
            <x v="0"/>
          </reference>
          <reference field="2" count="1" selected="0">
            <x v="895"/>
          </reference>
        </references>
      </pivotArea>
    </chartFormat>
    <chartFormat chart="0" format="13" series="1">
      <pivotArea type="data" outline="0" fieldPosition="0">
        <references count="2">
          <reference field="4294967294" count="1" selected="0">
            <x v="0"/>
          </reference>
          <reference field="2" count="1" selected="0">
            <x v="972"/>
          </reference>
        </references>
      </pivotArea>
    </chartFormat>
    <chartFormat chart="0" format="14" series="1">
      <pivotArea type="data" outline="0" fieldPosition="0">
        <references count="2">
          <reference field="4294967294" count="1" selected="0">
            <x v="0"/>
          </reference>
          <reference field="2" count="1" selected="0">
            <x v="1054"/>
          </reference>
        </references>
      </pivotArea>
    </chartFormat>
    <chartFormat chart="0" format="15" series="1">
      <pivotArea type="data" outline="0" fieldPosition="0">
        <references count="2">
          <reference field="4294967294" count="1" selected="0">
            <x v="0"/>
          </reference>
          <reference field="2" count="1" selected="0">
            <x v="1075"/>
          </reference>
        </references>
      </pivotArea>
    </chartFormat>
    <chartFormat chart="0" format="16" series="1">
      <pivotArea type="data" outline="0" fieldPosition="0">
        <references count="2">
          <reference field="4294967294" count="1" selected="0">
            <x v="0"/>
          </reference>
          <reference field="2" count="1" selected="0">
            <x v="1101"/>
          </reference>
        </references>
      </pivotArea>
    </chartFormat>
    <chartFormat chart="0" format="17" series="1">
      <pivotArea type="data" outline="0" fieldPosition="0">
        <references count="3">
          <reference field="4294967294" count="1" selected="0">
            <x v="0"/>
          </reference>
          <reference field="2" count="1" selected="0">
            <x v="387"/>
          </reference>
          <reference field="30" count="1" selected="0">
            <x v="6"/>
          </reference>
        </references>
      </pivotArea>
    </chartFormat>
    <chartFormat chart="0" format="18" series="1">
      <pivotArea type="data" outline="0" fieldPosition="0">
        <references count="3">
          <reference field="4294967294" count="1" selected="0">
            <x v="0"/>
          </reference>
          <reference field="2" count="1" selected="0">
            <x v="486"/>
          </reference>
          <reference field="30" count="1" selected="0">
            <x v="1"/>
          </reference>
        </references>
      </pivotArea>
    </chartFormat>
    <chartFormat chart="0" format="19" series="1">
      <pivotArea type="data" outline="0" fieldPosition="0">
        <references count="3">
          <reference field="4294967294" count="1" selected="0">
            <x v="0"/>
          </reference>
          <reference field="2" count="1" selected="0">
            <x v="486"/>
          </reference>
          <reference field="30" count="1" selected="0">
            <x v="4"/>
          </reference>
        </references>
      </pivotArea>
    </chartFormat>
    <chartFormat chart="0" format="20" series="1">
      <pivotArea type="data" outline="0" fieldPosition="0">
        <references count="3">
          <reference field="4294967294" count="1" selected="0">
            <x v="0"/>
          </reference>
          <reference field="2" count="1" selected="0">
            <x v="486"/>
          </reference>
          <reference field="30" count="1" selected="0">
            <x v="5"/>
          </reference>
        </references>
      </pivotArea>
    </chartFormat>
    <chartFormat chart="0" format="21" series="1">
      <pivotArea type="data" outline="0" fieldPosition="0">
        <references count="3">
          <reference field="4294967294" count="1" selected="0">
            <x v="0"/>
          </reference>
          <reference field="2" count="1" selected="0">
            <x v="486"/>
          </reference>
          <reference field="30" count="1" selected="0">
            <x v="6"/>
          </reference>
        </references>
      </pivotArea>
    </chartFormat>
    <chartFormat chart="0" format="22" series="1">
      <pivotArea type="data" outline="0" fieldPosition="0">
        <references count="3">
          <reference field="4294967294" count="1" selected="0">
            <x v="0"/>
          </reference>
          <reference field="2" count="1" selected="0">
            <x v="502"/>
          </reference>
          <reference field="30" count="1" selected="0">
            <x v="2"/>
          </reference>
        </references>
      </pivotArea>
    </chartFormat>
    <chartFormat chart="0" format="23" series="1">
      <pivotArea type="data" outline="0" fieldPosition="0">
        <references count="3">
          <reference field="4294967294" count="1" selected="0">
            <x v="0"/>
          </reference>
          <reference field="2" count="1" selected="0">
            <x v="502"/>
          </reference>
          <reference field="30" count="1" selected="0">
            <x v="5"/>
          </reference>
        </references>
      </pivotArea>
    </chartFormat>
    <chartFormat chart="0" format="24" series="1">
      <pivotArea type="data" outline="0" fieldPosition="0">
        <references count="3">
          <reference field="4294967294" count="1" selected="0">
            <x v="0"/>
          </reference>
          <reference field="2" count="1" selected="0">
            <x v="502"/>
          </reference>
          <reference field="30" count="1" selected="0">
            <x v="6"/>
          </reference>
        </references>
      </pivotArea>
    </chartFormat>
    <chartFormat chart="0" format="25" series="1">
      <pivotArea type="data" outline="0" fieldPosition="0">
        <references count="3">
          <reference field="4294967294" count="1" selected="0">
            <x v="0"/>
          </reference>
          <reference field="2" count="1" selected="0">
            <x v="617"/>
          </reference>
          <reference field="30" count="1" selected="0">
            <x v="1"/>
          </reference>
        </references>
      </pivotArea>
    </chartFormat>
    <chartFormat chart="0" format="26" series="1">
      <pivotArea type="data" outline="0" fieldPosition="0">
        <references count="3">
          <reference field="4294967294" count="1" selected="0">
            <x v="0"/>
          </reference>
          <reference field="2" count="1" selected="0">
            <x v="617"/>
          </reference>
          <reference field="30" count="1" selected="0">
            <x v="3"/>
          </reference>
        </references>
      </pivotArea>
    </chartFormat>
    <chartFormat chart="0" format="27" series="1">
      <pivotArea type="data" outline="0" fieldPosition="0">
        <references count="3">
          <reference field="4294967294" count="1" selected="0">
            <x v="0"/>
          </reference>
          <reference field="2" count="1" selected="0">
            <x v="684"/>
          </reference>
          <reference field="30" count="1" selected="0">
            <x v="2"/>
          </reference>
        </references>
      </pivotArea>
    </chartFormat>
    <chartFormat chart="0" format="28" series="1">
      <pivotArea type="data" outline="0" fieldPosition="0">
        <references count="3">
          <reference field="4294967294" count="1" selected="0">
            <x v="0"/>
          </reference>
          <reference field="2" count="1" selected="0">
            <x v="684"/>
          </reference>
          <reference field="30" count="1" selected="0">
            <x v="5"/>
          </reference>
        </references>
      </pivotArea>
    </chartFormat>
    <chartFormat chart="0" format="29" series="1">
      <pivotArea type="data" outline="0" fieldPosition="0">
        <references count="3">
          <reference field="4294967294" count="1" selected="0">
            <x v="0"/>
          </reference>
          <reference field="2" count="1" selected="0">
            <x v="684"/>
          </reference>
          <reference field="30" count="1" selected="0">
            <x v="6"/>
          </reference>
        </references>
      </pivotArea>
    </chartFormat>
    <chartFormat chart="0" format="30" series="1">
      <pivotArea type="data" outline="0" fieldPosition="0">
        <references count="3">
          <reference field="4294967294" count="1" selected="0">
            <x v="0"/>
          </reference>
          <reference field="2" count="1" selected="0">
            <x v="818"/>
          </reference>
          <reference field="30" count="1" selected="0">
            <x v="2"/>
          </reference>
        </references>
      </pivotArea>
    </chartFormat>
    <chartFormat chart="0" format="31" series="1">
      <pivotArea type="data" outline="0" fieldPosition="0">
        <references count="3">
          <reference field="4294967294" count="1" selected="0">
            <x v="0"/>
          </reference>
          <reference field="2" count="1" selected="0">
            <x v="818"/>
          </reference>
          <reference field="30" count="1" selected="0">
            <x v="3"/>
          </reference>
        </references>
      </pivotArea>
    </chartFormat>
    <chartFormat chart="0" format="32" series="1">
      <pivotArea type="data" outline="0" fieldPosition="0">
        <references count="3">
          <reference field="4294967294" count="1" selected="0">
            <x v="0"/>
          </reference>
          <reference field="2" count="1" selected="0">
            <x v="818"/>
          </reference>
          <reference field="30" count="1" selected="0">
            <x v="4"/>
          </reference>
        </references>
      </pivotArea>
    </chartFormat>
    <chartFormat chart="0" format="33" series="1">
      <pivotArea type="data" outline="0" fieldPosition="0">
        <references count="3">
          <reference field="4294967294" count="1" selected="0">
            <x v="0"/>
          </reference>
          <reference field="2" count="1" selected="0">
            <x v="837"/>
          </reference>
          <reference field="30" count="1" selected="0">
            <x v="1"/>
          </reference>
        </references>
      </pivotArea>
    </chartFormat>
    <chartFormat chart="0" format="34" series="1">
      <pivotArea type="data" outline="0" fieldPosition="0">
        <references count="3">
          <reference field="4294967294" count="1" selected="0">
            <x v="0"/>
          </reference>
          <reference field="2" count="1" selected="0">
            <x v="837"/>
          </reference>
          <reference field="30" count="1" selected="0">
            <x v="2"/>
          </reference>
        </references>
      </pivotArea>
    </chartFormat>
    <chartFormat chart="0" format="35" series="1">
      <pivotArea type="data" outline="0" fieldPosition="0">
        <references count="3">
          <reference field="4294967294" count="1" selected="0">
            <x v="0"/>
          </reference>
          <reference field="2" count="1" selected="0">
            <x v="837"/>
          </reference>
          <reference field="30" count="1" selected="0">
            <x v="3"/>
          </reference>
        </references>
      </pivotArea>
    </chartFormat>
    <chartFormat chart="0" format="36" series="1">
      <pivotArea type="data" outline="0" fieldPosition="0">
        <references count="3">
          <reference field="4294967294" count="1" selected="0">
            <x v="0"/>
          </reference>
          <reference field="2" count="1" selected="0">
            <x v="837"/>
          </reference>
          <reference field="30" count="1" selected="0">
            <x v="5"/>
          </reference>
        </references>
      </pivotArea>
    </chartFormat>
    <chartFormat chart="0" format="37" series="1">
      <pivotArea type="data" outline="0" fieldPosition="0">
        <references count="3">
          <reference field="4294967294" count="1" selected="0">
            <x v="0"/>
          </reference>
          <reference field="2" count="1" selected="0">
            <x v="837"/>
          </reference>
          <reference field="30" count="1" selected="0">
            <x v="6"/>
          </reference>
        </references>
      </pivotArea>
    </chartFormat>
    <chartFormat chart="0" format="38" series="1">
      <pivotArea type="data" outline="0" fieldPosition="0">
        <references count="3">
          <reference field="4294967294" count="1" selected="0">
            <x v="0"/>
          </reference>
          <reference field="2" count="1" selected="0">
            <x v="895"/>
          </reference>
          <reference field="30" count="1" selected="0">
            <x v="3"/>
          </reference>
        </references>
      </pivotArea>
    </chartFormat>
    <chartFormat chart="0" format="39" series="1">
      <pivotArea type="data" outline="0" fieldPosition="0">
        <references count="3">
          <reference field="4294967294" count="1" selected="0">
            <x v="0"/>
          </reference>
          <reference field="2" count="1" selected="0">
            <x v="895"/>
          </reference>
          <reference field="30" count="1" selected="0">
            <x v="5"/>
          </reference>
        </references>
      </pivotArea>
    </chartFormat>
    <chartFormat chart="0" format="40" series="1">
      <pivotArea type="data" outline="0" fieldPosition="0">
        <references count="3">
          <reference field="4294967294" count="1" selected="0">
            <x v="0"/>
          </reference>
          <reference field="2" count="1" selected="0">
            <x v="972"/>
          </reference>
          <reference field="30" count="1" selected="0">
            <x v="1"/>
          </reference>
        </references>
      </pivotArea>
    </chartFormat>
    <chartFormat chart="0" format="41" series="1">
      <pivotArea type="data" outline="0" fieldPosition="0">
        <references count="3">
          <reference field="4294967294" count="1" selected="0">
            <x v="0"/>
          </reference>
          <reference field="2" count="1" selected="0">
            <x v="972"/>
          </reference>
          <reference field="30" count="1" selected="0">
            <x v="2"/>
          </reference>
        </references>
      </pivotArea>
    </chartFormat>
    <chartFormat chart="0" format="42" series="1">
      <pivotArea type="data" outline="0" fieldPosition="0">
        <references count="3">
          <reference field="4294967294" count="1" selected="0">
            <x v="0"/>
          </reference>
          <reference field="2" count="1" selected="0">
            <x v="972"/>
          </reference>
          <reference field="30" count="1" selected="0">
            <x v="4"/>
          </reference>
        </references>
      </pivotArea>
    </chartFormat>
    <chartFormat chart="0" format="43" series="1">
      <pivotArea type="data" outline="0" fieldPosition="0">
        <references count="3">
          <reference field="4294967294" count="1" selected="0">
            <x v="0"/>
          </reference>
          <reference field="2" count="1" selected="0">
            <x v="1054"/>
          </reference>
          <reference field="30" count="1" selected="0">
            <x v="3"/>
          </reference>
        </references>
      </pivotArea>
    </chartFormat>
    <chartFormat chart="0" format="44" series="1">
      <pivotArea type="data" outline="0" fieldPosition="0">
        <references count="3">
          <reference field="4294967294" count="1" selected="0">
            <x v="0"/>
          </reference>
          <reference field="2" count="1" selected="0">
            <x v="1054"/>
          </reference>
          <reference field="30" count="1" selected="0">
            <x v="5"/>
          </reference>
        </references>
      </pivotArea>
    </chartFormat>
    <chartFormat chart="0" format="45" series="1">
      <pivotArea type="data" outline="0" fieldPosition="0">
        <references count="3">
          <reference field="4294967294" count="1" selected="0">
            <x v="0"/>
          </reference>
          <reference field="2" count="1" selected="0">
            <x v="1075"/>
          </reference>
          <reference field="30" count="1" selected="0">
            <x v="2"/>
          </reference>
        </references>
      </pivotArea>
    </chartFormat>
    <chartFormat chart="0" format="46" series="1">
      <pivotArea type="data" outline="0" fieldPosition="0">
        <references count="3">
          <reference field="4294967294" count="1" selected="0">
            <x v="0"/>
          </reference>
          <reference field="2" count="1" selected="0">
            <x v="1075"/>
          </reference>
          <reference field="30" count="1" selected="0">
            <x v="4"/>
          </reference>
        </references>
      </pivotArea>
    </chartFormat>
    <chartFormat chart="0" format="47" series="1">
      <pivotArea type="data" outline="0" fieldPosition="0">
        <references count="3">
          <reference field="4294967294" count="1" selected="0">
            <x v="0"/>
          </reference>
          <reference field="2" count="1" selected="0">
            <x v="1101"/>
          </reference>
          <reference field="30" count="1" selected="0">
            <x v="4"/>
          </reference>
        </references>
      </pivotArea>
    </chartFormat>
    <chartFormat chart="0" format="48" series="1">
      <pivotArea type="data" outline="0" fieldPosition="0">
        <references count="3">
          <reference field="4294967294" count="1" selected="0">
            <x v="0"/>
          </reference>
          <reference field="2" count="1" selected="0">
            <x v="1101"/>
          </reference>
          <reference field="30" count="1" selected="0">
            <x v="6"/>
          </reference>
        </references>
      </pivotArea>
    </chartFormat>
    <chartFormat chart="5" format="5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E7E6EF1-3874-46C6-9ECA-166593E33224}"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J3:K16" firstHeaderRow="1" firstDataRow="1" firstDataCol="1"/>
  <pivotFields count="31">
    <pivotField showAll="0"/>
    <pivotField dataField="1" showAll="0"/>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18">
        <item x="3"/>
        <item x="1"/>
        <item x="6"/>
        <item x="5"/>
        <item x="7"/>
        <item x="11"/>
        <item x="15"/>
        <item x="10"/>
        <item x="8"/>
        <item x="4"/>
        <item x="2"/>
        <item x="9"/>
        <item x="14"/>
        <item x="16"/>
        <item x="12"/>
        <item x="0"/>
        <item x="13"/>
        <item t="default"/>
      </items>
    </pivotField>
    <pivotField showAll="0"/>
    <pivotField showAll="0"/>
    <pivotField showAll="0"/>
    <pivotField showAll="0"/>
    <pivotField showAll="0">
      <items count="5">
        <item x="1"/>
        <item x="3"/>
        <item x="0"/>
        <item x="2"/>
        <item t="default"/>
      </items>
    </pivotField>
    <pivotField showAll="0"/>
    <pivotField showAll="0"/>
    <pivotField showAll="0"/>
    <pivotField numFmtId="164" showAll="0">
      <items count="180">
        <item x="0"/>
        <item x="1"/>
        <item x="2"/>
        <item x="129"/>
        <item x="103"/>
        <item x="45"/>
        <item x="46"/>
        <item x="47"/>
        <item x="104"/>
        <item x="64"/>
        <item x="65"/>
        <item x="66"/>
        <item x="105"/>
        <item x="106"/>
        <item x="107"/>
        <item x="108"/>
        <item x="109"/>
        <item x="110"/>
        <item x="111"/>
        <item x="112"/>
        <item x="113"/>
        <item x="114"/>
        <item x="115"/>
        <item x="116"/>
        <item x="117"/>
        <item x="77"/>
        <item x="118"/>
        <item x="119"/>
        <item x="120"/>
        <item x="3"/>
        <item x="4"/>
        <item x="78"/>
        <item x="5"/>
        <item x="159"/>
        <item x="6"/>
        <item x="67"/>
        <item x="48"/>
        <item x="49"/>
        <item x="50"/>
        <item x="79"/>
        <item x="68"/>
        <item x="69"/>
        <item x="70"/>
        <item x="80"/>
        <item x="81"/>
        <item x="82"/>
        <item x="83"/>
        <item x="84"/>
        <item x="85"/>
        <item x="86"/>
        <item x="87"/>
        <item x="88"/>
        <item x="89"/>
        <item x="90"/>
        <item x="91"/>
        <item x="92"/>
        <item x="93"/>
        <item x="94"/>
        <item x="7"/>
        <item x="8"/>
        <item x="9"/>
        <item x="160"/>
        <item x="10"/>
        <item x="51"/>
        <item x="52"/>
        <item x="53"/>
        <item x="54"/>
        <item x="143"/>
        <item x="71"/>
        <item x="72"/>
        <item x="144"/>
        <item x="145"/>
        <item x="146"/>
        <item x="147"/>
        <item x="148"/>
        <item x="149"/>
        <item x="150"/>
        <item x="151"/>
        <item x="152"/>
        <item x="153"/>
        <item x="154"/>
        <item x="155"/>
        <item x="156"/>
        <item x="95"/>
        <item x="157"/>
        <item x="121"/>
        <item x="158"/>
        <item x="96"/>
        <item x="11"/>
        <item x="97"/>
        <item x="98"/>
        <item x="12"/>
        <item x="13"/>
        <item x="126"/>
        <item x="14"/>
        <item x="15"/>
        <item x="55"/>
        <item x="16"/>
        <item x="17"/>
        <item x="18"/>
        <item x="19"/>
        <item x="20"/>
        <item x="21"/>
        <item x="22"/>
        <item x="23"/>
        <item x="24"/>
        <item x="25"/>
        <item x="26"/>
        <item x="27"/>
        <item x="28"/>
        <item x="29"/>
        <item x="30"/>
        <item x="31"/>
        <item x="32"/>
        <item x="33"/>
        <item x="34"/>
        <item x="35"/>
        <item x="36"/>
        <item x="37"/>
        <item x="99"/>
        <item x="38"/>
        <item x="39"/>
        <item x="40"/>
        <item x="127"/>
        <item x="56"/>
        <item x="57"/>
        <item x="58"/>
        <item x="176"/>
        <item x="73"/>
        <item x="74"/>
        <item x="161"/>
        <item x="162"/>
        <item x="163"/>
        <item x="164"/>
        <item x="165"/>
        <item x="166"/>
        <item x="167"/>
        <item x="168"/>
        <item x="169"/>
        <item x="170"/>
        <item x="171"/>
        <item x="172"/>
        <item x="173"/>
        <item x="100"/>
        <item x="101"/>
        <item x="174"/>
        <item x="175"/>
        <item x="122"/>
        <item x="41"/>
        <item x="42"/>
        <item x="43"/>
        <item x="59"/>
        <item x="128"/>
        <item x="60"/>
        <item x="61"/>
        <item x="62"/>
        <item x="63"/>
        <item x="177"/>
        <item x="178"/>
        <item x="75"/>
        <item x="76"/>
        <item x="130"/>
        <item x="131"/>
        <item x="132"/>
        <item x="133"/>
        <item x="134"/>
        <item x="135"/>
        <item x="136"/>
        <item x="137"/>
        <item x="138"/>
        <item x="139"/>
        <item x="140"/>
        <item x="123"/>
        <item x="124"/>
        <item x="141"/>
        <item x="142"/>
        <item x="125"/>
        <item x="102"/>
        <item x="44"/>
        <item t="default"/>
      </items>
    </pivotField>
    <pivotField numFmtId="164" showAll="0"/>
    <pivotField axis="axisRow" showAll="0">
      <items count="13">
        <item x="4"/>
        <item x="3"/>
        <item x="7"/>
        <item x="0"/>
        <item x="8"/>
        <item x="6"/>
        <item x="5"/>
        <item x="1"/>
        <item x="11"/>
        <item x="10"/>
        <item x="9"/>
        <item x="2"/>
        <item t="default"/>
      </items>
    </pivotField>
    <pivotField numFmtId="49" showAll="0"/>
    <pivotField showAll="0"/>
    <pivotField showAll="0"/>
    <pivotField showAll="0"/>
    <pivotField showAll="0"/>
    <pivotField dragToRow="0" dragToCol="0" dragToPage="0" showAll="0" defaultSubtota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2"/>
  </rowFields>
  <rowItems count="13">
    <i>
      <x/>
    </i>
    <i>
      <x v="1"/>
    </i>
    <i>
      <x v="2"/>
    </i>
    <i>
      <x v="3"/>
    </i>
    <i>
      <x v="4"/>
    </i>
    <i>
      <x v="5"/>
    </i>
    <i>
      <x v="6"/>
    </i>
    <i>
      <x v="7"/>
    </i>
    <i>
      <x v="8"/>
    </i>
    <i>
      <x v="9"/>
    </i>
    <i>
      <x v="10"/>
    </i>
    <i>
      <x v="11"/>
    </i>
    <i t="grand">
      <x/>
    </i>
  </rowItems>
  <colItems count="1">
    <i/>
  </colItems>
  <dataFields count="1">
    <dataField name="Count of Order ID" fld="1" subtotal="count" baseField="22" baseItem="1"/>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4B1D563-FC54-424B-B5AA-C7330B23CAEC}"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G3:H16" firstHeaderRow="1" firstDataRow="1" firstDataCol="1"/>
  <pivotFields count="31">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18">
        <item x="3"/>
        <item x="1"/>
        <item x="6"/>
        <item x="5"/>
        <item x="7"/>
        <item x="11"/>
        <item x="15"/>
        <item x="10"/>
        <item x="8"/>
        <item x="4"/>
        <item x="2"/>
        <item x="9"/>
        <item x="14"/>
        <item x="16"/>
        <item x="12"/>
        <item x="0"/>
        <item x="13"/>
        <item t="default"/>
      </items>
    </pivotField>
    <pivotField showAll="0"/>
    <pivotField showAll="0"/>
    <pivotField showAll="0"/>
    <pivotField showAll="0"/>
    <pivotField showAll="0">
      <items count="5">
        <item x="1"/>
        <item x="3"/>
        <item x="0"/>
        <item x="2"/>
        <item t="default"/>
      </items>
    </pivotField>
    <pivotField showAll="0"/>
    <pivotField showAll="0"/>
    <pivotField showAll="0"/>
    <pivotField numFmtId="164" showAll="0">
      <items count="180">
        <item x="0"/>
        <item x="1"/>
        <item x="2"/>
        <item x="129"/>
        <item x="103"/>
        <item x="45"/>
        <item x="46"/>
        <item x="47"/>
        <item x="104"/>
        <item x="64"/>
        <item x="65"/>
        <item x="66"/>
        <item x="105"/>
        <item x="106"/>
        <item x="107"/>
        <item x="108"/>
        <item x="109"/>
        <item x="110"/>
        <item x="111"/>
        <item x="112"/>
        <item x="113"/>
        <item x="114"/>
        <item x="115"/>
        <item x="116"/>
        <item x="117"/>
        <item x="77"/>
        <item x="118"/>
        <item x="119"/>
        <item x="120"/>
        <item x="3"/>
        <item x="4"/>
        <item x="78"/>
        <item x="5"/>
        <item x="159"/>
        <item x="6"/>
        <item x="67"/>
        <item x="48"/>
        <item x="49"/>
        <item x="50"/>
        <item x="79"/>
        <item x="68"/>
        <item x="69"/>
        <item x="70"/>
        <item x="80"/>
        <item x="81"/>
        <item x="82"/>
        <item x="83"/>
        <item x="84"/>
        <item x="85"/>
        <item x="86"/>
        <item x="87"/>
        <item x="88"/>
        <item x="89"/>
        <item x="90"/>
        <item x="91"/>
        <item x="92"/>
        <item x="93"/>
        <item x="94"/>
        <item x="7"/>
        <item x="8"/>
        <item x="9"/>
        <item x="160"/>
        <item x="10"/>
        <item x="51"/>
        <item x="52"/>
        <item x="53"/>
        <item x="54"/>
        <item x="143"/>
        <item x="71"/>
        <item x="72"/>
        <item x="144"/>
        <item x="145"/>
        <item x="146"/>
        <item x="147"/>
        <item x="148"/>
        <item x="149"/>
        <item x="150"/>
        <item x="151"/>
        <item x="152"/>
        <item x="153"/>
        <item x="154"/>
        <item x="155"/>
        <item x="156"/>
        <item x="95"/>
        <item x="157"/>
        <item x="121"/>
        <item x="158"/>
        <item x="96"/>
        <item x="11"/>
        <item x="97"/>
        <item x="98"/>
        <item x="12"/>
        <item x="13"/>
        <item x="126"/>
        <item x="14"/>
        <item x="15"/>
        <item x="55"/>
        <item x="16"/>
        <item x="17"/>
        <item x="18"/>
        <item x="19"/>
        <item x="20"/>
        <item x="21"/>
        <item x="22"/>
        <item x="23"/>
        <item x="24"/>
        <item x="25"/>
        <item x="26"/>
        <item x="27"/>
        <item x="28"/>
        <item x="29"/>
        <item x="30"/>
        <item x="31"/>
        <item x="32"/>
        <item x="33"/>
        <item x="34"/>
        <item x="35"/>
        <item x="36"/>
        <item x="37"/>
        <item x="99"/>
        <item x="38"/>
        <item x="39"/>
        <item x="40"/>
        <item x="127"/>
        <item x="56"/>
        <item x="57"/>
        <item x="58"/>
        <item x="176"/>
        <item x="73"/>
        <item x="74"/>
        <item x="161"/>
        <item x="162"/>
        <item x="163"/>
        <item x="164"/>
        <item x="165"/>
        <item x="166"/>
        <item x="167"/>
        <item x="168"/>
        <item x="169"/>
        <item x="170"/>
        <item x="171"/>
        <item x="172"/>
        <item x="173"/>
        <item x="100"/>
        <item x="101"/>
        <item x="174"/>
        <item x="175"/>
        <item x="122"/>
        <item x="41"/>
        <item x="42"/>
        <item x="43"/>
        <item x="59"/>
        <item x="128"/>
        <item x="60"/>
        <item x="61"/>
        <item x="62"/>
        <item x="63"/>
        <item x="177"/>
        <item x="178"/>
        <item x="75"/>
        <item x="76"/>
        <item x="130"/>
        <item x="131"/>
        <item x="132"/>
        <item x="133"/>
        <item x="134"/>
        <item x="135"/>
        <item x="136"/>
        <item x="137"/>
        <item x="138"/>
        <item x="139"/>
        <item x="140"/>
        <item x="123"/>
        <item x="124"/>
        <item x="141"/>
        <item x="142"/>
        <item x="125"/>
        <item x="102"/>
        <item x="44"/>
        <item t="default"/>
      </items>
    </pivotField>
    <pivotField numFmtId="164" showAll="0"/>
    <pivotField axis="axisRow" showAll="0">
      <items count="13">
        <item x="4"/>
        <item x="3"/>
        <item x="7"/>
        <item x="0"/>
        <item x="8"/>
        <item x="6"/>
        <item x="5"/>
        <item x="1"/>
        <item x="11"/>
        <item x="10"/>
        <item x="9"/>
        <item x="2"/>
        <item t="default"/>
      </items>
    </pivotField>
    <pivotField numFmtId="49" showAll="0"/>
    <pivotField showAll="0"/>
    <pivotField dataField="1" showAll="0"/>
    <pivotField showAll="0"/>
    <pivotField showAll="0"/>
    <pivotField dragToRow="0" dragToCol="0" dragToPage="0" showAll="0" defaultSubtota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2"/>
  </rowFields>
  <rowItems count="13">
    <i>
      <x/>
    </i>
    <i>
      <x v="1"/>
    </i>
    <i>
      <x v="2"/>
    </i>
    <i>
      <x v="3"/>
    </i>
    <i>
      <x v="4"/>
    </i>
    <i>
      <x v="5"/>
    </i>
    <i>
      <x v="6"/>
    </i>
    <i>
      <x v="7"/>
    </i>
    <i>
      <x v="8"/>
    </i>
    <i>
      <x v="9"/>
    </i>
    <i>
      <x v="10"/>
    </i>
    <i>
      <x v="11"/>
    </i>
    <i t="grand">
      <x/>
    </i>
  </rowItems>
  <colItems count="1">
    <i/>
  </colItems>
  <dataFields count="1">
    <dataField name="Sum of Quantity ordered new" fld="25" baseField="22" baseItem="3"/>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7CFFD20-B968-4BFF-8DE3-48219AF6A7C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D3:E16" firstHeaderRow="1" firstDataRow="1" firstDataCol="1"/>
  <pivotFields count="31">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18">
        <item x="3"/>
        <item x="1"/>
        <item x="6"/>
        <item x="5"/>
        <item x="7"/>
        <item x="11"/>
        <item x="15"/>
        <item x="10"/>
        <item x="8"/>
        <item x="4"/>
        <item x="2"/>
        <item x="9"/>
        <item x="14"/>
        <item x="16"/>
        <item x="12"/>
        <item x="0"/>
        <item x="13"/>
        <item t="default"/>
      </items>
    </pivotField>
    <pivotField showAll="0"/>
    <pivotField showAll="0"/>
    <pivotField showAll="0"/>
    <pivotField showAll="0"/>
    <pivotField showAll="0">
      <items count="5">
        <item x="1"/>
        <item x="3"/>
        <item x="0"/>
        <item x="2"/>
        <item t="default"/>
      </items>
    </pivotField>
    <pivotField showAll="0"/>
    <pivotField showAll="0"/>
    <pivotField showAll="0"/>
    <pivotField numFmtId="164" showAll="0">
      <items count="180">
        <item x="0"/>
        <item x="1"/>
        <item x="2"/>
        <item x="129"/>
        <item x="103"/>
        <item x="45"/>
        <item x="46"/>
        <item x="47"/>
        <item x="104"/>
        <item x="64"/>
        <item x="65"/>
        <item x="66"/>
        <item x="105"/>
        <item x="106"/>
        <item x="107"/>
        <item x="108"/>
        <item x="109"/>
        <item x="110"/>
        <item x="111"/>
        <item x="112"/>
        <item x="113"/>
        <item x="114"/>
        <item x="115"/>
        <item x="116"/>
        <item x="117"/>
        <item x="77"/>
        <item x="118"/>
        <item x="119"/>
        <item x="120"/>
        <item x="3"/>
        <item x="4"/>
        <item x="78"/>
        <item x="5"/>
        <item x="159"/>
        <item x="6"/>
        <item x="67"/>
        <item x="48"/>
        <item x="49"/>
        <item x="50"/>
        <item x="79"/>
        <item x="68"/>
        <item x="69"/>
        <item x="70"/>
        <item x="80"/>
        <item x="81"/>
        <item x="82"/>
        <item x="83"/>
        <item x="84"/>
        <item x="85"/>
        <item x="86"/>
        <item x="87"/>
        <item x="88"/>
        <item x="89"/>
        <item x="90"/>
        <item x="91"/>
        <item x="92"/>
        <item x="93"/>
        <item x="94"/>
        <item x="7"/>
        <item x="8"/>
        <item x="9"/>
        <item x="160"/>
        <item x="10"/>
        <item x="51"/>
        <item x="52"/>
        <item x="53"/>
        <item x="54"/>
        <item x="143"/>
        <item x="71"/>
        <item x="72"/>
        <item x="144"/>
        <item x="145"/>
        <item x="146"/>
        <item x="147"/>
        <item x="148"/>
        <item x="149"/>
        <item x="150"/>
        <item x="151"/>
        <item x="152"/>
        <item x="153"/>
        <item x="154"/>
        <item x="155"/>
        <item x="156"/>
        <item x="95"/>
        <item x="157"/>
        <item x="121"/>
        <item x="158"/>
        <item x="96"/>
        <item x="11"/>
        <item x="97"/>
        <item x="98"/>
        <item x="12"/>
        <item x="13"/>
        <item x="126"/>
        <item x="14"/>
        <item x="15"/>
        <item x="55"/>
        <item x="16"/>
        <item x="17"/>
        <item x="18"/>
        <item x="19"/>
        <item x="20"/>
        <item x="21"/>
        <item x="22"/>
        <item x="23"/>
        <item x="24"/>
        <item x="25"/>
        <item x="26"/>
        <item x="27"/>
        <item x="28"/>
        <item x="29"/>
        <item x="30"/>
        <item x="31"/>
        <item x="32"/>
        <item x="33"/>
        <item x="34"/>
        <item x="35"/>
        <item x="36"/>
        <item x="37"/>
        <item x="99"/>
        <item x="38"/>
        <item x="39"/>
        <item x="40"/>
        <item x="127"/>
        <item x="56"/>
        <item x="57"/>
        <item x="58"/>
        <item x="176"/>
        <item x="73"/>
        <item x="74"/>
        <item x="161"/>
        <item x="162"/>
        <item x="163"/>
        <item x="164"/>
        <item x="165"/>
        <item x="166"/>
        <item x="167"/>
        <item x="168"/>
        <item x="169"/>
        <item x="170"/>
        <item x="171"/>
        <item x="172"/>
        <item x="173"/>
        <item x="100"/>
        <item x="101"/>
        <item x="174"/>
        <item x="175"/>
        <item x="122"/>
        <item x="41"/>
        <item x="42"/>
        <item x="43"/>
        <item x="59"/>
        <item x="128"/>
        <item x="60"/>
        <item x="61"/>
        <item x="62"/>
        <item x="63"/>
        <item x="177"/>
        <item x="178"/>
        <item x="75"/>
        <item x="76"/>
        <item x="130"/>
        <item x="131"/>
        <item x="132"/>
        <item x="133"/>
        <item x="134"/>
        <item x="135"/>
        <item x="136"/>
        <item x="137"/>
        <item x="138"/>
        <item x="139"/>
        <item x="140"/>
        <item x="123"/>
        <item x="124"/>
        <item x="141"/>
        <item x="142"/>
        <item x="125"/>
        <item x="102"/>
        <item x="44"/>
        <item t="default"/>
      </items>
    </pivotField>
    <pivotField numFmtId="164" showAll="0"/>
    <pivotField axis="axisRow" showAll="0">
      <items count="13">
        <item x="4"/>
        <item x="3"/>
        <item x="7"/>
        <item x="0"/>
        <item x="8"/>
        <item x="6"/>
        <item x="5"/>
        <item x="1"/>
        <item x="11"/>
        <item x="10"/>
        <item x="9"/>
        <item x="2"/>
        <item t="default"/>
      </items>
    </pivotField>
    <pivotField numFmtId="49" showAll="0"/>
    <pivotField dataField="1" showAll="0"/>
    <pivotField showAll="0"/>
    <pivotField showAll="0"/>
    <pivotField showAll="0"/>
    <pivotField dragToRow="0" dragToCol="0" dragToPage="0" showAll="0" defaultSubtota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2"/>
  </rowFields>
  <rowItems count="13">
    <i>
      <x/>
    </i>
    <i>
      <x v="1"/>
    </i>
    <i>
      <x v="2"/>
    </i>
    <i>
      <x v="3"/>
    </i>
    <i>
      <x v="4"/>
    </i>
    <i>
      <x v="5"/>
    </i>
    <i>
      <x v="6"/>
    </i>
    <i>
      <x v="7"/>
    </i>
    <i>
      <x v="8"/>
    </i>
    <i>
      <x v="9"/>
    </i>
    <i>
      <x v="10"/>
    </i>
    <i>
      <x v="11"/>
    </i>
    <i t="grand">
      <x/>
    </i>
  </rowItems>
  <colItems count="1">
    <i/>
  </colItems>
  <dataFields count="1">
    <dataField name="Sum of Profit" fld="24" baseField="0" baseItem="0"/>
  </dataFields>
  <formats count="1">
    <format dxfId="16">
      <pivotArea collapsedLevelsAreSubtotals="1" fieldPosition="0">
        <references count="1">
          <reference field="22" count="0"/>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460B6FB-F4EB-4717-805A-DA377D1E3E5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6" firstHeaderRow="1" firstDataRow="1" firstDataCol="1"/>
  <pivotFields count="31">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18">
        <item x="3"/>
        <item x="1"/>
        <item x="6"/>
        <item x="5"/>
        <item x="7"/>
        <item x="11"/>
        <item x="15"/>
        <item x="10"/>
        <item x="8"/>
        <item x="4"/>
        <item x="2"/>
        <item x="9"/>
        <item x="14"/>
        <item x="16"/>
        <item x="12"/>
        <item x="0"/>
        <item x="13"/>
        <item t="default"/>
      </items>
    </pivotField>
    <pivotField showAll="0"/>
    <pivotField showAll="0"/>
    <pivotField showAll="0"/>
    <pivotField showAll="0"/>
    <pivotField showAll="0">
      <items count="5">
        <item x="1"/>
        <item x="3"/>
        <item x="0"/>
        <item x="2"/>
        <item t="default"/>
      </items>
    </pivotField>
    <pivotField showAll="0"/>
    <pivotField showAll="0"/>
    <pivotField showAll="0"/>
    <pivotField numFmtId="164" showAll="0">
      <items count="180">
        <item x="0"/>
        <item x="1"/>
        <item x="2"/>
        <item x="129"/>
        <item x="103"/>
        <item x="45"/>
        <item x="46"/>
        <item x="47"/>
        <item x="104"/>
        <item x="64"/>
        <item x="65"/>
        <item x="66"/>
        <item x="105"/>
        <item x="106"/>
        <item x="107"/>
        <item x="108"/>
        <item x="109"/>
        <item x="110"/>
        <item x="111"/>
        <item x="112"/>
        <item x="113"/>
        <item x="114"/>
        <item x="115"/>
        <item x="116"/>
        <item x="117"/>
        <item x="77"/>
        <item x="118"/>
        <item x="119"/>
        <item x="120"/>
        <item x="3"/>
        <item x="4"/>
        <item x="78"/>
        <item x="5"/>
        <item x="159"/>
        <item x="6"/>
        <item x="67"/>
        <item x="48"/>
        <item x="49"/>
        <item x="50"/>
        <item x="79"/>
        <item x="68"/>
        <item x="69"/>
        <item x="70"/>
        <item x="80"/>
        <item x="81"/>
        <item x="82"/>
        <item x="83"/>
        <item x="84"/>
        <item x="85"/>
        <item x="86"/>
        <item x="87"/>
        <item x="88"/>
        <item x="89"/>
        <item x="90"/>
        <item x="91"/>
        <item x="92"/>
        <item x="93"/>
        <item x="94"/>
        <item x="7"/>
        <item x="8"/>
        <item x="9"/>
        <item x="160"/>
        <item x="10"/>
        <item x="51"/>
        <item x="52"/>
        <item x="53"/>
        <item x="54"/>
        <item x="143"/>
        <item x="71"/>
        <item x="72"/>
        <item x="144"/>
        <item x="145"/>
        <item x="146"/>
        <item x="147"/>
        <item x="148"/>
        <item x="149"/>
        <item x="150"/>
        <item x="151"/>
        <item x="152"/>
        <item x="153"/>
        <item x="154"/>
        <item x="155"/>
        <item x="156"/>
        <item x="95"/>
        <item x="157"/>
        <item x="121"/>
        <item x="158"/>
        <item x="96"/>
        <item x="11"/>
        <item x="97"/>
        <item x="98"/>
        <item x="12"/>
        <item x="13"/>
        <item x="126"/>
        <item x="14"/>
        <item x="15"/>
        <item x="55"/>
        <item x="16"/>
        <item x="17"/>
        <item x="18"/>
        <item x="19"/>
        <item x="20"/>
        <item x="21"/>
        <item x="22"/>
        <item x="23"/>
        <item x="24"/>
        <item x="25"/>
        <item x="26"/>
        <item x="27"/>
        <item x="28"/>
        <item x="29"/>
        <item x="30"/>
        <item x="31"/>
        <item x="32"/>
        <item x="33"/>
        <item x="34"/>
        <item x="35"/>
        <item x="36"/>
        <item x="37"/>
        <item x="99"/>
        <item x="38"/>
        <item x="39"/>
        <item x="40"/>
        <item x="127"/>
        <item x="56"/>
        <item x="57"/>
        <item x="58"/>
        <item x="176"/>
        <item x="73"/>
        <item x="74"/>
        <item x="161"/>
        <item x="162"/>
        <item x="163"/>
        <item x="164"/>
        <item x="165"/>
        <item x="166"/>
        <item x="167"/>
        <item x="168"/>
        <item x="169"/>
        <item x="170"/>
        <item x="171"/>
        <item x="172"/>
        <item x="173"/>
        <item x="100"/>
        <item x="101"/>
        <item x="174"/>
        <item x="175"/>
        <item x="122"/>
        <item x="41"/>
        <item x="42"/>
        <item x="43"/>
        <item x="59"/>
        <item x="128"/>
        <item x="60"/>
        <item x="61"/>
        <item x="62"/>
        <item x="63"/>
        <item x="177"/>
        <item x="178"/>
        <item x="75"/>
        <item x="76"/>
        <item x="130"/>
        <item x="131"/>
        <item x="132"/>
        <item x="133"/>
        <item x="134"/>
        <item x="135"/>
        <item x="136"/>
        <item x="137"/>
        <item x="138"/>
        <item x="139"/>
        <item x="140"/>
        <item x="123"/>
        <item x="124"/>
        <item x="141"/>
        <item x="142"/>
        <item x="125"/>
        <item x="102"/>
        <item x="44"/>
        <item t="default"/>
      </items>
    </pivotField>
    <pivotField numFmtId="164" showAll="0"/>
    <pivotField axis="axisRow" showAll="0">
      <items count="13">
        <item x="4"/>
        <item x="3"/>
        <item x="7"/>
        <item x="0"/>
        <item x="8"/>
        <item x="6"/>
        <item x="5"/>
        <item x="1"/>
        <item x="11"/>
        <item x="10"/>
        <item x="9"/>
        <item x="2"/>
        <item t="default"/>
      </items>
    </pivotField>
    <pivotField numFmtId="49" showAll="0"/>
    <pivotField showAll="0"/>
    <pivotField showAll="0"/>
    <pivotField dataField="1" showAll="0"/>
    <pivotField showAll="0"/>
    <pivotField dragToRow="0" dragToCol="0" dragToPage="0" showAll="0" defaultSubtota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2"/>
  </rowFields>
  <rowItems count="13">
    <i>
      <x/>
    </i>
    <i>
      <x v="1"/>
    </i>
    <i>
      <x v="2"/>
    </i>
    <i>
      <x v="3"/>
    </i>
    <i>
      <x v="4"/>
    </i>
    <i>
      <x v="5"/>
    </i>
    <i>
      <x v="6"/>
    </i>
    <i>
      <x v="7"/>
    </i>
    <i>
      <x v="8"/>
    </i>
    <i>
      <x v="9"/>
    </i>
    <i>
      <x v="10"/>
    </i>
    <i>
      <x v="11"/>
    </i>
    <i t="grand">
      <x/>
    </i>
  </rowItems>
  <colItems count="1">
    <i/>
  </colItems>
  <dataFields count="1">
    <dataField name="Sum of Sales" fld="26" baseField="0" baseItem="0"/>
  </dataFields>
  <chartFormats count="8">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9"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1F18B44-F169-40A1-A7AE-26E857FA6F98}"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M3:N16" firstHeaderRow="1" firstDataRow="1" firstDataCol="1"/>
  <pivotFields count="31">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18">
        <item x="3"/>
        <item x="1"/>
        <item x="6"/>
        <item x="5"/>
        <item x="7"/>
        <item x="11"/>
        <item x="15"/>
        <item x="10"/>
        <item x="8"/>
        <item x="4"/>
        <item x="2"/>
        <item x="9"/>
        <item x="14"/>
        <item x="16"/>
        <item x="12"/>
        <item x="0"/>
        <item x="13"/>
        <item t="default"/>
      </items>
    </pivotField>
    <pivotField showAll="0"/>
    <pivotField showAll="0"/>
    <pivotField showAll="0"/>
    <pivotField showAll="0"/>
    <pivotField showAll="0">
      <items count="5">
        <item x="1"/>
        <item x="3"/>
        <item x="0"/>
        <item x="2"/>
        <item t="default"/>
      </items>
    </pivotField>
    <pivotField showAll="0"/>
    <pivotField showAll="0"/>
    <pivotField showAll="0"/>
    <pivotField numFmtId="164" showAll="0">
      <items count="180">
        <item x="0"/>
        <item x="1"/>
        <item x="2"/>
        <item x="129"/>
        <item x="103"/>
        <item x="45"/>
        <item x="46"/>
        <item x="47"/>
        <item x="104"/>
        <item x="64"/>
        <item x="65"/>
        <item x="66"/>
        <item x="105"/>
        <item x="106"/>
        <item x="107"/>
        <item x="108"/>
        <item x="109"/>
        <item x="110"/>
        <item x="111"/>
        <item x="112"/>
        <item x="113"/>
        <item x="114"/>
        <item x="115"/>
        <item x="116"/>
        <item x="117"/>
        <item x="77"/>
        <item x="118"/>
        <item x="119"/>
        <item x="120"/>
        <item x="3"/>
        <item x="4"/>
        <item x="78"/>
        <item x="5"/>
        <item x="159"/>
        <item x="6"/>
        <item x="67"/>
        <item x="48"/>
        <item x="49"/>
        <item x="50"/>
        <item x="79"/>
        <item x="68"/>
        <item x="69"/>
        <item x="70"/>
        <item x="80"/>
        <item x="81"/>
        <item x="82"/>
        <item x="83"/>
        <item x="84"/>
        <item x="85"/>
        <item x="86"/>
        <item x="87"/>
        <item x="88"/>
        <item x="89"/>
        <item x="90"/>
        <item x="91"/>
        <item x="92"/>
        <item x="93"/>
        <item x="94"/>
        <item x="7"/>
        <item x="8"/>
        <item x="9"/>
        <item x="160"/>
        <item x="10"/>
        <item x="51"/>
        <item x="52"/>
        <item x="53"/>
        <item x="54"/>
        <item x="143"/>
        <item x="71"/>
        <item x="72"/>
        <item x="144"/>
        <item x="145"/>
        <item x="146"/>
        <item x="147"/>
        <item x="148"/>
        <item x="149"/>
        <item x="150"/>
        <item x="151"/>
        <item x="152"/>
        <item x="153"/>
        <item x="154"/>
        <item x="155"/>
        <item x="156"/>
        <item x="95"/>
        <item x="157"/>
        <item x="121"/>
        <item x="158"/>
        <item x="96"/>
        <item x="11"/>
        <item x="97"/>
        <item x="98"/>
        <item x="12"/>
        <item x="13"/>
        <item x="126"/>
        <item x="14"/>
        <item x="15"/>
        <item x="55"/>
        <item x="16"/>
        <item x="17"/>
        <item x="18"/>
        <item x="19"/>
        <item x="20"/>
        <item x="21"/>
        <item x="22"/>
        <item x="23"/>
        <item x="24"/>
        <item x="25"/>
        <item x="26"/>
        <item x="27"/>
        <item x="28"/>
        <item x="29"/>
        <item x="30"/>
        <item x="31"/>
        <item x="32"/>
        <item x="33"/>
        <item x="34"/>
        <item x="35"/>
        <item x="36"/>
        <item x="37"/>
        <item x="99"/>
        <item x="38"/>
        <item x="39"/>
        <item x="40"/>
        <item x="127"/>
        <item x="56"/>
        <item x="57"/>
        <item x="58"/>
        <item x="176"/>
        <item x="73"/>
        <item x="74"/>
        <item x="161"/>
        <item x="162"/>
        <item x="163"/>
        <item x="164"/>
        <item x="165"/>
        <item x="166"/>
        <item x="167"/>
        <item x="168"/>
        <item x="169"/>
        <item x="170"/>
        <item x="171"/>
        <item x="172"/>
        <item x="173"/>
        <item x="100"/>
        <item x="101"/>
        <item x="174"/>
        <item x="175"/>
        <item x="122"/>
        <item x="41"/>
        <item x="42"/>
        <item x="43"/>
        <item x="59"/>
        <item x="128"/>
        <item x="60"/>
        <item x="61"/>
        <item x="62"/>
        <item x="63"/>
        <item x="177"/>
        <item x="178"/>
        <item x="75"/>
        <item x="76"/>
        <item x="130"/>
        <item x="131"/>
        <item x="132"/>
        <item x="133"/>
        <item x="134"/>
        <item x="135"/>
        <item x="136"/>
        <item x="137"/>
        <item x="138"/>
        <item x="139"/>
        <item x="140"/>
        <item x="123"/>
        <item x="124"/>
        <item x="141"/>
        <item x="142"/>
        <item x="125"/>
        <item x="102"/>
        <item x="44"/>
        <item t="default"/>
      </items>
    </pivotField>
    <pivotField numFmtId="164" showAll="0"/>
    <pivotField axis="axisRow" showAll="0">
      <items count="13">
        <item x="4"/>
        <item x="3"/>
        <item x="7"/>
        <item x="0"/>
        <item x="8"/>
        <item x="6"/>
        <item x="5"/>
        <item x="1"/>
        <item x="11"/>
        <item x="10"/>
        <item x="9"/>
        <item x="2"/>
        <item t="default"/>
      </items>
    </pivotField>
    <pivotField numFmtId="49" showAll="0"/>
    <pivotField showAll="0"/>
    <pivotField showAll="0"/>
    <pivotField showAll="0"/>
    <pivotField showAll="0"/>
    <pivotField dataField="1" dragToRow="0" dragToCol="0" dragToPage="0" showAll="0" defaultSubtota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2"/>
  </rowFields>
  <rowItems count="13">
    <i>
      <x/>
    </i>
    <i>
      <x v="1"/>
    </i>
    <i>
      <x v="2"/>
    </i>
    <i>
      <x v="3"/>
    </i>
    <i>
      <x v="4"/>
    </i>
    <i>
      <x v="5"/>
    </i>
    <i>
      <x v="6"/>
    </i>
    <i>
      <x v="7"/>
    </i>
    <i>
      <x v="8"/>
    </i>
    <i>
      <x v="9"/>
    </i>
    <i>
      <x v="10"/>
    </i>
    <i>
      <x v="11"/>
    </i>
    <i t="grand">
      <x/>
    </i>
  </rowItems>
  <colItems count="1">
    <i/>
  </colItems>
  <dataFields count="1">
    <dataField name="Sum of Profit Margin" fld="28"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860D2EB-4FEA-4DAB-9A42-DDCA29552BA3}"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P3:Q21" firstHeaderRow="1" firstDataRow="1" firstDataCol="1"/>
  <pivotFields count="31">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items count="18">
        <item x="3"/>
        <item x="1"/>
        <item x="6"/>
        <item x="5"/>
        <item x="7"/>
        <item x="11"/>
        <item x="15"/>
        <item x="10"/>
        <item x="8"/>
        <item x="4"/>
        <item x="2"/>
        <item x="9"/>
        <item x="14"/>
        <item x="16"/>
        <item x="12"/>
        <item x="0"/>
        <item x="13"/>
        <item t="default"/>
      </items>
    </pivotField>
    <pivotField showAll="0"/>
    <pivotField showAll="0"/>
    <pivotField showAll="0"/>
    <pivotField showAll="0"/>
    <pivotField showAll="0">
      <items count="5">
        <item x="1"/>
        <item x="3"/>
        <item x="0"/>
        <item x="2"/>
        <item t="default"/>
      </items>
    </pivotField>
    <pivotField showAll="0"/>
    <pivotField showAll="0"/>
    <pivotField showAll="0"/>
    <pivotField numFmtId="164" showAll="0">
      <items count="180">
        <item x="0"/>
        <item x="1"/>
        <item x="2"/>
        <item x="129"/>
        <item x="103"/>
        <item x="45"/>
        <item x="46"/>
        <item x="47"/>
        <item x="104"/>
        <item x="64"/>
        <item x="65"/>
        <item x="66"/>
        <item x="105"/>
        <item x="106"/>
        <item x="107"/>
        <item x="108"/>
        <item x="109"/>
        <item x="110"/>
        <item x="111"/>
        <item x="112"/>
        <item x="113"/>
        <item x="114"/>
        <item x="115"/>
        <item x="116"/>
        <item x="117"/>
        <item x="77"/>
        <item x="118"/>
        <item x="119"/>
        <item x="120"/>
        <item x="3"/>
        <item x="4"/>
        <item x="78"/>
        <item x="5"/>
        <item x="159"/>
        <item x="6"/>
        <item x="67"/>
        <item x="48"/>
        <item x="49"/>
        <item x="50"/>
        <item x="79"/>
        <item x="68"/>
        <item x="69"/>
        <item x="70"/>
        <item x="80"/>
        <item x="81"/>
        <item x="82"/>
        <item x="83"/>
        <item x="84"/>
        <item x="85"/>
        <item x="86"/>
        <item x="87"/>
        <item x="88"/>
        <item x="89"/>
        <item x="90"/>
        <item x="91"/>
        <item x="92"/>
        <item x="93"/>
        <item x="94"/>
        <item x="7"/>
        <item x="8"/>
        <item x="9"/>
        <item x="160"/>
        <item x="10"/>
        <item x="51"/>
        <item x="52"/>
        <item x="53"/>
        <item x="54"/>
        <item x="143"/>
        <item x="71"/>
        <item x="72"/>
        <item x="144"/>
        <item x="145"/>
        <item x="146"/>
        <item x="147"/>
        <item x="148"/>
        <item x="149"/>
        <item x="150"/>
        <item x="151"/>
        <item x="152"/>
        <item x="153"/>
        <item x="154"/>
        <item x="155"/>
        <item x="156"/>
        <item x="95"/>
        <item x="157"/>
        <item x="121"/>
        <item x="158"/>
        <item x="96"/>
        <item x="11"/>
        <item x="97"/>
        <item x="98"/>
        <item x="12"/>
        <item x="13"/>
        <item x="126"/>
        <item x="14"/>
        <item x="15"/>
        <item x="55"/>
        <item x="16"/>
        <item x="17"/>
        <item x="18"/>
        <item x="19"/>
        <item x="20"/>
        <item x="21"/>
        <item x="22"/>
        <item x="23"/>
        <item x="24"/>
        <item x="25"/>
        <item x="26"/>
        <item x="27"/>
        <item x="28"/>
        <item x="29"/>
        <item x="30"/>
        <item x="31"/>
        <item x="32"/>
        <item x="33"/>
        <item x="34"/>
        <item x="35"/>
        <item x="36"/>
        <item x="37"/>
        <item x="99"/>
        <item x="38"/>
        <item x="39"/>
        <item x="40"/>
        <item x="127"/>
        <item x="56"/>
        <item x="57"/>
        <item x="58"/>
        <item x="176"/>
        <item x="73"/>
        <item x="74"/>
        <item x="161"/>
        <item x="162"/>
        <item x="163"/>
        <item x="164"/>
        <item x="165"/>
        <item x="166"/>
        <item x="167"/>
        <item x="168"/>
        <item x="169"/>
        <item x="170"/>
        <item x="171"/>
        <item x="172"/>
        <item x="173"/>
        <item x="100"/>
        <item x="101"/>
        <item x="174"/>
        <item x="175"/>
        <item x="122"/>
        <item x="41"/>
        <item x="42"/>
        <item x="43"/>
        <item x="59"/>
        <item x="128"/>
        <item x="60"/>
        <item x="61"/>
        <item x="62"/>
        <item x="63"/>
        <item x="177"/>
        <item x="178"/>
        <item x="75"/>
        <item x="76"/>
        <item x="130"/>
        <item x="131"/>
        <item x="132"/>
        <item x="133"/>
        <item x="134"/>
        <item x="135"/>
        <item x="136"/>
        <item x="137"/>
        <item x="138"/>
        <item x="139"/>
        <item x="140"/>
        <item x="123"/>
        <item x="124"/>
        <item x="141"/>
        <item x="142"/>
        <item x="125"/>
        <item x="102"/>
        <item x="44"/>
        <item t="default"/>
      </items>
    </pivotField>
    <pivotField numFmtId="164" showAll="0"/>
    <pivotField showAll="0">
      <items count="13">
        <item x="4"/>
        <item x="3"/>
        <item x="7"/>
        <item x="0"/>
        <item x="8"/>
        <item x="6"/>
        <item x="5"/>
        <item x="1"/>
        <item x="11"/>
        <item x="10"/>
        <item x="9"/>
        <item x="2"/>
        <item t="default"/>
      </items>
    </pivotField>
    <pivotField dataField="1" numFmtId="49" showAll="0"/>
    <pivotField showAll="0"/>
    <pivotField showAll="0"/>
    <pivotField showAll="0"/>
    <pivotField showAll="0"/>
    <pivotField dragToRow="0" dragToCol="0" dragToPage="0" showAll="0" defaultSubtota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1"/>
  </rowFields>
  <rowItems count="18">
    <i>
      <x/>
    </i>
    <i>
      <x v="1"/>
    </i>
    <i>
      <x v="2"/>
    </i>
    <i>
      <x v="3"/>
    </i>
    <i>
      <x v="4"/>
    </i>
    <i>
      <x v="5"/>
    </i>
    <i>
      <x v="6"/>
    </i>
    <i>
      <x v="7"/>
    </i>
    <i>
      <x v="8"/>
    </i>
    <i>
      <x v="9"/>
    </i>
    <i>
      <x v="10"/>
    </i>
    <i>
      <x v="11"/>
    </i>
    <i>
      <x v="12"/>
    </i>
    <i>
      <x v="13"/>
    </i>
    <i>
      <x v="14"/>
    </i>
    <i>
      <x v="15"/>
    </i>
    <i>
      <x v="16"/>
    </i>
    <i t="grand">
      <x/>
    </i>
  </rowItems>
  <colItems count="1">
    <i/>
  </colItems>
  <dataFields count="1">
    <dataField name="Count of Delivery Days" fld="23" subtotal="count" baseField="11"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ADB8672B-2701-4B2A-B609-C9D6AB9B653B}" sourceName="Product Category">
  <pivotTables>
    <pivotTable tabId="2" name="PivotTable6"/>
    <pivotTable tabId="3" name="PivotTable10"/>
    <pivotTable tabId="3" name="PivotTable11"/>
    <pivotTable tabId="3" name="PivotTable7"/>
    <pivotTable tabId="3" name="PivotTable8"/>
    <pivotTable tabId="3" name="PivotTable9"/>
    <pivotTable tabId="2" name="PivotTable1"/>
    <pivotTable tabId="2" name="PivotTable2"/>
    <pivotTable tabId="2" name="PivotTable3"/>
    <pivotTable tabId="3" name="PivotTable6"/>
    <pivotTable tabId="2" name="PivotTable7"/>
  </pivotTables>
  <data>
    <tabular pivotCacheId="52087564">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 xr10:uid="{49367294-8FAC-40A5-8B5B-59D8105C5069}" sourceName="Product Sub-Category">
  <pivotTables>
    <pivotTable tabId="2" name="PivotTable6"/>
    <pivotTable tabId="3" name="PivotTable10"/>
    <pivotTable tabId="3" name="PivotTable11"/>
    <pivotTable tabId="3" name="PivotTable6"/>
    <pivotTable tabId="3" name="PivotTable7"/>
    <pivotTable tabId="3" name="PivotTable8"/>
    <pivotTable tabId="3" name="PivotTable9"/>
    <pivotTable tabId="2" name="PivotTable1"/>
    <pivotTable tabId="2" name="PivotTable2"/>
    <pivotTable tabId="2" name="PivotTable3"/>
    <pivotTable tabId="2" name="PivotTable7"/>
  </pivotTables>
  <data>
    <tabular pivotCacheId="52087564">
      <items count="17">
        <i x="3" s="1"/>
        <i x="1" s="1"/>
        <i x="6" s="1"/>
        <i x="5" s="1"/>
        <i x="7" s="1"/>
        <i x="11" s="1"/>
        <i x="15" s="1"/>
        <i x="10" s="1"/>
        <i x="8" s="1"/>
        <i x="4" s="1"/>
        <i x="2" s="1"/>
        <i x="9" s="1"/>
        <i x="14" s="1"/>
        <i x="16" s="1"/>
        <i x="12" s="1"/>
        <i x="0" s="1"/>
        <i x="1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DE579F19-4AB0-41D9-AE35-5393AFA3E2F1}" sourceName="Months (Order Date)">
  <pivotTables>
    <pivotTable tabId="2" name="PivotTable3"/>
    <pivotTable tabId="3" name="PivotTable10"/>
    <pivotTable tabId="3" name="PivotTable11"/>
    <pivotTable tabId="3" name="PivotTable6"/>
    <pivotTable tabId="3" name="PivotTable7"/>
    <pivotTable tabId="3" name="PivotTable8"/>
    <pivotTable tabId="3" name="PivotTable9"/>
    <pivotTable tabId="2" name="PivotTable1"/>
    <pivotTable tabId="2" name="PivotTable2"/>
    <pivotTable tabId="2" name="PivotTable6"/>
    <pivotTable tabId="2" name="PivotTable7"/>
  </pivotTables>
  <data>
    <tabular pivotCacheId="52087564">
      <items count="14">
        <i x="1" s="1"/>
        <i x="2" s="1"/>
        <i x="3" s="1"/>
        <i x="4" s="1"/>
        <i x="5" s="1"/>
        <i x="6" s="1"/>
        <i x="7" s="1" nd="1"/>
        <i x="8" s="1" nd="1"/>
        <i x="9" s="1" nd="1"/>
        <i x="10" s="1" nd="1"/>
        <i x="11" s="1" nd="1"/>
        <i x="12" s="1" nd="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1" xr10:uid="{E3E280A5-4B7A-412E-AA49-1CF49D644C82}" cache="Slicer_Product_Category" caption="Product Category" style="SlicerStyleDark1" rowHeight="241300"/>
  <slicer name="Product Sub-Category 1" xr10:uid="{05B51752-4BEB-479E-A06B-5C86805D6632}" cache="Slicer_Product_Sub_Category" caption="Product Sub-Category" style="SlicerStyleDark1" rowHeight="241300"/>
  <slicer name="Months (Order Date) 1" xr10:uid="{DC99038C-0B0C-4B4B-856E-A13DBFC89767}" cache="Slicer_Months__Order_Date" caption="Months (Order Date)"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213956B1-B5A7-40CF-B041-9C9CE10A180B}" cache="Slicer_Product_Category" caption="Product Category" rowHeight="241300"/>
  <slicer name="Product Sub-Category" xr10:uid="{9893E263-B9F9-4A30-85EB-A22D1330B386}" cache="Slicer_Product_Sub_Category" caption="Product Sub-Category" rowHeight="241300"/>
  <slicer name="Months (Order Date)" xr10:uid="{960517D6-5EB0-4273-A42B-4450A57E44BB}" cache="Slicer_Months__Order_Date" caption="Months (Order Dat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45BCA3E-246C-4D4F-8600-C73F4BA73807}" name="Table1" displayName="Table1" ref="A1:AB1937" totalsRowShown="0" headerRowDxfId="49" dataDxfId="48">
  <autoFilter ref="A1:AB1937" xr:uid="{345BCA3E-246C-4D4F-8600-C73F4BA73807}"/>
  <sortState xmlns:xlrd2="http://schemas.microsoft.com/office/spreadsheetml/2017/richdata2" ref="A2:AB1937">
    <sortCondition ref="W1:W1937"/>
  </sortState>
  <tableColumns count="28">
    <tableColumn id="1" xr3:uid="{5CB3061B-B220-45C7-B9C9-8DDB2758A84F}" name="Customer ID" dataDxfId="47"/>
    <tableColumn id="2" xr3:uid="{BFAC137C-B0DC-4B5B-A605-9C39DF3AFBFC}" name="Order ID" dataDxfId="46"/>
    <tableColumn id="3" xr3:uid="{0052511D-582A-4EDC-863F-74AAF3C818E6}" name="Customer Name" dataDxfId="45"/>
    <tableColumn id="4" xr3:uid="{9BF2B9C9-8D47-48FE-BB1C-7D23BE12916C}" name="Manager Name" dataDxfId="44"/>
    <tableColumn id="5" xr3:uid="{96EE154E-05EF-41A7-85F9-4286DC3C1BA2}" name="Order Priority" dataDxfId="43"/>
    <tableColumn id="6" xr3:uid="{04ACFD1B-84F7-4102-915C-AF86146E4BF5}" name="Discount" dataDxfId="42"/>
    <tableColumn id="7" xr3:uid="{332DB271-6FC4-4C1F-8345-B54714DB06BD}" name="Unit Price" dataDxfId="41"/>
    <tableColumn id="8" xr3:uid="{3EF18533-19E8-4E96-B0BA-5EF9DF150028}" name="Shipping Cost" dataDxfId="40"/>
    <tableColumn id="9" xr3:uid="{0C9E9B4D-ACBA-43E7-A210-8341595407B0}" name="Ship Mode" dataDxfId="39"/>
    <tableColumn id="10" xr3:uid="{CB21DF4B-017D-40CD-A7C6-3E1B749E4CC0}" name="Customer Segment" dataDxfId="38"/>
    <tableColumn id="11" xr3:uid="{74F260B0-C8A4-4F4C-9A25-312B62738BA5}" name="Product Category" dataDxfId="37"/>
    <tableColumn id="12" xr3:uid="{28A84806-CBC6-44A0-8ABB-BE85DA6DA00B}" name="Product Sub-Category" dataDxfId="36"/>
    <tableColumn id="13" xr3:uid="{0035B0E4-02F9-4890-A519-64C10CE5EFF4}" name="Product Container" dataDxfId="35"/>
    <tableColumn id="14" xr3:uid="{AFD1769B-6C50-4980-ABE3-20C4DA701A89}" name="Product Name" dataDxfId="34"/>
    <tableColumn id="15" xr3:uid="{DBFB3CF7-8EA7-4092-9400-E81BFA35A856}" name="Product Base Margin" dataDxfId="33"/>
    <tableColumn id="16" xr3:uid="{E1DFDAE3-6BE7-4D2E-876C-FD938648A6C0}" name="Country" dataDxfId="32"/>
    <tableColumn id="17" xr3:uid="{6475AFDB-4066-4275-8548-ACD8089E0685}" name="Region" dataDxfId="31"/>
    <tableColumn id="18" xr3:uid="{653BB273-28B8-4FC4-841D-DA06D86A2323}" name="State or Province" dataDxfId="30"/>
    <tableColumn id="19" xr3:uid="{06FCF786-CAC0-4553-89A3-EB8C46A0F48A}" name="City" dataDxfId="29"/>
    <tableColumn id="20" xr3:uid="{C7E39560-C566-410A-8929-E49EE5138C3A}" name="Postal Code" dataDxfId="28"/>
    <tableColumn id="21" xr3:uid="{7C240A1E-D0D0-4E1A-8C89-45190D0F0121}" name="Order Date" dataDxfId="27"/>
    <tableColumn id="22" xr3:uid="{3E1516E5-35F8-4BD3-8A44-D4DAC3AD5262}" name="Ship Date" dataDxfId="26"/>
    <tableColumn id="27" xr3:uid="{4E3C9D46-F911-4086-9AF0-D982B9A8E054}" name="Ship Date Months" dataDxfId="25"/>
    <tableColumn id="28" xr3:uid="{175494B0-1B99-419A-8A94-C4A66E908198}" name="Delivery Days" dataDxfId="24">
      <calculatedColumnFormula>NETWORKDAYS(Table1[[#This Row],[Order Date]],Table1[[#This Row],[Ship Date]])</calculatedColumnFormula>
    </tableColumn>
    <tableColumn id="23" xr3:uid="{3E45AA32-4237-48F5-A4F6-749EBF124039}" name="Profit" dataDxfId="23"/>
    <tableColumn id="24" xr3:uid="{5DAF6A52-56D7-449A-B8E9-8DD8BD61FB4F}" name="Quantity ordered new" dataDxfId="22"/>
    <tableColumn id="25" xr3:uid="{27051DD8-6BF3-4FA3-9D2D-CB170BE5598E}" name="Sales" dataDxfId="21"/>
    <tableColumn id="26" xr3:uid="{90366578-529D-4062-A3FB-3B1778C487DF}" name="Total" dataDxfId="20"/>
  </tableColumns>
  <tableStyleInfo name="TableStyleLight1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jpeg"/><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microsoft.com/office/2007/relationships/slicer" Target="../slicers/slicer2.xml"/><Relationship Id="rId3" Type="http://schemas.openxmlformats.org/officeDocument/2006/relationships/pivotTable" Target="../pivotTables/pivotTable3.xml"/><Relationship Id="rId7"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3.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676AF-ECF0-4BF1-B4BB-61770C85846A}">
  <dimension ref="A1"/>
  <sheetViews>
    <sheetView showGridLines="0" tabSelected="1" zoomScaleNormal="100" workbookViewId="0"/>
  </sheetViews>
  <sheetFormatPr defaultRowHeight="14.25" x14ac:dyDescent="0.45"/>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937"/>
  <sheetViews>
    <sheetView workbookViewId="0"/>
  </sheetViews>
  <sheetFormatPr defaultRowHeight="14.25" x14ac:dyDescent="0.45"/>
  <cols>
    <col min="1" max="1" width="13.46484375" bestFit="1" customWidth="1"/>
    <col min="2" max="2" width="12.796875" bestFit="1" customWidth="1"/>
    <col min="3" max="3" width="11.265625" bestFit="1" customWidth="1"/>
    <col min="4" max="4" width="10.9296875" bestFit="1" customWidth="1"/>
    <col min="5" max="5" width="9.6640625" bestFit="1" customWidth="1"/>
    <col min="6" max="6" width="13.46484375" bestFit="1" customWidth="1"/>
    <col min="7" max="7" width="14.1328125" bestFit="1" customWidth="1"/>
    <col min="8" max="8" width="13.46484375" bestFit="1" customWidth="1"/>
    <col min="9" max="9" width="8.06640625" bestFit="1" customWidth="1"/>
    <col min="10" max="10" width="11.265625" bestFit="1" customWidth="1"/>
    <col min="11" max="12" width="11.33203125" bestFit="1" customWidth="1"/>
    <col min="13" max="13" width="12" bestFit="1" customWidth="1"/>
    <col min="14" max="14" width="10.265625" bestFit="1" customWidth="1"/>
    <col min="15" max="15" width="16.59765625" bestFit="1" customWidth="1"/>
    <col min="16" max="16" width="10.3984375" bestFit="1" customWidth="1"/>
    <col min="17" max="17" width="9.53125" bestFit="1" customWidth="1"/>
    <col min="18" max="18" width="11.1328125" bestFit="1" customWidth="1"/>
    <col min="20" max="20" width="10.9296875" bestFit="1" customWidth="1"/>
    <col min="21" max="21" width="10.33203125" bestFit="1" customWidth="1"/>
    <col min="22" max="22" width="14.06640625" bestFit="1" customWidth="1"/>
    <col min="23" max="23" width="12.1328125" bestFit="1" customWidth="1"/>
    <col min="24" max="24" width="12.6640625" bestFit="1" customWidth="1"/>
    <col min="25" max="25" width="11.86328125" bestFit="1" customWidth="1"/>
    <col min="26" max="26" width="13" bestFit="1" customWidth="1"/>
    <col min="27" max="27" width="10.1328125" bestFit="1" customWidth="1"/>
    <col min="28" max="28" width="9.796875" bestFit="1" customWidth="1"/>
  </cols>
  <sheetData>
    <row r="1" spans="1:28" ht="42" x14ac:dyDescent="0.45">
      <c r="A1" s="1" t="s">
        <v>0</v>
      </c>
      <c r="B1" s="1" t="s">
        <v>1</v>
      </c>
      <c r="C1" s="2" t="s">
        <v>2</v>
      </c>
      <c r="D1" s="3" t="s">
        <v>3</v>
      </c>
      <c r="E1" s="2" t="s">
        <v>4</v>
      </c>
      <c r="F1" s="1" t="s">
        <v>5</v>
      </c>
      <c r="G1" s="1" t="s">
        <v>6</v>
      </c>
      <c r="H1" s="1" t="s">
        <v>7</v>
      </c>
      <c r="I1" s="2" t="s">
        <v>8</v>
      </c>
      <c r="J1" s="2" t="s">
        <v>9</v>
      </c>
      <c r="K1" s="2" t="s">
        <v>10</v>
      </c>
      <c r="L1" s="2" t="s">
        <v>11</v>
      </c>
      <c r="M1" s="2" t="s">
        <v>12</v>
      </c>
      <c r="N1" s="2" t="s">
        <v>13</v>
      </c>
      <c r="O1" s="1" t="s">
        <v>14</v>
      </c>
      <c r="P1" s="2" t="s">
        <v>15</v>
      </c>
      <c r="Q1" s="2" t="s">
        <v>16</v>
      </c>
      <c r="R1" s="2" t="s">
        <v>17</v>
      </c>
      <c r="S1" s="3" t="s">
        <v>18</v>
      </c>
      <c r="T1" s="1" t="s">
        <v>19</v>
      </c>
      <c r="U1" s="4" t="s">
        <v>20</v>
      </c>
      <c r="V1" s="4" t="s">
        <v>21</v>
      </c>
      <c r="W1" s="5" t="s">
        <v>22</v>
      </c>
      <c r="X1" s="5" t="s">
        <v>3030</v>
      </c>
      <c r="Y1" s="1" t="s">
        <v>23</v>
      </c>
      <c r="Z1" s="1" t="s">
        <v>24</v>
      </c>
      <c r="AA1" s="1" t="s">
        <v>25</v>
      </c>
      <c r="AB1" s="1" t="s">
        <v>26</v>
      </c>
    </row>
    <row r="2" spans="1:28" ht="64.5" x14ac:dyDescent="0.45">
      <c r="A2" s="6">
        <v>1552</v>
      </c>
      <c r="B2" s="6">
        <v>87486</v>
      </c>
      <c r="C2" s="7" t="s">
        <v>27</v>
      </c>
      <c r="D2" s="8" t="s">
        <v>28</v>
      </c>
      <c r="E2" s="7" t="s">
        <v>29</v>
      </c>
      <c r="F2" s="6">
        <v>0.01</v>
      </c>
      <c r="G2" s="6">
        <v>348.21</v>
      </c>
      <c r="H2" s="6">
        <v>40.19</v>
      </c>
      <c r="I2" s="7" t="s">
        <v>30</v>
      </c>
      <c r="J2" s="7" t="s">
        <v>31</v>
      </c>
      <c r="K2" s="7" t="s">
        <v>32</v>
      </c>
      <c r="L2" s="7" t="s">
        <v>33</v>
      </c>
      <c r="M2" s="7" t="s">
        <v>34</v>
      </c>
      <c r="N2" s="7" t="s">
        <v>35</v>
      </c>
      <c r="O2" s="6">
        <v>0.62</v>
      </c>
      <c r="P2" s="7" t="s">
        <v>36</v>
      </c>
      <c r="Q2" s="7" t="s">
        <v>37</v>
      </c>
      <c r="R2" s="7" t="s">
        <v>38</v>
      </c>
      <c r="S2" s="8" t="s">
        <v>39</v>
      </c>
      <c r="T2" s="6">
        <v>39056</v>
      </c>
      <c r="U2" s="9">
        <v>42005</v>
      </c>
      <c r="V2" s="9">
        <v>42095</v>
      </c>
      <c r="W2" s="9" t="s">
        <v>40</v>
      </c>
      <c r="X2" s="10">
        <f>NETWORKDAYS(Table1[[#This Row],[Order Date]],Table1[[#This Row],[Ship Date]])</f>
        <v>65</v>
      </c>
      <c r="Y2" s="6">
        <v>-337.09199999999998</v>
      </c>
      <c r="Z2" s="6">
        <v>2</v>
      </c>
      <c r="AA2" s="6">
        <v>723.54</v>
      </c>
      <c r="AB2" s="6">
        <v>348.2</v>
      </c>
    </row>
    <row r="3" spans="1:28" ht="90" x14ac:dyDescent="0.45">
      <c r="A3" s="6">
        <v>950</v>
      </c>
      <c r="B3" s="6">
        <v>89083</v>
      </c>
      <c r="C3" s="7" t="s">
        <v>41</v>
      </c>
      <c r="D3" s="8" t="s">
        <v>42</v>
      </c>
      <c r="E3" s="7" t="s">
        <v>29</v>
      </c>
      <c r="F3" s="6">
        <v>0.06</v>
      </c>
      <c r="G3" s="6">
        <v>40.98</v>
      </c>
      <c r="H3" s="6">
        <v>2.99</v>
      </c>
      <c r="I3" s="7" t="s">
        <v>43</v>
      </c>
      <c r="J3" s="7" t="s">
        <v>44</v>
      </c>
      <c r="K3" s="7" t="s">
        <v>45</v>
      </c>
      <c r="L3" s="7" t="s">
        <v>46</v>
      </c>
      <c r="M3" s="7" t="s">
        <v>47</v>
      </c>
      <c r="N3" s="7" t="s">
        <v>48</v>
      </c>
      <c r="O3" s="6">
        <v>0.36</v>
      </c>
      <c r="P3" s="7" t="s">
        <v>36</v>
      </c>
      <c r="Q3" s="7" t="s">
        <v>49</v>
      </c>
      <c r="R3" s="7" t="s">
        <v>50</v>
      </c>
      <c r="S3" s="8" t="s">
        <v>51</v>
      </c>
      <c r="T3" s="6">
        <v>55372</v>
      </c>
      <c r="U3" s="9">
        <v>42006</v>
      </c>
      <c r="V3" s="9">
        <v>42095</v>
      </c>
      <c r="W3" s="9" t="s">
        <v>40</v>
      </c>
      <c r="X3" s="10">
        <f>NETWORKDAYS(Table1[[#This Row],[Order Date]],Table1[[#This Row],[Ship Date]])</f>
        <v>64</v>
      </c>
      <c r="Y3" s="6">
        <v>-14.801880000000001</v>
      </c>
      <c r="Z3" s="6">
        <v>1</v>
      </c>
      <c r="AA3" s="6">
        <v>41.6</v>
      </c>
      <c r="AB3" s="6">
        <v>40.92</v>
      </c>
    </row>
    <row r="4" spans="1:28" ht="77.25" x14ac:dyDescent="0.45">
      <c r="A4" s="6">
        <v>1155</v>
      </c>
      <c r="B4" s="6">
        <v>90853</v>
      </c>
      <c r="C4" s="7" t="s">
        <v>52</v>
      </c>
      <c r="D4" s="8" t="s">
        <v>53</v>
      </c>
      <c r="E4" s="7" t="s">
        <v>29</v>
      </c>
      <c r="F4" s="6">
        <v>0.09</v>
      </c>
      <c r="G4" s="6">
        <v>9.11</v>
      </c>
      <c r="H4" s="6">
        <v>2.15</v>
      </c>
      <c r="I4" s="7" t="s">
        <v>54</v>
      </c>
      <c r="J4" s="7" t="s">
        <v>44</v>
      </c>
      <c r="K4" s="7" t="s">
        <v>45</v>
      </c>
      <c r="L4" s="7" t="s">
        <v>55</v>
      </c>
      <c r="M4" s="7" t="s">
        <v>56</v>
      </c>
      <c r="N4" s="7" t="s">
        <v>57</v>
      </c>
      <c r="O4" s="6">
        <v>0.4</v>
      </c>
      <c r="P4" s="7" t="s">
        <v>36</v>
      </c>
      <c r="Q4" s="7" t="s">
        <v>58</v>
      </c>
      <c r="R4" s="7" t="s">
        <v>59</v>
      </c>
      <c r="S4" s="8" t="s">
        <v>60</v>
      </c>
      <c r="T4" s="6">
        <v>90640</v>
      </c>
      <c r="U4" s="9">
        <v>42006</v>
      </c>
      <c r="V4" s="9">
        <v>42095</v>
      </c>
      <c r="W4" s="9" t="s">
        <v>40</v>
      </c>
      <c r="X4" s="10">
        <f>NETWORKDAYS(Table1[[#This Row],[Order Date]],Table1[[#This Row],[Ship Date]])</f>
        <v>64</v>
      </c>
      <c r="Y4" s="6">
        <v>20.299600000000002</v>
      </c>
      <c r="Z4" s="6">
        <v>4</v>
      </c>
      <c r="AA4" s="6">
        <v>34.409999999999997</v>
      </c>
      <c r="AB4" s="6">
        <v>9.02</v>
      </c>
    </row>
    <row r="5" spans="1:28" ht="102.75" x14ac:dyDescent="0.45">
      <c r="A5" s="6">
        <v>2256</v>
      </c>
      <c r="B5" s="6">
        <v>87963</v>
      </c>
      <c r="C5" s="7" t="s">
        <v>61</v>
      </c>
      <c r="D5" s="8" t="s">
        <v>28</v>
      </c>
      <c r="E5" s="7" t="s">
        <v>29</v>
      </c>
      <c r="F5" s="6">
        <v>7.0000000000000007E-2</v>
      </c>
      <c r="G5" s="6">
        <v>60.97</v>
      </c>
      <c r="H5" s="6">
        <v>4.5</v>
      </c>
      <c r="I5" s="7" t="s">
        <v>54</v>
      </c>
      <c r="J5" s="7" t="s">
        <v>62</v>
      </c>
      <c r="K5" s="7" t="s">
        <v>45</v>
      </c>
      <c r="L5" s="7" t="s">
        <v>63</v>
      </c>
      <c r="M5" s="7" t="s">
        <v>47</v>
      </c>
      <c r="N5" s="7" t="s">
        <v>64</v>
      </c>
      <c r="O5" s="6">
        <v>0.56000000000000005</v>
      </c>
      <c r="P5" s="7" t="s">
        <v>36</v>
      </c>
      <c r="Q5" s="7" t="s">
        <v>37</v>
      </c>
      <c r="R5" s="7" t="s">
        <v>65</v>
      </c>
      <c r="S5" s="8" t="s">
        <v>66</v>
      </c>
      <c r="T5" s="6">
        <v>28560</v>
      </c>
      <c r="U5" s="9">
        <v>42006</v>
      </c>
      <c r="V5" s="9">
        <v>42095</v>
      </c>
      <c r="W5" s="9" t="s">
        <v>40</v>
      </c>
      <c r="X5" s="10">
        <f>NETWORKDAYS(Table1[[#This Row],[Order Date]],Table1[[#This Row],[Ship Date]])</f>
        <v>64</v>
      </c>
      <c r="Y5" s="6">
        <v>-42.588000000000001</v>
      </c>
      <c r="Z5" s="6">
        <v>6</v>
      </c>
      <c r="AA5" s="6">
        <v>361.72</v>
      </c>
      <c r="AB5" s="6">
        <v>60.9</v>
      </c>
    </row>
    <row r="6" spans="1:28" ht="90" x14ac:dyDescent="0.45">
      <c r="A6" s="6">
        <v>949</v>
      </c>
      <c r="B6" s="6">
        <v>9285</v>
      </c>
      <c r="C6" s="7" t="s">
        <v>67</v>
      </c>
      <c r="D6" s="8" t="s">
        <v>53</v>
      </c>
      <c r="E6" s="7" t="s">
        <v>29</v>
      </c>
      <c r="F6" s="6">
        <v>0.06</v>
      </c>
      <c r="G6" s="6">
        <v>40.98</v>
      </c>
      <c r="H6" s="6">
        <v>2.99</v>
      </c>
      <c r="I6" s="7" t="s">
        <v>43</v>
      </c>
      <c r="J6" s="7" t="s">
        <v>44</v>
      </c>
      <c r="K6" s="7" t="s">
        <v>45</v>
      </c>
      <c r="L6" s="7" t="s">
        <v>46</v>
      </c>
      <c r="M6" s="7" t="s">
        <v>47</v>
      </c>
      <c r="N6" s="7" t="s">
        <v>48</v>
      </c>
      <c r="O6" s="6">
        <v>0.36</v>
      </c>
      <c r="P6" s="7" t="s">
        <v>36</v>
      </c>
      <c r="Q6" s="7" t="s">
        <v>58</v>
      </c>
      <c r="R6" s="7" t="s">
        <v>59</v>
      </c>
      <c r="S6" s="8" t="s">
        <v>68</v>
      </c>
      <c r="T6" s="6">
        <v>90049</v>
      </c>
      <c r="U6" s="9">
        <v>42006</v>
      </c>
      <c r="V6" s="9">
        <v>42095</v>
      </c>
      <c r="W6" s="9" t="s">
        <v>40</v>
      </c>
      <c r="X6" s="10">
        <f>NETWORKDAYS(Table1[[#This Row],[Order Date]],Table1[[#This Row],[Ship Date]])</f>
        <v>64</v>
      </c>
      <c r="Y6" s="6">
        <v>-19.0992</v>
      </c>
      <c r="Z6" s="6">
        <v>3</v>
      </c>
      <c r="AA6" s="6">
        <v>124.81</v>
      </c>
      <c r="AB6" s="6">
        <v>40.92</v>
      </c>
    </row>
    <row r="7" spans="1:28" ht="51.75" x14ac:dyDescent="0.45">
      <c r="A7" s="6">
        <v>1136</v>
      </c>
      <c r="B7" s="6">
        <v>87940</v>
      </c>
      <c r="C7" s="7" t="s">
        <v>69</v>
      </c>
      <c r="D7" s="8" t="s">
        <v>42</v>
      </c>
      <c r="E7" s="7" t="s">
        <v>70</v>
      </c>
      <c r="F7" s="6">
        <v>0.09</v>
      </c>
      <c r="G7" s="6">
        <v>270.97000000000003</v>
      </c>
      <c r="H7" s="6">
        <v>28.06</v>
      </c>
      <c r="I7" s="7" t="s">
        <v>30</v>
      </c>
      <c r="J7" s="7" t="s">
        <v>44</v>
      </c>
      <c r="K7" s="7" t="s">
        <v>71</v>
      </c>
      <c r="L7" s="7" t="s">
        <v>72</v>
      </c>
      <c r="M7" s="7" t="s">
        <v>73</v>
      </c>
      <c r="N7" s="7" t="s">
        <v>74</v>
      </c>
      <c r="O7" s="6">
        <v>0.56000000000000005</v>
      </c>
      <c r="P7" s="7" t="s">
        <v>36</v>
      </c>
      <c r="Q7" s="7" t="s">
        <v>49</v>
      </c>
      <c r="R7" s="7" t="s">
        <v>75</v>
      </c>
      <c r="S7" s="8" t="s">
        <v>76</v>
      </c>
      <c r="T7" s="6">
        <v>60188</v>
      </c>
      <c r="U7" s="9">
        <v>42006</v>
      </c>
      <c r="V7" s="9">
        <v>42095</v>
      </c>
      <c r="W7" s="9" t="s">
        <v>40</v>
      </c>
      <c r="X7" s="10">
        <f>NETWORKDAYS(Table1[[#This Row],[Order Date]],Table1[[#This Row],[Ship Date]])</f>
        <v>64</v>
      </c>
      <c r="Y7" s="6">
        <v>2660.1432</v>
      </c>
      <c r="Z7" s="6">
        <v>15</v>
      </c>
      <c r="AA7" s="6">
        <v>3855.28</v>
      </c>
      <c r="AB7" s="6">
        <v>270.88</v>
      </c>
    </row>
    <row r="8" spans="1:28" ht="51.75" x14ac:dyDescent="0.45">
      <c r="A8" s="6">
        <v>68</v>
      </c>
      <c r="B8" s="6">
        <v>37537</v>
      </c>
      <c r="C8" s="7" t="s">
        <v>77</v>
      </c>
      <c r="D8" s="8" t="s">
        <v>78</v>
      </c>
      <c r="E8" s="7" t="s">
        <v>79</v>
      </c>
      <c r="F8" s="6">
        <v>7.0000000000000007E-2</v>
      </c>
      <c r="G8" s="6">
        <v>100.98</v>
      </c>
      <c r="H8" s="6">
        <v>45</v>
      </c>
      <c r="I8" s="7" t="s">
        <v>30</v>
      </c>
      <c r="J8" s="7" t="s">
        <v>62</v>
      </c>
      <c r="K8" s="7" t="s">
        <v>32</v>
      </c>
      <c r="L8" s="7" t="s">
        <v>80</v>
      </c>
      <c r="M8" s="7" t="s">
        <v>73</v>
      </c>
      <c r="N8" s="7" t="s">
        <v>81</v>
      </c>
      <c r="O8" s="6">
        <v>0.69</v>
      </c>
      <c r="P8" s="7" t="s">
        <v>36</v>
      </c>
      <c r="Q8" s="7" t="s">
        <v>82</v>
      </c>
      <c r="R8" s="7" t="s">
        <v>83</v>
      </c>
      <c r="S8" s="8" t="s">
        <v>84</v>
      </c>
      <c r="T8" s="6">
        <v>10177</v>
      </c>
      <c r="U8" s="9">
        <v>42006</v>
      </c>
      <c r="V8" s="9">
        <v>42095</v>
      </c>
      <c r="W8" s="9" t="s">
        <v>40</v>
      </c>
      <c r="X8" s="10">
        <f>NETWORKDAYS(Table1[[#This Row],[Order Date]],Table1[[#This Row],[Ship Date]])</f>
        <v>64</v>
      </c>
      <c r="Y8" s="6">
        <v>-1679.76</v>
      </c>
      <c r="Z8" s="6">
        <v>43</v>
      </c>
      <c r="AA8" s="6">
        <v>4083.19</v>
      </c>
      <c r="AB8" s="6">
        <v>100.91</v>
      </c>
    </row>
    <row r="9" spans="1:28" ht="77.25" x14ac:dyDescent="0.45">
      <c r="A9" s="6">
        <v>164</v>
      </c>
      <c r="B9" s="6">
        <v>89961</v>
      </c>
      <c r="C9" s="7" t="s">
        <v>85</v>
      </c>
      <c r="D9" s="8" t="s">
        <v>53</v>
      </c>
      <c r="E9" s="7" t="s">
        <v>86</v>
      </c>
      <c r="F9" s="6">
        <v>0.05</v>
      </c>
      <c r="G9" s="6">
        <v>100.98</v>
      </c>
      <c r="H9" s="6">
        <v>35.840000000000003</v>
      </c>
      <c r="I9" s="7" t="s">
        <v>30</v>
      </c>
      <c r="J9" s="7" t="s">
        <v>87</v>
      </c>
      <c r="K9" s="7" t="s">
        <v>32</v>
      </c>
      <c r="L9" s="7" t="s">
        <v>88</v>
      </c>
      <c r="M9" s="7" t="s">
        <v>34</v>
      </c>
      <c r="N9" s="7" t="s">
        <v>89</v>
      </c>
      <c r="O9" s="6">
        <v>0.62</v>
      </c>
      <c r="P9" s="7" t="s">
        <v>36</v>
      </c>
      <c r="Q9" s="7" t="s">
        <v>58</v>
      </c>
      <c r="R9" s="7" t="s">
        <v>90</v>
      </c>
      <c r="S9" s="8" t="s">
        <v>91</v>
      </c>
      <c r="T9" s="6">
        <v>99352</v>
      </c>
      <c r="U9" s="9">
        <v>42006</v>
      </c>
      <c r="V9" s="9">
        <v>42095</v>
      </c>
      <c r="W9" s="9" t="s">
        <v>40</v>
      </c>
      <c r="X9" s="10">
        <f>NETWORKDAYS(Table1[[#This Row],[Order Date]],Table1[[#This Row],[Ship Date]])</f>
        <v>64</v>
      </c>
      <c r="Y9" s="6">
        <v>-111.4</v>
      </c>
      <c r="Z9" s="6">
        <v>7</v>
      </c>
      <c r="AA9" s="6">
        <v>715.55</v>
      </c>
      <c r="AB9" s="6">
        <v>100.93</v>
      </c>
    </row>
    <row r="10" spans="1:28" ht="51.75" x14ac:dyDescent="0.45">
      <c r="A10" s="6">
        <v>258</v>
      </c>
      <c r="B10" s="6">
        <v>85858</v>
      </c>
      <c r="C10" s="7" t="s">
        <v>92</v>
      </c>
      <c r="D10" s="8" t="s">
        <v>28</v>
      </c>
      <c r="E10" s="7" t="s">
        <v>86</v>
      </c>
      <c r="F10" s="6">
        <v>0.05</v>
      </c>
      <c r="G10" s="6">
        <v>17.48</v>
      </c>
      <c r="H10" s="6">
        <v>1.99</v>
      </c>
      <c r="I10" s="7" t="s">
        <v>43</v>
      </c>
      <c r="J10" s="7" t="s">
        <v>44</v>
      </c>
      <c r="K10" s="7" t="s">
        <v>71</v>
      </c>
      <c r="L10" s="7" t="s">
        <v>93</v>
      </c>
      <c r="M10" s="7" t="s">
        <v>94</v>
      </c>
      <c r="N10" s="7" t="s">
        <v>95</v>
      </c>
      <c r="O10" s="6">
        <v>0.45</v>
      </c>
      <c r="P10" s="7" t="s">
        <v>36</v>
      </c>
      <c r="Q10" s="7" t="s">
        <v>37</v>
      </c>
      <c r="R10" s="7" t="s">
        <v>96</v>
      </c>
      <c r="S10" s="8" t="s">
        <v>97</v>
      </c>
      <c r="T10" s="6">
        <v>33772</v>
      </c>
      <c r="U10" s="9">
        <v>42006</v>
      </c>
      <c r="V10" s="9">
        <v>42095</v>
      </c>
      <c r="W10" s="9" t="s">
        <v>40</v>
      </c>
      <c r="X10" s="10">
        <f>NETWORKDAYS(Table1[[#This Row],[Order Date]],Table1[[#This Row],[Ship Date]])</f>
        <v>64</v>
      </c>
      <c r="Y10" s="6">
        <v>-127.008</v>
      </c>
      <c r="Z10" s="6">
        <v>3</v>
      </c>
      <c r="AA10" s="6">
        <v>52.47</v>
      </c>
      <c r="AB10" s="6">
        <v>17.43</v>
      </c>
    </row>
    <row r="11" spans="1:28" ht="102.75" x14ac:dyDescent="0.45">
      <c r="A11" s="6">
        <v>349</v>
      </c>
      <c r="B11" s="6">
        <v>11527</v>
      </c>
      <c r="C11" s="7" t="s">
        <v>98</v>
      </c>
      <c r="D11" s="8" t="s">
        <v>28</v>
      </c>
      <c r="E11" s="7" t="s">
        <v>86</v>
      </c>
      <c r="F11" s="6">
        <v>0.04</v>
      </c>
      <c r="G11" s="6">
        <v>99.23</v>
      </c>
      <c r="H11" s="6">
        <v>8.99</v>
      </c>
      <c r="I11" s="7" t="s">
        <v>43</v>
      </c>
      <c r="J11" s="7" t="s">
        <v>87</v>
      </c>
      <c r="K11" s="7" t="s">
        <v>32</v>
      </c>
      <c r="L11" s="7" t="s">
        <v>99</v>
      </c>
      <c r="M11" s="7" t="s">
        <v>94</v>
      </c>
      <c r="N11" s="7" t="s">
        <v>100</v>
      </c>
      <c r="O11" s="6">
        <v>0.35</v>
      </c>
      <c r="P11" s="7" t="s">
        <v>36</v>
      </c>
      <c r="Q11" s="7" t="s">
        <v>37</v>
      </c>
      <c r="R11" s="7" t="s">
        <v>96</v>
      </c>
      <c r="S11" s="8" t="s">
        <v>101</v>
      </c>
      <c r="T11" s="6">
        <v>33132</v>
      </c>
      <c r="U11" s="9">
        <v>42006</v>
      </c>
      <c r="V11" s="9">
        <v>42095</v>
      </c>
      <c r="W11" s="9" t="s">
        <v>40</v>
      </c>
      <c r="X11" s="10">
        <f>NETWORKDAYS(Table1[[#This Row],[Order Date]],Table1[[#This Row],[Ship Date]])</f>
        <v>64</v>
      </c>
      <c r="Y11" s="6">
        <v>1916.6757</v>
      </c>
      <c r="Z11" s="6">
        <v>54</v>
      </c>
      <c r="AA11" s="6">
        <v>5555.6</v>
      </c>
      <c r="AB11" s="6">
        <v>99.19</v>
      </c>
    </row>
    <row r="12" spans="1:28" ht="102.75" x14ac:dyDescent="0.45">
      <c r="A12" s="6">
        <v>351</v>
      </c>
      <c r="B12" s="6">
        <v>88686</v>
      </c>
      <c r="C12" s="7" t="s">
        <v>102</v>
      </c>
      <c r="D12" s="8" t="s">
        <v>78</v>
      </c>
      <c r="E12" s="7" t="s">
        <v>86</v>
      </c>
      <c r="F12" s="6">
        <v>0.04</v>
      </c>
      <c r="G12" s="6">
        <v>99.23</v>
      </c>
      <c r="H12" s="6">
        <v>8.99</v>
      </c>
      <c r="I12" s="7" t="s">
        <v>43</v>
      </c>
      <c r="J12" s="7" t="s">
        <v>87</v>
      </c>
      <c r="K12" s="7" t="s">
        <v>32</v>
      </c>
      <c r="L12" s="7" t="s">
        <v>99</v>
      </c>
      <c r="M12" s="7" t="s">
        <v>94</v>
      </c>
      <c r="N12" s="7" t="s">
        <v>100</v>
      </c>
      <c r="O12" s="6">
        <v>0.35</v>
      </c>
      <c r="P12" s="7" t="s">
        <v>36</v>
      </c>
      <c r="Q12" s="7" t="s">
        <v>82</v>
      </c>
      <c r="R12" s="7" t="s">
        <v>83</v>
      </c>
      <c r="S12" s="8" t="s">
        <v>103</v>
      </c>
      <c r="T12" s="6">
        <v>13601</v>
      </c>
      <c r="U12" s="9">
        <v>42006</v>
      </c>
      <c r="V12" s="9">
        <v>42095</v>
      </c>
      <c r="W12" s="9" t="s">
        <v>40</v>
      </c>
      <c r="X12" s="10">
        <f>NETWORKDAYS(Table1[[#This Row],[Order Date]],Table1[[#This Row],[Ship Date]])</f>
        <v>64</v>
      </c>
      <c r="Y12" s="6">
        <v>993.83460000000002</v>
      </c>
      <c r="Z12" s="6">
        <v>14</v>
      </c>
      <c r="AA12" s="6">
        <v>1440.34</v>
      </c>
      <c r="AB12" s="6">
        <v>99.19</v>
      </c>
    </row>
    <row r="13" spans="1:28" ht="77.25" x14ac:dyDescent="0.45">
      <c r="A13" s="6">
        <v>114</v>
      </c>
      <c r="B13" s="6">
        <v>89583</v>
      </c>
      <c r="C13" s="7" t="s">
        <v>104</v>
      </c>
      <c r="D13" s="8" t="s">
        <v>53</v>
      </c>
      <c r="E13" s="7" t="s">
        <v>70</v>
      </c>
      <c r="F13" s="6">
        <v>0.03</v>
      </c>
      <c r="G13" s="6">
        <v>4.26</v>
      </c>
      <c r="H13" s="6">
        <v>1.2</v>
      </c>
      <c r="I13" s="7" t="s">
        <v>43</v>
      </c>
      <c r="J13" s="7" t="s">
        <v>87</v>
      </c>
      <c r="K13" s="7" t="s">
        <v>45</v>
      </c>
      <c r="L13" s="7" t="s">
        <v>105</v>
      </c>
      <c r="M13" s="7" t="s">
        <v>56</v>
      </c>
      <c r="N13" s="7" t="s">
        <v>106</v>
      </c>
      <c r="O13" s="6">
        <v>0.44</v>
      </c>
      <c r="P13" s="7" t="s">
        <v>36</v>
      </c>
      <c r="Q13" s="7" t="s">
        <v>58</v>
      </c>
      <c r="R13" s="7" t="s">
        <v>107</v>
      </c>
      <c r="S13" s="8" t="s">
        <v>108</v>
      </c>
      <c r="T13" s="6">
        <v>97035</v>
      </c>
      <c r="U13" s="9">
        <v>42007</v>
      </c>
      <c r="V13" s="9">
        <v>42095</v>
      </c>
      <c r="W13" s="9" t="s">
        <v>40</v>
      </c>
      <c r="X13" s="10">
        <f>NETWORKDAYS(Table1[[#This Row],[Order Date]],Table1[[#This Row],[Ship Date]])</f>
        <v>63</v>
      </c>
      <c r="Y13" s="6">
        <v>18.658000000000001</v>
      </c>
      <c r="Z13" s="6">
        <v>7</v>
      </c>
      <c r="AA13" s="6">
        <v>29.5</v>
      </c>
      <c r="AB13" s="6">
        <v>4.2300000000000004</v>
      </c>
    </row>
    <row r="14" spans="1:28" ht="77.25" x14ac:dyDescent="0.45">
      <c r="A14" s="6">
        <v>117</v>
      </c>
      <c r="B14" s="6">
        <v>7909</v>
      </c>
      <c r="C14" s="7" t="s">
        <v>109</v>
      </c>
      <c r="D14" s="8" t="s">
        <v>53</v>
      </c>
      <c r="E14" s="7" t="s">
        <v>70</v>
      </c>
      <c r="F14" s="6">
        <v>0.03</v>
      </c>
      <c r="G14" s="6">
        <v>4.26</v>
      </c>
      <c r="H14" s="6">
        <v>1.2</v>
      </c>
      <c r="I14" s="7" t="s">
        <v>43</v>
      </c>
      <c r="J14" s="7" t="s">
        <v>87</v>
      </c>
      <c r="K14" s="7" t="s">
        <v>45</v>
      </c>
      <c r="L14" s="7" t="s">
        <v>105</v>
      </c>
      <c r="M14" s="7" t="s">
        <v>56</v>
      </c>
      <c r="N14" s="7" t="s">
        <v>106</v>
      </c>
      <c r="O14" s="6">
        <v>0.44</v>
      </c>
      <c r="P14" s="7" t="s">
        <v>36</v>
      </c>
      <c r="Q14" s="7" t="s">
        <v>58</v>
      </c>
      <c r="R14" s="7" t="s">
        <v>90</v>
      </c>
      <c r="S14" s="8" t="s">
        <v>110</v>
      </c>
      <c r="T14" s="6">
        <v>98103</v>
      </c>
      <c r="U14" s="9">
        <v>42007</v>
      </c>
      <c r="V14" s="9">
        <v>42095</v>
      </c>
      <c r="W14" s="9" t="s">
        <v>40</v>
      </c>
      <c r="X14" s="10">
        <f>NETWORKDAYS(Table1[[#This Row],[Order Date]],Table1[[#This Row],[Ship Date]])</f>
        <v>63</v>
      </c>
      <c r="Y14" s="6">
        <v>9.82</v>
      </c>
      <c r="Z14" s="6">
        <v>29</v>
      </c>
      <c r="AA14" s="6">
        <v>122.23</v>
      </c>
      <c r="AB14" s="6">
        <v>4.2300000000000004</v>
      </c>
    </row>
    <row r="15" spans="1:28" ht="51.75" x14ac:dyDescent="0.45">
      <c r="A15" s="6">
        <v>1988</v>
      </c>
      <c r="B15" s="6">
        <v>89999</v>
      </c>
      <c r="C15" s="7" t="s">
        <v>111</v>
      </c>
      <c r="D15" s="8" t="s">
        <v>53</v>
      </c>
      <c r="E15" s="7" t="s">
        <v>70</v>
      </c>
      <c r="F15" s="6">
        <v>0.05</v>
      </c>
      <c r="G15" s="6">
        <v>20.98</v>
      </c>
      <c r="H15" s="6">
        <v>21.2</v>
      </c>
      <c r="I15" s="7" t="s">
        <v>43</v>
      </c>
      <c r="J15" s="7" t="s">
        <v>87</v>
      </c>
      <c r="K15" s="7" t="s">
        <v>32</v>
      </c>
      <c r="L15" s="7" t="s">
        <v>99</v>
      </c>
      <c r="M15" s="7" t="s">
        <v>112</v>
      </c>
      <c r="N15" s="7" t="s">
        <v>113</v>
      </c>
      <c r="O15" s="6">
        <v>0.78</v>
      </c>
      <c r="P15" s="7" t="s">
        <v>36</v>
      </c>
      <c r="Q15" s="7" t="s">
        <v>58</v>
      </c>
      <c r="R15" s="7" t="s">
        <v>114</v>
      </c>
      <c r="S15" s="8" t="s">
        <v>115</v>
      </c>
      <c r="T15" s="6">
        <v>84020</v>
      </c>
      <c r="U15" s="9">
        <v>42007</v>
      </c>
      <c r="V15" s="9">
        <v>42095</v>
      </c>
      <c r="W15" s="9" t="s">
        <v>40</v>
      </c>
      <c r="X15" s="10">
        <f>NETWORKDAYS(Table1[[#This Row],[Order Date]],Table1[[#This Row],[Ship Date]])</f>
        <v>63</v>
      </c>
      <c r="Y15" s="6">
        <v>-181.102</v>
      </c>
      <c r="Z15" s="6">
        <v>3</v>
      </c>
      <c r="AA15" s="6">
        <v>65.69</v>
      </c>
      <c r="AB15" s="6">
        <v>20.93</v>
      </c>
    </row>
    <row r="16" spans="1:28" ht="51.75" x14ac:dyDescent="0.45">
      <c r="A16" s="6">
        <v>2131</v>
      </c>
      <c r="B16" s="6">
        <v>90079</v>
      </c>
      <c r="C16" s="7" t="s">
        <v>116</v>
      </c>
      <c r="D16" s="8" t="s">
        <v>42</v>
      </c>
      <c r="E16" s="7" t="s">
        <v>70</v>
      </c>
      <c r="F16" s="6">
        <v>0.09</v>
      </c>
      <c r="G16" s="6">
        <v>150.97999999999999</v>
      </c>
      <c r="H16" s="6">
        <v>66.27</v>
      </c>
      <c r="I16" s="7" t="s">
        <v>30</v>
      </c>
      <c r="J16" s="7" t="s">
        <v>87</v>
      </c>
      <c r="K16" s="7" t="s">
        <v>32</v>
      </c>
      <c r="L16" s="7" t="s">
        <v>88</v>
      </c>
      <c r="M16" s="7" t="s">
        <v>34</v>
      </c>
      <c r="N16" s="7" t="s">
        <v>117</v>
      </c>
      <c r="O16" s="6">
        <v>0.65</v>
      </c>
      <c r="P16" s="7" t="s">
        <v>36</v>
      </c>
      <c r="Q16" s="7" t="s">
        <v>49</v>
      </c>
      <c r="R16" s="7" t="s">
        <v>118</v>
      </c>
      <c r="S16" s="8" t="s">
        <v>119</v>
      </c>
      <c r="T16" s="6">
        <v>64118</v>
      </c>
      <c r="U16" s="9">
        <v>42007</v>
      </c>
      <c r="V16" s="9">
        <v>42095</v>
      </c>
      <c r="W16" s="9" t="s">
        <v>40</v>
      </c>
      <c r="X16" s="10">
        <f>NETWORKDAYS(Table1[[#This Row],[Order Date]],Table1[[#This Row],[Ship Date]])</f>
        <v>63</v>
      </c>
      <c r="Y16" s="6">
        <v>-407.85</v>
      </c>
      <c r="Z16" s="6">
        <v>2</v>
      </c>
      <c r="AA16" s="6">
        <v>302.33999999999997</v>
      </c>
      <c r="AB16" s="6">
        <v>150.88999999999999</v>
      </c>
    </row>
    <row r="17" spans="1:28" ht="64.5" x14ac:dyDescent="0.45">
      <c r="A17" s="6">
        <v>2302</v>
      </c>
      <c r="B17" s="6">
        <v>87696</v>
      </c>
      <c r="C17" s="7" t="s">
        <v>120</v>
      </c>
      <c r="D17" s="8" t="s">
        <v>28</v>
      </c>
      <c r="E17" s="7" t="s">
        <v>70</v>
      </c>
      <c r="F17" s="6">
        <v>0.1</v>
      </c>
      <c r="G17" s="6">
        <v>12.53</v>
      </c>
      <c r="H17" s="6">
        <v>0.49</v>
      </c>
      <c r="I17" s="7" t="s">
        <v>43</v>
      </c>
      <c r="J17" s="7" t="s">
        <v>62</v>
      </c>
      <c r="K17" s="7" t="s">
        <v>45</v>
      </c>
      <c r="L17" s="7" t="s">
        <v>121</v>
      </c>
      <c r="M17" s="7" t="s">
        <v>47</v>
      </c>
      <c r="N17" s="7" t="s">
        <v>122</v>
      </c>
      <c r="O17" s="6">
        <v>0.38</v>
      </c>
      <c r="P17" s="7" t="s">
        <v>36</v>
      </c>
      <c r="Q17" s="7" t="s">
        <v>37</v>
      </c>
      <c r="R17" s="7" t="s">
        <v>96</v>
      </c>
      <c r="S17" s="8" t="s">
        <v>123</v>
      </c>
      <c r="T17" s="6">
        <v>32404</v>
      </c>
      <c r="U17" s="9">
        <v>42007</v>
      </c>
      <c r="V17" s="9">
        <v>42095</v>
      </c>
      <c r="W17" s="9" t="s">
        <v>40</v>
      </c>
      <c r="X17" s="10">
        <f>NETWORKDAYS(Table1[[#This Row],[Order Date]],Table1[[#This Row],[Ship Date]])</f>
        <v>63</v>
      </c>
      <c r="Y17" s="6">
        <v>244.464</v>
      </c>
      <c r="Z17" s="6">
        <v>8</v>
      </c>
      <c r="AA17" s="6">
        <v>92.02</v>
      </c>
      <c r="AB17" s="6">
        <v>12.43</v>
      </c>
    </row>
    <row r="18" spans="1:28" ht="90" x14ac:dyDescent="0.45">
      <c r="A18" s="6">
        <v>2302</v>
      </c>
      <c r="B18" s="6">
        <v>87696</v>
      </c>
      <c r="C18" s="7" t="s">
        <v>120</v>
      </c>
      <c r="D18" s="8" t="s">
        <v>28</v>
      </c>
      <c r="E18" s="7" t="s">
        <v>70</v>
      </c>
      <c r="F18" s="6">
        <v>0.1</v>
      </c>
      <c r="G18" s="6">
        <v>146.34</v>
      </c>
      <c r="H18" s="6">
        <v>43.75</v>
      </c>
      <c r="I18" s="7" t="s">
        <v>30</v>
      </c>
      <c r="J18" s="7" t="s">
        <v>62</v>
      </c>
      <c r="K18" s="7" t="s">
        <v>32</v>
      </c>
      <c r="L18" s="7" t="s">
        <v>33</v>
      </c>
      <c r="M18" s="7" t="s">
        <v>34</v>
      </c>
      <c r="N18" s="7" t="s">
        <v>124</v>
      </c>
      <c r="O18" s="6">
        <v>0.64</v>
      </c>
      <c r="P18" s="7" t="s">
        <v>36</v>
      </c>
      <c r="Q18" s="7" t="s">
        <v>37</v>
      </c>
      <c r="R18" s="7" t="s">
        <v>96</v>
      </c>
      <c r="S18" s="8" t="s">
        <v>123</v>
      </c>
      <c r="T18" s="6">
        <v>32404</v>
      </c>
      <c r="U18" s="9">
        <v>42007</v>
      </c>
      <c r="V18" s="9">
        <v>42095</v>
      </c>
      <c r="W18" s="9" t="s">
        <v>40</v>
      </c>
      <c r="X18" s="10">
        <f>NETWORKDAYS(Table1[[#This Row],[Order Date]],Table1[[#This Row],[Ship Date]])</f>
        <v>63</v>
      </c>
      <c r="Y18" s="6">
        <v>-473.57799999999997</v>
      </c>
      <c r="Z18" s="6">
        <v>2</v>
      </c>
      <c r="AA18" s="6">
        <v>283.55</v>
      </c>
      <c r="AB18" s="6">
        <v>146.24</v>
      </c>
    </row>
    <row r="19" spans="1:28" ht="90" x14ac:dyDescent="0.45">
      <c r="A19" s="6">
        <v>2303</v>
      </c>
      <c r="B19" s="6">
        <v>37987</v>
      </c>
      <c r="C19" s="7" t="s">
        <v>125</v>
      </c>
      <c r="D19" s="8" t="s">
        <v>78</v>
      </c>
      <c r="E19" s="7" t="s">
        <v>70</v>
      </c>
      <c r="F19" s="6">
        <v>0.1</v>
      </c>
      <c r="G19" s="6">
        <v>146.34</v>
      </c>
      <c r="H19" s="6">
        <v>43.75</v>
      </c>
      <c r="I19" s="7" t="s">
        <v>30</v>
      </c>
      <c r="J19" s="7" t="s">
        <v>62</v>
      </c>
      <c r="K19" s="7" t="s">
        <v>32</v>
      </c>
      <c r="L19" s="7" t="s">
        <v>33</v>
      </c>
      <c r="M19" s="7" t="s">
        <v>34</v>
      </c>
      <c r="N19" s="7" t="s">
        <v>124</v>
      </c>
      <c r="O19" s="6">
        <v>0.64</v>
      </c>
      <c r="P19" s="7" t="s">
        <v>36</v>
      </c>
      <c r="Q19" s="7" t="s">
        <v>82</v>
      </c>
      <c r="R19" s="7" t="s">
        <v>83</v>
      </c>
      <c r="S19" s="8" t="s">
        <v>84</v>
      </c>
      <c r="T19" s="6">
        <v>10011</v>
      </c>
      <c r="U19" s="9">
        <v>42007</v>
      </c>
      <c r="V19" s="9">
        <v>42095</v>
      </c>
      <c r="W19" s="9" t="s">
        <v>40</v>
      </c>
      <c r="X19" s="10">
        <f>NETWORKDAYS(Table1[[#This Row],[Order Date]],Table1[[#This Row],[Ship Date]])</f>
        <v>63</v>
      </c>
      <c r="Y19" s="6">
        <v>-270.85000000000002</v>
      </c>
      <c r="Z19" s="6">
        <v>6</v>
      </c>
      <c r="AA19" s="6">
        <v>850.64</v>
      </c>
      <c r="AB19" s="6">
        <v>146.24</v>
      </c>
    </row>
    <row r="20" spans="1:28" ht="77.25" x14ac:dyDescent="0.45">
      <c r="A20" s="6">
        <v>2579</v>
      </c>
      <c r="B20" s="6">
        <v>88296</v>
      </c>
      <c r="C20" s="7" t="s">
        <v>126</v>
      </c>
      <c r="D20" s="8" t="s">
        <v>28</v>
      </c>
      <c r="E20" s="7" t="s">
        <v>70</v>
      </c>
      <c r="F20" s="6">
        <v>0.09</v>
      </c>
      <c r="G20" s="6">
        <v>212.6</v>
      </c>
      <c r="H20" s="6">
        <v>52.2</v>
      </c>
      <c r="I20" s="7" t="s">
        <v>30</v>
      </c>
      <c r="J20" s="7" t="s">
        <v>87</v>
      </c>
      <c r="K20" s="7" t="s">
        <v>32</v>
      </c>
      <c r="L20" s="7" t="s">
        <v>33</v>
      </c>
      <c r="M20" s="7" t="s">
        <v>34</v>
      </c>
      <c r="N20" s="7" t="s">
        <v>127</v>
      </c>
      <c r="O20" s="6">
        <v>0.64</v>
      </c>
      <c r="P20" s="7" t="s">
        <v>36</v>
      </c>
      <c r="Q20" s="7" t="s">
        <v>37</v>
      </c>
      <c r="R20" s="7" t="s">
        <v>128</v>
      </c>
      <c r="S20" s="8" t="s">
        <v>129</v>
      </c>
      <c r="T20" s="6">
        <v>36869</v>
      </c>
      <c r="U20" s="9">
        <v>42007</v>
      </c>
      <c r="V20" s="9">
        <v>42095</v>
      </c>
      <c r="W20" s="9" t="s">
        <v>40</v>
      </c>
      <c r="X20" s="10">
        <f>NETWORKDAYS(Table1[[#This Row],[Order Date]],Table1[[#This Row],[Ship Date]])</f>
        <v>63</v>
      </c>
      <c r="Y20" s="6">
        <v>-274.49799999999999</v>
      </c>
      <c r="Z20" s="6">
        <v>1</v>
      </c>
      <c r="AA20" s="6">
        <v>174.5</v>
      </c>
      <c r="AB20" s="6">
        <v>212.51</v>
      </c>
    </row>
    <row r="21" spans="1:28" ht="77.25" x14ac:dyDescent="0.45">
      <c r="A21" s="6">
        <v>2775</v>
      </c>
      <c r="B21" s="6">
        <v>91229</v>
      </c>
      <c r="C21" s="7" t="s">
        <v>130</v>
      </c>
      <c r="D21" s="8" t="s">
        <v>42</v>
      </c>
      <c r="E21" s="7" t="s">
        <v>79</v>
      </c>
      <c r="F21" s="6">
        <v>7.0000000000000007E-2</v>
      </c>
      <c r="G21" s="6">
        <v>574.74</v>
      </c>
      <c r="H21" s="6">
        <v>24.49</v>
      </c>
      <c r="I21" s="7" t="s">
        <v>43</v>
      </c>
      <c r="J21" s="7" t="s">
        <v>44</v>
      </c>
      <c r="K21" s="7" t="s">
        <v>71</v>
      </c>
      <c r="L21" s="7" t="s">
        <v>72</v>
      </c>
      <c r="M21" s="7" t="s">
        <v>131</v>
      </c>
      <c r="N21" s="7" t="s">
        <v>132</v>
      </c>
      <c r="O21" s="6">
        <v>0.37</v>
      </c>
      <c r="P21" s="7" t="s">
        <v>36</v>
      </c>
      <c r="Q21" s="7" t="s">
        <v>49</v>
      </c>
      <c r="R21" s="7" t="s">
        <v>75</v>
      </c>
      <c r="S21" s="8" t="s">
        <v>133</v>
      </c>
      <c r="T21" s="6">
        <v>60131</v>
      </c>
      <c r="U21" s="9">
        <v>42034</v>
      </c>
      <c r="V21" s="9">
        <v>42096</v>
      </c>
      <c r="W21" s="9" t="s">
        <v>40</v>
      </c>
      <c r="X21" s="10">
        <f>NETWORKDAYS(Table1[[#This Row],[Order Date]],Table1[[#This Row],[Ship Date]])</f>
        <v>45</v>
      </c>
      <c r="Y21" s="6">
        <v>2860.9331999999999</v>
      </c>
      <c r="Z21" s="6">
        <v>8</v>
      </c>
      <c r="AA21" s="6">
        <v>4146.28</v>
      </c>
      <c r="AB21" s="6">
        <v>574.66999999999996</v>
      </c>
    </row>
    <row r="22" spans="1:28" ht="51.75" x14ac:dyDescent="0.45">
      <c r="A22" s="6">
        <v>2781</v>
      </c>
      <c r="B22" s="6">
        <v>87162</v>
      </c>
      <c r="C22" s="7" t="s">
        <v>134</v>
      </c>
      <c r="D22" s="8" t="s">
        <v>53</v>
      </c>
      <c r="E22" s="7" t="s">
        <v>79</v>
      </c>
      <c r="F22" s="6">
        <v>0.09</v>
      </c>
      <c r="G22" s="6">
        <v>2.16</v>
      </c>
      <c r="H22" s="6">
        <v>6.05</v>
      </c>
      <c r="I22" s="7" t="s">
        <v>43</v>
      </c>
      <c r="J22" s="7" t="s">
        <v>44</v>
      </c>
      <c r="K22" s="7" t="s">
        <v>45</v>
      </c>
      <c r="L22" s="7" t="s">
        <v>46</v>
      </c>
      <c r="M22" s="7" t="s">
        <v>47</v>
      </c>
      <c r="N22" s="7" t="s">
        <v>135</v>
      </c>
      <c r="O22" s="6">
        <v>0.37</v>
      </c>
      <c r="P22" s="7" t="s">
        <v>36</v>
      </c>
      <c r="Q22" s="7" t="s">
        <v>58</v>
      </c>
      <c r="R22" s="7" t="s">
        <v>107</v>
      </c>
      <c r="S22" s="8" t="s">
        <v>136</v>
      </c>
      <c r="T22" s="6">
        <v>97071</v>
      </c>
      <c r="U22" s="9">
        <v>42035</v>
      </c>
      <c r="V22" s="9">
        <v>42096</v>
      </c>
      <c r="W22" s="9" t="s">
        <v>40</v>
      </c>
      <c r="X22" s="10">
        <f>NETWORKDAYS(Table1[[#This Row],[Order Date]],Table1[[#This Row],[Ship Date]])</f>
        <v>44</v>
      </c>
      <c r="Y22" s="6">
        <v>-37.789000000000001</v>
      </c>
      <c r="Z22" s="6">
        <v>2</v>
      </c>
      <c r="AA22" s="6">
        <v>5.48</v>
      </c>
      <c r="AB22" s="6">
        <v>2.0699999999999998</v>
      </c>
    </row>
    <row r="23" spans="1:28" ht="64.5" x14ac:dyDescent="0.45">
      <c r="A23" s="6">
        <v>68</v>
      </c>
      <c r="B23" s="6">
        <v>55713</v>
      </c>
      <c r="C23" s="7" t="s">
        <v>77</v>
      </c>
      <c r="D23" s="8" t="s">
        <v>78</v>
      </c>
      <c r="E23" s="7" t="s">
        <v>70</v>
      </c>
      <c r="F23" s="6">
        <v>0.09</v>
      </c>
      <c r="G23" s="6">
        <v>122.99</v>
      </c>
      <c r="H23" s="6">
        <v>70.2</v>
      </c>
      <c r="I23" s="7" t="s">
        <v>30</v>
      </c>
      <c r="J23" s="7" t="s">
        <v>62</v>
      </c>
      <c r="K23" s="7" t="s">
        <v>32</v>
      </c>
      <c r="L23" s="7" t="s">
        <v>80</v>
      </c>
      <c r="M23" s="7" t="s">
        <v>73</v>
      </c>
      <c r="N23" s="7" t="s">
        <v>137</v>
      </c>
      <c r="O23" s="6">
        <v>0.74</v>
      </c>
      <c r="P23" s="7" t="s">
        <v>36</v>
      </c>
      <c r="Q23" s="7" t="s">
        <v>82</v>
      </c>
      <c r="R23" s="7" t="s">
        <v>83</v>
      </c>
      <c r="S23" s="8" t="s">
        <v>84</v>
      </c>
      <c r="T23" s="6">
        <v>10177</v>
      </c>
      <c r="U23" s="9">
        <v>42037</v>
      </c>
      <c r="V23" s="9">
        <v>42096</v>
      </c>
      <c r="W23" s="9" t="s">
        <v>40</v>
      </c>
      <c r="X23" s="10">
        <f>NETWORKDAYS(Table1[[#This Row],[Order Date]],Table1[[#This Row],[Ship Date]])</f>
        <v>44</v>
      </c>
      <c r="Y23" s="6">
        <v>-2426.5500000000002</v>
      </c>
      <c r="Z23" s="6">
        <v>49</v>
      </c>
      <c r="AA23" s="6">
        <v>5718.85</v>
      </c>
      <c r="AB23" s="6">
        <v>122.9</v>
      </c>
    </row>
    <row r="24" spans="1:28" ht="64.5" x14ac:dyDescent="0.45">
      <c r="A24" s="6">
        <v>70</v>
      </c>
      <c r="B24" s="6">
        <v>87947</v>
      </c>
      <c r="C24" s="7" t="s">
        <v>138</v>
      </c>
      <c r="D24" s="8" t="s">
        <v>78</v>
      </c>
      <c r="E24" s="7" t="s">
        <v>70</v>
      </c>
      <c r="F24" s="6">
        <v>0.09</v>
      </c>
      <c r="G24" s="6">
        <v>122.99</v>
      </c>
      <c r="H24" s="6">
        <v>70.2</v>
      </c>
      <c r="I24" s="7" t="s">
        <v>30</v>
      </c>
      <c r="J24" s="7" t="s">
        <v>62</v>
      </c>
      <c r="K24" s="7" t="s">
        <v>32</v>
      </c>
      <c r="L24" s="7" t="s">
        <v>80</v>
      </c>
      <c r="M24" s="7" t="s">
        <v>73</v>
      </c>
      <c r="N24" s="7" t="s">
        <v>137</v>
      </c>
      <c r="O24" s="6">
        <v>0.74</v>
      </c>
      <c r="P24" s="7" t="s">
        <v>36</v>
      </c>
      <c r="Q24" s="7" t="s">
        <v>82</v>
      </c>
      <c r="R24" s="7" t="s">
        <v>139</v>
      </c>
      <c r="S24" s="8" t="s">
        <v>140</v>
      </c>
      <c r="T24" s="6">
        <v>5401</v>
      </c>
      <c r="U24" s="9">
        <v>42037</v>
      </c>
      <c r="V24" s="9">
        <v>42096</v>
      </c>
      <c r="W24" s="9" t="s">
        <v>40</v>
      </c>
      <c r="X24" s="10">
        <f>NETWORKDAYS(Table1[[#This Row],[Order Date]],Table1[[#This Row],[Ship Date]])</f>
        <v>44</v>
      </c>
      <c r="Y24" s="6">
        <v>-2426.5500000000002</v>
      </c>
      <c r="Z24" s="6">
        <v>12</v>
      </c>
      <c r="AA24" s="6">
        <v>1400.53</v>
      </c>
      <c r="AB24" s="6">
        <v>122.9</v>
      </c>
    </row>
    <row r="25" spans="1:28" ht="64.5" x14ac:dyDescent="0.45">
      <c r="A25" s="6">
        <v>2498</v>
      </c>
      <c r="B25" s="6">
        <v>54567</v>
      </c>
      <c r="C25" s="7" t="s">
        <v>141</v>
      </c>
      <c r="D25" s="8" t="s">
        <v>53</v>
      </c>
      <c r="E25" s="7" t="s">
        <v>86</v>
      </c>
      <c r="F25" s="6">
        <v>0.09</v>
      </c>
      <c r="G25" s="6">
        <v>6.28</v>
      </c>
      <c r="H25" s="6">
        <v>5.41</v>
      </c>
      <c r="I25" s="7" t="s">
        <v>43</v>
      </c>
      <c r="J25" s="7" t="s">
        <v>31</v>
      </c>
      <c r="K25" s="7" t="s">
        <v>32</v>
      </c>
      <c r="L25" s="7" t="s">
        <v>99</v>
      </c>
      <c r="M25" s="7" t="s">
        <v>47</v>
      </c>
      <c r="N25" s="7" t="s">
        <v>142</v>
      </c>
      <c r="O25" s="6">
        <v>0.53</v>
      </c>
      <c r="P25" s="7" t="s">
        <v>36</v>
      </c>
      <c r="Q25" s="7" t="s">
        <v>58</v>
      </c>
      <c r="R25" s="7" t="s">
        <v>59</v>
      </c>
      <c r="S25" s="8" t="s">
        <v>143</v>
      </c>
      <c r="T25" s="6">
        <v>92024</v>
      </c>
      <c r="U25" s="9">
        <v>42037</v>
      </c>
      <c r="V25" s="9">
        <v>42096</v>
      </c>
      <c r="W25" s="9" t="s">
        <v>40</v>
      </c>
      <c r="X25" s="10">
        <f>NETWORKDAYS(Table1[[#This Row],[Order Date]],Table1[[#This Row],[Ship Date]])</f>
        <v>44</v>
      </c>
      <c r="Y25" s="6">
        <v>-61.59</v>
      </c>
      <c r="Z25" s="6">
        <v>56</v>
      </c>
      <c r="AA25" s="6">
        <v>355.4</v>
      </c>
      <c r="AB25" s="6">
        <v>6.19</v>
      </c>
    </row>
    <row r="26" spans="1:28" ht="64.5" x14ac:dyDescent="0.45">
      <c r="A26" s="6">
        <v>2500</v>
      </c>
      <c r="B26" s="6">
        <v>88320</v>
      </c>
      <c r="C26" s="7" t="s">
        <v>144</v>
      </c>
      <c r="D26" s="8" t="s">
        <v>42</v>
      </c>
      <c r="E26" s="7" t="s">
        <v>86</v>
      </c>
      <c r="F26" s="6">
        <v>0.09</v>
      </c>
      <c r="G26" s="6">
        <v>6.28</v>
      </c>
      <c r="H26" s="6">
        <v>5.41</v>
      </c>
      <c r="I26" s="7" t="s">
        <v>43</v>
      </c>
      <c r="J26" s="7" t="s">
        <v>31</v>
      </c>
      <c r="K26" s="7" t="s">
        <v>32</v>
      </c>
      <c r="L26" s="7" t="s">
        <v>99</v>
      </c>
      <c r="M26" s="7" t="s">
        <v>47</v>
      </c>
      <c r="N26" s="7" t="s">
        <v>142</v>
      </c>
      <c r="O26" s="6">
        <v>0.53</v>
      </c>
      <c r="P26" s="7" t="s">
        <v>36</v>
      </c>
      <c r="Q26" s="7" t="s">
        <v>49</v>
      </c>
      <c r="R26" s="7" t="s">
        <v>75</v>
      </c>
      <c r="S26" s="8" t="s">
        <v>145</v>
      </c>
      <c r="T26" s="6">
        <v>60102</v>
      </c>
      <c r="U26" s="9">
        <v>42037</v>
      </c>
      <c r="V26" s="9">
        <v>42096</v>
      </c>
      <c r="W26" s="9" t="s">
        <v>40</v>
      </c>
      <c r="X26" s="10">
        <f>NETWORKDAYS(Table1[[#This Row],[Order Date]],Table1[[#This Row],[Ship Date]])</f>
        <v>44</v>
      </c>
      <c r="Y26" s="6">
        <v>-32.026800000000001</v>
      </c>
      <c r="Z26" s="6">
        <v>14</v>
      </c>
      <c r="AA26" s="6">
        <v>88.85</v>
      </c>
      <c r="AB26" s="6">
        <v>6.19</v>
      </c>
    </row>
    <row r="27" spans="1:28" ht="64.5" x14ac:dyDescent="0.45">
      <c r="A27" s="6">
        <v>1412</v>
      </c>
      <c r="B27" s="6">
        <v>87087</v>
      </c>
      <c r="C27" s="7" t="s">
        <v>146</v>
      </c>
      <c r="D27" s="8" t="s">
        <v>53</v>
      </c>
      <c r="E27" s="7" t="s">
        <v>147</v>
      </c>
      <c r="F27" s="6">
        <v>0.08</v>
      </c>
      <c r="G27" s="6">
        <v>3.38</v>
      </c>
      <c r="H27" s="6">
        <v>0.85</v>
      </c>
      <c r="I27" s="7" t="s">
        <v>43</v>
      </c>
      <c r="J27" s="7" t="s">
        <v>62</v>
      </c>
      <c r="K27" s="7" t="s">
        <v>45</v>
      </c>
      <c r="L27" s="7" t="s">
        <v>105</v>
      </c>
      <c r="M27" s="7" t="s">
        <v>56</v>
      </c>
      <c r="N27" s="7" t="s">
        <v>148</v>
      </c>
      <c r="O27" s="6">
        <v>0.48</v>
      </c>
      <c r="P27" s="7" t="s">
        <v>36</v>
      </c>
      <c r="Q27" s="7" t="s">
        <v>58</v>
      </c>
      <c r="R27" s="7" t="s">
        <v>59</v>
      </c>
      <c r="S27" s="8" t="s">
        <v>149</v>
      </c>
      <c r="T27" s="6">
        <v>94043</v>
      </c>
      <c r="U27" s="9">
        <v>42037</v>
      </c>
      <c r="V27" s="9">
        <v>42096</v>
      </c>
      <c r="W27" s="9" t="s">
        <v>40</v>
      </c>
      <c r="X27" s="10">
        <f>NETWORKDAYS(Table1[[#This Row],[Order Date]],Table1[[#This Row],[Ship Date]])</f>
        <v>44</v>
      </c>
      <c r="Y27" s="6">
        <v>20.453600000000002</v>
      </c>
      <c r="Z27" s="6">
        <v>12</v>
      </c>
      <c r="AA27" s="6">
        <v>38.81</v>
      </c>
      <c r="AB27" s="6">
        <v>3.3</v>
      </c>
    </row>
    <row r="28" spans="1:28" ht="26.25" x14ac:dyDescent="0.45">
      <c r="A28" s="6">
        <v>1413</v>
      </c>
      <c r="B28" s="6">
        <v>45539</v>
      </c>
      <c r="C28" s="7" t="s">
        <v>150</v>
      </c>
      <c r="D28" s="8" t="s">
        <v>78</v>
      </c>
      <c r="E28" s="7" t="s">
        <v>147</v>
      </c>
      <c r="F28" s="6">
        <v>0.02</v>
      </c>
      <c r="G28" s="6">
        <v>16.48</v>
      </c>
      <c r="H28" s="6">
        <v>1.99</v>
      </c>
      <c r="I28" s="7" t="s">
        <v>54</v>
      </c>
      <c r="J28" s="7" t="s">
        <v>62</v>
      </c>
      <c r="K28" s="7" t="s">
        <v>71</v>
      </c>
      <c r="L28" s="7" t="s">
        <v>93</v>
      </c>
      <c r="M28" s="7" t="s">
        <v>94</v>
      </c>
      <c r="N28" s="7" t="s">
        <v>151</v>
      </c>
      <c r="O28" s="6">
        <v>0.42</v>
      </c>
      <c r="P28" s="7" t="s">
        <v>36</v>
      </c>
      <c r="Q28" s="7" t="s">
        <v>82</v>
      </c>
      <c r="R28" s="7" t="s">
        <v>152</v>
      </c>
      <c r="S28" s="8" t="s">
        <v>153</v>
      </c>
      <c r="T28" s="6">
        <v>2113</v>
      </c>
      <c r="U28" s="9">
        <v>42037</v>
      </c>
      <c r="V28" s="9">
        <v>42096</v>
      </c>
      <c r="W28" s="9" t="s">
        <v>40</v>
      </c>
      <c r="X28" s="10">
        <f>NETWORKDAYS(Table1[[#This Row],[Order Date]],Table1[[#This Row],[Ship Date]])</f>
        <v>44</v>
      </c>
      <c r="Y28" s="6">
        <v>69.61</v>
      </c>
      <c r="Z28" s="6">
        <v>27</v>
      </c>
      <c r="AA28" s="6">
        <v>484.56</v>
      </c>
      <c r="AB28" s="6">
        <v>16.46</v>
      </c>
    </row>
    <row r="29" spans="1:28" ht="51.75" x14ac:dyDescent="0.45">
      <c r="A29" s="6">
        <v>2203</v>
      </c>
      <c r="B29" s="6">
        <v>86051</v>
      </c>
      <c r="C29" s="7" t="s">
        <v>154</v>
      </c>
      <c r="D29" s="8" t="s">
        <v>42</v>
      </c>
      <c r="E29" s="7" t="s">
        <v>79</v>
      </c>
      <c r="F29" s="6">
        <v>0.08</v>
      </c>
      <c r="G29" s="6">
        <v>145.44999999999999</v>
      </c>
      <c r="H29" s="6">
        <v>17.850000000000001</v>
      </c>
      <c r="I29" s="7" t="s">
        <v>30</v>
      </c>
      <c r="J29" s="7" t="s">
        <v>87</v>
      </c>
      <c r="K29" s="7" t="s">
        <v>71</v>
      </c>
      <c r="L29" s="7" t="s">
        <v>72</v>
      </c>
      <c r="M29" s="7" t="s">
        <v>73</v>
      </c>
      <c r="N29" s="7" t="s">
        <v>155</v>
      </c>
      <c r="O29" s="6">
        <v>0.56000000000000005</v>
      </c>
      <c r="P29" s="7" t="s">
        <v>36</v>
      </c>
      <c r="Q29" s="7" t="s">
        <v>49</v>
      </c>
      <c r="R29" s="7" t="s">
        <v>50</v>
      </c>
      <c r="S29" s="8" t="s">
        <v>156</v>
      </c>
      <c r="T29" s="6">
        <v>55445</v>
      </c>
      <c r="U29" s="9">
        <v>42039</v>
      </c>
      <c r="V29" s="9">
        <v>42096</v>
      </c>
      <c r="W29" s="9" t="s">
        <v>40</v>
      </c>
      <c r="X29" s="10">
        <f>NETWORKDAYS(Table1[[#This Row],[Order Date]],Table1[[#This Row],[Ship Date]])</f>
        <v>42</v>
      </c>
      <c r="Y29" s="6">
        <v>751.58</v>
      </c>
      <c r="Z29" s="6">
        <v>8</v>
      </c>
      <c r="AA29" s="6">
        <v>1117.6600000000001</v>
      </c>
      <c r="AB29" s="6">
        <v>145.37</v>
      </c>
    </row>
    <row r="30" spans="1:28" ht="64.5" x14ac:dyDescent="0.45">
      <c r="A30" s="6">
        <v>3355</v>
      </c>
      <c r="B30" s="6">
        <v>88587</v>
      </c>
      <c r="C30" s="7" t="s">
        <v>157</v>
      </c>
      <c r="D30" s="8" t="s">
        <v>53</v>
      </c>
      <c r="E30" s="7" t="s">
        <v>79</v>
      </c>
      <c r="F30" s="6">
        <v>0.08</v>
      </c>
      <c r="G30" s="6">
        <v>8.32</v>
      </c>
      <c r="H30" s="6">
        <v>2.38</v>
      </c>
      <c r="I30" s="7" t="s">
        <v>54</v>
      </c>
      <c r="J30" s="7" t="s">
        <v>62</v>
      </c>
      <c r="K30" s="7" t="s">
        <v>71</v>
      </c>
      <c r="L30" s="7" t="s">
        <v>93</v>
      </c>
      <c r="M30" s="7" t="s">
        <v>94</v>
      </c>
      <c r="N30" s="7" t="s">
        <v>158</v>
      </c>
      <c r="O30" s="6">
        <v>0.74</v>
      </c>
      <c r="P30" s="7" t="s">
        <v>36</v>
      </c>
      <c r="Q30" s="7" t="s">
        <v>58</v>
      </c>
      <c r="R30" s="7" t="s">
        <v>59</v>
      </c>
      <c r="S30" s="8" t="s">
        <v>159</v>
      </c>
      <c r="T30" s="6">
        <v>93010</v>
      </c>
      <c r="U30" s="9">
        <v>42063</v>
      </c>
      <c r="V30" s="9">
        <v>42097</v>
      </c>
      <c r="W30" s="9" t="s">
        <v>40</v>
      </c>
      <c r="X30" s="10">
        <f>NETWORKDAYS(Table1[[#This Row],[Order Date]],Table1[[#This Row],[Ship Date]])</f>
        <v>25</v>
      </c>
      <c r="Y30" s="6">
        <v>-41.83</v>
      </c>
      <c r="Z30" s="6">
        <v>6</v>
      </c>
      <c r="AA30" s="6">
        <v>48.99</v>
      </c>
      <c r="AB30" s="6">
        <v>8.24</v>
      </c>
    </row>
    <row r="31" spans="1:28" ht="64.5" x14ac:dyDescent="0.45">
      <c r="A31" s="6">
        <v>2454</v>
      </c>
      <c r="B31" s="6">
        <v>89219</v>
      </c>
      <c r="C31" s="7" t="s">
        <v>160</v>
      </c>
      <c r="D31" s="8" t="s">
        <v>28</v>
      </c>
      <c r="E31" s="7" t="s">
        <v>86</v>
      </c>
      <c r="F31" s="6">
        <v>0.06</v>
      </c>
      <c r="G31" s="6">
        <v>3499.99</v>
      </c>
      <c r="H31" s="6">
        <v>24.49</v>
      </c>
      <c r="I31" s="7" t="s">
        <v>54</v>
      </c>
      <c r="J31" s="7" t="s">
        <v>62</v>
      </c>
      <c r="K31" s="7" t="s">
        <v>71</v>
      </c>
      <c r="L31" s="7" t="s">
        <v>161</v>
      </c>
      <c r="M31" s="7" t="s">
        <v>131</v>
      </c>
      <c r="N31" s="7" t="s">
        <v>162</v>
      </c>
      <c r="O31" s="6">
        <v>0.37</v>
      </c>
      <c r="P31" s="7" t="s">
        <v>36</v>
      </c>
      <c r="Q31" s="7" t="s">
        <v>37</v>
      </c>
      <c r="R31" s="7" t="s">
        <v>128</v>
      </c>
      <c r="S31" s="8" t="s">
        <v>163</v>
      </c>
      <c r="T31" s="6">
        <v>35244</v>
      </c>
      <c r="U31" s="9">
        <v>42064</v>
      </c>
      <c r="V31" s="9">
        <v>42097</v>
      </c>
      <c r="W31" s="9" t="s">
        <v>40</v>
      </c>
      <c r="X31" s="10">
        <f>NETWORKDAYS(Table1[[#This Row],[Order Date]],Table1[[#This Row],[Ship Date]])</f>
        <v>25</v>
      </c>
      <c r="Y31" s="6">
        <v>-68.432000000000002</v>
      </c>
      <c r="Z31" s="6">
        <v>1</v>
      </c>
      <c r="AA31" s="6">
        <v>3550.28</v>
      </c>
      <c r="AB31" s="6">
        <v>3499.93</v>
      </c>
    </row>
    <row r="32" spans="1:28" ht="77.25" x14ac:dyDescent="0.45">
      <c r="A32" s="6">
        <v>3187</v>
      </c>
      <c r="B32" s="6">
        <v>89025</v>
      </c>
      <c r="C32" s="7" t="s">
        <v>164</v>
      </c>
      <c r="D32" s="8" t="s">
        <v>28</v>
      </c>
      <c r="E32" s="7" t="s">
        <v>70</v>
      </c>
      <c r="F32" s="6">
        <v>0.08</v>
      </c>
      <c r="G32" s="6">
        <v>170.98</v>
      </c>
      <c r="H32" s="6">
        <v>35.89</v>
      </c>
      <c r="I32" s="7" t="s">
        <v>30</v>
      </c>
      <c r="J32" s="7" t="s">
        <v>31</v>
      </c>
      <c r="K32" s="7" t="s">
        <v>32</v>
      </c>
      <c r="L32" s="7" t="s">
        <v>88</v>
      </c>
      <c r="M32" s="7" t="s">
        <v>34</v>
      </c>
      <c r="N32" s="7" t="s">
        <v>165</v>
      </c>
      <c r="O32" s="6">
        <v>0.66</v>
      </c>
      <c r="P32" s="7" t="s">
        <v>36</v>
      </c>
      <c r="Q32" s="7" t="s">
        <v>37</v>
      </c>
      <c r="R32" s="7" t="s">
        <v>96</v>
      </c>
      <c r="S32" s="8" t="s">
        <v>166</v>
      </c>
      <c r="T32" s="6">
        <v>33569</v>
      </c>
      <c r="U32" s="9">
        <v>42065</v>
      </c>
      <c r="V32" s="9">
        <v>42097</v>
      </c>
      <c r="W32" s="9" t="s">
        <v>40</v>
      </c>
      <c r="X32" s="10">
        <f>NETWORKDAYS(Table1[[#This Row],[Order Date]],Table1[[#This Row],[Ship Date]])</f>
        <v>25</v>
      </c>
      <c r="Y32" s="6">
        <v>-119.812</v>
      </c>
      <c r="Z32" s="6">
        <v>1</v>
      </c>
      <c r="AA32" s="6">
        <v>199.48</v>
      </c>
      <c r="AB32" s="6">
        <v>170.9</v>
      </c>
    </row>
    <row r="33" spans="1:28" ht="26.25" x14ac:dyDescent="0.45">
      <c r="A33" s="6">
        <v>64</v>
      </c>
      <c r="B33" s="6">
        <v>87406</v>
      </c>
      <c r="C33" s="7" t="s">
        <v>167</v>
      </c>
      <c r="D33" s="8" t="s">
        <v>28</v>
      </c>
      <c r="E33" s="7" t="s">
        <v>147</v>
      </c>
      <c r="F33" s="6">
        <v>0</v>
      </c>
      <c r="G33" s="6">
        <v>3.69</v>
      </c>
      <c r="H33" s="6">
        <v>0.5</v>
      </c>
      <c r="I33" s="7" t="s">
        <v>43</v>
      </c>
      <c r="J33" s="7" t="s">
        <v>31</v>
      </c>
      <c r="K33" s="7" t="s">
        <v>45</v>
      </c>
      <c r="L33" s="7" t="s">
        <v>121</v>
      </c>
      <c r="M33" s="7" t="s">
        <v>47</v>
      </c>
      <c r="N33" s="7" t="s">
        <v>168</v>
      </c>
      <c r="O33" s="6">
        <v>0.38</v>
      </c>
      <c r="P33" s="7" t="s">
        <v>36</v>
      </c>
      <c r="Q33" s="7" t="s">
        <v>37</v>
      </c>
      <c r="R33" s="7" t="s">
        <v>169</v>
      </c>
      <c r="S33" s="8" t="s">
        <v>170</v>
      </c>
      <c r="T33" s="6">
        <v>24153</v>
      </c>
      <c r="U33" s="9">
        <v>42065</v>
      </c>
      <c r="V33" s="9">
        <v>42097</v>
      </c>
      <c r="W33" s="9" t="s">
        <v>40</v>
      </c>
      <c r="X33" s="10">
        <f>NETWORKDAYS(Table1[[#This Row],[Order Date]],Table1[[#This Row],[Ship Date]])</f>
        <v>25</v>
      </c>
      <c r="Y33" s="6">
        <v>-37.5291</v>
      </c>
      <c r="Z33" s="6">
        <v>1</v>
      </c>
      <c r="AA33" s="6">
        <v>4</v>
      </c>
      <c r="AB33" s="6">
        <v>3.69</v>
      </c>
    </row>
    <row r="34" spans="1:28" ht="64.5" x14ac:dyDescent="0.45">
      <c r="A34" s="6">
        <v>2877</v>
      </c>
      <c r="B34" s="6">
        <v>91492</v>
      </c>
      <c r="C34" s="7" t="s">
        <v>171</v>
      </c>
      <c r="D34" s="8" t="s">
        <v>78</v>
      </c>
      <c r="E34" s="7" t="s">
        <v>147</v>
      </c>
      <c r="F34" s="6">
        <v>0</v>
      </c>
      <c r="G34" s="6">
        <v>8.33</v>
      </c>
      <c r="H34" s="6">
        <v>1.99</v>
      </c>
      <c r="I34" s="7" t="s">
        <v>54</v>
      </c>
      <c r="J34" s="7" t="s">
        <v>44</v>
      </c>
      <c r="K34" s="7" t="s">
        <v>71</v>
      </c>
      <c r="L34" s="7" t="s">
        <v>93</v>
      </c>
      <c r="M34" s="7" t="s">
        <v>94</v>
      </c>
      <c r="N34" s="7" t="s">
        <v>172</v>
      </c>
      <c r="O34" s="6">
        <v>0.52</v>
      </c>
      <c r="P34" s="7" t="s">
        <v>36</v>
      </c>
      <c r="Q34" s="7" t="s">
        <v>82</v>
      </c>
      <c r="R34" s="7" t="s">
        <v>173</v>
      </c>
      <c r="S34" s="8" t="s">
        <v>174</v>
      </c>
      <c r="T34" s="6">
        <v>44070</v>
      </c>
      <c r="U34" s="9">
        <v>42065</v>
      </c>
      <c r="V34" s="9">
        <v>42097</v>
      </c>
      <c r="W34" s="9" t="s">
        <v>40</v>
      </c>
      <c r="X34" s="10">
        <f>NETWORKDAYS(Table1[[#This Row],[Order Date]],Table1[[#This Row],[Ship Date]])</f>
        <v>25</v>
      </c>
      <c r="Y34" s="6">
        <v>74.181899999999999</v>
      </c>
      <c r="Z34" s="6">
        <v>12</v>
      </c>
      <c r="AA34" s="6">
        <v>107.51</v>
      </c>
      <c r="AB34" s="6">
        <v>8.33</v>
      </c>
    </row>
    <row r="35" spans="1:28" ht="64.5" x14ac:dyDescent="0.45">
      <c r="A35" s="6">
        <v>2878</v>
      </c>
      <c r="B35" s="6">
        <v>54369</v>
      </c>
      <c r="C35" s="7" t="s">
        <v>175</v>
      </c>
      <c r="D35" s="8" t="s">
        <v>53</v>
      </c>
      <c r="E35" s="7" t="s">
        <v>147</v>
      </c>
      <c r="F35" s="6">
        <v>0</v>
      </c>
      <c r="G35" s="6">
        <v>8.33</v>
      </c>
      <c r="H35" s="6">
        <v>1.99</v>
      </c>
      <c r="I35" s="7" t="s">
        <v>54</v>
      </c>
      <c r="J35" s="7" t="s">
        <v>44</v>
      </c>
      <c r="K35" s="7" t="s">
        <v>71</v>
      </c>
      <c r="L35" s="7" t="s">
        <v>93</v>
      </c>
      <c r="M35" s="7" t="s">
        <v>94</v>
      </c>
      <c r="N35" s="7" t="s">
        <v>172</v>
      </c>
      <c r="O35" s="6">
        <v>0.52</v>
      </c>
      <c r="P35" s="7" t="s">
        <v>36</v>
      </c>
      <c r="Q35" s="7" t="s">
        <v>58</v>
      </c>
      <c r="R35" s="7" t="s">
        <v>90</v>
      </c>
      <c r="S35" s="8" t="s">
        <v>110</v>
      </c>
      <c r="T35" s="6">
        <v>98107</v>
      </c>
      <c r="U35" s="9">
        <v>42065</v>
      </c>
      <c r="V35" s="9">
        <v>42097</v>
      </c>
      <c r="W35" s="9" t="s">
        <v>40</v>
      </c>
      <c r="X35" s="10">
        <f>NETWORKDAYS(Table1[[#This Row],[Order Date]],Table1[[#This Row],[Ship Date]])</f>
        <v>25</v>
      </c>
      <c r="Y35" s="6">
        <v>82.31</v>
      </c>
      <c r="Z35" s="6">
        <v>47</v>
      </c>
      <c r="AA35" s="6">
        <v>421.08</v>
      </c>
      <c r="AB35" s="6">
        <v>8.33</v>
      </c>
    </row>
    <row r="36" spans="1:28" ht="39" x14ac:dyDescent="0.45">
      <c r="A36" s="6">
        <v>3133</v>
      </c>
      <c r="B36" s="6">
        <v>86792</v>
      </c>
      <c r="C36" s="7" t="s">
        <v>176</v>
      </c>
      <c r="D36" s="8" t="s">
        <v>42</v>
      </c>
      <c r="E36" s="7" t="s">
        <v>29</v>
      </c>
      <c r="F36" s="6">
        <v>0.08</v>
      </c>
      <c r="G36" s="6">
        <v>5.4</v>
      </c>
      <c r="H36" s="6">
        <v>7.78</v>
      </c>
      <c r="I36" s="7" t="s">
        <v>43</v>
      </c>
      <c r="J36" s="7" t="s">
        <v>62</v>
      </c>
      <c r="K36" s="7" t="s">
        <v>45</v>
      </c>
      <c r="L36" s="7" t="s">
        <v>46</v>
      </c>
      <c r="M36" s="7" t="s">
        <v>47</v>
      </c>
      <c r="N36" s="7" t="s">
        <v>177</v>
      </c>
      <c r="O36" s="6">
        <v>0.37</v>
      </c>
      <c r="P36" s="7" t="s">
        <v>36</v>
      </c>
      <c r="Q36" s="7" t="s">
        <v>49</v>
      </c>
      <c r="R36" s="7" t="s">
        <v>75</v>
      </c>
      <c r="S36" s="8" t="s">
        <v>178</v>
      </c>
      <c r="T36" s="6">
        <v>60540</v>
      </c>
      <c r="U36" s="9">
        <v>42067</v>
      </c>
      <c r="V36" s="9">
        <v>42097</v>
      </c>
      <c r="W36" s="9" t="s">
        <v>40</v>
      </c>
      <c r="X36" s="10">
        <f>NETWORKDAYS(Table1[[#This Row],[Order Date]],Table1[[#This Row],[Ship Date]])</f>
        <v>23</v>
      </c>
      <c r="Y36" s="6">
        <v>-44.067999999999998</v>
      </c>
      <c r="Z36" s="6">
        <v>4</v>
      </c>
      <c r="AA36" s="6">
        <v>25.35</v>
      </c>
      <c r="AB36" s="6">
        <v>5.32</v>
      </c>
    </row>
    <row r="37" spans="1:28" ht="64.5" x14ac:dyDescent="0.45">
      <c r="A37" s="6">
        <v>1005</v>
      </c>
      <c r="B37" s="6">
        <v>90043</v>
      </c>
      <c r="C37" s="7" t="s">
        <v>179</v>
      </c>
      <c r="D37" s="8" t="s">
        <v>42</v>
      </c>
      <c r="E37" s="7" t="s">
        <v>79</v>
      </c>
      <c r="F37" s="6">
        <v>0.06</v>
      </c>
      <c r="G37" s="6">
        <v>10.14</v>
      </c>
      <c r="H37" s="6">
        <v>2.27</v>
      </c>
      <c r="I37" s="7" t="s">
        <v>43</v>
      </c>
      <c r="J37" s="7" t="s">
        <v>31</v>
      </c>
      <c r="K37" s="7" t="s">
        <v>45</v>
      </c>
      <c r="L37" s="7" t="s">
        <v>55</v>
      </c>
      <c r="M37" s="7" t="s">
        <v>56</v>
      </c>
      <c r="N37" s="7" t="s">
        <v>180</v>
      </c>
      <c r="O37" s="6">
        <v>0.36</v>
      </c>
      <c r="P37" s="7" t="s">
        <v>36</v>
      </c>
      <c r="Q37" s="7" t="s">
        <v>49</v>
      </c>
      <c r="R37" s="7" t="s">
        <v>75</v>
      </c>
      <c r="S37" s="8" t="s">
        <v>181</v>
      </c>
      <c r="T37" s="6">
        <v>60089</v>
      </c>
      <c r="U37" s="9">
        <v>42067</v>
      </c>
      <c r="V37" s="9">
        <v>42097</v>
      </c>
      <c r="W37" s="9" t="s">
        <v>40</v>
      </c>
      <c r="X37" s="10">
        <f>NETWORKDAYS(Table1[[#This Row],[Order Date]],Table1[[#This Row],[Ship Date]])</f>
        <v>23</v>
      </c>
      <c r="Y37" s="6">
        <v>-3.88</v>
      </c>
      <c r="Z37" s="6">
        <v>1</v>
      </c>
      <c r="AA37" s="6">
        <v>12.18</v>
      </c>
      <c r="AB37" s="6">
        <v>10.08</v>
      </c>
    </row>
    <row r="38" spans="1:28" ht="51.75" x14ac:dyDescent="0.45">
      <c r="A38" s="6">
        <v>3206</v>
      </c>
      <c r="B38" s="6">
        <v>87933</v>
      </c>
      <c r="C38" s="7" t="s">
        <v>182</v>
      </c>
      <c r="D38" s="8" t="s">
        <v>53</v>
      </c>
      <c r="E38" s="7" t="s">
        <v>79</v>
      </c>
      <c r="F38" s="6">
        <v>0.01</v>
      </c>
      <c r="G38" s="6">
        <v>39.979999999999997</v>
      </c>
      <c r="H38" s="6">
        <v>4</v>
      </c>
      <c r="I38" s="7" t="s">
        <v>43</v>
      </c>
      <c r="J38" s="7" t="s">
        <v>44</v>
      </c>
      <c r="K38" s="7" t="s">
        <v>71</v>
      </c>
      <c r="L38" s="7" t="s">
        <v>93</v>
      </c>
      <c r="M38" s="7" t="s">
        <v>47</v>
      </c>
      <c r="N38" s="7" t="s">
        <v>183</v>
      </c>
      <c r="O38" s="6">
        <v>0.7</v>
      </c>
      <c r="P38" s="7" t="s">
        <v>36</v>
      </c>
      <c r="Q38" s="7" t="s">
        <v>58</v>
      </c>
      <c r="R38" s="7" t="s">
        <v>184</v>
      </c>
      <c r="S38" s="8" t="s">
        <v>185</v>
      </c>
      <c r="T38" s="6">
        <v>83301</v>
      </c>
      <c r="U38" s="9">
        <v>42093</v>
      </c>
      <c r="V38" s="9">
        <v>42098</v>
      </c>
      <c r="W38" s="9" t="s">
        <v>40</v>
      </c>
      <c r="X38" s="10">
        <f>NETWORKDAYS(Table1[[#This Row],[Order Date]],Table1[[#This Row],[Ship Date]])</f>
        <v>5</v>
      </c>
      <c r="Y38" s="6">
        <v>51.59</v>
      </c>
      <c r="Z38" s="6">
        <v>6</v>
      </c>
      <c r="AA38" s="6">
        <v>257.52</v>
      </c>
      <c r="AB38" s="6">
        <v>39.97</v>
      </c>
    </row>
    <row r="39" spans="1:28" ht="51.75" x14ac:dyDescent="0.45">
      <c r="A39" s="6">
        <v>197</v>
      </c>
      <c r="B39" s="6">
        <v>88921</v>
      </c>
      <c r="C39" s="7" t="s">
        <v>186</v>
      </c>
      <c r="D39" s="8" t="s">
        <v>42</v>
      </c>
      <c r="E39" s="7" t="s">
        <v>29</v>
      </c>
      <c r="F39" s="6">
        <v>0</v>
      </c>
      <c r="G39" s="6">
        <v>161.55000000000001</v>
      </c>
      <c r="H39" s="6">
        <v>19.989999999999998</v>
      </c>
      <c r="I39" s="7" t="s">
        <v>43</v>
      </c>
      <c r="J39" s="7" t="s">
        <v>31</v>
      </c>
      <c r="K39" s="7" t="s">
        <v>45</v>
      </c>
      <c r="L39" s="7" t="s">
        <v>187</v>
      </c>
      <c r="M39" s="7" t="s">
        <v>47</v>
      </c>
      <c r="N39" s="7" t="s">
        <v>188</v>
      </c>
      <c r="O39" s="6">
        <v>0.66</v>
      </c>
      <c r="P39" s="7" t="s">
        <v>36</v>
      </c>
      <c r="Q39" s="7" t="s">
        <v>49</v>
      </c>
      <c r="R39" s="7" t="s">
        <v>189</v>
      </c>
      <c r="S39" s="8" t="s">
        <v>190</v>
      </c>
      <c r="T39" s="6">
        <v>66212</v>
      </c>
      <c r="U39" s="9">
        <v>42096</v>
      </c>
      <c r="V39" s="9">
        <v>42098</v>
      </c>
      <c r="W39" s="9" t="s">
        <v>40</v>
      </c>
      <c r="X39" s="10">
        <f>NETWORKDAYS(Table1[[#This Row],[Order Date]],Table1[[#This Row],[Ship Date]])</f>
        <v>2</v>
      </c>
      <c r="Y39" s="6">
        <v>1167.1579999999999</v>
      </c>
      <c r="Z39" s="6">
        <v>19</v>
      </c>
      <c r="AA39" s="6">
        <v>3108.98</v>
      </c>
      <c r="AB39" s="6">
        <v>161.55000000000001</v>
      </c>
    </row>
    <row r="40" spans="1:28" ht="51.75" x14ac:dyDescent="0.45">
      <c r="A40" s="6">
        <v>198</v>
      </c>
      <c r="B40" s="6">
        <v>51072</v>
      </c>
      <c r="C40" s="7" t="s">
        <v>191</v>
      </c>
      <c r="D40" s="8" t="s">
        <v>42</v>
      </c>
      <c r="E40" s="7" t="s">
        <v>29</v>
      </c>
      <c r="F40" s="6">
        <v>0</v>
      </c>
      <c r="G40" s="6">
        <v>161.55000000000001</v>
      </c>
      <c r="H40" s="6">
        <v>19.989999999999998</v>
      </c>
      <c r="I40" s="7" t="s">
        <v>43</v>
      </c>
      <c r="J40" s="7" t="s">
        <v>31</v>
      </c>
      <c r="K40" s="7" t="s">
        <v>45</v>
      </c>
      <c r="L40" s="7" t="s">
        <v>187</v>
      </c>
      <c r="M40" s="7" t="s">
        <v>47</v>
      </c>
      <c r="N40" s="7" t="s">
        <v>188</v>
      </c>
      <c r="O40" s="6">
        <v>0.66</v>
      </c>
      <c r="P40" s="7" t="s">
        <v>36</v>
      </c>
      <c r="Q40" s="7" t="s">
        <v>49</v>
      </c>
      <c r="R40" s="7" t="s">
        <v>192</v>
      </c>
      <c r="S40" s="8" t="s">
        <v>193</v>
      </c>
      <c r="T40" s="6">
        <v>48138</v>
      </c>
      <c r="U40" s="9">
        <v>42096</v>
      </c>
      <c r="V40" s="9">
        <v>42098</v>
      </c>
      <c r="W40" s="9" t="s">
        <v>40</v>
      </c>
      <c r="X40" s="10">
        <f>NETWORKDAYS(Table1[[#This Row],[Order Date]],Table1[[#This Row],[Ship Date]])</f>
        <v>2</v>
      </c>
      <c r="Y40" s="6">
        <v>1014.92</v>
      </c>
      <c r="Z40" s="6">
        <v>77</v>
      </c>
      <c r="AA40" s="6">
        <v>12599.55</v>
      </c>
      <c r="AB40" s="6">
        <v>161.55000000000001</v>
      </c>
    </row>
    <row r="41" spans="1:28" ht="102.75" x14ac:dyDescent="0.45">
      <c r="A41" s="6">
        <v>2667</v>
      </c>
      <c r="B41" s="6">
        <v>87831</v>
      </c>
      <c r="C41" s="7" t="s">
        <v>194</v>
      </c>
      <c r="D41" s="8" t="s">
        <v>78</v>
      </c>
      <c r="E41" s="7" t="s">
        <v>70</v>
      </c>
      <c r="F41" s="6">
        <v>0.04</v>
      </c>
      <c r="G41" s="6">
        <v>90.24</v>
      </c>
      <c r="H41" s="6">
        <v>0.99</v>
      </c>
      <c r="I41" s="7" t="s">
        <v>43</v>
      </c>
      <c r="J41" s="7" t="s">
        <v>87</v>
      </c>
      <c r="K41" s="7" t="s">
        <v>45</v>
      </c>
      <c r="L41" s="7" t="s">
        <v>63</v>
      </c>
      <c r="M41" s="7" t="s">
        <v>47</v>
      </c>
      <c r="N41" s="7" t="s">
        <v>195</v>
      </c>
      <c r="O41" s="6">
        <v>0.56000000000000005</v>
      </c>
      <c r="P41" s="7" t="s">
        <v>36</v>
      </c>
      <c r="Q41" s="7" t="s">
        <v>82</v>
      </c>
      <c r="R41" s="7" t="s">
        <v>173</v>
      </c>
      <c r="S41" s="8" t="s">
        <v>196</v>
      </c>
      <c r="T41" s="6">
        <v>44107</v>
      </c>
      <c r="U41" s="9">
        <v>42096</v>
      </c>
      <c r="V41" s="9">
        <v>42098</v>
      </c>
      <c r="W41" s="9" t="s">
        <v>40</v>
      </c>
      <c r="X41" s="10">
        <f>NETWORKDAYS(Table1[[#This Row],[Order Date]],Table1[[#This Row],[Ship Date]])</f>
        <v>2</v>
      </c>
      <c r="Y41" s="6">
        <v>246.2748</v>
      </c>
      <c r="Z41" s="6">
        <v>4</v>
      </c>
      <c r="AA41" s="6">
        <v>356.92</v>
      </c>
      <c r="AB41" s="6">
        <v>90.2</v>
      </c>
    </row>
    <row r="42" spans="1:28" ht="26.25" x14ac:dyDescent="0.45">
      <c r="A42" s="6">
        <v>2667</v>
      </c>
      <c r="B42" s="6">
        <v>87831</v>
      </c>
      <c r="C42" s="7" t="s">
        <v>194</v>
      </c>
      <c r="D42" s="8" t="s">
        <v>78</v>
      </c>
      <c r="E42" s="7" t="s">
        <v>70</v>
      </c>
      <c r="F42" s="6">
        <v>0.09</v>
      </c>
      <c r="G42" s="6">
        <v>47.9</v>
      </c>
      <c r="H42" s="6">
        <v>5.86</v>
      </c>
      <c r="I42" s="7" t="s">
        <v>54</v>
      </c>
      <c r="J42" s="7" t="s">
        <v>87</v>
      </c>
      <c r="K42" s="7" t="s">
        <v>45</v>
      </c>
      <c r="L42" s="7" t="s">
        <v>55</v>
      </c>
      <c r="M42" s="7" t="s">
        <v>47</v>
      </c>
      <c r="N42" s="7" t="s">
        <v>197</v>
      </c>
      <c r="O42" s="6">
        <v>0.37</v>
      </c>
      <c r="P42" s="7" t="s">
        <v>36</v>
      </c>
      <c r="Q42" s="7" t="s">
        <v>82</v>
      </c>
      <c r="R42" s="7" t="s">
        <v>173</v>
      </c>
      <c r="S42" s="8" t="s">
        <v>196</v>
      </c>
      <c r="T42" s="6">
        <v>44107</v>
      </c>
      <c r="U42" s="9">
        <v>42096</v>
      </c>
      <c r="V42" s="9">
        <v>42098</v>
      </c>
      <c r="W42" s="9" t="s">
        <v>40</v>
      </c>
      <c r="X42" s="10">
        <f>NETWORKDAYS(Table1[[#This Row],[Order Date]],Table1[[#This Row],[Ship Date]])</f>
        <v>2</v>
      </c>
      <c r="Y42" s="6">
        <v>93.950400000000002</v>
      </c>
      <c r="Z42" s="6">
        <v>3</v>
      </c>
      <c r="AA42" s="6">
        <v>136.16</v>
      </c>
      <c r="AB42" s="6">
        <v>47.81</v>
      </c>
    </row>
    <row r="43" spans="1:28" ht="102.75" x14ac:dyDescent="0.45">
      <c r="A43" s="6">
        <v>2957</v>
      </c>
      <c r="B43" s="6">
        <v>90264</v>
      </c>
      <c r="C43" s="7" t="s">
        <v>198</v>
      </c>
      <c r="D43" s="8" t="s">
        <v>42</v>
      </c>
      <c r="E43" s="7" t="s">
        <v>86</v>
      </c>
      <c r="F43" s="6">
        <v>0.1</v>
      </c>
      <c r="G43" s="6">
        <v>37.94</v>
      </c>
      <c r="H43" s="6">
        <v>5.08</v>
      </c>
      <c r="I43" s="7" t="s">
        <v>54</v>
      </c>
      <c r="J43" s="7" t="s">
        <v>62</v>
      </c>
      <c r="K43" s="7" t="s">
        <v>45</v>
      </c>
      <c r="L43" s="7" t="s">
        <v>55</v>
      </c>
      <c r="M43" s="7" t="s">
        <v>56</v>
      </c>
      <c r="N43" s="7" t="s">
        <v>199</v>
      </c>
      <c r="O43" s="6">
        <v>0.38</v>
      </c>
      <c r="P43" s="7" t="s">
        <v>36</v>
      </c>
      <c r="Q43" s="7" t="s">
        <v>49</v>
      </c>
      <c r="R43" s="7" t="s">
        <v>200</v>
      </c>
      <c r="S43" s="8" t="s">
        <v>201</v>
      </c>
      <c r="T43" s="6">
        <v>53209</v>
      </c>
      <c r="U43" s="9">
        <v>42096</v>
      </c>
      <c r="V43" s="9">
        <v>42098</v>
      </c>
      <c r="W43" s="9" t="s">
        <v>40</v>
      </c>
      <c r="X43" s="10">
        <f>NETWORKDAYS(Table1[[#This Row],[Order Date]],Table1[[#This Row],[Ship Date]])</f>
        <v>2</v>
      </c>
      <c r="Y43" s="6">
        <v>95.054400000000001</v>
      </c>
      <c r="Z43" s="6">
        <v>4</v>
      </c>
      <c r="AA43" s="6">
        <v>137.76</v>
      </c>
      <c r="AB43" s="6">
        <v>37.840000000000003</v>
      </c>
    </row>
    <row r="44" spans="1:28" ht="90" x14ac:dyDescent="0.45">
      <c r="A44" s="6">
        <v>1112</v>
      </c>
      <c r="B44" s="6">
        <v>90832</v>
      </c>
      <c r="C44" s="7" t="s">
        <v>202</v>
      </c>
      <c r="D44" s="8" t="s">
        <v>53</v>
      </c>
      <c r="E44" s="7" t="s">
        <v>147</v>
      </c>
      <c r="F44" s="6">
        <v>0.03</v>
      </c>
      <c r="G44" s="6">
        <v>300.98</v>
      </c>
      <c r="H44" s="6">
        <v>54.92</v>
      </c>
      <c r="I44" s="7" t="s">
        <v>30</v>
      </c>
      <c r="J44" s="7" t="s">
        <v>62</v>
      </c>
      <c r="K44" s="7" t="s">
        <v>32</v>
      </c>
      <c r="L44" s="7" t="s">
        <v>88</v>
      </c>
      <c r="M44" s="7" t="s">
        <v>34</v>
      </c>
      <c r="N44" s="7" t="s">
        <v>203</v>
      </c>
      <c r="O44" s="6">
        <v>0.55000000000000004</v>
      </c>
      <c r="P44" s="7" t="s">
        <v>36</v>
      </c>
      <c r="Q44" s="7" t="s">
        <v>58</v>
      </c>
      <c r="R44" s="7" t="s">
        <v>59</v>
      </c>
      <c r="S44" s="8" t="s">
        <v>204</v>
      </c>
      <c r="T44" s="6">
        <v>92399</v>
      </c>
      <c r="U44" s="9">
        <v>42096</v>
      </c>
      <c r="V44" s="9">
        <v>42098</v>
      </c>
      <c r="W44" s="9" t="s">
        <v>40</v>
      </c>
      <c r="X44" s="10">
        <f>NETWORKDAYS(Table1[[#This Row],[Order Date]],Table1[[#This Row],[Ship Date]])</f>
        <v>2</v>
      </c>
      <c r="Y44" s="6">
        <v>1272.5808</v>
      </c>
      <c r="Z44" s="6">
        <v>12</v>
      </c>
      <c r="AA44" s="6">
        <v>3527.82</v>
      </c>
      <c r="AB44" s="6">
        <v>300.95</v>
      </c>
    </row>
    <row r="45" spans="1:28" ht="51.75" x14ac:dyDescent="0.45">
      <c r="A45" s="6">
        <v>1112</v>
      </c>
      <c r="B45" s="6">
        <v>90832</v>
      </c>
      <c r="C45" s="7" t="s">
        <v>202</v>
      </c>
      <c r="D45" s="8" t="s">
        <v>53</v>
      </c>
      <c r="E45" s="7" t="s">
        <v>147</v>
      </c>
      <c r="F45" s="6">
        <v>0.02</v>
      </c>
      <c r="G45" s="6">
        <v>2550.14</v>
      </c>
      <c r="H45" s="6">
        <v>29.7</v>
      </c>
      <c r="I45" s="7" t="s">
        <v>30</v>
      </c>
      <c r="J45" s="7" t="s">
        <v>62</v>
      </c>
      <c r="K45" s="7" t="s">
        <v>71</v>
      </c>
      <c r="L45" s="7" t="s">
        <v>72</v>
      </c>
      <c r="M45" s="7" t="s">
        <v>73</v>
      </c>
      <c r="N45" s="7" t="s">
        <v>205</v>
      </c>
      <c r="O45" s="6">
        <v>0.56999999999999995</v>
      </c>
      <c r="P45" s="7" t="s">
        <v>36</v>
      </c>
      <c r="Q45" s="7" t="s">
        <v>58</v>
      </c>
      <c r="R45" s="7" t="s">
        <v>59</v>
      </c>
      <c r="S45" s="8" t="s">
        <v>204</v>
      </c>
      <c r="T45" s="6">
        <v>92399</v>
      </c>
      <c r="U45" s="9">
        <v>42096</v>
      </c>
      <c r="V45" s="9">
        <v>42098</v>
      </c>
      <c r="W45" s="9" t="s">
        <v>40</v>
      </c>
      <c r="X45" s="10">
        <f>NETWORKDAYS(Table1[[#This Row],[Order Date]],Table1[[#This Row],[Ship Date]])</f>
        <v>2</v>
      </c>
      <c r="Y45" s="6">
        <v>-5390.7388920000003</v>
      </c>
      <c r="Z45" s="6">
        <v>2</v>
      </c>
      <c r="AA45" s="6">
        <v>4698.21</v>
      </c>
      <c r="AB45" s="6">
        <v>2550.12</v>
      </c>
    </row>
    <row r="46" spans="1:28" ht="26.25" x14ac:dyDescent="0.45">
      <c r="A46" s="6">
        <v>2014</v>
      </c>
      <c r="B46" s="6">
        <v>88368</v>
      </c>
      <c r="C46" s="7" t="s">
        <v>206</v>
      </c>
      <c r="D46" s="8" t="s">
        <v>42</v>
      </c>
      <c r="E46" s="7" t="s">
        <v>29</v>
      </c>
      <c r="F46" s="6">
        <v>0.06</v>
      </c>
      <c r="G46" s="6">
        <v>6.48</v>
      </c>
      <c r="H46" s="6">
        <v>7.49</v>
      </c>
      <c r="I46" s="7" t="s">
        <v>43</v>
      </c>
      <c r="J46" s="7" t="s">
        <v>87</v>
      </c>
      <c r="K46" s="7" t="s">
        <v>45</v>
      </c>
      <c r="L46" s="7" t="s">
        <v>55</v>
      </c>
      <c r="M46" s="7" t="s">
        <v>47</v>
      </c>
      <c r="N46" s="7" t="s">
        <v>207</v>
      </c>
      <c r="O46" s="6">
        <v>0.37</v>
      </c>
      <c r="P46" s="7" t="s">
        <v>36</v>
      </c>
      <c r="Q46" s="7" t="s">
        <v>49</v>
      </c>
      <c r="R46" s="7" t="s">
        <v>208</v>
      </c>
      <c r="S46" s="8" t="s">
        <v>209</v>
      </c>
      <c r="T46" s="6">
        <v>51503</v>
      </c>
      <c r="U46" s="9">
        <v>42098</v>
      </c>
      <c r="V46" s="9">
        <v>42098</v>
      </c>
      <c r="W46" s="9" t="s">
        <v>40</v>
      </c>
      <c r="X46" s="10">
        <f>NETWORKDAYS(Table1[[#This Row],[Order Date]],Table1[[#This Row],[Ship Date]])</f>
        <v>0</v>
      </c>
      <c r="Y46" s="6">
        <v>-191.49</v>
      </c>
      <c r="Z46" s="6">
        <v>12</v>
      </c>
      <c r="AA46" s="6">
        <v>74.930000000000007</v>
      </c>
      <c r="AB46" s="6">
        <v>6.42</v>
      </c>
    </row>
    <row r="47" spans="1:28" ht="102.75" x14ac:dyDescent="0.45">
      <c r="A47" s="6">
        <v>1590</v>
      </c>
      <c r="B47" s="6">
        <v>86668</v>
      </c>
      <c r="C47" s="7" t="s">
        <v>210</v>
      </c>
      <c r="D47" s="8" t="s">
        <v>78</v>
      </c>
      <c r="E47" s="7" t="s">
        <v>86</v>
      </c>
      <c r="F47" s="6">
        <v>0.03</v>
      </c>
      <c r="G47" s="6">
        <v>19.04</v>
      </c>
      <c r="H47" s="6">
        <v>6.38</v>
      </c>
      <c r="I47" s="7" t="s">
        <v>54</v>
      </c>
      <c r="J47" s="7" t="s">
        <v>62</v>
      </c>
      <c r="K47" s="7" t="s">
        <v>32</v>
      </c>
      <c r="L47" s="7" t="s">
        <v>99</v>
      </c>
      <c r="M47" s="7" t="s">
        <v>47</v>
      </c>
      <c r="N47" s="7" t="s">
        <v>211</v>
      </c>
      <c r="O47" s="6">
        <v>0.56000000000000005</v>
      </c>
      <c r="P47" s="7" t="s">
        <v>36</v>
      </c>
      <c r="Q47" s="7" t="s">
        <v>82</v>
      </c>
      <c r="R47" s="7" t="s">
        <v>173</v>
      </c>
      <c r="S47" s="8" t="s">
        <v>212</v>
      </c>
      <c r="T47" s="6">
        <v>44094</v>
      </c>
      <c r="U47" s="9">
        <v>42098</v>
      </c>
      <c r="V47" s="9">
        <v>42098</v>
      </c>
      <c r="W47" s="9" t="s">
        <v>40</v>
      </c>
      <c r="X47" s="10">
        <f>NETWORKDAYS(Table1[[#This Row],[Order Date]],Table1[[#This Row],[Ship Date]])</f>
        <v>0</v>
      </c>
      <c r="Y47" s="6">
        <v>83.793599999999998</v>
      </c>
      <c r="Z47" s="6">
        <v>7</v>
      </c>
      <c r="AA47" s="6">
        <v>144.03</v>
      </c>
      <c r="AB47" s="6">
        <v>19.010000000000002</v>
      </c>
    </row>
    <row r="48" spans="1:28" ht="64.5" x14ac:dyDescent="0.45">
      <c r="A48" s="6">
        <v>2441</v>
      </c>
      <c r="B48" s="6">
        <v>89300</v>
      </c>
      <c r="C48" s="7" t="s">
        <v>213</v>
      </c>
      <c r="D48" s="8" t="s">
        <v>28</v>
      </c>
      <c r="E48" s="7" t="s">
        <v>86</v>
      </c>
      <c r="F48" s="6">
        <v>0.02</v>
      </c>
      <c r="G48" s="6">
        <v>63.94</v>
      </c>
      <c r="H48" s="6">
        <v>14.48</v>
      </c>
      <c r="I48" s="7" t="s">
        <v>43</v>
      </c>
      <c r="J48" s="7" t="s">
        <v>44</v>
      </c>
      <c r="K48" s="7" t="s">
        <v>32</v>
      </c>
      <c r="L48" s="7" t="s">
        <v>99</v>
      </c>
      <c r="M48" s="7" t="s">
        <v>47</v>
      </c>
      <c r="N48" s="7" t="s">
        <v>214</v>
      </c>
      <c r="O48" s="6">
        <v>0.46</v>
      </c>
      <c r="P48" s="7" t="s">
        <v>36</v>
      </c>
      <c r="Q48" s="7" t="s">
        <v>37</v>
      </c>
      <c r="R48" s="7" t="s">
        <v>96</v>
      </c>
      <c r="S48" s="8" t="s">
        <v>215</v>
      </c>
      <c r="T48" s="6">
        <v>32935</v>
      </c>
      <c r="U48" s="9">
        <v>42098</v>
      </c>
      <c r="V48" s="9">
        <v>42098</v>
      </c>
      <c r="W48" s="9" t="s">
        <v>40</v>
      </c>
      <c r="X48" s="10">
        <f>NETWORKDAYS(Table1[[#This Row],[Order Date]],Table1[[#This Row],[Ship Date]])</f>
        <v>0</v>
      </c>
      <c r="Y48" s="6">
        <v>-100.17</v>
      </c>
      <c r="Z48" s="6">
        <v>11</v>
      </c>
      <c r="AA48" s="6">
        <v>709.7</v>
      </c>
      <c r="AB48" s="6">
        <v>63.92</v>
      </c>
    </row>
    <row r="49" spans="1:28" ht="115.5" x14ac:dyDescent="0.45">
      <c r="A49" s="6">
        <v>3400</v>
      </c>
      <c r="B49" s="6">
        <v>87537</v>
      </c>
      <c r="C49" s="7" t="s">
        <v>216</v>
      </c>
      <c r="D49" s="8" t="s">
        <v>78</v>
      </c>
      <c r="E49" s="7" t="s">
        <v>86</v>
      </c>
      <c r="F49" s="6">
        <v>0.1</v>
      </c>
      <c r="G49" s="6">
        <v>9.3800000000000008</v>
      </c>
      <c r="H49" s="6">
        <v>4.93</v>
      </c>
      <c r="I49" s="7" t="s">
        <v>54</v>
      </c>
      <c r="J49" s="7" t="s">
        <v>31</v>
      </c>
      <c r="K49" s="7" t="s">
        <v>32</v>
      </c>
      <c r="L49" s="7" t="s">
        <v>99</v>
      </c>
      <c r="M49" s="7" t="s">
        <v>47</v>
      </c>
      <c r="N49" s="7" t="s">
        <v>217</v>
      </c>
      <c r="O49" s="6">
        <v>0.56999999999999995</v>
      </c>
      <c r="P49" s="7" t="s">
        <v>36</v>
      </c>
      <c r="Q49" s="7" t="s">
        <v>82</v>
      </c>
      <c r="R49" s="7" t="s">
        <v>218</v>
      </c>
      <c r="S49" s="8" t="s">
        <v>219</v>
      </c>
      <c r="T49" s="6">
        <v>26554</v>
      </c>
      <c r="U49" s="9">
        <v>42098</v>
      </c>
      <c r="V49" s="9">
        <v>42098</v>
      </c>
      <c r="W49" s="9" t="s">
        <v>40</v>
      </c>
      <c r="X49" s="10">
        <f>NETWORKDAYS(Table1[[#This Row],[Order Date]],Table1[[#This Row],[Ship Date]])</f>
        <v>0</v>
      </c>
      <c r="Y49" s="6">
        <v>-24.7104</v>
      </c>
      <c r="Z49" s="6">
        <v>15</v>
      </c>
      <c r="AA49" s="6">
        <v>135.78</v>
      </c>
      <c r="AB49" s="6">
        <v>9.2799999999999994</v>
      </c>
    </row>
    <row r="50" spans="1:28" ht="64.5" x14ac:dyDescent="0.45">
      <c r="A50" s="6">
        <v>2240</v>
      </c>
      <c r="B50" s="6">
        <v>89102</v>
      </c>
      <c r="C50" s="7" t="s">
        <v>220</v>
      </c>
      <c r="D50" s="8" t="s">
        <v>28</v>
      </c>
      <c r="E50" s="7" t="s">
        <v>79</v>
      </c>
      <c r="F50" s="6">
        <v>0.01</v>
      </c>
      <c r="G50" s="6">
        <v>13.43</v>
      </c>
      <c r="H50" s="6">
        <v>5.5</v>
      </c>
      <c r="I50" s="7" t="s">
        <v>54</v>
      </c>
      <c r="J50" s="7" t="s">
        <v>62</v>
      </c>
      <c r="K50" s="7" t="s">
        <v>45</v>
      </c>
      <c r="L50" s="7" t="s">
        <v>187</v>
      </c>
      <c r="M50" s="7" t="s">
        <v>47</v>
      </c>
      <c r="N50" s="7" t="s">
        <v>221</v>
      </c>
      <c r="O50" s="6">
        <v>0.56999999999999995</v>
      </c>
      <c r="P50" s="7" t="s">
        <v>36</v>
      </c>
      <c r="Q50" s="7" t="s">
        <v>37</v>
      </c>
      <c r="R50" s="7" t="s">
        <v>96</v>
      </c>
      <c r="S50" s="8" t="s">
        <v>222</v>
      </c>
      <c r="T50" s="6">
        <v>33801</v>
      </c>
      <c r="U50" s="9">
        <v>42100</v>
      </c>
      <c r="V50" s="9">
        <v>42107</v>
      </c>
      <c r="W50" s="9" t="s">
        <v>40</v>
      </c>
      <c r="X50" s="10">
        <f>NETWORKDAYS(Table1[[#This Row],[Order Date]],Table1[[#This Row],[Ship Date]])</f>
        <v>6</v>
      </c>
      <c r="Y50" s="6">
        <v>-313.02179999999998</v>
      </c>
      <c r="Z50" s="6">
        <v>7</v>
      </c>
      <c r="AA50" s="6">
        <v>99.75</v>
      </c>
      <c r="AB50" s="6">
        <v>13.42</v>
      </c>
    </row>
    <row r="51" spans="1:28" ht="39" x14ac:dyDescent="0.45">
      <c r="A51" s="6">
        <v>2874</v>
      </c>
      <c r="B51" s="6">
        <v>89873</v>
      </c>
      <c r="C51" s="7" t="s">
        <v>223</v>
      </c>
      <c r="D51" s="8" t="s">
        <v>42</v>
      </c>
      <c r="E51" s="7" t="s">
        <v>79</v>
      </c>
      <c r="F51" s="6">
        <v>0.05</v>
      </c>
      <c r="G51" s="6">
        <v>4.84</v>
      </c>
      <c r="H51" s="6">
        <v>0.71</v>
      </c>
      <c r="I51" s="7" t="s">
        <v>43</v>
      </c>
      <c r="J51" s="7" t="s">
        <v>87</v>
      </c>
      <c r="K51" s="7" t="s">
        <v>45</v>
      </c>
      <c r="L51" s="7" t="s">
        <v>105</v>
      </c>
      <c r="M51" s="7" t="s">
        <v>56</v>
      </c>
      <c r="N51" s="7" t="s">
        <v>224</v>
      </c>
      <c r="O51" s="6">
        <v>0.52</v>
      </c>
      <c r="P51" s="7" t="s">
        <v>36</v>
      </c>
      <c r="Q51" s="7" t="s">
        <v>49</v>
      </c>
      <c r="R51" s="7" t="s">
        <v>225</v>
      </c>
      <c r="S51" s="8" t="s">
        <v>226</v>
      </c>
      <c r="T51" s="6">
        <v>68128</v>
      </c>
      <c r="U51" s="9">
        <v>42100</v>
      </c>
      <c r="V51" s="9">
        <v>42109</v>
      </c>
      <c r="W51" s="9" t="s">
        <v>40</v>
      </c>
      <c r="X51" s="10">
        <f>NETWORKDAYS(Table1[[#This Row],[Order Date]],Table1[[#This Row],[Ship Date]])</f>
        <v>8</v>
      </c>
      <c r="Y51" s="6">
        <v>13.4481</v>
      </c>
      <c r="Z51" s="6">
        <v>4</v>
      </c>
      <c r="AA51" s="6">
        <v>19.489999999999998</v>
      </c>
      <c r="AB51" s="6">
        <v>4.79</v>
      </c>
    </row>
    <row r="52" spans="1:28" ht="102.75" x14ac:dyDescent="0.45">
      <c r="A52" s="6">
        <v>268</v>
      </c>
      <c r="B52" s="6">
        <v>88941</v>
      </c>
      <c r="C52" s="7" t="s">
        <v>227</v>
      </c>
      <c r="D52" s="8" t="s">
        <v>53</v>
      </c>
      <c r="E52" s="7" t="s">
        <v>79</v>
      </c>
      <c r="F52" s="6">
        <v>0.03</v>
      </c>
      <c r="G52" s="6">
        <v>40.89</v>
      </c>
      <c r="H52" s="6">
        <v>18.98</v>
      </c>
      <c r="I52" s="7" t="s">
        <v>43</v>
      </c>
      <c r="J52" s="7" t="s">
        <v>87</v>
      </c>
      <c r="K52" s="7" t="s">
        <v>32</v>
      </c>
      <c r="L52" s="7" t="s">
        <v>99</v>
      </c>
      <c r="M52" s="7" t="s">
        <v>47</v>
      </c>
      <c r="N52" s="7" t="s">
        <v>228</v>
      </c>
      <c r="O52" s="6">
        <v>0.56999999999999995</v>
      </c>
      <c r="P52" s="7" t="s">
        <v>36</v>
      </c>
      <c r="Q52" s="7" t="s">
        <v>58</v>
      </c>
      <c r="R52" s="7" t="s">
        <v>229</v>
      </c>
      <c r="S52" s="8" t="s">
        <v>230</v>
      </c>
      <c r="T52" s="6">
        <v>86001</v>
      </c>
      <c r="U52" s="9">
        <v>42101</v>
      </c>
      <c r="V52" s="9">
        <v>42108</v>
      </c>
      <c r="W52" s="9" t="s">
        <v>40</v>
      </c>
      <c r="X52" s="10">
        <f>NETWORKDAYS(Table1[[#This Row],[Order Date]],Table1[[#This Row],[Ship Date]])</f>
        <v>6</v>
      </c>
      <c r="Y52" s="6">
        <v>78.98</v>
      </c>
      <c r="Z52" s="6">
        <v>5</v>
      </c>
      <c r="AA52" s="6">
        <v>210.77</v>
      </c>
      <c r="AB52" s="6">
        <v>40.86</v>
      </c>
    </row>
    <row r="53" spans="1:28" ht="102.75" x14ac:dyDescent="0.45">
      <c r="A53" s="6">
        <v>272</v>
      </c>
      <c r="B53" s="6">
        <v>5509</v>
      </c>
      <c r="C53" s="7" t="s">
        <v>231</v>
      </c>
      <c r="D53" s="8" t="s">
        <v>28</v>
      </c>
      <c r="E53" s="7" t="s">
        <v>79</v>
      </c>
      <c r="F53" s="6">
        <v>0.03</v>
      </c>
      <c r="G53" s="6">
        <v>40.89</v>
      </c>
      <c r="H53" s="6">
        <v>18.98</v>
      </c>
      <c r="I53" s="7" t="s">
        <v>43</v>
      </c>
      <c r="J53" s="7" t="s">
        <v>87</v>
      </c>
      <c r="K53" s="7" t="s">
        <v>32</v>
      </c>
      <c r="L53" s="7" t="s">
        <v>99</v>
      </c>
      <c r="M53" s="7" t="s">
        <v>47</v>
      </c>
      <c r="N53" s="7" t="s">
        <v>228</v>
      </c>
      <c r="O53" s="6">
        <v>0.56999999999999995</v>
      </c>
      <c r="P53" s="7" t="s">
        <v>36</v>
      </c>
      <c r="Q53" s="7" t="s">
        <v>37</v>
      </c>
      <c r="R53" s="7" t="s">
        <v>65</v>
      </c>
      <c r="S53" s="8" t="s">
        <v>232</v>
      </c>
      <c r="T53" s="6">
        <v>28204</v>
      </c>
      <c r="U53" s="9">
        <v>42101</v>
      </c>
      <c r="V53" s="9">
        <v>42108</v>
      </c>
      <c r="W53" s="9" t="s">
        <v>40</v>
      </c>
      <c r="X53" s="10">
        <f>NETWORKDAYS(Table1[[#This Row],[Order Date]],Table1[[#This Row],[Ship Date]])</f>
        <v>6</v>
      </c>
      <c r="Y53" s="6">
        <v>52.916600000000003</v>
      </c>
      <c r="Z53" s="6">
        <v>21</v>
      </c>
      <c r="AA53" s="6">
        <v>885.23</v>
      </c>
      <c r="AB53" s="6">
        <v>40.86</v>
      </c>
    </row>
    <row r="54" spans="1:28" ht="51.75" x14ac:dyDescent="0.45">
      <c r="A54" s="6">
        <v>2851</v>
      </c>
      <c r="B54" s="6">
        <v>86454</v>
      </c>
      <c r="C54" s="7" t="s">
        <v>233</v>
      </c>
      <c r="D54" s="8" t="s">
        <v>42</v>
      </c>
      <c r="E54" s="7" t="s">
        <v>79</v>
      </c>
      <c r="F54" s="6">
        <v>0.05</v>
      </c>
      <c r="G54" s="6">
        <v>115.99</v>
      </c>
      <c r="H54" s="6">
        <v>8.99</v>
      </c>
      <c r="I54" s="7" t="s">
        <v>43</v>
      </c>
      <c r="J54" s="7" t="s">
        <v>44</v>
      </c>
      <c r="K54" s="7" t="s">
        <v>71</v>
      </c>
      <c r="L54" s="7" t="s">
        <v>234</v>
      </c>
      <c r="M54" s="7" t="s">
        <v>47</v>
      </c>
      <c r="N54" s="7" t="s">
        <v>235</v>
      </c>
      <c r="O54" s="6">
        <v>0.57999999999999996</v>
      </c>
      <c r="P54" s="7" t="s">
        <v>36</v>
      </c>
      <c r="Q54" s="7" t="s">
        <v>49</v>
      </c>
      <c r="R54" s="7" t="s">
        <v>236</v>
      </c>
      <c r="S54" s="8" t="s">
        <v>237</v>
      </c>
      <c r="T54" s="6">
        <v>79762</v>
      </c>
      <c r="U54" s="9">
        <v>42103</v>
      </c>
      <c r="V54" s="9">
        <v>42107</v>
      </c>
      <c r="W54" s="9" t="s">
        <v>40</v>
      </c>
      <c r="X54" s="10">
        <f>NETWORKDAYS(Table1[[#This Row],[Order Date]],Table1[[#This Row],[Ship Date]])</f>
        <v>3</v>
      </c>
      <c r="Y54" s="6">
        <v>719.35260000000005</v>
      </c>
      <c r="Z54" s="6">
        <v>11</v>
      </c>
      <c r="AA54" s="6">
        <v>1042.54</v>
      </c>
      <c r="AB54" s="6">
        <v>115.94</v>
      </c>
    </row>
    <row r="55" spans="1:28" ht="64.5" x14ac:dyDescent="0.45">
      <c r="A55" s="6">
        <v>2684</v>
      </c>
      <c r="B55" s="6">
        <v>89148</v>
      </c>
      <c r="C55" s="7" t="s">
        <v>238</v>
      </c>
      <c r="D55" s="8" t="s">
        <v>28</v>
      </c>
      <c r="E55" s="7" t="s">
        <v>79</v>
      </c>
      <c r="F55" s="6">
        <v>7.0000000000000007E-2</v>
      </c>
      <c r="G55" s="6">
        <v>4.97</v>
      </c>
      <c r="H55" s="6">
        <v>5.71</v>
      </c>
      <c r="I55" s="7" t="s">
        <v>43</v>
      </c>
      <c r="J55" s="7" t="s">
        <v>31</v>
      </c>
      <c r="K55" s="7" t="s">
        <v>32</v>
      </c>
      <c r="L55" s="7" t="s">
        <v>99</v>
      </c>
      <c r="M55" s="7" t="s">
        <v>112</v>
      </c>
      <c r="N55" s="7" t="s">
        <v>239</v>
      </c>
      <c r="O55" s="6">
        <v>0.54</v>
      </c>
      <c r="P55" s="7" t="s">
        <v>36</v>
      </c>
      <c r="Q55" s="7" t="s">
        <v>37</v>
      </c>
      <c r="R55" s="7" t="s">
        <v>96</v>
      </c>
      <c r="S55" s="8" t="s">
        <v>240</v>
      </c>
      <c r="T55" s="6">
        <v>33952</v>
      </c>
      <c r="U55" s="9">
        <v>42104</v>
      </c>
      <c r="V55" s="9">
        <v>42109</v>
      </c>
      <c r="W55" s="9" t="s">
        <v>40</v>
      </c>
      <c r="X55" s="10">
        <f>NETWORKDAYS(Table1[[#This Row],[Order Date]],Table1[[#This Row],[Ship Date]])</f>
        <v>4</v>
      </c>
      <c r="Y55" s="6">
        <v>-180.15199999999999</v>
      </c>
      <c r="Z55" s="6">
        <v>5</v>
      </c>
      <c r="AA55" s="6">
        <v>26.66</v>
      </c>
      <c r="AB55" s="6">
        <v>4.9000000000000004</v>
      </c>
    </row>
    <row r="56" spans="1:28" ht="51.75" x14ac:dyDescent="0.45">
      <c r="A56" s="6">
        <v>1185</v>
      </c>
      <c r="B56" s="6">
        <v>85940</v>
      </c>
      <c r="C56" s="7" t="s">
        <v>241</v>
      </c>
      <c r="D56" s="8" t="s">
        <v>28</v>
      </c>
      <c r="E56" s="7" t="s">
        <v>147</v>
      </c>
      <c r="F56" s="6">
        <v>0.08</v>
      </c>
      <c r="G56" s="6">
        <v>11.7</v>
      </c>
      <c r="H56" s="6">
        <v>6.96</v>
      </c>
      <c r="I56" s="7" t="s">
        <v>43</v>
      </c>
      <c r="J56" s="7" t="s">
        <v>44</v>
      </c>
      <c r="K56" s="7" t="s">
        <v>45</v>
      </c>
      <c r="L56" s="7" t="s">
        <v>63</v>
      </c>
      <c r="M56" s="7" t="s">
        <v>112</v>
      </c>
      <c r="N56" s="7" t="s">
        <v>242</v>
      </c>
      <c r="O56" s="6">
        <v>0.5</v>
      </c>
      <c r="P56" s="7" t="s">
        <v>36</v>
      </c>
      <c r="Q56" s="7" t="s">
        <v>37</v>
      </c>
      <c r="R56" s="7" t="s">
        <v>128</v>
      </c>
      <c r="S56" s="8" t="s">
        <v>243</v>
      </c>
      <c r="T56" s="6">
        <v>35756</v>
      </c>
      <c r="U56" s="9">
        <v>42104</v>
      </c>
      <c r="V56" s="9">
        <v>42107</v>
      </c>
      <c r="W56" s="9" t="s">
        <v>40</v>
      </c>
      <c r="X56" s="10">
        <f>NETWORKDAYS(Table1[[#This Row],[Order Date]],Table1[[#This Row],[Ship Date]])</f>
        <v>2</v>
      </c>
      <c r="Y56" s="6">
        <v>28.565999999999999</v>
      </c>
      <c r="Z56" s="6">
        <v>8</v>
      </c>
      <c r="AA56" s="6">
        <v>87.8</v>
      </c>
      <c r="AB56" s="6">
        <v>11.62</v>
      </c>
    </row>
    <row r="57" spans="1:28" ht="51.75" x14ac:dyDescent="0.45">
      <c r="A57" s="6">
        <v>2363</v>
      </c>
      <c r="B57" s="6">
        <v>90040</v>
      </c>
      <c r="C57" s="7" t="s">
        <v>244</v>
      </c>
      <c r="D57" s="8" t="s">
        <v>78</v>
      </c>
      <c r="E57" s="7" t="s">
        <v>70</v>
      </c>
      <c r="F57" s="6">
        <v>0</v>
      </c>
      <c r="G57" s="6">
        <v>5.77</v>
      </c>
      <c r="H57" s="6">
        <v>5.92</v>
      </c>
      <c r="I57" s="7" t="s">
        <v>43</v>
      </c>
      <c r="J57" s="7" t="s">
        <v>87</v>
      </c>
      <c r="K57" s="7" t="s">
        <v>32</v>
      </c>
      <c r="L57" s="7" t="s">
        <v>99</v>
      </c>
      <c r="M57" s="7" t="s">
        <v>112</v>
      </c>
      <c r="N57" s="7" t="s">
        <v>245</v>
      </c>
      <c r="O57" s="6">
        <v>0.55000000000000004</v>
      </c>
      <c r="P57" s="7" t="s">
        <v>36</v>
      </c>
      <c r="Q57" s="7" t="s">
        <v>82</v>
      </c>
      <c r="R57" s="7" t="s">
        <v>173</v>
      </c>
      <c r="S57" s="8" t="s">
        <v>246</v>
      </c>
      <c r="T57" s="6">
        <v>44256</v>
      </c>
      <c r="U57" s="9">
        <v>42105</v>
      </c>
      <c r="V57" s="9">
        <v>42107</v>
      </c>
      <c r="W57" s="9" t="s">
        <v>40</v>
      </c>
      <c r="X57" s="10">
        <f>NETWORKDAYS(Table1[[#This Row],[Order Date]],Table1[[#This Row],[Ship Date]])</f>
        <v>1</v>
      </c>
      <c r="Y57" s="6">
        <v>-61.5276</v>
      </c>
      <c r="Z57" s="6">
        <v>11</v>
      </c>
      <c r="AA57" s="6">
        <v>69.89</v>
      </c>
      <c r="AB57" s="6">
        <v>5.77</v>
      </c>
    </row>
    <row r="58" spans="1:28" ht="64.5" x14ac:dyDescent="0.45">
      <c r="A58" s="6">
        <v>369</v>
      </c>
      <c r="B58" s="6">
        <v>90292</v>
      </c>
      <c r="C58" s="7" t="s">
        <v>247</v>
      </c>
      <c r="D58" s="8" t="s">
        <v>53</v>
      </c>
      <c r="E58" s="7" t="s">
        <v>79</v>
      </c>
      <c r="F58" s="6">
        <v>0.09</v>
      </c>
      <c r="G58" s="6">
        <v>19.23</v>
      </c>
      <c r="H58" s="6">
        <v>6.15</v>
      </c>
      <c r="I58" s="7" t="s">
        <v>54</v>
      </c>
      <c r="J58" s="7" t="s">
        <v>62</v>
      </c>
      <c r="K58" s="7" t="s">
        <v>32</v>
      </c>
      <c r="L58" s="7" t="s">
        <v>99</v>
      </c>
      <c r="M58" s="7" t="s">
        <v>94</v>
      </c>
      <c r="N58" s="7" t="s">
        <v>248</v>
      </c>
      <c r="O58" s="6">
        <v>0.44</v>
      </c>
      <c r="P58" s="7" t="s">
        <v>36</v>
      </c>
      <c r="Q58" s="7" t="s">
        <v>58</v>
      </c>
      <c r="R58" s="7" t="s">
        <v>59</v>
      </c>
      <c r="S58" s="8" t="s">
        <v>249</v>
      </c>
      <c r="T58" s="6">
        <v>94601</v>
      </c>
      <c r="U58" s="9">
        <v>42105</v>
      </c>
      <c r="V58" s="9">
        <v>42107</v>
      </c>
      <c r="W58" s="9" t="s">
        <v>40</v>
      </c>
      <c r="X58" s="10">
        <f>NETWORKDAYS(Table1[[#This Row],[Order Date]],Table1[[#This Row],[Ship Date]])</f>
        <v>1</v>
      </c>
      <c r="Y58" s="6">
        <v>211.232</v>
      </c>
      <c r="Z58" s="6">
        <v>21</v>
      </c>
      <c r="AA58" s="6">
        <v>394.1</v>
      </c>
      <c r="AB58" s="6">
        <v>19.14</v>
      </c>
    </row>
    <row r="59" spans="1:28" ht="102.75" x14ac:dyDescent="0.45">
      <c r="A59" s="6">
        <v>1712</v>
      </c>
      <c r="B59" s="6">
        <v>87749</v>
      </c>
      <c r="C59" s="7" t="s">
        <v>250</v>
      </c>
      <c r="D59" s="8" t="s">
        <v>28</v>
      </c>
      <c r="E59" s="7" t="s">
        <v>79</v>
      </c>
      <c r="F59" s="6">
        <v>0.03</v>
      </c>
      <c r="G59" s="6">
        <v>11.66</v>
      </c>
      <c r="H59" s="6">
        <v>7.95</v>
      </c>
      <c r="I59" s="7" t="s">
        <v>43</v>
      </c>
      <c r="J59" s="7" t="s">
        <v>62</v>
      </c>
      <c r="K59" s="7" t="s">
        <v>45</v>
      </c>
      <c r="L59" s="7" t="s">
        <v>105</v>
      </c>
      <c r="M59" s="7" t="s">
        <v>94</v>
      </c>
      <c r="N59" s="7" t="s">
        <v>251</v>
      </c>
      <c r="O59" s="6">
        <v>0.57999999999999996</v>
      </c>
      <c r="P59" s="7" t="s">
        <v>36</v>
      </c>
      <c r="Q59" s="7" t="s">
        <v>37</v>
      </c>
      <c r="R59" s="7" t="s">
        <v>252</v>
      </c>
      <c r="S59" s="8" t="s">
        <v>253</v>
      </c>
      <c r="T59" s="6">
        <v>30907</v>
      </c>
      <c r="U59" s="9">
        <v>42105</v>
      </c>
      <c r="V59" s="9">
        <v>42114</v>
      </c>
      <c r="W59" s="9" t="s">
        <v>40</v>
      </c>
      <c r="X59" s="10">
        <f>NETWORKDAYS(Table1[[#This Row],[Order Date]],Table1[[#This Row],[Ship Date]])</f>
        <v>6</v>
      </c>
      <c r="Y59" s="6">
        <v>-31.094000000000001</v>
      </c>
      <c r="Z59" s="6">
        <v>22</v>
      </c>
      <c r="AA59" s="6">
        <v>267.32</v>
      </c>
      <c r="AB59" s="6">
        <v>11.63</v>
      </c>
    </row>
    <row r="60" spans="1:28" ht="64.5" x14ac:dyDescent="0.45">
      <c r="A60" s="6">
        <v>721</v>
      </c>
      <c r="B60" s="6">
        <v>91054</v>
      </c>
      <c r="C60" s="7" t="s">
        <v>254</v>
      </c>
      <c r="D60" s="8" t="s">
        <v>42</v>
      </c>
      <c r="E60" s="7" t="s">
        <v>86</v>
      </c>
      <c r="F60" s="6">
        <v>0.01</v>
      </c>
      <c r="G60" s="6">
        <v>7.28</v>
      </c>
      <c r="H60" s="6">
        <v>11.15</v>
      </c>
      <c r="I60" s="7" t="s">
        <v>43</v>
      </c>
      <c r="J60" s="7" t="s">
        <v>62</v>
      </c>
      <c r="K60" s="7" t="s">
        <v>45</v>
      </c>
      <c r="L60" s="7" t="s">
        <v>55</v>
      </c>
      <c r="M60" s="7" t="s">
        <v>47</v>
      </c>
      <c r="N60" s="7" t="s">
        <v>255</v>
      </c>
      <c r="O60" s="6">
        <v>0.37</v>
      </c>
      <c r="P60" s="7" t="s">
        <v>36</v>
      </c>
      <c r="Q60" s="7" t="s">
        <v>49</v>
      </c>
      <c r="R60" s="7" t="s">
        <v>256</v>
      </c>
      <c r="S60" s="8" t="s">
        <v>257</v>
      </c>
      <c r="T60" s="6">
        <v>46041</v>
      </c>
      <c r="U60" s="9">
        <v>42105</v>
      </c>
      <c r="V60" s="9">
        <v>42107</v>
      </c>
      <c r="W60" s="9" t="s">
        <v>40</v>
      </c>
      <c r="X60" s="10">
        <f>NETWORKDAYS(Table1[[#This Row],[Order Date]],Table1[[#This Row],[Ship Date]])</f>
        <v>1</v>
      </c>
      <c r="Y60" s="6">
        <v>-24.245999999999999</v>
      </c>
      <c r="Z60" s="6">
        <v>1</v>
      </c>
      <c r="AA60" s="6">
        <v>11.21</v>
      </c>
      <c r="AB60" s="6">
        <v>7.27</v>
      </c>
    </row>
    <row r="61" spans="1:28" ht="64.5" x14ac:dyDescent="0.45">
      <c r="A61" s="6">
        <v>445</v>
      </c>
      <c r="B61" s="6">
        <v>88083</v>
      </c>
      <c r="C61" s="7" t="s">
        <v>258</v>
      </c>
      <c r="D61" s="8" t="s">
        <v>42</v>
      </c>
      <c r="E61" s="7" t="s">
        <v>147</v>
      </c>
      <c r="F61" s="6">
        <v>0.03</v>
      </c>
      <c r="G61" s="6">
        <v>48.04</v>
      </c>
      <c r="H61" s="6">
        <v>19.989999999999998</v>
      </c>
      <c r="I61" s="7" t="s">
        <v>43</v>
      </c>
      <c r="J61" s="7" t="s">
        <v>31</v>
      </c>
      <c r="K61" s="7" t="s">
        <v>45</v>
      </c>
      <c r="L61" s="7" t="s">
        <v>55</v>
      </c>
      <c r="M61" s="7" t="s">
        <v>47</v>
      </c>
      <c r="N61" s="7" t="s">
        <v>259</v>
      </c>
      <c r="O61" s="6">
        <v>0.37</v>
      </c>
      <c r="P61" s="7" t="s">
        <v>36</v>
      </c>
      <c r="Q61" s="7" t="s">
        <v>49</v>
      </c>
      <c r="R61" s="7" t="s">
        <v>225</v>
      </c>
      <c r="S61" s="8" t="s">
        <v>260</v>
      </c>
      <c r="T61" s="6">
        <v>68701</v>
      </c>
      <c r="U61" s="9">
        <v>42105</v>
      </c>
      <c r="V61" s="9">
        <v>42107</v>
      </c>
      <c r="W61" s="9" t="s">
        <v>40</v>
      </c>
      <c r="X61" s="10">
        <f>NETWORKDAYS(Table1[[#This Row],[Order Date]],Table1[[#This Row],[Ship Date]])</f>
        <v>1</v>
      </c>
      <c r="Y61" s="6">
        <v>-4.46</v>
      </c>
      <c r="Z61" s="6">
        <v>2</v>
      </c>
      <c r="AA61" s="6">
        <v>101.71</v>
      </c>
      <c r="AB61" s="6">
        <v>48.01</v>
      </c>
    </row>
    <row r="62" spans="1:28" ht="51.75" x14ac:dyDescent="0.45">
      <c r="A62" s="6">
        <v>918</v>
      </c>
      <c r="B62" s="6">
        <v>90492</v>
      </c>
      <c r="C62" s="7" t="s">
        <v>261</v>
      </c>
      <c r="D62" s="8" t="s">
        <v>53</v>
      </c>
      <c r="E62" s="7" t="s">
        <v>70</v>
      </c>
      <c r="F62" s="6">
        <v>0.05</v>
      </c>
      <c r="G62" s="6">
        <v>35.51</v>
      </c>
      <c r="H62" s="6">
        <v>6.31</v>
      </c>
      <c r="I62" s="7" t="s">
        <v>43</v>
      </c>
      <c r="J62" s="7" t="s">
        <v>44</v>
      </c>
      <c r="K62" s="7" t="s">
        <v>45</v>
      </c>
      <c r="L62" s="7" t="s">
        <v>187</v>
      </c>
      <c r="M62" s="7" t="s">
        <v>47</v>
      </c>
      <c r="N62" s="7" t="s">
        <v>262</v>
      </c>
      <c r="O62" s="6">
        <v>0.57999999999999996</v>
      </c>
      <c r="P62" s="7" t="s">
        <v>36</v>
      </c>
      <c r="Q62" s="7" t="s">
        <v>58</v>
      </c>
      <c r="R62" s="7" t="s">
        <v>59</v>
      </c>
      <c r="S62" s="8" t="s">
        <v>263</v>
      </c>
      <c r="T62" s="6">
        <v>91730</v>
      </c>
      <c r="U62" s="9">
        <v>42106</v>
      </c>
      <c r="V62" s="9">
        <v>42108</v>
      </c>
      <c r="W62" s="9" t="s">
        <v>40</v>
      </c>
      <c r="X62" s="10">
        <f>NETWORKDAYS(Table1[[#This Row],[Order Date]],Table1[[#This Row],[Ship Date]])</f>
        <v>2</v>
      </c>
      <c r="Y62" s="6">
        <v>6.11</v>
      </c>
      <c r="Z62" s="6">
        <v>2</v>
      </c>
      <c r="AA62" s="6">
        <v>73.099999999999994</v>
      </c>
      <c r="AB62" s="6">
        <v>35.46</v>
      </c>
    </row>
    <row r="63" spans="1:28" ht="51.75" x14ac:dyDescent="0.45">
      <c r="A63" s="6">
        <v>920</v>
      </c>
      <c r="B63" s="6">
        <v>90492</v>
      </c>
      <c r="C63" s="7" t="s">
        <v>264</v>
      </c>
      <c r="D63" s="8" t="s">
        <v>53</v>
      </c>
      <c r="E63" s="7" t="s">
        <v>70</v>
      </c>
      <c r="F63" s="6">
        <v>0.03</v>
      </c>
      <c r="G63" s="6">
        <v>8.0399999999999991</v>
      </c>
      <c r="H63" s="6">
        <v>8.94</v>
      </c>
      <c r="I63" s="7" t="s">
        <v>43</v>
      </c>
      <c r="J63" s="7" t="s">
        <v>44</v>
      </c>
      <c r="K63" s="7" t="s">
        <v>45</v>
      </c>
      <c r="L63" s="7" t="s">
        <v>46</v>
      </c>
      <c r="M63" s="7" t="s">
        <v>47</v>
      </c>
      <c r="N63" s="7" t="s">
        <v>265</v>
      </c>
      <c r="O63" s="6">
        <v>0.4</v>
      </c>
      <c r="P63" s="7" t="s">
        <v>36</v>
      </c>
      <c r="Q63" s="7" t="s">
        <v>58</v>
      </c>
      <c r="R63" s="7" t="s">
        <v>59</v>
      </c>
      <c r="S63" s="8" t="s">
        <v>266</v>
      </c>
      <c r="T63" s="6">
        <v>92374</v>
      </c>
      <c r="U63" s="9">
        <v>42106</v>
      </c>
      <c r="V63" s="9">
        <v>42108</v>
      </c>
      <c r="W63" s="9" t="s">
        <v>40</v>
      </c>
      <c r="X63" s="10">
        <f>NETWORKDAYS(Table1[[#This Row],[Order Date]],Table1[[#This Row],[Ship Date]])</f>
        <v>2</v>
      </c>
      <c r="Y63" s="6">
        <v>-160.27549999999999</v>
      </c>
      <c r="Z63" s="6">
        <v>9</v>
      </c>
      <c r="AA63" s="6">
        <v>76.77</v>
      </c>
      <c r="AB63" s="6">
        <v>8.01</v>
      </c>
    </row>
    <row r="64" spans="1:28" ht="39" x14ac:dyDescent="0.45">
      <c r="A64" s="6">
        <v>754</v>
      </c>
      <c r="B64" s="6">
        <v>90439</v>
      </c>
      <c r="C64" s="7" t="s">
        <v>267</v>
      </c>
      <c r="D64" s="8" t="s">
        <v>53</v>
      </c>
      <c r="E64" s="7" t="s">
        <v>79</v>
      </c>
      <c r="F64" s="6">
        <v>0.06</v>
      </c>
      <c r="G64" s="6">
        <v>119.99</v>
      </c>
      <c r="H64" s="6">
        <v>14</v>
      </c>
      <c r="I64" s="7" t="s">
        <v>30</v>
      </c>
      <c r="J64" s="7" t="s">
        <v>44</v>
      </c>
      <c r="K64" s="7" t="s">
        <v>71</v>
      </c>
      <c r="L64" s="7" t="s">
        <v>72</v>
      </c>
      <c r="M64" s="7" t="s">
        <v>73</v>
      </c>
      <c r="N64" s="7" t="s">
        <v>268</v>
      </c>
      <c r="O64" s="6">
        <v>0.36</v>
      </c>
      <c r="P64" s="7" t="s">
        <v>36</v>
      </c>
      <c r="Q64" s="7" t="s">
        <v>58</v>
      </c>
      <c r="R64" s="7" t="s">
        <v>229</v>
      </c>
      <c r="S64" s="8" t="s">
        <v>269</v>
      </c>
      <c r="T64" s="6">
        <v>86314</v>
      </c>
      <c r="U64" s="9">
        <v>42106</v>
      </c>
      <c r="V64" s="9">
        <v>42113</v>
      </c>
      <c r="W64" s="9" t="s">
        <v>40</v>
      </c>
      <c r="X64" s="10">
        <f>NETWORKDAYS(Table1[[#This Row],[Order Date]],Table1[[#This Row],[Ship Date]])</f>
        <v>5</v>
      </c>
      <c r="Y64" s="6">
        <v>-207.679788</v>
      </c>
      <c r="Z64" s="6">
        <v>2</v>
      </c>
      <c r="AA64" s="6">
        <v>243.86</v>
      </c>
      <c r="AB64" s="6">
        <v>119.93</v>
      </c>
    </row>
    <row r="65" spans="1:28" ht="51.75" x14ac:dyDescent="0.45">
      <c r="A65" s="6">
        <v>3221</v>
      </c>
      <c r="B65" s="6">
        <v>90815</v>
      </c>
      <c r="C65" s="7" t="s">
        <v>270</v>
      </c>
      <c r="D65" s="8" t="s">
        <v>28</v>
      </c>
      <c r="E65" s="7" t="s">
        <v>147</v>
      </c>
      <c r="F65" s="6">
        <v>0.03</v>
      </c>
      <c r="G65" s="6">
        <v>6.68</v>
      </c>
      <c r="H65" s="6">
        <v>1.5</v>
      </c>
      <c r="I65" s="7" t="s">
        <v>43</v>
      </c>
      <c r="J65" s="7" t="s">
        <v>62</v>
      </c>
      <c r="K65" s="7" t="s">
        <v>45</v>
      </c>
      <c r="L65" s="7" t="s">
        <v>105</v>
      </c>
      <c r="M65" s="7" t="s">
        <v>56</v>
      </c>
      <c r="N65" s="7" t="s">
        <v>271</v>
      </c>
      <c r="O65" s="6">
        <v>0.48</v>
      </c>
      <c r="P65" s="7" t="s">
        <v>36</v>
      </c>
      <c r="Q65" s="7" t="s">
        <v>37</v>
      </c>
      <c r="R65" s="7" t="s">
        <v>96</v>
      </c>
      <c r="S65" s="8" t="s">
        <v>272</v>
      </c>
      <c r="T65" s="6">
        <v>33322</v>
      </c>
      <c r="U65" s="9">
        <v>42106</v>
      </c>
      <c r="V65" s="9">
        <v>42107</v>
      </c>
      <c r="W65" s="9" t="s">
        <v>40</v>
      </c>
      <c r="X65" s="10">
        <f>NETWORKDAYS(Table1[[#This Row],[Order Date]],Table1[[#This Row],[Ship Date]])</f>
        <v>1</v>
      </c>
      <c r="Y65" s="6">
        <v>-577.30399999999997</v>
      </c>
      <c r="Z65" s="6">
        <v>7</v>
      </c>
      <c r="AA65" s="6">
        <v>48.32</v>
      </c>
      <c r="AB65" s="6">
        <v>6.65</v>
      </c>
    </row>
    <row r="66" spans="1:28" ht="51.75" x14ac:dyDescent="0.45">
      <c r="A66" s="6">
        <v>171</v>
      </c>
      <c r="B66" s="6">
        <v>87464</v>
      </c>
      <c r="C66" s="7" t="s">
        <v>273</v>
      </c>
      <c r="D66" s="8" t="s">
        <v>78</v>
      </c>
      <c r="E66" s="7" t="s">
        <v>29</v>
      </c>
      <c r="F66" s="6">
        <v>0.05</v>
      </c>
      <c r="G66" s="6">
        <v>1.88</v>
      </c>
      <c r="H66" s="6">
        <v>1.49</v>
      </c>
      <c r="I66" s="7" t="s">
        <v>43</v>
      </c>
      <c r="J66" s="7" t="s">
        <v>62</v>
      </c>
      <c r="K66" s="7" t="s">
        <v>45</v>
      </c>
      <c r="L66" s="7" t="s">
        <v>46</v>
      </c>
      <c r="M66" s="7" t="s">
        <v>47</v>
      </c>
      <c r="N66" s="7" t="s">
        <v>274</v>
      </c>
      <c r="O66" s="6">
        <v>0.37</v>
      </c>
      <c r="P66" s="7" t="s">
        <v>36</v>
      </c>
      <c r="Q66" s="7" t="s">
        <v>82</v>
      </c>
      <c r="R66" s="7" t="s">
        <v>275</v>
      </c>
      <c r="S66" s="8" t="s">
        <v>276</v>
      </c>
      <c r="T66" s="6">
        <v>7024</v>
      </c>
      <c r="U66" s="9">
        <v>42107</v>
      </c>
      <c r="V66" s="9">
        <v>42109</v>
      </c>
      <c r="W66" s="9" t="s">
        <v>40</v>
      </c>
      <c r="X66" s="10">
        <f>NETWORKDAYS(Table1[[#This Row],[Order Date]],Table1[[#This Row],[Ship Date]])</f>
        <v>3</v>
      </c>
      <c r="Y66" s="6">
        <v>-2.9095</v>
      </c>
      <c r="Z66" s="6">
        <v>1</v>
      </c>
      <c r="AA66" s="6">
        <v>3.42</v>
      </c>
      <c r="AB66" s="6">
        <v>1.83</v>
      </c>
    </row>
    <row r="67" spans="1:28" ht="64.5" x14ac:dyDescent="0.45">
      <c r="A67" s="6">
        <v>1561</v>
      </c>
      <c r="B67" s="6">
        <v>88094</v>
      </c>
      <c r="C67" s="7" t="s">
        <v>277</v>
      </c>
      <c r="D67" s="8" t="s">
        <v>42</v>
      </c>
      <c r="E67" s="7" t="s">
        <v>29</v>
      </c>
      <c r="F67" s="6">
        <v>0.05</v>
      </c>
      <c r="G67" s="6">
        <v>12.2</v>
      </c>
      <c r="H67" s="6">
        <v>6.02</v>
      </c>
      <c r="I67" s="7" t="s">
        <v>43</v>
      </c>
      <c r="J67" s="7" t="s">
        <v>62</v>
      </c>
      <c r="K67" s="7" t="s">
        <v>32</v>
      </c>
      <c r="L67" s="7" t="s">
        <v>99</v>
      </c>
      <c r="M67" s="7" t="s">
        <v>94</v>
      </c>
      <c r="N67" s="7" t="s">
        <v>278</v>
      </c>
      <c r="O67" s="6">
        <v>0.43</v>
      </c>
      <c r="P67" s="7" t="s">
        <v>36</v>
      </c>
      <c r="Q67" s="7" t="s">
        <v>49</v>
      </c>
      <c r="R67" s="7" t="s">
        <v>236</v>
      </c>
      <c r="S67" s="8" t="s">
        <v>279</v>
      </c>
      <c r="T67" s="6">
        <v>76063</v>
      </c>
      <c r="U67" s="9">
        <v>42107</v>
      </c>
      <c r="V67" s="9">
        <v>42108</v>
      </c>
      <c r="W67" s="9" t="s">
        <v>40</v>
      </c>
      <c r="X67" s="10">
        <f>NETWORKDAYS(Table1[[#This Row],[Order Date]],Table1[[#This Row],[Ship Date]])</f>
        <v>2</v>
      </c>
      <c r="Y67" s="6">
        <v>-6.6420000000000003</v>
      </c>
      <c r="Z67" s="6">
        <v>5</v>
      </c>
      <c r="AA67" s="6">
        <v>63.93</v>
      </c>
      <c r="AB67" s="6">
        <v>12.15</v>
      </c>
    </row>
    <row r="68" spans="1:28" ht="64.5" x14ac:dyDescent="0.45">
      <c r="A68" s="6">
        <v>2738</v>
      </c>
      <c r="B68" s="6">
        <v>89017</v>
      </c>
      <c r="C68" s="7" t="s">
        <v>280</v>
      </c>
      <c r="D68" s="8" t="s">
        <v>78</v>
      </c>
      <c r="E68" s="7" t="s">
        <v>29</v>
      </c>
      <c r="F68" s="6">
        <v>0.02</v>
      </c>
      <c r="G68" s="6">
        <v>33.979999999999997</v>
      </c>
      <c r="H68" s="6">
        <v>1.99</v>
      </c>
      <c r="I68" s="7" t="s">
        <v>43</v>
      </c>
      <c r="J68" s="7" t="s">
        <v>31</v>
      </c>
      <c r="K68" s="7" t="s">
        <v>71</v>
      </c>
      <c r="L68" s="7" t="s">
        <v>93</v>
      </c>
      <c r="M68" s="7" t="s">
        <v>94</v>
      </c>
      <c r="N68" s="7" t="s">
        <v>281</v>
      </c>
      <c r="O68" s="6">
        <v>0.45</v>
      </c>
      <c r="P68" s="7" t="s">
        <v>36</v>
      </c>
      <c r="Q68" s="7" t="s">
        <v>82</v>
      </c>
      <c r="R68" s="7" t="s">
        <v>139</v>
      </c>
      <c r="S68" s="8" t="s">
        <v>282</v>
      </c>
      <c r="T68" s="6">
        <v>5403</v>
      </c>
      <c r="U68" s="9">
        <v>42107</v>
      </c>
      <c r="V68" s="9">
        <v>42109</v>
      </c>
      <c r="W68" s="9" t="s">
        <v>40</v>
      </c>
      <c r="X68" s="10">
        <f>NETWORKDAYS(Table1[[#This Row],[Order Date]],Table1[[#This Row],[Ship Date]])</f>
        <v>3</v>
      </c>
      <c r="Y68" s="6">
        <v>164.06129999999999</v>
      </c>
      <c r="Z68" s="6">
        <v>7</v>
      </c>
      <c r="AA68" s="6">
        <v>237.77</v>
      </c>
      <c r="AB68" s="6">
        <v>33.96</v>
      </c>
    </row>
    <row r="69" spans="1:28" ht="64.5" x14ac:dyDescent="0.45">
      <c r="A69" s="6">
        <v>3169</v>
      </c>
      <c r="B69" s="6">
        <v>86490</v>
      </c>
      <c r="C69" s="7" t="s">
        <v>283</v>
      </c>
      <c r="D69" s="8" t="s">
        <v>28</v>
      </c>
      <c r="E69" s="7" t="s">
        <v>29</v>
      </c>
      <c r="F69" s="6">
        <v>0.08</v>
      </c>
      <c r="G69" s="6">
        <v>7.28</v>
      </c>
      <c r="H69" s="6">
        <v>11.15</v>
      </c>
      <c r="I69" s="7" t="s">
        <v>54</v>
      </c>
      <c r="J69" s="7" t="s">
        <v>31</v>
      </c>
      <c r="K69" s="7" t="s">
        <v>45</v>
      </c>
      <c r="L69" s="7" t="s">
        <v>55</v>
      </c>
      <c r="M69" s="7" t="s">
        <v>47</v>
      </c>
      <c r="N69" s="7" t="s">
        <v>255</v>
      </c>
      <c r="O69" s="6">
        <v>0.37</v>
      </c>
      <c r="P69" s="7" t="s">
        <v>36</v>
      </c>
      <c r="Q69" s="7" t="s">
        <v>37</v>
      </c>
      <c r="R69" s="7" t="s">
        <v>96</v>
      </c>
      <c r="S69" s="8" t="s">
        <v>284</v>
      </c>
      <c r="T69" s="6">
        <v>32127</v>
      </c>
      <c r="U69" s="9">
        <v>42107</v>
      </c>
      <c r="V69" s="9">
        <v>42108</v>
      </c>
      <c r="W69" s="9" t="s">
        <v>40</v>
      </c>
      <c r="X69" s="10">
        <f>NETWORKDAYS(Table1[[#This Row],[Order Date]],Table1[[#This Row],[Ship Date]])</f>
        <v>2</v>
      </c>
      <c r="Y69" s="6">
        <v>-44.414999999999999</v>
      </c>
      <c r="Z69" s="6">
        <v>1</v>
      </c>
      <c r="AA69" s="6">
        <v>14.66</v>
      </c>
      <c r="AB69" s="6">
        <v>7.2</v>
      </c>
    </row>
    <row r="70" spans="1:28" ht="39" x14ac:dyDescent="0.45">
      <c r="A70" s="6">
        <v>2973</v>
      </c>
      <c r="B70" s="6">
        <v>87186</v>
      </c>
      <c r="C70" s="7" t="s">
        <v>285</v>
      </c>
      <c r="D70" s="8" t="s">
        <v>42</v>
      </c>
      <c r="E70" s="7" t="s">
        <v>70</v>
      </c>
      <c r="F70" s="6">
        <v>0.01</v>
      </c>
      <c r="G70" s="6">
        <v>30.97</v>
      </c>
      <c r="H70" s="6">
        <v>4</v>
      </c>
      <c r="I70" s="7" t="s">
        <v>43</v>
      </c>
      <c r="J70" s="7" t="s">
        <v>87</v>
      </c>
      <c r="K70" s="7" t="s">
        <v>71</v>
      </c>
      <c r="L70" s="7" t="s">
        <v>93</v>
      </c>
      <c r="M70" s="7" t="s">
        <v>47</v>
      </c>
      <c r="N70" s="7" t="s">
        <v>286</v>
      </c>
      <c r="O70" s="6">
        <v>0.74</v>
      </c>
      <c r="P70" s="7" t="s">
        <v>36</v>
      </c>
      <c r="Q70" s="7" t="s">
        <v>49</v>
      </c>
      <c r="R70" s="7" t="s">
        <v>200</v>
      </c>
      <c r="S70" s="8" t="s">
        <v>287</v>
      </c>
      <c r="T70" s="6">
        <v>53151</v>
      </c>
      <c r="U70" s="9">
        <v>42107</v>
      </c>
      <c r="V70" s="9">
        <v>42109</v>
      </c>
      <c r="W70" s="9" t="s">
        <v>40</v>
      </c>
      <c r="X70" s="10">
        <f>NETWORKDAYS(Table1[[#This Row],[Order Date]],Table1[[#This Row],[Ship Date]])</f>
        <v>3</v>
      </c>
      <c r="Y70" s="6">
        <v>17.102799999999998</v>
      </c>
      <c r="Z70" s="6">
        <v>17</v>
      </c>
      <c r="AA70" s="6">
        <v>523.05999999999995</v>
      </c>
      <c r="AB70" s="6">
        <v>30.96</v>
      </c>
    </row>
    <row r="71" spans="1:28" ht="51.75" x14ac:dyDescent="0.45">
      <c r="A71" s="6">
        <v>2973</v>
      </c>
      <c r="B71" s="6">
        <v>87186</v>
      </c>
      <c r="C71" s="7" t="s">
        <v>285</v>
      </c>
      <c r="D71" s="8" t="s">
        <v>42</v>
      </c>
      <c r="E71" s="7" t="s">
        <v>70</v>
      </c>
      <c r="F71" s="6">
        <v>0.08</v>
      </c>
      <c r="G71" s="6">
        <v>125.99</v>
      </c>
      <c r="H71" s="6">
        <v>7.69</v>
      </c>
      <c r="I71" s="7" t="s">
        <v>43</v>
      </c>
      <c r="J71" s="7" t="s">
        <v>87</v>
      </c>
      <c r="K71" s="7" t="s">
        <v>71</v>
      </c>
      <c r="L71" s="7" t="s">
        <v>234</v>
      </c>
      <c r="M71" s="7" t="s">
        <v>47</v>
      </c>
      <c r="N71" s="7" t="s">
        <v>288</v>
      </c>
      <c r="O71" s="6">
        <v>0.57999999999999996</v>
      </c>
      <c r="P71" s="7" t="s">
        <v>36</v>
      </c>
      <c r="Q71" s="7" t="s">
        <v>49</v>
      </c>
      <c r="R71" s="7" t="s">
        <v>200</v>
      </c>
      <c r="S71" s="8" t="s">
        <v>287</v>
      </c>
      <c r="T71" s="6">
        <v>53151</v>
      </c>
      <c r="U71" s="9">
        <v>42107</v>
      </c>
      <c r="V71" s="9">
        <v>42109</v>
      </c>
      <c r="W71" s="9" t="s">
        <v>40</v>
      </c>
      <c r="X71" s="10">
        <f>NETWORKDAYS(Table1[[#This Row],[Order Date]],Table1[[#This Row],[Ship Date]])</f>
        <v>3</v>
      </c>
      <c r="Y71" s="6">
        <v>1269.3819599999999</v>
      </c>
      <c r="Z71" s="6">
        <v>23</v>
      </c>
      <c r="AA71" s="6">
        <v>2424.6799999999998</v>
      </c>
      <c r="AB71" s="6">
        <v>125.91</v>
      </c>
    </row>
    <row r="72" spans="1:28" ht="51.75" x14ac:dyDescent="0.45">
      <c r="A72" s="6">
        <v>2250</v>
      </c>
      <c r="B72" s="6">
        <v>86699</v>
      </c>
      <c r="C72" s="7" t="s">
        <v>289</v>
      </c>
      <c r="D72" s="8" t="s">
        <v>78</v>
      </c>
      <c r="E72" s="7" t="s">
        <v>79</v>
      </c>
      <c r="F72" s="6">
        <v>0</v>
      </c>
      <c r="G72" s="6">
        <v>2.08</v>
      </c>
      <c r="H72" s="6">
        <v>5.33</v>
      </c>
      <c r="I72" s="7" t="s">
        <v>43</v>
      </c>
      <c r="J72" s="7" t="s">
        <v>87</v>
      </c>
      <c r="K72" s="7" t="s">
        <v>32</v>
      </c>
      <c r="L72" s="7" t="s">
        <v>99</v>
      </c>
      <c r="M72" s="7" t="s">
        <v>47</v>
      </c>
      <c r="N72" s="7" t="s">
        <v>290</v>
      </c>
      <c r="O72" s="6">
        <v>0.43</v>
      </c>
      <c r="P72" s="7" t="s">
        <v>36</v>
      </c>
      <c r="Q72" s="7" t="s">
        <v>82</v>
      </c>
      <c r="R72" s="7" t="s">
        <v>291</v>
      </c>
      <c r="S72" s="8" t="s">
        <v>292</v>
      </c>
      <c r="T72" s="6">
        <v>16801</v>
      </c>
      <c r="U72" s="9">
        <v>42107</v>
      </c>
      <c r="V72" s="9">
        <v>42114</v>
      </c>
      <c r="W72" s="9" t="s">
        <v>40</v>
      </c>
      <c r="X72" s="10">
        <f>NETWORKDAYS(Table1[[#This Row],[Order Date]],Table1[[#This Row],[Ship Date]])</f>
        <v>6</v>
      </c>
      <c r="Y72" s="6">
        <v>-192.5532</v>
      </c>
      <c r="Z72" s="6">
        <v>22</v>
      </c>
      <c r="AA72" s="6">
        <v>51.41</v>
      </c>
      <c r="AB72" s="6">
        <v>2.08</v>
      </c>
    </row>
    <row r="73" spans="1:28" ht="77.25" x14ac:dyDescent="0.45">
      <c r="A73" s="6">
        <v>940</v>
      </c>
      <c r="B73" s="6">
        <v>90844</v>
      </c>
      <c r="C73" s="7" t="s">
        <v>293</v>
      </c>
      <c r="D73" s="8" t="s">
        <v>78</v>
      </c>
      <c r="E73" s="7" t="s">
        <v>79</v>
      </c>
      <c r="F73" s="6">
        <v>0.09</v>
      </c>
      <c r="G73" s="6">
        <v>100.98</v>
      </c>
      <c r="H73" s="6">
        <v>35.840000000000003</v>
      </c>
      <c r="I73" s="7" t="s">
        <v>30</v>
      </c>
      <c r="J73" s="7" t="s">
        <v>87</v>
      </c>
      <c r="K73" s="7" t="s">
        <v>32</v>
      </c>
      <c r="L73" s="7" t="s">
        <v>88</v>
      </c>
      <c r="M73" s="7" t="s">
        <v>34</v>
      </c>
      <c r="N73" s="7" t="s">
        <v>89</v>
      </c>
      <c r="O73" s="6">
        <v>0.62</v>
      </c>
      <c r="P73" s="7" t="s">
        <v>36</v>
      </c>
      <c r="Q73" s="7" t="s">
        <v>82</v>
      </c>
      <c r="R73" s="7" t="s">
        <v>294</v>
      </c>
      <c r="S73" s="8" t="s">
        <v>295</v>
      </c>
      <c r="T73" s="6">
        <v>6776</v>
      </c>
      <c r="U73" s="9">
        <v>42108</v>
      </c>
      <c r="V73" s="9">
        <v>42113</v>
      </c>
      <c r="W73" s="9" t="s">
        <v>40</v>
      </c>
      <c r="X73" s="10">
        <f>NETWORKDAYS(Table1[[#This Row],[Order Date]],Table1[[#This Row],[Ship Date]])</f>
        <v>4</v>
      </c>
      <c r="Y73" s="6">
        <v>-193.58</v>
      </c>
      <c r="Z73" s="6">
        <v>4</v>
      </c>
      <c r="AA73" s="6">
        <v>396.19</v>
      </c>
      <c r="AB73" s="6">
        <v>100.89</v>
      </c>
    </row>
    <row r="74" spans="1:28" ht="51.75" x14ac:dyDescent="0.45">
      <c r="A74" s="6">
        <v>329</v>
      </c>
      <c r="B74" s="6">
        <v>89726</v>
      </c>
      <c r="C74" s="7" t="s">
        <v>296</v>
      </c>
      <c r="D74" s="8" t="s">
        <v>78</v>
      </c>
      <c r="E74" s="7" t="s">
        <v>86</v>
      </c>
      <c r="F74" s="6">
        <v>0.06</v>
      </c>
      <c r="G74" s="6">
        <v>296.18</v>
      </c>
      <c r="H74" s="6">
        <v>54.12</v>
      </c>
      <c r="I74" s="7" t="s">
        <v>30</v>
      </c>
      <c r="J74" s="7" t="s">
        <v>87</v>
      </c>
      <c r="K74" s="7" t="s">
        <v>32</v>
      </c>
      <c r="L74" s="7" t="s">
        <v>33</v>
      </c>
      <c r="M74" s="7" t="s">
        <v>34</v>
      </c>
      <c r="N74" s="7" t="s">
        <v>297</v>
      </c>
      <c r="O74" s="6">
        <v>0.76</v>
      </c>
      <c r="P74" s="7" t="s">
        <v>36</v>
      </c>
      <c r="Q74" s="7" t="s">
        <v>82</v>
      </c>
      <c r="R74" s="7" t="s">
        <v>298</v>
      </c>
      <c r="S74" s="8" t="s">
        <v>299</v>
      </c>
      <c r="T74" s="6">
        <v>4073</v>
      </c>
      <c r="U74" s="9">
        <v>42108</v>
      </c>
      <c r="V74" s="9">
        <v>42109</v>
      </c>
      <c r="W74" s="9" t="s">
        <v>40</v>
      </c>
      <c r="X74" s="10">
        <f>NETWORKDAYS(Table1[[#This Row],[Order Date]],Table1[[#This Row],[Ship Date]])</f>
        <v>2</v>
      </c>
      <c r="Y74" s="6">
        <v>-715.77820599999995</v>
      </c>
      <c r="Z74" s="6">
        <v>5</v>
      </c>
      <c r="AA74" s="6">
        <v>1170.21</v>
      </c>
      <c r="AB74" s="6">
        <v>296.12</v>
      </c>
    </row>
    <row r="75" spans="1:28" ht="39" x14ac:dyDescent="0.45">
      <c r="A75" s="6">
        <v>331</v>
      </c>
      <c r="B75" s="6">
        <v>89726</v>
      </c>
      <c r="C75" s="7" t="s">
        <v>300</v>
      </c>
      <c r="D75" s="8" t="s">
        <v>78</v>
      </c>
      <c r="E75" s="7" t="s">
        <v>86</v>
      </c>
      <c r="F75" s="6">
        <v>0.01</v>
      </c>
      <c r="G75" s="6">
        <v>29.1</v>
      </c>
      <c r="H75" s="6">
        <v>4</v>
      </c>
      <c r="I75" s="7" t="s">
        <v>54</v>
      </c>
      <c r="J75" s="7" t="s">
        <v>87</v>
      </c>
      <c r="K75" s="7" t="s">
        <v>71</v>
      </c>
      <c r="L75" s="7" t="s">
        <v>93</v>
      </c>
      <c r="M75" s="7" t="s">
        <v>47</v>
      </c>
      <c r="N75" s="7" t="s">
        <v>301</v>
      </c>
      <c r="O75" s="6">
        <v>0.78</v>
      </c>
      <c r="P75" s="7" t="s">
        <v>36</v>
      </c>
      <c r="Q75" s="7" t="s">
        <v>82</v>
      </c>
      <c r="R75" s="7" t="s">
        <v>302</v>
      </c>
      <c r="S75" s="8" t="s">
        <v>303</v>
      </c>
      <c r="T75" s="6">
        <v>3045</v>
      </c>
      <c r="U75" s="9">
        <v>42108</v>
      </c>
      <c r="V75" s="9">
        <v>42110</v>
      </c>
      <c r="W75" s="9" t="s">
        <v>40</v>
      </c>
      <c r="X75" s="10">
        <f>NETWORKDAYS(Table1[[#This Row],[Order Date]],Table1[[#This Row],[Ship Date]])</f>
        <v>3</v>
      </c>
      <c r="Y75" s="6">
        <v>-22.82</v>
      </c>
      <c r="Z75" s="6">
        <v>8</v>
      </c>
      <c r="AA75" s="6">
        <v>243.32</v>
      </c>
      <c r="AB75" s="6">
        <v>29.09</v>
      </c>
    </row>
    <row r="76" spans="1:28" ht="39" x14ac:dyDescent="0.45">
      <c r="A76" s="6">
        <v>1559</v>
      </c>
      <c r="B76" s="6">
        <v>87424</v>
      </c>
      <c r="C76" s="7" t="s">
        <v>304</v>
      </c>
      <c r="D76" s="8" t="s">
        <v>28</v>
      </c>
      <c r="E76" s="7" t="s">
        <v>29</v>
      </c>
      <c r="F76" s="6">
        <v>0.1</v>
      </c>
      <c r="G76" s="6">
        <v>226.67</v>
      </c>
      <c r="H76" s="6">
        <v>28.16</v>
      </c>
      <c r="I76" s="7" t="s">
        <v>30</v>
      </c>
      <c r="J76" s="7" t="s">
        <v>44</v>
      </c>
      <c r="K76" s="7" t="s">
        <v>32</v>
      </c>
      <c r="L76" s="7" t="s">
        <v>80</v>
      </c>
      <c r="M76" s="7" t="s">
        <v>73</v>
      </c>
      <c r="N76" s="7" t="s">
        <v>305</v>
      </c>
      <c r="O76" s="6">
        <v>0.59</v>
      </c>
      <c r="P76" s="7" t="s">
        <v>36</v>
      </c>
      <c r="Q76" s="7" t="s">
        <v>37</v>
      </c>
      <c r="R76" s="7" t="s">
        <v>169</v>
      </c>
      <c r="S76" s="8" t="s">
        <v>306</v>
      </c>
      <c r="T76" s="6">
        <v>24060</v>
      </c>
      <c r="U76" s="9">
        <v>42109</v>
      </c>
      <c r="V76" s="9">
        <v>42111</v>
      </c>
      <c r="W76" s="9" t="s">
        <v>40</v>
      </c>
      <c r="X76" s="10">
        <f>NETWORKDAYS(Table1[[#This Row],[Order Date]],Table1[[#This Row],[Ship Date]])</f>
        <v>3</v>
      </c>
      <c r="Y76" s="6">
        <v>-390.76799999999997</v>
      </c>
      <c r="Z76" s="6">
        <v>5</v>
      </c>
      <c r="AA76" s="6">
        <v>1088.26</v>
      </c>
      <c r="AB76" s="6">
        <v>226.57</v>
      </c>
    </row>
    <row r="77" spans="1:28" ht="64.5" x14ac:dyDescent="0.45">
      <c r="A77" s="6">
        <v>1632</v>
      </c>
      <c r="B77" s="6">
        <v>90533</v>
      </c>
      <c r="C77" s="7" t="s">
        <v>307</v>
      </c>
      <c r="D77" s="8" t="s">
        <v>28</v>
      </c>
      <c r="E77" s="7" t="s">
        <v>70</v>
      </c>
      <c r="F77" s="6">
        <v>0.02</v>
      </c>
      <c r="G77" s="6">
        <v>25.99</v>
      </c>
      <c r="H77" s="6">
        <v>5.37</v>
      </c>
      <c r="I77" s="7" t="s">
        <v>43</v>
      </c>
      <c r="J77" s="7" t="s">
        <v>87</v>
      </c>
      <c r="K77" s="7" t="s">
        <v>45</v>
      </c>
      <c r="L77" s="7" t="s">
        <v>105</v>
      </c>
      <c r="M77" s="7" t="s">
        <v>47</v>
      </c>
      <c r="N77" s="7" t="s">
        <v>308</v>
      </c>
      <c r="O77" s="6">
        <v>0.56000000000000005</v>
      </c>
      <c r="P77" s="7" t="s">
        <v>36</v>
      </c>
      <c r="Q77" s="7" t="s">
        <v>37</v>
      </c>
      <c r="R77" s="7" t="s">
        <v>38</v>
      </c>
      <c r="S77" s="8" t="s">
        <v>309</v>
      </c>
      <c r="T77" s="6">
        <v>39401</v>
      </c>
      <c r="U77" s="9">
        <v>42109</v>
      </c>
      <c r="V77" s="9">
        <v>42111</v>
      </c>
      <c r="W77" s="9" t="s">
        <v>40</v>
      </c>
      <c r="X77" s="10">
        <f>NETWORKDAYS(Table1[[#This Row],[Order Date]],Table1[[#This Row],[Ship Date]])</f>
        <v>3</v>
      </c>
      <c r="Y77" s="6">
        <v>-88.158000000000001</v>
      </c>
      <c r="Z77" s="6">
        <v>9</v>
      </c>
      <c r="AA77" s="6">
        <v>243.24</v>
      </c>
      <c r="AB77" s="6">
        <v>25.97</v>
      </c>
    </row>
    <row r="78" spans="1:28" ht="26.25" x14ac:dyDescent="0.45">
      <c r="A78" s="6">
        <v>553</v>
      </c>
      <c r="B78" s="6">
        <v>8165</v>
      </c>
      <c r="C78" s="7" t="s">
        <v>310</v>
      </c>
      <c r="D78" s="8" t="s">
        <v>53</v>
      </c>
      <c r="E78" s="7" t="s">
        <v>79</v>
      </c>
      <c r="F78" s="6">
        <v>0.01</v>
      </c>
      <c r="G78" s="6">
        <v>4.9800000000000004</v>
      </c>
      <c r="H78" s="6">
        <v>7.44</v>
      </c>
      <c r="I78" s="7" t="s">
        <v>43</v>
      </c>
      <c r="J78" s="7" t="s">
        <v>62</v>
      </c>
      <c r="K78" s="7" t="s">
        <v>45</v>
      </c>
      <c r="L78" s="7" t="s">
        <v>55</v>
      </c>
      <c r="M78" s="7" t="s">
        <v>47</v>
      </c>
      <c r="N78" s="7" t="s">
        <v>311</v>
      </c>
      <c r="O78" s="6">
        <v>0.36</v>
      </c>
      <c r="P78" s="7" t="s">
        <v>36</v>
      </c>
      <c r="Q78" s="7" t="s">
        <v>58</v>
      </c>
      <c r="R78" s="7" t="s">
        <v>59</v>
      </c>
      <c r="S78" s="8" t="s">
        <v>68</v>
      </c>
      <c r="T78" s="6">
        <v>90008</v>
      </c>
      <c r="U78" s="9">
        <v>42109</v>
      </c>
      <c r="V78" s="9">
        <v>42118</v>
      </c>
      <c r="W78" s="9" t="s">
        <v>40</v>
      </c>
      <c r="X78" s="10">
        <f>NETWORKDAYS(Table1[[#This Row],[Order Date]],Table1[[#This Row],[Ship Date]])</f>
        <v>8</v>
      </c>
      <c r="Y78" s="6">
        <v>-179.59200000000001</v>
      </c>
      <c r="Z78" s="6">
        <v>63</v>
      </c>
      <c r="AA78" s="6">
        <v>330.21</v>
      </c>
      <c r="AB78" s="6">
        <v>4.97</v>
      </c>
    </row>
    <row r="79" spans="1:28" ht="26.25" x14ac:dyDescent="0.45">
      <c r="A79" s="6">
        <v>555</v>
      </c>
      <c r="B79" s="6">
        <v>86191</v>
      </c>
      <c r="C79" s="7" t="s">
        <v>312</v>
      </c>
      <c r="D79" s="8" t="s">
        <v>53</v>
      </c>
      <c r="E79" s="7" t="s">
        <v>79</v>
      </c>
      <c r="F79" s="6">
        <v>0.01</v>
      </c>
      <c r="G79" s="6">
        <v>4.9800000000000004</v>
      </c>
      <c r="H79" s="6">
        <v>7.44</v>
      </c>
      <c r="I79" s="7" t="s">
        <v>43</v>
      </c>
      <c r="J79" s="7" t="s">
        <v>62</v>
      </c>
      <c r="K79" s="7" t="s">
        <v>45</v>
      </c>
      <c r="L79" s="7" t="s">
        <v>55</v>
      </c>
      <c r="M79" s="7" t="s">
        <v>47</v>
      </c>
      <c r="N79" s="7" t="s">
        <v>311</v>
      </c>
      <c r="O79" s="6">
        <v>0.36</v>
      </c>
      <c r="P79" s="7" t="s">
        <v>36</v>
      </c>
      <c r="Q79" s="7" t="s">
        <v>58</v>
      </c>
      <c r="R79" s="7" t="s">
        <v>114</v>
      </c>
      <c r="S79" s="8" t="s">
        <v>313</v>
      </c>
      <c r="T79" s="6">
        <v>84062</v>
      </c>
      <c r="U79" s="9">
        <v>42109</v>
      </c>
      <c r="V79" s="9">
        <v>42118</v>
      </c>
      <c r="W79" s="9" t="s">
        <v>40</v>
      </c>
      <c r="X79" s="10">
        <f>NETWORKDAYS(Table1[[#This Row],[Order Date]],Table1[[#This Row],[Ship Date]])</f>
        <v>8</v>
      </c>
      <c r="Y79" s="6">
        <v>-161.6328</v>
      </c>
      <c r="Z79" s="6">
        <v>16</v>
      </c>
      <c r="AA79" s="6">
        <v>83.86</v>
      </c>
      <c r="AB79" s="6">
        <v>4.97</v>
      </c>
    </row>
    <row r="80" spans="1:28" ht="39" x14ac:dyDescent="0.45">
      <c r="A80" s="6">
        <v>2952</v>
      </c>
      <c r="B80" s="6">
        <v>91398</v>
      </c>
      <c r="C80" s="7" t="s">
        <v>314</v>
      </c>
      <c r="D80" s="8" t="s">
        <v>78</v>
      </c>
      <c r="E80" s="7" t="s">
        <v>86</v>
      </c>
      <c r="F80" s="6">
        <v>0.08</v>
      </c>
      <c r="G80" s="6">
        <v>5.74</v>
      </c>
      <c r="H80" s="6">
        <v>5.01</v>
      </c>
      <c r="I80" s="7" t="s">
        <v>54</v>
      </c>
      <c r="J80" s="7" t="s">
        <v>62</v>
      </c>
      <c r="K80" s="7" t="s">
        <v>45</v>
      </c>
      <c r="L80" s="7" t="s">
        <v>46</v>
      </c>
      <c r="M80" s="7" t="s">
        <v>47</v>
      </c>
      <c r="N80" s="7" t="s">
        <v>315</v>
      </c>
      <c r="O80" s="6">
        <v>0.39</v>
      </c>
      <c r="P80" s="7" t="s">
        <v>36</v>
      </c>
      <c r="Q80" s="7" t="s">
        <v>82</v>
      </c>
      <c r="R80" s="7" t="s">
        <v>173</v>
      </c>
      <c r="S80" s="8" t="s">
        <v>316</v>
      </c>
      <c r="T80" s="6">
        <v>43123</v>
      </c>
      <c r="U80" s="9">
        <v>42109</v>
      </c>
      <c r="V80" s="9">
        <v>42111</v>
      </c>
      <c r="W80" s="9" t="s">
        <v>40</v>
      </c>
      <c r="X80" s="10">
        <f>NETWORKDAYS(Table1[[#This Row],[Order Date]],Table1[[#This Row],[Ship Date]])</f>
        <v>3</v>
      </c>
      <c r="Y80" s="6">
        <v>-61.628039999999999</v>
      </c>
      <c r="Z80" s="6">
        <v>12</v>
      </c>
      <c r="AA80" s="6">
        <v>70.03</v>
      </c>
      <c r="AB80" s="6">
        <v>5.66</v>
      </c>
    </row>
    <row r="81" spans="1:28" ht="77.25" x14ac:dyDescent="0.45">
      <c r="A81" s="6">
        <v>568</v>
      </c>
      <c r="B81" s="6">
        <v>88880</v>
      </c>
      <c r="C81" s="7" t="s">
        <v>317</v>
      </c>
      <c r="D81" s="8" t="s">
        <v>28</v>
      </c>
      <c r="E81" s="7" t="s">
        <v>147</v>
      </c>
      <c r="F81" s="6">
        <v>0.09</v>
      </c>
      <c r="G81" s="6">
        <v>70.97</v>
      </c>
      <c r="H81" s="6">
        <v>3.5</v>
      </c>
      <c r="I81" s="7" t="s">
        <v>43</v>
      </c>
      <c r="J81" s="7" t="s">
        <v>44</v>
      </c>
      <c r="K81" s="7" t="s">
        <v>45</v>
      </c>
      <c r="L81" s="7" t="s">
        <v>63</v>
      </c>
      <c r="M81" s="7" t="s">
        <v>47</v>
      </c>
      <c r="N81" s="7" t="s">
        <v>318</v>
      </c>
      <c r="O81" s="6">
        <v>0.59</v>
      </c>
      <c r="P81" s="7" t="s">
        <v>36</v>
      </c>
      <c r="Q81" s="7" t="s">
        <v>37</v>
      </c>
      <c r="R81" s="7" t="s">
        <v>38</v>
      </c>
      <c r="S81" s="8" t="s">
        <v>319</v>
      </c>
      <c r="T81" s="6">
        <v>39701</v>
      </c>
      <c r="U81" s="9">
        <v>42109</v>
      </c>
      <c r="V81" s="9">
        <v>42109</v>
      </c>
      <c r="W81" s="9" t="s">
        <v>40</v>
      </c>
      <c r="X81" s="10">
        <f>NETWORKDAYS(Table1[[#This Row],[Order Date]],Table1[[#This Row],[Ship Date]])</f>
        <v>1</v>
      </c>
      <c r="Y81" s="6">
        <v>-99.567999999999998</v>
      </c>
      <c r="Z81" s="6">
        <v>12</v>
      </c>
      <c r="AA81" s="6">
        <v>805.99</v>
      </c>
      <c r="AB81" s="6">
        <v>70.88</v>
      </c>
    </row>
    <row r="82" spans="1:28" ht="77.25" x14ac:dyDescent="0.45">
      <c r="A82" s="6">
        <v>1607</v>
      </c>
      <c r="B82" s="6">
        <v>87994</v>
      </c>
      <c r="C82" s="7" t="s">
        <v>320</v>
      </c>
      <c r="D82" s="8" t="s">
        <v>78</v>
      </c>
      <c r="E82" s="7" t="s">
        <v>147</v>
      </c>
      <c r="F82" s="6">
        <v>0.01</v>
      </c>
      <c r="G82" s="6">
        <v>15.16</v>
      </c>
      <c r="H82" s="6">
        <v>15.09</v>
      </c>
      <c r="I82" s="7" t="s">
        <v>43</v>
      </c>
      <c r="J82" s="7" t="s">
        <v>87</v>
      </c>
      <c r="K82" s="7" t="s">
        <v>45</v>
      </c>
      <c r="L82" s="7" t="s">
        <v>46</v>
      </c>
      <c r="M82" s="7" t="s">
        <v>47</v>
      </c>
      <c r="N82" s="7" t="s">
        <v>321</v>
      </c>
      <c r="O82" s="6">
        <v>0.39</v>
      </c>
      <c r="P82" s="7" t="s">
        <v>36</v>
      </c>
      <c r="Q82" s="7" t="s">
        <v>82</v>
      </c>
      <c r="R82" s="7" t="s">
        <v>83</v>
      </c>
      <c r="S82" s="8" t="s">
        <v>322</v>
      </c>
      <c r="T82" s="6">
        <v>11520</v>
      </c>
      <c r="U82" s="9">
        <v>42109</v>
      </c>
      <c r="V82" s="9">
        <v>42109</v>
      </c>
      <c r="W82" s="9" t="s">
        <v>40</v>
      </c>
      <c r="X82" s="10">
        <f>NETWORKDAYS(Table1[[#This Row],[Order Date]],Table1[[#This Row],[Ship Date]])</f>
        <v>1</v>
      </c>
      <c r="Y82" s="6">
        <v>-200.85900000000001</v>
      </c>
      <c r="Z82" s="6">
        <v>7</v>
      </c>
      <c r="AA82" s="6">
        <v>110.93</v>
      </c>
      <c r="AB82" s="6">
        <v>15.15</v>
      </c>
    </row>
    <row r="83" spans="1:28" ht="51.75" x14ac:dyDescent="0.45">
      <c r="A83" s="6">
        <v>1818</v>
      </c>
      <c r="B83" s="6">
        <v>85991</v>
      </c>
      <c r="C83" s="7" t="s">
        <v>323</v>
      </c>
      <c r="D83" s="8" t="s">
        <v>42</v>
      </c>
      <c r="E83" s="7" t="s">
        <v>147</v>
      </c>
      <c r="F83" s="6">
        <v>0.06</v>
      </c>
      <c r="G83" s="6">
        <v>17.98</v>
      </c>
      <c r="H83" s="6">
        <v>8.51</v>
      </c>
      <c r="I83" s="7" t="s">
        <v>43</v>
      </c>
      <c r="J83" s="7" t="s">
        <v>44</v>
      </c>
      <c r="K83" s="7" t="s">
        <v>71</v>
      </c>
      <c r="L83" s="7" t="s">
        <v>72</v>
      </c>
      <c r="M83" s="7" t="s">
        <v>112</v>
      </c>
      <c r="N83" s="7" t="s">
        <v>324</v>
      </c>
      <c r="O83" s="6">
        <v>0.4</v>
      </c>
      <c r="P83" s="7" t="s">
        <v>36</v>
      </c>
      <c r="Q83" s="7" t="s">
        <v>49</v>
      </c>
      <c r="R83" s="7" t="s">
        <v>192</v>
      </c>
      <c r="S83" s="8" t="s">
        <v>325</v>
      </c>
      <c r="T83" s="6">
        <v>48126</v>
      </c>
      <c r="U83" s="9">
        <v>42109</v>
      </c>
      <c r="V83" s="9">
        <v>42111</v>
      </c>
      <c r="W83" s="9" t="s">
        <v>40</v>
      </c>
      <c r="X83" s="10">
        <f>NETWORKDAYS(Table1[[#This Row],[Order Date]],Table1[[#This Row],[Ship Date]])</f>
        <v>3</v>
      </c>
      <c r="Y83" s="6">
        <v>-47.243088</v>
      </c>
      <c r="Z83" s="6">
        <v>3</v>
      </c>
      <c r="AA83" s="6">
        <v>56.38</v>
      </c>
      <c r="AB83" s="6">
        <v>17.920000000000002</v>
      </c>
    </row>
    <row r="84" spans="1:28" ht="26.25" x14ac:dyDescent="0.45">
      <c r="A84" s="6">
        <v>1818</v>
      </c>
      <c r="B84" s="6">
        <v>85991</v>
      </c>
      <c r="C84" s="7" t="s">
        <v>323</v>
      </c>
      <c r="D84" s="8" t="s">
        <v>42</v>
      </c>
      <c r="E84" s="7" t="s">
        <v>147</v>
      </c>
      <c r="F84" s="6">
        <v>0.1</v>
      </c>
      <c r="G84" s="6">
        <v>9.99</v>
      </c>
      <c r="H84" s="6">
        <v>4.78</v>
      </c>
      <c r="I84" s="7" t="s">
        <v>54</v>
      </c>
      <c r="J84" s="7" t="s">
        <v>44</v>
      </c>
      <c r="K84" s="7" t="s">
        <v>45</v>
      </c>
      <c r="L84" s="7" t="s">
        <v>55</v>
      </c>
      <c r="M84" s="7" t="s">
        <v>47</v>
      </c>
      <c r="N84" s="7" t="s">
        <v>326</v>
      </c>
      <c r="O84" s="6">
        <v>0.4</v>
      </c>
      <c r="P84" s="7" t="s">
        <v>36</v>
      </c>
      <c r="Q84" s="7" t="s">
        <v>49</v>
      </c>
      <c r="R84" s="7" t="s">
        <v>192</v>
      </c>
      <c r="S84" s="8" t="s">
        <v>325</v>
      </c>
      <c r="T84" s="6">
        <v>48126</v>
      </c>
      <c r="U84" s="9">
        <v>42109</v>
      </c>
      <c r="V84" s="9">
        <v>42112</v>
      </c>
      <c r="W84" s="9" t="s">
        <v>40</v>
      </c>
      <c r="X84" s="10">
        <f>NETWORKDAYS(Table1[[#This Row],[Order Date]],Table1[[#This Row],[Ship Date]])</f>
        <v>3</v>
      </c>
      <c r="Y84" s="6">
        <v>9.1539999999999999</v>
      </c>
      <c r="Z84" s="6">
        <v>12</v>
      </c>
      <c r="AA84" s="6">
        <v>119.13</v>
      </c>
      <c r="AB84" s="6">
        <v>9.89</v>
      </c>
    </row>
    <row r="85" spans="1:28" ht="51.75" x14ac:dyDescent="0.45">
      <c r="A85" s="6">
        <v>1821</v>
      </c>
      <c r="B85" s="6">
        <v>47108</v>
      </c>
      <c r="C85" s="7" t="s">
        <v>327</v>
      </c>
      <c r="D85" s="8" t="s">
        <v>78</v>
      </c>
      <c r="E85" s="7" t="s">
        <v>147</v>
      </c>
      <c r="F85" s="6">
        <v>7.0000000000000007E-2</v>
      </c>
      <c r="G85" s="6">
        <v>18.649999999999999</v>
      </c>
      <c r="H85" s="6">
        <v>3.77</v>
      </c>
      <c r="I85" s="7" t="s">
        <v>43</v>
      </c>
      <c r="J85" s="7" t="s">
        <v>44</v>
      </c>
      <c r="K85" s="7" t="s">
        <v>32</v>
      </c>
      <c r="L85" s="7" t="s">
        <v>99</v>
      </c>
      <c r="M85" s="7" t="s">
        <v>94</v>
      </c>
      <c r="N85" s="7" t="s">
        <v>328</v>
      </c>
      <c r="O85" s="6">
        <v>0.39</v>
      </c>
      <c r="P85" s="7" t="s">
        <v>36</v>
      </c>
      <c r="Q85" s="7" t="s">
        <v>82</v>
      </c>
      <c r="R85" s="7" t="s">
        <v>83</v>
      </c>
      <c r="S85" s="8" t="s">
        <v>84</v>
      </c>
      <c r="T85" s="6">
        <v>10177</v>
      </c>
      <c r="U85" s="9">
        <v>42109</v>
      </c>
      <c r="V85" s="9">
        <v>42110</v>
      </c>
      <c r="W85" s="9" t="s">
        <v>40</v>
      </c>
      <c r="X85" s="10">
        <f>NETWORKDAYS(Table1[[#This Row],[Order Date]],Table1[[#This Row],[Ship Date]])</f>
        <v>2</v>
      </c>
      <c r="Y85" s="6">
        <v>149.72</v>
      </c>
      <c r="Z85" s="6">
        <v>34</v>
      </c>
      <c r="AA85" s="6">
        <v>643.64</v>
      </c>
      <c r="AB85" s="6">
        <v>18.579999999999998</v>
      </c>
    </row>
    <row r="86" spans="1:28" ht="51.75" x14ac:dyDescent="0.45">
      <c r="A86" s="6">
        <v>1821</v>
      </c>
      <c r="B86" s="6">
        <v>47108</v>
      </c>
      <c r="C86" s="7" t="s">
        <v>327</v>
      </c>
      <c r="D86" s="8" t="s">
        <v>78</v>
      </c>
      <c r="E86" s="7" t="s">
        <v>147</v>
      </c>
      <c r="F86" s="6">
        <v>0.06</v>
      </c>
      <c r="G86" s="6">
        <v>17.98</v>
      </c>
      <c r="H86" s="6">
        <v>8.51</v>
      </c>
      <c r="I86" s="7" t="s">
        <v>43</v>
      </c>
      <c r="J86" s="7" t="s">
        <v>44</v>
      </c>
      <c r="K86" s="7" t="s">
        <v>71</v>
      </c>
      <c r="L86" s="7" t="s">
        <v>72</v>
      </c>
      <c r="M86" s="7" t="s">
        <v>112</v>
      </c>
      <c r="N86" s="7" t="s">
        <v>324</v>
      </c>
      <c r="O86" s="6">
        <v>0.4</v>
      </c>
      <c r="P86" s="7" t="s">
        <v>36</v>
      </c>
      <c r="Q86" s="7" t="s">
        <v>82</v>
      </c>
      <c r="R86" s="7" t="s">
        <v>83</v>
      </c>
      <c r="S86" s="8" t="s">
        <v>84</v>
      </c>
      <c r="T86" s="6">
        <v>10177</v>
      </c>
      <c r="U86" s="9">
        <v>42109</v>
      </c>
      <c r="V86" s="9">
        <v>42111</v>
      </c>
      <c r="W86" s="9" t="s">
        <v>40</v>
      </c>
      <c r="X86" s="10">
        <f>NETWORKDAYS(Table1[[#This Row],[Order Date]],Table1[[#This Row],[Ship Date]])</f>
        <v>3</v>
      </c>
      <c r="Y86" s="6">
        <v>-52.492319999999999</v>
      </c>
      <c r="Z86" s="6">
        <v>13</v>
      </c>
      <c r="AA86" s="6">
        <v>244.31</v>
      </c>
      <c r="AB86" s="6">
        <v>17.920000000000002</v>
      </c>
    </row>
    <row r="87" spans="1:28" ht="26.25" x14ac:dyDescent="0.45">
      <c r="A87" s="6">
        <v>1821</v>
      </c>
      <c r="B87" s="6">
        <v>47108</v>
      </c>
      <c r="C87" s="7" t="s">
        <v>327</v>
      </c>
      <c r="D87" s="8" t="s">
        <v>78</v>
      </c>
      <c r="E87" s="7" t="s">
        <v>147</v>
      </c>
      <c r="F87" s="6">
        <v>0.1</v>
      </c>
      <c r="G87" s="6">
        <v>9.99</v>
      </c>
      <c r="H87" s="6">
        <v>4.78</v>
      </c>
      <c r="I87" s="7" t="s">
        <v>54</v>
      </c>
      <c r="J87" s="7" t="s">
        <v>44</v>
      </c>
      <c r="K87" s="7" t="s">
        <v>45</v>
      </c>
      <c r="L87" s="7" t="s">
        <v>55</v>
      </c>
      <c r="M87" s="7" t="s">
        <v>47</v>
      </c>
      <c r="N87" s="7" t="s">
        <v>326</v>
      </c>
      <c r="O87" s="6">
        <v>0.4</v>
      </c>
      <c r="P87" s="7" t="s">
        <v>36</v>
      </c>
      <c r="Q87" s="7" t="s">
        <v>82</v>
      </c>
      <c r="R87" s="7" t="s">
        <v>83</v>
      </c>
      <c r="S87" s="8" t="s">
        <v>84</v>
      </c>
      <c r="T87" s="6">
        <v>10177</v>
      </c>
      <c r="U87" s="9">
        <v>42109</v>
      </c>
      <c r="V87" s="9">
        <v>42112</v>
      </c>
      <c r="W87" s="9" t="s">
        <v>40</v>
      </c>
      <c r="X87" s="10">
        <f>NETWORKDAYS(Table1[[#This Row],[Order Date]],Table1[[#This Row],[Ship Date]])</f>
        <v>3</v>
      </c>
      <c r="Y87" s="6">
        <v>7.96</v>
      </c>
      <c r="Z87" s="6">
        <v>47</v>
      </c>
      <c r="AA87" s="6">
        <v>466.58</v>
      </c>
      <c r="AB87" s="6">
        <v>9.89</v>
      </c>
    </row>
    <row r="88" spans="1:28" ht="51.75" x14ac:dyDescent="0.45">
      <c r="A88" s="6">
        <v>1821</v>
      </c>
      <c r="B88" s="6">
        <v>47108</v>
      </c>
      <c r="C88" s="7" t="s">
        <v>327</v>
      </c>
      <c r="D88" s="8" t="s">
        <v>78</v>
      </c>
      <c r="E88" s="7" t="s">
        <v>147</v>
      </c>
      <c r="F88" s="6">
        <v>0.08</v>
      </c>
      <c r="G88" s="6">
        <v>175.99</v>
      </c>
      <c r="H88" s="6">
        <v>8.99</v>
      </c>
      <c r="I88" s="7" t="s">
        <v>54</v>
      </c>
      <c r="J88" s="7" t="s">
        <v>44</v>
      </c>
      <c r="K88" s="7" t="s">
        <v>71</v>
      </c>
      <c r="L88" s="7" t="s">
        <v>234</v>
      </c>
      <c r="M88" s="7" t="s">
        <v>47</v>
      </c>
      <c r="N88" s="7" t="s">
        <v>329</v>
      </c>
      <c r="O88" s="6">
        <v>0.56999999999999995</v>
      </c>
      <c r="P88" s="7" t="s">
        <v>36</v>
      </c>
      <c r="Q88" s="7" t="s">
        <v>82</v>
      </c>
      <c r="R88" s="7" t="s">
        <v>83</v>
      </c>
      <c r="S88" s="8" t="s">
        <v>84</v>
      </c>
      <c r="T88" s="6">
        <v>10177</v>
      </c>
      <c r="U88" s="9">
        <v>42109</v>
      </c>
      <c r="V88" s="9">
        <v>42110</v>
      </c>
      <c r="W88" s="9" t="s">
        <v>40</v>
      </c>
      <c r="X88" s="10">
        <f>NETWORKDAYS(Table1[[#This Row],[Order Date]],Table1[[#This Row],[Ship Date]])</f>
        <v>2</v>
      </c>
      <c r="Y88" s="6">
        <v>-459.08280000000002</v>
      </c>
      <c r="Z88" s="6">
        <v>16</v>
      </c>
      <c r="AA88" s="6">
        <v>2290.69</v>
      </c>
      <c r="AB88" s="6">
        <v>175.91</v>
      </c>
    </row>
    <row r="89" spans="1:28" ht="51.75" x14ac:dyDescent="0.45">
      <c r="A89" s="6">
        <v>2139</v>
      </c>
      <c r="B89" s="6">
        <v>86003</v>
      </c>
      <c r="C89" s="7" t="s">
        <v>330</v>
      </c>
      <c r="D89" s="8" t="s">
        <v>42</v>
      </c>
      <c r="E89" s="7" t="s">
        <v>29</v>
      </c>
      <c r="F89" s="6">
        <v>0.05</v>
      </c>
      <c r="G89" s="6">
        <v>2550.14</v>
      </c>
      <c r="H89" s="6">
        <v>29.7</v>
      </c>
      <c r="I89" s="7" t="s">
        <v>30</v>
      </c>
      <c r="J89" s="7" t="s">
        <v>62</v>
      </c>
      <c r="K89" s="7" t="s">
        <v>71</v>
      </c>
      <c r="L89" s="7" t="s">
        <v>72</v>
      </c>
      <c r="M89" s="7" t="s">
        <v>73</v>
      </c>
      <c r="N89" s="7" t="s">
        <v>205</v>
      </c>
      <c r="O89" s="6">
        <v>0.56999999999999995</v>
      </c>
      <c r="P89" s="7" t="s">
        <v>36</v>
      </c>
      <c r="Q89" s="7" t="s">
        <v>49</v>
      </c>
      <c r="R89" s="7" t="s">
        <v>200</v>
      </c>
      <c r="S89" s="8" t="s">
        <v>103</v>
      </c>
      <c r="T89" s="6">
        <v>53094</v>
      </c>
      <c r="U89" s="9">
        <v>42110</v>
      </c>
      <c r="V89" s="9">
        <v>42111</v>
      </c>
      <c r="W89" s="9" t="s">
        <v>40</v>
      </c>
      <c r="X89" s="10">
        <f>NETWORKDAYS(Table1[[#This Row],[Order Date]],Table1[[#This Row],[Ship Date]])</f>
        <v>2</v>
      </c>
      <c r="Y89" s="6">
        <v>-3971.0628000000002</v>
      </c>
      <c r="Z89" s="6">
        <v>2</v>
      </c>
      <c r="AA89" s="6">
        <v>4845.2700000000004</v>
      </c>
      <c r="AB89" s="6">
        <v>2550.09</v>
      </c>
    </row>
    <row r="90" spans="1:28" ht="51.75" x14ac:dyDescent="0.45">
      <c r="A90" s="6">
        <v>1916</v>
      </c>
      <c r="B90" s="6">
        <v>85895</v>
      </c>
      <c r="C90" s="7" t="s">
        <v>331</v>
      </c>
      <c r="D90" s="8" t="s">
        <v>28</v>
      </c>
      <c r="E90" s="7" t="s">
        <v>70</v>
      </c>
      <c r="F90" s="6">
        <v>0.01</v>
      </c>
      <c r="G90" s="6">
        <v>125.99</v>
      </c>
      <c r="H90" s="6">
        <v>8.99</v>
      </c>
      <c r="I90" s="7" t="s">
        <v>43</v>
      </c>
      <c r="J90" s="7" t="s">
        <v>87</v>
      </c>
      <c r="K90" s="7" t="s">
        <v>71</v>
      </c>
      <c r="L90" s="7" t="s">
        <v>234</v>
      </c>
      <c r="M90" s="7" t="s">
        <v>47</v>
      </c>
      <c r="N90" s="7" t="s">
        <v>332</v>
      </c>
      <c r="O90" s="6">
        <v>0.55000000000000004</v>
      </c>
      <c r="P90" s="7" t="s">
        <v>36</v>
      </c>
      <c r="Q90" s="7" t="s">
        <v>37</v>
      </c>
      <c r="R90" s="7" t="s">
        <v>333</v>
      </c>
      <c r="S90" s="8" t="s">
        <v>334</v>
      </c>
      <c r="T90" s="6">
        <v>72209</v>
      </c>
      <c r="U90" s="9">
        <v>42110</v>
      </c>
      <c r="V90" s="9">
        <v>42112</v>
      </c>
      <c r="W90" s="9" t="s">
        <v>40</v>
      </c>
      <c r="X90" s="10">
        <f>NETWORKDAYS(Table1[[#This Row],[Order Date]],Table1[[#This Row],[Ship Date]])</f>
        <v>2</v>
      </c>
      <c r="Y90" s="6">
        <v>-45.472000000000001</v>
      </c>
      <c r="Z90" s="6">
        <v>9</v>
      </c>
      <c r="AA90" s="6">
        <v>1011.44</v>
      </c>
      <c r="AB90" s="6">
        <v>125.98</v>
      </c>
    </row>
    <row r="91" spans="1:28" ht="64.5" x14ac:dyDescent="0.45">
      <c r="A91" s="6">
        <v>653</v>
      </c>
      <c r="B91" s="6">
        <v>91213</v>
      </c>
      <c r="C91" s="7" t="s">
        <v>335</v>
      </c>
      <c r="D91" s="8" t="s">
        <v>53</v>
      </c>
      <c r="E91" s="7" t="s">
        <v>147</v>
      </c>
      <c r="F91" s="6">
        <v>0</v>
      </c>
      <c r="G91" s="6">
        <v>2.78</v>
      </c>
      <c r="H91" s="6">
        <v>1.49</v>
      </c>
      <c r="I91" s="7" t="s">
        <v>54</v>
      </c>
      <c r="J91" s="7" t="s">
        <v>44</v>
      </c>
      <c r="K91" s="7" t="s">
        <v>45</v>
      </c>
      <c r="L91" s="7" t="s">
        <v>46</v>
      </c>
      <c r="M91" s="7" t="s">
        <v>47</v>
      </c>
      <c r="N91" s="7" t="s">
        <v>336</v>
      </c>
      <c r="O91" s="6">
        <v>0.36</v>
      </c>
      <c r="P91" s="7" t="s">
        <v>36</v>
      </c>
      <c r="Q91" s="7" t="s">
        <v>58</v>
      </c>
      <c r="R91" s="7" t="s">
        <v>59</v>
      </c>
      <c r="S91" s="8" t="s">
        <v>263</v>
      </c>
      <c r="T91" s="6">
        <v>91730</v>
      </c>
      <c r="U91" s="9">
        <v>42110</v>
      </c>
      <c r="V91" s="9">
        <v>42111</v>
      </c>
      <c r="W91" s="9" t="s">
        <v>40</v>
      </c>
      <c r="X91" s="10">
        <f>NETWORKDAYS(Table1[[#This Row],[Order Date]],Table1[[#This Row],[Ship Date]])</f>
        <v>2</v>
      </c>
      <c r="Y91" s="6">
        <v>20.6448</v>
      </c>
      <c r="Z91" s="6">
        <v>9</v>
      </c>
      <c r="AA91" s="6">
        <v>29.92</v>
      </c>
      <c r="AB91" s="6">
        <v>2.78</v>
      </c>
    </row>
    <row r="92" spans="1:28" ht="115.5" x14ac:dyDescent="0.45">
      <c r="A92" s="6">
        <v>1041</v>
      </c>
      <c r="B92" s="6">
        <v>87846</v>
      </c>
      <c r="C92" s="7" t="s">
        <v>337</v>
      </c>
      <c r="D92" s="8" t="s">
        <v>53</v>
      </c>
      <c r="E92" s="7" t="s">
        <v>29</v>
      </c>
      <c r="F92" s="6">
        <v>0.06</v>
      </c>
      <c r="G92" s="6">
        <v>55.94</v>
      </c>
      <c r="H92" s="6">
        <v>4</v>
      </c>
      <c r="I92" s="7" t="s">
        <v>43</v>
      </c>
      <c r="J92" s="7" t="s">
        <v>31</v>
      </c>
      <c r="K92" s="7" t="s">
        <v>71</v>
      </c>
      <c r="L92" s="7" t="s">
        <v>93</v>
      </c>
      <c r="M92" s="7" t="s">
        <v>47</v>
      </c>
      <c r="N92" s="7" t="s">
        <v>338</v>
      </c>
      <c r="O92" s="6">
        <v>0.74</v>
      </c>
      <c r="P92" s="7" t="s">
        <v>36</v>
      </c>
      <c r="Q92" s="7" t="s">
        <v>58</v>
      </c>
      <c r="R92" s="7" t="s">
        <v>59</v>
      </c>
      <c r="S92" s="8" t="s">
        <v>339</v>
      </c>
      <c r="T92" s="6">
        <v>95695</v>
      </c>
      <c r="U92" s="9">
        <v>42111</v>
      </c>
      <c r="V92" s="9">
        <v>42112</v>
      </c>
      <c r="W92" s="9" t="s">
        <v>40</v>
      </c>
      <c r="X92" s="10">
        <f>NETWORKDAYS(Table1[[#This Row],[Order Date]],Table1[[#This Row],[Ship Date]])</f>
        <v>1</v>
      </c>
      <c r="Y92" s="6">
        <v>-13.77</v>
      </c>
      <c r="Z92" s="6">
        <v>6</v>
      </c>
      <c r="AA92" s="6">
        <v>322.77</v>
      </c>
      <c r="AB92" s="6">
        <v>55.88</v>
      </c>
    </row>
    <row r="93" spans="1:28" ht="26.25" x14ac:dyDescent="0.45">
      <c r="A93" s="6">
        <v>1041</v>
      </c>
      <c r="B93" s="6">
        <v>87846</v>
      </c>
      <c r="C93" s="7" t="s">
        <v>337</v>
      </c>
      <c r="D93" s="8" t="s">
        <v>53</v>
      </c>
      <c r="E93" s="7" t="s">
        <v>29</v>
      </c>
      <c r="F93" s="6">
        <v>7.0000000000000007E-2</v>
      </c>
      <c r="G93" s="6">
        <v>6.3</v>
      </c>
      <c r="H93" s="6">
        <v>0.5</v>
      </c>
      <c r="I93" s="7" t="s">
        <v>43</v>
      </c>
      <c r="J93" s="7" t="s">
        <v>31</v>
      </c>
      <c r="K93" s="7" t="s">
        <v>45</v>
      </c>
      <c r="L93" s="7" t="s">
        <v>121</v>
      </c>
      <c r="M93" s="7" t="s">
        <v>47</v>
      </c>
      <c r="N93" s="7" t="s">
        <v>340</v>
      </c>
      <c r="O93" s="6">
        <v>0.39</v>
      </c>
      <c r="P93" s="7" t="s">
        <v>36</v>
      </c>
      <c r="Q93" s="7" t="s">
        <v>58</v>
      </c>
      <c r="R93" s="7" t="s">
        <v>59</v>
      </c>
      <c r="S93" s="8" t="s">
        <v>339</v>
      </c>
      <c r="T93" s="6">
        <v>95695</v>
      </c>
      <c r="U93" s="9">
        <v>42111</v>
      </c>
      <c r="V93" s="9">
        <v>42111</v>
      </c>
      <c r="W93" s="9" t="s">
        <v>40</v>
      </c>
      <c r="X93" s="10">
        <f>NETWORKDAYS(Table1[[#This Row],[Order Date]],Table1[[#This Row],[Ship Date]])</f>
        <v>1</v>
      </c>
      <c r="Y93" s="6">
        <v>44.912100000000002</v>
      </c>
      <c r="Z93" s="6">
        <v>11</v>
      </c>
      <c r="AA93" s="6">
        <v>65.09</v>
      </c>
      <c r="AB93" s="6">
        <v>6.23</v>
      </c>
    </row>
    <row r="94" spans="1:28" ht="64.5" x14ac:dyDescent="0.45">
      <c r="A94" s="6">
        <v>1350</v>
      </c>
      <c r="B94" s="6">
        <v>88233</v>
      </c>
      <c r="C94" s="7" t="s">
        <v>341</v>
      </c>
      <c r="D94" s="8" t="s">
        <v>28</v>
      </c>
      <c r="E94" s="7" t="s">
        <v>70</v>
      </c>
      <c r="F94" s="6">
        <v>0</v>
      </c>
      <c r="G94" s="6">
        <v>12.2</v>
      </c>
      <c r="H94" s="6">
        <v>6.02</v>
      </c>
      <c r="I94" s="7" t="s">
        <v>54</v>
      </c>
      <c r="J94" s="7" t="s">
        <v>87</v>
      </c>
      <c r="K94" s="7" t="s">
        <v>32</v>
      </c>
      <c r="L94" s="7" t="s">
        <v>99</v>
      </c>
      <c r="M94" s="7" t="s">
        <v>94</v>
      </c>
      <c r="N94" s="7" t="s">
        <v>278</v>
      </c>
      <c r="O94" s="6">
        <v>0.43</v>
      </c>
      <c r="P94" s="7" t="s">
        <v>36</v>
      </c>
      <c r="Q94" s="7" t="s">
        <v>37</v>
      </c>
      <c r="R94" s="7" t="s">
        <v>96</v>
      </c>
      <c r="S94" s="8" t="s">
        <v>342</v>
      </c>
      <c r="T94" s="6">
        <v>33055</v>
      </c>
      <c r="U94" s="9">
        <v>42111</v>
      </c>
      <c r="V94" s="9">
        <v>42112</v>
      </c>
      <c r="W94" s="9" t="s">
        <v>40</v>
      </c>
      <c r="X94" s="10">
        <f>NETWORKDAYS(Table1[[#This Row],[Order Date]],Table1[[#This Row],[Ship Date]])</f>
        <v>1</v>
      </c>
      <c r="Y94" s="6">
        <v>-172.298</v>
      </c>
      <c r="Z94" s="6">
        <v>4</v>
      </c>
      <c r="AA94" s="6">
        <v>56.24</v>
      </c>
      <c r="AB94" s="6">
        <v>12.2</v>
      </c>
    </row>
    <row r="95" spans="1:28" ht="51.75" x14ac:dyDescent="0.45">
      <c r="A95" s="6">
        <v>2867</v>
      </c>
      <c r="B95" s="6">
        <v>11013</v>
      </c>
      <c r="C95" s="7" t="s">
        <v>343</v>
      </c>
      <c r="D95" s="8" t="s">
        <v>78</v>
      </c>
      <c r="E95" s="7" t="s">
        <v>70</v>
      </c>
      <c r="F95" s="6">
        <v>0.01</v>
      </c>
      <c r="G95" s="6">
        <v>125.99</v>
      </c>
      <c r="H95" s="6">
        <v>8.99</v>
      </c>
      <c r="I95" s="7" t="s">
        <v>43</v>
      </c>
      <c r="J95" s="7" t="s">
        <v>62</v>
      </c>
      <c r="K95" s="7" t="s">
        <v>71</v>
      </c>
      <c r="L95" s="7" t="s">
        <v>234</v>
      </c>
      <c r="M95" s="7" t="s">
        <v>47</v>
      </c>
      <c r="N95" s="7" t="s">
        <v>344</v>
      </c>
      <c r="O95" s="6">
        <v>0.59</v>
      </c>
      <c r="P95" s="7" t="s">
        <v>36</v>
      </c>
      <c r="Q95" s="7" t="s">
        <v>82</v>
      </c>
      <c r="R95" s="7" t="s">
        <v>345</v>
      </c>
      <c r="S95" s="8" t="s">
        <v>90</v>
      </c>
      <c r="T95" s="6">
        <v>20016</v>
      </c>
      <c r="U95" s="9">
        <v>42111</v>
      </c>
      <c r="V95" s="9">
        <v>42112</v>
      </c>
      <c r="W95" s="9" t="s">
        <v>40</v>
      </c>
      <c r="X95" s="10">
        <f>NETWORKDAYS(Table1[[#This Row],[Order Date]],Table1[[#This Row],[Ship Date]])</f>
        <v>1</v>
      </c>
      <c r="Y95" s="6">
        <v>-582.64800000000002</v>
      </c>
      <c r="Z95" s="6">
        <v>2</v>
      </c>
      <c r="AA95" s="6">
        <v>226.88</v>
      </c>
      <c r="AB95" s="6">
        <v>125.98</v>
      </c>
    </row>
    <row r="96" spans="1:28" ht="51.75" x14ac:dyDescent="0.45">
      <c r="A96" s="6">
        <v>2868</v>
      </c>
      <c r="B96" s="6">
        <v>85827</v>
      </c>
      <c r="C96" s="7" t="s">
        <v>346</v>
      </c>
      <c r="D96" s="8" t="s">
        <v>53</v>
      </c>
      <c r="E96" s="7" t="s">
        <v>70</v>
      </c>
      <c r="F96" s="6">
        <v>0.01</v>
      </c>
      <c r="G96" s="6">
        <v>125.99</v>
      </c>
      <c r="H96" s="6">
        <v>8.99</v>
      </c>
      <c r="I96" s="7" t="s">
        <v>43</v>
      </c>
      <c r="J96" s="7" t="s">
        <v>62</v>
      </c>
      <c r="K96" s="7" t="s">
        <v>71</v>
      </c>
      <c r="L96" s="7" t="s">
        <v>234</v>
      </c>
      <c r="M96" s="7" t="s">
        <v>47</v>
      </c>
      <c r="N96" s="7" t="s">
        <v>344</v>
      </c>
      <c r="O96" s="6">
        <v>0.59</v>
      </c>
      <c r="P96" s="7" t="s">
        <v>36</v>
      </c>
      <c r="Q96" s="7" t="s">
        <v>58</v>
      </c>
      <c r="R96" s="7" t="s">
        <v>90</v>
      </c>
      <c r="S96" s="8" t="s">
        <v>347</v>
      </c>
      <c r="T96" s="6">
        <v>98026</v>
      </c>
      <c r="U96" s="9">
        <v>42111</v>
      </c>
      <c r="V96" s="9">
        <v>42112</v>
      </c>
      <c r="W96" s="9" t="s">
        <v>40</v>
      </c>
      <c r="X96" s="10">
        <f>NETWORKDAYS(Table1[[#This Row],[Order Date]],Table1[[#This Row],[Ship Date]])</f>
        <v>1</v>
      </c>
      <c r="Y96" s="6">
        <v>-582.64800000000002</v>
      </c>
      <c r="Z96" s="6">
        <v>1</v>
      </c>
      <c r="AA96" s="6">
        <v>113.44</v>
      </c>
      <c r="AB96" s="6">
        <v>125.98</v>
      </c>
    </row>
    <row r="97" spans="1:28" ht="77.25" x14ac:dyDescent="0.45">
      <c r="A97" s="6">
        <v>1889</v>
      </c>
      <c r="B97" s="6">
        <v>90631</v>
      </c>
      <c r="C97" s="7" t="s">
        <v>348</v>
      </c>
      <c r="D97" s="8" t="s">
        <v>78</v>
      </c>
      <c r="E97" s="7" t="s">
        <v>79</v>
      </c>
      <c r="F97" s="6">
        <v>0.09</v>
      </c>
      <c r="G97" s="6">
        <v>78.8</v>
      </c>
      <c r="H97" s="6">
        <v>35</v>
      </c>
      <c r="I97" s="7" t="s">
        <v>43</v>
      </c>
      <c r="J97" s="7" t="s">
        <v>87</v>
      </c>
      <c r="K97" s="7" t="s">
        <v>45</v>
      </c>
      <c r="L97" s="7" t="s">
        <v>187</v>
      </c>
      <c r="M97" s="7" t="s">
        <v>131</v>
      </c>
      <c r="N97" s="7" t="s">
        <v>349</v>
      </c>
      <c r="O97" s="6">
        <v>0.83</v>
      </c>
      <c r="P97" s="7" t="s">
        <v>36</v>
      </c>
      <c r="Q97" s="7" t="s">
        <v>82</v>
      </c>
      <c r="R97" s="7" t="s">
        <v>173</v>
      </c>
      <c r="S97" s="8" t="s">
        <v>350</v>
      </c>
      <c r="T97" s="6">
        <v>45429</v>
      </c>
      <c r="U97" s="9">
        <v>42111</v>
      </c>
      <c r="V97" s="9">
        <v>42115</v>
      </c>
      <c r="W97" s="9" t="s">
        <v>40</v>
      </c>
      <c r="X97" s="10">
        <f>NETWORKDAYS(Table1[[#This Row],[Order Date]],Table1[[#This Row],[Ship Date]])</f>
        <v>3</v>
      </c>
      <c r="Y97" s="6">
        <v>-1025.0172</v>
      </c>
      <c r="Z97" s="6">
        <v>14</v>
      </c>
      <c r="AA97" s="6">
        <v>1059.3800000000001</v>
      </c>
      <c r="AB97" s="6">
        <v>78.709999999999994</v>
      </c>
    </row>
    <row r="98" spans="1:28" ht="77.25" x14ac:dyDescent="0.45">
      <c r="A98" s="6">
        <v>2593</v>
      </c>
      <c r="B98" s="6">
        <v>87772</v>
      </c>
      <c r="C98" s="7" t="s">
        <v>351</v>
      </c>
      <c r="D98" s="8" t="s">
        <v>28</v>
      </c>
      <c r="E98" s="7" t="s">
        <v>79</v>
      </c>
      <c r="F98" s="6">
        <v>0.02</v>
      </c>
      <c r="G98" s="6">
        <v>419.19</v>
      </c>
      <c r="H98" s="6">
        <v>19.989999999999998</v>
      </c>
      <c r="I98" s="7" t="s">
        <v>43</v>
      </c>
      <c r="J98" s="7" t="s">
        <v>62</v>
      </c>
      <c r="K98" s="7" t="s">
        <v>45</v>
      </c>
      <c r="L98" s="7" t="s">
        <v>187</v>
      </c>
      <c r="M98" s="7" t="s">
        <v>47</v>
      </c>
      <c r="N98" s="7" t="s">
        <v>352</v>
      </c>
      <c r="O98" s="6">
        <v>0.57999999999999996</v>
      </c>
      <c r="P98" s="7" t="s">
        <v>36</v>
      </c>
      <c r="Q98" s="7" t="s">
        <v>37</v>
      </c>
      <c r="R98" s="7" t="s">
        <v>252</v>
      </c>
      <c r="S98" s="8" t="s">
        <v>353</v>
      </c>
      <c r="T98" s="6">
        <v>30605</v>
      </c>
      <c r="U98" s="9">
        <v>42111</v>
      </c>
      <c r="V98" s="9">
        <v>42111</v>
      </c>
      <c r="W98" s="9" t="s">
        <v>40</v>
      </c>
      <c r="X98" s="10">
        <f>NETWORKDAYS(Table1[[#This Row],[Order Date]],Table1[[#This Row],[Ship Date]])</f>
        <v>1</v>
      </c>
      <c r="Y98" s="6">
        <v>-39.606000000000002</v>
      </c>
      <c r="Z98" s="6">
        <v>10</v>
      </c>
      <c r="AA98" s="6">
        <v>4354.55</v>
      </c>
      <c r="AB98" s="6">
        <v>419.17</v>
      </c>
    </row>
    <row r="99" spans="1:28" ht="26.25" x14ac:dyDescent="0.45">
      <c r="A99" s="6">
        <v>377</v>
      </c>
      <c r="B99" s="6">
        <v>89579</v>
      </c>
      <c r="C99" s="7" t="s">
        <v>354</v>
      </c>
      <c r="D99" s="8" t="s">
        <v>42</v>
      </c>
      <c r="E99" s="7" t="s">
        <v>86</v>
      </c>
      <c r="F99" s="6">
        <v>0.03</v>
      </c>
      <c r="G99" s="6">
        <v>25.98</v>
      </c>
      <c r="H99" s="6">
        <v>5.37</v>
      </c>
      <c r="I99" s="7" t="s">
        <v>43</v>
      </c>
      <c r="J99" s="7" t="s">
        <v>44</v>
      </c>
      <c r="K99" s="7" t="s">
        <v>45</v>
      </c>
      <c r="L99" s="7" t="s">
        <v>63</v>
      </c>
      <c r="M99" s="7" t="s">
        <v>112</v>
      </c>
      <c r="N99" s="7" t="s">
        <v>355</v>
      </c>
      <c r="O99" s="6">
        <v>0.5</v>
      </c>
      <c r="P99" s="7" t="s">
        <v>36</v>
      </c>
      <c r="Q99" s="7" t="s">
        <v>49</v>
      </c>
      <c r="R99" s="7" t="s">
        <v>75</v>
      </c>
      <c r="S99" s="8" t="s">
        <v>356</v>
      </c>
      <c r="T99" s="6">
        <v>60510</v>
      </c>
      <c r="U99" s="9">
        <v>42111</v>
      </c>
      <c r="V99" s="9">
        <v>42111</v>
      </c>
      <c r="W99" s="9" t="s">
        <v>40</v>
      </c>
      <c r="X99" s="10">
        <f>NETWORKDAYS(Table1[[#This Row],[Order Date]],Table1[[#This Row],[Ship Date]])</f>
        <v>1</v>
      </c>
      <c r="Y99" s="6">
        <v>250.0376</v>
      </c>
      <c r="Z99" s="6">
        <v>17</v>
      </c>
      <c r="AA99" s="6">
        <v>460.87</v>
      </c>
      <c r="AB99" s="6">
        <v>25.95</v>
      </c>
    </row>
    <row r="100" spans="1:28" ht="77.25" x14ac:dyDescent="0.45">
      <c r="A100" s="6">
        <v>2004</v>
      </c>
      <c r="B100" s="6">
        <v>91277</v>
      </c>
      <c r="C100" s="7" t="s">
        <v>357</v>
      </c>
      <c r="D100" s="8" t="s">
        <v>53</v>
      </c>
      <c r="E100" s="7" t="s">
        <v>86</v>
      </c>
      <c r="F100" s="6">
        <v>0.06</v>
      </c>
      <c r="G100" s="6">
        <v>4.24</v>
      </c>
      <c r="H100" s="6">
        <v>5.41</v>
      </c>
      <c r="I100" s="7" t="s">
        <v>43</v>
      </c>
      <c r="J100" s="7" t="s">
        <v>87</v>
      </c>
      <c r="K100" s="7" t="s">
        <v>45</v>
      </c>
      <c r="L100" s="7" t="s">
        <v>46</v>
      </c>
      <c r="M100" s="7" t="s">
        <v>47</v>
      </c>
      <c r="N100" s="7" t="s">
        <v>358</v>
      </c>
      <c r="O100" s="6">
        <v>0.35</v>
      </c>
      <c r="P100" s="7" t="s">
        <v>36</v>
      </c>
      <c r="Q100" s="7" t="s">
        <v>58</v>
      </c>
      <c r="R100" s="7" t="s">
        <v>359</v>
      </c>
      <c r="S100" s="8" t="s">
        <v>360</v>
      </c>
      <c r="T100" s="6">
        <v>59715</v>
      </c>
      <c r="U100" s="9">
        <v>42111</v>
      </c>
      <c r="V100" s="9">
        <v>42113</v>
      </c>
      <c r="W100" s="9" t="s">
        <v>40</v>
      </c>
      <c r="X100" s="10">
        <f>NETWORKDAYS(Table1[[#This Row],[Order Date]],Table1[[#This Row],[Ship Date]])</f>
        <v>1</v>
      </c>
      <c r="Y100" s="6">
        <v>-78.916679999999999</v>
      </c>
      <c r="Z100" s="6">
        <v>10</v>
      </c>
      <c r="AA100" s="6">
        <v>45</v>
      </c>
      <c r="AB100" s="6">
        <v>4.18</v>
      </c>
    </row>
    <row r="101" spans="1:28" ht="64.5" x14ac:dyDescent="0.45">
      <c r="A101" s="6">
        <v>2004</v>
      </c>
      <c r="B101" s="6">
        <v>91277</v>
      </c>
      <c r="C101" s="7" t="s">
        <v>357</v>
      </c>
      <c r="D101" s="8" t="s">
        <v>53</v>
      </c>
      <c r="E101" s="7" t="s">
        <v>86</v>
      </c>
      <c r="F101" s="6">
        <v>0.04</v>
      </c>
      <c r="G101" s="6">
        <v>6783.02</v>
      </c>
      <c r="H101" s="6">
        <v>24.49</v>
      </c>
      <c r="I101" s="7" t="s">
        <v>43</v>
      </c>
      <c r="J101" s="7" t="s">
        <v>87</v>
      </c>
      <c r="K101" s="7" t="s">
        <v>71</v>
      </c>
      <c r="L101" s="7" t="s">
        <v>72</v>
      </c>
      <c r="M101" s="7" t="s">
        <v>131</v>
      </c>
      <c r="N101" s="7" t="s">
        <v>361</v>
      </c>
      <c r="O101" s="6">
        <v>0.39</v>
      </c>
      <c r="P101" s="7" t="s">
        <v>36</v>
      </c>
      <c r="Q101" s="7" t="s">
        <v>58</v>
      </c>
      <c r="R101" s="7" t="s">
        <v>359</v>
      </c>
      <c r="S101" s="8" t="s">
        <v>360</v>
      </c>
      <c r="T101" s="6">
        <v>59715</v>
      </c>
      <c r="U101" s="9">
        <v>42111</v>
      </c>
      <c r="V101" s="9">
        <v>42113</v>
      </c>
      <c r="W101" s="9" t="s">
        <v>40</v>
      </c>
      <c r="X101" s="10">
        <f>NETWORKDAYS(Table1[[#This Row],[Order Date]],Table1[[#This Row],[Ship Date]])</f>
        <v>1</v>
      </c>
      <c r="Y101" s="6">
        <v>-13562.637409999999</v>
      </c>
      <c r="Z101" s="6">
        <v>1</v>
      </c>
      <c r="AA101" s="6">
        <v>6569.07</v>
      </c>
      <c r="AB101" s="6">
        <v>6782.98</v>
      </c>
    </row>
    <row r="102" spans="1:28" ht="26.25" x14ac:dyDescent="0.45">
      <c r="A102" s="6">
        <v>507</v>
      </c>
      <c r="B102" s="6">
        <v>87357</v>
      </c>
      <c r="C102" s="7" t="s">
        <v>362</v>
      </c>
      <c r="D102" s="8" t="s">
        <v>28</v>
      </c>
      <c r="E102" s="7" t="s">
        <v>29</v>
      </c>
      <c r="F102" s="6">
        <v>0.01</v>
      </c>
      <c r="G102" s="6">
        <v>55.98</v>
      </c>
      <c r="H102" s="6">
        <v>4.8600000000000003</v>
      </c>
      <c r="I102" s="7" t="s">
        <v>54</v>
      </c>
      <c r="J102" s="7" t="s">
        <v>62</v>
      </c>
      <c r="K102" s="7" t="s">
        <v>45</v>
      </c>
      <c r="L102" s="7" t="s">
        <v>55</v>
      </c>
      <c r="M102" s="7" t="s">
        <v>47</v>
      </c>
      <c r="N102" s="7" t="s">
        <v>363</v>
      </c>
      <c r="O102" s="6">
        <v>0.36</v>
      </c>
      <c r="P102" s="7" t="s">
        <v>36</v>
      </c>
      <c r="Q102" s="7" t="s">
        <v>37</v>
      </c>
      <c r="R102" s="7" t="s">
        <v>364</v>
      </c>
      <c r="S102" s="8" t="s">
        <v>365</v>
      </c>
      <c r="T102" s="6">
        <v>42104</v>
      </c>
      <c r="U102" s="9">
        <v>42112</v>
      </c>
      <c r="V102" s="9">
        <v>42114</v>
      </c>
      <c r="W102" s="9" t="s">
        <v>40</v>
      </c>
      <c r="X102" s="10">
        <f>NETWORKDAYS(Table1[[#This Row],[Order Date]],Table1[[#This Row],[Ship Date]])</f>
        <v>1</v>
      </c>
      <c r="Y102" s="6">
        <v>32.940899999999999</v>
      </c>
      <c r="Z102" s="6">
        <v>11</v>
      </c>
      <c r="AA102" s="6">
        <v>646.97</v>
      </c>
      <c r="AB102" s="6">
        <v>55.97</v>
      </c>
    </row>
    <row r="103" spans="1:28" ht="51.75" x14ac:dyDescent="0.45">
      <c r="A103" s="6">
        <v>507</v>
      </c>
      <c r="B103" s="6">
        <v>87357</v>
      </c>
      <c r="C103" s="7" t="s">
        <v>362</v>
      </c>
      <c r="D103" s="8" t="s">
        <v>28</v>
      </c>
      <c r="E103" s="7" t="s">
        <v>29</v>
      </c>
      <c r="F103" s="6">
        <v>0.04</v>
      </c>
      <c r="G103" s="6">
        <v>65.989999999999995</v>
      </c>
      <c r="H103" s="6">
        <v>8.99</v>
      </c>
      <c r="I103" s="7" t="s">
        <v>43</v>
      </c>
      <c r="J103" s="7" t="s">
        <v>62</v>
      </c>
      <c r="K103" s="7" t="s">
        <v>71</v>
      </c>
      <c r="L103" s="7" t="s">
        <v>234</v>
      </c>
      <c r="M103" s="7" t="s">
        <v>47</v>
      </c>
      <c r="N103" s="7" t="s">
        <v>366</v>
      </c>
      <c r="O103" s="6">
        <v>0.56000000000000005</v>
      </c>
      <c r="P103" s="7" t="s">
        <v>36</v>
      </c>
      <c r="Q103" s="7" t="s">
        <v>37</v>
      </c>
      <c r="R103" s="7" t="s">
        <v>364</v>
      </c>
      <c r="S103" s="8" t="s">
        <v>365</v>
      </c>
      <c r="T103" s="6">
        <v>42104</v>
      </c>
      <c r="U103" s="9">
        <v>42112</v>
      </c>
      <c r="V103" s="9">
        <v>42113</v>
      </c>
      <c r="W103" s="9" t="s">
        <v>40</v>
      </c>
      <c r="X103" s="10">
        <f>NETWORKDAYS(Table1[[#This Row],[Order Date]],Table1[[#This Row],[Ship Date]])</f>
        <v>0</v>
      </c>
      <c r="Y103" s="6">
        <v>131.334</v>
      </c>
      <c r="Z103" s="6">
        <v>17</v>
      </c>
      <c r="AA103" s="6">
        <v>946.29</v>
      </c>
      <c r="AB103" s="6">
        <v>65.95</v>
      </c>
    </row>
    <row r="104" spans="1:28" ht="102.75" x14ac:dyDescent="0.45">
      <c r="A104" s="6">
        <v>665</v>
      </c>
      <c r="B104" s="6">
        <v>88678</v>
      </c>
      <c r="C104" s="7" t="s">
        <v>367</v>
      </c>
      <c r="D104" s="8" t="s">
        <v>28</v>
      </c>
      <c r="E104" s="7" t="s">
        <v>29</v>
      </c>
      <c r="F104" s="6">
        <v>0.02</v>
      </c>
      <c r="G104" s="6">
        <v>130.97999999999999</v>
      </c>
      <c r="H104" s="6">
        <v>30</v>
      </c>
      <c r="I104" s="7" t="s">
        <v>30</v>
      </c>
      <c r="J104" s="7" t="s">
        <v>62</v>
      </c>
      <c r="K104" s="7" t="s">
        <v>32</v>
      </c>
      <c r="L104" s="7" t="s">
        <v>80</v>
      </c>
      <c r="M104" s="7" t="s">
        <v>73</v>
      </c>
      <c r="N104" s="7" t="s">
        <v>368</v>
      </c>
      <c r="O104" s="6">
        <v>0.78</v>
      </c>
      <c r="P104" s="7" t="s">
        <v>36</v>
      </c>
      <c r="Q104" s="7" t="s">
        <v>37</v>
      </c>
      <c r="R104" s="7" t="s">
        <v>369</v>
      </c>
      <c r="S104" s="8" t="s">
        <v>370</v>
      </c>
      <c r="T104" s="6">
        <v>37130</v>
      </c>
      <c r="U104" s="9">
        <v>42112</v>
      </c>
      <c r="V104" s="9">
        <v>42113</v>
      </c>
      <c r="W104" s="9" t="s">
        <v>40</v>
      </c>
      <c r="X104" s="10">
        <f>NETWORKDAYS(Table1[[#This Row],[Order Date]],Table1[[#This Row],[Ship Date]])</f>
        <v>0</v>
      </c>
      <c r="Y104" s="6">
        <v>90.762</v>
      </c>
      <c r="Z104" s="6">
        <v>6</v>
      </c>
      <c r="AA104" s="6">
        <v>793.39</v>
      </c>
      <c r="AB104" s="6">
        <v>130.96</v>
      </c>
    </row>
    <row r="105" spans="1:28" ht="77.25" x14ac:dyDescent="0.45">
      <c r="A105" s="6">
        <v>1959</v>
      </c>
      <c r="B105" s="6">
        <v>26342</v>
      </c>
      <c r="C105" s="7" t="s">
        <v>371</v>
      </c>
      <c r="D105" s="8" t="s">
        <v>28</v>
      </c>
      <c r="E105" s="7" t="s">
        <v>79</v>
      </c>
      <c r="F105" s="6">
        <v>0.02</v>
      </c>
      <c r="G105" s="6">
        <v>9.99</v>
      </c>
      <c r="H105" s="6">
        <v>11.59</v>
      </c>
      <c r="I105" s="7" t="s">
        <v>43</v>
      </c>
      <c r="J105" s="7" t="s">
        <v>87</v>
      </c>
      <c r="K105" s="7" t="s">
        <v>45</v>
      </c>
      <c r="L105" s="7" t="s">
        <v>55</v>
      </c>
      <c r="M105" s="7" t="s">
        <v>47</v>
      </c>
      <c r="N105" s="7" t="s">
        <v>372</v>
      </c>
      <c r="O105" s="6">
        <v>0.4</v>
      </c>
      <c r="P105" s="7" t="s">
        <v>36</v>
      </c>
      <c r="Q105" s="7" t="s">
        <v>37</v>
      </c>
      <c r="R105" s="7" t="s">
        <v>96</v>
      </c>
      <c r="S105" s="8" t="s">
        <v>101</v>
      </c>
      <c r="T105" s="6">
        <v>33916</v>
      </c>
      <c r="U105" s="9">
        <v>42112</v>
      </c>
      <c r="V105" s="9">
        <v>42121</v>
      </c>
      <c r="W105" s="9" t="s">
        <v>40</v>
      </c>
      <c r="X105" s="10">
        <f>NETWORKDAYS(Table1[[#This Row],[Order Date]],Table1[[#This Row],[Ship Date]])</f>
        <v>6</v>
      </c>
      <c r="Y105" s="6">
        <v>-171.15770000000001</v>
      </c>
      <c r="Z105" s="6">
        <v>43</v>
      </c>
      <c r="AA105" s="6">
        <v>475.42</v>
      </c>
      <c r="AB105" s="6">
        <v>9.9700000000000006</v>
      </c>
    </row>
    <row r="106" spans="1:28" ht="39" x14ac:dyDescent="0.45">
      <c r="A106" s="6">
        <v>1959</v>
      </c>
      <c r="B106" s="6">
        <v>26342</v>
      </c>
      <c r="C106" s="7" t="s">
        <v>371</v>
      </c>
      <c r="D106" s="8" t="s">
        <v>28</v>
      </c>
      <c r="E106" s="7" t="s">
        <v>79</v>
      </c>
      <c r="F106" s="6">
        <v>0.02</v>
      </c>
      <c r="G106" s="6">
        <v>48.04</v>
      </c>
      <c r="H106" s="6">
        <v>5.79</v>
      </c>
      <c r="I106" s="7" t="s">
        <v>43</v>
      </c>
      <c r="J106" s="7" t="s">
        <v>87</v>
      </c>
      <c r="K106" s="7" t="s">
        <v>45</v>
      </c>
      <c r="L106" s="7" t="s">
        <v>55</v>
      </c>
      <c r="M106" s="7" t="s">
        <v>47</v>
      </c>
      <c r="N106" s="7" t="s">
        <v>373</v>
      </c>
      <c r="O106" s="6">
        <v>0.37</v>
      </c>
      <c r="P106" s="7" t="s">
        <v>36</v>
      </c>
      <c r="Q106" s="7" t="s">
        <v>37</v>
      </c>
      <c r="R106" s="7" t="s">
        <v>96</v>
      </c>
      <c r="S106" s="8" t="s">
        <v>101</v>
      </c>
      <c r="T106" s="6">
        <v>33916</v>
      </c>
      <c r="U106" s="9">
        <v>42112</v>
      </c>
      <c r="V106" s="9">
        <v>42117</v>
      </c>
      <c r="W106" s="9" t="s">
        <v>40</v>
      </c>
      <c r="X106" s="10">
        <f>NETWORKDAYS(Table1[[#This Row],[Order Date]],Table1[[#This Row],[Ship Date]])</f>
        <v>4</v>
      </c>
      <c r="Y106" s="6">
        <v>624.23900000000003</v>
      </c>
      <c r="Z106" s="6">
        <v>74</v>
      </c>
      <c r="AA106" s="6">
        <v>3598.82</v>
      </c>
      <c r="AB106" s="6">
        <v>48.02</v>
      </c>
    </row>
    <row r="107" spans="1:28" ht="39" x14ac:dyDescent="0.45">
      <c r="A107" s="6">
        <v>1959</v>
      </c>
      <c r="B107" s="6">
        <v>26342</v>
      </c>
      <c r="C107" s="7" t="s">
        <v>371</v>
      </c>
      <c r="D107" s="8" t="s">
        <v>28</v>
      </c>
      <c r="E107" s="7" t="s">
        <v>79</v>
      </c>
      <c r="F107" s="6">
        <v>0.04</v>
      </c>
      <c r="G107" s="6">
        <v>6.68</v>
      </c>
      <c r="H107" s="6">
        <v>4.91</v>
      </c>
      <c r="I107" s="7" t="s">
        <v>43</v>
      </c>
      <c r="J107" s="7" t="s">
        <v>87</v>
      </c>
      <c r="K107" s="7" t="s">
        <v>45</v>
      </c>
      <c r="L107" s="7" t="s">
        <v>55</v>
      </c>
      <c r="M107" s="7" t="s">
        <v>47</v>
      </c>
      <c r="N107" s="7" t="s">
        <v>374</v>
      </c>
      <c r="O107" s="6">
        <v>0.37</v>
      </c>
      <c r="P107" s="7" t="s">
        <v>36</v>
      </c>
      <c r="Q107" s="7" t="s">
        <v>37</v>
      </c>
      <c r="R107" s="7" t="s">
        <v>96</v>
      </c>
      <c r="S107" s="8" t="s">
        <v>101</v>
      </c>
      <c r="T107" s="6">
        <v>33916</v>
      </c>
      <c r="U107" s="9">
        <v>42112</v>
      </c>
      <c r="V107" s="9">
        <v>42119</v>
      </c>
      <c r="W107" s="9" t="s">
        <v>40</v>
      </c>
      <c r="X107" s="10">
        <f>NETWORKDAYS(Table1[[#This Row],[Order Date]],Table1[[#This Row],[Ship Date]])</f>
        <v>5</v>
      </c>
      <c r="Y107" s="6">
        <v>-14.3241</v>
      </c>
      <c r="Z107" s="6">
        <v>5</v>
      </c>
      <c r="AA107" s="6">
        <v>41.22</v>
      </c>
      <c r="AB107" s="6">
        <v>6.64</v>
      </c>
    </row>
    <row r="108" spans="1:28" ht="26.25" x14ac:dyDescent="0.45">
      <c r="A108" s="6">
        <v>1962</v>
      </c>
      <c r="B108" s="6">
        <v>88857</v>
      </c>
      <c r="C108" s="7" t="s">
        <v>375</v>
      </c>
      <c r="D108" s="8" t="s">
        <v>42</v>
      </c>
      <c r="E108" s="7" t="s">
        <v>79</v>
      </c>
      <c r="F108" s="6">
        <v>0.02</v>
      </c>
      <c r="G108" s="6">
        <v>48.04</v>
      </c>
      <c r="H108" s="6">
        <v>5.79</v>
      </c>
      <c r="I108" s="7" t="s">
        <v>43</v>
      </c>
      <c r="J108" s="7" t="s">
        <v>87</v>
      </c>
      <c r="K108" s="7" t="s">
        <v>45</v>
      </c>
      <c r="L108" s="7" t="s">
        <v>55</v>
      </c>
      <c r="M108" s="7" t="s">
        <v>47</v>
      </c>
      <c r="N108" s="7" t="s">
        <v>373</v>
      </c>
      <c r="O108" s="6">
        <v>0.37</v>
      </c>
      <c r="P108" s="7" t="s">
        <v>36</v>
      </c>
      <c r="Q108" s="7" t="s">
        <v>49</v>
      </c>
      <c r="R108" s="7" t="s">
        <v>192</v>
      </c>
      <c r="S108" s="8" t="s">
        <v>376</v>
      </c>
      <c r="T108" s="6">
        <v>48601</v>
      </c>
      <c r="U108" s="9">
        <v>42112</v>
      </c>
      <c r="V108" s="9">
        <v>42117</v>
      </c>
      <c r="W108" s="9" t="s">
        <v>40</v>
      </c>
      <c r="X108" s="10">
        <f>NETWORKDAYS(Table1[[#This Row],[Order Date]],Table1[[#This Row],[Ship Date]])</f>
        <v>4</v>
      </c>
      <c r="Y108" s="6">
        <v>604.01909999999998</v>
      </c>
      <c r="Z108" s="6">
        <v>18</v>
      </c>
      <c r="AA108" s="6">
        <v>875.39</v>
      </c>
      <c r="AB108" s="6">
        <v>48.02</v>
      </c>
    </row>
    <row r="109" spans="1:28" ht="26.25" x14ac:dyDescent="0.45">
      <c r="A109" s="6">
        <v>1962</v>
      </c>
      <c r="B109" s="6">
        <v>88857</v>
      </c>
      <c r="C109" s="7" t="s">
        <v>375</v>
      </c>
      <c r="D109" s="8" t="s">
        <v>42</v>
      </c>
      <c r="E109" s="7" t="s">
        <v>79</v>
      </c>
      <c r="F109" s="6">
        <v>0.04</v>
      </c>
      <c r="G109" s="6">
        <v>6.68</v>
      </c>
      <c r="H109" s="6">
        <v>4.91</v>
      </c>
      <c r="I109" s="7" t="s">
        <v>43</v>
      </c>
      <c r="J109" s="7" t="s">
        <v>87</v>
      </c>
      <c r="K109" s="7" t="s">
        <v>45</v>
      </c>
      <c r="L109" s="7" t="s">
        <v>55</v>
      </c>
      <c r="M109" s="7" t="s">
        <v>47</v>
      </c>
      <c r="N109" s="7" t="s">
        <v>374</v>
      </c>
      <c r="O109" s="6">
        <v>0.37</v>
      </c>
      <c r="P109" s="7" t="s">
        <v>36</v>
      </c>
      <c r="Q109" s="7" t="s">
        <v>49</v>
      </c>
      <c r="R109" s="7" t="s">
        <v>192</v>
      </c>
      <c r="S109" s="8" t="s">
        <v>376</v>
      </c>
      <c r="T109" s="6">
        <v>48601</v>
      </c>
      <c r="U109" s="9">
        <v>42112</v>
      </c>
      <c r="V109" s="9">
        <v>42119</v>
      </c>
      <c r="W109" s="9" t="s">
        <v>40</v>
      </c>
      <c r="X109" s="10">
        <f>NETWORKDAYS(Table1[[#This Row],[Order Date]],Table1[[#This Row],[Ship Date]])</f>
        <v>5</v>
      </c>
      <c r="Y109" s="6">
        <v>-11.631600000000001</v>
      </c>
      <c r="Z109" s="6">
        <v>1</v>
      </c>
      <c r="AA109" s="6">
        <v>8.24</v>
      </c>
      <c r="AB109" s="6">
        <v>6.64</v>
      </c>
    </row>
    <row r="110" spans="1:28" ht="90" x14ac:dyDescent="0.45">
      <c r="A110" s="6">
        <v>1826</v>
      </c>
      <c r="B110" s="6">
        <v>86958</v>
      </c>
      <c r="C110" s="7" t="s">
        <v>377</v>
      </c>
      <c r="D110" s="8" t="s">
        <v>42</v>
      </c>
      <c r="E110" s="7" t="s">
        <v>86</v>
      </c>
      <c r="F110" s="6">
        <v>0.1</v>
      </c>
      <c r="G110" s="6">
        <v>52.99</v>
      </c>
      <c r="H110" s="6">
        <v>19.989999999999998</v>
      </c>
      <c r="I110" s="7" t="s">
        <v>54</v>
      </c>
      <c r="J110" s="7" t="s">
        <v>62</v>
      </c>
      <c r="K110" s="7" t="s">
        <v>45</v>
      </c>
      <c r="L110" s="7" t="s">
        <v>187</v>
      </c>
      <c r="M110" s="7" t="s">
        <v>47</v>
      </c>
      <c r="N110" s="7" t="s">
        <v>378</v>
      </c>
      <c r="O110" s="6">
        <v>0.81</v>
      </c>
      <c r="P110" s="7" t="s">
        <v>36</v>
      </c>
      <c r="Q110" s="7" t="s">
        <v>49</v>
      </c>
      <c r="R110" s="7" t="s">
        <v>208</v>
      </c>
      <c r="S110" s="8" t="s">
        <v>379</v>
      </c>
      <c r="T110" s="6">
        <v>52722</v>
      </c>
      <c r="U110" s="9">
        <v>42112</v>
      </c>
      <c r="V110" s="9">
        <v>42113</v>
      </c>
      <c r="W110" s="9" t="s">
        <v>40</v>
      </c>
      <c r="X110" s="10">
        <f>NETWORKDAYS(Table1[[#This Row],[Order Date]],Table1[[#This Row],[Ship Date]])</f>
        <v>0</v>
      </c>
      <c r="Y110" s="6">
        <v>-517.16999999999996</v>
      </c>
      <c r="Z110" s="6">
        <v>7</v>
      </c>
      <c r="AA110" s="6">
        <v>337.59</v>
      </c>
      <c r="AB110" s="6">
        <v>52.89</v>
      </c>
    </row>
    <row r="111" spans="1:28" ht="115.5" x14ac:dyDescent="0.45">
      <c r="A111" s="6">
        <v>1827</v>
      </c>
      <c r="B111" s="6">
        <v>86958</v>
      </c>
      <c r="C111" s="7" t="s">
        <v>380</v>
      </c>
      <c r="D111" s="8" t="s">
        <v>42</v>
      </c>
      <c r="E111" s="7" t="s">
        <v>86</v>
      </c>
      <c r="F111" s="6">
        <v>7.0000000000000007E-2</v>
      </c>
      <c r="G111" s="6">
        <v>100.98</v>
      </c>
      <c r="H111" s="6">
        <v>57.38</v>
      </c>
      <c r="I111" s="7" t="s">
        <v>30</v>
      </c>
      <c r="J111" s="7" t="s">
        <v>62</v>
      </c>
      <c r="K111" s="7" t="s">
        <v>32</v>
      </c>
      <c r="L111" s="7" t="s">
        <v>88</v>
      </c>
      <c r="M111" s="7" t="s">
        <v>34</v>
      </c>
      <c r="N111" s="7" t="s">
        <v>381</v>
      </c>
      <c r="O111" s="6">
        <v>0.78</v>
      </c>
      <c r="P111" s="7" t="s">
        <v>36</v>
      </c>
      <c r="Q111" s="7" t="s">
        <v>49</v>
      </c>
      <c r="R111" s="7" t="s">
        <v>208</v>
      </c>
      <c r="S111" s="8" t="s">
        <v>140</v>
      </c>
      <c r="T111" s="6">
        <v>52601</v>
      </c>
      <c r="U111" s="9">
        <v>42112</v>
      </c>
      <c r="V111" s="9">
        <v>42115</v>
      </c>
      <c r="W111" s="9" t="s">
        <v>40</v>
      </c>
      <c r="X111" s="10">
        <f>NETWORKDAYS(Table1[[#This Row],[Order Date]],Table1[[#This Row],[Ship Date]])</f>
        <v>2</v>
      </c>
      <c r="Y111" s="6">
        <v>-429.86</v>
      </c>
      <c r="Z111" s="6">
        <v>2</v>
      </c>
      <c r="AA111" s="6">
        <v>215.32</v>
      </c>
      <c r="AB111" s="6">
        <v>100.91</v>
      </c>
    </row>
    <row r="112" spans="1:28" ht="51.75" x14ac:dyDescent="0.45">
      <c r="A112" s="6">
        <v>1827</v>
      </c>
      <c r="B112" s="6">
        <v>86958</v>
      </c>
      <c r="C112" s="7" t="s">
        <v>380</v>
      </c>
      <c r="D112" s="8" t="s">
        <v>42</v>
      </c>
      <c r="E112" s="7" t="s">
        <v>86</v>
      </c>
      <c r="F112" s="6">
        <v>0.03</v>
      </c>
      <c r="G112" s="6">
        <v>85.99</v>
      </c>
      <c r="H112" s="6">
        <v>0.99</v>
      </c>
      <c r="I112" s="7" t="s">
        <v>43</v>
      </c>
      <c r="J112" s="7" t="s">
        <v>62</v>
      </c>
      <c r="K112" s="7" t="s">
        <v>71</v>
      </c>
      <c r="L112" s="7" t="s">
        <v>234</v>
      </c>
      <c r="M112" s="7" t="s">
        <v>56</v>
      </c>
      <c r="N112" s="7" t="s">
        <v>382</v>
      </c>
      <c r="O112" s="6">
        <v>0.55000000000000004</v>
      </c>
      <c r="P112" s="7" t="s">
        <v>36</v>
      </c>
      <c r="Q112" s="7" t="s">
        <v>49</v>
      </c>
      <c r="R112" s="7" t="s">
        <v>208</v>
      </c>
      <c r="S112" s="8" t="s">
        <v>140</v>
      </c>
      <c r="T112" s="6">
        <v>52601</v>
      </c>
      <c r="U112" s="9">
        <v>42112</v>
      </c>
      <c r="V112" s="9">
        <v>42114</v>
      </c>
      <c r="W112" s="9" t="s">
        <v>40</v>
      </c>
      <c r="X112" s="10">
        <f>NETWORKDAYS(Table1[[#This Row],[Order Date]],Table1[[#This Row],[Ship Date]])</f>
        <v>1</v>
      </c>
      <c r="Y112" s="6">
        <v>264.16649999999998</v>
      </c>
      <c r="Z112" s="6">
        <v>5</v>
      </c>
      <c r="AA112" s="6">
        <v>382.85</v>
      </c>
      <c r="AB112" s="6">
        <v>85.96</v>
      </c>
    </row>
    <row r="113" spans="1:28" ht="77.25" x14ac:dyDescent="0.45">
      <c r="A113" s="6">
        <v>2097</v>
      </c>
      <c r="B113" s="6">
        <v>87889</v>
      </c>
      <c r="C113" s="7" t="s">
        <v>383</v>
      </c>
      <c r="D113" s="8" t="s">
        <v>28</v>
      </c>
      <c r="E113" s="7" t="s">
        <v>86</v>
      </c>
      <c r="F113" s="6">
        <v>0.1</v>
      </c>
      <c r="G113" s="6">
        <v>300.97000000000003</v>
      </c>
      <c r="H113" s="6">
        <v>7.18</v>
      </c>
      <c r="I113" s="7" t="s">
        <v>43</v>
      </c>
      <c r="J113" s="7" t="s">
        <v>87</v>
      </c>
      <c r="K113" s="7" t="s">
        <v>71</v>
      </c>
      <c r="L113" s="7" t="s">
        <v>93</v>
      </c>
      <c r="M113" s="7" t="s">
        <v>47</v>
      </c>
      <c r="N113" s="7" t="s">
        <v>384</v>
      </c>
      <c r="O113" s="6">
        <v>0.48</v>
      </c>
      <c r="P113" s="7" t="s">
        <v>36</v>
      </c>
      <c r="Q113" s="7" t="s">
        <v>37</v>
      </c>
      <c r="R113" s="7" t="s">
        <v>385</v>
      </c>
      <c r="S113" s="8" t="s">
        <v>386</v>
      </c>
      <c r="T113" s="6">
        <v>29915</v>
      </c>
      <c r="U113" s="9">
        <v>42112</v>
      </c>
      <c r="V113" s="9">
        <v>42113</v>
      </c>
      <c r="W113" s="9" t="s">
        <v>40</v>
      </c>
      <c r="X113" s="10">
        <f>NETWORKDAYS(Table1[[#This Row],[Order Date]],Table1[[#This Row],[Ship Date]])</f>
        <v>0</v>
      </c>
      <c r="Y113" s="6">
        <v>138.018</v>
      </c>
      <c r="Z113" s="6">
        <v>4</v>
      </c>
      <c r="AA113" s="6">
        <v>1094.33</v>
      </c>
      <c r="AB113" s="6">
        <v>300.87</v>
      </c>
    </row>
    <row r="114" spans="1:28" ht="77.25" x14ac:dyDescent="0.45">
      <c r="A114" s="6">
        <v>2098</v>
      </c>
      <c r="B114" s="6">
        <v>87889</v>
      </c>
      <c r="C114" s="7" t="s">
        <v>387</v>
      </c>
      <c r="D114" s="8" t="s">
        <v>28</v>
      </c>
      <c r="E114" s="7" t="s">
        <v>86</v>
      </c>
      <c r="F114" s="6">
        <v>0.06</v>
      </c>
      <c r="G114" s="6">
        <v>39.89</v>
      </c>
      <c r="H114" s="6">
        <v>3.04</v>
      </c>
      <c r="I114" s="7" t="s">
        <v>43</v>
      </c>
      <c r="J114" s="7" t="s">
        <v>87</v>
      </c>
      <c r="K114" s="7" t="s">
        <v>32</v>
      </c>
      <c r="L114" s="7" t="s">
        <v>99</v>
      </c>
      <c r="M114" s="7" t="s">
        <v>56</v>
      </c>
      <c r="N114" s="7" t="s">
        <v>388</v>
      </c>
      <c r="O114" s="6">
        <v>0.53</v>
      </c>
      <c r="P114" s="7" t="s">
        <v>36</v>
      </c>
      <c r="Q114" s="7" t="s">
        <v>37</v>
      </c>
      <c r="R114" s="7" t="s">
        <v>385</v>
      </c>
      <c r="S114" s="8" t="s">
        <v>389</v>
      </c>
      <c r="T114" s="6">
        <v>29464</v>
      </c>
      <c r="U114" s="9">
        <v>42112</v>
      </c>
      <c r="V114" s="9">
        <v>42114</v>
      </c>
      <c r="W114" s="9" t="s">
        <v>40</v>
      </c>
      <c r="X114" s="10">
        <f>NETWORKDAYS(Table1[[#This Row],[Order Date]],Table1[[#This Row],[Ship Date]])</f>
        <v>1</v>
      </c>
      <c r="Y114" s="6">
        <v>38.874000000000002</v>
      </c>
      <c r="Z114" s="6">
        <v>10</v>
      </c>
      <c r="AA114" s="6">
        <v>389.97</v>
      </c>
      <c r="AB114" s="6">
        <v>39.83</v>
      </c>
    </row>
    <row r="115" spans="1:28" ht="51.75" x14ac:dyDescent="0.45">
      <c r="A115" s="6">
        <v>2655</v>
      </c>
      <c r="B115" s="6">
        <v>86063</v>
      </c>
      <c r="C115" s="7" t="s">
        <v>390</v>
      </c>
      <c r="D115" s="8" t="s">
        <v>28</v>
      </c>
      <c r="E115" s="7" t="s">
        <v>86</v>
      </c>
      <c r="F115" s="6">
        <v>0.09</v>
      </c>
      <c r="G115" s="6">
        <v>89.99</v>
      </c>
      <c r="H115" s="6">
        <v>42</v>
      </c>
      <c r="I115" s="7" t="s">
        <v>30</v>
      </c>
      <c r="J115" s="7" t="s">
        <v>44</v>
      </c>
      <c r="K115" s="7" t="s">
        <v>32</v>
      </c>
      <c r="L115" s="7" t="s">
        <v>80</v>
      </c>
      <c r="M115" s="7" t="s">
        <v>73</v>
      </c>
      <c r="N115" s="7" t="s">
        <v>391</v>
      </c>
      <c r="O115" s="6">
        <v>0.66</v>
      </c>
      <c r="P115" s="7" t="s">
        <v>36</v>
      </c>
      <c r="Q115" s="7" t="s">
        <v>37</v>
      </c>
      <c r="R115" s="7" t="s">
        <v>252</v>
      </c>
      <c r="S115" s="8" t="s">
        <v>392</v>
      </c>
      <c r="T115" s="6">
        <v>30318</v>
      </c>
      <c r="U115" s="9">
        <v>42112</v>
      </c>
      <c r="V115" s="9">
        <v>42112</v>
      </c>
      <c r="W115" s="9" t="s">
        <v>40</v>
      </c>
      <c r="X115" s="10">
        <f>NETWORKDAYS(Table1[[#This Row],[Order Date]],Table1[[#This Row],[Ship Date]])</f>
        <v>0</v>
      </c>
      <c r="Y115" s="6">
        <v>223.416</v>
      </c>
      <c r="Z115" s="6">
        <v>6</v>
      </c>
      <c r="AA115" s="6">
        <v>511.25</v>
      </c>
      <c r="AB115" s="6">
        <v>89.9</v>
      </c>
    </row>
    <row r="116" spans="1:28" ht="39" x14ac:dyDescent="0.45">
      <c r="A116" s="6">
        <v>3155</v>
      </c>
      <c r="B116" s="6">
        <v>86902</v>
      </c>
      <c r="C116" s="7" t="s">
        <v>393</v>
      </c>
      <c r="D116" s="8" t="s">
        <v>28</v>
      </c>
      <c r="E116" s="7" t="s">
        <v>29</v>
      </c>
      <c r="F116" s="6">
        <v>0.05</v>
      </c>
      <c r="G116" s="6">
        <v>159.99</v>
      </c>
      <c r="H116" s="6">
        <v>5.5</v>
      </c>
      <c r="I116" s="7" t="s">
        <v>43</v>
      </c>
      <c r="J116" s="7" t="s">
        <v>44</v>
      </c>
      <c r="K116" s="7" t="s">
        <v>71</v>
      </c>
      <c r="L116" s="7" t="s">
        <v>93</v>
      </c>
      <c r="M116" s="7" t="s">
        <v>47</v>
      </c>
      <c r="N116" s="7" t="s">
        <v>394</v>
      </c>
      <c r="O116" s="6">
        <v>0.49</v>
      </c>
      <c r="P116" s="7" t="s">
        <v>36</v>
      </c>
      <c r="Q116" s="7" t="s">
        <v>37</v>
      </c>
      <c r="R116" s="7" t="s">
        <v>96</v>
      </c>
      <c r="S116" s="8" t="s">
        <v>299</v>
      </c>
      <c r="T116" s="6">
        <v>32771</v>
      </c>
      <c r="U116" s="9">
        <v>42113</v>
      </c>
      <c r="V116" s="9">
        <v>42115</v>
      </c>
      <c r="W116" s="9" t="s">
        <v>40</v>
      </c>
      <c r="X116" s="10">
        <f>NETWORKDAYS(Table1[[#This Row],[Order Date]],Table1[[#This Row],[Ship Date]])</f>
        <v>2</v>
      </c>
      <c r="Y116" s="6">
        <v>12.263999999999999</v>
      </c>
      <c r="Z116" s="6">
        <v>23</v>
      </c>
      <c r="AA116" s="6">
        <v>3600.65</v>
      </c>
      <c r="AB116" s="6">
        <v>159.94</v>
      </c>
    </row>
    <row r="117" spans="1:28" ht="51.75" x14ac:dyDescent="0.45">
      <c r="A117" s="6">
        <v>1836</v>
      </c>
      <c r="B117" s="6">
        <v>86600</v>
      </c>
      <c r="C117" s="7" t="s">
        <v>395</v>
      </c>
      <c r="D117" s="8" t="s">
        <v>53</v>
      </c>
      <c r="E117" s="7" t="s">
        <v>70</v>
      </c>
      <c r="F117" s="6">
        <v>0.01</v>
      </c>
      <c r="G117" s="6">
        <v>155.99</v>
      </c>
      <c r="H117" s="6">
        <v>8.99</v>
      </c>
      <c r="I117" s="7" t="s">
        <v>54</v>
      </c>
      <c r="J117" s="7" t="s">
        <v>62</v>
      </c>
      <c r="K117" s="7" t="s">
        <v>71</v>
      </c>
      <c r="L117" s="7" t="s">
        <v>234</v>
      </c>
      <c r="M117" s="7" t="s">
        <v>47</v>
      </c>
      <c r="N117" s="7" t="s">
        <v>396</v>
      </c>
      <c r="O117" s="6">
        <v>0.57999999999999996</v>
      </c>
      <c r="P117" s="7" t="s">
        <v>36</v>
      </c>
      <c r="Q117" s="7" t="s">
        <v>58</v>
      </c>
      <c r="R117" s="7" t="s">
        <v>59</v>
      </c>
      <c r="S117" s="8" t="s">
        <v>397</v>
      </c>
      <c r="T117" s="6">
        <v>94110</v>
      </c>
      <c r="U117" s="9">
        <v>42113</v>
      </c>
      <c r="V117" s="9">
        <v>42114</v>
      </c>
      <c r="W117" s="9" t="s">
        <v>40</v>
      </c>
      <c r="X117" s="10">
        <f>NETWORKDAYS(Table1[[#This Row],[Order Date]],Table1[[#This Row],[Ship Date]])</f>
        <v>1</v>
      </c>
      <c r="Y117" s="6">
        <v>-219.07908</v>
      </c>
      <c r="Z117" s="6">
        <v>5</v>
      </c>
      <c r="AA117" s="6">
        <v>675.83</v>
      </c>
      <c r="AB117" s="6">
        <v>155.97999999999999</v>
      </c>
    </row>
    <row r="118" spans="1:28" ht="26.25" x14ac:dyDescent="0.45">
      <c r="A118" s="6">
        <v>1837</v>
      </c>
      <c r="B118" s="6">
        <v>86600</v>
      </c>
      <c r="C118" s="7" t="s">
        <v>398</v>
      </c>
      <c r="D118" s="8" t="s">
        <v>53</v>
      </c>
      <c r="E118" s="7" t="s">
        <v>70</v>
      </c>
      <c r="F118" s="6">
        <v>0.01</v>
      </c>
      <c r="G118" s="6">
        <v>5.98</v>
      </c>
      <c r="H118" s="6">
        <v>5.46</v>
      </c>
      <c r="I118" s="7" t="s">
        <v>43</v>
      </c>
      <c r="J118" s="7" t="s">
        <v>62</v>
      </c>
      <c r="K118" s="7" t="s">
        <v>45</v>
      </c>
      <c r="L118" s="7" t="s">
        <v>55</v>
      </c>
      <c r="M118" s="7" t="s">
        <v>47</v>
      </c>
      <c r="N118" s="7" t="s">
        <v>399</v>
      </c>
      <c r="O118" s="6">
        <v>0.36</v>
      </c>
      <c r="P118" s="7" t="s">
        <v>36</v>
      </c>
      <c r="Q118" s="7" t="s">
        <v>58</v>
      </c>
      <c r="R118" s="7" t="s">
        <v>59</v>
      </c>
      <c r="S118" s="8" t="s">
        <v>400</v>
      </c>
      <c r="T118" s="6">
        <v>91776</v>
      </c>
      <c r="U118" s="9">
        <v>42113</v>
      </c>
      <c r="V118" s="9">
        <v>42115</v>
      </c>
      <c r="W118" s="9" t="s">
        <v>40</v>
      </c>
      <c r="X118" s="10">
        <f>NETWORKDAYS(Table1[[#This Row],[Order Date]],Table1[[#This Row],[Ship Date]])</f>
        <v>2</v>
      </c>
      <c r="Y118" s="6">
        <v>-18.878399999999999</v>
      </c>
      <c r="Z118" s="6">
        <v>4</v>
      </c>
      <c r="AA118" s="6">
        <v>28</v>
      </c>
      <c r="AB118" s="6">
        <v>5.97</v>
      </c>
    </row>
    <row r="119" spans="1:28" ht="51.75" x14ac:dyDescent="0.45">
      <c r="A119" s="6">
        <v>2212</v>
      </c>
      <c r="B119" s="6">
        <v>88029</v>
      </c>
      <c r="C119" s="7" t="s">
        <v>401</v>
      </c>
      <c r="D119" s="8" t="s">
        <v>78</v>
      </c>
      <c r="E119" s="7" t="s">
        <v>70</v>
      </c>
      <c r="F119" s="6">
        <v>0.09</v>
      </c>
      <c r="G119" s="6">
        <v>199.99</v>
      </c>
      <c r="H119" s="6">
        <v>24.49</v>
      </c>
      <c r="I119" s="7" t="s">
        <v>54</v>
      </c>
      <c r="J119" s="7" t="s">
        <v>87</v>
      </c>
      <c r="K119" s="7" t="s">
        <v>71</v>
      </c>
      <c r="L119" s="7" t="s">
        <v>161</v>
      </c>
      <c r="M119" s="7" t="s">
        <v>131</v>
      </c>
      <c r="N119" s="7" t="s">
        <v>402</v>
      </c>
      <c r="O119" s="6">
        <v>0.46</v>
      </c>
      <c r="P119" s="7" t="s">
        <v>36</v>
      </c>
      <c r="Q119" s="7" t="s">
        <v>82</v>
      </c>
      <c r="R119" s="7" t="s">
        <v>403</v>
      </c>
      <c r="S119" s="8" t="s">
        <v>404</v>
      </c>
      <c r="T119" s="6">
        <v>21228</v>
      </c>
      <c r="U119" s="9">
        <v>42113</v>
      </c>
      <c r="V119" s="9">
        <v>42115</v>
      </c>
      <c r="W119" s="9" t="s">
        <v>40</v>
      </c>
      <c r="X119" s="10">
        <f>NETWORKDAYS(Table1[[#This Row],[Order Date]],Table1[[#This Row],[Ship Date]])</f>
        <v>2</v>
      </c>
      <c r="Y119" s="6">
        <v>631.33000000000004</v>
      </c>
      <c r="Z119" s="6">
        <v>5</v>
      </c>
      <c r="AA119" s="6">
        <v>990.25</v>
      </c>
      <c r="AB119" s="6">
        <v>199.9</v>
      </c>
    </row>
    <row r="120" spans="1:28" ht="90" x14ac:dyDescent="0.45">
      <c r="A120" s="6">
        <v>152</v>
      </c>
      <c r="B120" s="6">
        <v>89522</v>
      </c>
      <c r="C120" s="7" t="s">
        <v>405</v>
      </c>
      <c r="D120" s="8" t="s">
        <v>28</v>
      </c>
      <c r="E120" s="7" t="s">
        <v>79</v>
      </c>
      <c r="F120" s="6">
        <v>0.01</v>
      </c>
      <c r="G120" s="6">
        <v>79.52</v>
      </c>
      <c r="H120" s="6">
        <v>48.2</v>
      </c>
      <c r="I120" s="7" t="s">
        <v>43</v>
      </c>
      <c r="J120" s="7" t="s">
        <v>87</v>
      </c>
      <c r="K120" s="7" t="s">
        <v>32</v>
      </c>
      <c r="L120" s="7" t="s">
        <v>99</v>
      </c>
      <c r="M120" s="7" t="s">
        <v>112</v>
      </c>
      <c r="N120" s="7" t="s">
        <v>406</v>
      </c>
      <c r="O120" s="6">
        <v>0.74</v>
      </c>
      <c r="P120" s="7" t="s">
        <v>36</v>
      </c>
      <c r="Q120" s="7" t="s">
        <v>37</v>
      </c>
      <c r="R120" s="7" t="s">
        <v>369</v>
      </c>
      <c r="S120" s="8" t="s">
        <v>407</v>
      </c>
      <c r="T120" s="6">
        <v>37918</v>
      </c>
      <c r="U120" s="9">
        <v>42113</v>
      </c>
      <c r="V120" s="9">
        <v>42120</v>
      </c>
      <c r="W120" s="9" t="s">
        <v>40</v>
      </c>
      <c r="X120" s="10">
        <f>NETWORKDAYS(Table1[[#This Row],[Order Date]],Table1[[#This Row],[Ship Date]])</f>
        <v>5</v>
      </c>
      <c r="Y120" s="6">
        <v>-40.683999999999997</v>
      </c>
      <c r="Z120" s="6">
        <v>8</v>
      </c>
      <c r="AA120" s="6">
        <v>667.84</v>
      </c>
      <c r="AB120" s="6">
        <v>79.510000000000005</v>
      </c>
    </row>
    <row r="121" spans="1:28" ht="77.25" x14ac:dyDescent="0.45">
      <c r="A121" s="6">
        <v>1933</v>
      </c>
      <c r="B121" s="6">
        <v>86687</v>
      </c>
      <c r="C121" s="7" t="s">
        <v>408</v>
      </c>
      <c r="D121" s="8" t="s">
        <v>42</v>
      </c>
      <c r="E121" s="7" t="s">
        <v>79</v>
      </c>
      <c r="F121" s="6">
        <v>0.06</v>
      </c>
      <c r="G121" s="6">
        <v>3.58</v>
      </c>
      <c r="H121" s="6">
        <v>1.63</v>
      </c>
      <c r="I121" s="7" t="s">
        <v>43</v>
      </c>
      <c r="J121" s="7" t="s">
        <v>62</v>
      </c>
      <c r="K121" s="7" t="s">
        <v>45</v>
      </c>
      <c r="L121" s="7" t="s">
        <v>409</v>
      </c>
      <c r="M121" s="7" t="s">
        <v>56</v>
      </c>
      <c r="N121" s="7" t="s">
        <v>410</v>
      </c>
      <c r="O121" s="6">
        <v>0.36</v>
      </c>
      <c r="P121" s="7" t="s">
        <v>36</v>
      </c>
      <c r="Q121" s="7" t="s">
        <v>49</v>
      </c>
      <c r="R121" s="7" t="s">
        <v>236</v>
      </c>
      <c r="S121" s="8" t="s">
        <v>411</v>
      </c>
      <c r="T121" s="6">
        <v>75043</v>
      </c>
      <c r="U121" s="9">
        <v>42113</v>
      </c>
      <c r="V121" s="9">
        <v>42117</v>
      </c>
      <c r="W121" s="9" t="s">
        <v>40</v>
      </c>
      <c r="X121" s="10">
        <f>NETWORKDAYS(Table1[[#This Row],[Order Date]],Table1[[#This Row],[Ship Date]])</f>
        <v>4</v>
      </c>
      <c r="Y121" s="6">
        <v>14</v>
      </c>
      <c r="Z121" s="6">
        <v>10</v>
      </c>
      <c r="AA121" s="6">
        <v>34.76</v>
      </c>
      <c r="AB121" s="6">
        <v>3.52</v>
      </c>
    </row>
    <row r="122" spans="1:28" ht="51.75" x14ac:dyDescent="0.45">
      <c r="A122" s="6">
        <v>1940</v>
      </c>
      <c r="B122" s="6">
        <v>88871</v>
      </c>
      <c r="C122" s="7" t="s">
        <v>412</v>
      </c>
      <c r="D122" s="8" t="s">
        <v>53</v>
      </c>
      <c r="E122" s="7" t="s">
        <v>79</v>
      </c>
      <c r="F122" s="6">
        <v>0</v>
      </c>
      <c r="G122" s="6">
        <v>78.650000000000006</v>
      </c>
      <c r="H122" s="6">
        <v>13.99</v>
      </c>
      <c r="I122" s="7" t="s">
        <v>43</v>
      </c>
      <c r="J122" s="7" t="s">
        <v>62</v>
      </c>
      <c r="K122" s="7" t="s">
        <v>45</v>
      </c>
      <c r="L122" s="7" t="s">
        <v>63</v>
      </c>
      <c r="M122" s="7" t="s">
        <v>112</v>
      </c>
      <c r="N122" s="7" t="s">
        <v>413</v>
      </c>
      <c r="O122" s="6">
        <v>0.52</v>
      </c>
      <c r="P122" s="7" t="s">
        <v>36</v>
      </c>
      <c r="Q122" s="7" t="s">
        <v>58</v>
      </c>
      <c r="R122" s="7" t="s">
        <v>114</v>
      </c>
      <c r="S122" s="8" t="s">
        <v>115</v>
      </c>
      <c r="T122" s="6">
        <v>84020</v>
      </c>
      <c r="U122" s="9">
        <v>42113</v>
      </c>
      <c r="V122" s="9">
        <v>42120</v>
      </c>
      <c r="W122" s="9" t="s">
        <v>40</v>
      </c>
      <c r="X122" s="10">
        <f>NETWORKDAYS(Table1[[#This Row],[Order Date]],Table1[[#This Row],[Ship Date]])</f>
        <v>5</v>
      </c>
      <c r="Y122" s="6">
        <v>386.00670000000002</v>
      </c>
      <c r="Z122" s="6">
        <v>7</v>
      </c>
      <c r="AA122" s="6">
        <v>559.42999999999995</v>
      </c>
      <c r="AB122" s="6">
        <v>78.650000000000006</v>
      </c>
    </row>
    <row r="123" spans="1:28" ht="64.5" x14ac:dyDescent="0.45">
      <c r="A123" s="6">
        <v>1940</v>
      </c>
      <c r="B123" s="6">
        <v>88871</v>
      </c>
      <c r="C123" s="7" t="s">
        <v>412</v>
      </c>
      <c r="D123" s="8" t="s">
        <v>53</v>
      </c>
      <c r="E123" s="7" t="s">
        <v>79</v>
      </c>
      <c r="F123" s="6">
        <v>0.08</v>
      </c>
      <c r="G123" s="6">
        <v>122.99</v>
      </c>
      <c r="H123" s="6">
        <v>70.2</v>
      </c>
      <c r="I123" s="7" t="s">
        <v>30</v>
      </c>
      <c r="J123" s="7" t="s">
        <v>62</v>
      </c>
      <c r="K123" s="7" t="s">
        <v>32</v>
      </c>
      <c r="L123" s="7" t="s">
        <v>80</v>
      </c>
      <c r="M123" s="7" t="s">
        <v>73</v>
      </c>
      <c r="N123" s="7" t="s">
        <v>137</v>
      </c>
      <c r="O123" s="6">
        <v>0.74</v>
      </c>
      <c r="P123" s="7" t="s">
        <v>36</v>
      </c>
      <c r="Q123" s="7" t="s">
        <v>58</v>
      </c>
      <c r="R123" s="7" t="s">
        <v>114</v>
      </c>
      <c r="S123" s="8" t="s">
        <v>115</v>
      </c>
      <c r="T123" s="6">
        <v>84020</v>
      </c>
      <c r="U123" s="9">
        <v>42113</v>
      </c>
      <c r="V123" s="9">
        <v>42118</v>
      </c>
      <c r="W123" s="9" t="s">
        <v>40</v>
      </c>
      <c r="X123" s="10">
        <f>NETWORKDAYS(Table1[[#This Row],[Order Date]],Table1[[#This Row],[Ship Date]])</f>
        <v>5</v>
      </c>
      <c r="Y123" s="6">
        <v>-1867.97</v>
      </c>
      <c r="Z123" s="6">
        <v>10</v>
      </c>
      <c r="AA123" s="6">
        <v>1216.52</v>
      </c>
      <c r="AB123" s="6">
        <v>122.91</v>
      </c>
    </row>
    <row r="124" spans="1:28" ht="77.25" x14ac:dyDescent="0.45">
      <c r="A124" s="6">
        <v>2066</v>
      </c>
      <c r="B124" s="6">
        <v>85835</v>
      </c>
      <c r="C124" s="7" t="s">
        <v>414</v>
      </c>
      <c r="D124" s="8" t="s">
        <v>28</v>
      </c>
      <c r="E124" s="7" t="s">
        <v>79</v>
      </c>
      <c r="F124" s="6">
        <v>0.1</v>
      </c>
      <c r="G124" s="6">
        <v>4.24</v>
      </c>
      <c r="H124" s="6">
        <v>5.41</v>
      </c>
      <c r="I124" s="7" t="s">
        <v>43</v>
      </c>
      <c r="J124" s="7" t="s">
        <v>62</v>
      </c>
      <c r="K124" s="7" t="s">
        <v>45</v>
      </c>
      <c r="L124" s="7" t="s">
        <v>46</v>
      </c>
      <c r="M124" s="7" t="s">
        <v>47</v>
      </c>
      <c r="N124" s="7" t="s">
        <v>358</v>
      </c>
      <c r="O124" s="6">
        <v>0.35</v>
      </c>
      <c r="P124" s="7" t="s">
        <v>36</v>
      </c>
      <c r="Q124" s="7" t="s">
        <v>37</v>
      </c>
      <c r="R124" s="7" t="s">
        <v>65</v>
      </c>
      <c r="S124" s="8" t="s">
        <v>415</v>
      </c>
      <c r="T124" s="6">
        <v>28079</v>
      </c>
      <c r="U124" s="9">
        <v>42113</v>
      </c>
      <c r="V124" s="9">
        <v>42117</v>
      </c>
      <c r="W124" s="9" t="s">
        <v>40</v>
      </c>
      <c r="X124" s="10">
        <f>NETWORKDAYS(Table1[[#This Row],[Order Date]],Table1[[#This Row],[Ship Date]])</f>
        <v>4</v>
      </c>
      <c r="Y124" s="6">
        <v>-61.6</v>
      </c>
      <c r="Z124" s="6">
        <v>8</v>
      </c>
      <c r="AA124" s="6">
        <v>34.159999999999997</v>
      </c>
      <c r="AB124" s="6">
        <v>4.1399999999999997</v>
      </c>
    </row>
    <row r="125" spans="1:28" ht="26.25" x14ac:dyDescent="0.45">
      <c r="A125" s="6">
        <v>2547</v>
      </c>
      <c r="B125" s="6">
        <v>87916</v>
      </c>
      <c r="C125" s="7" t="s">
        <v>416</v>
      </c>
      <c r="D125" s="8" t="s">
        <v>28</v>
      </c>
      <c r="E125" s="7" t="s">
        <v>79</v>
      </c>
      <c r="F125" s="6">
        <v>7.0000000000000007E-2</v>
      </c>
      <c r="G125" s="6">
        <v>6.48</v>
      </c>
      <c r="H125" s="6">
        <v>9.5399999999999991</v>
      </c>
      <c r="I125" s="7" t="s">
        <v>43</v>
      </c>
      <c r="J125" s="7" t="s">
        <v>31</v>
      </c>
      <c r="K125" s="7" t="s">
        <v>45</v>
      </c>
      <c r="L125" s="7" t="s">
        <v>55</v>
      </c>
      <c r="M125" s="7" t="s">
        <v>47</v>
      </c>
      <c r="N125" s="7" t="s">
        <v>417</v>
      </c>
      <c r="O125" s="6">
        <v>0.37</v>
      </c>
      <c r="P125" s="7" t="s">
        <v>36</v>
      </c>
      <c r="Q125" s="7" t="s">
        <v>37</v>
      </c>
      <c r="R125" s="7" t="s">
        <v>169</v>
      </c>
      <c r="S125" s="8" t="s">
        <v>418</v>
      </c>
      <c r="T125" s="6">
        <v>23464</v>
      </c>
      <c r="U125" s="9">
        <v>42113</v>
      </c>
      <c r="V125" s="9">
        <v>42113</v>
      </c>
      <c r="W125" s="9" t="s">
        <v>40</v>
      </c>
      <c r="X125" s="10">
        <f>NETWORKDAYS(Table1[[#This Row],[Order Date]],Table1[[#This Row],[Ship Date]])</f>
        <v>0</v>
      </c>
      <c r="Y125" s="6">
        <v>2.2320000000000002</v>
      </c>
      <c r="Z125" s="6">
        <v>1</v>
      </c>
      <c r="AA125" s="6">
        <v>10.86</v>
      </c>
      <c r="AB125" s="6">
        <v>6.41</v>
      </c>
    </row>
    <row r="126" spans="1:28" ht="77.25" x14ac:dyDescent="0.45">
      <c r="A126" s="6">
        <v>3380</v>
      </c>
      <c r="B126" s="6">
        <v>88838</v>
      </c>
      <c r="C126" s="7" t="s">
        <v>419</v>
      </c>
      <c r="D126" s="8" t="s">
        <v>28</v>
      </c>
      <c r="E126" s="7" t="s">
        <v>29</v>
      </c>
      <c r="F126" s="6">
        <v>0.03</v>
      </c>
      <c r="G126" s="6">
        <v>315.98</v>
      </c>
      <c r="H126" s="6">
        <v>19.989999999999998</v>
      </c>
      <c r="I126" s="7" t="s">
        <v>43</v>
      </c>
      <c r="J126" s="7" t="s">
        <v>87</v>
      </c>
      <c r="K126" s="7" t="s">
        <v>45</v>
      </c>
      <c r="L126" s="7" t="s">
        <v>46</v>
      </c>
      <c r="M126" s="7" t="s">
        <v>47</v>
      </c>
      <c r="N126" s="7" t="s">
        <v>420</v>
      </c>
      <c r="O126" s="6">
        <v>0.38</v>
      </c>
      <c r="P126" s="7" t="s">
        <v>36</v>
      </c>
      <c r="Q126" s="7" t="s">
        <v>37</v>
      </c>
      <c r="R126" s="7" t="s">
        <v>252</v>
      </c>
      <c r="S126" s="8" t="s">
        <v>421</v>
      </c>
      <c r="T126" s="6">
        <v>30240</v>
      </c>
      <c r="U126" s="9">
        <v>42114</v>
      </c>
      <c r="V126" s="9">
        <v>42116</v>
      </c>
      <c r="W126" s="9" t="s">
        <v>40</v>
      </c>
      <c r="X126" s="10">
        <f>NETWORKDAYS(Table1[[#This Row],[Order Date]],Table1[[#This Row],[Ship Date]])</f>
        <v>3</v>
      </c>
      <c r="Y126" s="6">
        <v>-4.4800000000000004</v>
      </c>
      <c r="Z126" s="6">
        <v>18</v>
      </c>
      <c r="AA126" s="6">
        <v>5572.18</v>
      </c>
      <c r="AB126" s="6">
        <v>315.95</v>
      </c>
    </row>
    <row r="127" spans="1:28" ht="64.5" x14ac:dyDescent="0.45">
      <c r="A127" s="6">
        <v>3380</v>
      </c>
      <c r="B127" s="6">
        <v>88838</v>
      </c>
      <c r="C127" s="7" t="s">
        <v>419</v>
      </c>
      <c r="D127" s="8" t="s">
        <v>28</v>
      </c>
      <c r="E127" s="7" t="s">
        <v>29</v>
      </c>
      <c r="F127" s="6">
        <v>0.03</v>
      </c>
      <c r="G127" s="6">
        <v>63.94</v>
      </c>
      <c r="H127" s="6">
        <v>14.48</v>
      </c>
      <c r="I127" s="7" t="s">
        <v>43</v>
      </c>
      <c r="J127" s="7" t="s">
        <v>87</v>
      </c>
      <c r="K127" s="7" t="s">
        <v>32</v>
      </c>
      <c r="L127" s="7" t="s">
        <v>99</v>
      </c>
      <c r="M127" s="7" t="s">
        <v>47</v>
      </c>
      <c r="N127" s="7" t="s">
        <v>214</v>
      </c>
      <c r="O127" s="6">
        <v>0.46</v>
      </c>
      <c r="P127" s="7" t="s">
        <v>36</v>
      </c>
      <c r="Q127" s="7" t="s">
        <v>37</v>
      </c>
      <c r="R127" s="7" t="s">
        <v>252</v>
      </c>
      <c r="S127" s="8" t="s">
        <v>421</v>
      </c>
      <c r="T127" s="6">
        <v>30240</v>
      </c>
      <c r="U127" s="9">
        <v>42114</v>
      </c>
      <c r="V127" s="9">
        <v>42115</v>
      </c>
      <c r="W127" s="9" t="s">
        <v>40</v>
      </c>
      <c r="X127" s="10">
        <f>NETWORKDAYS(Table1[[#This Row],[Order Date]],Table1[[#This Row],[Ship Date]])</f>
        <v>2</v>
      </c>
      <c r="Y127" s="6">
        <v>43.691699999999997</v>
      </c>
      <c r="Z127" s="6">
        <v>8</v>
      </c>
      <c r="AA127" s="6">
        <v>522.46</v>
      </c>
      <c r="AB127" s="6">
        <v>63.91</v>
      </c>
    </row>
    <row r="128" spans="1:28" ht="64.5" x14ac:dyDescent="0.45">
      <c r="A128" s="6">
        <v>151</v>
      </c>
      <c r="B128" s="6">
        <v>89523</v>
      </c>
      <c r="C128" s="7" t="s">
        <v>422</v>
      </c>
      <c r="D128" s="8" t="s">
        <v>28</v>
      </c>
      <c r="E128" s="7" t="s">
        <v>70</v>
      </c>
      <c r="F128" s="6">
        <v>0.09</v>
      </c>
      <c r="G128" s="6">
        <v>5.98</v>
      </c>
      <c r="H128" s="6">
        <v>2.5</v>
      </c>
      <c r="I128" s="7" t="s">
        <v>43</v>
      </c>
      <c r="J128" s="7" t="s">
        <v>87</v>
      </c>
      <c r="K128" s="7" t="s">
        <v>45</v>
      </c>
      <c r="L128" s="7" t="s">
        <v>423</v>
      </c>
      <c r="M128" s="7" t="s">
        <v>47</v>
      </c>
      <c r="N128" s="7" t="s">
        <v>424</v>
      </c>
      <c r="O128" s="6">
        <v>0.36</v>
      </c>
      <c r="P128" s="7" t="s">
        <v>36</v>
      </c>
      <c r="Q128" s="7" t="s">
        <v>37</v>
      </c>
      <c r="R128" s="7" t="s">
        <v>369</v>
      </c>
      <c r="S128" s="8" t="s">
        <v>425</v>
      </c>
      <c r="T128" s="6">
        <v>37664</v>
      </c>
      <c r="U128" s="9">
        <v>42114</v>
      </c>
      <c r="V128" s="9">
        <v>42116</v>
      </c>
      <c r="W128" s="9" t="s">
        <v>40</v>
      </c>
      <c r="X128" s="10">
        <f>NETWORKDAYS(Table1[[#This Row],[Order Date]],Table1[[#This Row],[Ship Date]])</f>
        <v>3</v>
      </c>
      <c r="Y128" s="6">
        <v>13.896000000000001</v>
      </c>
      <c r="Z128" s="6">
        <v>5</v>
      </c>
      <c r="AA128" s="6">
        <v>28.11</v>
      </c>
      <c r="AB128" s="6">
        <v>5.89</v>
      </c>
    </row>
    <row r="129" spans="1:28" ht="26.25" x14ac:dyDescent="0.45">
      <c r="A129" s="6">
        <v>1259</v>
      </c>
      <c r="B129" s="6">
        <v>86534</v>
      </c>
      <c r="C129" s="7" t="s">
        <v>426</v>
      </c>
      <c r="D129" s="8" t="s">
        <v>28</v>
      </c>
      <c r="E129" s="7" t="s">
        <v>70</v>
      </c>
      <c r="F129" s="6">
        <v>0.03</v>
      </c>
      <c r="G129" s="6">
        <v>3.69</v>
      </c>
      <c r="H129" s="6">
        <v>2.5</v>
      </c>
      <c r="I129" s="7" t="s">
        <v>54</v>
      </c>
      <c r="J129" s="7" t="s">
        <v>87</v>
      </c>
      <c r="K129" s="7" t="s">
        <v>45</v>
      </c>
      <c r="L129" s="7" t="s">
        <v>423</v>
      </c>
      <c r="M129" s="7" t="s">
        <v>47</v>
      </c>
      <c r="N129" s="7" t="s">
        <v>427</v>
      </c>
      <c r="O129" s="6">
        <v>0.39</v>
      </c>
      <c r="P129" s="7" t="s">
        <v>36</v>
      </c>
      <c r="Q129" s="7" t="s">
        <v>37</v>
      </c>
      <c r="R129" s="7" t="s">
        <v>364</v>
      </c>
      <c r="S129" s="8" t="s">
        <v>428</v>
      </c>
      <c r="T129" s="6">
        <v>40422</v>
      </c>
      <c r="U129" s="9">
        <v>42114</v>
      </c>
      <c r="V129" s="9">
        <v>42114</v>
      </c>
      <c r="W129" s="9" t="s">
        <v>40</v>
      </c>
      <c r="X129" s="10">
        <f>NETWORKDAYS(Table1[[#This Row],[Order Date]],Table1[[#This Row],[Ship Date]])</f>
        <v>1</v>
      </c>
      <c r="Y129" s="6">
        <v>-2196.6840000000002</v>
      </c>
      <c r="Z129" s="6">
        <v>9</v>
      </c>
      <c r="AA129" s="6">
        <v>38.65</v>
      </c>
      <c r="AB129" s="6">
        <v>3.66</v>
      </c>
    </row>
    <row r="130" spans="1:28" ht="51.75" x14ac:dyDescent="0.45">
      <c r="A130" s="6">
        <v>2117</v>
      </c>
      <c r="B130" s="6">
        <v>90891</v>
      </c>
      <c r="C130" s="7" t="s">
        <v>429</v>
      </c>
      <c r="D130" s="8" t="s">
        <v>42</v>
      </c>
      <c r="E130" s="7" t="s">
        <v>70</v>
      </c>
      <c r="F130" s="6">
        <v>0.03</v>
      </c>
      <c r="G130" s="6">
        <v>320.98</v>
      </c>
      <c r="H130" s="6">
        <v>24.49</v>
      </c>
      <c r="I130" s="7" t="s">
        <v>43</v>
      </c>
      <c r="J130" s="7" t="s">
        <v>87</v>
      </c>
      <c r="K130" s="7" t="s">
        <v>32</v>
      </c>
      <c r="L130" s="7" t="s">
        <v>80</v>
      </c>
      <c r="M130" s="7" t="s">
        <v>131</v>
      </c>
      <c r="N130" s="7" t="s">
        <v>430</v>
      </c>
      <c r="O130" s="6">
        <v>0.55000000000000004</v>
      </c>
      <c r="P130" s="7" t="s">
        <v>36</v>
      </c>
      <c r="Q130" s="7" t="s">
        <v>49</v>
      </c>
      <c r="R130" s="7" t="s">
        <v>236</v>
      </c>
      <c r="S130" s="8" t="s">
        <v>431</v>
      </c>
      <c r="T130" s="6">
        <v>75401</v>
      </c>
      <c r="U130" s="9">
        <v>42114</v>
      </c>
      <c r="V130" s="9">
        <v>42116</v>
      </c>
      <c r="W130" s="9" t="s">
        <v>40</v>
      </c>
      <c r="X130" s="10">
        <f>NETWORKDAYS(Table1[[#This Row],[Order Date]],Table1[[#This Row],[Ship Date]])</f>
        <v>3</v>
      </c>
      <c r="Y130" s="6">
        <v>4554.4346999999998</v>
      </c>
      <c r="Z130" s="6">
        <v>20</v>
      </c>
      <c r="AA130" s="6">
        <v>6600.63</v>
      </c>
      <c r="AB130" s="6">
        <v>320.95</v>
      </c>
    </row>
    <row r="131" spans="1:28" ht="51.75" x14ac:dyDescent="0.45">
      <c r="A131" s="6">
        <v>2117</v>
      </c>
      <c r="B131" s="6">
        <v>90891</v>
      </c>
      <c r="C131" s="7" t="s">
        <v>429</v>
      </c>
      <c r="D131" s="8" t="s">
        <v>42</v>
      </c>
      <c r="E131" s="7" t="s">
        <v>70</v>
      </c>
      <c r="F131" s="6">
        <v>0.06</v>
      </c>
      <c r="G131" s="6">
        <v>125.99</v>
      </c>
      <c r="H131" s="6">
        <v>8.8000000000000007</v>
      </c>
      <c r="I131" s="7" t="s">
        <v>43</v>
      </c>
      <c r="J131" s="7" t="s">
        <v>87</v>
      </c>
      <c r="K131" s="7" t="s">
        <v>71</v>
      </c>
      <c r="L131" s="7" t="s">
        <v>234</v>
      </c>
      <c r="M131" s="7" t="s">
        <v>47</v>
      </c>
      <c r="N131" s="7" t="s">
        <v>432</v>
      </c>
      <c r="O131" s="6">
        <v>0.59</v>
      </c>
      <c r="P131" s="7" t="s">
        <v>36</v>
      </c>
      <c r="Q131" s="7" t="s">
        <v>49</v>
      </c>
      <c r="R131" s="7" t="s">
        <v>236</v>
      </c>
      <c r="S131" s="8" t="s">
        <v>431</v>
      </c>
      <c r="T131" s="6">
        <v>75401</v>
      </c>
      <c r="U131" s="9">
        <v>42114</v>
      </c>
      <c r="V131" s="9">
        <v>42115</v>
      </c>
      <c r="W131" s="9" t="s">
        <v>40</v>
      </c>
      <c r="X131" s="10">
        <f>NETWORKDAYS(Table1[[#This Row],[Order Date]],Table1[[#This Row],[Ship Date]])</f>
        <v>2</v>
      </c>
      <c r="Y131" s="6">
        <v>618.19308000000001</v>
      </c>
      <c r="Z131" s="6">
        <v>18</v>
      </c>
      <c r="AA131" s="6">
        <v>1811.99</v>
      </c>
      <c r="AB131" s="6">
        <v>125.93</v>
      </c>
    </row>
    <row r="132" spans="1:28" ht="51.75" x14ac:dyDescent="0.45">
      <c r="A132" s="6">
        <v>3084</v>
      </c>
      <c r="B132" s="6">
        <v>89879</v>
      </c>
      <c r="C132" s="7" t="s">
        <v>433</v>
      </c>
      <c r="D132" s="8" t="s">
        <v>53</v>
      </c>
      <c r="E132" s="7" t="s">
        <v>70</v>
      </c>
      <c r="F132" s="6">
        <v>0</v>
      </c>
      <c r="G132" s="6">
        <v>65.989999999999995</v>
      </c>
      <c r="H132" s="6">
        <v>5.99</v>
      </c>
      <c r="I132" s="7" t="s">
        <v>54</v>
      </c>
      <c r="J132" s="7" t="s">
        <v>31</v>
      </c>
      <c r="K132" s="7" t="s">
        <v>71</v>
      </c>
      <c r="L132" s="7" t="s">
        <v>234</v>
      </c>
      <c r="M132" s="7" t="s">
        <v>47</v>
      </c>
      <c r="N132" s="7" t="s">
        <v>434</v>
      </c>
      <c r="O132" s="6">
        <v>0.57999999999999996</v>
      </c>
      <c r="P132" s="7" t="s">
        <v>36</v>
      </c>
      <c r="Q132" s="7" t="s">
        <v>58</v>
      </c>
      <c r="R132" s="7" t="s">
        <v>90</v>
      </c>
      <c r="S132" s="8" t="s">
        <v>435</v>
      </c>
      <c r="T132" s="6">
        <v>98503</v>
      </c>
      <c r="U132" s="9">
        <v>42114</v>
      </c>
      <c r="V132" s="9">
        <v>42116</v>
      </c>
      <c r="W132" s="9" t="s">
        <v>40</v>
      </c>
      <c r="X132" s="10">
        <f>NETWORKDAYS(Table1[[#This Row],[Order Date]],Table1[[#This Row],[Ship Date]])</f>
        <v>3</v>
      </c>
      <c r="Y132" s="6">
        <v>313.81200000000001</v>
      </c>
      <c r="Z132" s="6">
        <v>14</v>
      </c>
      <c r="AA132" s="6">
        <v>798.89</v>
      </c>
      <c r="AB132" s="6">
        <v>65.989999999999995</v>
      </c>
    </row>
    <row r="133" spans="1:28" ht="39" x14ac:dyDescent="0.45">
      <c r="A133" s="6">
        <v>56</v>
      </c>
      <c r="B133" s="6">
        <v>88075</v>
      </c>
      <c r="C133" s="7" t="s">
        <v>436</v>
      </c>
      <c r="D133" s="8" t="s">
        <v>78</v>
      </c>
      <c r="E133" s="7" t="s">
        <v>86</v>
      </c>
      <c r="F133" s="6">
        <v>0.06</v>
      </c>
      <c r="G133" s="6">
        <v>3.8</v>
      </c>
      <c r="H133" s="6">
        <v>1.49</v>
      </c>
      <c r="I133" s="7" t="s">
        <v>43</v>
      </c>
      <c r="J133" s="7" t="s">
        <v>44</v>
      </c>
      <c r="K133" s="7" t="s">
        <v>45</v>
      </c>
      <c r="L133" s="7" t="s">
        <v>46</v>
      </c>
      <c r="M133" s="7" t="s">
        <v>47</v>
      </c>
      <c r="N133" s="7" t="s">
        <v>437</v>
      </c>
      <c r="O133" s="6">
        <v>0.38</v>
      </c>
      <c r="P133" s="7" t="s">
        <v>36</v>
      </c>
      <c r="Q133" s="7" t="s">
        <v>82</v>
      </c>
      <c r="R133" s="7" t="s">
        <v>83</v>
      </c>
      <c r="S133" s="8" t="s">
        <v>438</v>
      </c>
      <c r="T133" s="6">
        <v>14150</v>
      </c>
      <c r="U133" s="9">
        <v>42114</v>
      </c>
      <c r="V133" s="9">
        <v>42115</v>
      </c>
      <c r="W133" s="9" t="s">
        <v>40</v>
      </c>
      <c r="X133" s="10">
        <f>NETWORKDAYS(Table1[[#This Row],[Order Date]],Table1[[#This Row],[Ship Date]])</f>
        <v>2</v>
      </c>
      <c r="Y133" s="6">
        <v>19.6282</v>
      </c>
      <c r="Z133" s="6">
        <v>20</v>
      </c>
      <c r="AA133" s="6">
        <v>73.55</v>
      </c>
      <c r="AB133" s="6">
        <v>3.74</v>
      </c>
    </row>
    <row r="134" spans="1:28" ht="26.25" x14ac:dyDescent="0.45">
      <c r="A134" s="6">
        <v>56</v>
      </c>
      <c r="B134" s="6">
        <v>88075</v>
      </c>
      <c r="C134" s="7" t="s">
        <v>436</v>
      </c>
      <c r="D134" s="8" t="s">
        <v>78</v>
      </c>
      <c r="E134" s="7" t="s">
        <v>86</v>
      </c>
      <c r="F134" s="6">
        <v>0.06</v>
      </c>
      <c r="G134" s="6">
        <v>1.76</v>
      </c>
      <c r="H134" s="6">
        <v>0.7</v>
      </c>
      <c r="I134" s="7" t="s">
        <v>43</v>
      </c>
      <c r="J134" s="7" t="s">
        <v>44</v>
      </c>
      <c r="K134" s="7" t="s">
        <v>45</v>
      </c>
      <c r="L134" s="7" t="s">
        <v>105</v>
      </c>
      <c r="M134" s="7" t="s">
        <v>56</v>
      </c>
      <c r="N134" s="7" t="s">
        <v>439</v>
      </c>
      <c r="O134" s="6">
        <v>0.56000000000000005</v>
      </c>
      <c r="P134" s="7" t="s">
        <v>36</v>
      </c>
      <c r="Q134" s="7" t="s">
        <v>82</v>
      </c>
      <c r="R134" s="7" t="s">
        <v>83</v>
      </c>
      <c r="S134" s="8" t="s">
        <v>438</v>
      </c>
      <c r="T134" s="6">
        <v>14150</v>
      </c>
      <c r="U134" s="9">
        <v>42114</v>
      </c>
      <c r="V134" s="9">
        <v>42115</v>
      </c>
      <c r="W134" s="9" t="s">
        <v>40</v>
      </c>
      <c r="X134" s="10">
        <f>NETWORKDAYS(Table1[[#This Row],[Order Date]],Table1[[#This Row],[Ship Date]])</f>
        <v>2</v>
      </c>
      <c r="Y134" s="6">
        <v>-1.6524000000000001</v>
      </c>
      <c r="Z134" s="6">
        <v>17</v>
      </c>
      <c r="AA134" s="6">
        <v>29.57</v>
      </c>
      <c r="AB134" s="6">
        <v>1.7</v>
      </c>
    </row>
    <row r="135" spans="1:28" ht="51.75" x14ac:dyDescent="0.45">
      <c r="A135" s="6">
        <v>240</v>
      </c>
      <c r="B135" s="6">
        <v>90479</v>
      </c>
      <c r="C135" s="7" t="s">
        <v>440</v>
      </c>
      <c r="D135" s="8" t="s">
        <v>53</v>
      </c>
      <c r="E135" s="7" t="s">
        <v>86</v>
      </c>
      <c r="F135" s="6">
        <v>0.1</v>
      </c>
      <c r="G135" s="6">
        <v>19.98</v>
      </c>
      <c r="H135" s="6">
        <v>5.77</v>
      </c>
      <c r="I135" s="7" t="s">
        <v>54</v>
      </c>
      <c r="J135" s="7" t="s">
        <v>31</v>
      </c>
      <c r="K135" s="7" t="s">
        <v>45</v>
      </c>
      <c r="L135" s="7" t="s">
        <v>55</v>
      </c>
      <c r="M135" s="7" t="s">
        <v>47</v>
      </c>
      <c r="N135" s="7" t="s">
        <v>441</v>
      </c>
      <c r="O135" s="6">
        <v>0.38</v>
      </c>
      <c r="P135" s="7" t="s">
        <v>36</v>
      </c>
      <c r="Q135" s="7" t="s">
        <v>58</v>
      </c>
      <c r="R135" s="7" t="s">
        <v>442</v>
      </c>
      <c r="S135" s="8" t="s">
        <v>443</v>
      </c>
      <c r="T135" s="6">
        <v>80817</v>
      </c>
      <c r="U135" s="9">
        <v>42114</v>
      </c>
      <c r="V135" s="9">
        <v>42114</v>
      </c>
      <c r="W135" s="9" t="s">
        <v>40</v>
      </c>
      <c r="X135" s="10">
        <f>NETWORKDAYS(Table1[[#This Row],[Order Date]],Table1[[#This Row],[Ship Date]])</f>
        <v>1</v>
      </c>
      <c r="Y135" s="6">
        <v>35.090000000000003</v>
      </c>
      <c r="Z135" s="6">
        <v>3</v>
      </c>
      <c r="AA135" s="6">
        <v>57.41</v>
      </c>
      <c r="AB135" s="6">
        <v>19.88</v>
      </c>
    </row>
    <row r="136" spans="1:28" ht="64.5" x14ac:dyDescent="0.45">
      <c r="A136" s="6">
        <v>241</v>
      </c>
      <c r="B136" s="6">
        <v>90479</v>
      </c>
      <c r="C136" s="7" t="s">
        <v>444</v>
      </c>
      <c r="D136" s="8" t="s">
        <v>53</v>
      </c>
      <c r="E136" s="7" t="s">
        <v>86</v>
      </c>
      <c r="F136" s="6">
        <v>0.06</v>
      </c>
      <c r="G136" s="6">
        <v>259.70999999999998</v>
      </c>
      <c r="H136" s="6">
        <v>66.67</v>
      </c>
      <c r="I136" s="7" t="s">
        <v>30</v>
      </c>
      <c r="J136" s="7" t="s">
        <v>31</v>
      </c>
      <c r="K136" s="7" t="s">
        <v>32</v>
      </c>
      <c r="L136" s="7" t="s">
        <v>33</v>
      </c>
      <c r="M136" s="7" t="s">
        <v>34</v>
      </c>
      <c r="N136" s="7" t="s">
        <v>445</v>
      </c>
      <c r="O136" s="6">
        <v>0.61</v>
      </c>
      <c r="P136" s="7" t="s">
        <v>36</v>
      </c>
      <c r="Q136" s="7" t="s">
        <v>58</v>
      </c>
      <c r="R136" s="7" t="s">
        <v>442</v>
      </c>
      <c r="S136" s="8" t="s">
        <v>446</v>
      </c>
      <c r="T136" s="6">
        <v>81503</v>
      </c>
      <c r="U136" s="9">
        <v>42114</v>
      </c>
      <c r="V136" s="9">
        <v>42115</v>
      </c>
      <c r="W136" s="9" t="s">
        <v>40</v>
      </c>
      <c r="X136" s="10">
        <f>NETWORKDAYS(Table1[[#This Row],[Order Date]],Table1[[#This Row],[Ship Date]])</f>
        <v>2</v>
      </c>
      <c r="Y136" s="6">
        <v>785.63</v>
      </c>
      <c r="Z136" s="6">
        <v>11</v>
      </c>
      <c r="AA136" s="6">
        <v>2809.87</v>
      </c>
      <c r="AB136" s="6">
        <v>259.64999999999998</v>
      </c>
    </row>
    <row r="137" spans="1:28" ht="77.25" x14ac:dyDescent="0.45">
      <c r="A137" s="6">
        <v>970</v>
      </c>
      <c r="B137" s="6">
        <v>86173</v>
      </c>
      <c r="C137" s="7" t="s">
        <v>447</v>
      </c>
      <c r="D137" s="8" t="s">
        <v>28</v>
      </c>
      <c r="E137" s="7" t="s">
        <v>86</v>
      </c>
      <c r="F137" s="6">
        <v>0</v>
      </c>
      <c r="G137" s="6">
        <v>170.98</v>
      </c>
      <c r="H137" s="6">
        <v>35.89</v>
      </c>
      <c r="I137" s="7" t="s">
        <v>30</v>
      </c>
      <c r="J137" s="7" t="s">
        <v>44</v>
      </c>
      <c r="K137" s="7" t="s">
        <v>32</v>
      </c>
      <c r="L137" s="7" t="s">
        <v>88</v>
      </c>
      <c r="M137" s="7" t="s">
        <v>34</v>
      </c>
      <c r="N137" s="7" t="s">
        <v>165</v>
      </c>
      <c r="O137" s="6">
        <v>0.66</v>
      </c>
      <c r="P137" s="7" t="s">
        <v>36</v>
      </c>
      <c r="Q137" s="7" t="s">
        <v>37</v>
      </c>
      <c r="R137" s="7" t="s">
        <v>169</v>
      </c>
      <c r="S137" s="8" t="s">
        <v>448</v>
      </c>
      <c r="T137" s="6">
        <v>24281</v>
      </c>
      <c r="U137" s="9">
        <v>42114</v>
      </c>
      <c r="V137" s="9">
        <v>42115</v>
      </c>
      <c r="W137" s="9" t="s">
        <v>40</v>
      </c>
      <c r="X137" s="10">
        <f>NETWORKDAYS(Table1[[#This Row],[Order Date]],Table1[[#This Row],[Ship Date]])</f>
        <v>2</v>
      </c>
      <c r="Y137" s="6">
        <v>-102.66200000000001</v>
      </c>
      <c r="Z137" s="6">
        <v>8</v>
      </c>
      <c r="AA137" s="6">
        <v>1452.18</v>
      </c>
      <c r="AB137" s="6">
        <v>170.98</v>
      </c>
    </row>
    <row r="138" spans="1:28" ht="64.5" x14ac:dyDescent="0.45">
      <c r="A138" s="6">
        <v>3283</v>
      </c>
      <c r="B138" s="6">
        <v>90752</v>
      </c>
      <c r="C138" s="7" t="s">
        <v>449</v>
      </c>
      <c r="D138" s="8" t="s">
        <v>28</v>
      </c>
      <c r="E138" s="7" t="s">
        <v>29</v>
      </c>
      <c r="F138" s="6">
        <v>0.05</v>
      </c>
      <c r="G138" s="6">
        <v>363.25</v>
      </c>
      <c r="H138" s="6">
        <v>19.989999999999998</v>
      </c>
      <c r="I138" s="7" t="s">
        <v>54</v>
      </c>
      <c r="J138" s="7" t="s">
        <v>62</v>
      </c>
      <c r="K138" s="7" t="s">
        <v>45</v>
      </c>
      <c r="L138" s="7" t="s">
        <v>63</v>
      </c>
      <c r="M138" s="7" t="s">
        <v>47</v>
      </c>
      <c r="N138" s="7" t="s">
        <v>450</v>
      </c>
      <c r="O138" s="6">
        <v>0.56999999999999995</v>
      </c>
      <c r="P138" s="7" t="s">
        <v>36</v>
      </c>
      <c r="Q138" s="7" t="s">
        <v>37</v>
      </c>
      <c r="R138" s="7" t="s">
        <v>96</v>
      </c>
      <c r="S138" s="8" t="s">
        <v>451</v>
      </c>
      <c r="T138" s="6">
        <v>33156</v>
      </c>
      <c r="U138" s="9">
        <v>42115</v>
      </c>
      <c r="V138" s="9">
        <v>42115</v>
      </c>
      <c r="W138" s="9" t="s">
        <v>40</v>
      </c>
      <c r="X138" s="10">
        <f>NETWORKDAYS(Table1[[#This Row],[Order Date]],Table1[[#This Row],[Ship Date]])</f>
        <v>1</v>
      </c>
      <c r="Y138" s="6">
        <v>-269.75549999999998</v>
      </c>
      <c r="Z138" s="6">
        <v>5</v>
      </c>
      <c r="AA138" s="6">
        <v>1867.04</v>
      </c>
      <c r="AB138" s="6">
        <v>363.2</v>
      </c>
    </row>
    <row r="139" spans="1:28" ht="26.25" x14ac:dyDescent="0.45">
      <c r="A139" s="6">
        <v>2038</v>
      </c>
      <c r="B139" s="6">
        <v>89334</v>
      </c>
      <c r="C139" s="7" t="s">
        <v>452</v>
      </c>
      <c r="D139" s="8" t="s">
        <v>78</v>
      </c>
      <c r="E139" s="7" t="s">
        <v>70</v>
      </c>
      <c r="F139" s="6">
        <v>0.06</v>
      </c>
      <c r="G139" s="6">
        <v>40.99</v>
      </c>
      <c r="H139" s="6">
        <v>17.48</v>
      </c>
      <c r="I139" s="7" t="s">
        <v>43</v>
      </c>
      <c r="J139" s="7" t="s">
        <v>31</v>
      </c>
      <c r="K139" s="7" t="s">
        <v>45</v>
      </c>
      <c r="L139" s="7" t="s">
        <v>55</v>
      </c>
      <c r="M139" s="7" t="s">
        <v>47</v>
      </c>
      <c r="N139" s="7" t="s">
        <v>453</v>
      </c>
      <c r="O139" s="6">
        <v>0.36</v>
      </c>
      <c r="P139" s="7" t="s">
        <v>36</v>
      </c>
      <c r="Q139" s="7" t="s">
        <v>82</v>
      </c>
      <c r="R139" s="7" t="s">
        <v>83</v>
      </c>
      <c r="S139" s="8" t="s">
        <v>454</v>
      </c>
      <c r="T139" s="6">
        <v>10550</v>
      </c>
      <c r="U139" s="9">
        <v>42115</v>
      </c>
      <c r="V139" s="9">
        <v>42115</v>
      </c>
      <c r="W139" s="9" t="s">
        <v>40</v>
      </c>
      <c r="X139" s="10">
        <f>NETWORKDAYS(Table1[[#This Row],[Order Date]],Table1[[#This Row],[Ship Date]])</f>
        <v>1</v>
      </c>
      <c r="Y139" s="6">
        <v>109.16</v>
      </c>
      <c r="Z139" s="6">
        <v>7</v>
      </c>
      <c r="AA139" s="6">
        <v>277.12</v>
      </c>
      <c r="AB139" s="6">
        <v>40.93</v>
      </c>
    </row>
    <row r="140" spans="1:28" ht="51.75" x14ac:dyDescent="0.45">
      <c r="A140" s="6">
        <v>2260</v>
      </c>
      <c r="B140" s="6">
        <v>89602</v>
      </c>
      <c r="C140" s="7" t="s">
        <v>455</v>
      </c>
      <c r="D140" s="8" t="s">
        <v>28</v>
      </c>
      <c r="E140" s="7" t="s">
        <v>70</v>
      </c>
      <c r="F140" s="6">
        <v>0.08</v>
      </c>
      <c r="G140" s="6">
        <v>4.9800000000000004</v>
      </c>
      <c r="H140" s="6">
        <v>0.49</v>
      </c>
      <c r="I140" s="7" t="s">
        <v>43</v>
      </c>
      <c r="J140" s="7" t="s">
        <v>62</v>
      </c>
      <c r="K140" s="7" t="s">
        <v>45</v>
      </c>
      <c r="L140" s="7" t="s">
        <v>121</v>
      </c>
      <c r="M140" s="7" t="s">
        <v>47</v>
      </c>
      <c r="N140" s="7" t="s">
        <v>456</v>
      </c>
      <c r="O140" s="6">
        <v>0.39</v>
      </c>
      <c r="P140" s="7" t="s">
        <v>36</v>
      </c>
      <c r="Q140" s="7" t="s">
        <v>37</v>
      </c>
      <c r="R140" s="7" t="s">
        <v>252</v>
      </c>
      <c r="S140" s="8" t="s">
        <v>457</v>
      </c>
      <c r="T140" s="6">
        <v>30161</v>
      </c>
      <c r="U140" s="9">
        <v>42115</v>
      </c>
      <c r="V140" s="9">
        <v>42116</v>
      </c>
      <c r="W140" s="9" t="s">
        <v>40</v>
      </c>
      <c r="X140" s="10">
        <f>NETWORKDAYS(Table1[[#This Row],[Order Date]],Table1[[#This Row],[Ship Date]])</f>
        <v>2</v>
      </c>
      <c r="Y140" s="6">
        <v>4949.9160000000002</v>
      </c>
      <c r="Z140" s="6">
        <v>1</v>
      </c>
      <c r="AA140" s="6">
        <v>4.95</v>
      </c>
      <c r="AB140" s="6">
        <v>4.9000000000000004</v>
      </c>
    </row>
    <row r="141" spans="1:28" ht="39" x14ac:dyDescent="0.45">
      <c r="A141" s="6">
        <v>2260</v>
      </c>
      <c r="B141" s="6">
        <v>89602</v>
      </c>
      <c r="C141" s="7" t="s">
        <v>455</v>
      </c>
      <c r="D141" s="8" t="s">
        <v>28</v>
      </c>
      <c r="E141" s="7" t="s">
        <v>70</v>
      </c>
      <c r="F141" s="6">
        <v>0.09</v>
      </c>
      <c r="G141" s="6">
        <v>119.99</v>
      </c>
      <c r="H141" s="6">
        <v>14</v>
      </c>
      <c r="I141" s="7" t="s">
        <v>30</v>
      </c>
      <c r="J141" s="7" t="s">
        <v>62</v>
      </c>
      <c r="K141" s="7" t="s">
        <v>71</v>
      </c>
      <c r="L141" s="7" t="s">
        <v>72</v>
      </c>
      <c r="M141" s="7" t="s">
        <v>73</v>
      </c>
      <c r="N141" s="7" t="s">
        <v>268</v>
      </c>
      <c r="O141" s="6">
        <v>0.36</v>
      </c>
      <c r="P141" s="7" t="s">
        <v>36</v>
      </c>
      <c r="Q141" s="7" t="s">
        <v>37</v>
      </c>
      <c r="R141" s="7" t="s">
        <v>252</v>
      </c>
      <c r="S141" s="8" t="s">
        <v>457</v>
      </c>
      <c r="T141" s="6">
        <v>30161</v>
      </c>
      <c r="U141" s="9">
        <v>42115</v>
      </c>
      <c r="V141" s="9">
        <v>42117</v>
      </c>
      <c r="W141" s="9" t="s">
        <v>40</v>
      </c>
      <c r="X141" s="10">
        <f>NETWORKDAYS(Table1[[#This Row],[Order Date]],Table1[[#This Row],[Ship Date]])</f>
        <v>3</v>
      </c>
      <c r="Y141" s="6">
        <v>1055.604</v>
      </c>
      <c r="Z141" s="6">
        <v>4</v>
      </c>
      <c r="AA141" s="6">
        <v>461.24</v>
      </c>
      <c r="AB141" s="6">
        <v>119.9</v>
      </c>
    </row>
    <row r="142" spans="1:28" ht="51.75" x14ac:dyDescent="0.45">
      <c r="A142" s="6">
        <v>2964</v>
      </c>
      <c r="B142" s="6">
        <v>88610</v>
      </c>
      <c r="C142" s="7" t="s">
        <v>458</v>
      </c>
      <c r="D142" s="8" t="s">
        <v>78</v>
      </c>
      <c r="E142" s="7" t="s">
        <v>70</v>
      </c>
      <c r="F142" s="6">
        <v>0.06</v>
      </c>
      <c r="G142" s="6">
        <v>42.98</v>
      </c>
      <c r="H142" s="6">
        <v>4.62</v>
      </c>
      <c r="I142" s="7" t="s">
        <v>43</v>
      </c>
      <c r="J142" s="7" t="s">
        <v>44</v>
      </c>
      <c r="K142" s="7" t="s">
        <v>45</v>
      </c>
      <c r="L142" s="7" t="s">
        <v>63</v>
      </c>
      <c r="M142" s="7" t="s">
        <v>47</v>
      </c>
      <c r="N142" s="7" t="s">
        <v>459</v>
      </c>
      <c r="O142" s="6">
        <v>0.56000000000000005</v>
      </c>
      <c r="P142" s="7" t="s">
        <v>36</v>
      </c>
      <c r="Q142" s="7" t="s">
        <v>82</v>
      </c>
      <c r="R142" s="7" t="s">
        <v>173</v>
      </c>
      <c r="S142" s="8" t="s">
        <v>454</v>
      </c>
      <c r="T142" s="6">
        <v>43050</v>
      </c>
      <c r="U142" s="9">
        <v>42115</v>
      </c>
      <c r="V142" s="9">
        <v>42117</v>
      </c>
      <c r="W142" s="9" t="s">
        <v>40</v>
      </c>
      <c r="X142" s="10">
        <f>NETWORKDAYS(Table1[[#This Row],[Order Date]],Table1[[#This Row],[Ship Date]])</f>
        <v>3</v>
      </c>
      <c r="Y142" s="6">
        <v>-24.63</v>
      </c>
      <c r="Z142" s="6">
        <v>1</v>
      </c>
      <c r="AA142" s="6">
        <v>47.04</v>
      </c>
      <c r="AB142" s="6">
        <v>42.92</v>
      </c>
    </row>
    <row r="143" spans="1:28" ht="90" x14ac:dyDescent="0.45">
      <c r="A143" s="6">
        <v>535</v>
      </c>
      <c r="B143" s="6">
        <v>88511</v>
      </c>
      <c r="C143" s="7" t="s">
        <v>460</v>
      </c>
      <c r="D143" s="8" t="s">
        <v>28</v>
      </c>
      <c r="E143" s="7" t="s">
        <v>79</v>
      </c>
      <c r="F143" s="6">
        <v>0</v>
      </c>
      <c r="G143" s="6">
        <v>15.99</v>
      </c>
      <c r="H143" s="6">
        <v>13.18</v>
      </c>
      <c r="I143" s="7" t="s">
        <v>43</v>
      </c>
      <c r="J143" s="7" t="s">
        <v>62</v>
      </c>
      <c r="K143" s="7" t="s">
        <v>45</v>
      </c>
      <c r="L143" s="7" t="s">
        <v>46</v>
      </c>
      <c r="M143" s="7" t="s">
        <v>47</v>
      </c>
      <c r="N143" s="7" t="s">
        <v>461</v>
      </c>
      <c r="O143" s="6">
        <v>0.37</v>
      </c>
      <c r="P143" s="7" t="s">
        <v>36</v>
      </c>
      <c r="Q143" s="7" t="s">
        <v>37</v>
      </c>
      <c r="R143" s="7" t="s">
        <v>169</v>
      </c>
      <c r="S143" s="8" t="s">
        <v>462</v>
      </c>
      <c r="T143" s="6">
        <v>22025</v>
      </c>
      <c r="U143" s="9">
        <v>42115</v>
      </c>
      <c r="V143" s="9">
        <v>42119</v>
      </c>
      <c r="W143" s="9" t="s">
        <v>40</v>
      </c>
      <c r="X143" s="10">
        <f>NETWORKDAYS(Table1[[#This Row],[Order Date]],Table1[[#This Row],[Ship Date]])</f>
        <v>4</v>
      </c>
      <c r="Y143" s="6">
        <v>46.488</v>
      </c>
      <c r="Z143" s="6">
        <v>23</v>
      </c>
      <c r="AA143" s="6">
        <v>403.25</v>
      </c>
      <c r="AB143" s="6">
        <v>15.99</v>
      </c>
    </row>
    <row r="144" spans="1:28" ht="26.25" x14ac:dyDescent="0.45">
      <c r="A144" s="6">
        <v>2548</v>
      </c>
      <c r="B144" s="6">
        <v>40997</v>
      </c>
      <c r="C144" s="7" t="s">
        <v>463</v>
      </c>
      <c r="D144" s="8" t="s">
        <v>53</v>
      </c>
      <c r="E144" s="7" t="s">
        <v>79</v>
      </c>
      <c r="F144" s="6">
        <v>0.05</v>
      </c>
      <c r="G144" s="6">
        <v>30.98</v>
      </c>
      <c r="H144" s="6">
        <v>9.18</v>
      </c>
      <c r="I144" s="7" t="s">
        <v>54</v>
      </c>
      <c r="J144" s="7" t="s">
        <v>31</v>
      </c>
      <c r="K144" s="7" t="s">
        <v>45</v>
      </c>
      <c r="L144" s="7" t="s">
        <v>55</v>
      </c>
      <c r="M144" s="7" t="s">
        <v>47</v>
      </c>
      <c r="N144" s="7" t="s">
        <v>464</v>
      </c>
      <c r="O144" s="6">
        <v>0.4</v>
      </c>
      <c r="P144" s="7" t="s">
        <v>36</v>
      </c>
      <c r="Q144" s="7" t="s">
        <v>58</v>
      </c>
      <c r="R144" s="7" t="s">
        <v>59</v>
      </c>
      <c r="S144" s="8" t="s">
        <v>68</v>
      </c>
      <c r="T144" s="6">
        <v>90068</v>
      </c>
      <c r="U144" s="9">
        <v>42115</v>
      </c>
      <c r="V144" s="9">
        <v>42115</v>
      </c>
      <c r="W144" s="9" t="s">
        <v>40</v>
      </c>
      <c r="X144" s="10">
        <f>NETWORKDAYS(Table1[[#This Row],[Order Date]],Table1[[#This Row],[Ship Date]])</f>
        <v>1</v>
      </c>
      <c r="Y144" s="6">
        <v>61.47</v>
      </c>
      <c r="Z144" s="6">
        <v>12</v>
      </c>
      <c r="AA144" s="6">
        <v>382.29</v>
      </c>
      <c r="AB144" s="6">
        <v>30.93</v>
      </c>
    </row>
    <row r="145" spans="1:28" ht="64.5" x14ac:dyDescent="0.45">
      <c r="A145" s="6">
        <v>2548</v>
      </c>
      <c r="B145" s="6">
        <v>40997</v>
      </c>
      <c r="C145" s="7" t="s">
        <v>463</v>
      </c>
      <c r="D145" s="8" t="s">
        <v>53</v>
      </c>
      <c r="E145" s="7" t="s">
        <v>79</v>
      </c>
      <c r="F145" s="6">
        <v>0.05</v>
      </c>
      <c r="G145" s="6">
        <v>22.99</v>
      </c>
      <c r="H145" s="6">
        <v>8.99</v>
      </c>
      <c r="I145" s="7" t="s">
        <v>43</v>
      </c>
      <c r="J145" s="7" t="s">
        <v>31</v>
      </c>
      <c r="K145" s="7" t="s">
        <v>45</v>
      </c>
      <c r="L145" s="7" t="s">
        <v>105</v>
      </c>
      <c r="M145" s="7" t="s">
        <v>94</v>
      </c>
      <c r="N145" s="7" t="s">
        <v>465</v>
      </c>
      <c r="O145" s="6">
        <v>0.56999999999999995</v>
      </c>
      <c r="P145" s="7" t="s">
        <v>36</v>
      </c>
      <c r="Q145" s="7" t="s">
        <v>58</v>
      </c>
      <c r="R145" s="7" t="s">
        <v>59</v>
      </c>
      <c r="S145" s="8" t="s">
        <v>68</v>
      </c>
      <c r="T145" s="6">
        <v>90068</v>
      </c>
      <c r="U145" s="9">
        <v>42115</v>
      </c>
      <c r="V145" s="9">
        <v>42122</v>
      </c>
      <c r="W145" s="9" t="s">
        <v>40</v>
      </c>
      <c r="X145" s="10">
        <f>NETWORKDAYS(Table1[[#This Row],[Order Date]],Table1[[#This Row],[Ship Date]])</f>
        <v>6</v>
      </c>
      <c r="Y145" s="6">
        <v>18.27</v>
      </c>
      <c r="Z145" s="6">
        <v>37</v>
      </c>
      <c r="AA145" s="6">
        <v>881.74</v>
      </c>
      <c r="AB145" s="6">
        <v>22.94</v>
      </c>
    </row>
    <row r="146" spans="1:28" ht="77.25" x14ac:dyDescent="0.45">
      <c r="A146" s="6">
        <v>2548</v>
      </c>
      <c r="B146" s="6">
        <v>40997</v>
      </c>
      <c r="C146" s="7" t="s">
        <v>463</v>
      </c>
      <c r="D146" s="8" t="s">
        <v>53</v>
      </c>
      <c r="E146" s="7" t="s">
        <v>79</v>
      </c>
      <c r="F146" s="6">
        <v>0.04</v>
      </c>
      <c r="G146" s="6">
        <v>212.6</v>
      </c>
      <c r="H146" s="6">
        <v>110.2</v>
      </c>
      <c r="I146" s="7" t="s">
        <v>30</v>
      </c>
      <c r="J146" s="7" t="s">
        <v>31</v>
      </c>
      <c r="K146" s="7" t="s">
        <v>32</v>
      </c>
      <c r="L146" s="7" t="s">
        <v>33</v>
      </c>
      <c r="M146" s="7" t="s">
        <v>34</v>
      </c>
      <c r="N146" s="7" t="s">
        <v>127</v>
      </c>
      <c r="O146" s="6">
        <v>0.73</v>
      </c>
      <c r="P146" s="7" t="s">
        <v>36</v>
      </c>
      <c r="Q146" s="7" t="s">
        <v>58</v>
      </c>
      <c r="R146" s="7" t="s">
        <v>59</v>
      </c>
      <c r="S146" s="8" t="s">
        <v>68</v>
      </c>
      <c r="T146" s="6">
        <v>90068</v>
      </c>
      <c r="U146" s="9">
        <v>42115</v>
      </c>
      <c r="V146" s="9">
        <v>42119</v>
      </c>
      <c r="W146" s="9" t="s">
        <v>40</v>
      </c>
      <c r="X146" s="10">
        <f>NETWORKDAYS(Table1[[#This Row],[Order Date]],Table1[[#This Row],[Ship Date]])</f>
        <v>4</v>
      </c>
      <c r="Y146" s="6">
        <v>-513.79042000000004</v>
      </c>
      <c r="Z146" s="6">
        <v>33</v>
      </c>
      <c r="AA146" s="6">
        <v>7384.18</v>
      </c>
      <c r="AB146" s="6">
        <v>212.56</v>
      </c>
    </row>
    <row r="147" spans="1:28" ht="26.25" x14ac:dyDescent="0.45">
      <c r="A147" s="6">
        <v>2549</v>
      </c>
      <c r="B147" s="6">
        <v>88657</v>
      </c>
      <c r="C147" s="7" t="s">
        <v>466</v>
      </c>
      <c r="D147" s="8" t="s">
        <v>78</v>
      </c>
      <c r="E147" s="7" t="s">
        <v>79</v>
      </c>
      <c r="F147" s="6">
        <v>0.05</v>
      </c>
      <c r="G147" s="6">
        <v>30.98</v>
      </c>
      <c r="H147" s="6">
        <v>9.18</v>
      </c>
      <c r="I147" s="7" t="s">
        <v>54</v>
      </c>
      <c r="J147" s="7" t="s">
        <v>31</v>
      </c>
      <c r="K147" s="7" t="s">
        <v>45</v>
      </c>
      <c r="L147" s="7" t="s">
        <v>55</v>
      </c>
      <c r="M147" s="7" t="s">
        <v>47</v>
      </c>
      <c r="N147" s="7" t="s">
        <v>464</v>
      </c>
      <c r="O147" s="6">
        <v>0.4</v>
      </c>
      <c r="P147" s="7" t="s">
        <v>36</v>
      </c>
      <c r="Q147" s="7" t="s">
        <v>82</v>
      </c>
      <c r="R147" s="7" t="s">
        <v>173</v>
      </c>
      <c r="S147" s="8" t="s">
        <v>467</v>
      </c>
      <c r="T147" s="6">
        <v>43213</v>
      </c>
      <c r="U147" s="9">
        <v>42115</v>
      </c>
      <c r="V147" s="9">
        <v>42115</v>
      </c>
      <c r="W147" s="9" t="s">
        <v>40</v>
      </c>
      <c r="X147" s="10">
        <f>NETWORKDAYS(Table1[[#This Row],[Order Date]],Table1[[#This Row],[Ship Date]])</f>
        <v>1</v>
      </c>
      <c r="Y147" s="6">
        <v>61.47</v>
      </c>
      <c r="Z147" s="6">
        <v>3</v>
      </c>
      <c r="AA147" s="6">
        <v>95.57</v>
      </c>
      <c r="AB147" s="6">
        <v>30.93</v>
      </c>
    </row>
    <row r="148" spans="1:28" ht="64.5" x14ac:dyDescent="0.45">
      <c r="A148" s="6">
        <v>2549</v>
      </c>
      <c r="B148" s="6">
        <v>88657</v>
      </c>
      <c r="C148" s="7" t="s">
        <v>466</v>
      </c>
      <c r="D148" s="8" t="s">
        <v>78</v>
      </c>
      <c r="E148" s="7" t="s">
        <v>79</v>
      </c>
      <c r="F148" s="6">
        <v>0.05</v>
      </c>
      <c r="G148" s="6">
        <v>22.99</v>
      </c>
      <c r="H148" s="6">
        <v>8.99</v>
      </c>
      <c r="I148" s="7" t="s">
        <v>43</v>
      </c>
      <c r="J148" s="7" t="s">
        <v>31</v>
      </c>
      <c r="K148" s="7" t="s">
        <v>45</v>
      </c>
      <c r="L148" s="7" t="s">
        <v>105</v>
      </c>
      <c r="M148" s="7" t="s">
        <v>94</v>
      </c>
      <c r="N148" s="7" t="s">
        <v>465</v>
      </c>
      <c r="O148" s="6">
        <v>0.56999999999999995</v>
      </c>
      <c r="P148" s="7" t="s">
        <v>36</v>
      </c>
      <c r="Q148" s="7" t="s">
        <v>82</v>
      </c>
      <c r="R148" s="7" t="s">
        <v>173</v>
      </c>
      <c r="S148" s="8" t="s">
        <v>467</v>
      </c>
      <c r="T148" s="6">
        <v>43213</v>
      </c>
      <c r="U148" s="9">
        <v>42115</v>
      </c>
      <c r="V148" s="9">
        <v>42122</v>
      </c>
      <c r="W148" s="9" t="s">
        <v>40</v>
      </c>
      <c r="X148" s="10">
        <f>NETWORKDAYS(Table1[[#This Row],[Order Date]],Table1[[#This Row],[Ship Date]])</f>
        <v>6</v>
      </c>
      <c r="Y148" s="6">
        <v>18.27</v>
      </c>
      <c r="Z148" s="6">
        <v>9</v>
      </c>
      <c r="AA148" s="6">
        <v>214.48</v>
      </c>
      <c r="AB148" s="6">
        <v>22.94</v>
      </c>
    </row>
    <row r="149" spans="1:28" ht="77.25" x14ac:dyDescent="0.45">
      <c r="A149" s="6">
        <v>2549</v>
      </c>
      <c r="B149" s="6">
        <v>88657</v>
      </c>
      <c r="C149" s="7" t="s">
        <v>466</v>
      </c>
      <c r="D149" s="8" t="s">
        <v>78</v>
      </c>
      <c r="E149" s="7" t="s">
        <v>79</v>
      </c>
      <c r="F149" s="6">
        <v>0.04</v>
      </c>
      <c r="G149" s="6">
        <v>212.6</v>
      </c>
      <c r="H149" s="6">
        <v>110.2</v>
      </c>
      <c r="I149" s="7" t="s">
        <v>30</v>
      </c>
      <c r="J149" s="7" t="s">
        <v>31</v>
      </c>
      <c r="K149" s="7" t="s">
        <v>32</v>
      </c>
      <c r="L149" s="7" t="s">
        <v>33</v>
      </c>
      <c r="M149" s="7" t="s">
        <v>34</v>
      </c>
      <c r="N149" s="7" t="s">
        <v>127</v>
      </c>
      <c r="O149" s="6">
        <v>0.73</v>
      </c>
      <c r="P149" s="7" t="s">
        <v>36</v>
      </c>
      <c r="Q149" s="7" t="s">
        <v>82</v>
      </c>
      <c r="R149" s="7" t="s">
        <v>173</v>
      </c>
      <c r="S149" s="8" t="s">
        <v>467</v>
      </c>
      <c r="T149" s="6">
        <v>43213</v>
      </c>
      <c r="U149" s="9">
        <v>42115</v>
      </c>
      <c r="V149" s="9">
        <v>42119</v>
      </c>
      <c r="W149" s="9" t="s">
        <v>40</v>
      </c>
      <c r="X149" s="10">
        <f>NETWORKDAYS(Table1[[#This Row],[Order Date]],Table1[[#This Row],[Ship Date]])</f>
        <v>4</v>
      </c>
      <c r="Y149" s="6">
        <v>-513.79042000000004</v>
      </c>
      <c r="Z149" s="6">
        <v>8</v>
      </c>
      <c r="AA149" s="6">
        <v>1790.1</v>
      </c>
      <c r="AB149" s="6">
        <v>212.56</v>
      </c>
    </row>
    <row r="150" spans="1:28" ht="77.25" x14ac:dyDescent="0.45">
      <c r="A150" s="6">
        <v>627</v>
      </c>
      <c r="B150" s="6">
        <v>90469</v>
      </c>
      <c r="C150" s="7" t="s">
        <v>468</v>
      </c>
      <c r="D150" s="8" t="s">
        <v>78</v>
      </c>
      <c r="E150" s="7" t="s">
        <v>86</v>
      </c>
      <c r="F150" s="6">
        <v>0.02</v>
      </c>
      <c r="G150" s="6">
        <v>419.19</v>
      </c>
      <c r="H150" s="6">
        <v>19.989999999999998</v>
      </c>
      <c r="I150" s="7" t="s">
        <v>43</v>
      </c>
      <c r="J150" s="7" t="s">
        <v>62</v>
      </c>
      <c r="K150" s="7" t="s">
        <v>45</v>
      </c>
      <c r="L150" s="7" t="s">
        <v>187</v>
      </c>
      <c r="M150" s="7" t="s">
        <v>47</v>
      </c>
      <c r="N150" s="7" t="s">
        <v>352</v>
      </c>
      <c r="O150" s="6">
        <v>0.57999999999999996</v>
      </c>
      <c r="P150" s="7" t="s">
        <v>36</v>
      </c>
      <c r="Q150" s="7" t="s">
        <v>82</v>
      </c>
      <c r="R150" s="7" t="s">
        <v>173</v>
      </c>
      <c r="S150" s="8" t="s">
        <v>469</v>
      </c>
      <c r="T150" s="6">
        <v>43952</v>
      </c>
      <c r="U150" s="9">
        <v>42115</v>
      </c>
      <c r="V150" s="9">
        <v>42116</v>
      </c>
      <c r="W150" s="9" t="s">
        <v>40</v>
      </c>
      <c r="X150" s="10">
        <f>NETWORKDAYS(Table1[[#This Row],[Order Date]],Table1[[#This Row],[Ship Date]])</f>
        <v>2</v>
      </c>
      <c r="Y150" s="6">
        <v>6610.2</v>
      </c>
      <c r="Z150" s="6">
        <v>22</v>
      </c>
      <c r="AA150" s="6">
        <v>9580</v>
      </c>
      <c r="AB150" s="6">
        <v>419.17</v>
      </c>
    </row>
    <row r="151" spans="1:28" ht="51.75" x14ac:dyDescent="0.45">
      <c r="A151" s="6">
        <v>2668</v>
      </c>
      <c r="B151" s="6">
        <v>87832</v>
      </c>
      <c r="C151" s="7" t="s">
        <v>470</v>
      </c>
      <c r="D151" s="8" t="s">
        <v>42</v>
      </c>
      <c r="E151" s="7" t="s">
        <v>147</v>
      </c>
      <c r="F151" s="6">
        <v>0.06</v>
      </c>
      <c r="G151" s="6">
        <v>3.93</v>
      </c>
      <c r="H151" s="6">
        <v>0.99</v>
      </c>
      <c r="I151" s="7" t="s">
        <v>43</v>
      </c>
      <c r="J151" s="7" t="s">
        <v>87</v>
      </c>
      <c r="K151" s="7" t="s">
        <v>45</v>
      </c>
      <c r="L151" s="7" t="s">
        <v>409</v>
      </c>
      <c r="M151" s="7" t="s">
        <v>56</v>
      </c>
      <c r="N151" s="7" t="s">
        <v>471</v>
      </c>
      <c r="O151" s="6">
        <v>0.39</v>
      </c>
      <c r="P151" s="7" t="s">
        <v>36</v>
      </c>
      <c r="Q151" s="7" t="s">
        <v>49</v>
      </c>
      <c r="R151" s="7" t="s">
        <v>472</v>
      </c>
      <c r="S151" s="8" t="s">
        <v>473</v>
      </c>
      <c r="T151" s="6">
        <v>57701</v>
      </c>
      <c r="U151" s="9">
        <v>42115</v>
      </c>
      <c r="V151" s="9">
        <v>42117</v>
      </c>
      <c r="W151" s="9" t="s">
        <v>40</v>
      </c>
      <c r="X151" s="10">
        <f>NETWORKDAYS(Table1[[#This Row],[Order Date]],Table1[[#This Row],[Ship Date]])</f>
        <v>3</v>
      </c>
      <c r="Y151" s="6">
        <v>10.782400000000001</v>
      </c>
      <c r="Z151" s="6">
        <v>6</v>
      </c>
      <c r="AA151" s="6">
        <v>24.18</v>
      </c>
      <c r="AB151" s="6">
        <v>3.87</v>
      </c>
    </row>
    <row r="152" spans="1:28" ht="26.25" x14ac:dyDescent="0.45">
      <c r="A152" s="6">
        <v>2932</v>
      </c>
      <c r="B152" s="6">
        <v>87620</v>
      </c>
      <c r="C152" s="7" t="s">
        <v>474</v>
      </c>
      <c r="D152" s="8" t="s">
        <v>78</v>
      </c>
      <c r="E152" s="7" t="s">
        <v>70</v>
      </c>
      <c r="F152" s="6">
        <v>0.01</v>
      </c>
      <c r="G152" s="6">
        <v>35.44</v>
      </c>
      <c r="H152" s="6">
        <v>19.989999999999998</v>
      </c>
      <c r="I152" s="7" t="s">
        <v>43</v>
      </c>
      <c r="J152" s="7" t="s">
        <v>31</v>
      </c>
      <c r="K152" s="7" t="s">
        <v>45</v>
      </c>
      <c r="L152" s="7" t="s">
        <v>55</v>
      </c>
      <c r="M152" s="7" t="s">
        <v>47</v>
      </c>
      <c r="N152" s="7" t="s">
        <v>475</v>
      </c>
      <c r="O152" s="6">
        <v>0.38</v>
      </c>
      <c r="P152" s="7" t="s">
        <v>36</v>
      </c>
      <c r="Q152" s="7" t="s">
        <v>82</v>
      </c>
      <c r="R152" s="7" t="s">
        <v>294</v>
      </c>
      <c r="S152" s="8" t="s">
        <v>476</v>
      </c>
      <c r="T152" s="6">
        <v>6614</v>
      </c>
      <c r="U152" s="9">
        <v>42116</v>
      </c>
      <c r="V152" s="9">
        <v>42117</v>
      </c>
      <c r="W152" s="9" t="s">
        <v>40</v>
      </c>
      <c r="X152" s="10">
        <f>NETWORKDAYS(Table1[[#This Row],[Order Date]],Table1[[#This Row],[Ship Date]])</f>
        <v>2</v>
      </c>
      <c r="Y152" s="6">
        <v>-52.822800000000001</v>
      </c>
      <c r="Z152" s="6">
        <v>1</v>
      </c>
      <c r="AA152" s="6">
        <v>55.43</v>
      </c>
      <c r="AB152" s="6">
        <v>35.43</v>
      </c>
    </row>
    <row r="153" spans="1:28" ht="26.25" x14ac:dyDescent="0.45">
      <c r="A153" s="6">
        <v>2938</v>
      </c>
      <c r="B153" s="6">
        <v>87620</v>
      </c>
      <c r="C153" s="7" t="s">
        <v>477</v>
      </c>
      <c r="D153" s="8" t="s">
        <v>78</v>
      </c>
      <c r="E153" s="7" t="s">
        <v>70</v>
      </c>
      <c r="F153" s="6">
        <v>0.03</v>
      </c>
      <c r="G153" s="6">
        <v>47.9</v>
      </c>
      <c r="H153" s="6">
        <v>5.86</v>
      </c>
      <c r="I153" s="7" t="s">
        <v>43</v>
      </c>
      <c r="J153" s="7" t="s">
        <v>31</v>
      </c>
      <c r="K153" s="7" t="s">
        <v>45</v>
      </c>
      <c r="L153" s="7" t="s">
        <v>55</v>
      </c>
      <c r="M153" s="7" t="s">
        <v>47</v>
      </c>
      <c r="N153" s="7" t="s">
        <v>197</v>
      </c>
      <c r="O153" s="6">
        <v>0.37</v>
      </c>
      <c r="P153" s="7" t="s">
        <v>36</v>
      </c>
      <c r="Q153" s="7" t="s">
        <v>82</v>
      </c>
      <c r="R153" s="7" t="s">
        <v>152</v>
      </c>
      <c r="S153" s="8" t="s">
        <v>478</v>
      </c>
      <c r="T153" s="6">
        <v>2180</v>
      </c>
      <c r="U153" s="9">
        <v>42116</v>
      </c>
      <c r="V153" s="9">
        <v>42119</v>
      </c>
      <c r="W153" s="9" t="s">
        <v>40</v>
      </c>
      <c r="X153" s="10">
        <f>NETWORKDAYS(Table1[[#This Row],[Order Date]],Table1[[#This Row],[Ship Date]])</f>
        <v>3</v>
      </c>
      <c r="Y153" s="6">
        <v>642.99030000000005</v>
      </c>
      <c r="Z153" s="6">
        <v>20</v>
      </c>
      <c r="AA153" s="6">
        <v>931.87</v>
      </c>
      <c r="AB153" s="6">
        <v>47.87</v>
      </c>
    </row>
    <row r="154" spans="1:28" ht="102.75" x14ac:dyDescent="0.45">
      <c r="A154" s="6">
        <v>666</v>
      </c>
      <c r="B154" s="6">
        <v>88679</v>
      </c>
      <c r="C154" s="7" t="s">
        <v>479</v>
      </c>
      <c r="D154" s="8" t="s">
        <v>28</v>
      </c>
      <c r="E154" s="7" t="s">
        <v>79</v>
      </c>
      <c r="F154" s="6">
        <v>0.02</v>
      </c>
      <c r="G154" s="6">
        <v>4.57</v>
      </c>
      <c r="H154" s="6">
        <v>5.42</v>
      </c>
      <c r="I154" s="7" t="s">
        <v>43</v>
      </c>
      <c r="J154" s="7" t="s">
        <v>62</v>
      </c>
      <c r="K154" s="7" t="s">
        <v>45</v>
      </c>
      <c r="L154" s="7" t="s">
        <v>46</v>
      </c>
      <c r="M154" s="7" t="s">
        <v>47</v>
      </c>
      <c r="N154" s="7" t="s">
        <v>480</v>
      </c>
      <c r="O154" s="6">
        <v>0.37</v>
      </c>
      <c r="P154" s="7" t="s">
        <v>36</v>
      </c>
      <c r="Q154" s="7" t="s">
        <v>37</v>
      </c>
      <c r="R154" s="7" t="s">
        <v>369</v>
      </c>
      <c r="S154" s="8" t="s">
        <v>481</v>
      </c>
      <c r="T154" s="6">
        <v>37211</v>
      </c>
      <c r="U154" s="9">
        <v>42116</v>
      </c>
      <c r="V154" s="9">
        <v>42120</v>
      </c>
      <c r="W154" s="9" t="s">
        <v>40</v>
      </c>
      <c r="X154" s="10">
        <f>NETWORKDAYS(Table1[[#This Row],[Order Date]],Table1[[#This Row],[Ship Date]])</f>
        <v>3</v>
      </c>
      <c r="Y154" s="6">
        <v>-352.81400000000002</v>
      </c>
      <c r="Z154" s="6">
        <v>11</v>
      </c>
      <c r="AA154" s="6">
        <v>54.04</v>
      </c>
      <c r="AB154" s="6">
        <v>4.55</v>
      </c>
    </row>
    <row r="155" spans="1:28" ht="102.75" x14ac:dyDescent="0.45">
      <c r="A155" s="6">
        <v>667</v>
      </c>
      <c r="B155" s="6">
        <v>48257</v>
      </c>
      <c r="C155" s="7" t="s">
        <v>482</v>
      </c>
      <c r="D155" s="8" t="s">
        <v>42</v>
      </c>
      <c r="E155" s="7" t="s">
        <v>79</v>
      </c>
      <c r="F155" s="6">
        <v>0.02</v>
      </c>
      <c r="G155" s="6">
        <v>4.57</v>
      </c>
      <c r="H155" s="6">
        <v>5.42</v>
      </c>
      <c r="I155" s="7" t="s">
        <v>43</v>
      </c>
      <c r="J155" s="7" t="s">
        <v>62</v>
      </c>
      <c r="K155" s="7" t="s">
        <v>45</v>
      </c>
      <c r="L155" s="7" t="s">
        <v>46</v>
      </c>
      <c r="M155" s="7" t="s">
        <v>47</v>
      </c>
      <c r="N155" s="7" t="s">
        <v>480</v>
      </c>
      <c r="O155" s="6">
        <v>0.37</v>
      </c>
      <c r="P155" s="7" t="s">
        <v>36</v>
      </c>
      <c r="Q155" s="7" t="s">
        <v>49</v>
      </c>
      <c r="R155" s="7" t="s">
        <v>236</v>
      </c>
      <c r="S155" s="8" t="s">
        <v>483</v>
      </c>
      <c r="T155" s="6">
        <v>75203</v>
      </c>
      <c r="U155" s="9">
        <v>42116</v>
      </c>
      <c r="V155" s="9">
        <v>42120</v>
      </c>
      <c r="W155" s="9" t="s">
        <v>40</v>
      </c>
      <c r="X155" s="10">
        <f>NETWORKDAYS(Table1[[#This Row],[Order Date]],Table1[[#This Row],[Ship Date]])</f>
        <v>3</v>
      </c>
      <c r="Y155" s="6">
        <v>-124.2805</v>
      </c>
      <c r="Z155" s="6">
        <v>45</v>
      </c>
      <c r="AA155" s="6">
        <v>221.06</v>
      </c>
      <c r="AB155" s="6">
        <v>4.55</v>
      </c>
    </row>
    <row r="156" spans="1:28" ht="51.75" x14ac:dyDescent="0.45">
      <c r="A156" s="6">
        <v>1777</v>
      </c>
      <c r="B156" s="6">
        <v>89939</v>
      </c>
      <c r="C156" s="7" t="s">
        <v>484</v>
      </c>
      <c r="D156" s="8" t="s">
        <v>42</v>
      </c>
      <c r="E156" s="7" t="s">
        <v>79</v>
      </c>
      <c r="F156" s="6">
        <v>7.0000000000000007E-2</v>
      </c>
      <c r="G156" s="6">
        <v>5.43</v>
      </c>
      <c r="H156" s="6">
        <v>0.95</v>
      </c>
      <c r="I156" s="7" t="s">
        <v>43</v>
      </c>
      <c r="J156" s="7" t="s">
        <v>44</v>
      </c>
      <c r="K156" s="7" t="s">
        <v>45</v>
      </c>
      <c r="L156" s="7" t="s">
        <v>55</v>
      </c>
      <c r="M156" s="7" t="s">
        <v>56</v>
      </c>
      <c r="N156" s="7" t="s">
        <v>485</v>
      </c>
      <c r="O156" s="6">
        <v>0.36</v>
      </c>
      <c r="P156" s="7" t="s">
        <v>36</v>
      </c>
      <c r="Q156" s="7" t="s">
        <v>49</v>
      </c>
      <c r="R156" s="7" t="s">
        <v>256</v>
      </c>
      <c r="S156" s="8" t="s">
        <v>486</v>
      </c>
      <c r="T156" s="6">
        <v>46383</v>
      </c>
      <c r="U156" s="9">
        <v>42116</v>
      </c>
      <c r="V156" s="9">
        <v>42120</v>
      </c>
      <c r="W156" s="9" t="s">
        <v>40</v>
      </c>
      <c r="X156" s="10">
        <f>NETWORKDAYS(Table1[[#This Row],[Order Date]],Table1[[#This Row],[Ship Date]])</f>
        <v>3</v>
      </c>
      <c r="Y156" s="6">
        <v>26.5029</v>
      </c>
      <c r="Z156" s="6">
        <v>7</v>
      </c>
      <c r="AA156" s="6">
        <v>38.409999999999997</v>
      </c>
      <c r="AB156" s="6">
        <v>5.36</v>
      </c>
    </row>
    <row r="157" spans="1:28" ht="64.5" x14ac:dyDescent="0.45">
      <c r="A157" s="6">
        <v>678</v>
      </c>
      <c r="B157" s="6">
        <v>88889</v>
      </c>
      <c r="C157" s="7" t="s">
        <v>487</v>
      </c>
      <c r="D157" s="8" t="s">
        <v>28</v>
      </c>
      <c r="E157" s="7" t="s">
        <v>86</v>
      </c>
      <c r="F157" s="6">
        <v>0.04</v>
      </c>
      <c r="G157" s="6">
        <v>15.42</v>
      </c>
      <c r="H157" s="6">
        <v>10.68</v>
      </c>
      <c r="I157" s="7" t="s">
        <v>54</v>
      </c>
      <c r="J157" s="7" t="s">
        <v>62</v>
      </c>
      <c r="K157" s="7" t="s">
        <v>45</v>
      </c>
      <c r="L157" s="7" t="s">
        <v>187</v>
      </c>
      <c r="M157" s="7" t="s">
        <v>47</v>
      </c>
      <c r="N157" s="7" t="s">
        <v>488</v>
      </c>
      <c r="O157" s="6">
        <v>0.57999999999999996</v>
      </c>
      <c r="P157" s="7" t="s">
        <v>36</v>
      </c>
      <c r="Q157" s="7" t="s">
        <v>37</v>
      </c>
      <c r="R157" s="7" t="s">
        <v>169</v>
      </c>
      <c r="S157" s="8" t="s">
        <v>448</v>
      </c>
      <c r="T157" s="6">
        <v>24281</v>
      </c>
      <c r="U157" s="9">
        <v>42116</v>
      </c>
      <c r="V157" s="9">
        <v>42117</v>
      </c>
      <c r="W157" s="9" t="s">
        <v>40</v>
      </c>
      <c r="X157" s="10">
        <f>NETWORKDAYS(Table1[[#This Row],[Order Date]],Table1[[#This Row],[Ship Date]])</f>
        <v>2</v>
      </c>
      <c r="Y157" s="6">
        <v>-109.70399999999999</v>
      </c>
      <c r="Z157" s="6">
        <v>5</v>
      </c>
      <c r="AA157" s="6">
        <v>81.14</v>
      </c>
      <c r="AB157" s="6">
        <v>15.38</v>
      </c>
    </row>
    <row r="158" spans="1:28" ht="77.25" x14ac:dyDescent="0.45">
      <c r="A158" s="6">
        <v>2760</v>
      </c>
      <c r="B158" s="6">
        <v>90724</v>
      </c>
      <c r="C158" s="7" t="s">
        <v>489</v>
      </c>
      <c r="D158" s="8" t="s">
        <v>78</v>
      </c>
      <c r="E158" s="7" t="s">
        <v>86</v>
      </c>
      <c r="F158" s="6">
        <v>0.08</v>
      </c>
      <c r="G158" s="6">
        <v>22.01</v>
      </c>
      <c r="H158" s="6">
        <v>5.53</v>
      </c>
      <c r="I158" s="7" t="s">
        <v>43</v>
      </c>
      <c r="J158" s="7" t="s">
        <v>62</v>
      </c>
      <c r="K158" s="7" t="s">
        <v>45</v>
      </c>
      <c r="L158" s="7" t="s">
        <v>105</v>
      </c>
      <c r="M158" s="7" t="s">
        <v>94</v>
      </c>
      <c r="N158" s="7" t="s">
        <v>490</v>
      </c>
      <c r="O158" s="6">
        <v>0.59</v>
      </c>
      <c r="P158" s="7" t="s">
        <v>36</v>
      </c>
      <c r="Q158" s="7" t="s">
        <v>82</v>
      </c>
      <c r="R158" s="7" t="s">
        <v>294</v>
      </c>
      <c r="S158" s="8" t="s">
        <v>491</v>
      </c>
      <c r="T158" s="6">
        <v>6708</v>
      </c>
      <c r="U158" s="9">
        <v>42116</v>
      </c>
      <c r="V158" s="9">
        <v>42118</v>
      </c>
      <c r="W158" s="9" t="s">
        <v>40</v>
      </c>
      <c r="X158" s="10">
        <f>NETWORKDAYS(Table1[[#This Row],[Order Date]],Table1[[#This Row],[Ship Date]])</f>
        <v>3</v>
      </c>
      <c r="Y158" s="6">
        <v>105.7</v>
      </c>
      <c r="Z158" s="6">
        <v>11</v>
      </c>
      <c r="AA158" s="6">
        <v>241.97</v>
      </c>
      <c r="AB158" s="6">
        <v>21.93</v>
      </c>
    </row>
    <row r="159" spans="1:28" ht="77.25" x14ac:dyDescent="0.45">
      <c r="A159" s="6">
        <v>2764</v>
      </c>
      <c r="B159" s="6">
        <v>90724</v>
      </c>
      <c r="C159" s="7" t="s">
        <v>492</v>
      </c>
      <c r="D159" s="8" t="s">
        <v>78</v>
      </c>
      <c r="E159" s="7" t="s">
        <v>86</v>
      </c>
      <c r="F159" s="6">
        <v>0.02</v>
      </c>
      <c r="G159" s="6">
        <v>29.74</v>
      </c>
      <c r="H159" s="6">
        <v>6.64</v>
      </c>
      <c r="I159" s="7" t="s">
        <v>43</v>
      </c>
      <c r="J159" s="7" t="s">
        <v>62</v>
      </c>
      <c r="K159" s="7" t="s">
        <v>45</v>
      </c>
      <c r="L159" s="7" t="s">
        <v>187</v>
      </c>
      <c r="M159" s="7" t="s">
        <v>47</v>
      </c>
      <c r="N159" s="7" t="s">
        <v>493</v>
      </c>
      <c r="O159" s="6">
        <v>0.7</v>
      </c>
      <c r="P159" s="7" t="s">
        <v>36</v>
      </c>
      <c r="Q159" s="7" t="s">
        <v>82</v>
      </c>
      <c r="R159" s="7" t="s">
        <v>275</v>
      </c>
      <c r="S159" s="8" t="s">
        <v>494</v>
      </c>
      <c r="T159" s="6">
        <v>7601</v>
      </c>
      <c r="U159" s="9">
        <v>42116</v>
      </c>
      <c r="V159" s="9">
        <v>42116</v>
      </c>
      <c r="W159" s="9" t="s">
        <v>40</v>
      </c>
      <c r="X159" s="10">
        <f>NETWORKDAYS(Table1[[#This Row],[Order Date]],Table1[[#This Row],[Ship Date]])</f>
        <v>1</v>
      </c>
      <c r="Y159" s="6">
        <v>-21.06</v>
      </c>
      <c r="Z159" s="6">
        <v>4</v>
      </c>
      <c r="AA159" s="6">
        <v>120.81</v>
      </c>
      <c r="AB159" s="6">
        <v>29.72</v>
      </c>
    </row>
    <row r="160" spans="1:28" ht="39" x14ac:dyDescent="0.45">
      <c r="A160" s="6">
        <v>2737</v>
      </c>
      <c r="B160" s="6">
        <v>89018</v>
      </c>
      <c r="C160" s="7" t="s">
        <v>495</v>
      </c>
      <c r="D160" s="8" t="s">
        <v>78</v>
      </c>
      <c r="E160" s="7" t="s">
        <v>147</v>
      </c>
      <c r="F160" s="6">
        <v>0.05</v>
      </c>
      <c r="G160" s="6">
        <v>100.98</v>
      </c>
      <c r="H160" s="6">
        <v>7.18</v>
      </c>
      <c r="I160" s="7" t="s">
        <v>43</v>
      </c>
      <c r="J160" s="7" t="s">
        <v>31</v>
      </c>
      <c r="K160" s="7" t="s">
        <v>71</v>
      </c>
      <c r="L160" s="7" t="s">
        <v>93</v>
      </c>
      <c r="M160" s="7" t="s">
        <v>47</v>
      </c>
      <c r="N160" s="7" t="s">
        <v>496</v>
      </c>
      <c r="O160" s="6">
        <v>0.4</v>
      </c>
      <c r="P160" s="7" t="s">
        <v>36</v>
      </c>
      <c r="Q160" s="7" t="s">
        <v>82</v>
      </c>
      <c r="R160" s="7" t="s">
        <v>139</v>
      </c>
      <c r="S160" s="8" t="s">
        <v>497</v>
      </c>
      <c r="T160" s="6">
        <v>5701</v>
      </c>
      <c r="U160" s="9">
        <v>42116</v>
      </c>
      <c r="V160" s="9">
        <v>42118</v>
      </c>
      <c r="W160" s="9" t="s">
        <v>40</v>
      </c>
      <c r="X160" s="10">
        <f>NETWORKDAYS(Table1[[#This Row],[Order Date]],Table1[[#This Row],[Ship Date]])</f>
        <v>3</v>
      </c>
      <c r="Y160" s="6">
        <v>566.60730000000001</v>
      </c>
      <c r="Z160" s="6">
        <v>8</v>
      </c>
      <c r="AA160" s="6">
        <v>821.17</v>
      </c>
      <c r="AB160" s="6">
        <v>100.93</v>
      </c>
    </row>
    <row r="161" spans="1:28" ht="39" x14ac:dyDescent="0.45">
      <c r="A161" s="6">
        <v>2114</v>
      </c>
      <c r="B161" s="6">
        <v>88404</v>
      </c>
      <c r="C161" s="7" t="s">
        <v>498</v>
      </c>
      <c r="D161" s="8" t="s">
        <v>28</v>
      </c>
      <c r="E161" s="7" t="s">
        <v>29</v>
      </c>
      <c r="F161" s="6">
        <v>0.08</v>
      </c>
      <c r="G161" s="6">
        <v>2.89</v>
      </c>
      <c r="H161" s="6">
        <v>0.49</v>
      </c>
      <c r="I161" s="7" t="s">
        <v>43</v>
      </c>
      <c r="J161" s="7" t="s">
        <v>62</v>
      </c>
      <c r="K161" s="7" t="s">
        <v>45</v>
      </c>
      <c r="L161" s="7" t="s">
        <v>121</v>
      </c>
      <c r="M161" s="7" t="s">
        <v>47</v>
      </c>
      <c r="N161" s="7" t="s">
        <v>499</v>
      </c>
      <c r="O161" s="6">
        <v>0.38</v>
      </c>
      <c r="P161" s="7" t="s">
        <v>36</v>
      </c>
      <c r="Q161" s="7" t="s">
        <v>37</v>
      </c>
      <c r="R161" s="7" t="s">
        <v>169</v>
      </c>
      <c r="S161" s="8" t="s">
        <v>260</v>
      </c>
      <c r="T161" s="6">
        <v>23518</v>
      </c>
      <c r="U161" s="9">
        <v>42117</v>
      </c>
      <c r="V161" s="9">
        <v>42117</v>
      </c>
      <c r="W161" s="9" t="s">
        <v>40</v>
      </c>
      <c r="X161" s="10">
        <f>NETWORKDAYS(Table1[[#This Row],[Order Date]],Table1[[#This Row],[Ship Date]])</f>
        <v>1</v>
      </c>
      <c r="Y161" s="6">
        <v>38.405999999999999</v>
      </c>
      <c r="Z161" s="6">
        <v>1</v>
      </c>
      <c r="AA161" s="6">
        <v>3.07</v>
      </c>
      <c r="AB161" s="6">
        <v>2.81</v>
      </c>
    </row>
    <row r="162" spans="1:28" ht="64.5" x14ac:dyDescent="0.45">
      <c r="A162" s="6">
        <v>1253</v>
      </c>
      <c r="B162" s="6">
        <v>89981</v>
      </c>
      <c r="C162" s="7" t="s">
        <v>500</v>
      </c>
      <c r="D162" s="8" t="s">
        <v>42</v>
      </c>
      <c r="E162" s="7" t="s">
        <v>79</v>
      </c>
      <c r="F162" s="6">
        <v>0.02</v>
      </c>
      <c r="G162" s="6">
        <v>46.89</v>
      </c>
      <c r="H162" s="6">
        <v>5.0999999999999996</v>
      </c>
      <c r="I162" s="7" t="s">
        <v>43</v>
      </c>
      <c r="J162" s="7" t="s">
        <v>87</v>
      </c>
      <c r="K162" s="7" t="s">
        <v>45</v>
      </c>
      <c r="L162" s="7" t="s">
        <v>63</v>
      </c>
      <c r="M162" s="7" t="s">
        <v>112</v>
      </c>
      <c r="N162" s="7" t="s">
        <v>501</v>
      </c>
      <c r="O162" s="6">
        <v>0.46</v>
      </c>
      <c r="P162" s="7" t="s">
        <v>36</v>
      </c>
      <c r="Q162" s="7" t="s">
        <v>49</v>
      </c>
      <c r="R162" s="7" t="s">
        <v>236</v>
      </c>
      <c r="S162" s="8" t="s">
        <v>502</v>
      </c>
      <c r="T162" s="6">
        <v>78613</v>
      </c>
      <c r="U162" s="9">
        <v>42117</v>
      </c>
      <c r="V162" s="9">
        <v>42117</v>
      </c>
      <c r="W162" s="9" t="s">
        <v>40</v>
      </c>
      <c r="X162" s="10">
        <f>NETWORKDAYS(Table1[[#This Row],[Order Date]],Table1[[#This Row],[Ship Date]])</f>
        <v>1</v>
      </c>
      <c r="Y162" s="6">
        <v>421.3485</v>
      </c>
      <c r="Z162" s="6">
        <v>13</v>
      </c>
      <c r="AA162" s="6">
        <v>610.65</v>
      </c>
      <c r="AB162" s="6">
        <v>46.87</v>
      </c>
    </row>
    <row r="163" spans="1:28" ht="64.5" x14ac:dyDescent="0.45">
      <c r="A163" s="6">
        <v>1253</v>
      </c>
      <c r="B163" s="6">
        <v>89981</v>
      </c>
      <c r="C163" s="7" t="s">
        <v>500</v>
      </c>
      <c r="D163" s="8" t="s">
        <v>42</v>
      </c>
      <c r="E163" s="7" t="s">
        <v>79</v>
      </c>
      <c r="F163" s="6">
        <v>0.05</v>
      </c>
      <c r="G163" s="6">
        <v>140.97999999999999</v>
      </c>
      <c r="H163" s="6">
        <v>36.090000000000003</v>
      </c>
      <c r="I163" s="7" t="s">
        <v>30</v>
      </c>
      <c r="J163" s="7" t="s">
        <v>87</v>
      </c>
      <c r="K163" s="7" t="s">
        <v>32</v>
      </c>
      <c r="L163" s="7" t="s">
        <v>88</v>
      </c>
      <c r="M163" s="7" t="s">
        <v>34</v>
      </c>
      <c r="N163" s="7" t="s">
        <v>503</v>
      </c>
      <c r="O163" s="6">
        <v>0.77</v>
      </c>
      <c r="P163" s="7" t="s">
        <v>36</v>
      </c>
      <c r="Q163" s="7" t="s">
        <v>49</v>
      </c>
      <c r="R163" s="7" t="s">
        <v>236</v>
      </c>
      <c r="S163" s="8" t="s">
        <v>502</v>
      </c>
      <c r="T163" s="6">
        <v>78613</v>
      </c>
      <c r="U163" s="9">
        <v>42117</v>
      </c>
      <c r="V163" s="9">
        <v>42119</v>
      </c>
      <c r="W163" s="9" t="s">
        <v>40</v>
      </c>
      <c r="X163" s="10">
        <f>NETWORKDAYS(Table1[[#This Row],[Order Date]],Table1[[#This Row],[Ship Date]])</f>
        <v>2</v>
      </c>
      <c r="Y163" s="6">
        <v>-373.09</v>
      </c>
      <c r="Z163" s="6">
        <v>5</v>
      </c>
      <c r="AA163" s="6">
        <v>699.24</v>
      </c>
      <c r="AB163" s="6">
        <v>140.93</v>
      </c>
    </row>
    <row r="164" spans="1:28" ht="77.25" x14ac:dyDescent="0.45">
      <c r="A164" s="6">
        <v>1253</v>
      </c>
      <c r="B164" s="6">
        <v>89981</v>
      </c>
      <c r="C164" s="7" t="s">
        <v>500</v>
      </c>
      <c r="D164" s="8" t="s">
        <v>42</v>
      </c>
      <c r="E164" s="7" t="s">
        <v>79</v>
      </c>
      <c r="F164" s="6">
        <v>0.1</v>
      </c>
      <c r="G164" s="6">
        <v>212.6</v>
      </c>
      <c r="H164" s="6">
        <v>110.2</v>
      </c>
      <c r="I164" s="7" t="s">
        <v>30</v>
      </c>
      <c r="J164" s="7" t="s">
        <v>87</v>
      </c>
      <c r="K164" s="7" t="s">
        <v>32</v>
      </c>
      <c r="L164" s="7" t="s">
        <v>33</v>
      </c>
      <c r="M164" s="7" t="s">
        <v>34</v>
      </c>
      <c r="N164" s="7" t="s">
        <v>127</v>
      </c>
      <c r="O164" s="6">
        <v>0.73</v>
      </c>
      <c r="P164" s="7" t="s">
        <v>36</v>
      </c>
      <c r="Q164" s="7" t="s">
        <v>49</v>
      </c>
      <c r="R164" s="7" t="s">
        <v>236</v>
      </c>
      <c r="S164" s="8" t="s">
        <v>502</v>
      </c>
      <c r="T164" s="6">
        <v>78613</v>
      </c>
      <c r="U164" s="9">
        <v>42117</v>
      </c>
      <c r="V164" s="9">
        <v>42119</v>
      </c>
      <c r="W164" s="9" t="s">
        <v>40</v>
      </c>
      <c r="X164" s="10">
        <f>NETWORKDAYS(Table1[[#This Row],[Order Date]],Table1[[#This Row],[Ship Date]])</f>
        <v>2</v>
      </c>
      <c r="Y164" s="6">
        <v>-3465.0720000000001</v>
      </c>
      <c r="Z164" s="6">
        <v>12</v>
      </c>
      <c r="AA164" s="6">
        <v>2346.0300000000002</v>
      </c>
      <c r="AB164" s="6">
        <v>212.5</v>
      </c>
    </row>
    <row r="165" spans="1:28" ht="51.75" x14ac:dyDescent="0.45">
      <c r="A165" s="6">
        <v>146</v>
      </c>
      <c r="B165" s="6">
        <v>91090</v>
      </c>
      <c r="C165" s="7" t="s">
        <v>504</v>
      </c>
      <c r="D165" s="8" t="s">
        <v>42</v>
      </c>
      <c r="E165" s="7" t="s">
        <v>86</v>
      </c>
      <c r="F165" s="6">
        <v>0.06</v>
      </c>
      <c r="G165" s="6">
        <v>180.98</v>
      </c>
      <c r="H165" s="6">
        <v>26.2</v>
      </c>
      <c r="I165" s="7" t="s">
        <v>30</v>
      </c>
      <c r="J165" s="7" t="s">
        <v>62</v>
      </c>
      <c r="K165" s="7" t="s">
        <v>32</v>
      </c>
      <c r="L165" s="7" t="s">
        <v>80</v>
      </c>
      <c r="M165" s="7" t="s">
        <v>73</v>
      </c>
      <c r="N165" s="7" t="s">
        <v>505</v>
      </c>
      <c r="O165" s="6">
        <v>0.59</v>
      </c>
      <c r="P165" s="7" t="s">
        <v>36</v>
      </c>
      <c r="Q165" s="7" t="s">
        <v>49</v>
      </c>
      <c r="R165" s="7" t="s">
        <v>236</v>
      </c>
      <c r="S165" s="8" t="s">
        <v>506</v>
      </c>
      <c r="T165" s="6">
        <v>76148</v>
      </c>
      <c r="U165" s="9">
        <v>42117</v>
      </c>
      <c r="V165" s="9">
        <v>42118</v>
      </c>
      <c r="W165" s="9" t="s">
        <v>40</v>
      </c>
      <c r="X165" s="10">
        <f>NETWORKDAYS(Table1[[#This Row],[Order Date]],Table1[[#This Row],[Ship Date]])</f>
        <v>2</v>
      </c>
      <c r="Y165" s="6">
        <v>251.4084</v>
      </c>
      <c r="Z165" s="6">
        <v>5</v>
      </c>
      <c r="AA165" s="6">
        <v>929.57</v>
      </c>
      <c r="AB165" s="6">
        <v>180.92</v>
      </c>
    </row>
    <row r="166" spans="1:28" ht="26.25" x14ac:dyDescent="0.45">
      <c r="A166" s="6">
        <v>699</v>
      </c>
      <c r="B166" s="6">
        <v>44517</v>
      </c>
      <c r="C166" s="7" t="s">
        <v>507</v>
      </c>
      <c r="D166" s="8" t="s">
        <v>53</v>
      </c>
      <c r="E166" s="7" t="s">
        <v>86</v>
      </c>
      <c r="F166" s="6">
        <v>0.03</v>
      </c>
      <c r="G166" s="6">
        <v>5.28</v>
      </c>
      <c r="H166" s="6">
        <v>5.61</v>
      </c>
      <c r="I166" s="7" t="s">
        <v>43</v>
      </c>
      <c r="J166" s="7" t="s">
        <v>44</v>
      </c>
      <c r="K166" s="7" t="s">
        <v>45</v>
      </c>
      <c r="L166" s="7" t="s">
        <v>55</v>
      </c>
      <c r="M166" s="7" t="s">
        <v>47</v>
      </c>
      <c r="N166" s="7" t="s">
        <v>508</v>
      </c>
      <c r="O166" s="6">
        <v>0.4</v>
      </c>
      <c r="P166" s="7" t="s">
        <v>36</v>
      </c>
      <c r="Q166" s="7" t="s">
        <v>58</v>
      </c>
      <c r="R166" s="7" t="s">
        <v>59</v>
      </c>
      <c r="S166" s="8" t="s">
        <v>68</v>
      </c>
      <c r="T166" s="6">
        <v>90041</v>
      </c>
      <c r="U166" s="9">
        <v>42117</v>
      </c>
      <c r="V166" s="9">
        <v>42118</v>
      </c>
      <c r="W166" s="9" t="s">
        <v>40</v>
      </c>
      <c r="X166" s="10">
        <f>NETWORKDAYS(Table1[[#This Row],[Order Date]],Table1[[#This Row],[Ship Date]])</f>
        <v>2</v>
      </c>
      <c r="Y166" s="6">
        <v>-16.670000000000002</v>
      </c>
      <c r="Z166" s="6">
        <v>5</v>
      </c>
      <c r="AA166" s="6">
        <v>32.5</v>
      </c>
      <c r="AB166" s="6">
        <v>5.25</v>
      </c>
    </row>
    <row r="167" spans="1:28" ht="26.25" x14ac:dyDescent="0.45">
      <c r="A167" s="6">
        <v>702</v>
      </c>
      <c r="B167" s="6">
        <v>87977</v>
      </c>
      <c r="C167" s="7" t="s">
        <v>509</v>
      </c>
      <c r="D167" s="8" t="s">
        <v>53</v>
      </c>
      <c r="E167" s="7" t="s">
        <v>86</v>
      </c>
      <c r="F167" s="6">
        <v>0.03</v>
      </c>
      <c r="G167" s="6">
        <v>5.28</v>
      </c>
      <c r="H167" s="6">
        <v>5.61</v>
      </c>
      <c r="I167" s="7" t="s">
        <v>43</v>
      </c>
      <c r="J167" s="7" t="s">
        <v>44</v>
      </c>
      <c r="K167" s="7" t="s">
        <v>45</v>
      </c>
      <c r="L167" s="7" t="s">
        <v>55</v>
      </c>
      <c r="M167" s="7" t="s">
        <v>47</v>
      </c>
      <c r="N167" s="7" t="s">
        <v>508</v>
      </c>
      <c r="O167" s="6">
        <v>0.4</v>
      </c>
      <c r="P167" s="7" t="s">
        <v>36</v>
      </c>
      <c r="Q167" s="7" t="s">
        <v>58</v>
      </c>
      <c r="R167" s="7" t="s">
        <v>59</v>
      </c>
      <c r="S167" s="8" t="s">
        <v>510</v>
      </c>
      <c r="T167" s="6">
        <v>95404</v>
      </c>
      <c r="U167" s="9">
        <v>42117</v>
      </c>
      <c r="V167" s="9">
        <v>42118</v>
      </c>
      <c r="W167" s="9" t="s">
        <v>40</v>
      </c>
      <c r="X167" s="10">
        <f>NETWORKDAYS(Table1[[#This Row],[Order Date]],Table1[[#This Row],[Ship Date]])</f>
        <v>2</v>
      </c>
      <c r="Y167" s="6">
        <v>-16.670000000000002</v>
      </c>
      <c r="Z167" s="6">
        <v>1</v>
      </c>
      <c r="AA167" s="6">
        <v>6.5</v>
      </c>
      <c r="AB167" s="6">
        <v>5.25</v>
      </c>
    </row>
    <row r="168" spans="1:28" ht="26.25" x14ac:dyDescent="0.45">
      <c r="A168" s="6">
        <v>1304</v>
      </c>
      <c r="B168" s="6">
        <v>87004</v>
      </c>
      <c r="C168" s="7" t="s">
        <v>511</v>
      </c>
      <c r="D168" s="8" t="s">
        <v>53</v>
      </c>
      <c r="E168" s="7" t="s">
        <v>86</v>
      </c>
      <c r="F168" s="6">
        <v>0.08</v>
      </c>
      <c r="G168" s="6">
        <v>2.88</v>
      </c>
      <c r="H168" s="6">
        <v>0.5</v>
      </c>
      <c r="I168" s="7" t="s">
        <v>43</v>
      </c>
      <c r="J168" s="7" t="s">
        <v>44</v>
      </c>
      <c r="K168" s="7" t="s">
        <v>45</v>
      </c>
      <c r="L168" s="7" t="s">
        <v>121</v>
      </c>
      <c r="M168" s="7" t="s">
        <v>47</v>
      </c>
      <c r="N168" s="7" t="s">
        <v>512</v>
      </c>
      <c r="O168" s="6">
        <v>0.39</v>
      </c>
      <c r="P168" s="7" t="s">
        <v>36</v>
      </c>
      <c r="Q168" s="7" t="s">
        <v>58</v>
      </c>
      <c r="R168" s="7" t="s">
        <v>114</v>
      </c>
      <c r="S168" s="8" t="s">
        <v>513</v>
      </c>
      <c r="T168" s="6">
        <v>84084</v>
      </c>
      <c r="U168" s="9">
        <v>42117</v>
      </c>
      <c r="V168" s="9">
        <v>42118</v>
      </c>
      <c r="W168" s="9" t="s">
        <v>40</v>
      </c>
      <c r="X168" s="10">
        <f>NETWORKDAYS(Table1[[#This Row],[Order Date]],Table1[[#This Row],[Ship Date]])</f>
        <v>2</v>
      </c>
      <c r="Y168" s="6">
        <v>6.0305999999999997</v>
      </c>
      <c r="Z168" s="6">
        <v>3</v>
      </c>
      <c r="AA168" s="6">
        <v>8.74</v>
      </c>
      <c r="AB168" s="6">
        <v>2.8</v>
      </c>
    </row>
    <row r="169" spans="1:28" ht="77.25" x14ac:dyDescent="0.45">
      <c r="A169" s="6">
        <v>483</v>
      </c>
      <c r="B169" s="6">
        <v>90354</v>
      </c>
      <c r="C169" s="7" t="s">
        <v>514</v>
      </c>
      <c r="D169" s="8" t="s">
        <v>42</v>
      </c>
      <c r="E169" s="7" t="s">
        <v>147</v>
      </c>
      <c r="F169" s="6">
        <v>0.06</v>
      </c>
      <c r="G169" s="6">
        <v>3.36</v>
      </c>
      <c r="H169" s="6">
        <v>6.27</v>
      </c>
      <c r="I169" s="7" t="s">
        <v>43</v>
      </c>
      <c r="J169" s="7" t="s">
        <v>62</v>
      </c>
      <c r="K169" s="7" t="s">
        <v>45</v>
      </c>
      <c r="L169" s="7" t="s">
        <v>46</v>
      </c>
      <c r="M169" s="7" t="s">
        <v>47</v>
      </c>
      <c r="N169" s="7" t="s">
        <v>515</v>
      </c>
      <c r="O169" s="6">
        <v>0.4</v>
      </c>
      <c r="P169" s="7" t="s">
        <v>36</v>
      </c>
      <c r="Q169" s="7" t="s">
        <v>49</v>
      </c>
      <c r="R169" s="7" t="s">
        <v>75</v>
      </c>
      <c r="S169" s="8" t="s">
        <v>516</v>
      </c>
      <c r="T169" s="6">
        <v>60543</v>
      </c>
      <c r="U169" s="9">
        <v>42117</v>
      </c>
      <c r="V169" s="9">
        <v>42118</v>
      </c>
      <c r="W169" s="9" t="s">
        <v>40</v>
      </c>
      <c r="X169" s="10">
        <f>NETWORKDAYS(Table1[[#This Row],[Order Date]],Table1[[#This Row],[Ship Date]])</f>
        <v>2</v>
      </c>
      <c r="Y169" s="6">
        <v>-24.057539999999999</v>
      </c>
      <c r="Z169" s="6">
        <v>2</v>
      </c>
      <c r="AA169" s="6">
        <v>8.82</v>
      </c>
      <c r="AB169" s="6">
        <v>3.3</v>
      </c>
    </row>
    <row r="170" spans="1:28" ht="64.5" x14ac:dyDescent="0.45">
      <c r="A170" s="6">
        <v>483</v>
      </c>
      <c r="B170" s="6">
        <v>90354</v>
      </c>
      <c r="C170" s="7" t="s">
        <v>514</v>
      </c>
      <c r="D170" s="8" t="s">
        <v>42</v>
      </c>
      <c r="E170" s="7" t="s">
        <v>147</v>
      </c>
      <c r="F170" s="6">
        <v>7.0000000000000007E-2</v>
      </c>
      <c r="G170" s="6">
        <v>699.99</v>
      </c>
      <c r="H170" s="6">
        <v>24.49</v>
      </c>
      <c r="I170" s="7" t="s">
        <v>43</v>
      </c>
      <c r="J170" s="7" t="s">
        <v>62</v>
      </c>
      <c r="K170" s="7" t="s">
        <v>71</v>
      </c>
      <c r="L170" s="7" t="s">
        <v>161</v>
      </c>
      <c r="M170" s="7" t="s">
        <v>131</v>
      </c>
      <c r="N170" s="7" t="s">
        <v>517</v>
      </c>
      <c r="O170" s="6">
        <v>0.41</v>
      </c>
      <c r="P170" s="7" t="s">
        <v>36</v>
      </c>
      <c r="Q170" s="7" t="s">
        <v>49</v>
      </c>
      <c r="R170" s="7" t="s">
        <v>75</v>
      </c>
      <c r="S170" s="8" t="s">
        <v>516</v>
      </c>
      <c r="T170" s="6">
        <v>60543</v>
      </c>
      <c r="U170" s="9">
        <v>42117</v>
      </c>
      <c r="V170" s="9">
        <v>42119</v>
      </c>
      <c r="W170" s="9" t="s">
        <v>40</v>
      </c>
      <c r="X170" s="10">
        <f>NETWORKDAYS(Table1[[#This Row],[Order Date]],Table1[[#This Row],[Ship Date]])</f>
        <v>2</v>
      </c>
      <c r="Y170" s="6">
        <v>2583.5614799999998</v>
      </c>
      <c r="Z170" s="6">
        <v>9</v>
      </c>
      <c r="AA170" s="6">
        <v>5976.09</v>
      </c>
      <c r="AB170" s="6">
        <v>699.92</v>
      </c>
    </row>
    <row r="171" spans="1:28" ht="39" x14ac:dyDescent="0.45">
      <c r="A171" s="6">
        <v>1257</v>
      </c>
      <c r="B171" s="6">
        <v>86536</v>
      </c>
      <c r="C171" s="7" t="s">
        <v>518</v>
      </c>
      <c r="D171" s="8" t="s">
        <v>53</v>
      </c>
      <c r="E171" s="7" t="s">
        <v>29</v>
      </c>
      <c r="F171" s="6">
        <v>0.04</v>
      </c>
      <c r="G171" s="6">
        <v>2.52</v>
      </c>
      <c r="H171" s="6">
        <v>1.92</v>
      </c>
      <c r="I171" s="7" t="s">
        <v>43</v>
      </c>
      <c r="J171" s="7" t="s">
        <v>87</v>
      </c>
      <c r="K171" s="7" t="s">
        <v>45</v>
      </c>
      <c r="L171" s="7" t="s">
        <v>519</v>
      </c>
      <c r="M171" s="7" t="s">
        <v>56</v>
      </c>
      <c r="N171" s="7" t="s">
        <v>520</v>
      </c>
      <c r="O171" s="6">
        <v>0.82</v>
      </c>
      <c r="P171" s="7" t="s">
        <v>36</v>
      </c>
      <c r="Q171" s="7" t="s">
        <v>58</v>
      </c>
      <c r="R171" s="7" t="s">
        <v>442</v>
      </c>
      <c r="S171" s="8" t="s">
        <v>521</v>
      </c>
      <c r="T171" s="6">
        <v>80013</v>
      </c>
      <c r="U171" s="9">
        <v>42118</v>
      </c>
      <c r="V171" s="9">
        <v>42118</v>
      </c>
      <c r="W171" s="9" t="s">
        <v>40</v>
      </c>
      <c r="X171" s="10">
        <f>NETWORKDAYS(Table1[[#This Row],[Order Date]],Table1[[#This Row],[Ship Date]])</f>
        <v>1</v>
      </c>
      <c r="Y171" s="6">
        <v>-8.2080000000000002</v>
      </c>
      <c r="Z171" s="6">
        <v>1</v>
      </c>
      <c r="AA171" s="6">
        <v>3.13</v>
      </c>
      <c r="AB171" s="6">
        <v>2.48</v>
      </c>
    </row>
    <row r="172" spans="1:28" ht="77.25" x14ac:dyDescent="0.45">
      <c r="A172" s="6">
        <v>3325</v>
      </c>
      <c r="B172" s="6">
        <v>90987</v>
      </c>
      <c r="C172" s="7" t="s">
        <v>522</v>
      </c>
      <c r="D172" s="8" t="s">
        <v>53</v>
      </c>
      <c r="E172" s="7" t="s">
        <v>29</v>
      </c>
      <c r="F172" s="6">
        <v>7.0000000000000007E-2</v>
      </c>
      <c r="G172" s="6">
        <v>5.58</v>
      </c>
      <c r="H172" s="6">
        <v>1.99</v>
      </c>
      <c r="I172" s="7" t="s">
        <v>43</v>
      </c>
      <c r="J172" s="7" t="s">
        <v>44</v>
      </c>
      <c r="K172" s="7" t="s">
        <v>45</v>
      </c>
      <c r="L172" s="7" t="s">
        <v>105</v>
      </c>
      <c r="M172" s="7" t="s">
        <v>56</v>
      </c>
      <c r="N172" s="7" t="s">
        <v>523</v>
      </c>
      <c r="O172" s="6">
        <v>0.46</v>
      </c>
      <c r="P172" s="7" t="s">
        <v>36</v>
      </c>
      <c r="Q172" s="7" t="s">
        <v>58</v>
      </c>
      <c r="R172" s="7" t="s">
        <v>107</v>
      </c>
      <c r="S172" s="8" t="s">
        <v>524</v>
      </c>
      <c r="T172" s="6">
        <v>97420</v>
      </c>
      <c r="U172" s="9">
        <v>42118</v>
      </c>
      <c r="V172" s="9">
        <v>42120</v>
      </c>
      <c r="W172" s="9" t="s">
        <v>40</v>
      </c>
      <c r="X172" s="10">
        <f>NETWORKDAYS(Table1[[#This Row],[Order Date]],Table1[[#This Row],[Ship Date]])</f>
        <v>1</v>
      </c>
      <c r="Y172" s="6">
        <v>23.045999999999999</v>
      </c>
      <c r="Z172" s="6">
        <v>23</v>
      </c>
      <c r="AA172" s="6">
        <v>121.46</v>
      </c>
      <c r="AB172" s="6">
        <v>5.51</v>
      </c>
    </row>
    <row r="173" spans="1:28" ht="77.25" x14ac:dyDescent="0.45">
      <c r="A173" s="6">
        <v>1085</v>
      </c>
      <c r="B173" s="6">
        <v>86123</v>
      </c>
      <c r="C173" s="7" t="s">
        <v>525</v>
      </c>
      <c r="D173" s="8" t="s">
        <v>78</v>
      </c>
      <c r="E173" s="7" t="s">
        <v>70</v>
      </c>
      <c r="F173" s="6">
        <v>0.04</v>
      </c>
      <c r="G173" s="6">
        <v>9.06</v>
      </c>
      <c r="H173" s="6">
        <v>9.86</v>
      </c>
      <c r="I173" s="7" t="s">
        <v>43</v>
      </c>
      <c r="J173" s="7" t="s">
        <v>87</v>
      </c>
      <c r="K173" s="7" t="s">
        <v>45</v>
      </c>
      <c r="L173" s="7" t="s">
        <v>55</v>
      </c>
      <c r="M173" s="7" t="s">
        <v>47</v>
      </c>
      <c r="N173" s="7" t="s">
        <v>526</v>
      </c>
      <c r="O173" s="6">
        <v>0.4</v>
      </c>
      <c r="P173" s="7" t="s">
        <v>36</v>
      </c>
      <c r="Q173" s="7" t="s">
        <v>82</v>
      </c>
      <c r="R173" s="7" t="s">
        <v>83</v>
      </c>
      <c r="S173" s="8" t="s">
        <v>527</v>
      </c>
      <c r="T173" s="6">
        <v>11729</v>
      </c>
      <c r="U173" s="9">
        <v>42118</v>
      </c>
      <c r="V173" s="9">
        <v>42119</v>
      </c>
      <c r="W173" s="9" t="s">
        <v>40</v>
      </c>
      <c r="X173" s="10">
        <f>NETWORKDAYS(Table1[[#This Row],[Order Date]],Table1[[#This Row],[Ship Date]])</f>
        <v>1</v>
      </c>
      <c r="Y173" s="6">
        <v>-53.25</v>
      </c>
      <c r="Z173" s="6">
        <v>3</v>
      </c>
      <c r="AA173" s="6">
        <v>30.87</v>
      </c>
      <c r="AB173" s="6">
        <v>9.02</v>
      </c>
    </row>
    <row r="174" spans="1:28" ht="90" x14ac:dyDescent="0.45">
      <c r="A174" s="6">
        <v>1086</v>
      </c>
      <c r="B174" s="6">
        <v>86123</v>
      </c>
      <c r="C174" s="7" t="s">
        <v>528</v>
      </c>
      <c r="D174" s="8" t="s">
        <v>78</v>
      </c>
      <c r="E174" s="7" t="s">
        <v>70</v>
      </c>
      <c r="F174" s="6">
        <v>0.04</v>
      </c>
      <c r="G174" s="6">
        <v>14.27</v>
      </c>
      <c r="H174" s="6">
        <v>7.27</v>
      </c>
      <c r="I174" s="7" t="s">
        <v>43</v>
      </c>
      <c r="J174" s="7" t="s">
        <v>87</v>
      </c>
      <c r="K174" s="7" t="s">
        <v>45</v>
      </c>
      <c r="L174" s="7" t="s">
        <v>46</v>
      </c>
      <c r="M174" s="7" t="s">
        <v>47</v>
      </c>
      <c r="N174" s="7" t="s">
        <v>529</v>
      </c>
      <c r="O174" s="6">
        <v>0.38</v>
      </c>
      <c r="P174" s="7" t="s">
        <v>36</v>
      </c>
      <c r="Q174" s="7" t="s">
        <v>82</v>
      </c>
      <c r="R174" s="7" t="s">
        <v>83</v>
      </c>
      <c r="S174" s="8" t="s">
        <v>530</v>
      </c>
      <c r="T174" s="6">
        <v>11746</v>
      </c>
      <c r="U174" s="9">
        <v>42118</v>
      </c>
      <c r="V174" s="9">
        <v>42119</v>
      </c>
      <c r="W174" s="9" t="s">
        <v>40</v>
      </c>
      <c r="X174" s="10">
        <f>NETWORKDAYS(Table1[[#This Row],[Order Date]],Table1[[#This Row],[Ship Date]])</f>
        <v>1</v>
      </c>
      <c r="Y174" s="6">
        <v>2.125</v>
      </c>
      <c r="Z174" s="6">
        <v>3</v>
      </c>
      <c r="AA174" s="6">
        <v>45.24</v>
      </c>
      <c r="AB174" s="6">
        <v>14.23</v>
      </c>
    </row>
    <row r="175" spans="1:28" ht="39" x14ac:dyDescent="0.45">
      <c r="A175" s="6">
        <v>1670</v>
      </c>
      <c r="B175" s="6">
        <v>86722</v>
      </c>
      <c r="C175" s="7" t="s">
        <v>531</v>
      </c>
      <c r="D175" s="8" t="s">
        <v>28</v>
      </c>
      <c r="E175" s="7" t="s">
        <v>79</v>
      </c>
      <c r="F175" s="6">
        <v>0.03</v>
      </c>
      <c r="G175" s="6">
        <v>35.409999999999997</v>
      </c>
      <c r="H175" s="6">
        <v>1.99</v>
      </c>
      <c r="I175" s="7" t="s">
        <v>43</v>
      </c>
      <c r="J175" s="7" t="s">
        <v>31</v>
      </c>
      <c r="K175" s="7" t="s">
        <v>71</v>
      </c>
      <c r="L175" s="7" t="s">
        <v>93</v>
      </c>
      <c r="M175" s="7" t="s">
        <v>94</v>
      </c>
      <c r="N175" s="7" t="s">
        <v>532</v>
      </c>
      <c r="O175" s="6">
        <v>0.43</v>
      </c>
      <c r="P175" s="7" t="s">
        <v>36</v>
      </c>
      <c r="Q175" s="7" t="s">
        <v>37</v>
      </c>
      <c r="R175" s="7" t="s">
        <v>169</v>
      </c>
      <c r="S175" s="8" t="s">
        <v>306</v>
      </c>
      <c r="T175" s="6">
        <v>24060</v>
      </c>
      <c r="U175" s="9">
        <v>42118</v>
      </c>
      <c r="V175" s="9">
        <v>42120</v>
      </c>
      <c r="W175" s="9" t="s">
        <v>40</v>
      </c>
      <c r="X175" s="10">
        <f>NETWORKDAYS(Table1[[#This Row],[Order Date]],Table1[[#This Row],[Ship Date]])</f>
        <v>1</v>
      </c>
      <c r="Y175" s="6">
        <v>1912.422</v>
      </c>
      <c r="Z175" s="6">
        <v>10</v>
      </c>
      <c r="AA175" s="6">
        <v>367.52</v>
      </c>
      <c r="AB175" s="6">
        <v>35.380000000000003</v>
      </c>
    </row>
    <row r="176" spans="1:28" ht="26.25" x14ac:dyDescent="0.45">
      <c r="A176" s="6">
        <v>1391</v>
      </c>
      <c r="B176" s="6">
        <v>88727</v>
      </c>
      <c r="C176" s="7" t="s">
        <v>533</v>
      </c>
      <c r="D176" s="8" t="s">
        <v>53</v>
      </c>
      <c r="E176" s="7" t="s">
        <v>147</v>
      </c>
      <c r="F176" s="6">
        <v>0</v>
      </c>
      <c r="G176" s="6">
        <v>2.88</v>
      </c>
      <c r="H176" s="6">
        <v>0.7</v>
      </c>
      <c r="I176" s="7" t="s">
        <v>54</v>
      </c>
      <c r="J176" s="7" t="s">
        <v>44</v>
      </c>
      <c r="K176" s="7" t="s">
        <v>45</v>
      </c>
      <c r="L176" s="7" t="s">
        <v>105</v>
      </c>
      <c r="M176" s="7" t="s">
        <v>56</v>
      </c>
      <c r="N176" s="7" t="s">
        <v>534</v>
      </c>
      <c r="O176" s="6">
        <v>0.56000000000000005</v>
      </c>
      <c r="P176" s="7" t="s">
        <v>36</v>
      </c>
      <c r="Q176" s="7" t="s">
        <v>58</v>
      </c>
      <c r="R176" s="7" t="s">
        <v>59</v>
      </c>
      <c r="S176" s="8" t="s">
        <v>535</v>
      </c>
      <c r="T176" s="6">
        <v>94086</v>
      </c>
      <c r="U176" s="9">
        <v>42118</v>
      </c>
      <c r="V176" s="9">
        <v>42118</v>
      </c>
      <c r="W176" s="9" t="s">
        <v>40</v>
      </c>
      <c r="X176" s="10">
        <f>NETWORKDAYS(Table1[[#This Row],[Order Date]],Table1[[#This Row],[Ship Date]])</f>
        <v>1</v>
      </c>
      <c r="Y176" s="6">
        <v>-0.11</v>
      </c>
      <c r="Z176" s="6">
        <v>1</v>
      </c>
      <c r="AA176" s="6">
        <v>7.96</v>
      </c>
      <c r="AB176" s="6">
        <v>2.88</v>
      </c>
    </row>
    <row r="177" spans="1:28" ht="90" x14ac:dyDescent="0.45">
      <c r="A177" s="6">
        <v>2570</v>
      </c>
      <c r="B177" s="6">
        <v>90327</v>
      </c>
      <c r="C177" s="7" t="s">
        <v>536</v>
      </c>
      <c r="D177" s="8" t="s">
        <v>53</v>
      </c>
      <c r="E177" s="7" t="s">
        <v>29</v>
      </c>
      <c r="F177" s="6">
        <v>0</v>
      </c>
      <c r="G177" s="6">
        <v>4.37</v>
      </c>
      <c r="H177" s="6">
        <v>5.15</v>
      </c>
      <c r="I177" s="7" t="s">
        <v>43</v>
      </c>
      <c r="J177" s="7" t="s">
        <v>44</v>
      </c>
      <c r="K177" s="7" t="s">
        <v>45</v>
      </c>
      <c r="L177" s="7" t="s">
        <v>63</v>
      </c>
      <c r="M177" s="7" t="s">
        <v>47</v>
      </c>
      <c r="N177" s="7" t="s">
        <v>537</v>
      </c>
      <c r="O177" s="6">
        <v>0.59</v>
      </c>
      <c r="P177" s="7" t="s">
        <v>36</v>
      </c>
      <c r="Q177" s="7" t="s">
        <v>58</v>
      </c>
      <c r="R177" s="7" t="s">
        <v>59</v>
      </c>
      <c r="S177" s="8" t="s">
        <v>538</v>
      </c>
      <c r="T177" s="6">
        <v>95616</v>
      </c>
      <c r="U177" s="9">
        <v>42119</v>
      </c>
      <c r="V177" s="9">
        <v>42121</v>
      </c>
      <c r="W177" s="9" t="s">
        <v>40</v>
      </c>
      <c r="X177" s="10">
        <f>NETWORKDAYS(Table1[[#This Row],[Order Date]],Table1[[#This Row],[Ship Date]])</f>
        <v>1</v>
      </c>
      <c r="Y177" s="6">
        <v>-150.2604</v>
      </c>
      <c r="Z177" s="6">
        <v>19</v>
      </c>
      <c r="AA177" s="6">
        <v>87.85</v>
      </c>
      <c r="AB177" s="6">
        <v>4.37</v>
      </c>
    </row>
    <row r="178" spans="1:28" ht="77.25" x14ac:dyDescent="0.45">
      <c r="A178" s="6">
        <v>2570</v>
      </c>
      <c r="B178" s="6">
        <v>90327</v>
      </c>
      <c r="C178" s="7" t="s">
        <v>536</v>
      </c>
      <c r="D178" s="8" t="s">
        <v>53</v>
      </c>
      <c r="E178" s="7" t="s">
        <v>29</v>
      </c>
      <c r="F178" s="6">
        <v>0.01</v>
      </c>
      <c r="G178" s="6">
        <v>500.98</v>
      </c>
      <c r="H178" s="6">
        <v>56</v>
      </c>
      <c r="I178" s="7" t="s">
        <v>30</v>
      </c>
      <c r="J178" s="7" t="s">
        <v>44</v>
      </c>
      <c r="K178" s="7" t="s">
        <v>32</v>
      </c>
      <c r="L178" s="7" t="s">
        <v>80</v>
      </c>
      <c r="M178" s="7" t="s">
        <v>73</v>
      </c>
      <c r="N178" s="7" t="s">
        <v>539</v>
      </c>
      <c r="O178" s="6">
        <v>0.6</v>
      </c>
      <c r="P178" s="7" t="s">
        <v>36</v>
      </c>
      <c r="Q178" s="7" t="s">
        <v>58</v>
      </c>
      <c r="R178" s="7" t="s">
        <v>59</v>
      </c>
      <c r="S178" s="8" t="s">
        <v>538</v>
      </c>
      <c r="T178" s="6">
        <v>95616</v>
      </c>
      <c r="U178" s="9">
        <v>42119</v>
      </c>
      <c r="V178" s="9">
        <v>42120</v>
      </c>
      <c r="W178" s="9" t="s">
        <v>40</v>
      </c>
      <c r="X178" s="10">
        <f>NETWORKDAYS(Table1[[#This Row],[Order Date]],Table1[[#This Row],[Ship Date]])</f>
        <v>0</v>
      </c>
      <c r="Y178" s="6">
        <v>4899.1288000000004</v>
      </c>
      <c r="Z178" s="6">
        <v>14</v>
      </c>
      <c r="AA178" s="6">
        <v>7429.63</v>
      </c>
      <c r="AB178" s="6">
        <v>500.97</v>
      </c>
    </row>
    <row r="179" spans="1:28" ht="77.25" x14ac:dyDescent="0.45">
      <c r="A179" s="6">
        <v>2570</v>
      </c>
      <c r="B179" s="6">
        <v>90327</v>
      </c>
      <c r="C179" s="7" t="s">
        <v>536</v>
      </c>
      <c r="D179" s="8" t="s">
        <v>53</v>
      </c>
      <c r="E179" s="7" t="s">
        <v>29</v>
      </c>
      <c r="F179" s="6">
        <v>0.02</v>
      </c>
      <c r="G179" s="6">
        <v>12.58</v>
      </c>
      <c r="H179" s="6">
        <v>5.16</v>
      </c>
      <c r="I179" s="7" t="s">
        <v>43</v>
      </c>
      <c r="J179" s="7" t="s">
        <v>44</v>
      </c>
      <c r="K179" s="7" t="s">
        <v>32</v>
      </c>
      <c r="L179" s="7" t="s">
        <v>99</v>
      </c>
      <c r="M179" s="7" t="s">
        <v>47</v>
      </c>
      <c r="N179" s="7" t="s">
        <v>540</v>
      </c>
      <c r="O179" s="6">
        <v>0.43</v>
      </c>
      <c r="P179" s="7" t="s">
        <v>36</v>
      </c>
      <c r="Q179" s="7" t="s">
        <v>58</v>
      </c>
      <c r="R179" s="7" t="s">
        <v>59</v>
      </c>
      <c r="S179" s="8" t="s">
        <v>538</v>
      </c>
      <c r="T179" s="6">
        <v>95616</v>
      </c>
      <c r="U179" s="9">
        <v>42119</v>
      </c>
      <c r="V179" s="9">
        <v>42119</v>
      </c>
      <c r="W179" s="9" t="s">
        <v>40</v>
      </c>
      <c r="X179" s="10">
        <f>NETWORKDAYS(Table1[[#This Row],[Order Date]],Table1[[#This Row],[Ship Date]])</f>
        <v>0</v>
      </c>
      <c r="Y179" s="6">
        <v>44.712000000000003</v>
      </c>
      <c r="Z179" s="6">
        <v>18</v>
      </c>
      <c r="AA179" s="6">
        <v>224.29</v>
      </c>
      <c r="AB179" s="6">
        <v>12.56</v>
      </c>
    </row>
    <row r="180" spans="1:28" ht="77.25" x14ac:dyDescent="0.45">
      <c r="A180" s="6">
        <v>2570</v>
      </c>
      <c r="B180" s="6">
        <v>90327</v>
      </c>
      <c r="C180" s="7" t="s">
        <v>536</v>
      </c>
      <c r="D180" s="8" t="s">
        <v>53</v>
      </c>
      <c r="E180" s="7" t="s">
        <v>29</v>
      </c>
      <c r="F180" s="6">
        <v>0.1</v>
      </c>
      <c r="G180" s="6">
        <v>7.7</v>
      </c>
      <c r="H180" s="6">
        <v>3.68</v>
      </c>
      <c r="I180" s="7" t="s">
        <v>43</v>
      </c>
      <c r="J180" s="7" t="s">
        <v>44</v>
      </c>
      <c r="K180" s="7" t="s">
        <v>32</v>
      </c>
      <c r="L180" s="7" t="s">
        <v>99</v>
      </c>
      <c r="M180" s="7" t="s">
        <v>56</v>
      </c>
      <c r="N180" s="7" t="s">
        <v>541</v>
      </c>
      <c r="O180" s="6">
        <v>0.52</v>
      </c>
      <c r="P180" s="7" t="s">
        <v>36</v>
      </c>
      <c r="Q180" s="7" t="s">
        <v>58</v>
      </c>
      <c r="R180" s="7" t="s">
        <v>59</v>
      </c>
      <c r="S180" s="8" t="s">
        <v>538</v>
      </c>
      <c r="T180" s="6">
        <v>95616</v>
      </c>
      <c r="U180" s="9">
        <v>42119</v>
      </c>
      <c r="V180" s="9">
        <v>42120</v>
      </c>
      <c r="W180" s="9" t="s">
        <v>40</v>
      </c>
      <c r="X180" s="10">
        <f>NETWORKDAYS(Table1[[#This Row],[Order Date]],Table1[[#This Row],[Ship Date]])</f>
        <v>0</v>
      </c>
      <c r="Y180" s="6">
        <v>-22.626000000000001</v>
      </c>
      <c r="Z180" s="6">
        <v>7</v>
      </c>
      <c r="AA180" s="6">
        <v>51.2</v>
      </c>
      <c r="AB180" s="6">
        <v>7.6</v>
      </c>
    </row>
    <row r="181" spans="1:28" ht="77.25" x14ac:dyDescent="0.45">
      <c r="A181" s="6">
        <v>2571</v>
      </c>
      <c r="B181" s="6">
        <v>50656</v>
      </c>
      <c r="C181" s="7" t="s">
        <v>542</v>
      </c>
      <c r="D181" s="8" t="s">
        <v>78</v>
      </c>
      <c r="E181" s="7" t="s">
        <v>29</v>
      </c>
      <c r="F181" s="6">
        <v>0.01</v>
      </c>
      <c r="G181" s="6">
        <v>500.98</v>
      </c>
      <c r="H181" s="6">
        <v>56</v>
      </c>
      <c r="I181" s="7" t="s">
        <v>30</v>
      </c>
      <c r="J181" s="7" t="s">
        <v>44</v>
      </c>
      <c r="K181" s="7" t="s">
        <v>32</v>
      </c>
      <c r="L181" s="7" t="s">
        <v>80</v>
      </c>
      <c r="M181" s="7" t="s">
        <v>73</v>
      </c>
      <c r="N181" s="7" t="s">
        <v>539</v>
      </c>
      <c r="O181" s="6">
        <v>0.6</v>
      </c>
      <c r="P181" s="7" t="s">
        <v>36</v>
      </c>
      <c r="Q181" s="7" t="s">
        <v>82</v>
      </c>
      <c r="R181" s="7" t="s">
        <v>83</v>
      </c>
      <c r="S181" s="8" t="s">
        <v>84</v>
      </c>
      <c r="T181" s="6">
        <v>10165</v>
      </c>
      <c r="U181" s="9">
        <v>42119</v>
      </c>
      <c r="V181" s="9">
        <v>42120</v>
      </c>
      <c r="W181" s="9" t="s">
        <v>40</v>
      </c>
      <c r="X181" s="10">
        <f>NETWORKDAYS(Table1[[#This Row],[Order Date]],Table1[[#This Row],[Ship Date]])</f>
        <v>0</v>
      </c>
      <c r="Y181" s="6">
        <v>4260.1120000000001</v>
      </c>
      <c r="Z181" s="6">
        <v>56</v>
      </c>
      <c r="AA181" s="6">
        <v>29718.53</v>
      </c>
      <c r="AB181" s="6">
        <v>500.97</v>
      </c>
    </row>
    <row r="182" spans="1:28" ht="77.25" x14ac:dyDescent="0.45">
      <c r="A182" s="6">
        <v>2571</v>
      </c>
      <c r="B182" s="6">
        <v>50656</v>
      </c>
      <c r="C182" s="7" t="s">
        <v>542</v>
      </c>
      <c r="D182" s="8" t="s">
        <v>78</v>
      </c>
      <c r="E182" s="7" t="s">
        <v>29</v>
      </c>
      <c r="F182" s="6">
        <v>0.1</v>
      </c>
      <c r="G182" s="6">
        <v>7.7</v>
      </c>
      <c r="H182" s="6">
        <v>3.68</v>
      </c>
      <c r="I182" s="7" t="s">
        <v>43</v>
      </c>
      <c r="J182" s="7" t="s">
        <v>44</v>
      </c>
      <c r="K182" s="7" t="s">
        <v>32</v>
      </c>
      <c r="L182" s="7" t="s">
        <v>99</v>
      </c>
      <c r="M182" s="7" t="s">
        <v>56</v>
      </c>
      <c r="N182" s="7" t="s">
        <v>541</v>
      </c>
      <c r="O182" s="6">
        <v>0.52</v>
      </c>
      <c r="P182" s="7" t="s">
        <v>36</v>
      </c>
      <c r="Q182" s="7" t="s">
        <v>82</v>
      </c>
      <c r="R182" s="7" t="s">
        <v>83</v>
      </c>
      <c r="S182" s="8" t="s">
        <v>84</v>
      </c>
      <c r="T182" s="6">
        <v>10165</v>
      </c>
      <c r="U182" s="9">
        <v>42119</v>
      </c>
      <c r="V182" s="9">
        <v>42120</v>
      </c>
      <c r="W182" s="9" t="s">
        <v>40</v>
      </c>
      <c r="X182" s="10">
        <f>NETWORKDAYS(Table1[[#This Row],[Order Date]],Table1[[#This Row],[Ship Date]])</f>
        <v>0</v>
      </c>
      <c r="Y182" s="6">
        <v>-25.14</v>
      </c>
      <c r="Z182" s="6">
        <v>27</v>
      </c>
      <c r="AA182" s="6">
        <v>197.48</v>
      </c>
      <c r="AB182" s="6">
        <v>7.6</v>
      </c>
    </row>
    <row r="183" spans="1:28" ht="77.25" x14ac:dyDescent="0.45">
      <c r="A183" s="6">
        <v>3379</v>
      </c>
      <c r="B183" s="6">
        <v>88839</v>
      </c>
      <c r="C183" s="7" t="s">
        <v>543</v>
      </c>
      <c r="D183" s="8" t="s">
        <v>28</v>
      </c>
      <c r="E183" s="7" t="s">
        <v>29</v>
      </c>
      <c r="F183" s="6">
        <v>0.05</v>
      </c>
      <c r="G183" s="6">
        <v>3.14</v>
      </c>
      <c r="H183" s="6">
        <v>1.92</v>
      </c>
      <c r="I183" s="7" t="s">
        <v>54</v>
      </c>
      <c r="J183" s="7" t="s">
        <v>87</v>
      </c>
      <c r="K183" s="7" t="s">
        <v>45</v>
      </c>
      <c r="L183" s="7" t="s">
        <v>519</v>
      </c>
      <c r="M183" s="7" t="s">
        <v>56</v>
      </c>
      <c r="N183" s="7" t="s">
        <v>544</v>
      </c>
      <c r="O183" s="6">
        <v>0.84</v>
      </c>
      <c r="P183" s="7" t="s">
        <v>36</v>
      </c>
      <c r="Q183" s="7" t="s">
        <v>37</v>
      </c>
      <c r="R183" s="7" t="s">
        <v>252</v>
      </c>
      <c r="S183" s="8" t="s">
        <v>545</v>
      </c>
      <c r="T183" s="6">
        <v>30144</v>
      </c>
      <c r="U183" s="9">
        <v>42119</v>
      </c>
      <c r="V183" s="9">
        <v>42120</v>
      </c>
      <c r="W183" s="9" t="s">
        <v>40</v>
      </c>
      <c r="X183" s="10">
        <f>NETWORKDAYS(Table1[[#This Row],[Order Date]],Table1[[#This Row],[Ship Date]])</f>
        <v>0</v>
      </c>
      <c r="Y183" s="6">
        <v>1628.37</v>
      </c>
      <c r="Z183" s="6">
        <v>18</v>
      </c>
      <c r="AA183" s="6">
        <v>59.22</v>
      </c>
      <c r="AB183" s="6">
        <v>3.09</v>
      </c>
    </row>
    <row r="184" spans="1:28" ht="51.75" x14ac:dyDescent="0.45">
      <c r="A184" s="6">
        <v>731</v>
      </c>
      <c r="B184" s="6">
        <v>90362</v>
      </c>
      <c r="C184" s="7" t="s">
        <v>546</v>
      </c>
      <c r="D184" s="8" t="s">
        <v>78</v>
      </c>
      <c r="E184" s="7" t="s">
        <v>70</v>
      </c>
      <c r="F184" s="6">
        <v>0.09</v>
      </c>
      <c r="G184" s="6">
        <v>101.41</v>
      </c>
      <c r="H184" s="6">
        <v>35</v>
      </c>
      <c r="I184" s="7" t="s">
        <v>43</v>
      </c>
      <c r="J184" s="7" t="s">
        <v>44</v>
      </c>
      <c r="K184" s="7" t="s">
        <v>45</v>
      </c>
      <c r="L184" s="7" t="s">
        <v>187</v>
      </c>
      <c r="M184" s="7" t="s">
        <v>131</v>
      </c>
      <c r="N184" s="7" t="s">
        <v>547</v>
      </c>
      <c r="O184" s="6">
        <v>0.82</v>
      </c>
      <c r="P184" s="7" t="s">
        <v>36</v>
      </c>
      <c r="Q184" s="7" t="s">
        <v>82</v>
      </c>
      <c r="R184" s="7" t="s">
        <v>152</v>
      </c>
      <c r="S184" s="8" t="s">
        <v>140</v>
      </c>
      <c r="T184" s="6">
        <v>1803</v>
      </c>
      <c r="U184" s="9">
        <v>42120</v>
      </c>
      <c r="V184" s="9">
        <v>42121</v>
      </c>
      <c r="W184" s="9" t="s">
        <v>40</v>
      </c>
      <c r="X184" s="10">
        <f>NETWORKDAYS(Table1[[#This Row],[Order Date]],Table1[[#This Row],[Ship Date]])</f>
        <v>1</v>
      </c>
      <c r="Y184" s="6">
        <v>-801.15480000000002</v>
      </c>
      <c r="Z184" s="6">
        <v>12</v>
      </c>
      <c r="AA184" s="6">
        <v>1178.32</v>
      </c>
      <c r="AB184" s="6">
        <v>101.32</v>
      </c>
    </row>
    <row r="185" spans="1:28" ht="51.75" x14ac:dyDescent="0.45">
      <c r="A185" s="6">
        <v>1893</v>
      </c>
      <c r="B185" s="6">
        <v>91262</v>
      </c>
      <c r="C185" s="7" t="s">
        <v>548</v>
      </c>
      <c r="D185" s="8" t="s">
        <v>42</v>
      </c>
      <c r="E185" s="7" t="s">
        <v>79</v>
      </c>
      <c r="F185" s="6">
        <v>0.03</v>
      </c>
      <c r="G185" s="6">
        <v>180.98</v>
      </c>
      <c r="H185" s="6">
        <v>26.2</v>
      </c>
      <c r="I185" s="7" t="s">
        <v>30</v>
      </c>
      <c r="J185" s="7" t="s">
        <v>44</v>
      </c>
      <c r="K185" s="7" t="s">
        <v>32</v>
      </c>
      <c r="L185" s="7" t="s">
        <v>80</v>
      </c>
      <c r="M185" s="7" t="s">
        <v>73</v>
      </c>
      <c r="N185" s="7" t="s">
        <v>505</v>
      </c>
      <c r="O185" s="6">
        <v>0.59</v>
      </c>
      <c r="P185" s="7" t="s">
        <v>36</v>
      </c>
      <c r="Q185" s="7" t="s">
        <v>49</v>
      </c>
      <c r="R185" s="7" t="s">
        <v>118</v>
      </c>
      <c r="S185" s="8" t="s">
        <v>549</v>
      </c>
      <c r="T185" s="6">
        <v>63119</v>
      </c>
      <c r="U185" s="9">
        <v>42120</v>
      </c>
      <c r="V185" s="9">
        <v>42124</v>
      </c>
      <c r="W185" s="9" t="s">
        <v>40</v>
      </c>
      <c r="X185" s="10">
        <f>NETWORKDAYS(Table1[[#This Row],[Order Date]],Table1[[#This Row],[Ship Date]])</f>
        <v>4</v>
      </c>
      <c r="Y185" s="6">
        <v>588.54</v>
      </c>
      <c r="Z185" s="6">
        <v>5</v>
      </c>
      <c r="AA185" s="6">
        <v>928.92</v>
      </c>
      <c r="AB185" s="6">
        <v>180.95</v>
      </c>
    </row>
    <row r="186" spans="1:28" ht="26.25" x14ac:dyDescent="0.45">
      <c r="A186" s="6">
        <v>2491</v>
      </c>
      <c r="B186" s="6">
        <v>11712</v>
      </c>
      <c r="C186" s="7" t="s">
        <v>550</v>
      </c>
      <c r="D186" s="8" t="s">
        <v>53</v>
      </c>
      <c r="E186" s="7" t="s">
        <v>79</v>
      </c>
      <c r="F186" s="6">
        <v>0.06</v>
      </c>
      <c r="G186" s="6">
        <v>4.28</v>
      </c>
      <c r="H186" s="6">
        <v>0.94</v>
      </c>
      <c r="I186" s="7" t="s">
        <v>43</v>
      </c>
      <c r="J186" s="7" t="s">
        <v>44</v>
      </c>
      <c r="K186" s="7" t="s">
        <v>45</v>
      </c>
      <c r="L186" s="7" t="s">
        <v>105</v>
      </c>
      <c r="M186" s="7" t="s">
        <v>56</v>
      </c>
      <c r="N186" s="7" t="s">
        <v>551</v>
      </c>
      <c r="O186" s="6">
        <v>0.56000000000000005</v>
      </c>
      <c r="P186" s="7" t="s">
        <v>36</v>
      </c>
      <c r="Q186" s="7" t="s">
        <v>58</v>
      </c>
      <c r="R186" s="7" t="s">
        <v>59</v>
      </c>
      <c r="S186" s="8" t="s">
        <v>68</v>
      </c>
      <c r="T186" s="6">
        <v>90045</v>
      </c>
      <c r="U186" s="9">
        <v>42120</v>
      </c>
      <c r="V186" s="9">
        <v>42122</v>
      </c>
      <c r="W186" s="9" t="s">
        <v>40</v>
      </c>
      <c r="X186" s="10">
        <f>NETWORKDAYS(Table1[[#This Row],[Order Date]],Table1[[#This Row],[Ship Date]])</f>
        <v>2</v>
      </c>
      <c r="Y186" s="6">
        <v>0.37</v>
      </c>
      <c r="Z186" s="6">
        <v>9</v>
      </c>
      <c r="AA186" s="6">
        <v>38.96</v>
      </c>
      <c r="AB186" s="6">
        <v>4.22</v>
      </c>
    </row>
    <row r="187" spans="1:28" ht="26.25" x14ac:dyDescent="0.45">
      <c r="A187" s="6">
        <v>2495</v>
      </c>
      <c r="B187" s="6">
        <v>86885</v>
      </c>
      <c r="C187" s="7" t="s">
        <v>552</v>
      </c>
      <c r="D187" s="8" t="s">
        <v>53</v>
      </c>
      <c r="E187" s="7" t="s">
        <v>79</v>
      </c>
      <c r="F187" s="6">
        <v>0.06</v>
      </c>
      <c r="G187" s="6">
        <v>4.28</v>
      </c>
      <c r="H187" s="6">
        <v>0.94</v>
      </c>
      <c r="I187" s="7" t="s">
        <v>43</v>
      </c>
      <c r="J187" s="7" t="s">
        <v>44</v>
      </c>
      <c r="K187" s="7" t="s">
        <v>45</v>
      </c>
      <c r="L187" s="7" t="s">
        <v>105</v>
      </c>
      <c r="M187" s="7" t="s">
        <v>56</v>
      </c>
      <c r="N187" s="7" t="s">
        <v>551</v>
      </c>
      <c r="O187" s="6">
        <v>0.56000000000000005</v>
      </c>
      <c r="P187" s="7" t="s">
        <v>36</v>
      </c>
      <c r="Q187" s="7" t="s">
        <v>58</v>
      </c>
      <c r="R187" s="7" t="s">
        <v>553</v>
      </c>
      <c r="S187" s="8" t="s">
        <v>554</v>
      </c>
      <c r="T187" s="6">
        <v>82901</v>
      </c>
      <c r="U187" s="9">
        <v>42120</v>
      </c>
      <c r="V187" s="9">
        <v>42122</v>
      </c>
      <c r="W187" s="9" t="s">
        <v>40</v>
      </c>
      <c r="X187" s="10">
        <f>NETWORKDAYS(Table1[[#This Row],[Order Date]],Table1[[#This Row],[Ship Date]])</f>
        <v>2</v>
      </c>
      <c r="Y187" s="6">
        <v>0.37</v>
      </c>
      <c r="Z187" s="6">
        <v>2</v>
      </c>
      <c r="AA187" s="6">
        <v>8.66</v>
      </c>
      <c r="AB187" s="6">
        <v>4.22</v>
      </c>
    </row>
    <row r="188" spans="1:28" ht="77.25" x14ac:dyDescent="0.45">
      <c r="A188" s="6">
        <v>2489</v>
      </c>
      <c r="B188" s="6">
        <v>86885</v>
      </c>
      <c r="C188" s="7" t="s">
        <v>555</v>
      </c>
      <c r="D188" s="8" t="s">
        <v>53</v>
      </c>
      <c r="E188" s="7" t="s">
        <v>86</v>
      </c>
      <c r="F188" s="6">
        <v>0.04</v>
      </c>
      <c r="G188" s="6">
        <v>419.19</v>
      </c>
      <c r="H188" s="6">
        <v>19.989999999999998</v>
      </c>
      <c r="I188" s="7" t="s">
        <v>43</v>
      </c>
      <c r="J188" s="7" t="s">
        <v>87</v>
      </c>
      <c r="K188" s="7" t="s">
        <v>45</v>
      </c>
      <c r="L188" s="7" t="s">
        <v>187</v>
      </c>
      <c r="M188" s="7" t="s">
        <v>47</v>
      </c>
      <c r="N188" s="7" t="s">
        <v>352</v>
      </c>
      <c r="O188" s="6">
        <v>0.57999999999999996</v>
      </c>
      <c r="P188" s="7" t="s">
        <v>36</v>
      </c>
      <c r="Q188" s="7" t="s">
        <v>58</v>
      </c>
      <c r="R188" s="7" t="s">
        <v>59</v>
      </c>
      <c r="S188" s="8" t="s">
        <v>556</v>
      </c>
      <c r="T188" s="6">
        <v>94521</v>
      </c>
      <c r="U188" s="9">
        <v>42120</v>
      </c>
      <c r="V188" s="9">
        <v>42121</v>
      </c>
      <c r="W188" s="9" t="s">
        <v>40</v>
      </c>
      <c r="X188" s="10">
        <f>NETWORKDAYS(Table1[[#This Row],[Order Date]],Table1[[#This Row],[Ship Date]])</f>
        <v>1</v>
      </c>
      <c r="Y188" s="6">
        <v>1388.3559</v>
      </c>
      <c r="Z188" s="6">
        <v>5</v>
      </c>
      <c r="AA188" s="6">
        <v>2012.11</v>
      </c>
      <c r="AB188" s="6">
        <v>419.15</v>
      </c>
    </row>
    <row r="189" spans="1:28" ht="77.25" x14ac:dyDescent="0.45">
      <c r="A189" s="6">
        <v>2491</v>
      </c>
      <c r="B189" s="6">
        <v>23042</v>
      </c>
      <c r="C189" s="7" t="s">
        <v>550</v>
      </c>
      <c r="D189" s="8" t="s">
        <v>53</v>
      </c>
      <c r="E189" s="7" t="s">
        <v>86</v>
      </c>
      <c r="F189" s="6">
        <v>0.04</v>
      </c>
      <c r="G189" s="6">
        <v>419.19</v>
      </c>
      <c r="H189" s="6">
        <v>19.989999999999998</v>
      </c>
      <c r="I189" s="7" t="s">
        <v>43</v>
      </c>
      <c r="J189" s="7" t="s">
        <v>87</v>
      </c>
      <c r="K189" s="7" t="s">
        <v>45</v>
      </c>
      <c r="L189" s="7" t="s">
        <v>187</v>
      </c>
      <c r="M189" s="7" t="s">
        <v>47</v>
      </c>
      <c r="N189" s="7" t="s">
        <v>352</v>
      </c>
      <c r="O189" s="6">
        <v>0.57999999999999996</v>
      </c>
      <c r="P189" s="7" t="s">
        <v>36</v>
      </c>
      <c r="Q189" s="7" t="s">
        <v>58</v>
      </c>
      <c r="R189" s="7" t="s">
        <v>59</v>
      </c>
      <c r="S189" s="8" t="s">
        <v>68</v>
      </c>
      <c r="T189" s="6">
        <v>90045</v>
      </c>
      <c r="U189" s="9">
        <v>42120</v>
      </c>
      <c r="V189" s="9">
        <v>42121</v>
      </c>
      <c r="W189" s="9" t="s">
        <v>40</v>
      </c>
      <c r="X189" s="10">
        <f>NETWORKDAYS(Table1[[#This Row],[Order Date]],Table1[[#This Row],[Ship Date]])</f>
        <v>1</v>
      </c>
      <c r="Y189" s="6">
        <v>1947.67</v>
      </c>
      <c r="Z189" s="6">
        <v>20</v>
      </c>
      <c r="AA189" s="6">
        <v>8048.45</v>
      </c>
      <c r="AB189" s="6">
        <v>419.15</v>
      </c>
    </row>
    <row r="190" spans="1:28" ht="64.5" x14ac:dyDescent="0.45">
      <c r="A190" s="6">
        <v>2380</v>
      </c>
      <c r="B190" s="6">
        <v>86654</v>
      </c>
      <c r="C190" s="7" t="s">
        <v>557</v>
      </c>
      <c r="D190" s="8" t="s">
        <v>42</v>
      </c>
      <c r="E190" s="7" t="s">
        <v>147</v>
      </c>
      <c r="F190" s="6">
        <v>7.0000000000000007E-2</v>
      </c>
      <c r="G190" s="6">
        <v>3.38</v>
      </c>
      <c r="H190" s="6">
        <v>0.85</v>
      </c>
      <c r="I190" s="7" t="s">
        <v>43</v>
      </c>
      <c r="J190" s="7" t="s">
        <v>31</v>
      </c>
      <c r="K190" s="7" t="s">
        <v>45</v>
      </c>
      <c r="L190" s="7" t="s">
        <v>105</v>
      </c>
      <c r="M190" s="7" t="s">
        <v>56</v>
      </c>
      <c r="N190" s="7" t="s">
        <v>148</v>
      </c>
      <c r="O190" s="6">
        <v>0.48</v>
      </c>
      <c r="P190" s="7" t="s">
        <v>36</v>
      </c>
      <c r="Q190" s="7" t="s">
        <v>49</v>
      </c>
      <c r="R190" s="7" t="s">
        <v>192</v>
      </c>
      <c r="S190" s="8" t="s">
        <v>558</v>
      </c>
      <c r="T190" s="6">
        <v>49505</v>
      </c>
      <c r="U190" s="9">
        <v>42120</v>
      </c>
      <c r="V190" s="9">
        <v>42122</v>
      </c>
      <c r="W190" s="9" t="s">
        <v>40</v>
      </c>
      <c r="X190" s="10">
        <f>NETWORKDAYS(Table1[[#This Row],[Order Date]],Table1[[#This Row],[Ship Date]])</f>
        <v>2</v>
      </c>
      <c r="Y190" s="6">
        <v>19.04</v>
      </c>
      <c r="Z190" s="6">
        <v>9</v>
      </c>
      <c r="AA190" s="6">
        <v>29.08</v>
      </c>
      <c r="AB190" s="6">
        <v>3.31</v>
      </c>
    </row>
    <row r="191" spans="1:28" ht="64.5" x14ac:dyDescent="0.45">
      <c r="A191" s="6">
        <v>2382</v>
      </c>
      <c r="B191" s="6">
        <v>13606</v>
      </c>
      <c r="C191" s="7" t="s">
        <v>559</v>
      </c>
      <c r="D191" s="8" t="s">
        <v>78</v>
      </c>
      <c r="E191" s="7" t="s">
        <v>147</v>
      </c>
      <c r="F191" s="6">
        <v>7.0000000000000007E-2</v>
      </c>
      <c r="G191" s="6">
        <v>3.38</v>
      </c>
      <c r="H191" s="6">
        <v>0.85</v>
      </c>
      <c r="I191" s="7" t="s">
        <v>43</v>
      </c>
      <c r="J191" s="7" t="s">
        <v>31</v>
      </c>
      <c r="K191" s="7" t="s">
        <v>45</v>
      </c>
      <c r="L191" s="7" t="s">
        <v>105</v>
      </c>
      <c r="M191" s="7" t="s">
        <v>56</v>
      </c>
      <c r="N191" s="7" t="s">
        <v>148</v>
      </c>
      <c r="O191" s="6">
        <v>0.48</v>
      </c>
      <c r="P191" s="7" t="s">
        <v>36</v>
      </c>
      <c r="Q191" s="7" t="s">
        <v>82</v>
      </c>
      <c r="R191" s="7" t="s">
        <v>83</v>
      </c>
      <c r="S191" s="8" t="s">
        <v>84</v>
      </c>
      <c r="T191" s="6">
        <v>10024</v>
      </c>
      <c r="U191" s="9">
        <v>42120</v>
      </c>
      <c r="V191" s="9">
        <v>42122</v>
      </c>
      <c r="W191" s="9" t="s">
        <v>40</v>
      </c>
      <c r="X191" s="10">
        <f>NETWORKDAYS(Table1[[#This Row],[Order Date]],Table1[[#This Row],[Ship Date]])</f>
        <v>2</v>
      </c>
      <c r="Y191" s="6">
        <v>19.04</v>
      </c>
      <c r="Z191" s="6">
        <v>34</v>
      </c>
      <c r="AA191" s="6">
        <v>109.86</v>
      </c>
      <c r="AB191" s="6">
        <v>3.31</v>
      </c>
    </row>
    <row r="192" spans="1:28" ht="39" x14ac:dyDescent="0.45">
      <c r="A192" s="6">
        <v>2468</v>
      </c>
      <c r="B192" s="6">
        <v>88135</v>
      </c>
      <c r="C192" s="7" t="s">
        <v>560</v>
      </c>
      <c r="D192" s="8" t="s">
        <v>28</v>
      </c>
      <c r="E192" s="7" t="s">
        <v>29</v>
      </c>
      <c r="F192" s="6">
        <v>0.09</v>
      </c>
      <c r="G192" s="6">
        <v>58.1</v>
      </c>
      <c r="H192" s="6">
        <v>1.49</v>
      </c>
      <c r="I192" s="7" t="s">
        <v>54</v>
      </c>
      <c r="J192" s="7" t="s">
        <v>87</v>
      </c>
      <c r="K192" s="7" t="s">
        <v>45</v>
      </c>
      <c r="L192" s="7" t="s">
        <v>46</v>
      </c>
      <c r="M192" s="7" t="s">
        <v>47</v>
      </c>
      <c r="N192" s="7" t="s">
        <v>561</v>
      </c>
      <c r="O192" s="6">
        <v>0.38</v>
      </c>
      <c r="P192" s="7" t="s">
        <v>36</v>
      </c>
      <c r="Q192" s="7" t="s">
        <v>37</v>
      </c>
      <c r="R192" s="7" t="s">
        <v>65</v>
      </c>
      <c r="S192" s="8" t="s">
        <v>562</v>
      </c>
      <c r="T192" s="6">
        <v>28144</v>
      </c>
      <c r="U192" s="9">
        <v>42121</v>
      </c>
      <c r="V192" s="9">
        <v>42123</v>
      </c>
      <c r="W192" s="9" t="s">
        <v>40</v>
      </c>
      <c r="X192" s="10">
        <f>NETWORKDAYS(Table1[[#This Row],[Order Date]],Table1[[#This Row],[Ship Date]])</f>
        <v>3</v>
      </c>
      <c r="Y192" s="6">
        <v>765.75</v>
      </c>
      <c r="Z192" s="6">
        <v>3</v>
      </c>
      <c r="AA192" s="6">
        <v>169.46</v>
      </c>
      <c r="AB192" s="6">
        <v>58.01</v>
      </c>
    </row>
    <row r="193" spans="1:28" ht="77.25" x14ac:dyDescent="0.45">
      <c r="A193" s="6">
        <v>983</v>
      </c>
      <c r="B193" s="6">
        <v>90201</v>
      </c>
      <c r="C193" s="7" t="s">
        <v>563</v>
      </c>
      <c r="D193" s="8" t="s">
        <v>28</v>
      </c>
      <c r="E193" s="7" t="s">
        <v>79</v>
      </c>
      <c r="F193" s="6">
        <v>0.09</v>
      </c>
      <c r="G193" s="6">
        <v>300.97000000000003</v>
      </c>
      <c r="H193" s="6">
        <v>7.18</v>
      </c>
      <c r="I193" s="7" t="s">
        <v>43</v>
      </c>
      <c r="J193" s="7" t="s">
        <v>62</v>
      </c>
      <c r="K193" s="7" t="s">
        <v>71</v>
      </c>
      <c r="L193" s="7" t="s">
        <v>93</v>
      </c>
      <c r="M193" s="7" t="s">
        <v>47</v>
      </c>
      <c r="N193" s="7" t="s">
        <v>384</v>
      </c>
      <c r="O193" s="6">
        <v>0.48</v>
      </c>
      <c r="P193" s="7" t="s">
        <v>36</v>
      </c>
      <c r="Q193" s="7" t="s">
        <v>37</v>
      </c>
      <c r="R193" s="7" t="s">
        <v>333</v>
      </c>
      <c r="S193" s="8" t="s">
        <v>564</v>
      </c>
      <c r="T193" s="6">
        <v>72143</v>
      </c>
      <c r="U193" s="9">
        <v>42121</v>
      </c>
      <c r="V193" s="9">
        <v>42121</v>
      </c>
      <c r="W193" s="9" t="s">
        <v>40</v>
      </c>
      <c r="X193" s="10">
        <f>NETWORKDAYS(Table1[[#This Row],[Order Date]],Table1[[#This Row],[Ship Date]])</f>
        <v>1</v>
      </c>
      <c r="Y193" s="6">
        <v>17.771999999999998</v>
      </c>
      <c r="Z193" s="6">
        <v>10</v>
      </c>
      <c r="AA193" s="6">
        <v>2848.38</v>
      </c>
      <c r="AB193" s="6">
        <v>300.88</v>
      </c>
    </row>
    <row r="194" spans="1:28" ht="26.25" x14ac:dyDescent="0.45">
      <c r="A194" s="6">
        <v>202</v>
      </c>
      <c r="B194" s="6">
        <v>88971</v>
      </c>
      <c r="C194" s="7" t="s">
        <v>565</v>
      </c>
      <c r="D194" s="8" t="s">
        <v>42</v>
      </c>
      <c r="E194" s="7" t="s">
        <v>147</v>
      </c>
      <c r="F194" s="6">
        <v>0.09</v>
      </c>
      <c r="G194" s="6">
        <v>12.28</v>
      </c>
      <c r="H194" s="6">
        <v>4.8600000000000003</v>
      </c>
      <c r="I194" s="7" t="s">
        <v>43</v>
      </c>
      <c r="J194" s="7" t="s">
        <v>62</v>
      </c>
      <c r="K194" s="7" t="s">
        <v>45</v>
      </c>
      <c r="L194" s="7" t="s">
        <v>55</v>
      </c>
      <c r="M194" s="7" t="s">
        <v>47</v>
      </c>
      <c r="N194" s="7" t="s">
        <v>566</v>
      </c>
      <c r="O194" s="6">
        <v>0.38</v>
      </c>
      <c r="P194" s="7" t="s">
        <v>36</v>
      </c>
      <c r="Q194" s="7" t="s">
        <v>49</v>
      </c>
      <c r="R194" s="7" t="s">
        <v>567</v>
      </c>
      <c r="S194" s="8" t="s">
        <v>568</v>
      </c>
      <c r="T194" s="6">
        <v>74006</v>
      </c>
      <c r="U194" s="9">
        <v>42121</v>
      </c>
      <c r="V194" s="9">
        <v>42122</v>
      </c>
      <c r="W194" s="9" t="s">
        <v>40</v>
      </c>
      <c r="X194" s="10">
        <f>NETWORKDAYS(Table1[[#This Row],[Order Date]],Table1[[#This Row],[Ship Date]])</f>
        <v>2</v>
      </c>
      <c r="Y194" s="6">
        <v>1.73</v>
      </c>
      <c r="Z194" s="6">
        <v>3</v>
      </c>
      <c r="AA194" s="6">
        <v>34.65</v>
      </c>
      <c r="AB194" s="6">
        <v>12.19</v>
      </c>
    </row>
    <row r="195" spans="1:28" ht="51.75" x14ac:dyDescent="0.45">
      <c r="A195" s="6">
        <v>762</v>
      </c>
      <c r="B195" s="6">
        <v>87525</v>
      </c>
      <c r="C195" s="7" t="s">
        <v>569</v>
      </c>
      <c r="D195" s="8" t="s">
        <v>53</v>
      </c>
      <c r="E195" s="7" t="s">
        <v>147</v>
      </c>
      <c r="F195" s="6">
        <v>0</v>
      </c>
      <c r="G195" s="6">
        <v>125.99</v>
      </c>
      <c r="H195" s="6">
        <v>8.99</v>
      </c>
      <c r="I195" s="7" t="s">
        <v>43</v>
      </c>
      <c r="J195" s="7" t="s">
        <v>31</v>
      </c>
      <c r="K195" s="7" t="s">
        <v>71</v>
      </c>
      <c r="L195" s="7" t="s">
        <v>234</v>
      </c>
      <c r="M195" s="7" t="s">
        <v>47</v>
      </c>
      <c r="N195" s="7" t="s">
        <v>570</v>
      </c>
      <c r="O195" s="6">
        <v>0.56999999999999995</v>
      </c>
      <c r="P195" s="7" t="s">
        <v>36</v>
      </c>
      <c r="Q195" s="7" t="s">
        <v>58</v>
      </c>
      <c r="R195" s="7" t="s">
        <v>90</v>
      </c>
      <c r="S195" s="8" t="s">
        <v>571</v>
      </c>
      <c r="T195" s="6">
        <v>98661</v>
      </c>
      <c r="U195" s="9">
        <v>42121</v>
      </c>
      <c r="V195" s="9">
        <v>42123</v>
      </c>
      <c r="W195" s="9" t="s">
        <v>40</v>
      </c>
      <c r="X195" s="10">
        <f>NETWORKDAYS(Table1[[#This Row],[Order Date]],Table1[[#This Row],[Ship Date]])</f>
        <v>3</v>
      </c>
      <c r="Y195" s="6">
        <v>613.89576</v>
      </c>
      <c r="Z195" s="6">
        <v>12</v>
      </c>
      <c r="AA195" s="6">
        <v>1362.2</v>
      </c>
      <c r="AB195" s="6">
        <v>125.99</v>
      </c>
    </row>
    <row r="196" spans="1:28" ht="26.25" x14ac:dyDescent="0.45">
      <c r="A196" s="6">
        <v>3320</v>
      </c>
      <c r="B196" s="6">
        <v>90103</v>
      </c>
      <c r="C196" s="7" t="s">
        <v>572</v>
      </c>
      <c r="D196" s="8" t="s">
        <v>28</v>
      </c>
      <c r="E196" s="7" t="s">
        <v>147</v>
      </c>
      <c r="F196" s="6">
        <v>0.08</v>
      </c>
      <c r="G196" s="6">
        <v>3.28</v>
      </c>
      <c r="H196" s="6">
        <v>3.97</v>
      </c>
      <c r="I196" s="7" t="s">
        <v>43</v>
      </c>
      <c r="J196" s="7" t="s">
        <v>31</v>
      </c>
      <c r="K196" s="7" t="s">
        <v>45</v>
      </c>
      <c r="L196" s="7" t="s">
        <v>105</v>
      </c>
      <c r="M196" s="7" t="s">
        <v>56</v>
      </c>
      <c r="N196" s="7" t="s">
        <v>573</v>
      </c>
      <c r="O196" s="6">
        <v>0.56000000000000005</v>
      </c>
      <c r="P196" s="7" t="s">
        <v>36</v>
      </c>
      <c r="Q196" s="7" t="s">
        <v>37</v>
      </c>
      <c r="R196" s="7" t="s">
        <v>369</v>
      </c>
      <c r="S196" s="8" t="s">
        <v>574</v>
      </c>
      <c r="T196" s="6">
        <v>38301</v>
      </c>
      <c r="U196" s="9">
        <v>42121</v>
      </c>
      <c r="V196" s="9">
        <v>42122</v>
      </c>
      <c r="W196" s="9" t="s">
        <v>40</v>
      </c>
      <c r="X196" s="10">
        <f>NETWORKDAYS(Table1[[#This Row],[Order Date]],Table1[[#This Row],[Ship Date]])</f>
        <v>2</v>
      </c>
      <c r="Y196" s="6">
        <v>0.42659999999999998</v>
      </c>
      <c r="Z196" s="6">
        <v>18</v>
      </c>
      <c r="AA196" s="6">
        <v>57.24</v>
      </c>
      <c r="AB196" s="6">
        <v>3.2</v>
      </c>
    </row>
    <row r="197" spans="1:28" ht="77.25" x14ac:dyDescent="0.45">
      <c r="A197" s="6">
        <v>3320</v>
      </c>
      <c r="B197" s="6">
        <v>90103</v>
      </c>
      <c r="C197" s="7" t="s">
        <v>572</v>
      </c>
      <c r="D197" s="8" t="s">
        <v>28</v>
      </c>
      <c r="E197" s="7" t="s">
        <v>147</v>
      </c>
      <c r="F197" s="6">
        <v>0.09</v>
      </c>
      <c r="G197" s="6">
        <v>40.97</v>
      </c>
      <c r="H197" s="6">
        <v>8.99</v>
      </c>
      <c r="I197" s="7" t="s">
        <v>54</v>
      </c>
      <c r="J197" s="7" t="s">
        <v>31</v>
      </c>
      <c r="K197" s="7" t="s">
        <v>45</v>
      </c>
      <c r="L197" s="7" t="s">
        <v>105</v>
      </c>
      <c r="M197" s="7" t="s">
        <v>94</v>
      </c>
      <c r="N197" s="7" t="s">
        <v>575</v>
      </c>
      <c r="O197" s="6">
        <v>0.59</v>
      </c>
      <c r="P197" s="7" t="s">
        <v>36</v>
      </c>
      <c r="Q197" s="7" t="s">
        <v>37</v>
      </c>
      <c r="R197" s="7" t="s">
        <v>369</v>
      </c>
      <c r="S197" s="8" t="s">
        <v>574</v>
      </c>
      <c r="T197" s="6">
        <v>38301</v>
      </c>
      <c r="U197" s="9">
        <v>42121</v>
      </c>
      <c r="V197" s="9">
        <v>42123</v>
      </c>
      <c r="W197" s="9" t="s">
        <v>40</v>
      </c>
      <c r="X197" s="10">
        <f>NETWORKDAYS(Table1[[#This Row],[Order Date]],Table1[[#This Row],[Ship Date]])</f>
        <v>3</v>
      </c>
      <c r="Y197" s="6">
        <v>66.215999999999994</v>
      </c>
      <c r="Z197" s="6">
        <v>22</v>
      </c>
      <c r="AA197" s="6">
        <v>824.7</v>
      </c>
      <c r="AB197" s="6">
        <v>40.880000000000003</v>
      </c>
    </row>
    <row r="198" spans="1:28" ht="26.25" x14ac:dyDescent="0.45">
      <c r="A198" s="6">
        <v>1439</v>
      </c>
      <c r="B198" s="6">
        <v>90121</v>
      </c>
      <c r="C198" s="7" t="s">
        <v>576</v>
      </c>
      <c r="D198" s="8" t="s">
        <v>78</v>
      </c>
      <c r="E198" s="7" t="s">
        <v>29</v>
      </c>
      <c r="F198" s="6">
        <v>0.05</v>
      </c>
      <c r="G198" s="6">
        <v>6.48</v>
      </c>
      <c r="H198" s="6">
        <v>6.22</v>
      </c>
      <c r="I198" s="7" t="s">
        <v>43</v>
      </c>
      <c r="J198" s="7" t="s">
        <v>62</v>
      </c>
      <c r="K198" s="7" t="s">
        <v>45</v>
      </c>
      <c r="L198" s="7" t="s">
        <v>55</v>
      </c>
      <c r="M198" s="7" t="s">
        <v>47</v>
      </c>
      <c r="N198" s="7" t="s">
        <v>577</v>
      </c>
      <c r="O198" s="6">
        <v>0.37</v>
      </c>
      <c r="P198" s="7" t="s">
        <v>36</v>
      </c>
      <c r="Q198" s="7" t="s">
        <v>82</v>
      </c>
      <c r="R198" s="7" t="s">
        <v>173</v>
      </c>
      <c r="S198" s="8" t="s">
        <v>578</v>
      </c>
      <c r="T198" s="6">
        <v>44117</v>
      </c>
      <c r="U198" s="9">
        <v>42122</v>
      </c>
      <c r="V198" s="9">
        <v>42123</v>
      </c>
      <c r="W198" s="9" t="s">
        <v>40</v>
      </c>
      <c r="X198" s="10">
        <f>NETWORKDAYS(Table1[[#This Row],[Order Date]],Table1[[#This Row],[Ship Date]])</f>
        <v>2</v>
      </c>
      <c r="Y198" s="6">
        <v>-29.07</v>
      </c>
      <c r="Z198" s="6">
        <v>3</v>
      </c>
      <c r="AA198" s="6">
        <v>21.46</v>
      </c>
      <c r="AB198" s="6">
        <v>6.43</v>
      </c>
    </row>
    <row r="199" spans="1:28" ht="90" x14ac:dyDescent="0.45">
      <c r="A199" s="6">
        <v>3011</v>
      </c>
      <c r="B199" s="6">
        <v>7623</v>
      </c>
      <c r="C199" s="7" t="s">
        <v>579</v>
      </c>
      <c r="D199" s="8" t="s">
        <v>78</v>
      </c>
      <c r="E199" s="7" t="s">
        <v>29</v>
      </c>
      <c r="F199" s="6">
        <v>0.03</v>
      </c>
      <c r="G199" s="6">
        <v>300.64999999999998</v>
      </c>
      <c r="H199" s="6">
        <v>24.49</v>
      </c>
      <c r="I199" s="7" t="s">
        <v>43</v>
      </c>
      <c r="J199" s="7" t="s">
        <v>62</v>
      </c>
      <c r="K199" s="7" t="s">
        <v>45</v>
      </c>
      <c r="L199" s="7" t="s">
        <v>63</v>
      </c>
      <c r="M199" s="7" t="s">
        <v>131</v>
      </c>
      <c r="N199" s="7" t="s">
        <v>580</v>
      </c>
      <c r="O199" s="6">
        <v>0.52</v>
      </c>
      <c r="P199" s="7" t="s">
        <v>36</v>
      </c>
      <c r="Q199" s="7" t="s">
        <v>82</v>
      </c>
      <c r="R199" s="7" t="s">
        <v>152</v>
      </c>
      <c r="S199" s="8" t="s">
        <v>153</v>
      </c>
      <c r="T199" s="6">
        <v>2113</v>
      </c>
      <c r="U199" s="9">
        <v>42122</v>
      </c>
      <c r="V199" s="9">
        <v>42124</v>
      </c>
      <c r="W199" s="9" t="s">
        <v>40</v>
      </c>
      <c r="X199" s="10">
        <f>NETWORKDAYS(Table1[[#This Row],[Order Date]],Table1[[#This Row],[Ship Date]])</f>
        <v>3</v>
      </c>
      <c r="Y199" s="6">
        <v>1282.4960000000001</v>
      </c>
      <c r="Z199" s="6">
        <v>32</v>
      </c>
      <c r="AA199" s="6">
        <v>9705.4599999999991</v>
      </c>
      <c r="AB199" s="6">
        <v>300.62</v>
      </c>
    </row>
    <row r="200" spans="1:28" ht="77.25" x14ac:dyDescent="0.45">
      <c r="A200" s="6">
        <v>3011</v>
      </c>
      <c r="B200" s="6">
        <v>7623</v>
      </c>
      <c r="C200" s="7" t="s">
        <v>579</v>
      </c>
      <c r="D200" s="8" t="s">
        <v>78</v>
      </c>
      <c r="E200" s="7" t="s">
        <v>29</v>
      </c>
      <c r="F200" s="6">
        <v>0.06</v>
      </c>
      <c r="G200" s="6">
        <v>49.99</v>
      </c>
      <c r="H200" s="6">
        <v>19.989999999999998</v>
      </c>
      <c r="I200" s="7" t="s">
        <v>43</v>
      </c>
      <c r="J200" s="7" t="s">
        <v>62</v>
      </c>
      <c r="K200" s="7" t="s">
        <v>71</v>
      </c>
      <c r="L200" s="7" t="s">
        <v>93</v>
      </c>
      <c r="M200" s="7" t="s">
        <v>47</v>
      </c>
      <c r="N200" s="7" t="s">
        <v>581</v>
      </c>
      <c r="O200" s="6">
        <v>0.45</v>
      </c>
      <c r="P200" s="7" t="s">
        <v>36</v>
      </c>
      <c r="Q200" s="7" t="s">
        <v>82</v>
      </c>
      <c r="R200" s="7" t="s">
        <v>152</v>
      </c>
      <c r="S200" s="8" t="s">
        <v>153</v>
      </c>
      <c r="T200" s="6">
        <v>2113</v>
      </c>
      <c r="U200" s="9">
        <v>42122</v>
      </c>
      <c r="V200" s="9">
        <v>42124</v>
      </c>
      <c r="W200" s="9" t="s">
        <v>40</v>
      </c>
      <c r="X200" s="10">
        <f>NETWORKDAYS(Table1[[#This Row],[Order Date]],Table1[[#This Row],[Ship Date]])</f>
        <v>3</v>
      </c>
      <c r="Y200" s="6">
        <v>17.2</v>
      </c>
      <c r="Z200" s="6">
        <v>67</v>
      </c>
      <c r="AA200" s="6">
        <v>3247.54</v>
      </c>
      <c r="AB200" s="6">
        <v>49.93</v>
      </c>
    </row>
    <row r="201" spans="1:28" ht="26.25" x14ac:dyDescent="0.45">
      <c r="A201" s="6">
        <v>3011</v>
      </c>
      <c r="B201" s="6">
        <v>7623</v>
      </c>
      <c r="C201" s="7" t="s">
        <v>579</v>
      </c>
      <c r="D201" s="8" t="s">
        <v>78</v>
      </c>
      <c r="E201" s="7" t="s">
        <v>29</v>
      </c>
      <c r="F201" s="6">
        <v>0.1</v>
      </c>
      <c r="G201" s="6">
        <v>104.85</v>
      </c>
      <c r="H201" s="6">
        <v>4.6500000000000004</v>
      </c>
      <c r="I201" s="7" t="s">
        <v>43</v>
      </c>
      <c r="J201" s="7" t="s">
        <v>62</v>
      </c>
      <c r="K201" s="7" t="s">
        <v>45</v>
      </c>
      <c r="L201" s="7" t="s">
        <v>55</v>
      </c>
      <c r="M201" s="7" t="s">
        <v>47</v>
      </c>
      <c r="N201" s="7" t="s">
        <v>582</v>
      </c>
      <c r="O201" s="6">
        <v>0.37</v>
      </c>
      <c r="P201" s="7" t="s">
        <v>36</v>
      </c>
      <c r="Q201" s="7" t="s">
        <v>82</v>
      </c>
      <c r="R201" s="7" t="s">
        <v>152</v>
      </c>
      <c r="S201" s="8" t="s">
        <v>153</v>
      </c>
      <c r="T201" s="6">
        <v>2113</v>
      </c>
      <c r="U201" s="9">
        <v>42122</v>
      </c>
      <c r="V201" s="9">
        <v>42123</v>
      </c>
      <c r="W201" s="9" t="s">
        <v>40</v>
      </c>
      <c r="X201" s="10">
        <f>NETWORKDAYS(Table1[[#This Row],[Order Date]],Table1[[#This Row],[Ship Date]])</f>
        <v>2</v>
      </c>
      <c r="Y201" s="6">
        <v>1184.1199999999999</v>
      </c>
      <c r="Z201" s="6">
        <v>58</v>
      </c>
      <c r="AA201" s="6">
        <v>5582.63</v>
      </c>
      <c r="AB201" s="6">
        <v>104.75</v>
      </c>
    </row>
    <row r="202" spans="1:28" ht="90" x14ac:dyDescent="0.45">
      <c r="A202" s="6">
        <v>3012</v>
      </c>
      <c r="B202" s="6">
        <v>86346</v>
      </c>
      <c r="C202" s="7" t="s">
        <v>583</v>
      </c>
      <c r="D202" s="8" t="s">
        <v>78</v>
      </c>
      <c r="E202" s="7" t="s">
        <v>29</v>
      </c>
      <c r="F202" s="6">
        <v>0.03</v>
      </c>
      <c r="G202" s="6">
        <v>300.64999999999998</v>
      </c>
      <c r="H202" s="6">
        <v>24.49</v>
      </c>
      <c r="I202" s="7" t="s">
        <v>43</v>
      </c>
      <c r="J202" s="7" t="s">
        <v>62</v>
      </c>
      <c r="K202" s="7" t="s">
        <v>45</v>
      </c>
      <c r="L202" s="7" t="s">
        <v>63</v>
      </c>
      <c r="M202" s="7" t="s">
        <v>131</v>
      </c>
      <c r="N202" s="7" t="s">
        <v>580</v>
      </c>
      <c r="O202" s="6">
        <v>0.52</v>
      </c>
      <c r="P202" s="7" t="s">
        <v>36</v>
      </c>
      <c r="Q202" s="7" t="s">
        <v>82</v>
      </c>
      <c r="R202" s="7" t="s">
        <v>83</v>
      </c>
      <c r="S202" s="8" t="s">
        <v>584</v>
      </c>
      <c r="T202" s="6">
        <v>14609</v>
      </c>
      <c r="U202" s="9">
        <v>42122</v>
      </c>
      <c r="V202" s="9">
        <v>42124</v>
      </c>
      <c r="W202" s="9" t="s">
        <v>40</v>
      </c>
      <c r="X202" s="10">
        <f>NETWORKDAYS(Table1[[#This Row],[Order Date]],Table1[[#This Row],[Ship Date]])</f>
        <v>3</v>
      </c>
      <c r="Y202" s="6">
        <v>1474.8704</v>
      </c>
      <c r="Z202" s="6">
        <v>8</v>
      </c>
      <c r="AA202" s="6">
        <v>2426.36</v>
      </c>
      <c r="AB202" s="6">
        <v>300.62</v>
      </c>
    </row>
    <row r="203" spans="1:28" ht="77.25" x14ac:dyDescent="0.45">
      <c r="A203" s="6">
        <v>3012</v>
      </c>
      <c r="B203" s="6">
        <v>86346</v>
      </c>
      <c r="C203" s="7" t="s">
        <v>583</v>
      </c>
      <c r="D203" s="8" t="s">
        <v>78</v>
      </c>
      <c r="E203" s="7" t="s">
        <v>29</v>
      </c>
      <c r="F203" s="6">
        <v>0.06</v>
      </c>
      <c r="G203" s="6">
        <v>49.99</v>
      </c>
      <c r="H203" s="6">
        <v>19.989999999999998</v>
      </c>
      <c r="I203" s="7" t="s">
        <v>43</v>
      </c>
      <c r="J203" s="7" t="s">
        <v>62</v>
      </c>
      <c r="K203" s="7" t="s">
        <v>71</v>
      </c>
      <c r="L203" s="7" t="s">
        <v>93</v>
      </c>
      <c r="M203" s="7" t="s">
        <v>47</v>
      </c>
      <c r="N203" s="7" t="s">
        <v>581</v>
      </c>
      <c r="O203" s="6">
        <v>0.45</v>
      </c>
      <c r="P203" s="7" t="s">
        <v>36</v>
      </c>
      <c r="Q203" s="7" t="s">
        <v>82</v>
      </c>
      <c r="R203" s="7" t="s">
        <v>83</v>
      </c>
      <c r="S203" s="8" t="s">
        <v>584</v>
      </c>
      <c r="T203" s="6">
        <v>14609</v>
      </c>
      <c r="U203" s="9">
        <v>42122</v>
      </c>
      <c r="V203" s="9">
        <v>42124</v>
      </c>
      <c r="W203" s="9" t="s">
        <v>40</v>
      </c>
      <c r="X203" s="10">
        <f>NETWORKDAYS(Table1[[#This Row],[Order Date]],Table1[[#This Row],[Ship Date]])</f>
        <v>3</v>
      </c>
      <c r="Y203" s="6">
        <v>19.78</v>
      </c>
      <c r="Z203" s="6">
        <v>17</v>
      </c>
      <c r="AA203" s="6">
        <v>824</v>
      </c>
      <c r="AB203" s="6">
        <v>49.93</v>
      </c>
    </row>
    <row r="204" spans="1:28" ht="26.25" x14ac:dyDescent="0.45">
      <c r="A204" s="6">
        <v>3012</v>
      </c>
      <c r="B204" s="6">
        <v>86346</v>
      </c>
      <c r="C204" s="7" t="s">
        <v>583</v>
      </c>
      <c r="D204" s="8" t="s">
        <v>78</v>
      </c>
      <c r="E204" s="7" t="s">
        <v>29</v>
      </c>
      <c r="F204" s="6">
        <v>0.1</v>
      </c>
      <c r="G204" s="6">
        <v>104.85</v>
      </c>
      <c r="H204" s="6">
        <v>4.6500000000000004</v>
      </c>
      <c r="I204" s="7" t="s">
        <v>43</v>
      </c>
      <c r="J204" s="7" t="s">
        <v>62</v>
      </c>
      <c r="K204" s="7" t="s">
        <v>45</v>
      </c>
      <c r="L204" s="7" t="s">
        <v>55</v>
      </c>
      <c r="M204" s="7" t="s">
        <v>47</v>
      </c>
      <c r="N204" s="7" t="s">
        <v>582</v>
      </c>
      <c r="O204" s="6">
        <v>0.37</v>
      </c>
      <c r="P204" s="7" t="s">
        <v>36</v>
      </c>
      <c r="Q204" s="7" t="s">
        <v>82</v>
      </c>
      <c r="R204" s="7" t="s">
        <v>83</v>
      </c>
      <c r="S204" s="8" t="s">
        <v>584</v>
      </c>
      <c r="T204" s="6">
        <v>14609</v>
      </c>
      <c r="U204" s="9">
        <v>42122</v>
      </c>
      <c r="V204" s="9">
        <v>42123</v>
      </c>
      <c r="W204" s="9" t="s">
        <v>40</v>
      </c>
      <c r="X204" s="10">
        <f>NETWORKDAYS(Table1[[#This Row],[Order Date]],Table1[[#This Row],[Ship Date]])</f>
        <v>2</v>
      </c>
      <c r="Y204" s="6">
        <v>929.79570000000001</v>
      </c>
      <c r="Z204" s="6">
        <v>14</v>
      </c>
      <c r="AA204" s="6">
        <v>1347.53</v>
      </c>
      <c r="AB204" s="6">
        <v>104.75</v>
      </c>
    </row>
    <row r="205" spans="1:28" ht="26.25" x14ac:dyDescent="0.45">
      <c r="A205" s="6">
        <v>2254</v>
      </c>
      <c r="B205" s="6">
        <v>89279</v>
      </c>
      <c r="C205" s="7" t="s">
        <v>585</v>
      </c>
      <c r="D205" s="8" t="s">
        <v>28</v>
      </c>
      <c r="E205" s="7" t="s">
        <v>70</v>
      </c>
      <c r="F205" s="6">
        <v>0.1</v>
      </c>
      <c r="G205" s="6">
        <v>48.91</v>
      </c>
      <c r="H205" s="6">
        <v>5.97</v>
      </c>
      <c r="I205" s="7" t="s">
        <v>43</v>
      </c>
      <c r="J205" s="7" t="s">
        <v>62</v>
      </c>
      <c r="K205" s="7" t="s">
        <v>45</v>
      </c>
      <c r="L205" s="7" t="s">
        <v>55</v>
      </c>
      <c r="M205" s="7" t="s">
        <v>47</v>
      </c>
      <c r="N205" s="7" t="s">
        <v>586</v>
      </c>
      <c r="O205" s="6">
        <v>0.38</v>
      </c>
      <c r="P205" s="7" t="s">
        <v>36</v>
      </c>
      <c r="Q205" s="7" t="s">
        <v>37</v>
      </c>
      <c r="R205" s="7" t="s">
        <v>364</v>
      </c>
      <c r="S205" s="8" t="s">
        <v>587</v>
      </c>
      <c r="T205" s="6">
        <v>42003</v>
      </c>
      <c r="U205" s="9">
        <v>42122</v>
      </c>
      <c r="V205" s="9">
        <v>42124</v>
      </c>
      <c r="W205" s="9" t="s">
        <v>40</v>
      </c>
      <c r="X205" s="10">
        <f>NETWORKDAYS(Table1[[#This Row],[Order Date]],Table1[[#This Row],[Ship Date]])</f>
        <v>3</v>
      </c>
      <c r="Y205" s="6">
        <v>156.74340000000001</v>
      </c>
      <c r="Z205" s="6">
        <v>14</v>
      </c>
      <c r="AA205" s="6">
        <v>618.96</v>
      </c>
      <c r="AB205" s="6">
        <v>48.81</v>
      </c>
    </row>
    <row r="206" spans="1:28" ht="26.25" x14ac:dyDescent="0.45">
      <c r="A206" s="6">
        <v>2254</v>
      </c>
      <c r="B206" s="6">
        <v>89279</v>
      </c>
      <c r="C206" s="7" t="s">
        <v>585</v>
      </c>
      <c r="D206" s="8" t="s">
        <v>28</v>
      </c>
      <c r="E206" s="7" t="s">
        <v>70</v>
      </c>
      <c r="F206" s="6">
        <v>0.08</v>
      </c>
      <c r="G206" s="6">
        <v>5.98</v>
      </c>
      <c r="H206" s="6">
        <v>5.46</v>
      </c>
      <c r="I206" s="7" t="s">
        <v>43</v>
      </c>
      <c r="J206" s="7" t="s">
        <v>62</v>
      </c>
      <c r="K206" s="7" t="s">
        <v>45</v>
      </c>
      <c r="L206" s="7" t="s">
        <v>55</v>
      </c>
      <c r="M206" s="7" t="s">
        <v>47</v>
      </c>
      <c r="N206" s="7" t="s">
        <v>399</v>
      </c>
      <c r="O206" s="6">
        <v>0.36</v>
      </c>
      <c r="P206" s="7" t="s">
        <v>36</v>
      </c>
      <c r="Q206" s="7" t="s">
        <v>37</v>
      </c>
      <c r="R206" s="7" t="s">
        <v>364</v>
      </c>
      <c r="S206" s="8" t="s">
        <v>587</v>
      </c>
      <c r="T206" s="6">
        <v>42003</v>
      </c>
      <c r="U206" s="9">
        <v>42122</v>
      </c>
      <c r="V206" s="9">
        <v>42122</v>
      </c>
      <c r="W206" s="9" t="s">
        <v>40</v>
      </c>
      <c r="X206" s="10">
        <f>NETWORKDAYS(Table1[[#This Row],[Order Date]],Table1[[#This Row],[Ship Date]])</f>
        <v>1</v>
      </c>
      <c r="Y206" s="6">
        <v>110.11799999999999</v>
      </c>
      <c r="Z206" s="6">
        <v>13</v>
      </c>
      <c r="AA206" s="6">
        <v>77.540000000000006</v>
      </c>
      <c r="AB206" s="6">
        <v>5.9</v>
      </c>
    </row>
    <row r="207" spans="1:28" ht="26.25" x14ac:dyDescent="0.45">
      <c r="A207" s="6">
        <v>2912</v>
      </c>
      <c r="B207" s="6">
        <v>87396</v>
      </c>
      <c r="C207" s="7" t="s">
        <v>588</v>
      </c>
      <c r="D207" s="8" t="s">
        <v>42</v>
      </c>
      <c r="E207" s="7" t="s">
        <v>70</v>
      </c>
      <c r="F207" s="6">
        <v>0.04</v>
      </c>
      <c r="G207" s="6">
        <v>4.13</v>
      </c>
      <c r="H207" s="6">
        <v>0.99</v>
      </c>
      <c r="I207" s="7" t="s">
        <v>54</v>
      </c>
      <c r="J207" s="7" t="s">
        <v>87</v>
      </c>
      <c r="K207" s="7" t="s">
        <v>45</v>
      </c>
      <c r="L207" s="7" t="s">
        <v>121</v>
      </c>
      <c r="M207" s="7" t="s">
        <v>47</v>
      </c>
      <c r="N207" s="7" t="s">
        <v>589</v>
      </c>
      <c r="O207" s="6">
        <v>0.39</v>
      </c>
      <c r="P207" s="7" t="s">
        <v>36</v>
      </c>
      <c r="Q207" s="7" t="s">
        <v>49</v>
      </c>
      <c r="R207" s="7" t="s">
        <v>590</v>
      </c>
      <c r="S207" s="8" t="s">
        <v>591</v>
      </c>
      <c r="T207" s="6">
        <v>58201</v>
      </c>
      <c r="U207" s="9">
        <v>42122</v>
      </c>
      <c r="V207" s="9">
        <v>42124</v>
      </c>
      <c r="W207" s="9" t="s">
        <v>40</v>
      </c>
      <c r="X207" s="10">
        <f>NETWORKDAYS(Table1[[#This Row],[Order Date]],Table1[[#This Row],[Ship Date]])</f>
        <v>3</v>
      </c>
      <c r="Y207" s="6">
        <v>22.307700000000001</v>
      </c>
      <c r="Z207" s="6">
        <v>7</v>
      </c>
      <c r="AA207" s="6">
        <v>32.33</v>
      </c>
      <c r="AB207" s="6">
        <v>4.09</v>
      </c>
    </row>
    <row r="208" spans="1:28" ht="26.25" x14ac:dyDescent="0.45">
      <c r="A208" s="6">
        <v>2912</v>
      </c>
      <c r="B208" s="6">
        <v>87396</v>
      </c>
      <c r="C208" s="7" t="s">
        <v>588</v>
      </c>
      <c r="D208" s="8" t="s">
        <v>42</v>
      </c>
      <c r="E208" s="7" t="s">
        <v>70</v>
      </c>
      <c r="F208" s="6">
        <v>0.06</v>
      </c>
      <c r="G208" s="6">
        <v>55.48</v>
      </c>
      <c r="H208" s="6">
        <v>14.3</v>
      </c>
      <c r="I208" s="7" t="s">
        <v>43</v>
      </c>
      <c r="J208" s="7" t="s">
        <v>87</v>
      </c>
      <c r="K208" s="7" t="s">
        <v>45</v>
      </c>
      <c r="L208" s="7" t="s">
        <v>55</v>
      </c>
      <c r="M208" s="7" t="s">
        <v>47</v>
      </c>
      <c r="N208" s="7" t="s">
        <v>592</v>
      </c>
      <c r="O208" s="6">
        <v>0.37</v>
      </c>
      <c r="P208" s="7" t="s">
        <v>36</v>
      </c>
      <c r="Q208" s="7" t="s">
        <v>49</v>
      </c>
      <c r="R208" s="7" t="s">
        <v>590</v>
      </c>
      <c r="S208" s="8" t="s">
        <v>591</v>
      </c>
      <c r="T208" s="6">
        <v>58201</v>
      </c>
      <c r="U208" s="9">
        <v>42122</v>
      </c>
      <c r="V208" s="9">
        <v>42124</v>
      </c>
      <c r="W208" s="9" t="s">
        <v>40</v>
      </c>
      <c r="X208" s="10">
        <f>NETWORKDAYS(Table1[[#This Row],[Order Date]],Table1[[#This Row],[Ship Date]])</f>
        <v>3</v>
      </c>
      <c r="Y208" s="6">
        <v>443.02140000000003</v>
      </c>
      <c r="Z208" s="6">
        <v>12</v>
      </c>
      <c r="AA208" s="6">
        <v>642.05999999999995</v>
      </c>
      <c r="AB208" s="6">
        <v>55.42</v>
      </c>
    </row>
    <row r="209" spans="1:28" ht="39" x14ac:dyDescent="0.45">
      <c r="A209" s="6">
        <v>3359</v>
      </c>
      <c r="B209" s="6">
        <v>91437</v>
      </c>
      <c r="C209" s="7" t="s">
        <v>593</v>
      </c>
      <c r="D209" s="8" t="s">
        <v>42</v>
      </c>
      <c r="E209" s="7" t="s">
        <v>70</v>
      </c>
      <c r="F209" s="6">
        <v>0.09</v>
      </c>
      <c r="G209" s="6">
        <v>28.53</v>
      </c>
      <c r="H209" s="6">
        <v>1.49</v>
      </c>
      <c r="I209" s="7" t="s">
        <v>43</v>
      </c>
      <c r="J209" s="7" t="s">
        <v>87</v>
      </c>
      <c r="K209" s="7" t="s">
        <v>45</v>
      </c>
      <c r="L209" s="7" t="s">
        <v>46</v>
      </c>
      <c r="M209" s="7" t="s">
        <v>47</v>
      </c>
      <c r="N209" s="7" t="s">
        <v>594</v>
      </c>
      <c r="O209" s="6">
        <v>0.38</v>
      </c>
      <c r="P209" s="7" t="s">
        <v>36</v>
      </c>
      <c r="Q209" s="7" t="s">
        <v>49</v>
      </c>
      <c r="R209" s="7" t="s">
        <v>200</v>
      </c>
      <c r="S209" s="8" t="s">
        <v>595</v>
      </c>
      <c r="T209" s="6">
        <v>53213</v>
      </c>
      <c r="U209" s="9">
        <v>42122</v>
      </c>
      <c r="V209" s="9">
        <v>42124</v>
      </c>
      <c r="W209" s="9" t="s">
        <v>40</v>
      </c>
      <c r="X209" s="10">
        <f>NETWORKDAYS(Table1[[#This Row],[Order Date]],Table1[[#This Row],[Ship Date]])</f>
        <v>3</v>
      </c>
      <c r="Y209" s="6">
        <v>107.45462000000001</v>
      </c>
      <c r="Z209" s="6">
        <v>6</v>
      </c>
      <c r="AA209" s="6">
        <v>157.33000000000001</v>
      </c>
      <c r="AB209" s="6">
        <v>28.44</v>
      </c>
    </row>
    <row r="210" spans="1:28" ht="64.5" x14ac:dyDescent="0.45">
      <c r="A210" s="6">
        <v>234</v>
      </c>
      <c r="B210" s="6">
        <v>90239</v>
      </c>
      <c r="C210" s="7" t="s">
        <v>596</v>
      </c>
      <c r="D210" s="8" t="s">
        <v>42</v>
      </c>
      <c r="E210" s="7" t="s">
        <v>79</v>
      </c>
      <c r="F210" s="6">
        <v>0.06</v>
      </c>
      <c r="G210" s="6">
        <v>3.34</v>
      </c>
      <c r="H210" s="6">
        <v>7.49</v>
      </c>
      <c r="I210" s="7" t="s">
        <v>54</v>
      </c>
      <c r="J210" s="7" t="s">
        <v>31</v>
      </c>
      <c r="K210" s="7" t="s">
        <v>45</v>
      </c>
      <c r="L210" s="7" t="s">
        <v>105</v>
      </c>
      <c r="M210" s="7" t="s">
        <v>56</v>
      </c>
      <c r="N210" s="7" t="s">
        <v>597</v>
      </c>
      <c r="O210" s="6">
        <v>0.54</v>
      </c>
      <c r="P210" s="7" t="s">
        <v>36</v>
      </c>
      <c r="Q210" s="7" t="s">
        <v>49</v>
      </c>
      <c r="R210" s="7" t="s">
        <v>208</v>
      </c>
      <c r="S210" s="8" t="s">
        <v>598</v>
      </c>
      <c r="T210" s="6">
        <v>50208</v>
      </c>
      <c r="U210" s="9">
        <v>42122</v>
      </c>
      <c r="V210" s="9">
        <v>42124</v>
      </c>
      <c r="W210" s="9" t="s">
        <v>40</v>
      </c>
      <c r="X210" s="10">
        <f>NETWORKDAYS(Table1[[#This Row],[Order Date]],Table1[[#This Row],[Ship Date]])</f>
        <v>3</v>
      </c>
      <c r="Y210" s="6">
        <v>-175.86</v>
      </c>
      <c r="Z210" s="6">
        <v>8</v>
      </c>
      <c r="AA210" s="6">
        <v>27.45</v>
      </c>
      <c r="AB210" s="6">
        <v>3.28</v>
      </c>
    </row>
    <row r="211" spans="1:28" ht="64.5" x14ac:dyDescent="0.45">
      <c r="A211" s="6">
        <v>1226</v>
      </c>
      <c r="B211" s="6">
        <v>90800</v>
      </c>
      <c r="C211" s="7" t="s">
        <v>599</v>
      </c>
      <c r="D211" s="8" t="s">
        <v>78</v>
      </c>
      <c r="E211" s="7" t="s">
        <v>86</v>
      </c>
      <c r="F211" s="6">
        <v>0.02</v>
      </c>
      <c r="G211" s="6">
        <v>8.34</v>
      </c>
      <c r="H211" s="6">
        <v>2.64</v>
      </c>
      <c r="I211" s="7" t="s">
        <v>43</v>
      </c>
      <c r="J211" s="7" t="s">
        <v>31</v>
      </c>
      <c r="K211" s="7" t="s">
        <v>45</v>
      </c>
      <c r="L211" s="7" t="s">
        <v>519</v>
      </c>
      <c r="M211" s="7" t="s">
        <v>94</v>
      </c>
      <c r="N211" s="7" t="s">
        <v>600</v>
      </c>
      <c r="O211" s="6">
        <v>0.59</v>
      </c>
      <c r="P211" s="7" t="s">
        <v>36</v>
      </c>
      <c r="Q211" s="7" t="s">
        <v>82</v>
      </c>
      <c r="R211" s="7" t="s">
        <v>601</v>
      </c>
      <c r="S211" s="8" t="s">
        <v>602</v>
      </c>
      <c r="T211" s="6">
        <v>2861</v>
      </c>
      <c r="U211" s="9">
        <v>42122</v>
      </c>
      <c r="V211" s="9">
        <v>42124</v>
      </c>
      <c r="W211" s="9" t="s">
        <v>40</v>
      </c>
      <c r="X211" s="10">
        <f>NETWORKDAYS(Table1[[#This Row],[Order Date]],Table1[[#This Row],[Ship Date]])</f>
        <v>3</v>
      </c>
      <c r="Y211" s="6">
        <v>6.79</v>
      </c>
      <c r="Z211" s="6">
        <v>8</v>
      </c>
      <c r="AA211" s="6">
        <v>66.739999999999995</v>
      </c>
      <c r="AB211" s="6">
        <v>8.32</v>
      </c>
    </row>
    <row r="212" spans="1:28" ht="26.25" x14ac:dyDescent="0.45">
      <c r="A212" s="6">
        <v>2353</v>
      </c>
      <c r="B212" s="6">
        <v>86164</v>
      </c>
      <c r="C212" s="7" t="s">
        <v>603</v>
      </c>
      <c r="D212" s="8" t="s">
        <v>78</v>
      </c>
      <c r="E212" s="7" t="s">
        <v>29</v>
      </c>
      <c r="F212" s="6">
        <v>0.04</v>
      </c>
      <c r="G212" s="6">
        <v>5.98</v>
      </c>
      <c r="H212" s="6">
        <v>0.96</v>
      </c>
      <c r="I212" s="7" t="s">
        <v>43</v>
      </c>
      <c r="J212" s="7" t="s">
        <v>62</v>
      </c>
      <c r="K212" s="7" t="s">
        <v>45</v>
      </c>
      <c r="L212" s="7" t="s">
        <v>105</v>
      </c>
      <c r="M212" s="7" t="s">
        <v>56</v>
      </c>
      <c r="N212" s="7" t="s">
        <v>604</v>
      </c>
      <c r="O212" s="6">
        <v>0.6</v>
      </c>
      <c r="P212" s="7" t="s">
        <v>36</v>
      </c>
      <c r="Q212" s="7" t="s">
        <v>82</v>
      </c>
      <c r="R212" s="7" t="s">
        <v>403</v>
      </c>
      <c r="S212" s="8" t="s">
        <v>605</v>
      </c>
      <c r="T212" s="6">
        <v>21040</v>
      </c>
      <c r="U212" s="9">
        <v>42123</v>
      </c>
      <c r="V212" s="9">
        <v>42124</v>
      </c>
      <c r="W212" s="9" t="s">
        <v>40</v>
      </c>
      <c r="X212" s="10">
        <f>NETWORKDAYS(Table1[[#This Row],[Order Date]],Table1[[#This Row],[Ship Date]])</f>
        <v>2</v>
      </c>
      <c r="Y212" s="6">
        <v>52.697600000000001</v>
      </c>
      <c r="Z212" s="6">
        <v>22</v>
      </c>
      <c r="AA212" s="6">
        <v>131.79</v>
      </c>
      <c r="AB212" s="6">
        <v>5.94</v>
      </c>
    </row>
    <row r="213" spans="1:28" ht="51.75" x14ac:dyDescent="0.45">
      <c r="A213" s="6">
        <v>2353</v>
      </c>
      <c r="B213" s="6">
        <v>86164</v>
      </c>
      <c r="C213" s="7" t="s">
        <v>603</v>
      </c>
      <c r="D213" s="8" t="s">
        <v>78</v>
      </c>
      <c r="E213" s="7" t="s">
        <v>29</v>
      </c>
      <c r="F213" s="6">
        <v>0.01</v>
      </c>
      <c r="G213" s="6">
        <v>20.99</v>
      </c>
      <c r="H213" s="6">
        <v>0.99</v>
      </c>
      <c r="I213" s="7" t="s">
        <v>43</v>
      </c>
      <c r="J213" s="7" t="s">
        <v>62</v>
      </c>
      <c r="K213" s="7" t="s">
        <v>71</v>
      </c>
      <c r="L213" s="7" t="s">
        <v>234</v>
      </c>
      <c r="M213" s="7" t="s">
        <v>56</v>
      </c>
      <c r="N213" s="7" t="s">
        <v>606</v>
      </c>
      <c r="O213" s="6">
        <v>0.56999999999999995</v>
      </c>
      <c r="P213" s="7" t="s">
        <v>36</v>
      </c>
      <c r="Q213" s="7" t="s">
        <v>82</v>
      </c>
      <c r="R213" s="7" t="s">
        <v>403</v>
      </c>
      <c r="S213" s="8" t="s">
        <v>605</v>
      </c>
      <c r="T213" s="6">
        <v>21040</v>
      </c>
      <c r="U213" s="9">
        <v>42123</v>
      </c>
      <c r="V213" s="9">
        <v>42124</v>
      </c>
      <c r="W213" s="9" t="s">
        <v>40</v>
      </c>
      <c r="X213" s="10">
        <f>NETWORKDAYS(Table1[[#This Row],[Order Date]],Table1[[#This Row],[Ship Date]])</f>
        <v>2</v>
      </c>
      <c r="Y213" s="6">
        <v>-78.194159999999997</v>
      </c>
      <c r="Z213" s="6">
        <v>2</v>
      </c>
      <c r="AA213" s="6">
        <v>35.33</v>
      </c>
      <c r="AB213" s="6">
        <v>20.98</v>
      </c>
    </row>
    <row r="214" spans="1:28" ht="39" x14ac:dyDescent="0.45">
      <c r="A214" s="6">
        <v>782</v>
      </c>
      <c r="B214" s="6">
        <v>90962</v>
      </c>
      <c r="C214" s="7" t="s">
        <v>607</v>
      </c>
      <c r="D214" s="8" t="s">
        <v>53</v>
      </c>
      <c r="E214" s="7" t="s">
        <v>70</v>
      </c>
      <c r="F214" s="6">
        <v>0.04</v>
      </c>
      <c r="G214" s="6">
        <v>34.76</v>
      </c>
      <c r="H214" s="6">
        <v>5.49</v>
      </c>
      <c r="I214" s="7" t="s">
        <v>43</v>
      </c>
      <c r="J214" s="7" t="s">
        <v>31</v>
      </c>
      <c r="K214" s="7" t="s">
        <v>45</v>
      </c>
      <c r="L214" s="7" t="s">
        <v>187</v>
      </c>
      <c r="M214" s="7" t="s">
        <v>47</v>
      </c>
      <c r="N214" s="7" t="s">
        <v>608</v>
      </c>
      <c r="O214" s="6">
        <v>0.6</v>
      </c>
      <c r="P214" s="7" t="s">
        <v>36</v>
      </c>
      <c r="Q214" s="7" t="s">
        <v>58</v>
      </c>
      <c r="R214" s="7" t="s">
        <v>59</v>
      </c>
      <c r="S214" s="8" t="s">
        <v>609</v>
      </c>
      <c r="T214" s="6">
        <v>90604</v>
      </c>
      <c r="U214" s="9">
        <v>42123</v>
      </c>
      <c r="V214" s="9">
        <v>42124</v>
      </c>
      <c r="W214" s="9" t="s">
        <v>40</v>
      </c>
      <c r="X214" s="10">
        <f>NETWORKDAYS(Table1[[#This Row],[Order Date]],Table1[[#This Row],[Ship Date]])</f>
        <v>2</v>
      </c>
      <c r="Y214" s="6">
        <v>192.51689999999999</v>
      </c>
      <c r="Z214" s="6">
        <v>8</v>
      </c>
      <c r="AA214" s="6">
        <v>279.01</v>
      </c>
      <c r="AB214" s="6">
        <v>34.72</v>
      </c>
    </row>
    <row r="215" spans="1:28" ht="51.75" x14ac:dyDescent="0.45">
      <c r="A215" s="6">
        <v>803</v>
      </c>
      <c r="B215" s="6">
        <v>90048</v>
      </c>
      <c r="C215" s="7" t="s">
        <v>610</v>
      </c>
      <c r="D215" s="8" t="s">
        <v>28</v>
      </c>
      <c r="E215" s="7" t="s">
        <v>86</v>
      </c>
      <c r="F215" s="6">
        <v>0.03</v>
      </c>
      <c r="G215" s="6">
        <v>35.99</v>
      </c>
      <c r="H215" s="6">
        <v>5</v>
      </c>
      <c r="I215" s="7" t="s">
        <v>43</v>
      </c>
      <c r="J215" s="7" t="s">
        <v>31</v>
      </c>
      <c r="K215" s="7" t="s">
        <v>71</v>
      </c>
      <c r="L215" s="7" t="s">
        <v>234</v>
      </c>
      <c r="M215" s="7" t="s">
        <v>47</v>
      </c>
      <c r="N215" s="7" t="s">
        <v>611</v>
      </c>
      <c r="O215" s="6">
        <v>0.85</v>
      </c>
      <c r="P215" s="7" t="s">
        <v>36</v>
      </c>
      <c r="Q215" s="7" t="s">
        <v>37</v>
      </c>
      <c r="R215" s="7" t="s">
        <v>96</v>
      </c>
      <c r="S215" s="8" t="s">
        <v>612</v>
      </c>
      <c r="T215" s="6">
        <v>32168</v>
      </c>
      <c r="U215" s="9">
        <v>42123</v>
      </c>
      <c r="V215" s="9">
        <v>42124</v>
      </c>
      <c r="W215" s="9" t="s">
        <v>40</v>
      </c>
      <c r="X215" s="10">
        <f>NETWORKDAYS(Table1[[#This Row],[Order Date]],Table1[[#This Row],[Ship Date]])</f>
        <v>2</v>
      </c>
      <c r="Y215" s="6">
        <v>-184.548</v>
      </c>
      <c r="Z215" s="6">
        <v>3</v>
      </c>
      <c r="AA215" s="6">
        <v>93.82</v>
      </c>
      <c r="AB215" s="6">
        <v>35.96</v>
      </c>
    </row>
    <row r="216" spans="1:28" ht="39" x14ac:dyDescent="0.45">
      <c r="A216" s="6">
        <v>3381</v>
      </c>
      <c r="B216" s="6">
        <v>88840</v>
      </c>
      <c r="C216" s="7" t="s">
        <v>613</v>
      </c>
      <c r="D216" s="8" t="s">
        <v>28</v>
      </c>
      <c r="E216" s="7" t="s">
        <v>86</v>
      </c>
      <c r="F216" s="6">
        <v>0.02</v>
      </c>
      <c r="G216" s="6">
        <v>28.53</v>
      </c>
      <c r="H216" s="6">
        <v>1.49</v>
      </c>
      <c r="I216" s="7" t="s">
        <v>43</v>
      </c>
      <c r="J216" s="7" t="s">
        <v>87</v>
      </c>
      <c r="K216" s="7" t="s">
        <v>45</v>
      </c>
      <c r="L216" s="7" t="s">
        <v>46</v>
      </c>
      <c r="M216" s="7" t="s">
        <v>47</v>
      </c>
      <c r="N216" s="7" t="s">
        <v>594</v>
      </c>
      <c r="O216" s="6">
        <v>0.38</v>
      </c>
      <c r="P216" s="7" t="s">
        <v>36</v>
      </c>
      <c r="Q216" s="7" t="s">
        <v>37</v>
      </c>
      <c r="R216" s="7" t="s">
        <v>252</v>
      </c>
      <c r="S216" s="8" t="s">
        <v>614</v>
      </c>
      <c r="T216" s="6">
        <v>31204</v>
      </c>
      <c r="U216" s="9">
        <v>42123</v>
      </c>
      <c r="V216" s="9">
        <v>42123</v>
      </c>
      <c r="W216" s="9" t="s">
        <v>40</v>
      </c>
      <c r="X216" s="10">
        <f>NETWORKDAYS(Table1[[#This Row],[Order Date]],Table1[[#This Row],[Ship Date]])</f>
        <v>1</v>
      </c>
      <c r="Y216" s="6">
        <v>1.992</v>
      </c>
      <c r="Z216" s="6">
        <v>18</v>
      </c>
      <c r="AA216" s="6">
        <v>513.33000000000004</v>
      </c>
      <c r="AB216" s="6">
        <v>28.51</v>
      </c>
    </row>
    <row r="217" spans="1:28" ht="51.75" x14ac:dyDescent="0.45">
      <c r="A217" s="6">
        <v>3393</v>
      </c>
      <c r="B217" s="6">
        <v>87908</v>
      </c>
      <c r="C217" s="7" t="s">
        <v>615</v>
      </c>
      <c r="D217" s="8" t="s">
        <v>53</v>
      </c>
      <c r="E217" s="7" t="s">
        <v>86</v>
      </c>
      <c r="F217" s="6">
        <v>0.08</v>
      </c>
      <c r="G217" s="6">
        <v>125.99</v>
      </c>
      <c r="H217" s="6">
        <v>7.69</v>
      </c>
      <c r="I217" s="7" t="s">
        <v>43</v>
      </c>
      <c r="J217" s="7" t="s">
        <v>44</v>
      </c>
      <c r="K217" s="7" t="s">
        <v>71</v>
      </c>
      <c r="L217" s="7" t="s">
        <v>234</v>
      </c>
      <c r="M217" s="7" t="s">
        <v>47</v>
      </c>
      <c r="N217" s="7" t="s">
        <v>616</v>
      </c>
      <c r="O217" s="6">
        <v>0.59</v>
      </c>
      <c r="P217" s="7" t="s">
        <v>36</v>
      </c>
      <c r="Q217" s="7" t="s">
        <v>58</v>
      </c>
      <c r="R217" s="7" t="s">
        <v>90</v>
      </c>
      <c r="S217" s="8" t="s">
        <v>617</v>
      </c>
      <c r="T217" s="6">
        <v>99163</v>
      </c>
      <c r="U217" s="9">
        <v>42123</v>
      </c>
      <c r="V217" s="9">
        <v>42124</v>
      </c>
      <c r="W217" s="9" t="s">
        <v>40</v>
      </c>
      <c r="X217" s="10">
        <f>NETWORKDAYS(Table1[[#This Row],[Order Date]],Table1[[#This Row],[Ship Date]])</f>
        <v>2</v>
      </c>
      <c r="Y217" s="6">
        <v>374.625</v>
      </c>
      <c r="Z217" s="6">
        <v>7</v>
      </c>
      <c r="AA217" s="6">
        <v>710.36</v>
      </c>
      <c r="AB217" s="6">
        <v>125.91</v>
      </c>
    </row>
    <row r="218" spans="1:28" ht="77.25" x14ac:dyDescent="0.45">
      <c r="A218" s="6">
        <v>617</v>
      </c>
      <c r="B218" s="6">
        <v>88198</v>
      </c>
      <c r="C218" s="7" t="s">
        <v>618</v>
      </c>
      <c r="D218" s="8" t="s">
        <v>53</v>
      </c>
      <c r="E218" s="7" t="s">
        <v>147</v>
      </c>
      <c r="F218" s="6">
        <v>0.02</v>
      </c>
      <c r="G218" s="6">
        <v>15.57</v>
      </c>
      <c r="H218" s="6">
        <v>1.39</v>
      </c>
      <c r="I218" s="7" t="s">
        <v>43</v>
      </c>
      <c r="J218" s="7" t="s">
        <v>44</v>
      </c>
      <c r="K218" s="7" t="s">
        <v>45</v>
      </c>
      <c r="L218" s="7" t="s">
        <v>423</v>
      </c>
      <c r="M218" s="7" t="s">
        <v>47</v>
      </c>
      <c r="N218" s="7" t="s">
        <v>619</v>
      </c>
      <c r="O218" s="6">
        <v>0.38</v>
      </c>
      <c r="P218" s="7" t="s">
        <v>36</v>
      </c>
      <c r="Q218" s="7" t="s">
        <v>58</v>
      </c>
      <c r="R218" s="7" t="s">
        <v>442</v>
      </c>
      <c r="S218" s="8" t="s">
        <v>620</v>
      </c>
      <c r="T218" s="6">
        <v>81001</v>
      </c>
      <c r="U218" s="9">
        <v>42123</v>
      </c>
      <c r="V218" s="9">
        <v>42124</v>
      </c>
      <c r="W218" s="9" t="s">
        <v>40</v>
      </c>
      <c r="X218" s="10">
        <f>NETWORKDAYS(Table1[[#This Row],[Order Date]],Table1[[#This Row],[Ship Date]])</f>
        <v>2</v>
      </c>
      <c r="Y218" s="6">
        <v>23.5428</v>
      </c>
      <c r="Z218" s="6">
        <v>3</v>
      </c>
      <c r="AA218" s="6">
        <v>46.23</v>
      </c>
      <c r="AB218" s="6">
        <v>15.55</v>
      </c>
    </row>
    <row r="219" spans="1:28" ht="51.75" x14ac:dyDescent="0.45">
      <c r="A219" s="6">
        <v>617</v>
      </c>
      <c r="B219" s="6">
        <v>88198</v>
      </c>
      <c r="C219" s="7" t="s">
        <v>618</v>
      </c>
      <c r="D219" s="8" t="s">
        <v>53</v>
      </c>
      <c r="E219" s="7" t="s">
        <v>147</v>
      </c>
      <c r="F219" s="6">
        <v>0.02</v>
      </c>
      <c r="G219" s="6">
        <v>20.89</v>
      </c>
      <c r="H219" s="6">
        <v>11.52</v>
      </c>
      <c r="I219" s="7" t="s">
        <v>43</v>
      </c>
      <c r="J219" s="7" t="s">
        <v>44</v>
      </c>
      <c r="K219" s="7" t="s">
        <v>45</v>
      </c>
      <c r="L219" s="7" t="s">
        <v>187</v>
      </c>
      <c r="M219" s="7" t="s">
        <v>47</v>
      </c>
      <c r="N219" s="7" t="s">
        <v>621</v>
      </c>
      <c r="O219" s="6">
        <v>0.83</v>
      </c>
      <c r="P219" s="7" t="s">
        <v>36</v>
      </c>
      <c r="Q219" s="7" t="s">
        <v>58</v>
      </c>
      <c r="R219" s="7" t="s">
        <v>442</v>
      </c>
      <c r="S219" s="8" t="s">
        <v>620</v>
      </c>
      <c r="T219" s="6">
        <v>81001</v>
      </c>
      <c r="U219" s="9">
        <v>42123</v>
      </c>
      <c r="V219" s="9">
        <v>42124</v>
      </c>
      <c r="W219" s="9" t="s">
        <v>40</v>
      </c>
      <c r="X219" s="10">
        <f>NETWORKDAYS(Table1[[#This Row],[Order Date]],Table1[[#This Row],[Ship Date]])</f>
        <v>2</v>
      </c>
      <c r="Y219" s="6">
        <v>-276.11279999999999</v>
      </c>
      <c r="Z219" s="6">
        <v>13</v>
      </c>
      <c r="AA219" s="6">
        <v>279.27999999999997</v>
      </c>
      <c r="AB219" s="6">
        <v>20.87</v>
      </c>
    </row>
    <row r="220" spans="1:28" ht="115.5" x14ac:dyDescent="0.45">
      <c r="A220" s="6">
        <v>618</v>
      </c>
      <c r="B220" s="6">
        <v>88198</v>
      </c>
      <c r="C220" s="7" t="s">
        <v>622</v>
      </c>
      <c r="D220" s="8" t="s">
        <v>53</v>
      </c>
      <c r="E220" s="7" t="s">
        <v>147</v>
      </c>
      <c r="F220" s="6">
        <v>0.06</v>
      </c>
      <c r="G220" s="6">
        <v>5.38</v>
      </c>
      <c r="H220" s="6">
        <v>5.24</v>
      </c>
      <c r="I220" s="7" t="s">
        <v>54</v>
      </c>
      <c r="J220" s="7" t="s">
        <v>44</v>
      </c>
      <c r="K220" s="7" t="s">
        <v>45</v>
      </c>
      <c r="L220" s="7" t="s">
        <v>46</v>
      </c>
      <c r="M220" s="7" t="s">
        <v>47</v>
      </c>
      <c r="N220" s="7" t="s">
        <v>623</v>
      </c>
      <c r="O220" s="6">
        <v>0.36</v>
      </c>
      <c r="P220" s="7" t="s">
        <v>36</v>
      </c>
      <c r="Q220" s="7" t="s">
        <v>58</v>
      </c>
      <c r="R220" s="7" t="s">
        <v>442</v>
      </c>
      <c r="S220" s="8" t="s">
        <v>624</v>
      </c>
      <c r="T220" s="6">
        <v>81007</v>
      </c>
      <c r="U220" s="9">
        <v>42123</v>
      </c>
      <c r="V220" s="9">
        <v>42124</v>
      </c>
      <c r="W220" s="9" t="s">
        <v>40</v>
      </c>
      <c r="X220" s="10">
        <f>NETWORKDAYS(Table1[[#This Row],[Order Date]],Table1[[#This Row],[Ship Date]])</f>
        <v>2</v>
      </c>
      <c r="Y220" s="6">
        <v>-64.670940000000002</v>
      </c>
      <c r="Z220" s="6">
        <v>14</v>
      </c>
      <c r="AA220" s="6">
        <v>81.819999999999993</v>
      </c>
      <c r="AB220" s="6">
        <v>5.32</v>
      </c>
    </row>
    <row r="221" spans="1:28" ht="128.25" x14ac:dyDescent="0.45">
      <c r="A221" s="6">
        <v>618</v>
      </c>
      <c r="B221" s="6">
        <v>88198</v>
      </c>
      <c r="C221" s="7" t="s">
        <v>622</v>
      </c>
      <c r="D221" s="8" t="s">
        <v>53</v>
      </c>
      <c r="E221" s="7" t="s">
        <v>147</v>
      </c>
      <c r="F221" s="6">
        <v>0.03</v>
      </c>
      <c r="G221" s="6">
        <v>7.35</v>
      </c>
      <c r="H221" s="6">
        <v>5.96</v>
      </c>
      <c r="I221" s="7" t="s">
        <v>43</v>
      </c>
      <c r="J221" s="7" t="s">
        <v>44</v>
      </c>
      <c r="K221" s="7" t="s">
        <v>45</v>
      </c>
      <c r="L221" s="7" t="s">
        <v>55</v>
      </c>
      <c r="M221" s="7" t="s">
        <v>47</v>
      </c>
      <c r="N221" s="7" t="s">
        <v>625</v>
      </c>
      <c r="O221" s="6">
        <v>0.38</v>
      </c>
      <c r="P221" s="7" t="s">
        <v>36</v>
      </c>
      <c r="Q221" s="7" t="s">
        <v>58</v>
      </c>
      <c r="R221" s="7" t="s">
        <v>442</v>
      </c>
      <c r="S221" s="8" t="s">
        <v>624</v>
      </c>
      <c r="T221" s="6">
        <v>81007</v>
      </c>
      <c r="U221" s="9">
        <v>42123</v>
      </c>
      <c r="V221" s="9">
        <v>42124</v>
      </c>
      <c r="W221" s="9" t="s">
        <v>40</v>
      </c>
      <c r="X221" s="10">
        <f>NETWORKDAYS(Table1[[#This Row],[Order Date]],Table1[[#This Row],[Ship Date]])</f>
        <v>2</v>
      </c>
      <c r="Y221" s="6">
        <v>-11.113200000000001</v>
      </c>
      <c r="Z221" s="6">
        <v>1</v>
      </c>
      <c r="AA221" s="6">
        <v>13.16</v>
      </c>
      <c r="AB221" s="6">
        <v>7.32</v>
      </c>
    </row>
    <row r="222" spans="1:28" ht="39" x14ac:dyDescent="0.45">
      <c r="A222" s="6">
        <v>851</v>
      </c>
      <c r="B222" s="6">
        <v>88571</v>
      </c>
      <c r="C222" s="7" t="s">
        <v>626</v>
      </c>
      <c r="D222" s="8" t="s">
        <v>53</v>
      </c>
      <c r="E222" s="7" t="s">
        <v>29</v>
      </c>
      <c r="F222" s="6">
        <v>0.06</v>
      </c>
      <c r="G222" s="6">
        <v>1.26</v>
      </c>
      <c r="H222" s="6">
        <v>0.7</v>
      </c>
      <c r="I222" s="7" t="s">
        <v>43</v>
      </c>
      <c r="J222" s="7" t="s">
        <v>62</v>
      </c>
      <c r="K222" s="7" t="s">
        <v>45</v>
      </c>
      <c r="L222" s="7" t="s">
        <v>409</v>
      </c>
      <c r="M222" s="7" t="s">
        <v>56</v>
      </c>
      <c r="N222" s="7" t="s">
        <v>627</v>
      </c>
      <c r="O222" s="6">
        <v>0.81</v>
      </c>
      <c r="P222" s="7" t="s">
        <v>36</v>
      </c>
      <c r="Q222" s="7" t="s">
        <v>58</v>
      </c>
      <c r="R222" s="7" t="s">
        <v>59</v>
      </c>
      <c r="S222" s="8" t="s">
        <v>628</v>
      </c>
      <c r="T222" s="6">
        <v>91745</v>
      </c>
      <c r="U222" s="9">
        <v>42124</v>
      </c>
      <c r="V222" s="9">
        <v>42124</v>
      </c>
      <c r="W222" s="9" t="s">
        <v>40</v>
      </c>
      <c r="X222" s="10">
        <f>NETWORKDAYS(Table1[[#This Row],[Order Date]],Table1[[#This Row],[Ship Date]])</f>
        <v>1</v>
      </c>
      <c r="Y222" s="6">
        <v>-6.6096000000000004</v>
      </c>
      <c r="Z222" s="6">
        <v>4</v>
      </c>
      <c r="AA222" s="6">
        <v>5.28</v>
      </c>
      <c r="AB222" s="6">
        <v>1.2</v>
      </c>
    </row>
    <row r="223" spans="1:28" ht="90" x14ac:dyDescent="0.45">
      <c r="A223" s="6">
        <v>2704</v>
      </c>
      <c r="B223" s="6">
        <v>91408</v>
      </c>
      <c r="C223" s="7" t="s">
        <v>629</v>
      </c>
      <c r="D223" s="8" t="s">
        <v>28</v>
      </c>
      <c r="E223" s="7" t="s">
        <v>79</v>
      </c>
      <c r="F223" s="6">
        <v>0.03</v>
      </c>
      <c r="G223" s="6">
        <v>13.48</v>
      </c>
      <c r="H223" s="6">
        <v>4.51</v>
      </c>
      <c r="I223" s="7" t="s">
        <v>54</v>
      </c>
      <c r="J223" s="7" t="s">
        <v>44</v>
      </c>
      <c r="K223" s="7" t="s">
        <v>45</v>
      </c>
      <c r="L223" s="7" t="s">
        <v>187</v>
      </c>
      <c r="M223" s="7" t="s">
        <v>47</v>
      </c>
      <c r="N223" s="7" t="s">
        <v>630</v>
      </c>
      <c r="O223" s="6">
        <v>0.59</v>
      </c>
      <c r="P223" s="7" t="s">
        <v>36</v>
      </c>
      <c r="Q223" s="7" t="s">
        <v>37</v>
      </c>
      <c r="R223" s="7" t="s">
        <v>96</v>
      </c>
      <c r="S223" s="8" t="s">
        <v>631</v>
      </c>
      <c r="T223" s="6">
        <v>32503</v>
      </c>
      <c r="U223" s="9">
        <v>42124</v>
      </c>
      <c r="V223" s="9">
        <v>42099</v>
      </c>
      <c r="W223" s="9" t="s">
        <v>40</v>
      </c>
      <c r="X223" s="10">
        <f>NETWORKDAYS(Table1[[#This Row],[Order Date]],Table1[[#This Row],[Ship Date]])</f>
        <v>-19</v>
      </c>
      <c r="Y223" s="6">
        <v>-256.01799999999997</v>
      </c>
      <c r="Z223" s="6">
        <v>4</v>
      </c>
      <c r="AA223" s="6">
        <v>59.49</v>
      </c>
      <c r="AB223" s="6">
        <v>13.45</v>
      </c>
    </row>
    <row r="224" spans="1:28" ht="51.75" x14ac:dyDescent="0.45">
      <c r="A224" s="6">
        <v>1989</v>
      </c>
      <c r="B224" s="6">
        <v>90003</v>
      </c>
      <c r="C224" s="7" t="s">
        <v>632</v>
      </c>
      <c r="D224" s="8" t="s">
        <v>53</v>
      </c>
      <c r="E224" s="7" t="s">
        <v>86</v>
      </c>
      <c r="F224" s="6">
        <v>0.1</v>
      </c>
      <c r="G224" s="6">
        <v>1.6</v>
      </c>
      <c r="H224" s="6">
        <v>1.29</v>
      </c>
      <c r="I224" s="7" t="s">
        <v>43</v>
      </c>
      <c r="J224" s="7" t="s">
        <v>87</v>
      </c>
      <c r="K224" s="7" t="s">
        <v>45</v>
      </c>
      <c r="L224" s="7" t="s">
        <v>105</v>
      </c>
      <c r="M224" s="7" t="s">
        <v>56</v>
      </c>
      <c r="N224" s="7" t="s">
        <v>633</v>
      </c>
      <c r="O224" s="6">
        <v>0.42</v>
      </c>
      <c r="P224" s="7" t="s">
        <v>36</v>
      </c>
      <c r="Q224" s="7" t="s">
        <v>58</v>
      </c>
      <c r="R224" s="7" t="s">
        <v>114</v>
      </c>
      <c r="S224" s="8" t="s">
        <v>634</v>
      </c>
      <c r="T224" s="6">
        <v>84117</v>
      </c>
      <c r="U224" s="9">
        <v>42124</v>
      </c>
      <c r="V224" s="9">
        <v>42124</v>
      </c>
      <c r="W224" s="9" t="s">
        <v>40</v>
      </c>
      <c r="X224" s="10">
        <f>NETWORKDAYS(Table1[[#This Row],[Order Date]],Table1[[#This Row],[Ship Date]])</f>
        <v>1</v>
      </c>
      <c r="Y224" s="6">
        <v>-14.990399999999999</v>
      </c>
      <c r="Z224" s="6">
        <v>11</v>
      </c>
      <c r="AA224" s="6">
        <v>16.88</v>
      </c>
      <c r="AB224" s="6">
        <v>1.5</v>
      </c>
    </row>
    <row r="225" spans="1:28" ht="26.25" x14ac:dyDescent="0.45">
      <c r="A225" s="6">
        <v>3367</v>
      </c>
      <c r="B225" s="6">
        <v>90502</v>
      </c>
      <c r="C225" s="7" t="s">
        <v>635</v>
      </c>
      <c r="D225" s="8" t="s">
        <v>78</v>
      </c>
      <c r="E225" s="7" t="s">
        <v>29</v>
      </c>
      <c r="F225" s="6">
        <v>0.1</v>
      </c>
      <c r="G225" s="6">
        <v>4.13</v>
      </c>
      <c r="H225" s="6">
        <v>0.5</v>
      </c>
      <c r="I225" s="7" t="s">
        <v>54</v>
      </c>
      <c r="J225" s="7" t="s">
        <v>87</v>
      </c>
      <c r="K225" s="7" t="s">
        <v>45</v>
      </c>
      <c r="L225" s="7" t="s">
        <v>121</v>
      </c>
      <c r="M225" s="7" t="s">
        <v>47</v>
      </c>
      <c r="N225" s="7" t="s">
        <v>636</v>
      </c>
      <c r="O225" s="6">
        <v>0.39</v>
      </c>
      <c r="P225" s="7" t="s">
        <v>36</v>
      </c>
      <c r="Q225" s="7" t="s">
        <v>82</v>
      </c>
      <c r="R225" s="7" t="s">
        <v>173</v>
      </c>
      <c r="S225" s="8" t="s">
        <v>637</v>
      </c>
      <c r="T225" s="6">
        <v>43221</v>
      </c>
      <c r="U225" s="9">
        <v>42126</v>
      </c>
      <c r="V225" s="9">
        <v>42099</v>
      </c>
      <c r="W225" s="9" t="s">
        <v>40</v>
      </c>
      <c r="X225" s="10">
        <f>NETWORKDAYS(Table1[[#This Row],[Order Date]],Table1[[#This Row],[Ship Date]])</f>
        <v>-20</v>
      </c>
      <c r="Y225" s="6">
        <v>58.263599999999997</v>
      </c>
      <c r="Z225" s="6">
        <v>18</v>
      </c>
      <c r="AA225" s="6">
        <v>84.44</v>
      </c>
      <c r="AB225" s="6">
        <v>4.03</v>
      </c>
    </row>
    <row r="226" spans="1:28" ht="64.5" x14ac:dyDescent="0.45">
      <c r="A226" s="6">
        <v>2578</v>
      </c>
      <c r="B226" s="6">
        <v>88298</v>
      </c>
      <c r="C226" s="7" t="s">
        <v>638</v>
      </c>
      <c r="D226" s="8" t="s">
        <v>28</v>
      </c>
      <c r="E226" s="7" t="s">
        <v>79</v>
      </c>
      <c r="F226" s="6">
        <v>0.04</v>
      </c>
      <c r="G226" s="6">
        <v>8.6</v>
      </c>
      <c r="H226" s="6">
        <v>6.19</v>
      </c>
      <c r="I226" s="7" t="s">
        <v>43</v>
      </c>
      <c r="J226" s="7" t="s">
        <v>87</v>
      </c>
      <c r="K226" s="7" t="s">
        <v>45</v>
      </c>
      <c r="L226" s="7" t="s">
        <v>46</v>
      </c>
      <c r="M226" s="7" t="s">
        <v>47</v>
      </c>
      <c r="N226" s="7" t="s">
        <v>639</v>
      </c>
      <c r="O226" s="6">
        <v>0.38</v>
      </c>
      <c r="P226" s="7" t="s">
        <v>36</v>
      </c>
      <c r="Q226" s="7" t="s">
        <v>37</v>
      </c>
      <c r="R226" s="7" t="s">
        <v>128</v>
      </c>
      <c r="S226" s="8" t="s">
        <v>640</v>
      </c>
      <c r="T226" s="6">
        <v>36801</v>
      </c>
      <c r="U226" s="9">
        <v>42126</v>
      </c>
      <c r="V226" s="9">
        <v>42099</v>
      </c>
      <c r="W226" s="9" t="s">
        <v>40</v>
      </c>
      <c r="X226" s="10">
        <f>NETWORKDAYS(Table1[[#This Row],[Order Date]],Table1[[#This Row],[Ship Date]])</f>
        <v>-20</v>
      </c>
      <c r="Y226" s="6">
        <v>309.71159999999998</v>
      </c>
      <c r="Z226" s="6">
        <v>5</v>
      </c>
      <c r="AA226" s="6">
        <v>46.85</v>
      </c>
      <c r="AB226" s="6">
        <v>8.56</v>
      </c>
    </row>
    <row r="227" spans="1:28" ht="39" x14ac:dyDescent="0.45">
      <c r="A227" s="6">
        <v>2531</v>
      </c>
      <c r="B227" s="6">
        <v>87452</v>
      </c>
      <c r="C227" s="7" t="s">
        <v>641</v>
      </c>
      <c r="D227" s="8" t="s">
        <v>53</v>
      </c>
      <c r="E227" s="7" t="s">
        <v>86</v>
      </c>
      <c r="F227" s="6">
        <v>0.08</v>
      </c>
      <c r="G227" s="6">
        <v>4</v>
      </c>
      <c r="H227" s="6">
        <v>1.3</v>
      </c>
      <c r="I227" s="7" t="s">
        <v>43</v>
      </c>
      <c r="J227" s="7" t="s">
        <v>31</v>
      </c>
      <c r="K227" s="7" t="s">
        <v>45</v>
      </c>
      <c r="L227" s="7" t="s">
        <v>55</v>
      </c>
      <c r="M227" s="7" t="s">
        <v>56</v>
      </c>
      <c r="N227" s="7" t="s">
        <v>642</v>
      </c>
      <c r="O227" s="6">
        <v>0.37</v>
      </c>
      <c r="P227" s="7" t="s">
        <v>36</v>
      </c>
      <c r="Q227" s="7" t="s">
        <v>58</v>
      </c>
      <c r="R227" s="7" t="s">
        <v>59</v>
      </c>
      <c r="S227" s="8" t="s">
        <v>643</v>
      </c>
      <c r="T227" s="6">
        <v>93422</v>
      </c>
      <c r="U227" s="9">
        <v>42126</v>
      </c>
      <c r="V227" s="9">
        <v>42099</v>
      </c>
      <c r="W227" s="9" t="s">
        <v>40</v>
      </c>
      <c r="X227" s="10">
        <f>NETWORKDAYS(Table1[[#This Row],[Order Date]],Table1[[#This Row],[Ship Date]])</f>
        <v>-20</v>
      </c>
      <c r="Y227" s="6">
        <v>28.4</v>
      </c>
      <c r="Z227" s="6">
        <v>14</v>
      </c>
      <c r="AA227" s="6">
        <v>51.99</v>
      </c>
      <c r="AB227" s="6">
        <v>3.92</v>
      </c>
    </row>
    <row r="228" spans="1:28" ht="77.25" x14ac:dyDescent="0.45">
      <c r="A228" s="6">
        <v>27</v>
      </c>
      <c r="B228" s="6">
        <v>87652</v>
      </c>
      <c r="C228" s="7" t="s">
        <v>644</v>
      </c>
      <c r="D228" s="8" t="s">
        <v>53</v>
      </c>
      <c r="E228" s="7" t="s">
        <v>147</v>
      </c>
      <c r="F228" s="6">
        <v>0.04</v>
      </c>
      <c r="G228" s="6">
        <v>4.1399999999999997</v>
      </c>
      <c r="H228" s="6">
        <v>6.6</v>
      </c>
      <c r="I228" s="7" t="s">
        <v>43</v>
      </c>
      <c r="J228" s="7" t="s">
        <v>62</v>
      </c>
      <c r="K228" s="7" t="s">
        <v>32</v>
      </c>
      <c r="L228" s="7" t="s">
        <v>99</v>
      </c>
      <c r="M228" s="7" t="s">
        <v>47</v>
      </c>
      <c r="N228" s="7" t="s">
        <v>645</v>
      </c>
      <c r="O228" s="6">
        <v>0.49</v>
      </c>
      <c r="P228" s="7" t="s">
        <v>36</v>
      </c>
      <c r="Q228" s="7" t="s">
        <v>58</v>
      </c>
      <c r="R228" s="7" t="s">
        <v>59</v>
      </c>
      <c r="S228" s="8" t="s">
        <v>196</v>
      </c>
      <c r="T228" s="6">
        <v>90712</v>
      </c>
      <c r="U228" s="9">
        <v>42126</v>
      </c>
      <c r="V228" s="9">
        <v>42099</v>
      </c>
      <c r="W228" s="9" t="s">
        <v>40</v>
      </c>
      <c r="X228" s="10">
        <f>NETWORKDAYS(Table1[[#This Row],[Order Date]],Table1[[#This Row],[Ship Date]])</f>
        <v>-20</v>
      </c>
      <c r="Y228" s="6">
        <v>8.8940000000000001</v>
      </c>
      <c r="Z228" s="6">
        <v>12</v>
      </c>
      <c r="AA228" s="6">
        <v>54.78</v>
      </c>
      <c r="AB228" s="6">
        <v>4.0999999999999996</v>
      </c>
    </row>
    <row r="229" spans="1:28" ht="90" x14ac:dyDescent="0.45">
      <c r="A229" s="6">
        <v>2157</v>
      </c>
      <c r="B229" s="6">
        <v>90386</v>
      </c>
      <c r="C229" s="7" t="s">
        <v>646</v>
      </c>
      <c r="D229" s="8" t="s">
        <v>42</v>
      </c>
      <c r="E229" s="7" t="s">
        <v>70</v>
      </c>
      <c r="F229" s="6">
        <v>7.0000000000000007E-2</v>
      </c>
      <c r="G229" s="6">
        <v>30.93</v>
      </c>
      <c r="H229" s="6">
        <v>3.92</v>
      </c>
      <c r="I229" s="7" t="s">
        <v>43</v>
      </c>
      <c r="J229" s="7" t="s">
        <v>87</v>
      </c>
      <c r="K229" s="7" t="s">
        <v>32</v>
      </c>
      <c r="L229" s="7" t="s">
        <v>99</v>
      </c>
      <c r="M229" s="7" t="s">
        <v>94</v>
      </c>
      <c r="N229" s="7" t="s">
        <v>647</v>
      </c>
      <c r="O229" s="6">
        <v>0.44</v>
      </c>
      <c r="P229" s="7" t="s">
        <v>36</v>
      </c>
      <c r="Q229" s="7" t="s">
        <v>49</v>
      </c>
      <c r="R229" s="7" t="s">
        <v>192</v>
      </c>
      <c r="S229" s="8" t="s">
        <v>648</v>
      </c>
      <c r="T229" s="6">
        <v>48093</v>
      </c>
      <c r="U229" s="9">
        <v>42127</v>
      </c>
      <c r="V229" s="9">
        <v>42099</v>
      </c>
      <c r="W229" s="9" t="s">
        <v>40</v>
      </c>
      <c r="X229" s="10">
        <f>NETWORKDAYS(Table1[[#This Row],[Order Date]],Table1[[#This Row],[Ship Date]])</f>
        <v>-20</v>
      </c>
      <c r="Y229" s="6">
        <v>398.30250000000001</v>
      </c>
      <c r="Z229" s="6">
        <v>19</v>
      </c>
      <c r="AA229" s="6">
        <v>577.25</v>
      </c>
      <c r="AB229" s="6">
        <v>30.86</v>
      </c>
    </row>
    <row r="230" spans="1:28" ht="51.75" x14ac:dyDescent="0.45">
      <c r="A230" s="6">
        <v>2157</v>
      </c>
      <c r="B230" s="6">
        <v>90386</v>
      </c>
      <c r="C230" s="7" t="s">
        <v>646</v>
      </c>
      <c r="D230" s="8" t="s">
        <v>42</v>
      </c>
      <c r="E230" s="7" t="s">
        <v>70</v>
      </c>
      <c r="F230" s="6">
        <v>0.05</v>
      </c>
      <c r="G230" s="6">
        <v>297.48</v>
      </c>
      <c r="H230" s="6">
        <v>18.059999999999999</v>
      </c>
      <c r="I230" s="7" t="s">
        <v>30</v>
      </c>
      <c r="J230" s="7" t="s">
        <v>87</v>
      </c>
      <c r="K230" s="7" t="s">
        <v>71</v>
      </c>
      <c r="L230" s="7" t="s">
        <v>72</v>
      </c>
      <c r="M230" s="7" t="s">
        <v>73</v>
      </c>
      <c r="N230" s="7" t="s">
        <v>649</v>
      </c>
      <c r="O230" s="6">
        <v>0.6</v>
      </c>
      <c r="P230" s="7" t="s">
        <v>36</v>
      </c>
      <c r="Q230" s="7" t="s">
        <v>49</v>
      </c>
      <c r="R230" s="7" t="s">
        <v>192</v>
      </c>
      <c r="S230" s="8" t="s">
        <v>648</v>
      </c>
      <c r="T230" s="6">
        <v>48093</v>
      </c>
      <c r="U230" s="9">
        <v>42127</v>
      </c>
      <c r="V230" s="9">
        <v>42099</v>
      </c>
      <c r="W230" s="9" t="s">
        <v>40</v>
      </c>
      <c r="X230" s="10">
        <f>NETWORKDAYS(Table1[[#This Row],[Order Date]],Table1[[#This Row],[Ship Date]])</f>
        <v>-20</v>
      </c>
      <c r="Y230" s="6">
        <v>709.85199999999998</v>
      </c>
      <c r="Z230" s="6">
        <v>14</v>
      </c>
      <c r="AA230" s="6">
        <v>4075.18</v>
      </c>
      <c r="AB230" s="6">
        <v>297.43</v>
      </c>
    </row>
    <row r="231" spans="1:28" ht="51.75" x14ac:dyDescent="0.45">
      <c r="A231" s="6">
        <v>97</v>
      </c>
      <c r="B231" s="6">
        <v>87306</v>
      </c>
      <c r="C231" s="7" t="s">
        <v>650</v>
      </c>
      <c r="D231" s="8" t="s">
        <v>42</v>
      </c>
      <c r="E231" s="7" t="s">
        <v>147</v>
      </c>
      <c r="F231" s="6">
        <v>0.06</v>
      </c>
      <c r="G231" s="6">
        <v>115.99</v>
      </c>
      <c r="H231" s="6">
        <v>8.99</v>
      </c>
      <c r="I231" s="7" t="s">
        <v>43</v>
      </c>
      <c r="J231" s="7" t="s">
        <v>87</v>
      </c>
      <c r="K231" s="7" t="s">
        <v>71</v>
      </c>
      <c r="L231" s="7" t="s">
        <v>234</v>
      </c>
      <c r="M231" s="7" t="s">
        <v>47</v>
      </c>
      <c r="N231" s="7" t="s">
        <v>235</v>
      </c>
      <c r="O231" s="6">
        <v>0.57999999999999996</v>
      </c>
      <c r="P231" s="7" t="s">
        <v>36</v>
      </c>
      <c r="Q231" s="7" t="s">
        <v>49</v>
      </c>
      <c r="R231" s="7" t="s">
        <v>189</v>
      </c>
      <c r="S231" s="8" t="s">
        <v>651</v>
      </c>
      <c r="T231" s="6">
        <v>66502</v>
      </c>
      <c r="U231" s="9">
        <v>42127</v>
      </c>
      <c r="V231" s="9">
        <v>42099</v>
      </c>
      <c r="W231" s="9" t="s">
        <v>40</v>
      </c>
      <c r="X231" s="10">
        <f>NETWORKDAYS(Table1[[#This Row],[Order Date]],Table1[[#This Row],[Ship Date]])</f>
        <v>-20</v>
      </c>
      <c r="Y231" s="6">
        <v>685.6146</v>
      </c>
      <c r="Z231" s="6">
        <v>20</v>
      </c>
      <c r="AA231" s="6">
        <v>1952.56</v>
      </c>
      <c r="AB231" s="6">
        <v>115.93</v>
      </c>
    </row>
    <row r="232" spans="1:28" ht="39" x14ac:dyDescent="0.45">
      <c r="A232" s="6">
        <v>1869</v>
      </c>
      <c r="B232" s="6">
        <v>89209</v>
      </c>
      <c r="C232" s="7" t="s">
        <v>652</v>
      </c>
      <c r="D232" s="8" t="s">
        <v>53</v>
      </c>
      <c r="E232" s="7" t="s">
        <v>147</v>
      </c>
      <c r="F232" s="6">
        <v>0.08</v>
      </c>
      <c r="G232" s="6">
        <v>8.09</v>
      </c>
      <c r="H232" s="6">
        <v>7.96</v>
      </c>
      <c r="I232" s="7" t="s">
        <v>43</v>
      </c>
      <c r="J232" s="7" t="s">
        <v>44</v>
      </c>
      <c r="K232" s="7" t="s">
        <v>32</v>
      </c>
      <c r="L232" s="7" t="s">
        <v>99</v>
      </c>
      <c r="M232" s="7" t="s">
        <v>47</v>
      </c>
      <c r="N232" s="7" t="s">
        <v>653</v>
      </c>
      <c r="O232" s="6">
        <v>0.49</v>
      </c>
      <c r="P232" s="7" t="s">
        <v>36</v>
      </c>
      <c r="Q232" s="7" t="s">
        <v>58</v>
      </c>
      <c r="R232" s="7" t="s">
        <v>654</v>
      </c>
      <c r="S232" s="8" t="s">
        <v>655</v>
      </c>
      <c r="T232" s="6">
        <v>88310</v>
      </c>
      <c r="U232" s="9">
        <v>42127</v>
      </c>
      <c r="V232" s="9">
        <v>42099</v>
      </c>
      <c r="W232" s="9" t="s">
        <v>40</v>
      </c>
      <c r="X232" s="10">
        <f>NETWORKDAYS(Table1[[#This Row],[Order Date]],Table1[[#This Row],[Ship Date]])</f>
        <v>-20</v>
      </c>
      <c r="Y232" s="6">
        <v>-88.82</v>
      </c>
      <c r="Z232" s="6">
        <v>10</v>
      </c>
      <c r="AA232" s="6">
        <v>80.349999999999994</v>
      </c>
      <c r="AB232" s="6">
        <v>8.01</v>
      </c>
    </row>
    <row r="233" spans="1:28" ht="77.25" x14ac:dyDescent="0.45">
      <c r="A233" s="6">
        <v>335</v>
      </c>
      <c r="B233" s="6">
        <v>87277</v>
      </c>
      <c r="C233" s="7" t="s">
        <v>656</v>
      </c>
      <c r="D233" s="8" t="s">
        <v>53</v>
      </c>
      <c r="E233" s="7" t="s">
        <v>29</v>
      </c>
      <c r="F233" s="6">
        <v>0.09</v>
      </c>
      <c r="G233" s="6">
        <v>6.28</v>
      </c>
      <c r="H233" s="6">
        <v>5.29</v>
      </c>
      <c r="I233" s="7" t="s">
        <v>43</v>
      </c>
      <c r="J233" s="7" t="s">
        <v>62</v>
      </c>
      <c r="K233" s="7" t="s">
        <v>32</v>
      </c>
      <c r="L233" s="7" t="s">
        <v>99</v>
      </c>
      <c r="M233" s="7" t="s">
        <v>47</v>
      </c>
      <c r="N233" s="7" t="s">
        <v>657</v>
      </c>
      <c r="O233" s="6">
        <v>0.43</v>
      </c>
      <c r="P233" s="7" t="s">
        <v>36</v>
      </c>
      <c r="Q233" s="7" t="s">
        <v>58</v>
      </c>
      <c r="R233" s="7" t="s">
        <v>107</v>
      </c>
      <c r="S233" s="8" t="s">
        <v>658</v>
      </c>
      <c r="T233" s="6">
        <v>97504</v>
      </c>
      <c r="U233" s="9">
        <v>42128</v>
      </c>
      <c r="V233" s="9">
        <v>42099</v>
      </c>
      <c r="W233" s="9" t="s">
        <v>40</v>
      </c>
      <c r="X233" s="10">
        <f>NETWORKDAYS(Table1[[#This Row],[Order Date]],Table1[[#This Row],[Ship Date]])</f>
        <v>-21</v>
      </c>
      <c r="Y233" s="6">
        <v>-5.2</v>
      </c>
      <c r="Z233" s="6">
        <v>1</v>
      </c>
      <c r="AA233" s="6">
        <v>8.5299999999999994</v>
      </c>
      <c r="AB233" s="6">
        <v>6.19</v>
      </c>
    </row>
    <row r="234" spans="1:28" ht="77.25" x14ac:dyDescent="0.45">
      <c r="A234" s="6">
        <v>2289</v>
      </c>
      <c r="B234" s="6">
        <v>88165</v>
      </c>
      <c r="C234" s="7" t="s">
        <v>659</v>
      </c>
      <c r="D234" s="8" t="s">
        <v>42</v>
      </c>
      <c r="E234" s="7" t="s">
        <v>29</v>
      </c>
      <c r="F234" s="6">
        <v>0.01</v>
      </c>
      <c r="G234" s="6">
        <v>7.59</v>
      </c>
      <c r="H234" s="6">
        <v>4</v>
      </c>
      <c r="I234" s="7" t="s">
        <v>43</v>
      </c>
      <c r="J234" s="7" t="s">
        <v>87</v>
      </c>
      <c r="K234" s="7" t="s">
        <v>32</v>
      </c>
      <c r="L234" s="7" t="s">
        <v>99</v>
      </c>
      <c r="M234" s="7" t="s">
        <v>56</v>
      </c>
      <c r="N234" s="7" t="s">
        <v>660</v>
      </c>
      <c r="O234" s="6">
        <v>0.42</v>
      </c>
      <c r="P234" s="7" t="s">
        <v>36</v>
      </c>
      <c r="Q234" s="7" t="s">
        <v>49</v>
      </c>
      <c r="R234" s="7" t="s">
        <v>50</v>
      </c>
      <c r="S234" s="8" t="s">
        <v>661</v>
      </c>
      <c r="T234" s="6">
        <v>55337</v>
      </c>
      <c r="U234" s="9">
        <v>42128</v>
      </c>
      <c r="V234" s="9">
        <v>42099</v>
      </c>
      <c r="W234" s="9" t="s">
        <v>40</v>
      </c>
      <c r="X234" s="10">
        <f>NETWORKDAYS(Table1[[#This Row],[Order Date]],Table1[[#This Row],[Ship Date]])</f>
        <v>-21</v>
      </c>
      <c r="Y234" s="6">
        <v>2.97</v>
      </c>
      <c r="Z234" s="6">
        <v>17</v>
      </c>
      <c r="AA234" s="6">
        <v>136.25</v>
      </c>
      <c r="AB234" s="6">
        <v>7.58</v>
      </c>
    </row>
    <row r="235" spans="1:28" ht="26.25" x14ac:dyDescent="0.45">
      <c r="A235" s="6">
        <v>2693</v>
      </c>
      <c r="B235" s="6">
        <v>90624</v>
      </c>
      <c r="C235" s="7" t="s">
        <v>662</v>
      </c>
      <c r="D235" s="8" t="s">
        <v>78</v>
      </c>
      <c r="E235" s="7" t="s">
        <v>29</v>
      </c>
      <c r="F235" s="6">
        <v>0.01</v>
      </c>
      <c r="G235" s="6">
        <v>30.98</v>
      </c>
      <c r="H235" s="6">
        <v>9.18</v>
      </c>
      <c r="I235" s="7" t="s">
        <v>43</v>
      </c>
      <c r="J235" s="7" t="s">
        <v>87</v>
      </c>
      <c r="K235" s="7" t="s">
        <v>45</v>
      </c>
      <c r="L235" s="7" t="s">
        <v>55</v>
      </c>
      <c r="M235" s="7" t="s">
        <v>47</v>
      </c>
      <c r="N235" s="7" t="s">
        <v>464</v>
      </c>
      <c r="O235" s="6">
        <v>0.4</v>
      </c>
      <c r="P235" s="7" t="s">
        <v>36</v>
      </c>
      <c r="Q235" s="7" t="s">
        <v>82</v>
      </c>
      <c r="R235" s="7" t="s">
        <v>139</v>
      </c>
      <c r="S235" s="8" t="s">
        <v>663</v>
      </c>
      <c r="T235" s="6">
        <v>5201</v>
      </c>
      <c r="U235" s="9">
        <v>42128</v>
      </c>
      <c r="V235" s="9">
        <v>42099</v>
      </c>
      <c r="W235" s="9" t="s">
        <v>40</v>
      </c>
      <c r="X235" s="10">
        <f>NETWORKDAYS(Table1[[#This Row],[Order Date]],Table1[[#This Row],[Ship Date]])</f>
        <v>-21</v>
      </c>
      <c r="Y235" s="6">
        <v>380.46800000000002</v>
      </c>
      <c r="Z235" s="6">
        <v>20</v>
      </c>
      <c r="AA235" s="6">
        <v>627.19000000000005</v>
      </c>
      <c r="AB235" s="6">
        <v>30.97</v>
      </c>
    </row>
    <row r="236" spans="1:28" ht="51.75" x14ac:dyDescent="0.45">
      <c r="A236" s="6">
        <v>3356</v>
      </c>
      <c r="B236" s="6">
        <v>88588</v>
      </c>
      <c r="C236" s="7" t="s">
        <v>664</v>
      </c>
      <c r="D236" s="8" t="s">
        <v>53</v>
      </c>
      <c r="E236" s="7" t="s">
        <v>86</v>
      </c>
      <c r="F236" s="6">
        <v>0.04</v>
      </c>
      <c r="G236" s="6">
        <v>65.989999999999995</v>
      </c>
      <c r="H236" s="6">
        <v>5.63</v>
      </c>
      <c r="I236" s="7" t="s">
        <v>54</v>
      </c>
      <c r="J236" s="7" t="s">
        <v>62</v>
      </c>
      <c r="K236" s="7" t="s">
        <v>71</v>
      </c>
      <c r="L236" s="7" t="s">
        <v>234</v>
      </c>
      <c r="M236" s="7" t="s">
        <v>47</v>
      </c>
      <c r="N236" s="7" t="s">
        <v>665</v>
      </c>
      <c r="O236" s="6">
        <v>0.56000000000000005</v>
      </c>
      <c r="P236" s="7" t="s">
        <v>36</v>
      </c>
      <c r="Q236" s="7" t="s">
        <v>58</v>
      </c>
      <c r="R236" s="7" t="s">
        <v>184</v>
      </c>
      <c r="S236" s="8" t="s">
        <v>666</v>
      </c>
      <c r="T236" s="6">
        <v>83616</v>
      </c>
      <c r="U236" s="9">
        <v>42128</v>
      </c>
      <c r="V236" s="9">
        <v>42099</v>
      </c>
      <c r="W236" s="9" t="s">
        <v>40</v>
      </c>
      <c r="X236" s="10">
        <f>NETWORKDAYS(Table1[[#This Row],[Order Date]],Table1[[#This Row],[Ship Date]])</f>
        <v>-21</v>
      </c>
      <c r="Y236" s="6">
        <v>605.04719999999998</v>
      </c>
      <c r="Z236" s="6">
        <v>15</v>
      </c>
      <c r="AA236" s="6">
        <v>876.88</v>
      </c>
      <c r="AB236" s="6">
        <v>65.95</v>
      </c>
    </row>
    <row r="237" spans="1:28" ht="128.25" x14ac:dyDescent="0.45">
      <c r="A237" s="6">
        <v>1935</v>
      </c>
      <c r="B237" s="6">
        <v>86688</v>
      </c>
      <c r="C237" s="7" t="s">
        <v>667</v>
      </c>
      <c r="D237" s="8" t="s">
        <v>42</v>
      </c>
      <c r="E237" s="7" t="s">
        <v>79</v>
      </c>
      <c r="F237" s="6">
        <v>0.01</v>
      </c>
      <c r="G237" s="6">
        <v>110.98</v>
      </c>
      <c r="H237" s="6">
        <v>13.99</v>
      </c>
      <c r="I237" s="7" t="s">
        <v>43</v>
      </c>
      <c r="J237" s="7" t="s">
        <v>87</v>
      </c>
      <c r="K237" s="7" t="s">
        <v>32</v>
      </c>
      <c r="L237" s="7" t="s">
        <v>99</v>
      </c>
      <c r="M237" s="7" t="s">
        <v>112</v>
      </c>
      <c r="N237" s="7" t="s">
        <v>668</v>
      </c>
      <c r="O237" s="6">
        <v>0.69</v>
      </c>
      <c r="P237" s="7" t="s">
        <v>36</v>
      </c>
      <c r="Q237" s="7" t="s">
        <v>49</v>
      </c>
      <c r="R237" s="7" t="s">
        <v>236</v>
      </c>
      <c r="S237" s="8" t="s">
        <v>669</v>
      </c>
      <c r="T237" s="6">
        <v>75051</v>
      </c>
      <c r="U237" s="9">
        <v>42154</v>
      </c>
      <c r="V237" s="9">
        <v>42100</v>
      </c>
      <c r="W237" s="9" t="s">
        <v>40</v>
      </c>
      <c r="X237" s="10">
        <f>NETWORKDAYS(Table1[[#This Row],[Order Date]],Table1[[#This Row],[Ship Date]])</f>
        <v>-40</v>
      </c>
      <c r="Y237" s="6">
        <v>1448.7309</v>
      </c>
      <c r="Z237" s="6">
        <v>19</v>
      </c>
      <c r="AA237" s="6">
        <v>2099.61</v>
      </c>
      <c r="AB237" s="6">
        <v>110.97</v>
      </c>
    </row>
    <row r="238" spans="1:28" ht="64.5" x14ac:dyDescent="0.45">
      <c r="A238" s="6">
        <v>2980</v>
      </c>
      <c r="B238" s="6">
        <v>86548</v>
      </c>
      <c r="C238" s="7" t="s">
        <v>670</v>
      </c>
      <c r="D238" s="8" t="s">
        <v>78</v>
      </c>
      <c r="E238" s="7" t="s">
        <v>79</v>
      </c>
      <c r="F238" s="6">
        <v>0.04</v>
      </c>
      <c r="G238" s="6">
        <v>2.88</v>
      </c>
      <c r="H238" s="6">
        <v>1.01</v>
      </c>
      <c r="I238" s="7" t="s">
        <v>43</v>
      </c>
      <c r="J238" s="7" t="s">
        <v>62</v>
      </c>
      <c r="K238" s="7" t="s">
        <v>45</v>
      </c>
      <c r="L238" s="7" t="s">
        <v>105</v>
      </c>
      <c r="M238" s="7" t="s">
        <v>56</v>
      </c>
      <c r="N238" s="7" t="s">
        <v>671</v>
      </c>
      <c r="O238" s="6">
        <v>0.55000000000000004</v>
      </c>
      <c r="P238" s="7" t="s">
        <v>36</v>
      </c>
      <c r="Q238" s="7" t="s">
        <v>82</v>
      </c>
      <c r="R238" s="7" t="s">
        <v>173</v>
      </c>
      <c r="S238" s="8" t="s">
        <v>672</v>
      </c>
      <c r="T238" s="6">
        <v>44870</v>
      </c>
      <c r="U238" s="9">
        <v>42154</v>
      </c>
      <c r="V238" s="9">
        <v>42100</v>
      </c>
      <c r="W238" s="9" t="s">
        <v>40</v>
      </c>
      <c r="X238" s="10">
        <f>NETWORKDAYS(Table1[[#This Row],[Order Date]],Table1[[#This Row],[Ship Date]])</f>
        <v>-40</v>
      </c>
      <c r="Y238" s="6">
        <v>15.246</v>
      </c>
      <c r="Z238" s="6">
        <v>39</v>
      </c>
      <c r="AA238" s="6">
        <v>111.92</v>
      </c>
      <c r="AB238" s="6">
        <v>2.84</v>
      </c>
    </row>
    <row r="239" spans="1:28" ht="77.25" x14ac:dyDescent="0.45">
      <c r="A239" s="6">
        <v>797</v>
      </c>
      <c r="B239" s="6">
        <v>86868</v>
      </c>
      <c r="C239" s="7" t="s">
        <v>673</v>
      </c>
      <c r="D239" s="8" t="s">
        <v>53</v>
      </c>
      <c r="E239" s="7" t="s">
        <v>147</v>
      </c>
      <c r="F239" s="6">
        <v>0.04</v>
      </c>
      <c r="G239" s="6">
        <v>9.11</v>
      </c>
      <c r="H239" s="6">
        <v>2.25</v>
      </c>
      <c r="I239" s="7" t="s">
        <v>43</v>
      </c>
      <c r="J239" s="7" t="s">
        <v>62</v>
      </c>
      <c r="K239" s="7" t="s">
        <v>45</v>
      </c>
      <c r="L239" s="7" t="s">
        <v>105</v>
      </c>
      <c r="M239" s="7" t="s">
        <v>56</v>
      </c>
      <c r="N239" s="7" t="s">
        <v>674</v>
      </c>
      <c r="O239" s="6">
        <v>0.52</v>
      </c>
      <c r="P239" s="7" t="s">
        <v>36</v>
      </c>
      <c r="Q239" s="7" t="s">
        <v>58</v>
      </c>
      <c r="R239" s="7" t="s">
        <v>114</v>
      </c>
      <c r="S239" s="8" t="s">
        <v>675</v>
      </c>
      <c r="T239" s="6">
        <v>84067</v>
      </c>
      <c r="U239" s="9">
        <v>42156</v>
      </c>
      <c r="V239" s="9">
        <v>42100</v>
      </c>
      <c r="W239" s="9" t="s">
        <v>40</v>
      </c>
      <c r="X239" s="10">
        <f>NETWORKDAYS(Table1[[#This Row],[Order Date]],Table1[[#This Row],[Ship Date]])</f>
        <v>-41</v>
      </c>
      <c r="Y239" s="6">
        <v>-3.496</v>
      </c>
      <c r="Z239" s="6">
        <v>2</v>
      </c>
      <c r="AA239" s="6">
        <v>18.59</v>
      </c>
      <c r="AB239" s="6">
        <v>9.07</v>
      </c>
    </row>
    <row r="240" spans="1:28" ht="39" x14ac:dyDescent="0.45">
      <c r="A240" s="6">
        <v>1461</v>
      </c>
      <c r="B240" s="6">
        <v>86397</v>
      </c>
      <c r="C240" s="7" t="s">
        <v>676</v>
      </c>
      <c r="D240" s="8" t="s">
        <v>42</v>
      </c>
      <c r="E240" s="7" t="s">
        <v>70</v>
      </c>
      <c r="F240" s="6">
        <v>0.05</v>
      </c>
      <c r="G240" s="6">
        <v>12.95</v>
      </c>
      <c r="H240" s="6">
        <v>4.9800000000000004</v>
      </c>
      <c r="I240" s="7" t="s">
        <v>43</v>
      </c>
      <c r="J240" s="7" t="s">
        <v>44</v>
      </c>
      <c r="K240" s="7" t="s">
        <v>45</v>
      </c>
      <c r="L240" s="7" t="s">
        <v>46</v>
      </c>
      <c r="M240" s="7" t="s">
        <v>47</v>
      </c>
      <c r="N240" s="7" t="s">
        <v>677</v>
      </c>
      <c r="O240" s="6">
        <v>0.4</v>
      </c>
      <c r="P240" s="7" t="s">
        <v>36</v>
      </c>
      <c r="Q240" s="7" t="s">
        <v>49</v>
      </c>
      <c r="R240" s="7" t="s">
        <v>256</v>
      </c>
      <c r="S240" s="8" t="s">
        <v>678</v>
      </c>
      <c r="T240" s="6">
        <v>47905</v>
      </c>
      <c r="U240" s="9">
        <v>42157</v>
      </c>
      <c r="V240" s="9">
        <v>42100</v>
      </c>
      <c r="W240" s="9" t="s">
        <v>40</v>
      </c>
      <c r="X240" s="10">
        <f>NETWORKDAYS(Table1[[#This Row],[Order Date]],Table1[[#This Row],[Ship Date]])</f>
        <v>-42</v>
      </c>
      <c r="Y240" s="6">
        <v>134.16825</v>
      </c>
      <c r="Z240" s="6">
        <v>19</v>
      </c>
      <c r="AA240" s="6">
        <v>252.36</v>
      </c>
      <c r="AB240" s="6">
        <v>12.9</v>
      </c>
    </row>
    <row r="241" spans="1:28" ht="64.5" x14ac:dyDescent="0.45">
      <c r="A241" s="6">
        <v>3374</v>
      </c>
      <c r="B241" s="6">
        <v>87473</v>
      </c>
      <c r="C241" s="7" t="s">
        <v>679</v>
      </c>
      <c r="D241" s="8" t="s">
        <v>78</v>
      </c>
      <c r="E241" s="7" t="s">
        <v>86</v>
      </c>
      <c r="F241" s="6">
        <v>0.01</v>
      </c>
      <c r="G241" s="6">
        <v>179.29</v>
      </c>
      <c r="H241" s="6">
        <v>29.21</v>
      </c>
      <c r="I241" s="7" t="s">
        <v>30</v>
      </c>
      <c r="J241" s="7" t="s">
        <v>62</v>
      </c>
      <c r="K241" s="7" t="s">
        <v>32</v>
      </c>
      <c r="L241" s="7" t="s">
        <v>33</v>
      </c>
      <c r="M241" s="7" t="s">
        <v>34</v>
      </c>
      <c r="N241" s="7" t="s">
        <v>680</v>
      </c>
      <c r="O241" s="6">
        <v>0.76</v>
      </c>
      <c r="P241" s="7" t="s">
        <v>36</v>
      </c>
      <c r="Q241" s="7" t="s">
        <v>82</v>
      </c>
      <c r="R241" s="7" t="s">
        <v>403</v>
      </c>
      <c r="S241" s="8" t="s">
        <v>681</v>
      </c>
      <c r="T241" s="6">
        <v>21113</v>
      </c>
      <c r="U241" s="9">
        <v>42157</v>
      </c>
      <c r="V241" s="9">
        <v>42100</v>
      </c>
      <c r="W241" s="9" t="s">
        <v>40</v>
      </c>
      <c r="X241" s="10">
        <f>NETWORKDAYS(Table1[[#This Row],[Order Date]],Table1[[#This Row],[Ship Date]])</f>
        <v>-42</v>
      </c>
      <c r="Y241" s="6">
        <v>66.362219999999994</v>
      </c>
      <c r="Z241" s="6">
        <v>8</v>
      </c>
      <c r="AA241" s="6">
        <v>1487.9</v>
      </c>
      <c r="AB241" s="6">
        <v>179.28</v>
      </c>
    </row>
    <row r="242" spans="1:28" ht="51.75" x14ac:dyDescent="0.45">
      <c r="A242" s="6">
        <v>1170</v>
      </c>
      <c r="B242" s="6">
        <v>87520</v>
      </c>
      <c r="C242" s="7" t="s">
        <v>682</v>
      </c>
      <c r="D242" s="8" t="s">
        <v>78</v>
      </c>
      <c r="E242" s="7" t="s">
        <v>147</v>
      </c>
      <c r="F242" s="6">
        <v>0</v>
      </c>
      <c r="G242" s="6">
        <v>200.99</v>
      </c>
      <c r="H242" s="6">
        <v>8.08</v>
      </c>
      <c r="I242" s="7" t="s">
        <v>43</v>
      </c>
      <c r="J242" s="7" t="s">
        <v>44</v>
      </c>
      <c r="K242" s="7" t="s">
        <v>71</v>
      </c>
      <c r="L242" s="7" t="s">
        <v>234</v>
      </c>
      <c r="M242" s="7" t="s">
        <v>47</v>
      </c>
      <c r="N242" s="7" t="s">
        <v>683</v>
      </c>
      <c r="O242" s="6">
        <v>0.59</v>
      </c>
      <c r="P242" s="7" t="s">
        <v>36</v>
      </c>
      <c r="Q242" s="7" t="s">
        <v>82</v>
      </c>
      <c r="R242" s="7" t="s">
        <v>684</v>
      </c>
      <c r="S242" s="8" t="s">
        <v>685</v>
      </c>
      <c r="T242" s="6">
        <v>19711</v>
      </c>
      <c r="U242" s="9">
        <v>42157</v>
      </c>
      <c r="V242" s="9">
        <v>42100</v>
      </c>
      <c r="W242" s="9" t="s">
        <v>40</v>
      </c>
      <c r="X242" s="10">
        <f>NETWORKDAYS(Table1[[#This Row],[Order Date]],Table1[[#This Row],[Ship Date]])</f>
        <v>-42</v>
      </c>
      <c r="Y242" s="6">
        <v>281.53440000000001</v>
      </c>
      <c r="Z242" s="6">
        <v>6</v>
      </c>
      <c r="AA242" s="6">
        <v>1076.3</v>
      </c>
      <c r="AB242" s="6">
        <v>200.99</v>
      </c>
    </row>
    <row r="243" spans="1:28" ht="26.25" x14ac:dyDescent="0.45">
      <c r="A243" s="6">
        <v>2089</v>
      </c>
      <c r="B243" s="6">
        <v>88348</v>
      </c>
      <c r="C243" s="7" t="s">
        <v>686</v>
      </c>
      <c r="D243" s="8" t="s">
        <v>78</v>
      </c>
      <c r="E243" s="7" t="s">
        <v>79</v>
      </c>
      <c r="F243" s="6">
        <v>0.1</v>
      </c>
      <c r="G243" s="6">
        <v>3.98</v>
      </c>
      <c r="H243" s="6">
        <v>2.97</v>
      </c>
      <c r="I243" s="7" t="s">
        <v>54</v>
      </c>
      <c r="J243" s="7" t="s">
        <v>62</v>
      </c>
      <c r="K243" s="7" t="s">
        <v>45</v>
      </c>
      <c r="L243" s="7" t="s">
        <v>55</v>
      </c>
      <c r="M243" s="7" t="s">
        <v>56</v>
      </c>
      <c r="N243" s="7" t="s">
        <v>687</v>
      </c>
      <c r="O243" s="6">
        <v>0.35</v>
      </c>
      <c r="P243" s="7" t="s">
        <v>36</v>
      </c>
      <c r="Q243" s="7" t="s">
        <v>82</v>
      </c>
      <c r="R243" s="7" t="s">
        <v>83</v>
      </c>
      <c r="S243" s="8" t="s">
        <v>688</v>
      </c>
      <c r="T243" s="6">
        <v>10956</v>
      </c>
      <c r="U243" s="9">
        <v>42185</v>
      </c>
      <c r="V243" s="9">
        <v>42101</v>
      </c>
      <c r="W243" s="9" t="s">
        <v>40</v>
      </c>
      <c r="X243" s="10">
        <f>NETWORKDAYS(Table1[[#This Row],[Order Date]],Table1[[#This Row],[Ship Date]])</f>
        <v>-61</v>
      </c>
      <c r="Y243" s="6">
        <v>-5.3849999999999998</v>
      </c>
      <c r="Z243" s="6">
        <v>5</v>
      </c>
      <c r="AA243" s="6">
        <v>20.54</v>
      </c>
      <c r="AB243" s="6">
        <v>3.88</v>
      </c>
    </row>
    <row r="244" spans="1:28" ht="77.25" x14ac:dyDescent="0.45">
      <c r="A244" s="6">
        <v>1777</v>
      </c>
      <c r="B244" s="6">
        <v>89940</v>
      </c>
      <c r="C244" s="7" t="s">
        <v>484</v>
      </c>
      <c r="D244" s="8" t="s">
        <v>42</v>
      </c>
      <c r="E244" s="7" t="s">
        <v>79</v>
      </c>
      <c r="F244" s="6">
        <v>0.02</v>
      </c>
      <c r="G244" s="6">
        <v>10.06</v>
      </c>
      <c r="H244" s="6">
        <v>2.06</v>
      </c>
      <c r="I244" s="7" t="s">
        <v>43</v>
      </c>
      <c r="J244" s="7" t="s">
        <v>44</v>
      </c>
      <c r="K244" s="7" t="s">
        <v>45</v>
      </c>
      <c r="L244" s="7" t="s">
        <v>55</v>
      </c>
      <c r="M244" s="7" t="s">
        <v>56</v>
      </c>
      <c r="N244" s="7" t="s">
        <v>689</v>
      </c>
      <c r="O244" s="6">
        <v>0.39</v>
      </c>
      <c r="P244" s="7" t="s">
        <v>36</v>
      </c>
      <c r="Q244" s="7" t="s">
        <v>49</v>
      </c>
      <c r="R244" s="7" t="s">
        <v>256</v>
      </c>
      <c r="S244" s="8" t="s">
        <v>486</v>
      </c>
      <c r="T244" s="6">
        <v>46383</v>
      </c>
      <c r="U244" s="9">
        <v>42007</v>
      </c>
      <c r="V244" s="9">
        <v>42217</v>
      </c>
      <c r="W244" s="9" t="s">
        <v>690</v>
      </c>
      <c r="X244" s="10">
        <f>NETWORKDAYS(Table1[[#This Row],[Order Date]],Table1[[#This Row],[Ship Date]])</f>
        <v>150</v>
      </c>
      <c r="Y244" s="6">
        <v>90.624600000000001</v>
      </c>
      <c r="Z244" s="6">
        <v>13</v>
      </c>
      <c r="AA244" s="6">
        <v>131.34</v>
      </c>
      <c r="AB244" s="6">
        <v>10.039999999999999</v>
      </c>
    </row>
    <row r="245" spans="1:28" ht="26.25" x14ac:dyDescent="0.45">
      <c r="A245" s="6">
        <v>1782</v>
      </c>
      <c r="B245" s="6">
        <v>89856</v>
      </c>
      <c r="C245" s="7" t="s">
        <v>691</v>
      </c>
      <c r="D245" s="8" t="s">
        <v>53</v>
      </c>
      <c r="E245" s="7" t="s">
        <v>70</v>
      </c>
      <c r="F245" s="6">
        <v>0.03</v>
      </c>
      <c r="G245" s="6">
        <v>3.28</v>
      </c>
      <c r="H245" s="6">
        <v>3.97</v>
      </c>
      <c r="I245" s="7" t="s">
        <v>43</v>
      </c>
      <c r="J245" s="7" t="s">
        <v>87</v>
      </c>
      <c r="K245" s="7" t="s">
        <v>45</v>
      </c>
      <c r="L245" s="7" t="s">
        <v>105</v>
      </c>
      <c r="M245" s="7" t="s">
        <v>56</v>
      </c>
      <c r="N245" s="7" t="s">
        <v>573</v>
      </c>
      <c r="O245" s="6">
        <v>0.56000000000000005</v>
      </c>
      <c r="P245" s="7" t="s">
        <v>36</v>
      </c>
      <c r="Q245" s="7" t="s">
        <v>58</v>
      </c>
      <c r="R245" s="7" t="s">
        <v>59</v>
      </c>
      <c r="S245" s="8" t="s">
        <v>692</v>
      </c>
      <c r="T245" s="6">
        <v>92672</v>
      </c>
      <c r="U245" s="9">
        <v>42010</v>
      </c>
      <c r="V245" s="9">
        <v>42217</v>
      </c>
      <c r="W245" s="9" t="s">
        <v>690</v>
      </c>
      <c r="X245" s="10">
        <f>NETWORKDAYS(Table1[[#This Row],[Order Date]],Table1[[#This Row],[Ship Date]])</f>
        <v>149</v>
      </c>
      <c r="Y245" s="6">
        <v>-90.755600000000001</v>
      </c>
      <c r="Z245" s="6">
        <v>7</v>
      </c>
      <c r="AA245" s="6">
        <v>24.57</v>
      </c>
      <c r="AB245" s="6">
        <v>3.25</v>
      </c>
    </row>
    <row r="246" spans="1:28" ht="77.25" x14ac:dyDescent="0.45">
      <c r="A246" s="6">
        <v>211</v>
      </c>
      <c r="B246" s="6">
        <v>85964</v>
      </c>
      <c r="C246" s="7" t="s">
        <v>693</v>
      </c>
      <c r="D246" s="8" t="s">
        <v>78</v>
      </c>
      <c r="E246" s="7" t="s">
        <v>86</v>
      </c>
      <c r="F246" s="6">
        <v>0.01</v>
      </c>
      <c r="G246" s="6">
        <v>10.06</v>
      </c>
      <c r="H246" s="6">
        <v>2.06</v>
      </c>
      <c r="I246" s="7" t="s">
        <v>43</v>
      </c>
      <c r="J246" s="7" t="s">
        <v>44</v>
      </c>
      <c r="K246" s="7" t="s">
        <v>45</v>
      </c>
      <c r="L246" s="7" t="s">
        <v>55</v>
      </c>
      <c r="M246" s="7" t="s">
        <v>56</v>
      </c>
      <c r="N246" s="7" t="s">
        <v>689</v>
      </c>
      <c r="O246" s="6">
        <v>0.39</v>
      </c>
      <c r="P246" s="7" t="s">
        <v>36</v>
      </c>
      <c r="Q246" s="7" t="s">
        <v>82</v>
      </c>
      <c r="R246" s="7" t="s">
        <v>83</v>
      </c>
      <c r="S246" s="8" t="s">
        <v>694</v>
      </c>
      <c r="T246" s="6">
        <v>13501</v>
      </c>
      <c r="U246" s="9">
        <v>42010</v>
      </c>
      <c r="V246" s="9">
        <v>42217</v>
      </c>
      <c r="W246" s="9" t="s">
        <v>690</v>
      </c>
      <c r="X246" s="10">
        <f>NETWORKDAYS(Table1[[#This Row],[Order Date]],Table1[[#This Row],[Ship Date]])</f>
        <v>149</v>
      </c>
      <c r="Y246" s="6">
        <v>7.59</v>
      </c>
      <c r="Z246" s="6">
        <v>2</v>
      </c>
      <c r="AA246" s="6">
        <v>21.2</v>
      </c>
      <c r="AB246" s="6">
        <v>10.050000000000001</v>
      </c>
    </row>
    <row r="247" spans="1:28" ht="51.75" x14ac:dyDescent="0.45">
      <c r="A247" s="6">
        <v>211</v>
      </c>
      <c r="B247" s="6">
        <v>85964</v>
      </c>
      <c r="C247" s="7" t="s">
        <v>693</v>
      </c>
      <c r="D247" s="8" t="s">
        <v>78</v>
      </c>
      <c r="E247" s="7" t="s">
        <v>86</v>
      </c>
      <c r="F247" s="6">
        <v>0</v>
      </c>
      <c r="G247" s="6">
        <v>65.989999999999995</v>
      </c>
      <c r="H247" s="6">
        <v>5.92</v>
      </c>
      <c r="I247" s="7" t="s">
        <v>43</v>
      </c>
      <c r="J247" s="7" t="s">
        <v>44</v>
      </c>
      <c r="K247" s="7" t="s">
        <v>71</v>
      </c>
      <c r="L247" s="7" t="s">
        <v>234</v>
      </c>
      <c r="M247" s="7" t="s">
        <v>47</v>
      </c>
      <c r="N247" s="7" t="s">
        <v>695</v>
      </c>
      <c r="O247" s="6">
        <v>0.55000000000000004</v>
      </c>
      <c r="P247" s="7" t="s">
        <v>36</v>
      </c>
      <c r="Q247" s="7" t="s">
        <v>82</v>
      </c>
      <c r="R247" s="7" t="s">
        <v>83</v>
      </c>
      <c r="S247" s="8" t="s">
        <v>694</v>
      </c>
      <c r="T247" s="6">
        <v>13501</v>
      </c>
      <c r="U247" s="9">
        <v>42010</v>
      </c>
      <c r="V247" s="9">
        <v>42217</v>
      </c>
      <c r="W247" s="9" t="s">
        <v>690</v>
      </c>
      <c r="X247" s="10">
        <f>NETWORKDAYS(Table1[[#This Row],[Order Date]],Table1[[#This Row],[Ship Date]])</f>
        <v>149</v>
      </c>
      <c r="Y247" s="6">
        <v>-107.98699999999999</v>
      </c>
      <c r="Z247" s="6">
        <v>3</v>
      </c>
      <c r="AA247" s="6">
        <v>173.32</v>
      </c>
      <c r="AB247" s="6">
        <v>65.989999999999995</v>
      </c>
    </row>
    <row r="248" spans="1:28" ht="39" x14ac:dyDescent="0.45">
      <c r="A248" s="6">
        <v>3347</v>
      </c>
      <c r="B248" s="6">
        <v>89355</v>
      </c>
      <c r="C248" s="7" t="s">
        <v>696</v>
      </c>
      <c r="D248" s="8" t="s">
        <v>28</v>
      </c>
      <c r="E248" s="7" t="s">
        <v>86</v>
      </c>
      <c r="F248" s="6">
        <v>7.0000000000000007E-2</v>
      </c>
      <c r="G248" s="6">
        <v>7.68</v>
      </c>
      <c r="H248" s="6">
        <v>6.16</v>
      </c>
      <c r="I248" s="7" t="s">
        <v>54</v>
      </c>
      <c r="J248" s="7" t="s">
        <v>44</v>
      </c>
      <c r="K248" s="7" t="s">
        <v>45</v>
      </c>
      <c r="L248" s="7" t="s">
        <v>46</v>
      </c>
      <c r="M248" s="7" t="s">
        <v>47</v>
      </c>
      <c r="N248" s="7" t="s">
        <v>697</v>
      </c>
      <c r="O248" s="6">
        <v>0.35</v>
      </c>
      <c r="P248" s="7" t="s">
        <v>36</v>
      </c>
      <c r="Q248" s="7" t="s">
        <v>37</v>
      </c>
      <c r="R248" s="7" t="s">
        <v>96</v>
      </c>
      <c r="S248" s="8" t="s">
        <v>698</v>
      </c>
      <c r="T248" s="6">
        <v>33411</v>
      </c>
      <c r="U248" s="9">
        <v>42010</v>
      </c>
      <c r="V248" s="9">
        <v>42217</v>
      </c>
      <c r="W248" s="9" t="s">
        <v>690</v>
      </c>
      <c r="X248" s="10">
        <f>NETWORKDAYS(Table1[[#This Row],[Order Date]],Table1[[#This Row],[Ship Date]])</f>
        <v>149</v>
      </c>
      <c r="Y248" s="6">
        <v>125.9982</v>
      </c>
      <c r="Z248" s="6">
        <v>1</v>
      </c>
      <c r="AA248" s="6">
        <v>22.13</v>
      </c>
      <c r="AB248" s="6">
        <v>7.61</v>
      </c>
    </row>
    <row r="249" spans="1:28" ht="77.25" x14ac:dyDescent="0.45">
      <c r="A249" s="6">
        <v>3347</v>
      </c>
      <c r="B249" s="6">
        <v>89355</v>
      </c>
      <c r="C249" s="7" t="s">
        <v>696</v>
      </c>
      <c r="D249" s="8" t="s">
        <v>28</v>
      </c>
      <c r="E249" s="7" t="s">
        <v>86</v>
      </c>
      <c r="F249" s="6">
        <v>0.05</v>
      </c>
      <c r="G249" s="6">
        <v>6.64</v>
      </c>
      <c r="H249" s="6">
        <v>4.95</v>
      </c>
      <c r="I249" s="7" t="s">
        <v>54</v>
      </c>
      <c r="J249" s="7" t="s">
        <v>44</v>
      </c>
      <c r="K249" s="7" t="s">
        <v>32</v>
      </c>
      <c r="L249" s="7" t="s">
        <v>99</v>
      </c>
      <c r="M249" s="7" t="s">
        <v>94</v>
      </c>
      <c r="N249" s="7" t="s">
        <v>699</v>
      </c>
      <c r="O249" s="6">
        <v>0.37</v>
      </c>
      <c r="P249" s="7" t="s">
        <v>36</v>
      </c>
      <c r="Q249" s="7" t="s">
        <v>37</v>
      </c>
      <c r="R249" s="7" t="s">
        <v>96</v>
      </c>
      <c r="S249" s="8" t="s">
        <v>698</v>
      </c>
      <c r="T249" s="6">
        <v>33411</v>
      </c>
      <c r="U249" s="9">
        <v>42010</v>
      </c>
      <c r="V249" s="9">
        <v>42217</v>
      </c>
      <c r="W249" s="9" t="s">
        <v>690</v>
      </c>
      <c r="X249" s="10">
        <f>NETWORKDAYS(Table1[[#This Row],[Order Date]],Table1[[#This Row],[Ship Date]])</f>
        <v>149</v>
      </c>
      <c r="Y249" s="6">
        <v>-92.929199999999994</v>
      </c>
      <c r="Z249" s="6">
        <v>5</v>
      </c>
      <c r="AA249" s="6">
        <v>34.17</v>
      </c>
      <c r="AB249" s="6">
        <v>6.59</v>
      </c>
    </row>
    <row r="250" spans="1:28" ht="51.75" x14ac:dyDescent="0.45">
      <c r="A250" s="6">
        <v>799</v>
      </c>
      <c r="B250" s="6">
        <v>89909</v>
      </c>
      <c r="C250" s="7" t="s">
        <v>700</v>
      </c>
      <c r="D250" s="8" t="s">
        <v>28</v>
      </c>
      <c r="E250" s="7" t="s">
        <v>147</v>
      </c>
      <c r="F250" s="6">
        <v>0.01</v>
      </c>
      <c r="G250" s="6">
        <v>150.97999999999999</v>
      </c>
      <c r="H250" s="6">
        <v>30</v>
      </c>
      <c r="I250" s="7" t="s">
        <v>30</v>
      </c>
      <c r="J250" s="7" t="s">
        <v>44</v>
      </c>
      <c r="K250" s="7" t="s">
        <v>32</v>
      </c>
      <c r="L250" s="7" t="s">
        <v>80</v>
      </c>
      <c r="M250" s="7" t="s">
        <v>73</v>
      </c>
      <c r="N250" s="7" t="s">
        <v>701</v>
      </c>
      <c r="O250" s="6">
        <v>0.74</v>
      </c>
      <c r="P250" s="7" t="s">
        <v>36</v>
      </c>
      <c r="Q250" s="7" t="s">
        <v>37</v>
      </c>
      <c r="R250" s="7" t="s">
        <v>385</v>
      </c>
      <c r="S250" s="8" t="s">
        <v>386</v>
      </c>
      <c r="T250" s="6">
        <v>29915</v>
      </c>
      <c r="U250" s="9">
        <v>42010</v>
      </c>
      <c r="V250" s="9">
        <v>42217</v>
      </c>
      <c r="W250" s="9" t="s">
        <v>690</v>
      </c>
      <c r="X250" s="10">
        <f>NETWORKDAYS(Table1[[#This Row],[Order Date]],Table1[[#This Row],[Ship Date]])</f>
        <v>149</v>
      </c>
      <c r="Y250" s="6">
        <v>131.38200000000001</v>
      </c>
      <c r="Z250" s="6">
        <v>6</v>
      </c>
      <c r="AA250" s="6">
        <v>958.46</v>
      </c>
      <c r="AB250" s="6">
        <v>150.97</v>
      </c>
    </row>
    <row r="251" spans="1:28" ht="51.75" x14ac:dyDescent="0.45">
      <c r="A251" s="6">
        <v>799</v>
      </c>
      <c r="B251" s="6">
        <v>89909</v>
      </c>
      <c r="C251" s="7" t="s">
        <v>700</v>
      </c>
      <c r="D251" s="8" t="s">
        <v>28</v>
      </c>
      <c r="E251" s="7" t="s">
        <v>147</v>
      </c>
      <c r="F251" s="6">
        <v>0.01</v>
      </c>
      <c r="G251" s="6">
        <v>28.28</v>
      </c>
      <c r="H251" s="6">
        <v>13.99</v>
      </c>
      <c r="I251" s="7" t="s">
        <v>54</v>
      </c>
      <c r="J251" s="7" t="s">
        <v>44</v>
      </c>
      <c r="K251" s="7" t="s">
        <v>45</v>
      </c>
      <c r="L251" s="7" t="s">
        <v>187</v>
      </c>
      <c r="M251" s="7" t="s">
        <v>112</v>
      </c>
      <c r="N251" s="7" t="s">
        <v>702</v>
      </c>
      <c r="O251" s="6">
        <v>0.57999999999999996</v>
      </c>
      <c r="P251" s="7" t="s">
        <v>36</v>
      </c>
      <c r="Q251" s="7" t="s">
        <v>37</v>
      </c>
      <c r="R251" s="7" t="s">
        <v>385</v>
      </c>
      <c r="S251" s="8" t="s">
        <v>386</v>
      </c>
      <c r="T251" s="6">
        <v>29915</v>
      </c>
      <c r="U251" s="9">
        <v>42010</v>
      </c>
      <c r="V251" s="9">
        <v>42217</v>
      </c>
      <c r="W251" s="9" t="s">
        <v>690</v>
      </c>
      <c r="X251" s="10">
        <f>NETWORKDAYS(Table1[[#This Row],[Order Date]],Table1[[#This Row],[Ship Date]])</f>
        <v>149</v>
      </c>
      <c r="Y251" s="6">
        <v>-89.292000000000002</v>
      </c>
      <c r="Z251" s="6">
        <v>12</v>
      </c>
      <c r="AA251" s="6">
        <v>368.84</v>
      </c>
      <c r="AB251" s="6">
        <v>28.27</v>
      </c>
    </row>
    <row r="252" spans="1:28" ht="26.25" x14ac:dyDescent="0.45">
      <c r="A252" s="6">
        <v>1950</v>
      </c>
      <c r="B252" s="6">
        <v>90414</v>
      </c>
      <c r="C252" s="7" t="s">
        <v>703</v>
      </c>
      <c r="D252" s="8" t="s">
        <v>53</v>
      </c>
      <c r="E252" s="7" t="s">
        <v>147</v>
      </c>
      <c r="F252" s="6">
        <v>0.01</v>
      </c>
      <c r="G252" s="6">
        <v>6.68</v>
      </c>
      <c r="H252" s="6">
        <v>4.91</v>
      </c>
      <c r="I252" s="7" t="s">
        <v>43</v>
      </c>
      <c r="J252" s="7" t="s">
        <v>31</v>
      </c>
      <c r="K252" s="7" t="s">
        <v>45</v>
      </c>
      <c r="L252" s="7" t="s">
        <v>55</v>
      </c>
      <c r="M252" s="7" t="s">
        <v>47</v>
      </c>
      <c r="N252" s="7" t="s">
        <v>374</v>
      </c>
      <c r="O252" s="6">
        <v>0.37</v>
      </c>
      <c r="P252" s="7" t="s">
        <v>36</v>
      </c>
      <c r="Q252" s="7" t="s">
        <v>58</v>
      </c>
      <c r="R252" s="7" t="s">
        <v>359</v>
      </c>
      <c r="S252" s="8" t="s">
        <v>704</v>
      </c>
      <c r="T252" s="6">
        <v>59750</v>
      </c>
      <c r="U252" s="9">
        <v>42010</v>
      </c>
      <c r="V252" s="9">
        <v>42217</v>
      </c>
      <c r="W252" s="9" t="s">
        <v>690</v>
      </c>
      <c r="X252" s="10">
        <f>NETWORKDAYS(Table1[[#This Row],[Order Date]],Table1[[#This Row],[Ship Date]])</f>
        <v>149</v>
      </c>
      <c r="Y252" s="6">
        <v>-15.48</v>
      </c>
      <c r="Z252" s="6">
        <v>7</v>
      </c>
      <c r="AA252" s="6">
        <v>51.03</v>
      </c>
      <c r="AB252" s="6">
        <v>6.67</v>
      </c>
    </row>
    <row r="253" spans="1:28" ht="51.75" x14ac:dyDescent="0.45">
      <c r="A253" s="6">
        <v>2290</v>
      </c>
      <c r="B253" s="6">
        <v>88163</v>
      </c>
      <c r="C253" s="7" t="s">
        <v>705</v>
      </c>
      <c r="D253" s="8" t="s">
        <v>42</v>
      </c>
      <c r="E253" s="7" t="s">
        <v>147</v>
      </c>
      <c r="F253" s="6">
        <v>0</v>
      </c>
      <c r="G253" s="6">
        <v>42.98</v>
      </c>
      <c r="H253" s="6">
        <v>4.62</v>
      </c>
      <c r="I253" s="7" t="s">
        <v>43</v>
      </c>
      <c r="J253" s="7" t="s">
        <v>87</v>
      </c>
      <c r="K253" s="7" t="s">
        <v>45</v>
      </c>
      <c r="L253" s="7" t="s">
        <v>63</v>
      </c>
      <c r="M253" s="7" t="s">
        <v>47</v>
      </c>
      <c r="N253" s="7" t="s">
        <v>459</v>
      </c>
      <c r="O253" s="6">
        <v>0.56000000000000005</v>
      </c>
      <c r="P253" s="7" t="s">
        <v>36</v>
      </c>
      <c r="Q253" s="7" t="s">
        <v>49</v>
      </c>
      <c r="R253" s="7" t="s">
        <v>50</v>
      </c>
      <c r="S253" s="8" t="s">
        <v>706</v>
      </c>
      <c r="T253" s="6">
        <v>55433</v>
      </c>
      <c r="U253" s="9">
        <v>42010</v>
      </c>
      <c r="V253" s="9">
        <v>42217</v>
      </c>
      <c r="W253" s="9" t="s">
        <v>690</v>
      </c>
      <c r="X253" s="10">
        <f>NETWORKDAYS(Table1[[#This Row],[Order Date]],Table1[[#This Row],[Ship Date]])</f>
        <v>149</v>
      </c>
      <c r="Y253" s="6">
        <v>385.30290000000002</v>
      </c>
      <c r="Z253" s="6">
        <v>12</v>
      </c>
      <c r="AA253" s="6">
        <v>558.41</v>
      </c>
      <c r="AB253" s="6">
        <v>42.98</v>
      </c>
    </row>
    <row r="254" spans="1:28" ht="39" x14ac:dyDescent="0.45">
      <c r="A254" s="6">
        <v>2290</v>
      </c>
      <c r="B254" s="6">
        <v>88163</v>
      </c>
      <c r="C254" s="7" t="s">
        <v>705</v>
      </c>
      <c r="D254" s="8" t="s">
        <v>42</v>
      </c>
      <c r="E254" s="7" t="s">
        <v>147</v>
      </c>
      <c r="F254" s="6">
        <v>0.03</v>
      </c>
      <c r="G254" s="6">
        <v>21.78</v>
      </c>
      <c r="H254" s="6">
        <v>5.94</v>
      </c>
      <c r="I254" s="7" t="s">
        <v>43</v>
      </c>
      <c r="J254" s="7" t="s">
        <v>87</v>
      </c>
      <c r="K254" s="7" t="s">
        <v>45</v>
      </c>
      <c r="L254" s="7" t="s">
        <v>63</v>
      </c>
      <c r="M254" s="7" t="s">
        <v>112</v>
      </c>
      <c r="N254" s="7" t="s">
        <v>707</v>
      </c>
      <c r="O254" s="6">
        <v>0.5</v>
      </c>
      <c r="P254" s="7" t="s">
        <v>36</v>
      </c>
      <c r="Q254" s="7" t="s">
        <v>49</v>
      </c>
      <c r="R254" s="7" t="s">
        <v>50</v>
      </c>
      <c r="S254" s="8" t="s">
        <v>706</v>
      </c>
      <c r="T254" s="6">
        <v>55433</v>
      </c>
      <c r="U254" s="9">
        <v>42010</v>
      </c>
      <c r="V254" s="9">
        <v>42217</v>
      </c>
      <c r="W254" s="9" t="s">
        <v>690</v>
      </c>
      <c r="X254" s="10">
        <f>NETWORKDAYS(Table1[[#This Row],[Order Date]],Table1[[#This Row],[Ship Date]])</f>
        <v>149</v>
      </c>
      <c r="Y254" s="6">
        <v>187.2</v>
      </c>
      <c r="Z254" s="6">
        <v>13</v>
      </c>
      <c r="AA254" s="6">
        <v>290.22000000000003</v>
      </c>
      <c r="AB254" s="6">
        <v>21.75</v>
      </c>
    </row>
    <row r="255" spans="1:28" ht="26.25" x14ac:dyDescent="0.45">
      <c r="A255" s="6">
        <v>3285</v>
      </c>
      <c r="B255" s="6">
        <v>90750</v>
      </c>
      <c r="C255" s="7" t="s">
        <v>708</v>
      </c>
      <c r="D255" s="8" t="s">
        <v>28</v>
      </c>
      <c r="E255" s="7" t="s">
        <v>147</v>
      </c>
      <c r="F255" s="6">
        <v>0.01</v>
      </c>
      <c r="G255" s="6">
        <v>30.98</v>
      </c>
      <c r="H255" s="6">
        <v>5.09</v>
      </c>
      <c r="I255" s="7" t="s">
        <v>43</v>
      </c>
      <c r="J255" s="7" t="s">
        <v>44</v>
      </c>
      <c r="K255" s="7" t="s">
        <v>45</v>
      </c>
      <c r="L255" s="7" t="s">
        <v>55</v>
      </c>
      <c r="M255" s="7" t="s">
        <v>47</v>
      </c>
      <c r="N255" s="7" t="s">
        <v>709</v>
      </c>
      <c r="O255" s="6">
        <v>0.4</v>
      </c>
      <c r="P255" s="7" t="s">
        <v>36</v>
      </c>
      <c r="Q255" s="7" t="s">
        <v>37</v>
      </c>
      <c r="R255" s="7" t="s">
        <v>169</v>
      </c>
      <c r="S255" s="8" t="s">
        <v>710</v>
      </c>
      <c r="T255" s="6">
        <v>20170</v>
      </c>
      <c r="U255" s="9">
        <v>42010</v>
      </c>
      <c r="V255" s="9">
        <v>42217</v>
      </c>
      <c r="W255" s="9" t="s">
        <v>690</v>
      </c>
      <c r="X255" s="10">
        <f>NETWORKDAYS(Table1[[#This Row],[Order Date]],Table1[[#This Row],[Ship Date]])</f>
        <v>149</v>
      </c>
      <c r="Y255" s="6">
        <v>896.40599999999995</v>
      </c>
      <c r="Z255" s="6">
        <v>9</v>
      </c>
      <c r="AA255" s="6">
        <v>288.42</v>
      </c>
      <c r="AB255" s="6">
        <v>30.97</v>
      </c>
    </row>
    <row r="256" spans="1:28" ht="39" x14ac:dyDescent="0.45">
      <c r="A256" s="6">
        <v>619</v>
      </c>
      <c r="B256" s="6">
        <v>88196</v>
      </c>
      <c r="C256" s="7" t="s">
        <v>711</v>
      </c>
      <c r="D256" s="8" t="s">
        <v>42</v>
      </c>
      <c r="E256" s="7" t="s">
        <v>29</v>
      </c>
      <c r="F256" s="6">
        <v>0.03</v>
      </c>
      <c r="G256" s="6">
        <v>14.2</v>
      </c>
      <c r="H256" s="6">
        <v>5.3</v>
      </c>
      <c r="I256" s="7" t="s">
        <v>43</v>
      </c>
      <c r="J256" s="7" t="s">
        <v>44</v>
      </c>
      <c r="K256" s="7" t="s">
        <v>32</v>
      </c>
      <c r="L256" s="7" t="s">
        <v>99</v>
      </c>
      <c r="M256" s="7" t="s">
        <v>56</v>
      </c>
      <c r="N256" s="7" t="s">
        <v>712</v>
      </c>
      <c r="O256" s="6">
        <v>0.46</v>
      </c>
      <c r="P256" s="7" t="s">
        <v>36</v>
      </c>
      <c r="Q256" s="7" t="s">
        <v>49</v>
      </c>
      <c r="R256" s="7" t="s">
        <v>192</v>
      </c>
      <c r="S256" s="8" t="s">
        <v>713</v>
      </c>
      <c r="T256" s="6">
        <v>48195</v>
      </c>
      <c r="U256" s="9">
        <v>42011</v>
      </c>
      <c r="V256" s="9">
        <v>42217</v>
      </c>
      <c r="W256" s="9" t="s">
        <v>690</v>
      </c>
      <c r="X256" s="10">
        <f>NETWORKDAYS(Table1[[#This Row],[Order Date]],Table1[[#This Row],[Ship Date]])</f>
        <v>148</v>
      </c>
      <c r="Y256" s="6">
        <v>107.02</v>
      </c>
      <c r="Z256" s="6">
        <v>14</v>
      </c>
      <c r="AA256" s="6">
        <v>205.98</v>
      </c>
      <c r="AB256" s="6">
        <v>14.17</v>
      </c>
    </row>
    <row r="257" spans="1:28" ht="64.5" x14ac:dyDescent="0.45">
      <c r="A257" s="6">
        <v>3</v>
      </c>
      <c r="B257" s="6">
        <v>88522</v>
      </c>
      <c r="C257" s="7" t="s">
        <v>714</v>
      </c>
      <c r="D257" s="8" t="s">
        <v>53</v>
      </c>
      <c r="E257" s="7" t="s">
        <v>70</v>
      </c>
      <c r="F257" s="6">
        <v>0.01</v>
      </c>
      <c r="G257" s="6">
        <v>2.84</v>
      </c>
      <c r="H257" s="6">
        <v>0.93</v>
      </c>
      <c r="I257" s="7" t="s">
        <v>54</v>
      </c>
      <c r="J257" s="7" t="s">
        <v>62</v>
      </c>
      <c r="K257" s="7" t="s">
        <v>45</v>
      </c>
      <c r="L257" s="7" t="s">
        <v>105</v>
      </c>
      <c r="M257" s="7" t="s">
        <v>56</v>
      </c>
      <c r="N257" s="7" t="s">
        <v>715</v>
      </c>
      <c r="O257" s="6">
        <v>0.54</v>
      </c>
      <c r="P257" s="7" t="s">
        <v>36</v>
      </c>
      <c r="Q257" s="7" t="s">
        <v>58</v>
      </c>
      <c r="R257" s="7" t="s">
        <v>90</v>
      </c>
      <c r="S257" s="8" t="s">
        <v>716</v>
      </c>
      <c r="T257" s="6">
        <v>98221</v>
      </c>
      <c r="U257" s="9">
        <v>42011</v>
      </c>
      <c r="V257" s="9">
        <v>42217</v>
      </c>
      <c r="W257" s="9" t="s">
        <v>690</v>
      </c>
      <c r="X257" s="10">
        <f>NETWORKDAYS(Table1[[#This Row],[Order Date]],Table1[[#This Row],[Ship Date]])</f>
        <v>148</v>
      </c>
      <c r="Y257" s="6">
        <v>4.5599999999999996</v>
      </c>
      <c r="Z257" s="6">
        <v>4</v>
      </c>
      <c r="AA257" s="6">
        <v>13.01</v>
      </c>
      <c r="AB257" s="6">
        <v>2.83</v>
      </c>
    </row>
    <row r="258" spans="1:28" ht="90" x14ac:dyDescent="0.45">
      <c r="A258" s="6">
        <v>651</v>
      </c>
      <c r="B258" s="6">
        <v>91575</v>
      </c>
      <c r="C258" s="7" t="s">
        <v>717</v>
      </c>
      <c r="D258" s="8" t="s">
        <v>53</v>
      </c>
      <c r="E258" s="7" t="s">
        <v>70</v>
      </c>
      <c r="F258" s="6">
        <v>0.08</v>
      </c>
      <c r="G258" s="6">
        <v>15.99</v>
      </c>
      <c r="H258" s="6">
        <v>13.18</v>
      </c>
      <c r="I258" s="7" t="s">
        <v>43</v>
      </c>
      <c r="J258" s="7" t="s">
        <v>44</v>
      </c>
      <c r="K258" s="7" t="s">
        <v>45</v>
      </c>
      <c r="L258" s="7" t="s">
        <v>46</v>
      </c>
      <c r="M258" s="7" t="s">
        <v>47</v>
      </c>
      <c r="N258" s="7" t="s">
        <v>461</v>
      </c>
      <c r="O258" s="6">
        <v>0.37</v>
      </c>
      <c r="P258" s="7" t="s">
        <v>36</v>
      </c>
      <c r="Q258" s="7" t="s">
        <v>58</v>
      </c>
      <c r="R258" s="7" t="s">
        <v>718</v>
      </c>
      <c r="S258" s="8" t="s">
        <v>719</v>
      </c>
      <c r="T258" s="6">
        <v>89115</v>
      </c>
      <c r="U258" s="9">
        <v>42011</v>
      </c>
      <c r="V258" s="9">
        <v>42217</v>
      </c>
      <c r="W258" s="9" t="s">
        <v>690</v>
      </c>
      <c r="X258" s="10">
        <f>NETWORKDAYS(Table1[[#This Row],[Order Date]],Table1[[#This Row],[Ship Date]])</f>
        <v>148</v>
      </c>
      <c r="Y258" s="6">
        <v>-246.92616000000001</v>
      </c>
      <c r="Z258" s="6">
        <v>12</v>
      </c>
      <c r="AA258" s="6">
        <v>192.33</v>
      </c>
      <c r="AB258" s="6">
        <v>15.91</v>
      </c>
    </row>
    <row r="259" spans="1:28" ht="51.75" x14ac:dyDescent="0.45">
      <c r="A259" s="6">
        <v>2630</v>
      </c>
      <c r="B259" s="6">
        <v>85915</v>
      </c>
      <c r="C259" s="7" t="s">
        <v>720</v>
      </c>
      <c r="D259" s="8" t="s">
        <v>42</v>
      </c>
      <c r="E259" s="7" t="s">
        <v>70</v>
      </c>
      <c r="F259" s="6">
        <v>7.0000000000000007E-2</v>
      </c>
      <c r="G259" s="6">
        <v>65.989999999999995</v>
      </c>
      <c r="H259" s="6">
        <v>5.99</v>
      </c>
      <c r="I259" s="7" t="s">
        <v>43</v>
      </c>
      <c r="J259" s="7" t="s">
        <v>31</v>
      </c>
      <c r="K259" s="7" t="s">
        <v>71</v>
      </c>
      <c r="L259" s="7" t="s">
        <v>234</v>
      </c>
      <c r="M259" s="7" t="s">
        <v>47</v>
      </c>
      <c r="N259" s="7" t="s">
        <v>434</v>
      </c>
      <c r="O259" s="6">
        <v>0.57999999999999996</v>
      </c>
      <c r="P259" s="7" t="s">
        <v>36</v>
      </c>
      <c r="Q259" s="7" t="s">
        <v>49</v>
      </c>
      <c r="R259" s="7" t="s">
        <v>567</v>
      </c>
      <c r="S259" s="8" t="s">
        <v>721</v>
      </c>
      <c r="T259" s="6">
        <v>73071</v>
      </c>
      <c r="U259" s="9">
        <v>42011</v>
      </c>
      <c r="V259" s="9">
        <v>42217</v>
      </c>
      <c r="W259" s="9" t="s">
        <v>690</v>
      </c>
      <c r="X259" s="10">
        <f>NETWORKDAYS(Table1[[#This Row],[Order Date]],Table1[[#This Row],[Ship Date]])</f>
        <v>148</v>
      </c>
      <c r="Y259" s="6">
        <v>-139.18256</v>
      </c>
      <c r="Z259" s="6">
        <v>3</v>
      </c>
      <c r="AA259" s="6">
        <v>165.71</v>
      </c>
      <c r="AB259" s="6">
        <v>65.92</v>
      </c>
    </row>
    <row r="260" spans="1:28" ht="64.5" x14ac:dyDescent="0.45">
      <c r="A260" s="6">
        <v>1606</v>
      </c>
      <c r="B260" s="6">
        <v>87993</v>
      </c>
      <c r="C260" s="7" t="s">
        <v>722</v>
      </c>
      <c r="D260" s="8" t="s">
        <v>78</v>
      </c>
      <c r="E260" s="7" t="s">
        <v>86</v>
      </c>
      <c r="F260" s="6">
        <v>0.05</v>
      </c>
      <c r="G260" s="6">
        <v>1.98</v>
      </c>
      <c r="H260" s="6">
        <v>4.7699999999999996</v>
      </c>
      <c r="I260" s="7" t="s">
        <v>43</v>
      </c>
      <c r="J260" s="7" t="s">
        <v>87</v>
      </c>
      <c r="K260" s="7" t="s">
        <v>45</v>
      </c>
      <c r="L260" s="7" t="s">
        <v>46</v>
      </c>
      <c r="M260" s="7" t="s">
        <v>47</v>
      </c>
      <c r="N260" s="7" t="s">
        <v>723</v>
      </c>
      <c r="O260" s="6">
        <v>0.4</v>
      </c>
      <c r="P260" s="7" t="s">
        <v>36</v>
      </c>
      <c r="Q260" s="7" t="s">
        <v>82</v>
      </c>
      <c r="R260" s="7" t="s">
        <v>83</v>
      </c>
      <c r="S260" s="8" t="s">
        <v>724</v>
      </c>
      <c r="T260" s="6">
        <v>11010</v>
      </c>
      <c r="U260" s="9">
        <v>42011</v>
      </c>
      <c r="V260" s="9">
        <v>42217</v>
      </c>
      <c r="W260" s="9" t="s">
        <v>690</v>
      </c>
      <c r="X260" s="10">
        <f>NETWORKDAYS(Table1[[#This Row],[Order Date]],Table1[[#This Row],[Ship Date]])</f>
        <v>148</v>
      </c>
      <c r="Y260" s="6">
        <v>-14.359819999999999</v>
      </c>
      <c r="Z260" s="6">
        <v>1</v>
      </c>
      <c r="AA260" s="6">
        <v>3.53</v>
      </c>
      <c r="AB260" s="6">
        <v>1.93</v>
      </c>
    </row>
    <row r="261" spans="1:28" ht="64.5" x14ac:dyDescent="0.45">
      <c r="A261" s="6">
        <v>1606</v>
      </c>
      <c r="B261" s="6">
        <v>87993</v>
      </c>
      <c r="C261" s="7" t="s">
        <v>722</v>
      </c>
      <c r="D261" s="8" t="s">
        <v>78</v>
      </c>
      <c r="E261" s="7" t="s">
        <v>86</v>
      </c>
      <c r="F261" s="6">
        <v>7.0000000000000007E-2</v>
      </c>
      <c r="G261" s="6">
        <v>699.99</v>
      </c>
      <c r="H261" s="6">
        <v>24.49</v>
      </c>
      <c r="I261" s="7" t="s">
        <v>54</v>
      </c>
      <c r="J261" s="7" t="s">
        <v>87</v>
      </c>
      <c r="K261" s="7" t="s">
        <v>71</v>
      </c>
      <c r="L261" s="7" t="s">
        <v>161</v>
      </c>
      <c r="M261" s="7" t="s">
        <v>131</v>
      </c>
      <c r="N261" s="7" t="s">
        <v>517</v>
      </c>
      <c r="O261" s="6">
        <v>0.41</v>
      </c>
      <c r="P261" s="7" t="s">
        <v>36</v>
      </c>
      <c r="Q261" s="7" t="s">
        <v>82</v>
      </c>
      <c r="R261" s="7" t="s">
        <v>83</v>
      </c>
      <c r="S261" s="8" t="s">
        <v>724</v>
      </c>
      <c r="T261" s="6">
        <v>11010</v>
      </c>
      <c r="U261" s="9">
        <v>42011</v>
      </c>
      <c r="V261" s="9">
        <v>42217</v>
      </c>
      <c r="W261" s="9" t="s">
        <v>690</v>
      </c>
      <c r="X261" s="10">
        <f>NETWORKDAYS(Table1[[#This Row],[Order Date]],Table1[[#This Row],[Ship Date]])</f>
        <v>148</v>
      </c>
      <c r="Y261" s="6">
        <v>-2870.2775999999999</v>
      </c>
      <c r="Z261" s="6">
        <v>1</v>
      </c>
      <c r="AA261" s="6">
        <v>706.56</v>
      </c>
      <c r="AB261" s="6">
        <v>699.92</v>
      </c>
    </row>
    <row r="262" spans="1:28" ht="64.5" x14ac:dyDescent="0.45">
      <c r="A262" s="6">
        <v>1606</v>
      </c>
      <c r="B262" s="6">
        <v>87993</v>
      </c>
      <c r="C262" s="7" t="s">
        <v>722</v>
      </c>
      <c r="D262" s="8" t="s">
        <v>78</v>
      </c>
      <c r="E262" s="7" t="s">
        <v>86</v>
      </c>
      <c r="F262" s="6">
        <v>7.0000000000000007E-2</v>
      </c>
      <c r="G262" s="6">
        <v>6783.02</v>
      </c>
      <c r="H262" s="6">
        <v>24.49</v>
      </c>
      <c r="I262" s="7" t="s">
        <v>43</v>
      </c>
      <c r="J262" s="7" t="s">
        <v>87</v>
      </c>
      <c r="K262" s="7" t="s">
        <v>71</v>
      </c>
      <c r="L262" s="7" t="s">
        <v>72</v>
      </c>
      <c r="M262" s="7" t="s">
        <v>131</v>
      </c>
      <c r="N262" s="7" t="s">
        <v>361</v>
      </c>
      <c r="O262" s="6">
        <v>0.39</v>
      </c>
      <c r="P262" s="7" t="s">
        <v>36</v>
      </c>
      <c r="Q262" s="7" t="s">
        <v>82</v>
      </c>
      <c r="R262" s="7" t="s">
        <v>83</v>
      </c>
      <c r="S262" s="8" t="s">
        <v>724</v>
      </c>
      <c r="T262" s="6">
        <v>11010</v>
      </c>
      <c r="U262" s="9">
        <v>42011</v>
      </c>
      <c r="V262" s="9">
        <v>42217</v>
      </c>
      <c r="W262" s="9" t="s">
        <v>690</v>
      </c>
      <c r="X262" s="10">
        <f>NETWORKDAYS(Table1[[#This Row],[Order Date]],Table1[[#This Row],[Ship Date]])</f>
        <v>148</v>
      </c>
      <c r="Y262" s="6">
        <v>77.983599999999996</v>
      </c>
      <c r="Z262" s="6">
        <v>2</v>
      </c>
      <c r="AA262" s="6">
        <v>13121.07</v>
      </c>
      <c r="AB262" s="6">
        <v>6782.95</v>
      </c>
    </row>
    <row r="263" spans="1:28" ht="77.25" x14ac:dyDescent="0.45">
      <c r="A263" s="6">
        <v>3076</v>
      </c>
      <c r="B263" s="6">
        <v>88241</v>
      </c>
      <c r="C263" s="7" t="s">
        <v>725</v>
      </c>
      <c r="D263" s="8" t="s">
        <v>78</v>
      </c>
      <c r="E263" s="7" t="s">
        <v>86</v>
      </c>
      <c r="F263" s="6">
        <v>0</v>
      </c>
      <c r="G263" s="6">
        <v>137.47999999999999</v>
      </c>
      <c r="H263" s="6">
        <v>32.18</v>
      </c>
      <c r="I263" s="7" t="s">
        <v>30</v>
      </c>
      <c r="J263" s="7" t="s">
        <v>31</v>
      </c>
      <c r="K263" s="7" t="s">
        <v>32</v>
      </c>
      <c r="L263" s="7" t="s">
        <v>88</v>
      </c>
      <c r="M263" s="7" t="s">
        <v>34</v>
      </c>
      <c r="N263" s="7" t="s">
        <v>726</v>
      </c>
      <c r="O263" s="6">
        <v>0.78</v>
      </c>
      <c r="P263" s="7" t="s">
        <v>36</v>
      </c>
      <c r="Q263" s="7" t="s">
        <v>82</v>
      </c>
      <c r="R263" s="7" t="s">
        <v>173</v>
      </c>
      <c r="S263" s="8" t="s">
        <v>727</v>
      </c>
      <c r="T263" s="6">
        <v>44224</v>
      </c>
      <c r="U263" s="9">
        <v>42011</v>
      </c>
      <c r="V263" s="9">
        <v>42217</v>
      </c>
      <c r="W263" s="9" t="s">
        <v>690</v>
      </c>
      <c r="X263" s="10">
        <f>NETWORKDAYS(Table1[[#This Row],[Order Date]],Table1[[#This Row],[Ship Date]])</f>
        <v>148</v>
      </c>
      <c r="Y263" s="6">
        <v>-203.27</v>
      </c>
      <c r="Z263" s="6">
        <v>2</v>
      </c>
      <c r="AA263" s="6">
        <v>296.75</v>
      </c>
      <c r="AB263" s="6">
        <v>137.47999999999999</v>
      </c>
    </row>
    <row r="264" spans="1:28" ht="77.25" x14ac:dyDescent="0.45">
      <c r="A264" s="6">
        <v>3079</v>
      </c>
      <c r="B264" s="6">
        <v>12480</v>
      </c>
      <c r="C264" s="7" t="s">
        <v>728</v>
      </c>
      <c r="D264" s="8" t="s">
        <v>78</v>
      </c>
      <c r="E264" s="7" t="s">
        <v>86</v>
      </c>
      <c r="F264" s="6">
        <v>0</v>
      </c>
      <c r="G264" s="6">
        <v>137.47999999999999</v>
      </c>
      <c r="H264" s="6">
        <v>32.18</v>
      </c>
      <c r="I264" s="7" t="s">
        <v>30</v>
      </c>
      <c r="J264" s="7" t="s">
        <v>31</v>
      </c>
      <c r="K264" s="7" t="s">
        <v>32</v>
      </c>
      <c r="L264" s="7" t="s">
        <v>88</v>
      </c>
      <c r="M264" s="7" t="s">
        <v>34</v>
      </c>
      <c r="N264" s="7" t="s">
        <v>726</v>
      </c>
      <c r="O264" s="6">
        <v>0.78</v>
      </c>
      <c r="P264" s="7" t="s">
        <v>36</v>
      </c>
      <c r="Q264" s="7" t="s">
        <v>82</v>
      </c>
      <c r="R264" s="7" t="s">
        <v>291</v>
      </c>
      <c r="S264" s="8" t="s">
        <v>729</v>
      </c>
      <c r="T264" s="6">
        <v>19112</v>
      </c>
      <c r="U264" s="9">
        <v>42011</v>
      </c>
      <c r="V264" s="9">
        <v>42217</v>
      </c>
      <c r="W264" s="9" t="s">
        <v>690</v>
      </c>
      <c r="X264" s="10">
        <f>NETWORKDAYS(Table1[[#This Row],[Order Date]],Table1[[#This Row],[Ship Date]])</f>
        <v>148</v>
      </c>
      <c r="Y264" s="6">
        <v>-203.27</v>
      </c>
      <c r="Z264" s="6">
        <v>10</v>
      </c>
      <c r="AA264" s="6">
        <v>1483.76</v>
      </c>
      <c r="AB264" s="6">
        <v>137.47999999999999</v>
      </c>
    </row>
    <row r="265" spans="1:28" ht="26.25" x14ac:dyDescent="0.45">
      <c r="A265" s="6">
        <v>2908</v>
      </c>
      <c r="B265" s="6">
        <v>88156</v>
      </c>
      <c r="C265" s="7" t="s">
        <v>730</v>
      </c>
      <c r="D265" s="8" t="s">
        <v>78</v>
      </c>
      <c r="E265" s="7" t="s">
        <v>70</v>
      </c>
      <c r="F265" s="6">
        <v>7.0000000000000007E-2</v>
      </c>
      <c r="G265" s="6">
        <v>4.13</v>
      </c>
      <c r="H265" s="6">
        <v>0.99</v>
      </c>
      <c r="I265" s="7" t="s">
        <v>43</v>
      </c>
      <c r="J265" s="7" t="s">
        <v>87</v>
      </c>
      <c r="K265" s="7" t="s">
        <v>45</v>
      </c>
      <c r="L265" s="7" t="s">
        <v>121</v>
      </c>
      <c r="M265" s="7" t="s">
        <v>47</v>
      </c>
      <c r="N265" s="7" t="s">
        <v>589</v>
      </c>
      <c r="O265" s="6">
        <v>0.39</v>
      </c>
      <c r="P265" s="7" t="s">
        <v>36</v>
      </c>
      <c r="Q265" s="7" t="s">
        <v>82</v>
      </c>
      <c r="R265" s="7" t="s">
        <v>173</v>
      </c>
      <c r="S265" s="8" t="s">
        <v>731</v>
      </c>
      <c r="T265" s="6">
        <v>44125</v>
      </c>
      <c r="U265" s="9">
        <v>42012</v>
      </c>
      <c r="V265" s="9">
        <v>42217</v>
      </c>
      <c r="W265" s="9" t="s">
        <v>690</v>
      </c>
      <c r="X265" s="10">
        <f>NETWORKDAYS(Table1[[#This Row],[Order Date]],Table1[[#This Row],[Ship Date]])</f>
        <v>147</v>
      </c>
      <c r="Y265" s="6">
        <v>10.959199999999999</v>
      </c>
      <c r="Z265" s="6">
        <v>4</v>
      </c>
      <c r="AA265" s="6">
        <v>16.07</v>
      </c>
      <c r="AB265" s="6">
        <v>4.0599999999999996</v>
      </c>
    </row>
    <row r="266" spans="1:28" ht="77.25" x14ac:dyDescent="0.45">
      <c r="A266" s="6">
        <v>2908</v>
      </c>
      <c r="B266" s="6">
        <v>88156</v>
      </c>
      <c r="C266" s="7" t="s">
        <v>730</v>
      </c>
      <c r="D266" s="8" t="s">
        <v>78</v>
      </c>
      <c r="E266" s="7" t="s">
        <v>70</v>
      </c>
      <c r="F266" s="6">
        <v>0.03</v>
      </c>
      <c r="G266" s="6">
        <v>22.72</v>
      </c>
      <c r="H266" s="6">
        <v>8.99</v>
      </c>
      <c r="I266" s="7" t="s">
        <v>43</v>
      </c>
      <c r="J266" s="7" t="s">
        <v>87</v>
      </c>
      <c r="K266" s="7" t="s">
        <v>32</v>
      </c>
      <c r="L266" s="7" t="s">
        <v>99</v>
      </c>
      <c r="M266" s="7" t="s">
        <v>94</v>
      </c>
      <c r="N266" s="7" t="s">
        <v>732</v>
      </c>
      <c r="O266" s="6">
        <v>0.44</v>
      </c>
      <c r="P266" s="7" t="s">
        <v>36</v>
      </c>
      <c r="Q266" s="7" t="s">
        <v>82</v>
      </c>
      <c r="R266" s="7" t="s">
        <v>173</v>
      </c>
      <c r="S266" s="8" t="s">
        <v>731</v>
      </c>
      <c r="T266" s="6">
        <v>44125</v>
      </c>
      <c r="U266" s="9">
        <v>42012</v>
      </c>
      <c r="V266" s="9">
        <v>42217</v>
      </c>
      <c r="W266" s="9" t="s">
        <v>690</v>
      </c>
      <c r="X266" s="10">
        <f>NETWORKDAYS(Table1[[#This Row],[Order Date]],Table1[[#This Row],[Ship Date]])</f>
        <v>147</v>
      </c>
      <c r="Y266" s="6">
        <v>17.429400000000001</v>
      </c>
      <c r="Z266" s="6">
        <v>1</v>
      </c>
      <c r="AA266" s="6">
        <v>25.26</v>
      </c>
      <c r="AB266" s="6">
        <v>22.69</v>
      </c>
    </row>
    <row r="267" spans="1:28" ht="26.25" x14ac:dyDescent="0.45">
      <c r="A267" s="6">
        <v>960</v>
      </c>
      <c r="B267" s="6">
        <v>89401</v>
      </c>
      <c r="C267" s="7" t="s">
        <v>733</v>
      </c>
      <c r="D267" s="8" t="s">
        <v>53</v>
      </c>
      <c r="E267" s="7" t="s">
        <v>79</v>
      </c>
      <c r="F267" s="6">
        <v>0.03</v>
      </c>
      <c r="G267" s="6">
        <v>2.94</v>
      </c>
      <c r="H267" s="6">
        <v>0.96</v>
      </c>
      <c r="I267" s="7" t="s">
        <v>43</v>
      </c>
      <c r="J267" s="7" t="s">
        <v>87</v>
      </c>
      <c r="K267" s="7" t="s">
        <v>45</v>
      </c>
      <c r="L267" s="7" t="s">
        <v>105</v>
      </c>
      <c r="M267" s="7" t="s">
        <v>56</v>
      </c>
      <c r="N267" s="7" t="s">
        <v>734</v>
      </c>
      <c r="O267" s="6">
        <v>0.57999999999999996</v>
      </c>
      <c r="P267" s="7" t="s">
        <v>36</v>
      </c>
      <c r="Q267" s="7" t="s">
        <v>58</v>
      </c>
      <c r="R267" s="7" t="s">
        <v>59</v>
      </c>
      <c r="S267" s="8" t="s">
        <v>735</v>
      </c>
      <c r="T267" s="6">
        <v>90278</v>
      </c>
      <c r="U267" s="9">
        <v>42039</v>
      </c>
      <c r="V267" s="9">
        <v>42218</v>
      </c>
      <c r="W267" s="9" t="s">
        <v>690</v>
      </c>
      <c r="X267" s="10">
        <f>NETWORKDAYS(Table1[[#This Row],[Order Date]],Table1[[#This Row],[Ship Date]])</f>
        <v>128</v>
      </c>
      <c r="Y267" s="6">
        <v>-4.2</v>
      </c>
      <c r="Z267" s="6">
        <v>1</v>
      </c>
      <c r="AA267" s="6">
        <v>3.51</v>
      </c>
      <c r="AB267" s="6">
        <v>2.91</v>
      </c>
    </row>
    <row r="268" spans="1:28" ht="26.25" x14ac:dyDescent="0.45">
      <c r="A268" s="6">
        <v>962</v>
      </c>
      <c r="B268" s="6">
        <v>17636</v>
      </c>
      <c r="C268" s="7" t="s">
        <v>736</v>
      </c>
      <c r="D268" s="8" t="s">
        <v>42</v>
      </c>
      <c r="E268" s="7" t="s">
        <v>79</v>
      </c>
      <c r="F268" s="6">
        <v>0.03</v>
      </c>
      <c r="G268" s="6">
        <v>2.94</v>
      </c>
      <c r="H268" s="6">
        <v>0.96</v>
      </c>
      <c r="I268" s="7" t="s">
        <v>43</v>
      </c>
      <c r="J268" s="7" t="s">
        <v>87</v>
      </c>
      <c r="K268" s="7" t="s">
        <v>45</v>
      </c>
      <c r="L268" s="7" t="s">
        <v>105</v>
      </c>
      <c r="M268" s="7" t="s">
        <v>56</v>
      </c>
      <c r="N268" s="7" t="s">
        <v>734</v>
      </c>
      <c r="O268" s="6">
        <v>0.57999999999999996</v>
      </c>
      <c r="P268" s="7" t="s">
        <v>36</v>
      </c>
      <c r="Q268" s="7" t="s">
        <v>49</v>
      </c>
      <c r="R268" s="7" t="s">
        <v>75</v>
      </c>
      <c r="S268" s="8" t="s">
        <v>737</v>
      </c>
      <c r="T268" s="6">
        <v>60610</v>
      </c>
      <c r="U268" s="9">
        <v>42039</v>
      </c>
      <c r="V268" s="9">
        <v>42218</v>
      </c>
      <c r="W268" s="9" t="s">
        <v>690</v>
      </c>
      <c r="X268" s="10">
        <f>NETWORKDAYS(Table1[[#This Row],[Order Date]],Table1[[#This Row],[Ship Date]])</f>
        <v>128</v>
      </c>
      <c r="Y268" s="6">
        <v>-4.2</v>
      </c>
      <c r="Z268" s="6">
        <v>2</v>
      </c>
      <c r="AA268" s="6">
        <v>7.01</v>
      </c>
      <c r="AB268" s="6">
        <v>2.91</v>
      </c>
    </row>
    <row r="269" spans="1:28" ht="77.25" x14ac:dyDescent="0.45">
      <c r="A269" s="6">
        <v>1213</v>
      </c>
      <c r="B269" s="6">
        <v>88599</v>
      </c>
      <c r="C269" s="7" t="s">
        <v>738</v>
      </c>
      <c r="D269" s="8" t="s">
        <v>42</v>
      </c>
      <c r="E269" s="7" t="s">
        <v>79</v>
      </c>
      <c r="F269" s="6">
        <v>0.03</v>
      </c>
      <c r="G269" s="6">
        <v>8.34</v>
      </c>
      <c r="H269" s="6">
        <v>4.82</v>
      </c>
      <c r="I269" s="7" t="s">
        <v>43</v>
      </c>
      <c r="J269" s="7" t="s">
        <v>62</v>
      </c>
      <c r="K269" s="7" t="s">
        <v>45</v>
      </c>
      <c r="L269" s="7" t="s">
        <v>55</v>
      </c>
      <c r="M269" s="7" t="s">
        <v>47</v>
      </c>
      <c r="N269" s="7" t="s">
        <v>739</v>
      </c>
      <c r="O269" s="6">
        <v>0.4</v>
      </c>
      <c r="P269" s="7" t="s">
        <v>36</v>
      </c>
      <c r="Q269" s="7" t="s">
        <v>49</v>
      </c>
      <c r="R269" s="7" t="s">
        <v>256</v>
      </c>
      <c r="S269" s="8" t="s">
        <v>740</v>
      </c>
      <c r="T269" s="6">
        <v>46530</v>
      </c>
      <c r="U269" s="9">
        <v>42039</v>
      </c>
      <c r="V269" s="9">
        <v>42218</v>
      </c>
      <c r="W269" s="9" t="s">
        <v>690</v>
      </c>
      <c r="X269" s="10">
        <f>NETWORKDAYS(Table1[[#This Row],[Order Date]],Table1[[#This Row],[Ship Date]])</f>
        <v>128</v>
      </c>
      <c r="Y269" s="6">
        <v>-6.71</v>
      </c>
      <c r="Z269" s="6">
        <v>5</v>
      </c>
      <c r="AA269" s="6">
        <v>43.27</v>
      </c>
      <c r="AB269" s="6">
        <v>8.31</v>
      </c>
    </row>
    <row r="270" spans="1:28" ht="64.5" x14ac:dyDescent="0.45">
      <c r="A270" s="6">
        <v>2204</v>
      </c>
      <c r="B270" s="6">
        <v>86051</v>
      </c>
      <c r="C270" s="7" t="s">
        <v>741</v>
      </c>
      <c r="D270" s="8" t="s">
        <v>42</v>
      </c>
      <c r="E270" s="7" t="s">
        <v>79</v>
      </c>
      <c r="F270" s="6">
        <v>7.0000000000000007E-2</v>
      </c>
      <c r="G270" s="6">
        <v>33.94</v>
      </c>
      <c r="H270" s="6">
        <v>19.190000000000001</v>
      </c>
      <c r="I270" s="7" t="s">
        <v>30</v>
      </c>
      <c r="J270" s="7" t="s">
        <v>87</v>
      </c>
      <c r="K270" s="7" t="s">
        <v>32</v>
      </c>
      <c r="L270" s="7" t="s">
        <v>80</v>
      </c>
      <c r="M270" s="7" t="s">
        <v>73</v>
      </c>
      <c r="N270" s="7" t="s">
        <v>742</v>
      </c>
      <c r="O270" s="6">
        <v>0.57999999999999996</v>
      </c>
      <c r="P270" s="7" t="s">
        <v>36</v>
      </c>
      <c r="Q270" s="7" t="s">
        <v>49</v>
      </c>
      <c r="R270" s="7" t="s">
        <v>50</v>
      </c>
      <c r="S270" s="8" t="s">
        <v>661</v>
      </c>
      <c r="T270" s="6">
        <v>55337</v>
      </c>
      <c r="U270" s="9">
        <v>42039</v>
      </c>
      <c r="V270" s="9">
        <v>42218</v>
      </c>
      <c r="W270" s="9" t="s">
        <v>690</v>
      </c>
      <c r="X270" s="10">
        <f>NETWORKDAYS(Table1[[#This Row],[Order Date]],Table1[[#This Row],[Ship Date]])</f>
        <v>128</v>
      </c>
      <c r="Y270" s="6">
        <v>-157.56</v>
      </c>
      <c r="Z270" s="6">
        <v>5</v>
      </c>
      <c r="AA270" s="6">
        <v>169.46</v>
      </c>
      <c r="AB270" s="6">
        <v>33.869999999999997</v>
      </c>
    </row>
    <row r="271" spans="1:28" ht="102.75" x14ac:dyDescent="0.45">
      <c r="A271" s="6">
        <v>421</v>
      </c>
      <c r="B271" s="6">
        <v>87700</v>
      </c>
      <c r="C271" s="7" t="s">
        <v>743</v>
      </c>
      <c r="D271" s="8" t="s">
        <v>78</v>
      </c>
      <c r="E271" s="7" t="s">
        <v>29</v>
      </c>
      <c r="F271" s="6">
        <v>0.09</v>
      </c>
      <c r="G271" s="6">
        <v>999.99</v>
      </c>
      <c r="H271" s="6">
        <v>13.99</v>
      </c>
      <c r="I271" s="7" t="s">
        <v>43</v>
      </c>
      <c r="J271" s="7" t="s">
        <v>31</v>
      </c>
      <c r="K271" s="7" t="s">
        <v>71</v>
      </c>
      <c r="L271" s="7" t="s">
        <v>72</v>
      </c>
      <c r="M271" s="7" t="s">
        <v>112</v>
      </c>
      <c r="N271" s="7" t="s">
        <v>744</v>
      </c>
      <c r="O271" s="6">
        <v>0.36</v>
      </c>
      <c r="P271" s="7" t="s">
        <v>36</v>
      </c>
      <c r="Q271" s="7" t="s">
        <v>82</v>
      </c>
      <c r="R271" s="7" t="s">
        <v>275</v>
      </c>
      <c r="S271" s="8" t="s">
        <v>745</v>
      </c>
      <c r="T271" s="6">
        <v>7201</v>
      </c>
      <c r="U271" s="9">
        <v>42041</v>
      </c>
      <c r="V271" s="9">
        <v>42218</v>
      </c>
      <c r="W271" s="9" t="s">
        <v>690</v>
      </c>
      <c r="X271" s="10">
        <f>NETWORKDAYS(Table1[[#This Row],[Order Date]],Table1[[#This Row],[Ship Date]])</f>
        <v>126</v>
      </c>
      <c r="Y271" s="6">
        <v>-2531.4825000000001</v>
      </c>
      <c r="Z271" s="6">
        <v>1</v>
      </c>
      <c r="AA271" s="6">
        <v>919.09</v>
      </c>
      <c r="AB271" s="6">
        <v>999.9</v>
      </c>
    </row>
    <row r="272" spans="1:28" ht="64.5" x14ac:dyDescent="0.45">
      <c r="A272" s="6">
        <v>1020</v>
      </c>
      <c r="B272" s="6">
        <v>88634</v>
      </c>
      <c r="C272" s="7" t="s">
        <v>746</v>
      </c>
      <c r="D272" s="8" t="s">
        <v>42</v>
      </c>
      <c r="E272" s="7" t="s">
        <v>29</v>
      </c>
      <c r="F272" s="6">
        <v>0</v>
      </c>
      <c r="G272" s="6">
        <v>4.4800000000000004</v>
      </c>
      <c r="H272" s="6">
        <v>2.5</v>
      </c>
      <c r="I272" s="7" t="s">
        <v>43</v>
      </c>
      <c r="J272" s="7" t="s">
        <v>31</v>
      </c>
      <c r="K272" s="7" t="s">
        <v>45</v>
      </c>
      <c r="L272" s="7" t="s">
        <v>423</v>
      </c>
      <c r="M272" s="7" t="s">
        <v>47</v>
      </c>
      <c r="N272" s="7" t="s">
        <v>747</v>
      </c>
      <c r="O272" s="6">
        <v>0.37</v>
      </c>
      <c r="P272" s="7" t="s">
        <v>36</v>
      </c>
      <c r="Q272" s="7" t="s">
        <v>49</v>
      </c>
      <c r="R272" s="7" t="s">
        <v>189</v>
      </c>
      <c r="S272" s="8" t="s">
        <v>748</v>
      </c>
      <c r="T272" s="6">
        <v>66762</v>
      </c>
      <c r="U272" s="9">
        <v>42041</v>
      </c>
      <c r="V272" s="9">
        <v>42218</v>
      </c>
      <c r="W272" s="9" t="s">
        <v>690</v>
      </c>
      <c r="X272" s="10">
        <f>NETWORKDAYS(Table1[[#This Row],[Order Date]],Table1[[#This Row],[Ship Date]])</f>
        <v>126</v>
      </c>
      <c r="Y272" s="6">
        <v>8.7319999999999993</v>
      </c>
      <c r="Z272" s="6">
        <v>14</v>
      </c>
      <c r="AA272" s="6">
        <v>65.14</v>
      </c>
      <c r="AB272" s="6">
        <v>4.4800000000000004</v>
      </c>
    </row>
    <row r="273" spans="1:28" ht="51.75" x14ac:dyDescent="0.45">
      <c r="A273" s="6">
        <v>2486</v>
      </c>
      <c r="B273" s="6">
        <v>91414</v>
      </c>
      <c r="C273" s="7" t="s">
        <v>749</v>
      </c>
      <c r="D273" s="8" t="s">
        <v>28</v>
      </c>
      <c r="E273" s="7" t="s">
        <v>70</v>
      </c>
      <c r="F273" s="6">
        <v>0.03</v>
      </c>
      <c r="G273" s="6">
        <v>205.99</v>
      </c>
      <c r="H273" s="6">
        <v>8.99</v>
      </c>
      <c r="I273" s="7" t="s">
        <v>54</v>
      </c>
      <c r="J273" s="7" t="s">
        <v>31</v>
      </c>
      <c r="K273" s="7" t="s">
        <v>71</v>
      </c>
      <c r="L273" s="7" t="s">
        <v>234</v>
      </c>
      <c r="M273" s="7" t="s">
        <v>47</v>
      </c>
      <c r="N273" s="7" t="s">
        <v>750</v>
      </c>
      <c r="O273" s="6">
        <v>0.6</v>
      </c>
      <c r="P273" s="7" t="s">
        <v>36</v>
      </c>
      <c r="Q273" s="7" t="s">
        <v>37</v>
      </c>
      <c r="R273" s="7" t="s">
        <v>252</v>
      </c>
      <c r="S273" s="8" t="s">
        <v>751</v>
      </c>
      <c r="T273" s="6">
        <v>30458</v>
      </c>
      <c r="U273" s="9">
        <v>42041</v>
      </c>
      <c r="V273" s="9">
        <v>42218</v>
      </c>
      <c r="W273" s="9" t="s">
        <v>690</v>
      </c>
      <c r="X273" s="10">
        <f>NETWORKDAYS(Table1[[#This Row],[Order Date]],Table1[[#This Row],[Ship Date]])</f>
        <v>126</v>
      </c>
      <c r="Y273" s="6">
        <v>1087.7159999999999</v>
      </c>
      <c r="Z273" s="6">
        <v>1</v>
      </c>
      <c r="AA273" s="6">
        <v>176.42</v>
      </c>
      <c r="AB273" s="6">
        <v>205.96</v>
      </c>
    </row>
    <row r="274" spans="1:28" ht="77.25" x14ac:dyDescent="0.45">
      <c r="A274" s="6">
        <v>2270</v>
      </c>
      <c r="B274" s="6">
        <v>89572</v>
      </c>
      <c r="C274" s="7" t="s">
        <v>752</v>
      </c>
      <c r="D274" s="8" t="s">
        <v>28</v>
      </c>
      <c r="E274" s="7" t="s">
        <v>79</v>
      </c>
      <c r="F274" s="6">
        <v>0.01</v>
      </c>
      <c r="G274" s="6">
        <v>20.48</v>
      </c>
      <c r="H274" s="6">
        <v>6.32</v>
      </c>
      <c r="I274" s="7" t="s">
        <v>43</v>
      </c>
      <c r="J274" s="7" t="s">
        <v>31</v>
      </c>
      <c r="K274" s="7" t="s">
        <v>45</v>
      </c>
      <c r="L274" s="7" t="s">
        <v>63</v>
      </c>
      <c r="M274" s="7" t="s">
        <v>47</v>
      </c>
      <c r="N274" s="7" t="s">
        <v>753</v>
      </c>
      <c r="O274" s="6">
        <v>0.57999999999999996</v>
      </c>
      <c r="P274" s="7" t="s">
        <v>36</v>
      </c>
      <c r="Q274" s="7" t="s">
        <v>37</v>
      </c>
      <c r="R274" s="7" t="s">
        <v>385</v>
      </c>
      <c r="S274" s="8" t="s">
        <v>754</v>
      </c>
      <c r="T274" s="6">
        <v>29662</v>
      </c>
      <c r="U274" s="9">
        <v>42041</v>
      </c>
      <c r="V274" s="9">
        <v>42218</v>
      </c>
      <c r="W274" s="9" t="s">
        <v>690</v>
      </c>
      <c r="X274" s="10">
        <f>NETWORKDAYS(Table1[[#This Row],[Order Date]],Table1[[#This Row],[Ship Date]])</f>
        <v>126</v>
      </c>
      <c r="Y274" s="6">
        <v>711.24480000000005</v>
      </c>
      <c r="Z274" s="6">
        <v>18</v>
      </c>
      <c r="AA274" s="6">
        <v>375.03</v>
      </c>
      <c r="AB274" s="6">
        <v>20.47</v>
      </c>
    </row>
    <row r="275" spans="1:28" ht="64.5" x14ac:dyDescent="0.45">
      <c r="A275" s="6">
        <v>2626</v>
      </c>
      <c r="B275" s="6">
        <v>90927</v>
      </c>
      <c r="C275" s="7" t="s">
        <v>755</v>
      </c>
      <c r="D275" s="8" t="s">
        <v>53</v>
      </c>
      <c r="E275" s="7" t="s">
        <v>70</v>
      </c>
      <c r="F275" s="6">
        <v>0.1</v>
      </c>
      <c r="G275" s="6">
        <v>41.94</v>
      </c>
      <c r="H275" s="6">
        <v>2.99</v>
      </c>
      <c r="I275" s="7" t="s">
        <v>43</v>
      </c>
      <c r="J275" s="7" t="s">
        <v>44</v>
      </c>
      <c r="K275" s="7" t="s">
        <v>45</v>
      </c>
      <c r="L275" s="7" t="s">
        <v>46</v>
      </c>
      <c r="M275" s="7" t="s">
        <v>47</v>
      </c>
      <c r="N275" s="7" t="s">
        <v>756</v>
      </c>
      <c r="O275" s="6">
        <v>0.35</v>
      </c>
      <c r="P275" s="7" t="s">
        <v>36</v>
      </c>
      <c r="Q275" s="7" t="s">
        <v>58</v>
      </c>
      <c r="R275" s="7" t="s">
        <v>59</v>
      </c>
      <c r="S275" s="8" t="s">
        <v>757</v>
      </c>
      <c r="T275" s="6">
        <v>94025</v>
      </c>
      <c r="U275" s="9">
        <v>42042</v>
      </c>
      <c r="V275" s="9">
        <v>42218</v>
      </c>
      <c r="W275" s="9" t="s">
        <v>690</v>
      </c>
      <c r="X275" s="10">
        <f>NETWORKDAYS(Table1[[#This Row],[Order Date]],Table1[[#This Row],[Ship Date]])</f>
        <v>125</v>
      </c>
      <c r="Y275" s="6">
        <v>164.08199999999999</v>
      </c>
      <c r="Z275" s="6">
        <v>6</v>
      </c>
      <c r="AA275" s="6">
        <v>237.8</v>
      </c>
      <c r="AB275" s="6">
        <v>41.84</v>
      </c>
    </row>
    <row r="276" spans="1:28" ht="51.75" x14ac:dyDescent="0.45">
      <c r="A276" s="6">
        <v>471</v>
      </c>
      <c r="B276" s="6">
        <v>3138</v>
      </c>
      <c r="C276" s="7" t="s">
        <v>758</v>
      </c>
      <c r="D276" s="8" t="s">
        <v>28</v>
      </c>
      <c r="E276" s="7" t="s">
        <v>147</v>
      </c>
      <c r="F276" s="6">
        <v>7.0000000000000007E-2</v>
      </c>
      <c r="G276" s="6">
        <v>179.99</v>
      </c>
      <c r="H276" s="6">
        <v>19.989999999999998</v>
      </c>
      <c r="I276" s="7" t="s">
        <v>54</v>
      </c>
      <c r="J276" s="7" t="s">
        <v>44</v>
      </c>
      <c r="K276" s="7" t="s">
        <v>71</v>
      </c>
      <c r="L276" s="7" t="s">
        <v>93</v>
      </c>
      <c r="M276" s="7" t="s">
        <v>47</v>
      </c>
      <c r="N276" s="7" t="s">
        <v>759</v>
      </c>
      <c r="O276" s="6">
        <v>0.48</v>
      </c>
      <c r="P276" s="7" t="s">
        <v>36</v>
      </c>
      <c r="Q276" s="7" t="s">
        <v>37</v>
      </c>
      <c r="R276" s="7" t="s">
        <v>252</v>
      </c>
      <c r="S276" s="8" t="s">
        <v>392</v>
      </c>
      <c r="T276" s="6">
        <v>30318</v>
      </c>
      <c r="U276" s="9">
        <v>42043</v>
      </c>
      <c r="V276" s="9">
        <v>42218</v>
      </c>
      <c r="W276" s="9" t="s">
        <v>690</v>
      </c>
      <c r="X276" s="10">
        <f>NETWORKDAYS(Table1[[#This Row],[Order Date]],Table1[[#This Row],[Ship Date]])</f>
        <v>125</v>
      </c>
      <c r="Y276" s="6">
        <v>-568.53510000000006</v>
      </c>
      <c r="Z276" s="6">
        <v>4</v>
      </c>
      <c r="AA276" s="6">
        <v>718.03</v>
      </c>
      <c r="AB276" s="6">
        <v>179.92</v>
      </c>
    </row>
    <row r="277" spans="1:28" ht="51.75" x14ac:dyDescent="0.45">
      <c r="A277" s="6">
        <v>472</v>
      </c>
      <c r="B277" s="6">
        <v>88023</v>
      </c>
      <c r="C277" s="7" t="s">
        <v>760</v>
      </c>
      <c r="D277" s="8" t="s">
        <v>78</v>
      </c>
      <c r="E277" s="7" t="s">
        <v>147</v>
      </c>
      <c r="F277" s="6">
        <v>7.0000000000000007E-2</v>
      </c>
      <c r="G277" s="6">
        <v>179.99</v>
      </c>
      <c r="H277" s="6">
        <v>19.989999999999998</v>
      </c>
      <c r="I277" s="7" t="s">
        <v>54</v>
      </c>
      <c r="J277" s="7" t="s">
        <v>44</v>
      </c>
      <c r="K277" s="7" t="s">
        <v>71</v>
      </c>
      <c r="L277" s="7" t="s">
        <v>93</v>
      </c>
      <c r="M277" s="7" t="s">
        <v>47</v>
      </c>
      <c r="N277" s="7" t="s">
        <v>759</v>
      </c>
      <c r="O277" s="6">
        <v>0.48</v>
      </c>
      <c r="P277" s="7" t="s">
        <v>36</v>
      </c>
      <c r="Q277" s="7" t="s">
        <v>82</v>
      </c>
      <c r="R277" s="7" t="s">
        <v>403</v>
      </c>
      <c r="S277" s="8" t="s">
        <v>761</v>
      </c>
      <c r="T277" s="6">
        <v>21133</v>
      </c>
      <c r="U277" s="9">
        <v>42043</v>
      </c>
      <c r="V277" s="9">
        <v>42218</v>
      </c>
      <c r="W277" s="9" t="s">
        <v>690</v>
      </c>
      <c r="X277" s="10">
        <f>NETWORKDAYS(Table1[[#This Row],[Order Date]],Table1[[#This Row],[Ship Date]])</f>
        <v>125</v>
      </c>
      <c r="Y277" s="6">
        <v>-427.47</v>
      </c>
      <c r="Z277" s="6">
        <v>1</v>
      </c>
      <c r="AA277" s="6">
        <v>179.51</v>
      </c>
      <c r="AB277" s="6">
        <v>179.92</v>
      </c>
    </row>
    <row r="278" spans="1:28" ht="51.75" x14ac:dyDescent="0.45">
      <c r="A278" s="6">
        <v>2358</v>
      </c>
      <c r="B278" s="6">
        <v>88267</v>
      </c>
      <c r="C278" s="7" t="s">
        <v>762</v>
      </c>
      <c r="D278" s="8" t="s">
        <v>28</v>
      </c>
      <c r="E278" s="7" t="s">
        <v>79</v>
      </c>
      <c r="F278" s="6">
        <v>0.1</v>
      </c>
      <c r="G278" s="6">
        <v>205.99</v>
      </c>
      <c r="H278" s="6">
        <v>8.99</v>
      </c>
      <c r="I278" s="7" t="s">
        <v>43</v>
      </c>
      <c r="J278" s="7" t="s">
        <v>62</v>
      </c>
      <c r="K278" s="7" t="s">
        <v>71</v>
      </c>
      <c r="L278" s="7" t="s">
        <v>234</v>
      </c>
      <c r="M278" s="7" t="s">
        <v>47</v>
      </c>
      <c r="N278" s="7" t="s">
        <v>763</v>
      </c>
      <c r="O278" s="6">
        <v>0.56000000000000005</v>
      </c>
      <c r="P278" s="7" t="s">
        <v>36</v>
      </c>
      <c r="Q278" s="7" t="s">
        <v>37</v>
      </c>
      <c r="R278" s="7" t="s">
        <v>96</v>
      </c>
      <c r="S278" s="8" t="s">
        <v>764</v>
      </c>
      <c r="T278" s="6">
        <v>33311</v>
      </c>
      <c r="U278" s="9">
        <v>42067</v>
      </c>
      <c r="V278" s="9">
        <v>42219</v>
      </c>
      <c r="W278" s="9" t="s">
        <v>690</v>
      </c>
      <c r="X278" s="10">
        <f>NETWORKDAYS(Table1[[#This Row],[Order Date]],Table1[[#This Row],[Ship Date]])</f>
        <v>109</v>
      </c>
      <c r="Y278" s="6">
        <v>147</v>
      </c>
      <c r="Z278" s="6">
        <v>2</v>
      </c>
      <c r="AA278" s="6">
        <v>324.62</v>
      </c>
      <c r="AB278" s="6">
        <v>205.89</v>
      </c>
    </row>
    <row r="279" spans="1:28" ht="51.75" x14ac:dyDescent="0.45">
      <c r="A279" s="6">
        <v>392</v>
      </c>
      <c r="B279" s="6">
        <v>86383</v>
      </c>
      <c r="C279" s="7" t="s">
        <v>765</v>
      </c>
      <c r="D279" s="8" t="s">
        <v>42</v>
      </c>
      <c r="E279" s="7" t="s">
        <v>86</v>
      </c>
      <c r="F279" s="6">
        <v>0.01</v>
      </c>
      <c r="G279" s="6">
        <v>19.989999999999998</v>
      </c>
      <c r="H279" s="6">
        <v>11.17</v>
      </c>
      <c r="I279" s="7" t="s">
        <v>43</v>
      </c>
      <c r="J279" s="7" t="s">
        <v>62</v>
      </c>
      <c r="K279" s="7" t="s">
        <v>32</v>
      </c>
      <c r="L279" s="7" t="s">
        <v>99</v>
      </c>
      <c r="M279" s="7" t="s">
        <v>131</v>
      </c>
      <c r="N279" s="7" t="s">
        <v>766</v>
      </c>
      <c r="O279" s="6">
        <v>0.6</v>
      </c>
      <c r="P279" s="7" t="s">
        <v>36</v>
      </c>
      <c r="Q279" s="7" t="s">
        <v>49</v>
      </c>
      <c r="R279" s="7" t="s">
        <v>118</v>
      </c>
      <c r="S279" s="8" t="s">
        <v>767</v>
      </c>
      <c r="T279" s="6">
        <v>63105</v>
      </c>
      <c r="U279" s="9">
        <v>42068</v>
      </c>
      <c r="V279" s="9">
        <v>42219</v>
      </c>
      <c r="W279" s="9" t="s">
        <v>690</v>
      </c>
      <c r="X279" s="10">
        <f>NETWORKDAYS(Table1[[#This Row],[Order Date]],Table1[[#This Row],[Ship Date]])</f>
        <v>108</v>
      </c>
      <c r="Y279" s="6">
        <v>27.91</v>
      </c>
      <c r="Z279" s="6">
        <v>2</v>
      </c>
      <c r="AA279" s="6">
        <v>43.65</v>
      </c>
      <c r="AB279" s="6">
        <v>19.98</v>
      </c>
    </row>
    <row r="280" spans="1:28" ht="77.25" x14ac:dyDescent="0.45">
      <c r="A280" s="6">
        <v>688</v>
      </c>
      <c r="B280" s="6">
        <v>88504</v>
      </c>
      <c r="C280" s="7" t="s">
        <v>768</v>
      </c>
      <c r="D280" s="8" t="s">
        <v>42</v>
      </c>
      <c r="E280" s="7" t="s">
        <v>79</v>
      </c>
      <c r="F280" s="6">
        <v>0.06</v>
      </c>
      <c r="G280" s="6">
        <v>4.18</v>
      </c>
      <c r="H280" s="6">
        <v>2.99</v>
      </c>
      <c r="I280" s="7" t="s">
        <v>43</v>
      </c>
      <c r="J280" s="7" t="s">
        <v>31</v>
      </c>
      <c r="K280" s="7" t="s">
        <v>45</v>
      </c>
      <c r="L280" s="7" t="s">
        <v>46</v>
      </c>
      <c r="M280" s="7" t="s">
        <v>47</v>
      </c>
      <c r="N280" s="7" t="s">
        <v>769</v>
      </c>
      <c r="O280" s="6">
        <v>0.37</v>
      </c>
      <c r="P280" s="7" t="s">
        <v>36</v>
      </c>
      <c r="Q280" s="7" t="s">
        <v>49</v>
      </c>
      <c r="R280" s="7" t="s">
        <v>118</v>
      </c>
      <c r="S280" s="8" t="s">
        <v>770</v>
      </c>
      <c r="T280" s="6">
        <v>63116</v>
      </c>
      <c r="U280" s="9">
        <v>42069</v>
      </c>
      <c r="V280" s="9">
        <v>42219</v>
      </c>
      <c r="W280" s="9" t="s">
        <v>690</v>
      </c>
      <c r="X280" s="10">
        <f>NETWORKDAYS(Table1[[#This Row],[Order Date]],Table1[[#This Row],[Ship Date]])</f>
        <v>107</v>
      </c>
      <c r="Y280" s="6">
        <v>-12.718999999999999</v>
      </c>
      <c r="Z280" s="6">
        <v>5</v>
      </c>
      <c r="AA280" s="6">
        <v>21.34</v>
      </c>
      <c r="AB280" s="6">
        <v>4.12</v>
      </c>
    </row>
    <row r="281" spans="1:28" ht="26.25" x14ac:dyDescent="0.45">
      <c r="A281" s="6">
        <v>797</v>
      </c>
      <c r="B281" s="6">
        <v>86870</v>
      </c>
      <c r="C281" s="7" t="s">
        <v>673</v>
      </c>
      <c r="D281" s="8" t="s">
        <v>53</v>
      </c>
      <c r="E281" s="7" t="s">
        <v>79</v>
      </c>
      <c r="F281" s="6">
        <v>0.09</v>
      </c>
      <c r="G281" s="6">
        <v>6.48</v>
      </c>
      <c r="H281" s="6">
        <v>6.86</v>
      </c>
      <c r="I281" s="7" t="s">
        <v>43</v>
      </c>
      <c r="J281" s="7" t="s">
        <v>62</v>
      </c>
      <c r="K281" s="7" t="s">
        <v>45</v>
      </c>
      <c r="L281" s="7" t="s">
        <v>55</v>
      </c>
      <c r="M281" s="7" t="s">
        <v>47</v>
      </c>
      <c r="N281" s="7" t="s">
        <v>771</v>
      </c>
      <c r="O281" s="6">
        <v>0.37</v>
      </c>
      <c r="P281" s="7" t="s">
        <v>36</v>
      </c>
      <c r="Q281" s="7" t="s">
        <v>58</v>
      </c>
      <c r="R281" s="7" t="s">
        <v>114</v>
      </c>
      <c r="S281" s="8" t="s">
        <v>675</v>
      </c>
      <c r="T281" s="6">
        <v>84067</v>
      </c>
      <c r="U281" s="9">
        <v>42069</v>
      </c>
      <c r="V281" s="9">
        <v>42219</v>
      </c>
      <c r="W281" s="9" t="s">
        <v>690</v>
      </c>
      <c r="X281" s="10">
        <f>NETWORKDAYS(Table1[[#This Row],[Order Date]],Table1[[#This Row],[Ship Date]])</f>
        <v>107</v>
      </c>
      <c r="Y281" s="6">
        <v>-62.23</v>
      </c>
      <c r="Z281" s="6">
        <v>8</v>
      </c>
      <c r="AA281" s="6">
        <v>50.88</v>
      </c>
      <c r="AB281" s="6">
        <v>6.39</v>
      </c>
    </row>
    <row r="282" spans="1:28" ht="64.5" x14ac:dyDescent="0.45">
      <c r="A282" s="6">
        <v>3327</v>
      </c>
      <c r="B282" s="6">
        <v>87272</v>
      </c>
      <c r="C282" s="7" t="s">
        <v>772</v>
      </c>
      <c r="D282" s="8" t="s">
        <v>42</v>
      </c>
      <c r="E282" s="7" t="s">
        <v>147</v>
      </c>
      <c r="F282" s="6">
        <v>0.06</v>
      </c>
      <c r="G282" s="6">
        <v>113.98</v>
      </c>
      <c r="H282" s="6">
        <v>30</v>
      </c>
      <c r="I282" s="7" t="s">
        <v>30</v>
      </c>
      <c r="J282" s="7" t="s">
        <v>31</v>
      </c>
      <c r="K282" s="7" t="s">
        <v>32</v>
      </c>
      <c r="L282" s="7" t="s">
        <v>80</v>
      </c>
      <c r="M282" s="7" t="s">
        <v>73</v>
      </c>
      <c r="N282" s="7" t="s">
        <v>773</v>
      </c>
      <c r="O282" s="6">
        <v>0.69</v>
      </c>
      <c r="P282" s="7" t="s">
        <v>36</v>
      </c>
      <c r="Q282" s="7" t="s">
        <v>49</v>
      </c>
      <c r="R282" s="7" t="s">
        <v>192</v>
      </c>
      <c r="S282" s="8" t="s">
        <v>774</v>
      </c>
      <c r="T282" s="6">
        <v>48060</v>
      </c>
      <c r="U282" s="9">
        <v>42069</v>
      </c>
      <c r="V282" s="9">
        <v>42219</v>
      </c>
      <c r="W282" s="9" t="s">
        <v>690</v>
      </c>
      <c r="X282" s="10">
        <f>NETWORKDAYS(Table1[[#This Row],[Order Date]],Table1[[#This Row],[Ship Date]])</f>
        <v>107</v>
      </c>
      <c r="Y282" s="6">
        <v>-127.3</v>
      </c>
      <c r="Z282" s="6">
        <v>3</v>
      </c>
      <c r="AA282" s="6">
        <v>356.14</v>
      </c>
      <c r="AB282" s="6">
        <v>113.92</v>
      </c>
    </row>
    <row r="283" spans="1:28" ht="26.25" x14ac:dyDescent="0.45">
      <c r="A283" s="6">
        <v>3327</v>
      </c>
      <c r="B283" s="6">
        <v>87272</v>
      </c>
      <c r="C283" s="7" t="s">
        <v>772</v>
      </c>
      <c r="D283" s="8" t="s">
        <v>42</v>
      </c>
      <c r="E283" s="7" t="s">
        <v>147</v>
      </c>
      <c r="F283" s="6">
        <v>0.05</v>
      </c>
      <c r="G283" s="6">
        <v>6.48</v>
      </c>
      <c r="H283" s="6">
        <v>6.86</v>
      </c>
      <c r="I283" s="7" t="s">
        <v>43</v>
      </c>
      <c r="J283" s="7" t="s">
        <v>31</v>
      </c>
      <c r="K283" s="7" t="s">
        <v>45</v>
      </c>
      <c r="L283" s="7" t="s">
        <v>55</v>
      </c>
      <c r="M283" s="7" t="s">
        <v>47</v>
      </c>
      <c r="N283" s="7" t="s">
        <v>771</v>
      </c>
      <c r="O283" s="6">
        <v>0.37</v>
      </c>
      <c r="P283" s="7" t="s">
        <v>36</v>
      </c>
      <c r="Q283" s="7" t="s">
        <v>49</v>
      </c>
      <c r="R283" s="7" t="s">
        <v>192</v>
      </c>
      <c r="S283" s="8" t="s">
        <v>774</v>
      </c>
      <c r="T283" s="6">
        <v>48060</v>
      </c>
      <c r="U283" s="9">
        <v>42069</v>
      </c>
      <c r="V283" s="9">
        <v>42219</v>
      </c>
      <c r="W283" s="9" t="s">
        <v>690</v>
      </c>
      <c r="X283" s="10">
        <f>NETWORKDAYS(Table1[[#This Row],[Order Date]],Table1[[#This Row],[Ship Date]])</f>
        <v>107</v>
      </c>
      <c r="Y283" s="6">
        <v>-52.77</v>
      </c>
      <c r="Z283" s="6">
        <v>4</v>
      </c>
      <c r="AA283" s="6">
        <v>27.08</v>
      </c>
      <c r="AB283" s="6">
        <v>6.43</v>
      </c>
    </row>
    <row r="284" spans="1:28" ht="51.75" x14ac:dyDescent="0.45">
      <c r="A284" s="6">
        <v>850</v>
      </c>
      <c r="B284" s="6">
        <v>88569</v>
      </c>
      <c r="C284" s="7" t="s">
        <v>775</v>
      </c>
      <c r="D284" s="8" t="s">
        <v>53</v>
      </c>
      <c r="E284" s="7" t="s">
        <v>147</v>
      </c>
      <c r="F284" s="6">
        <v>7.0000000000000007E-2</v>
      </c>
      <c r="G284" s="6">
        <v>6.08</v>
      </c>
      <c r="H284" s="6">
        <v>0.91</v>
      </c>
      <c r="I284" s="7" t="s">
        <v>43</v>
      </c>
      <c r="J284" s="7" t="s">
        <v>62</v>
      </c>
      <c r="K284" s="7" t="s">
        <v>45</v>
      </c>
      <c r="L284" s="7" t="s">
        <v>105</v>
      </c>
      <c r="M284" s="7" t="s">
        <v>56</v>
      </c>
      <c r="N284" s="7" t="s">
        <v>776</v>
      </c>
      <c r="O284" s="6">
        <v>0.51</v>
      </c>
      <c r="P284" s="7" t="s">
        <v>36</v>
      </c>
      <c r="Q284" s="7" t="s">
        <v>58</v>
      </c>
      <c r="R284" s="7" t="s">
        <v>59</v>
      </c>
      <c r="S284" s="8" t="s">
        <v>777</v>
      </c>
      <c r="T284" s="6">
        <v>93117</v>
      </c>
      <c r="U284" s="9">
        <v>42070</v>
      </c>
      <c r="V284" s="9">
        <v>42219</v>
      </c>
      <c r="W284" s="9" t="s">
        <v>690</v>
      </c>
      <c r="X284" s="10">
        <f>NETWORKDAYS(Table1[[#This Row],[Order Date]],Table1[[#This Row],[Ship Date]])</f>
        <v>106</v>
      </c>
      <c r="Y284" s="6">
        <v>19.57</v>
      </c>
      <c r="Z284" s="6">
        <v>7</v>
      </c>
      <c r="AA284" s="6">
        <v>41.96</v>
      </c>
      <c r="AB284" s="6">
        <v>6.01</v>
      </c>
    </row>
    <row r="285" spans="1:28" ht="51.75" x14ac:dyDescent="0.45">
      <c r="A285" s="6">
        <v>2750</v>
      </c>
      <c r="B285" s="6">
        <v>91424</v>
      </c>
      <c r="C285" s="7" t="s">
        <v>778</v>
      </c>
      <c r="D285" s="8" t="s">
        <v>28</v>
      </c>
      <c r="E285" s="7" t="s">
        <v>29</v>
      </c>
      <c r="F285" s="6">
        <v>0.02</v>
      </c>
      <c r="G285" s="6">
        <v>161.55000000000001</v>
      </c>
      <c r="H285" s="6">
        <v>19.989999999999998</v>
      </c>
      <c r="I285" s="7" t="s">
        <v>43</v>
      </c>
      <c r="J285" s="7" t="s">
        <v>31</v>
      </c>
      <c r="K285" s="7" t="s">
        <v>45</v>
      </c>
      <c r="L285" s="7" t="s">
        <v>187</v>
      </c>
      <c r="M285" s="7" t="s">
        <v>47</v>
      </c>
      <c r="N285" s="7" t="s">
        <v>188</v>
      </c>
      <c r="O285" s="6">
        <v>0.66</v>
      </c>
      <c r="P285" s="7" t="s">
        <v>36</v>
      </c>
      <c r="Q285" s="7" t="s">
        <v>37</v>
      </c>
      <c r="R285" s="7" t="s">
        <v>169</v>
      </c>
      <c r="S285" s="8" t="s">
        <v>779</v>
      </c>
      <c r="T285" s="6">
        <v>22980</v>
      </c>
      <c r="U285" s="9">
        <v>42071</v>
      </c>
      <c r="V285" s="9">
        <v>42219</v>
      </c>
      <c r="W285" s="9" t="s">
        <v>690</v>
      </c>
      <c r="X285" s="10">
        <f>NETWORKDAYS(Table1[[#This Row],[Order Date]],Table1[[#This Row],[Ship Date]])</f>
        <v>106</v>
      </c>
      <c r="Y285" s="6">
        <v>664.51800000000003</v>
      </c>
      <c r="Z285" s="6">
        <v>4</v>
      </c>
      <c r="AA285" s="6">
        <v>657.61</v>
      </c>
      <c r="AB285" s="6">
        <v>161.53</v>
      </c>
    </row>
    <row r="286" spans="1:28" ht="77.25" x14ac:dyDescent="0.45">
      <c r="A286" s="6">
        <v>929</v>
      </c>
      <c r="B286" s="6">
        <v>87134</v>
      </c>
      <c r="C286" s="7" t="s">
        <v>780</v>
      </c>
      <c r="D286" s="8" t="s">
        <v>78</v>
      </c>
      <c r="E286" s="7" t="s">
        <v>29</v>
      </c>
      <c r="F286" s="6">
        <v>0.01</v>
      </c>
      <c r="G286" s="6">
        <v>170.98</v>
      </c>
      <c r="H286" s="6">
        <v>35.89</v>
      </c>
      <c r="I286" s="7" t="s">
        <v>30</v>
      </c>
      <c r="J286" s="7" t="s">
        <v>31</v>
      </c>
      <c r="K286" s="7" t="s">
        <v>32</v>
      </c>
      <c r="L286" s="7" t="s">
        <v>88</v>
      </c>
      <c r="M286" s="7" t="s">
        <v>34</v>
      </c>
      <c r="N286" s="7" t="s">
        <v>165</v>
      </c>
      <c r="O286" s="6">
        <v>0.66</v>
      </c>
      <c r="P286" s="7" t="s">
        <v>36</v>
      </c>
      <c r="Q286" s="7" t="s">
        <v>82</v>
      </c>
      <c r="R286" s="7" t="s">
        <v>275</v>
      </c>
      <c r="S286" s="8" t="s">
        <v>781</v>
      </c>
      <c r="T286" s="6">
        <v>8857</v>
      </c>
      <c r="U286" s="9">
        <v>42100</v>
      </c>
      <c r="V286" s="9">
        <v>42220</v>
      </c>
      <c r="W286" s="9" t="s">
        <v>690</v>
      </c>
      <c r="X286" s="10">
        <f>NETWORKDAYS(Table1[[#This Row],[Order Date]],Table1[[#This Row],[Ship Date]])</f>
        <v>87</v>
      </c>
      <c r="Y286" s="6">
        <v>538.52</v>
      </c>
      <c r="Z286" s="6">
        <v>10</v>
      </c>
      <c r="AA286" s="6">
        <v>1719.07</v>
      </c>
      <c r="AB286" s="6">
        <v>170.97</v>
      </c>
    </row>
    <row r="287" spans="1:28" ht="51.75" x14ac:dyDescent="0.45">
      <c r="A287" s="6">
        <v>1113</v>
      </c>
      <c r="B287" s="6">
        <v>90833</v>
      </c>
      <c r="C287" s="7" t="s">
        <v>782</v>
      </c>
      <c r="D287" s="8" t="s">
        <v>53</v>
      </c>
      <c r="E287" s="7" t="s">
        <v>29</v>
      </c>
      <c r="F287" s="6">
        <v>0</v>
      </c>
      <c r="G287" s="6">
        <v>55.99</v>
      </c>
      <c r="H287" s="6">
        <v>5</v>
      </c>
      <c r="I287" s="7" t="s">
        <v>43</v>
      </c>
      <c r="J287" s="7" t="s">
        <v>62</v>
      </c>
      <c r="K287" s="7" t="s">
        <v>71</v>
      </c>
      <c r="L287" s="7" t="s">
        <v>234</v>
      </c>
      <c r="M287" s="7" t="s">
        <v>94</v>
      </c>
      <c r="N287" s="7" t="s">
        <v>783</v>
      </c>
      <c r="O287" s="6">
        <v>0.8</v>
      </c>
      <c r="P287" s="7" t="s">
        <v>36</v>
      </c>
      <c r="Q287" s="7" t="s">
        <v>58</v>
      </c>
      <c r="R287" s="7" t="s">
        <v>442</v>
      </c>
      <c r="S287" s="8" t="s">
        <v>784</v>
      </c>
      <c r="T287" s="6">
        <v>80004</v>
      </c>
      <c r="U287" s="9">
        <v>42100</v>
      </c>
      <c r="V287" s="9">
        <v>42220</v>
      </c>
      <c r="W287" s="9" t="s">
        <v>690</v>
      </c>
      <c r="X287" s="10">
        <f>NETWORKDAYS(Table1[[#This Row],[Order Date]],Table1[[#This Row],[Ship Date]])</f>
        <v>87</v>
      </c>
      <c r="Y287" s="6">
        <v>-187.11</v>
      </c>
      <c r="Z287" s="6">
        <v>5</v>
      </c>
      <c r="AA287" s="6">
        <v>258.93</v>
      </c>
      <c r="AB287" s="6">
        <v>55.99</v>
      </c>
    </row>
    <row r="288" spans="1:28" ht="51.75" x14ac:dyDescent="0.45">
      <c r="A288" s="6">
        <v>2481</v>
      </c>
      <c r="B288" s="6">
        <v>91000</v>
      </c>
      <c r="C288" s="7" t="s">
        <v>785</v>
      </c>
      <c r="D288" s="8" t="s">
        <v>28</v>
      </c>
      <c r="E288" s="7" t="s">
        <v>29</v>
      </c>
      <c r="F288" s="6">
        <v>7.0000000000000007E-2</v>
      </c>
      <c r="G288" s="6">
        <v>5.18</v>
      </c>
      <c r="H288" s="6">
        <v>5.74</v>
      </c>
      <c r="I288" s="7" t="s">
        <v>54</v>
      </c>
      <c r="J288" s="7" t="s">
        <v>62</v>
      </c>
      <c r="K288" s="7" t="s">
        <v>45</v>
      </c>
      <c r="L288" s="7" t="s">
        <v>46</v>
      </c>
      <c r="M288" s="7" t="s">
        <v>47</v>
      </c>
      <c r="N288" s="7" t="s">
        <v>786</v>
      </c>
      <c r="O288" s="6">
        <v>0.36</v>
      </c>
      <c r="P288" s="7" t="s">
        <v>36</v>
      </c>
      <c r="Q288" s="7" t="s">
        <v>37</v>
      </c>
      <c r="R288" s="7" t="s">
        <v>787</v>
      </c>
      <c r="S288" s="8" t="s">
        <v>678</v>
      </c>
      <c r="T288" s="6">
        <v>70506</v>
      </c>
      <c r="U288" s="9">
        <v>42100</v>
      </c>
      <c r="V288" s="9">
        <v>42220</v>
      </c>
      <c r="W288" s="9" t="s">
        <v>690</v>
      </c>
      <c r="X288" s="10">
        <f>NETWORKDAYS(Table1[[#This Row],[Order Date]],Table1[[#This Row],[Ship Date]])</f>
        <v>87</v>
      </c>
      <c r="Y288" s="6">
        <v>-188.03399999999999</v>
      </c>
      <c r="Z288" s="6">
        <v>14</v>
      </c>
      <c r="AA288" s="6">
        <v>79.61</v>
      </c>
      <c r="AB288" s="6">
        <v>5.1100000000000003</v>
      </c>
    </row>
    <row r="289" spans="1:28" ht="51.75" x14ac:dyDescent="0.45">
      <c r="A289" s="6">
        <v>3279</v>
      </c>
      <c r="B289" s="6">
        <v>90766</v>
      </c>
      <c r="C289" s="7" t="s">
        <v>788</v>
      </c>
      <c r="D289" s="8" t="s">
        <v>28</v>
      </c>
      <c r="E289" s="7" t="s">
        <v>70</v>
      </c>
      <c r="F289" s="6">
        <v>0.06</v>
      </c>
      <c r="G289" s="6">
        <v>89.83</v>
      </c>
      <c r="H289" s="6">
        <v>35</v>
      </c>
      <c r="I289" s="7" t="s">
        <v>43</v>
      </c>
      <c r="J289" s="7" t="s">
        <v>87</v>
      </c>
      <c r="K289" s="7" t="s">
        <v>45</v>
      </c>
      <c r="L289" s="7" t="s">
        <v>187</v>
      </c>
      <c r="M289" s="7" t="s">
        <v>131</v>
      </c>
      <c r="N289" s="7" t="s">
        <v>789</v>
      </c>
      <c r="O289" s="6">
        <v>0.83</v>
      </c>
      <c r="P289" s="7" t="s">
        <v>36</v>
      </c>
      <c r="Q289" s="7" t="s">
        <v>37</v>
      </c>
      <c r="R289" s="7" t="s">
        <v>385</v>
      </c>
      <c r="S289" s="8" t="s">
        <v>790</v>
      </c>
      <c r="T289" s="6">
        <v>29203</v>
      </c>
      <c r="U289" s="9">
        <v>42100</v>
      </c>
      <c r="V289" s="9">
        <v>42220</v>
      </c>
      <c r="W289" s="9" t="s">
        <v>690</v>
      </c>
      <c r="X289" s="10">
        <f>NETWORKDAYS(Table1[[#This Row],[Order Date]],Table1[[#This Row],[Ship Date]])</f>
        <v>87</v>
      </c>
      <c r="Y289" s="6">
        <v>31.11</v>
      </c>
      <c r="Z289" s="6">
        <v>4</v>
      </c>
      <c r="AA289" s="6">
        <v>366.26</v>
      </c>
      <c r="AB289" s="6">
        <v>89.77</v>
      </c>
    </row>
    <row r="290" spans="1:28" ht="64.5" x14ac:dyDescent="0.45">
      <c r="A290" s="6">
        <v>3279</v>
      </c>
      <c r="B290" s="6">
        <v>90766</v>
      </c>
      <c r="C290" s="7" t="s">
        <v>788</v>
      </c>
      <c r="D290" s="8" t="s">
        <v>28</v>
      </c>
      <c r="E290" s="7" t="s">
        <v>70</v>
      </c>
      <c r="F290" s="6">
        <v>0.1</v>
      </c>
      <c r="G290" s="6">
        <v>13.43</v>
      </c>
      <c r="H290" s="6">
        <v>5.5</v>
      </c>
      <c r="I290" s="7" t="s">
        <v>43</v>
      </c>
      <c r="J290" s="7" t="s">
        <v>87</v>
      </c>
      <c r="K290" s="7" t="s">
        <v>45</v>
      </c>
      <c r="L290" s="7" t="s">
        <v>187</v>
      </c>
      <c r="M290" s="7" t="s">
        <v>47</v>
      </c>
      <c r="N290" s="7" t="s">
        <v>221</v>
      </c>
      <c r="O290" s="6">
        <v>0.56999999999999995</v>
      </c>
      <c r="P290" s="7" t="s">
        <v>36</v>
      </c>
      <c r="Q290" s="7" t="s">
        <v>37</v>
      </c>
      <c r="R290" s="7" t="s">
        <v>385</v>
      </c>
      <c r="S290" s="8" t="s">
        <v>790</v>
      </c>
      <c r="T290" s="6">
        <v>29203</v>
      </c>
      <c r="U290" s="9">
        <v>42100</v>
      </c>
      <c r="V290" s="9">
        <v>42220</v>
      </c>
      <c r="W290" s="9" t="s">
        <v>690</v>
      </c>
      <c r="X290" s="10">
        <f>NETWORKDAYS(Table1[[#This Row],[Order Date]],Table1[[#This Row],[Ship Date]])</f>
        <v>87</v>
      </c>
      <c r="Y290" s="6">
        <v>358.29539999999997</v>
      </c>
      <c r="Z290" s="6">
        <v>12</v>
      </c>
      <c r="AA290" s="6">
        <v>157.99</v>
      </c>
      <c r="AB290" s="6">
        <v>13.33</v>
      </c>
    </row>
    <row r="291" spans="1:28" ht="102.75" x14ac:dyDescent="0.45">
      <c r="A291" s="6">
        <v>2334</v>
      </c>
      <c r="B291" s="6">
        <v>89608</v>
      </c>
      <c r="C291" s="7" t="s">
        <v>791</v>
      </c>
      <c r="D291" s="8" t="s">
        <v>42</v>
      </c>
      <c r="E291" s="7" t="s">
        <v>79</v>
      </c>
      <c r="F291" s="6">
        <v>0.06</v>
      </c>
      <c r="G291" s="6">
        <v>60.65</v>
      </c>
      <c r="H291" s="6">
        <v>12.23</v>
      </c>
      <c r="I291" s="7" t="s">
        <v>43</v>
      </c>
      <c r="J291" s="7" t="s">
        <v>44</v>
      </c>
      <c r="K291" s="7" t="s">
        <v>32</v>
      </c>
      <c r="L291" s="7" t="s">
        <v>99</v>
      </c>
      <c r="M291" s="7" t="s">
        <v>112</v>
      </c>
      <c r="N291" s="7" t="s">
        <v>792</v>
      </c>
      <c r="O291" s="6">
        <v>0.64</v>
      </c>
      <c r="P291" s="7" t="s">
        <v>36</v>
      </c>
      <c r="Q291" s="7" t="s">
        <v>49</v>
      </c>
      <c r="R291" s="7" t="s">
        <v>200</v>
      </c>
      <c r="S291" s="8" t="s">
        <v>793</v>
      </c>
      <c r="T291" s="6">
        <v>53220</v>
      </c>
      <c r="U291" s="9">
        <v>42100</v>
      </c>
      <c r="V291" s="9">
        <v>42220</v>
      </c>
      <c r="W291" s="9" t="s">
        <v>690</v>
      </c>
      <c r="X291" s="10">
        <f>NETWORKDAYS(Table1[[#This Row],[Order Date]],Table1[[#This Row],[Ship Date]])</f>
        <v>87</v>
      </c>
      <c r="Y291" s="6">
        <v>427.00650000000002</v>
      </c>
      <c r="Z291" s="6">
        <v>10</v>
      </c>
      <c r="AA291" s="6">
        <v>618.85</v>
      </c>
      <c r="AB291" s="6">
        <v>60.59</v>
      </c>
    </row>
    <row r="292" spans="1:28" ht="51.75" x14ac:dyDescent="0.45">
      <c r="A292" s="6">
        <v>683</v>
      </c>
      <c r="B292" s="6">
        <v>87765</v>
      </c>
      <c r="C292" s="7" t="s">
        <v>794</v>
      </c>
      <c r="D292" s="8" t="s">
        <v>42</v>
      </c>
      <c r="E292" s="7" t="s">
        <v>86</v>
      </c>
      <c r="F292" s="6">
        <v>0.06</v>
      </c>
      <c r="G292" s="6">
        <v>17.670000000000002</v>
      </c>
      <c r="H292" s="6">
        <v>8.99</v>
      </c>
      <c r="I292" s="7" t="s">
        <v>54</v>
      </c>
      <c r="J292" s="7" t="s">
        <v>31</v>
      </c>
      <c r="K292" s="7" t="s">
        <v>32</v>
      </c>
      <c r="L292" s="7" t="s">
        <v>99</v>
      </c>
      <c r="M292" s="7" t="s">
        <v>94</v>
      </c>
      <c r="N292" s="7" t="s">
        <v>795</v>
      </c>
      <c r="O292" s="6">
        <v>0.47</v>
      </c>
      <c r="P292" s="7" t="s">
        <v>36</v>
      </c>
      <c r="Q292" s="7" t="s">
        <v>49</v>
      </c>
      <c r="R292" s="7" t="s">
        <v>225</v>
      </c>
      <c r="S292" s="8" t="s">
        <v>796</v>
      </c>
      <c r="T292" s="6">
        <v>68046</v>
      </c>
      <c r="U292" s="9">
        <v>42101</v>
      </c>
      <c r="V292" s="9">
        <v>42220</v>
      </c>
      <c r="W292" s="9" t="s">
        <v>690</v>
      </c>
      <c r="X292" s="10">
        <f>NETWORKDAYS(Table1[[#This Row],[Order Date]],Table1[[#This Row],[Ship Date]])</f>
        <v>86</v>
      </c>
      <c r="Y292" s="6">
        <v>38.06</v>
      </c>
      <c r="Z292" s="6">
        <v>4</v>
      </c>
      <c r="AA292" s="6">
        <v>69.959999999999994</v>
      </c>
      <c r="AB292" s="6">
        <v>17.61</v>
      </c>
    </row>
    <row r="293" spans="1:28" ht="51.75" x14ac:dyDescent="0.45">
      <c r="A293" s="6">
        <v>1410</v>
      </c>
      <c r="B293" s="6">
        <v>87086</v>
      </c>
      <c r="C293" s="7" t="s">
        <v>797</v>
      </c>
      <c r="D293" s="8" t="s">
        <v>53</v>
      </c>
      <c r="E293" s="7" t="s">
        <v>86</v>
      </c>
      <c r="F293" s="6">
        <v>0</v>
      </c>
      <c r="G293" s="6">
        <v>65.989999999999995</v>
      </c>
      <c r="H293" s="6">
        <v>5.26</v>
      </c>
      <c r="I293" s="7" t="s">
        <v>43</v>
      </c>
      <c r="J293" s="7" t="s">
        <v>62</v>
      </c>
      <c r="K293" s="7" t="s">
        <v>71</v>
      </c>
      <c r="L293" s="7" t="s">
        <v>234</v>
      </c>
      <c r="M293" s="7" t="s">
        <v>47</v>
      </c>
      <c r="N293" s="7" t="s">
        <v>798</v>
      </c>
      <c r="O293" s="6">
        <v>0.59</v>
      </c>
      <c r="P293" s="7" t="s">
        <v>36</v>
      </c>
      <c r="Q293" s="7" t="s">
        <v>58</v>
      </c>
      <c r="R293" s="7" t="s">
        <v>59</v>
      </c>
      <c r="S293" s="8" t="s">
        <v>799</v>
      </c>
      <c r="T293" s="6">
        <v>92553</v>
      </c>
      <c r="U293" s="9">
        <v>42101</v>
      </c>
      <c r="V293" s="9">
        <v>42220</v>
      </c>
      <c r="W293" s="9" t="s">
        <v>690</v>
      </c>
      <c r="X293" s="10">
        <f>NETWORKDAYS(Table1[[#This Row],[Order Date]],Table1[[#This Row],[Ship Date]])</f>
        <v>86</v>
      </c>
      <c r="Y293" s="6">
        <v>369.99869999999999</v>
      </c>
      <c r="Z293" s="6">
        <v>9</v>
      </c>
      <c r="AA293" s="6">
        <v>536.23</v>
      </c>
      <c r="AB293" s="6">
        <v>65.989999999999995</v>
      </c>
    </row>
    <row r="294" spans="1:28" ht="51.75" x14ac:dyDescent="0.45">
      <c r="A294" s="6">
        <v>1413</v>
      </c>
      <c r="B294" s="6">
        <v>10277</v>
      </c>
      <c r="C294" s="7" t="s">
        <v>150</v>
      </c>
      <c r="D294" s="8" t="s">
        <v>78</v>
      </c>
      <c r="E294" s="7" t="s">
        <v>86</v>
      </c>
      <c r="F294" s="6">
        <v>0</v>
      </c>
      <c r="G294" s="6">
        <v>65.989999999999995</v>
      </c>
      <c r="H294" s="6">
        <v>5.26</v>
      </c>
      <c r="I294" s="7" t="s">
        <v>43</v>
      </c>
      <c r="J294" s="7" t="s">
        <v>62</v>
      </c>
      <c r="K294" s="7" t="s">
        <v>71</v>
      </c>
      <c r="L294" s="7" t="s">
        <v>234</v>
      </c>
      <c r="M294" s="7" t="s">
        <v>47</v>
      </c>
      <c r="N294" s="7" t="s">
        <v>798</v>
      </c>
      <c r="O294" s="6">
        <v>0.59</v>
      </c>
      <c r="P294" s="7" t="s">
        <v>36</v>
      </c>
      <c r="Q294" s="7" t="s">
        <v>82</v>
      </c>
      <c r="R294" s="7" t="s">
        <v>152</v>
      </c>
      <c r="S294" s="8" t="s">
        <v>153</v>
      </c>
      <c r="T294" s="6">
        <v>2113</v>
      </c>
      <c r="U294" s="9">
        <v>42101</v>
      </c>
      <c r="V294" s="9">
        <v>42220</v>
      </c>
      <c r="W294" s="9" t="s">
        <v>690</v>
      </c>
      <c r="X294" s="10">
        <f>NETWORKDAYS(Table1[[#This Row],[Order Date]],Table1[[#This Row],[Ship Date]])</f>
        <v>86</v>
      </c>
      <c r="Y294" s="6">
        <v>542.25</v>
      </c>
      <c r="Z294" s="6">
        <v>36</v>
      </c>
      <c r="AA294" s="6">
        <v>2144.92</v>
      </c>
      <c r="AB294" s="6">
        <v>65.989999999999995</v>
      </c>
    </row>
    <row r="295" spans="1:28" ht="51.75" x14ac:dyDescent="0.45">
      <c r="A295" s="6">
        <v>2196</v>
      </c>
      <c r="B295" s="6">
        <v>89175</v>
      </c>
      <c r="C295" s="7" t="s">
        <v>800</v>
      </c>
      <c r="D295" s="8" t="s">
        <v>78</v>
      </c>
      <c r="E295" s="7" t="s">
        <v>86</v>
      </c>
      <c r="F295" s="6">
        <v>0.03</v>
      </c>
      <c r="G295" s="6">
        <v>27.48</v>
      </c>
      <c r="H295" s="6">
        <v>4</v>
      </c>
      <c r="I295" s="7" t="s">
        <v>43</v>
      </c>
      <c r="J295" s="7" t="s">
        <v>31</v>
      </c>
      <c r="K295" s="7" t="s">
        <v>71</v>
      </c>
      <c r="L295" s="7" t="s">
        <v>93</v>
      </c>
      <c r="M295" s="7" t="s">
        <v>47</v>
      </c>
      <c r="N295" s="7" t="s">
        <v>801</v>
      </c>
      <c r="O295" s="6">
        <v>0.75</v>
      </c>
      <c r="P295" s="7" t="s">
        <v>36</v>
      </c>
      <c r="Q295" s="7" t="s">
        <v>82</v>
      </c>
      <c r="R295" s="7" t="s">
        <v>83</v>
      </c>
      <c r="S295" s="8" t="s">
        <v>802</v>
      </c>
      <c r="T295" s="6">
        <v>14701</v>
      </c>
      <c r="U295" s="9">
        <v>42101</v>
      </c>
      <c r="V295" s="9">
        <v>42220</v>
      </c>
      <c r="W295" s="9" t="s">
        <v>690</v>
      </c>
      <c r="X295" s="10">
        <f>NETWORKDAYS(Table1[[#This Row],[Order Date]],Table1[[#This Row],[Ship Date]])</f>
        <v>86</v>
      </c>
      <c r="Y295" s="6">
        <v>-88.840800000000002</v>
      </c>
      <c r="Z295" s="6">
        <v>11</v>
      </c>
      <c r="AA295" s="6">
        <v>294.97000000000003</v>
      </c>
      <c r="AB295" s="6">
        <v>27.45</v>
      </c>
    </row>
    <row r="296" spans="1:28" ht="51.75" x14ac:dyDescent="0.45">
      <c r="A296" s="6">
        <v>2196</v>
      </c>
      <c r="B296" s="6">
        <v>89175</v>
      </c>
      <c r="C296" s="7" t="s">
        <v>800</v>
      </c>
      <c r="D296" s="8" t="s">
        <v>78</v>
      </c>
      <c r="E296" s="7" t="s">
        <v>86</v>
      </c>
      <c r="F296" s="6">
        <v>0.1</v>
      </c>
      <c r="G296" s="6">
        <v>179.99</v>
      </c>
      <c r="H296" s="6">
        <v>19.989999999999998</v>
      </c>
      <c r="I296" s="7" t="s">
        <v>43</v>
      </c>
      <c r="J296" s="7" t="s">
        <v>31</v>
      </c>
      <c r="K296" s="7" t="s">
        <v>71</v>
      </c>
      <c r="L296" s="7" t="s">
        <v>93</v>
      </c>
      <c r="M296" s="7" t="s">
        <v>47</v>
      </c>
      <c r="N296" s="7" t="s">
        <v>759</v>
      </c>
      <c r="O296" s="6">
        <v>0.48</v>
      </c>
      <c r="P296" s="7" t="s">
        <v>36</v>
      </c>
      <c r="Q296" s="7" t="s">
        <v>82</v>
      </c>
      <c r="R296" s="7" t="s">
        <v>83</v>
      </c>
      <c r="S296" s="8" t="s">
        <v>802</v>
      </c>
      <c r="T296" s="6">
        <v>14701</v>
      </c>
      <c r="U296" s="9">
        <v>42101</v>
      </c>
      <c r="V296" s="9">
        <v>42220</v>
      </c>
      <c r="W296" s="9" t="s">
        <v>690</v>
      </c>
      <c r="X296" s="10">
        <f>NETWORKDAYS(Table1[[#This Row],[Order Date]],Table1[[#This Row],[Ship Date]])</f>
        <v>86</v>
      </c>
      <c r="Y296" s="6">
        <v>1208.9903999999999</v>
      </c>
      <c r="Z296" s="6">
        <v>14</v>
      </c>
      <c r="AA296" s="6">
        <v>2458.0500000000002</v>
      </c>
      <c r="AB296" s="6">
        <v>179.89</v>
      </c>
    </row>
    <row r="297" spans="1:28" ht="26.25" x14ac:dyDescent="0.45">
      <c r="A297" s="6">
        <v>2539</v>
      </c>
      <c r="B297" s="6">
        <v>91017</v>
      </c>
      <c r="C297" s="7" t="s">
        <v>803</v>
      </c>
      <c r="D297" s="8" t="s">
        <v>28</v>
      </c>
      <c r="E297" s="7" t="s">
        <v>147</v>
      </c>
      <c r="F297" s="6">
        <v>0.08</v>
      </c>
      <c r="G297" s="6">
        <v>12.53</v>
      </c>
      <c r="H297" s="6">
        <v>0.5</v>
      </c>
      <c r="I297" s="7" t="s">
        <v>43</v>
      </c>
      <c r="J297" s="7" t="s">
        <v>87</v>
      </c>
      <c r="K297" s="7" t="s">
        <v>45</v>
      </c>
      <c r="L297" s="7" t="s">
        <v>121</v>
      </c>
      <c r="M297" s="7" t="s">
        <v>47</v>
      </c>
      <c r="N297" s="7" t="s">
        <v>804</v>
      </c>
      <c r="O297" s="6">
        <v>0.38</v>
      </c>
      <c r="P297" s="7" t="s">
        <v>36</v>
      </c>
      <c r="Q297" s="7" t="s">
        <v>37</v>
      </c>
      <c r="R297" s="7" t="s">
        <v>96</v>
      </c>
      <c r="S297" s="8" t="s">
        <v>805</v>
      </c>
      <c r="T297" s="6">
        <v>32789</v>
      </c>
      <c r="U297" s="9">
        <v>42101</v>
      </c>
      <c r="V297" s="9">
        <v>42220</v>
      </c>
      <c r="W297" s="9" t="s">
        <v>690</v>
      </c>
      <c r="X297" s="10">
        <f>NETWORKDAYS(Table1[[#This Row],[Order Date]],Table1[[#This Row],[Ship Date]])</f>
        <v>86</v>
      </c>
      <c r="Y297" s="6">
        <v>215.71799999999999</v>
      </c>
      <c r="Z297" s="6">
        <v>5</v>
      </c>
      <c r="AA297" s="6">
        <v>61.1</v>
      </c>
      <c r="AB297" s="6">
        <v>12.45</v>
      </c>
    </row>
    <row r="298" spans="1:28" ht="39" x14ac:dyDescent="0.45">
      <c r="A298" s="6">
        <v>2540</v>
      </c>
      <c r="B298" s="6">
        <v>91017</v>
      </c>
      <c r="C298" s="7" t="s">
        <v>806</v>
      </c>
      <c r="D298" s="8" t="s">
        <v>28</v>
      </c>
      <c r="E298" s="7" t="s">
        <v>147</v>
      </c>
      <c r="F298" s="6">
        <v>0.02</v>
      </c>
      <c r="G298" s="6">
        <v>178.47</v>
      </c>
      <c r="H298" s="6">
        <v>19.989999999999998</v>
      </c>
      <c r="I298" s="7" t="s">
        <v>43</v>
      </c>
      <c r="J298" s="7" t="s">
        <v>87</v>
      </c>
      <c r="K298" s="7" t="s">
        <v>45</v>
      </c>
      <c r="L298" s="7" t="s">
        <v>187</v>
      </c>
      <c r="M298" s="7" t="s">
        <v>47</v>
      </c>
      <c r="N298" s="7" t="s">
        <v>807</v>
      </c>
      <c r="O298" s="6">
        <v>0.55000000000000004</v>
      </c>
      <c r="P298" s="7" t="s">
        <v>36</v>
      </c>
      <c r="Q298" s="7" t="s">
        <v>37</v>
      </c>
      <c r="R298" s="7" t="s">
        <v>96</v>
      </c>
      <c r="S298" s="8" t="s">
        <v>808</v>
      </c>
      <c r="T298" s="6">
        <v>32708</v>
      </c>
      <c r="U298" s="9">
        <v>42101</v>
      </c>
      <c r="V298" s="9">
        <v>42220</v>
      </c>
      <c r="W298" s="9" t="s">
        <v>690</v>
      </c>
      <c r="X298" s="10">
        <f>NETWORKDAYS(Table1[[#This Row],[Order Date]],Table1[[#This Row],[Ship Date]])</f>
        <v>86</v>
      </c>
      <c r="Y298" s="6">
        <v>106.98480000000001</v>
      </c>
      <c r="Z298" s="6">
        <v>1</v>
      </c>
      <c r="AA298" s="6">
        <v>193.81</v>
      </c>
      <c r="AB298" s="6">
        <v>178.45</v>
      </c>
    </row>
    <row r="299" spans="1:28" ht="64.5" x14ac:dyDescent="0.45">
      <c r="A299" s="6">
        <v>1018</v>
      </c>
      <c r="B299" s="6">
        <v>88391</v>
      </c>
      <c r="C299" s="7" t="s">
        <v>809</v>
      </c>
      <c r="D299" s="8" t="s">
        <v>28</v>
      </c>
      <c r="E299" s="7" t="s">
        <v>86</v>
      </c>
      <c r="F299" s="6">
        <v>0</v>
      </c>
      <c r="G299" s="6">
        <v>11.48</v>
      </c>
      <c r="H299" s="6">
        <v>5.43</v>
      </c>
      <c r="I299" s="7" t="s">
        <v>43</v>
      </c>
      <c r="J299" s="7" t="s">
        <v>87</v>
      </c>
      <c r="K299" s="7" t="s">
        <v>45</v>
      </c>
      <c r="L299" s="7" t="s">
        <v>55</v>
      </c>
      <c r="M299" s="7" t="s">
        <v>47</v>
      </c>
      <c r="N299" s="7" t="s">
        <v>810</v>
      </c>
      <c r="O299" s="6">
        <v>0.36</v>
      </c>
      <c r="P299" s="7" t="s">
        <v>36</v>
      </c>
      <c r="Q299" s="7" t="s">
        <v>37</v>
      </c>
      <c r="R299" s="7" t="s">
        <v>65</v>
      </c>
      <c r="S299" s="8" t="s">
        <v>811</v>
      </c>
      <c r="T299" s="6">
        <v>27511</v>
      </c>
      <c r="U299" s="9">
        <v>42102</v>
      </c>
      <c r="V299" s="9">
        <v>42220</v>
      </c>
      <c r="W299" s="9" t="s">
        <v>690</v>
      </c>
      <c r="X299" s="10">
        <f>NETWORKDAYS(Table1[[#This Row],[Order Date]],Table1[[#This Row],[Ship Date]])</f>
        <v>85</v>
      </c>
      <c r="Y299" s="6">
        <v>115.72799999999999</v>
      </c>
      <c r="Z299" s="6">
        <v>6</v>
      </c>
      <c r="AA299" s="6">
        <v>75.52</v>
      </c>
      <c r="AB299" s="6">
        <v>11.48</v>
      </c>
    </row>
    <row r="300" spans="1:28" ht="39" x14ac:dyDescent="0.45">
      <c r="A300" s="6">
        <v>2561</v>
      </c>
      <c r="B300" s="6">
        <v>86466</v>
      </c>
      <c r="C300" s="7" t="s">
        <v>812</v>
      </c>
      <c r="D300" s="8" t="s">
        <v>78</v>
      </c>
      <c r="E300" s="7" t="s">
        <v>147</v>
      </c>
      <c r="F300" s="6">
        <v>7.0000000000000007E-2</v>
      </c>
      <c r="G300" s="6">
        <v>12.22</v>
      </c>
      <c r="H300" s="6">
        <v>2.85</v>
      </c>
      <c r="I300" s="7" t="s">
        <v>43</v>
      </c>
      <c r="J300" s="7" t="s">
        <v>44</v>
      </c>
      <c r="K300" s="7" t="s">
        <v>32</v>
      </c>
      <c r="L300" s="7" t="s">
        <v>99</v>
      </c>
      <c r="M300" s="7" t="s">
        <v>94</v>
      </c>
      <c r="N300" s="7" t="s">
        <v>813</v>
      </c>
      <c r="O300" s="6">
        <v>0.55000000000000004</v>
      </c>
      <c r="P300" s="7" t="s">
        <v>36</v>
      </c>
      <c r="Q300" s="7" t="s">
        <v>82</v>
      </c>
      <c r="R300" s="7" t="s">
        <v>83</v>
      </c>
      <c r="S300" s="8" t="s">
        <v>814</v>
      </c>
      <c r="T300" s="6">
        <v>10562</v>
      </c>
      <c r="U300" s="9">
        <v>42102</v>
      </c>
      <c r="V300" s="9">
        <v>42220</v>
      </c>
      <c r="W300" s="9" t="s">
        <v>690</v>
      </c>
      <c r="X300" s="10">
        <f>NETWORKDAYS(Table1[[#This Row],[Order Date]],Table1[[#This Row],[Ship Date]])</f>
        <v>85</v>
      </c>
      <c r="Y300" s="6">
        <v>89.4148</v>
      </c>
      <c r="Z300" s="6">
        <v>12</v>
      </c>
      <c r="AA300" s="6">
        <v>147.19</v>
      </c>
      <c r="AB300" s="6">
        <v>12.15</v>
      </c>
    </row>
    <row r="301" spans="1:28" ht="51.75" x14ac:dyDescent="0.45">
      <c r="A301" s="6">
        <v>1986</v>
      </c>
      <c r="B301" s="6">
        <v>90888</v>
      </c>
      <c r="C301" s="7" t="s">
        <v>815</v>
      </c>
      <c r="D301" s="8" t="s">
        <v>42</v>
      </c>
      <c r="E301" s="7" t="s">
        <v>147</v>
      </c>
      <c r="F301" s="6">
        <v>0.05</v>
      </c>
      <c r="G301" s="6">
        <v>7.99</v>
      </c>
      <c r="H301" s="6">
        <v>5.03</v>
      </c>
      <c r="I301" s="7" t="s">
        <v>54</v>
      </c>
      <c r="J301" s="7" t="s">
        <v>87</v>
      </c>
      <c r="K301" s="7" t="s">
        <v>71</v>
      </c>
      <c r="L301" s="7" t="s">
        <v>234</v>
      </c>
      <c r="M301" s="7" t="s">
        <v>112</v>
      </c>
      <c r="N301" s="7" t="s">
        <v>816</v>
      </c>
      <c r="O301" s="6">
        <v>0.6</v>
      </c>
      <c r="P301" s="7" t="s">
        <v>36</v>
      </c>
      <c r="Q301" s="7" t="s">
        <v>49</v>
      </c>
      <c r="R301" s="7" t="s">
        <v>236</v>
      </c>
      <c r="S301" s="8" t="s">
        <v>817</v>
      </c>
      <c r="T301" s="6">
        <v>79701</v>
      </c>
      <c r="U301" s="9">
        <v>42130</v>
      </c>
      <c r="V301" s="9">
        <v>42221</v>
      </c>
      <c r="W301" s="9" t="s">
        <v>690</v>
      </c>
      <c r="X301" s="10">
        <f>NETWORKDAYS(Table1[[#This Row],[Order Date]],Table1[[#This Row],[Ship Date]])</f>
        <v>66</v>
      </c>
      <c r="Y301" s="6">
        <v>5.6870000000000003</v>
      </c>
      <c r="Z301" s="6">
        <v>4</v>
      </c>
      <c r="AA301" s="6">
        <v>42.99</v>
      </c>
      <c r="AB301" s="6">
        <v>7.94</v>
      </c>
    </row>
    <row r="302" spans="1:28" ht="64.5" x14ac:dyDescent="0.45">
      <c r="A302" s="6">
        <v>3248</v>
      </c>
      <c r="B302" s="6">
        <v>87297</v>
      </c>
      <c r="C302" s="7" t="s">
        <v>818</v>
      </c>
      <c r="D302" s="8" t="s">
        <v>28</v>
      </c>
      <c r="E302" s="7" t="s">
        <v>70</v>
      </c>
      <c r="F302" s="6">
        <v>7.0000000000000007E-2</v>
      </c>
      <c r="G302" s="6">
        <v>2.78</v>
      </c>
      <c r="H302" s="6">
        <v>1.49</v>
      </c>
      <c r="I302" s="7" t="s">
        <v>43</v>
      </c>
      <c r="J302" s="7" t="s">
        <v>31</v>
      </c>
      <c r="K302" s="7" t="s">
        <v>45</v>
      </c>
      <c r="L302" s="7" t="s">
        <v>46</v>
      </c>
      <c r="M302" s="7" t="s">
        <v>47</v>
      </c>
      <c r="N302" s="7" t="s">
        <v>336</v>
      </c>
      <c r="O302" s="6">
        <v>0.36</v>
      </c>
      <c r="P302" s="7" t="s">
        <v>36</v>
      </c>
      <c r="Q302" s="7" t="s">
        <v>37</v>
      </c>
      <c r="R302" s="7" t="s">
        <v>787</v>
      </c>
      <c r="S302" s="8" t="s">
        <v>819</v>
      </c>
      <c r="T302" s="6">
        <v>70458</v>
      </c>
      <c r="U302" s="9">
        <v>42131</v>
      </c>
      <c r="V302" s="9">
        <v>42221</v>
      </c>
      <c r="W302" s="9" t="s">
        <v>690</v>
      </c>
      <c r="X302" s="10">
        <f>NETWORKDAYS(Table1[[#This Row],[Order Date]],Table1[[#This Row],[Ship Date]])</f>
        <v>65</v>
      </c>
      <c r="Y302" s="6">
        <v>-340.53109999999998</v>
      </c>
      <c r="Z302" s="6">
        <v>17</v>
      </c>
      <c r="AA302" s="6">
        <v>47.12</v>
      </c>
      <c r="AB302" s="6">
        <v>2.71</v>
      </c>
    </row>
    <row r="303" spans="1:28" ht="39" x14ac:dyDescent="0.45">
      <c r="A303" s="6">
        <v>1997</v>
      </c>
      <c r="B303" s="6">
        <v>90334</v>
      </c>
      <c r="C303" s="7" t="s">
        <v>820</v>
      </c>
      <c r="D303" s="8" t="s">
        <v>28</v>
      </c>
      <c r="E303" s="7" t="s">
        <v>86</v>
      </c>
      <c r="F303" s="6">
        <v>0.01</v>
      </c>
      <c r="G303" s="6">
        <v>16.48</v>
      </c>
      <c r="H303" s="6">
        <v>1.99</v>
      </c>
      <c r="I303" s="7" t="s">
        <v>43</v>
      </c>
      <c r="J303" s="7" t="s">
        <v>44</v>
      </c>
      <c r="K303" s="7" t="s">
        <v>71</v>
      </c>
      <c r="L303" s="7" t="s">
        <v>93</v>
      </c>
      <c r="M303" s="7" t="s">
        <v>94</v>
      </c>
      <c r="N303" s="7" t="s">
        <v>151</v>
      </c>
      <c r="O303" s="6">
        <v>0.42</v>
      </c>
      <c r="P303" s="7" t="s">
        <v>36</v>
      </c>
      <c r="Q303" s="7" t="s">
        <v>37</v>
      </c>
      <c r="R303" s="7" t="s">
        <v>385</v>
      </c>
      <c r="S303" s="8" t="s">
        <v>386</v>
      </c>
      <c r="T303" s="6">
        <v>29915</v>
      </c>
      <c r="U303" s="9">
        <v>42131</v>
      </c>
      <c r="V303" s="9">
        <v>42221</v>
      </c>
      <c r="W303" s="9" t="s">
        <v>690</v>
      </c>
      <c r="X303" s="10">
        <f>NETWORKDAYS(Table1[[#This Row],[Order Date]],Table1[[#This Row],[Ship Date]])</f>
        <v>65</v>
      </c>
      <c r="Y303" s="6">
        <v>739.67399999999998</v>
      </c>
      <c r="Z303" s="6">
        <v>7</v>
      </c>
      <c r="AA303" s="6">
        <v>122.93</v>
      </c>
      <c r="AB303" s="6">
        <v>16.47</v>
      </c>
    </row>
    <row r="304" spans="1:28" ht="77.25" x14ac:dyDescent="0.45">
      <c r="A304" s="6">
        <v>2063</v>
      </c>
      <c r="B304" s="6">
        <v>87147</v>
      </c>
      <c r="C304" s="7" t="s">
        <v>821</v>
      </c>
      <c r="D304" s="8" t="s">
        <v>28</v>
      </c>
      <c r="E304" s="7" t="s">
        <v>79</v>
      </c>
      <c r="F304" s="6">
        <v>0.06</v>
      </c>
      <c r="G304" s="6">
        <v>300.97000000000003</v>
      </c>
      <c r="H304" s="6">
        <v>7.18</v>
      </c>
      <c r="I304" s="7" t="s">
        <v>43</v>
      </c>
      <c r="J304" s="7" t="s">
        <v>62</v>
      </c>
      <c r="K304" s="7" t="s">
        <v>71</v>
      </c>
      <c r="L304" s="7" t="s">
        <v>93</v>
      </c>
      <c r="M304" s="7" t="s">
        <v>47</v>
      </c>
      <c r="N304" s="7" t="s">
        <v>384</v>
      </c>
      <c r="O304" s="6">
        <v>0.48</v>
      </c>
      <c r="P304" s="7" t="s">
        <v>36</v>
      </c>
      <c r="Q304" s="7" t="s">
        <v>37</v>
      </c>
      <c r="R304" s="7" t="s">
        <v>169</v>
      </c>
      <c r="S304" s="8" t="s">
        <v>822</v>
      </c>
      <c r="T304" s="6">
        <v>23602</v>
      </c>
      <c r="U304" s="9">
        <v>42132</v>
      </c>
      <c r="V304" s="9">
        <v>42221</v>
      </c>
      <c r="W304" s="9" t="s">
        <v>690</v>
      </c>
      <c r="X304" s="10">
        <f>NETWORKDAYS(Table1[[#This Row],[Order Date]],Table1[[#This Row],[Ship Date]])</f>
        <v>64</v>
      </c>
      <c r="Y304" s="6">
        <v>-729.98800000000006</v>
      </c>
      <c r="Z304" s="6">
        <v>1</v>
      </c>
      <c r="AA304" s="6">
        <v>291.39999999999998</v>
      </c>
      <c r="AB304" s="6">
        <v>300.91000000000003</v>
      </c>
    </row>
    <row r="305" spans="1:28" ht="128.25" x14ac:dyDescent="0.45">
      <c r="A305" s="6">
        <v>3141</v>
      </c>
      <c r="B305" s="6">
        <v>86369</v>
      </c>
      <c r="C305" s="7" t="s">
        <v>823</v>
      </c>
      <c r="D305" s="8" t="s">
        <v>42</v>
      </c>
      <c r="E305" s="7" t="s">
        <v>79</v>
      </c>
      <c r="F305" s="6">
        <v>0.09</v>
      </c>
      <c r="G305" s="6">
        <v>6.84</v>
      </c>
      <c r="H305" s="6">
        <v>8.3699999999999992</v>
      </c>
      <c r="I305" s="7" t="s">
        <v>43</v>
      </c>
      <c r="J305" s="7" t="s">
        <v>44</v>
      </c>
      <c r="K305" s="7" t="s">
        <v>45</v>
      </c>
      <c r="L305" s="7" t="s">
        <v>519</v>
      </c>
      <c r="M305" s="7" t="s">
        <v>94</v>
      </c>
      <c r="N305" s="7" t="s">
        <v>824</v>
      </c>
      <c r="O305" s="6">
        <v>0.57999999999999996</v>
      </c>
      <c r="P305" s="7" t="s">
        <v>36</v>
      </c>
      <c r="Q305" s="7" t="s">
        <v>49</v>
      </c>
      <c r="R305" s="7" t="s">
        <v>236</v>
      </c>
      <c r="S305" s="8" t="s">
        <v>825</v>
      </c>
      <c r="T305" s="6">
        <v>77506</v>
      </c>
      <c r="U305" s="9">
        <v>42156</v>
      </c>
      <c r="V305" s="9">
        <v>42222</v>
      </c>
      <c r="W305" s="9" t="s">
        <v>690</v>
      </c>
      <c r="X305" s="10">
        <f>NETWORKDAYS(Table1[[#This Row],[Order Date]],Table1[[#This Row],[Ship Date]])</f>
        <v>49</v>
      </c>
      <c r="Y305" s="6">
        <v>-88.584999999999994</v>
      </c>
      <c r="Z305" s="6">
        <v>13</v>
      </c>
      <c r="AA305" s="6">
        <v>87.1</v>
      </c>
      <c r="AB305" s="6">
        <v>6.75</v>
      </c>
    </row>
    <row r="306" spans="1:28" ht="51.75" x14ac:dyDescent="0.45">
      <c r="A306" s="6">
        <v>87</v>
      </c>
      <c r="B306" s="6">
        <v>90596</v>
      </c>
      <c r="C306" s="7" t="s">
        <v>826</v>
      </c>
      <c r="D306" s="8" t="s">
        <v>53</v>
      </c>
      <c r="E306" s="7" t="s">
        <v>79</v>
      </c>
      <c r="F306" s="6">
        <v>0.05</v>
      </c>
      <c r="G306" s="6">
        <v>161.55000000000001</v>
      </c>
      <c r="H306" s="6">
        <v>19.989999999999998</v>
      </c>
      <c r="I306" s="7" t="s">
        <v>43</v>
      </c>
      <c r="J306" s="7" t="s">
        <v>62</v>
      </c>
      <c r="K306" s="7" t="s">
        <v>45</v>
      </c>
      <c r="L306" s="7" t="s">
        <v>187</v>
      </c>
      <c r="M306" s="7" t="s">
        <v>47</v>
      </c>
      <c r="N306" s="7" t="s">
        <v>188</v>
      </c>
      <c r="O306" s="6">
        <v>0.66</v>
      </c>
      <c r="P306" s="7" t="s">
        <v>36</v>
      </c>
      <c r="Q306" s="7" t="s">
        <v>58</v>
      </c>
      <c r="R306" s="7" t="s">
        <v>59</v>
      </c>
      <c r="S306" s="8" t="s">
        <v>827</v>
      </c>
      <c r="T306" s="6">
        <v>95687</v>
      </c>
      <c r="U306" s="9">
        <v>42158</v>
      </c>
      <c r="V306" s="9">
        <v>42222</v>
      </c>
      <c r="W306" s="9" t="s">
        <v>690</v>
      </c>
      <c r="X306" s="10">
        <f>NETWORKDAYS(Table1[[#This Row],[Order Date]],Table1[[#This Row],[Ship Date]])</f>
        <v>47</v>
      </c>
      <c r="Y306" s="6">
        <v>1892.424</v>
      </c>
      <c r="Z306" s="6">
        <v>19</v>
      </c>
      <c r="AA306" s="6">
        <v>3127.69</v>
      </c>
      <c r="AB306" s="6">
        <v>161.5</v>
      </c>
    </row>
    <row r="307" spans="1:28" ht="64.5" x14ac:dyDescent="0.45">
      <c r="A307" s="6">
        <v>2522</v>
      </c>
      <c r="B307" s="6">
        <v>87033</v>
      </c>
      <c r="C307" s="7" t="s">
        <v>828</v>
      </c>
      <c r="D307" s="8" t="s">
        <v>78</v>
      </c>
      <c r="E307" s="7" t="s">
        <v>86</v>
      </c>
      <c r="F307" s="6">
        <v>0.04</v>
      </c>
      <c r="G307" s="6">
        <v>1360.14</v>
      </c>
      <c r="H307" s="6">
        <v>14.7</v>
      </c>
      <c r="I307" s="7" t="s">
        <v>30</v>
      </c>
      <c r="J307" s="7" t="s">
        <v>87</v>
      </c>
      <c r="K307" s="7" t="s">
        <v>71</v>
      </c>
      <c r="L307" s="7" t="s">
        <v>72</v>
      </c>
      <c r="M307" s="7" t="s">
        <v>73</v>
      </c>
      <c r="N307" s="7" t="s">
        <v>829</v>
      </c>
      <c r="O307" s="6">
        <v>0.59</v>
      </c>
      <c r="P307" s="7" t="s">
        <v>36</v>
      </c>
      <c r="Q307" s="7" t="s">
        <v>82</v>
      </c>
      <c r="R307" s="7" t="s">
        <v>139</v>
      </c>
      <c r="S307" s="8" t="s">
        <v>140</v>
      </c>
      <c r="T307" s="6">
        <v>5401</v>
      </c>
      <c r="U307" s="9">
        <v>42160</v>
      </c>
      <c r="V307" s="9">
        <v>42222</v>
      </c>
      <c r="W307" s="9" t="s">
        <v>690</v>
      </c>
      <c r="X307" s="10">
        <f>NETWORKDAYS(Table1[[#This Row],[Order Date]],Table1[[#This Row],[Ship Date]])</f>
        <v>45</v>
      </c>
      <c r="Y307" s="6">
        <v>2639.01</v>
      </c>
      <c r="Z307" s="6">
        <v>6</v>
      </c>
      <c r="AA307" s="6">
        <v>7303.05</v>
      </c>
      <c r="AB307" s="6">
        <v>1360.1</v>
      </c>
    </row>
    <row r="308" spans="1:28" ht="64.5" x14ac:dyDescent="0.45">
      <c r="A308" s="6">
        <v>699</v>
      </c>
      <c r="B308" s="6">
        <v>55392</v>
      </c>
      <c r="C308" s="7" t="s">
        <v>507</v>
      </c>
      <c r="D308" s="8" t="s">
        <v>53</v>
      </c>
      <c r="E308" s="7" t="s">
        <v>29</v>
      </c>
      <c r="F308" s="6">
        <v>7.0000000000000007E-2</v>
      </c>
      <c r="G308" s="6">
        <v>2.84</v>
      </c>
      <c r="H308" s="6">
        <v>0.93</v>
      </c>
      <c r="I308" s="7" t="s">
        <v>43</v>
      </c>
      <c r="J308" s="7" t="s">
        <v>44</v>
      </c>
      <c r="K308" s="7" t="s">
        <v>45</v>
      </c>
      <c r="L308" s="7" t="s">
        <v>105</v>
      </c>
      <c r="M308" s="7" t="s">
        <v>56</v>
      </c>
      <c r="N308" s="7" t="s">
        <v>715</v>
      </c>
      <c r="O308" s="6">
        <v>0.54</v>
      </c>
      <c r="P308" s="7" t="s">
        <v>36</v>
      </c>
      <c r="Q308" s="7" t="s">
        <v>58</v>
      </c>
      <c r="R308" s="7" t="s">
        <v>59</v>
      </c>
      <c r="S308" s="8" t="s">
        <v>68</v>
      </c>
      <c r="T308" s="6">
        <v>90041</v>
      </c>
      <c r="U308" s="9">
        <v>42161</v>
      </c>
      <c r="V308" s="9">
        <v>42222</v>
      </c>
      <c r="W308" s="9" t="s">
        <v>690</v>
      </c>
      <c r="X308" s="10">
        <f>NETWORKDAYS(Table1[[#This Row],[Order Date]],Table1[[#This Row],[Ship Date]])</f>
        <v>44</v>
      </c>
      <c r="Y308" s="6">
        <v>3.21</v>
      </c>
      <c r="Z308" s="6">
        <v>59</v>
      </c>
      <c r="AA308" s="6">
        <v>158.80000000000001</v>
      </c>
      <c r="AB308" s="6">
        <v>2.77</v>
      </c>
    </row>
    <row r="309" spans="1:28" ht="64.5" x14ac:dyDescent="0.45">
      <c r="A309" s="6">
        <v>711</v>
      </c>
      <c r="B309" s="6">
        <v>87978</v>
      </c>
      <c r="C309" s="7" t="s">
        <v>830</v>
      </c>
      <c r="D309" s="8" t="s">
        <v>78</v>
      </c>
      <c r="E309" s="7" t="s">
        <v>29</v>
      </c>
      <c r="F309" s="6">
        <v>7.0000000000000007E-2</v>
      </c>
      <c r="G309" s="6">
        <v>2.84</v>
      </c>
      <c r="H309" s="6">
        <v>0.93</v>
      </c>
      <c r="I309" s="7" t="s">
        <v>43</v>
      </c>
      <c r="J309" s="7" t="s">
        <v>44</v>
      </c>
      <c r="K309" s="7" t="s">
        <v>45</v>
      </c>
      <c r="L309" s="7" t="s">
        <v>105</v>
      </c>
      <c r="M309" s="7" t="s">
        <v>56</v>
      </c>
      <c r="N309" s="7" t="s">
        <v>715</v>
      </c>
      <c r="O309" s="6">
        <v>0.54</v>
      </c>
      <c r="P309" s="7" t="s">
        <v>36</v>
      </c>
      <c r="Q309" s="7" t="s">
        <v>82</v>
      </c>
      <c r="R309" s="7" t="s">
        <v>152</v>
      </c>
      <c r="S309" s="8" t="s">
        <v>831</v>
      </c>
      <c r="T309" s="6">
        <v>2152</v>
      </c>
      <c r="U309" s="9">
        <v>42161</v>
      </c>
      <c r="V309" s="9">
        <v>42222</v>
      </c>
      <c r="W309" s="9" t="s">
        <v>690</v>
      </c>
      <c r="X309" s="10">
        <f>NETWORKDAYS(Table1[[#This Row],[Order Date]],Table1[[#This Row],[Ship Date]])</f>
        <v>44</v>
      </c>
      <c r="Y309" s="6">
        <v>3.8519999999999999</v>
      </c>
      <c r="Z309" s="6">
        <v>15</v>
      </c>
      <c r="AA309" s="6">
        <v>40.369999999999997</v>
      </c>
      <c r="AB309" s="6">
        <v>2.77</v>
      </c>
    </row>
    <row r="310" spans="1:28" ht="51.75" x14ac:dyDescent="0.45">
      <c r="A310" s="6">
        <v>2848</v>
      </c>
      <c r="B310" s="6">
        <v>85929</v>
      </c>
      <c r="C310" s="7" t="s">
        <v>832</v>
      </c>
      <c r="D310" s="8" t="s">
        <v>28</v>
      </c>
      <c r="E310" s="7" t="s">
        <v>86</v>
      </c>
      <c r="F310" s="6">
        <v>0</v>
      </c>
      <c r="G310" s="6">
        <v>49.99</v>
      </c>
      <c r="H310" s="6">
        <v>19.989999999999998</v>
      </c>
      <c r="I310" s="7" t="s">
        <v>43</v>
      </c>
      <c r="J310" s="7" t="s">
        <v>62</v>
      </c>
      <c r="K310" s="7" t="s">
        <v>71</v>
      </c>
      <c r="L310" s="7" t="s">
        <v>93</v>
      </c>
      <c r="M310" s="7" t="s">
        <v>47</v>
      </c>
      <c r="N310" s="7" t="s">
        <v>833</v>
      </c>
      <c r="O310" s="6">
        <v>0.41</v>
      </c>
      <c r="P310" s="7" t="s">
        <v>36</v>
      </c>
      <c r="Q310" s="7" t="s">
        <v>37</v>
      </c>
      <c r="R310" s="7" t="s">
        <v>369</v>
      </c>
      <c r="S310" s="8" t="s">
        <v>790</v>
      </c>
      <c r="T310" s="6">
        <v>38401</v>
      </c>
      <c r="U310" s="9">
        <v>42161</v>
      </c>
      <c r="V310" s="9">
        <v>42222</v>
      </c>
      <c r="W310" s="9" t="s">
        <v>690</v>
      </c>
      <c r="X310" s="10">
        <f>NETWORKDAYS(Table1[[#This Row],[Order Date]],Table1[[#This Row],[Ship Date]])</f>
        <v>44</v>
      </c>
      <c r="Y310" s="6">
        <v>38.886000000000003</v>
      </c>
      <c r="Z310" s="6">
        <v>16</v>
      </c>
      <c r="AA310" s="6">
        <v>832.97</v>
      </c>
      <c r="AB310" s="6">
        <v>49.99</v>
      </c>
    </row>
    <row r="311" spans="1:28" ht="39" x14ac:dyDescent="0.45">
      <c r="A311" s="6">
        <v>1106</v>
      </c>
      <c r="B311" s="6">
        <v>45824</v>
      </c>
      <c r="C311" s="7" t="s">
        <v>834</v>
      </c>
      <c r="D311" s="8" t="s">
        <v>42</v>
      </c>
      <c r="E311" s="7" t="s">
        <v>147</v>
      </c>
      <c r="F311" s="6">
        <v>0.08</v>
      </c>
      <c r="G311" s="6">
        <v>140.81</v>
      </c>
      <c r="H311" s="6">
        <v>24.49</v>
      </c>
      <c r="I311" s="7" t="s">
        <v>43</v>
      </c>
      <c r="J311" s="7" t="s">
        <v>44</v>
      </c>
      <c r="K311" s="7" t="s">
        <v>32</v>
      </c>
      <c r="L311" s="7" t="s">
        <v>80</v>
      </c>
      <c r="M311" s="7" t="s">
        <v>131</v>
      </c>
      <c r="N311" s="7" t="s">
        <v>835</v>
      </c>
      <c r="O311" s="6">
        <v>0.56999999999999995</v>
      </c>
      <c r="P311" s="7" t="s">
        <v>36</v>
      </c>
      <c r="Q311" s="7" t="s">
        <v>49</v>
      </c>
      <c r="R311" s="7" t="s">
        <v>236</v>
      </c>
      <c r="S311" s="8" t="s">
        <v>483</v>
      </c>
      <c r="T311" s="6">
        <v>75220</v>
      </c>
      <c r="U311" s="9">
        <v>42161</v>
      </c>
      <c r="V311" s="9">
        <v>42222</v>
      </c>
      <c r="W311" s="9" t="s">
        <v>690</v>
      </c>
      <c r="X311" s="10">
        <f>NETWORKDAYS(Table1[[#This Row],[Order Date]],Table1[[#This Row],[Ship Date]])</f>
        <v>44</v>
      </c>
      <c r="Y311" s="6">
        <v>1232.79</v>
      </c>
      <c r="Z311" s="6">
        <v>81</v>
      </c>
      <c r="AA311" s="6">
        <v>11272.77</v>
      </c>
      <c r="AB311" s="6">
        <v>140.72999999999999</v>
      </c>
    </row>
    <row r="312" spans="1:28" ht="51.75" x14ac:dyDescent="0.45">
      <c r="A312" s="6">
        <v>1341</v>
      </c>
      <c r="B312" s="6">
        <v>91245</v>
      </c>
      <c r="C312" s="7" t="s">
        <v>836</v>
      </c>
      <c r="D312" s="8" t="s">
        <v>78</v>
      </c>
      <c r="E312" s="7" t="s">
        <v>147</v>
      </c>
      <c r="F312" s="6">
        <v>0</v>
      </c>
      <c r="G312" s="6">
        <v>20.89</v>
      </c>
      <c r="H312" s="6">
        <v>1.99</v>
      </c>
      <c r="I312" s="7" t="s">
        <v>43</v>
      </c>
      <c r="J312" s="7" t="s">
        <v>87</v>
      </c>
      <c r="K312" s="7" t="s">
        <v>71</v>
      </c>
      <c r="L312" s="7" t="s">
        <v>93</v>
      </c>
      <c r="M312" s="7" t="s">
        <v>94</v>
      </c>
      <c r="N312" s="7" t="s">
        <v>837</v>
      </c>
      <c r="O312" s="6">
        <v>0.48</v>
      </c>
      <c r="P312" s="7" t="s">
        <v>36</v>
      </c>
      <c r="Q312" s="7" t="s">
        <v>82</v>
      </c>
      <c r="R312" s="7" t="s">
        <v>291</v>
      </c>
      <c r="S312" s="8" t="s">
        <v>838</v>
      </c>
      <c r="T312" s="6">
        <v>17201</v>
      </c>
      <c r="U312" s="9">
        <v>42161</v>
      </c>
      <c r="V312" s="9">
        <v>42222</v>
      </c>
      <c r="W312" s="9" t="s">
        <v>690</v>
      </c>
      <c r="X312" s="10">
        <f>NETWORKDAYS(Table1[[#This Row],[Order Date]],Table1[[#This Row],[Ship Date]])</f>
        <v>44</v>
      </c>
      <c r="Y312" s="6">
        <v>-5.2949999999999999</v>
      </c>
      <c r="Z312" s="6">
        <v>4</v>
      </c>
      <c r="AA312" s="6">
        <v>84.56</v>
      </c>
      <c r="AB312" s="6">
        <v>20.89</v>
      </c>
    </row>
    <row r="313" spans="1:28" ht="39" x14ac:dyDescent="0.45">
      <c r="A313" s="6">
        <v>2432</v>
      </c>
      <c r="B313" s="6">
        <v>89097</v>
      </c>
      <c r="C313" s="7" t="s">
        <v>839</v>
      </c>
      <c r="D313" s="8" t="s">
        <v>42</v>
      </c>
      <c r="E313" s="7" t="s">
        <v>147</v>
      </c>
      <c r="F313" s="6">
        <v>0.09</v>
      </c>
      <c r="G313" s="6">
        <v>5.4</v>
      </c>
      <c r="H313" s="6">
        <v>7.78</v>
      </c>
      <c r="I313" s="7" t="s">
        <v>54</v>
      </c>
      <c r="J313" s="7" t="s">
        <v>44</v>
      </c>
      <c r="K313" s="7" t="s">
        <v>45</v>
      </c>
      <c r="L313" s="7" t="s">
        <v>46</v>
      </c>
      <c r="M313" s="7" t="s">
        <v>47</v>
      </c>
      <c r="N313" s="7" t="s">
        <v>177</v>
      </c>
      <c r="O313" s="6">
        <v>0.37</v>
      </c>
      <c r="P313" s="7" t="s">
        <v>36</v>
      </c>
      <c r="Q313" s="7" t="s">
        <v>49</v>
      </c>
      <c r="R313" s="7" t="s">
        <v>567</v>
      </c>
      <c r="S313" s="8" t="s">
        <v>840</v>
      </c>
      <c r="T313" s="6">
        <v>73110</v>
      </c>
      <c r="U313" s="9">
        <v>42161</v>
      </c>
      <c r="V313" s="9">
        <v>42222</v>
      </c>
      <c r="W313" s="9" t="s">
        <v>690</v>
      </c>
      <c r="X313" s="10">
        <f>NETWORKDAYS(Table1[[#This Row],[Order Date]],Table1[[#This Row],[Ship Date]])</f>
        <v>44</v>
      </c>
      <c r="Y313" s="6">
        <v>-34.764499999999998</v>
      </c>
      <c r="Z313" s="6">
        <v>6</v>
      </c>
      <c r="AA313" s="6">
        <v>37.380000000000003</v>
      </c>
      <c r="AB313" s="6">
        <v>5.31</v>
      </c>
    </row>
    <row r="314" spans="1:28" ht="115.5" x14ac:dyDescent="0.45">
      <c r="A314" s="6">
        <v>1374</v>
      </c>
      <c r="B314" s="6">
        <v>88212</v>
      </c>
      <c r="C314" s="7" t="s">
        <v>841</v>
      </c>
      <c r="D314" s="8" t="s">
        <v>53</v>
      </c>
      <c r="E314" s="7" t="s">
        <v>29</v>
      </c>
      <c r="F314" s="6">
        <v>0.06</v>
      </c>
      <c r="G314" s="6">
        <v>44.01</v>
      </c>
      <c r="H314" s="6">
        <v>3.5</v>
      </c>
      <c r="I314" s="7" t="s">
        <v>43</v>
      </c>
      <c r="J314" s="7" t="s">
        <v>87</v>
      </c>
      <c r="K314" s="7" t="s">
        <v>45</v>
      </c>
      <c r="L314" s="7" t="s">
        <v>63</v>
      </c>
      <c r="M314" s="7" t="s">
        <v>47</v>
      </c>
      <c r="N314" s="7" t="s">
        <v>842</v>
      </c>
      <c r="O314" s="6">
        <v>0.59</v>
      </c>
      <c r="P314" s="7" t="s">
        <v>36</v>
      </c>
      <c r="Q314" s="7" t="s">
        <v>58</v>
      </c>
      <c r="R314" s="7" t="s">
        <v>59</v>
      </c>
      <c r="S314" s="8" t="s">
        <v>843</v>
      </c>
      <c r="T314" s="6">
        <v>95207</v>
      </c>
      <c r="U314" s="9">
        <v>42162</v>
      </c>
      <c r="V314" s="9">
        <v>42222</v>
      </c>
      <c r="W314" s="9" t="s">
        <v>690</v>
      </c>
      <c r="X314" s="10">
        <f>NETWORKDAYS(Table1[[#This Row],[Order Date]],Table1[[#This Row],[Ship Date]])</f>
        <v>44</v>
      </c>
      <c r="Y314" s="6">
        <v>-21.231999999999999</v>
      </c>
      <c r="Z314" s="6">
        <v>1</v>
      </c>
      <c r="AA314" s="6">
        <v>46.94</v>
      </c>
      <c r="AB314" s="6">
        <v>43.95</v>
      </c>
    </row>
    <row r="315" spans="1:28" ht="64.5" x14ac:dyDescent="0.45">
      <c r="A315" s="6">
        <v>2638</v>
      </c>
      <c r="B315" s="6">
        <v>90951</v>
      </c>
      <c r="C315" s="7" t="s">
        <v>844</v>
      </c>
      <c r="D315" s="8" t="s">
        <v>53</v>
      </c>
      <c r="E315" s="7" t="s">
        <v>79</v>
      </c>
      <c r="F315" s="6">
        <v>0.05</v>
      </c>
      <c r="G315" s="6">
        <v>100.97</v>
      </c>
      <c r="H315" s="6">
        <v>7.18</v>
      </c>
      <c r="I315" s="7" t="s">
        <v>54</v>
      </c>
      <c r="J315" s="7" t="s">
        <v>44</v>
      </c>
      <c r="K315" s="7" t="s">
        <v>71</v>
      </c>
      <c r="L315" s="7" t="s">
        <v>93</v>
      </c>
      <c r="M315" s="7" t="s">
        <v>47</v>
      </c>
      <c r="N315" s="7" t="s">
        <v>845</v>
      </c>
      <c r="O315" s="6">
        <v>0.46</v>
      </c>
      <c r="P315" s="7" t="s">
        <v>36</v>
      </c>
      <c r="Q315" s="7" t="s">
        <v>58</v>
      </c>
      <c r="R315" s="7" t="s">
        <v>184</v>
      </c>
      <c r="S315" s="8" t="s">
        <v>846</v>
      </c>
      <c r="T315" s="6">
        <v>83704</v>
      </c>
      <c r="U315" s="9">
        <v>42163</v>
      </c>
      <c r="V315" s="9">
        <v>42222</v>
      </c>
      <c r="W315" s="9" t="s">
        <v>690</v>
      </c>
      <c r="X315" s="10">
        <f>NETWORKDAYS(Table1[[#This Row],[Order Date]],Table1[[#This Row],[Ship Date]])</f>
        <v>44</v>
      </c>
      <c r="Y315" s="6">
        <v>881.46810000000005</v>
      </c>
      <c r="Z315" s="6">
        <v>13</v>
      </c>
      <c r="AA315" s="6">
        <v>1277.49</v>
      </c>
      <c r="AB315" s="6">
        <v>100.92</v>
      </c>
    </row>
    <row r="316" spans="1:28" ht="64.5" x14ac:dyDescent="0.45">
      <c r="A316" s="6">
        <v>2089</v>
      </c>
      <c r="B316" s="6">
        <v>88348</v>
      </c>
      <c r="C316" s="7" t="s">
        <v>686</v>
      </c>
      <c r="D316" s="8" t="s">
        <v>78</v>
      </c>
      <c r="E316" s="7" t="s">
        <v>79</v>
      </c>
      <c r="F316" s="6">
        <v>0.08</v>
      </c>
      <c r="G316" s="6">
        <v>599.99</v>
      </c>
      <c r="H316" s="6">
        <v>24.49</v>
      </c>
      <c r="I316" s="7" t="s">
        <v>43</v>
      </c>
      <c r="J316" s="7" t="s">
        <v>62</v>
      </c>
      <c r="K316" s="7" t="s">
        <v>71</v>
      </c>
      <c r="L316" s="7" t="s">
        <v>161</v>
      </c>
      <c r="M316" s="7" t="s">
        <v>131</v>
      </c>
      <c r="N316" s="7" t="s">
        <v>847</v>
      </c>
      <c r="O316" s="6">
        <v>0.37</v>
      </c>
      <c r="P316" s="7" t="s">
        <v>36</v>
      </c>
      <c r="Q316" s="7" t="s">
        <v>82</v>
      </c>
      <c r="R316" s="7" t="s">
        <v>83</v>
      </c>
      <c r="S316" s="8" t="s">
        <v>688</v>
      </c>
      <c r="T316" s="6">
        <v>10956</v>
      </c>
      <c r="U316" s="9">
        <v>42185</v>
      </c>
      <c r="V316" s="9">
        <v>42223</v>
      </c>
      <c r="W316" s="9" t="s">
        <v>690</v>
      </c>
      <c r="X316" s="10">
        <f>NETWORKDAYS(Table1[[#This Row],[Order Date]],Table1[[#This Row],[Ship Date]])</f>
        <v>29</v>
      </c>
      <c r="Y316" s="6">
        <v>8798.1831000000002</v>
      </c>
      <c r="Z316" s="6">
        <v>22</v>
      </c>
      <c r="AA316" s="6">
        <v>12750.99</v>
      </c>
      <c r="AB316" s="6">
        <v>599.91</v>
      </c>
    </row>
    <row r="317" spans="1:28" ht="51.75" x14ac:dyDescent="0.45">
      <c r="A317" s="6">
        <v>1781</v>
      </c>
      <c r="B317" s="6">
        <v>89858</v>
      </c>
      <c r="C317" s="7" t="s">
        <v>848</v>
      </c>
      <c r="D317" s="8" t="s">
        <v>53</v>
      </c>
      <c r="E317" s="7" t="s">
        <v>79</v>
      </c>
      <c r="F317" s="6">
        <v>0.03</v>
      </c>
      <c r="G317" s="6">
        <v>5.08</v>
      </c>
      <c r="H317" s="6">
        <v>2.0299999999999998</v>
      </c>
      <c r="I317" s="7" t="s">
        <v>43</v>
      </c>
      <c r="J317" s="7" t="s">
        <v>87</v>
      </c>
      <c r="K317" s="7" t="s">
        <v>32</v>
      </c>
      <c r="L317" s="7" t="s">
        <v>99</v>
      </c>
      <c r="M317" s="7" t="s">
        <v>56</v>
      </c>
      <c r="N317" s="7" t="s">
        <v>849</v>
      </c>
      <c r="O317" s="6">
        <v>0.51</v>
      </c>
      <c r="P317" s="7" t="s">
        <v>36</v>
      </c>
      <c r="Q317" s="7" t="s">
        <v>58</v>
      </c>
      <c r="R317" s="7" t="s">
        <v>59</v>
      </c>
      <c r="S317" s="8" t="s">
        <v>850</v>
      </c>
      <c r="T317" s="6">
        <v>94070</v>
      </c>
      <c r="U317" s="9">
        <v>42011</v>
      </c>
      <c r="V317" s="9">
        <v>42339</v>
      </c>
      <c r="W317" s="9" t="s">
        <v>851</v>
      </c>
      <c r="X317" s="10">
        <f>NETWORKDAYS(Table1[[#This Row],[Order Date]],Table1[[#This Row],[Ship Date]])</f>
        <v>235</v>
      </c>
      <c r="Y317" s="6">
        <v>15.1524</v>
      </c>
      <c r="Z317" s="6">
        <v>4</v>
      </c>
      <c r="AA317" s="6">
        <v>21.96</v>
      </c>
      <c r="AB317" s="6">
        <v>5.05</v>
      </c>
    </row>
    <row r="318" spans="1:28" ht="51.75" x14ac:dyDescent="0.45">
      <c r="A318" s="6">
        <v>3303</v>
      </c>
      <c r="B318" s="6">
        <v>87795</v>
      </c>
      <c r="C318" s="7" t="s">
        <v>852</v>
      </c>
      <c r="D318" s="8" t="s">
        <v>28</v>
      </c>
      <c r="E318" s="7" t="s">
        <v>79</v>
      </c>
      <c r="F318" s="6">
        <v>0.04</v>
      </c>
      <c r="G318" s="6">
        <v>33.89</v>
      </c>
      <c r="H318" s="6">
        <v>5.0999999999999996</v>
      </c>
      <c r="I318" s="7" t="s">
        <v>43</v>
      </c>
      <c r="J318" s="7" t="s">
        <v>87</v>
      </c>
      <c r="K318" s="7" t="s">
        <v>45</v>
      </c>
      <c r="L318" s="7" t="s">
        <v>187</v>
      </c>
      <c r="M318" s="7" t="s">
        <v>47</v>
      </c>
      <c r="N318" s="7" t="s">
        <v>853</v>
      </c>
      <c r="O318" s="6">
        <v>0.6</v>
      </c>
      <c r="P318" s="7" t="s">
        <v>36</v>
      </c>
      <c r="Q318" s="7" t="s">
        <v>37</v>
      </c>
      <c r="R318" s="7" t="s">
        <v>96</v>
      </c>
      <c r="S318" s="8" t="s">
        <v>854</v>
      </c>
      <c r="T318" s="6">
        <v>33461</v>
      </c>
      <c r="U318" s="9">
        <v>42011</v>
      </c>
      <c r="V318" s="9">
        <v>42339</v>
      </c>
      <c r="W318" s="9" t="s">
        <v>851</v>
      </c>
      <c r="X318" s="10">
        <f>NETWORKDAYS(Table1[[#This Row],[Order Date]],Table1[[#This Row],[Ship Date]])</f>
        <v>235</v>
      </c>
      <c r="Y318" s="6">
        <v>68.676000000000002</v>
      </c>
      <c r="Z318" s="6">
        <v>6</v>
      </c>
      <c r="AA318" s="6">
        <v>200.64</v>
      </c>
      <c r="AB318" s="6">
        <v>33.85</v>
      </c>
    </row>
    <row r="319" spans="1:28" ht="64.5" x14ac:dyDescent="0.45">
      <c r="A319" s="6">
        <v>2508</v>
      </c>
      <c r="B319" s="6">
        <v>87031</v>
      </c>
      <c r="C319" s="7" t="s">
        <v>855</v>
      </c>
      <c r="D319" s="8" t="s">
        <v>78</v>
      </c>
      <c r="E319" s="7" t="s">
        <v>79</v>
      </c>
      <c r="F319" s="6">
        <v>0.02</v>
      </c>
      <c r="G319" s="6">
        <v>5.81</v>
      </c>
      <c r="H319" s="6">
        <v>8.49</v>
      </c>
      <c r="I319" s="7" t="s">
        <v>43</v>
      </c>
      <c r="J319" s="7" t="s">
        <v>87</v>
      </c>
      <c r="K319" s="7" t="s">
        <v>45</v>
      </c>
      <c r="L319" s="7" t="s">
        <v>46</v>
      </c>
      <c r="M319" s="7" t="s">
        <v>47</v>
      </c>
      <c r="N319" s="7" t="s">
        <v>856</v>
      </c>
      <c r="O319" s="6">
        <v>0.39</v>
      </c>
      <c r="P319" s="7" t="s">
        <v>36</v>
      </c>
      <c r="Q319" s="7" t="s">
        <v>82</v>
      </c>
      <c r="R319" s="7" t="s">
        <v>298</v>
      </c>
      <c r="S319" s="8" t="s">
        <v>299</v>
      </c>
      <c r="T319" s="6">
        <v>4073</v>
      </c>
      <c r="U319" s="9">
        <v>42012</v>
      </c>
      <c r="V319" s="9">
        <v>42339</v>
      </c>
      <c r="W319" s="9" t="s">
        <v>851</v>
      </c>
      <c r="X319" s="10">
        <f>NETWORKDAYS(Table1[[#This Row],[Order Date]],Table1[[#This Row],[Ship Date]])</f>
        <v>234</v>
      </c>
      <c r="Y319" s="6">
        <v>-137.494</v>
      </c>
      <c r="Z319" s="6">
        <v>7</v>
      </c>
      <c r="AA319" s="6">
        <v>42.44</v>
      </c>
      <c r="AB319" s="6">
        <v>5.79</v>
      </c>
    </row>
    <row r="320" spans="1:28" ht="39" x14ac:dyDescent="0.45">
      <c r="A320" s="6">
        <v>894</v>
      </c>
      <c r="B320" s="6">
        <v>14596</v>
      </c>
      <c r="C320" s="7" t="s">
        <v>857</v>
      </c>
      <c r="D320" s="8" t="s">
        <v>78</v>
      </c>
      <c r="E320" s="7" t="s">
        <v>29</v>
      </c>
      <c r="F320" s="6">
        <v>0.01</v>
      </c>
      <c r="G320" s="6">
        <v>8.34</v>
      </c>
      <c r="H320" s="6">
        <v>0.96</v>
      </c>
      <c r="I320" s="7" t="s">
        <v>43</v>
      </c>
      <c r="J320" s="7" t="s">
        <v>62</v>
      </c>
      <c r="K320" s="7" t="s">
        <v>32</v>
      </c>
      <c r="L320" s="7" t="s">
        <v>99</v>
      </c>
      <c r="M320" s="7" t="s">
        <v>56</v>
      </c>
      <c r="N320" s="7" t="s">
        <v>858</v>
      </c>
      <c r="O320" s="6">
        <v>0.43</v>
      </c>
      <c r="P320" s="7" t="s">
        <v>36</v>
      </c>
      <c r="Q320" s="7" t="s">
        <v>82</v>
      </c>
      <c r="R320" s="7" t="s">
        <v>345</v>
      </c>
      <c r="S320" s="8" t="s">
        <v>90</v>
      </c>
      <c r="T320" s="6">
        <v>20024</v>
      </c>
      <c r="U320" s="9">
        <v>42014</v>
      </c>
      <c r="V320" s="9">
        <v>42339</v>
      </c>
      <c r="W320" s="9" t="s">
        <v>851</v>
      </c>
      <c r="X320" s="10">
        <f>NETWORKDAYS(Table1[[#This Row],[Order Date]],Table1[[#This Row],[Ship Date]])</f>
        <v>232</v>
      </c>
      <c r="Y320" s="6">
        <v>29.332000000000001</v>
      </c>
      <c r="Z320" s="6">
        <v>24</v>
      </c>
      <c r="AA320" s="6">
        <v>199.12</v>
      </c>
      <c r="AB320" s="6">
        <v>8.33</v>
      </c>
    </row>
    <row r="321" spans="1:28" ht="39" x14ac:dyDescent="0.45">
      <c r="A321" s="6">
        <v>896</v>
      </c>
      <c r="B321" s="6">
        <v>90166</v>
      </c>
      <c r="C321" s="7" t="s">
        <v>859</v>
      </c>
      <c r="D321" s="8" t="s">
        <v>42</v>
      </c>
      <c r="E321" s="7" t="s">
        <v>29</v>
      </c>
      <c r="F321" s="6">
        <v>0.01</v>
      </c>
      <c r="G321" s="6">
        <v>8.34</v>
      </c>
      <c r="H321" s="6">
        <v>0.96</v>
      </c>
      <c r="I321" s="7" t="s">
        <v>43</v>
      </c>
      <c r="J321" s="7" t="s">
        <v>62</v>
      </c>
      <c r="K321" s="7" t="s">
        <v>32</v>
      </c>
      <c r="L321" s="7" t="s">
        <v>99</v>
      </c>
      <c r="M321" s="7" t="s">
        <v>56</v>
      </c>
      <c r="N321" s="7" t="s">
        <v>858</v>
      </c>
      <c r="O321" s="6">
        <v>0.43</v>
      </c>
      <c r="P321" s="7" t="s">
        <v>36</v>
      </c>
      <c r="Q321" s="7" t="s">
        <v>49</v>
      </c>
      <c r="R321" s="7" t="s">
        <v>236</v>
      </c>
      <c r="S321" s="8" t="s">
        <v>860</v>
      </c>
      <c r="T321" s="6">
        <v>76201</v>
      </c>
      <c r="U321" s="9">
        <v>42014</v>
      </c>
      <c r="V321" s="9">
        <v>42339</v>
      </c>
      <c r="W321" s="9" t="s">
        <v>851</v>
      </c>
      <c r="X321" s="10">
        <f>NETWORKDAYS(Table1[[#This Row],[Order Date]],Table1[[#This Row],[Ship Date]])</f>
        <v>232</v>
      </c>
      <c r="Y321" s="6">
        <v>34.348199999999999</v>
      </c>
      <c r="Z321" s="6">
        <v>6</v>
      </c>
      <c r="AA321" s="6">
        <v>49.78</v>
      </c>
      <c r="AB321" s="6">
        <v>8.33</v>
      </c>
    </row>
    <row r="322" spans="1:28" ht="26.25" x14ac:dyDescent="0.45">
      <c r="A322" s="6">
        <v>1976</v>
      </c>
      <c r="B322" s="6">
        <v>89039</v>
      </c>
      <c r="C322" s="7" t="s">
        <v>861</v>
      </c>
      <c r="D322" s="8" t="s">
        <v>42</v>
      </c>
      <c r="E322" s="7" t="s">
        <v>29</v>
      </c>
      <c r="F322" s="6">
        <v>0.05</v>
      </c>
      <c r="G322" s="6">
        <v>11.55</v>
      </c>
      <c r="H322" s="6">
        <v>2.36</v>
      </c>
      <c r="I322" s="7" t="s">
        <v>43</v>
      </c>
      <c r="J322" s="7" t="s">
        <v>44</v>
      </c>
      <c r="K322" s="7" t="s">
        <v>45</v>
      </c>
      <c r="L322" s="7" t="s">
        <v>105</v>
      </c>
      <c r="M322" s="7" t="s">
        <v>56</v>
      </c>
      <c r="N322" s="7" t="s">
        <v>862</v>
      </c>
      <c r="O322" s="6">
        <v>0.55000000000000004</v>
      </c>
      <c r="P322" s="7" t="s">
        <v>36</v>
      </c>
      <c r="Q322" s="7" t="s">
        <v>49</v>
      </c>
      <c r="R322" s="7" t="s">
        <v>192</v>
      </c>
      <c r="S322" s="8" t="s">
        <v>863</v>
      </c>
      <c r="T322" s="6">
        <v>48823</v>
      </c>
      <c r="U322" s="9">
        <v>42014</v>
      </c>
      <c r="V322" s="9">
        <v>42339</v>
      </c>
      <c r="W322" s="9" t="s">
        <v>851</v>
      </c>
      <c r="X322" s="10">
        <f>NETWORKDAYS(Table1[[#This Row],[Order Date]],Table1[[#This Row],[Ship Date]])</f>
        <v>232</v>
      </c>
      <c r="Y322" s="6">
        <v>98.525099999999995</v>
      </c>
      <c r="Z322" s="6">
        <v>12</v>
      </c>
      <c r="AA322" s="6">
        <v>142.79</v>
      </c>
      <c r="AB322" s="6">
        <v>11.5</v>
      </c>
    </row>
    <row r="323" spans="1:28" ht="26.25" x14ac:dyDescent="0.45">
      <c r="A323" s="6">
        <v>2418</v>
      </c>
      <c r="B323" s="6">
        <v>86753</v>
      </c>
      <c r="C323" s="7" t="s">
        <v>864</v>
      </c>
      <c r="D323" s="8" t="s">
        <v>28</v>
      </c>
      <c r="E323" s="7" t="s">
        <v>70</v>
      </c>
      <c r="F323" s="6">
        <v>0.06</v>
      </c>
      <c r="G323" s="6">
        <v>2.78</v>
      </c>
      <c r="H323" s="6">
        <v>1.25</v>
      </c>
      <c r="I323" s="7" t="s">
        <v>43</v>
      </c>
      <c r="J323" s="7" t="s">
        <v>44</v>
      </c>
      <c r="K323" s="7" t="s">
        <v>45</v>
      </c>
      <c r="L323" s="7" t="s">
        <v>105</v>
      </c>
      <c r="M323" s="7" t="s">
        <v>56</v>
      </c>
      <c r="N323" s="7" t="s">
        <v>865</v>
      </c>
      <c r="O323" s="6">
        <v>0.59</v>
      </c>
      <c r="P323" s="7" t="s">
        <v>36</v>
      </c>
      <c r="Q323" s="7" t="s">
        <v>37</v>
      </c>
      <c r="R323" s="7" t="s">
        <v>169</v>
      </c>
      <c r="S323" s="8" t="s">
        <v>866</v>
      </c>
      <c r="T323" s="6">
        <v>23805</v>
      </c>
      <c r="U323" s="9">
        <v>42014</v>
      </c>
      <c r="V323" s="9">
        <v>42339</v>
      </c>
      <c r="W323" s="9" t="s">
        <v>851</v>
      </c>
      <c r="X323" s="10">
        <f>NETWORKDAYS(Table1[[#This Row],[Order Date]],Table1[[#This Row],[Ship Date]])</f>
        <v>232</v>
      </c>
      <c r="Y323" s="6">
        <v>66.36</v>
      </c>
      <c r="Z323" s="6">
        <v>10</v>
      </c>
      <c r="AA323" s="6">
        <v>28.09</v>
      </c>
      <c r="AB323" s="6">
        <v>2.72</v>
      </c>
    </row>
    <row r="324" spans="1:28" ht="64.5" x14ac:dyDescent="0.45">
      <c r="A324" s="6">
        <v>467</v>
      </c>
      <c r="B324" s="6">
        <v>88060</v>
      </c>
      <c r="C324" s="7" t="s">
        <v>867</v>
      </c>
      <c r="D324" s="8" t="s">
        <v>78</v>
      </c>
      <c r="E324" s="7" t="s">
        <v>147</v>
      </c>
      <c r="F324" s="6">
        <v>0.02</v>
      </c>
      <c r="G324" s="6">
        <v>12.99</v>
      </c>
      <c r="H324" s="6">
        <v>14.37</v>
      </c>
      <c r="I324" s="7" t="s">
        <v>43</v>
      </c>
      <c r="J324" s="7" t="s">
        <v>31</v>
      </c>
      <c r="K324" s="7" t="s">
        <v>32</v>
      </c>
      <c r="L324" s="7" t="s">
        <v>99</v>
      </c>
      <c r="M324" s="7" t="s">
        <v>131</v>
      </c>
      <c r="N324" s="7" t="s">
        <v>868</v>
      </c>
      <c r="O324" s="6">
        <v>0.73</v>
      </c>
      <c r="P324" s="7" t="s">
        <v>36</v>
      </c>
      <c r="Q324" s="7" t="s">
        <v>82</v>
      </c>
      <c r="R324" s="7" t="s">
        <v>152</v>
      </c>
      <c r="S324" s="8" t="s">
        <v>869</v>
      </c>
      <c r="T324" s="6">
        <v>1915</v>
      </c>
      <c r="U324" s="9">
        <v>42015</v>
      </c>
      <c r="V324" s="9">
        <v>42339</v>
      </c>
      <c r="W324" s="9" t="s">
        <v>851</v>
      </c>
      <c r="X324" s="10">
        <f>NETWORKDAYS(Table1[[#This Row],[Order Date]],Table1[[#This Row],[Ship Date]])</f>
        <v>232</v>
      </c>
      <c r="Y324" s="6">
        <v>-556.80960000000005</v>
      </c>
      <c r="Z324" s="6">
        <v>11</v>
      </c>
      <c r="AA324" s="6">
        <v>143.63</v>
      </c>
      <c r="AB324" s="6">
        <v>12.97</v>
      </c>
    </row>
    <row r="325" spans="1:28" ht="39" x14ac:dyDescent="0.45">
      <c r="A325" s="6">
        <v>468</v>
      </c>
      <c r="B325" s="6">
        <v>88060</v>
      </c>
      <c r="C325" s="7" t="s">
        <v>870</v>
      </c>
      <c r="D325" s="8" t="s">
        <v>78</v>
      </c>
      <c r="E325" s="7" t="s">
        <v>147</v>
      </c>
      <c r="F325" s="6">
        <v>0.06</v>
      </c>
      <c r="G325" s="6">
        <v>14.42</v>
      </c>
      <c r="H325" s="6">
        <v>6.75</v>
      </c>
      <c r="I325" s="7" t="s">
        <v>43</v>
      </c>
      <c r="J325" s="7" t="s">
        <v>31</v>
      </c>
      <c r="K325" s="7" t="s">
        <v>45</v>
      </c>
      <c r="L325" s="7" t="s">
        <v>63</v>
      </c>
      <c r="M325" s="7" t="s">
        <v>112</v>
      </c>
      <c r="N325" s="7" t="s">
        <v>871</v>
      </c>
      <c r="O325" s="6">
        <v>0.52</v>
      </c>
      <c r="P325" s="7" t="s">
        <v>36</v>
      </c>
      <c r="Q325" s="7" t="s">
        <v>82</v>
      </c>
      <c r="R325" s="7" t="s">
        <v>152</v>
      </c>
      <c r="S325" s="8" t="s">
        <v>872</v>
      </c>
      <c r="T325" s="6">
        <v>2341</v>
      </c>
      <c r="U325" s="9">
        <v>42015</v>
      </c>
      <c r="V325" s="9">
        <v>42339</v>
      </c>
      <c r="W325" s="9" t="s">
        <v>851</v>
      </c>
      <c r="X325" s="10">
        <f>NETWORKDAYS(Table1[[#This Row],[Order Date]],Table1[[#This Row],[Ship Date]])</f>
        <v>232</v>
      </c>
      <c r="Y325" s="6">
        <v>-27.738800000000001</v>
      </c>
      <c r="Z325" s="6">
        <v>5</v>
      </c>
      <c r="AA325" s="6">
        <v>73.040000000000006</v>
      </c>
      <c r="AB325" s="6">
        <v>14.36</v>
      </c>
    </row>
    <row r="326" spans="1:28" ht="51.75" x14ac:dyDescent="0.45">
      <c r="A326" s="6">
        <v>2489</v>
      </c>
      <c r="B326" s="6">
        <v>86886</v>
      </c>
      <c r="C326" s="7" t="s">
        <v>555</v>
      </c>
      <c r="D326" s="8" t="s">
        <v>53</v>
      </c>
      <c r="E326" s="7" t="s">
        <v>147</v>
      </c>
      <c r="F326" s="6">
        <v>7.0000000000000007E-2</v>
      </c>
      <c r="G326" s="6">
        <v>65.989999999999995</v>
      </c>
      <c r="H326" s="6">
        <v>8.8000000000000007</v>
      </c>
      <c r="I326" s="7" t="s">
        <v>43</v>
      </c>
      <c r="J326" s="7" t="s">
        <v>87</v>
      </c>
      <c r="K326" s="7" t="s">
        <v>71</v>
      </c>
      <c r="L326" s="7" t="s">
        <v>234</v>
      </c>
      <c r="M326" s="7" t="s">
        <v>47</v>
      </c>
      <c r="N326" s="7" t="s">
        <v>873</v>
      </c>
      <c r="O326" s="6">
        <v>0.57999999999999996</v>
      </c>
      <c r="P326" s="7" t="s">
        <v>36</v>
      </c>
      <c r="Q326" s="7" t="s">
        <v>58</v>
      </c>
      <c r="R326" s="7" t="s">
        <v>59</v>
      </c>
      <c r="S326" s="8" t="s">
        <v>556</v>
      </c>
      <c r="T326" s="6">
        <v>94521</v>
      </c>
      <c r="U326" s="9">
        <v>42016</v>
      </c>
      <c r="V326" s="9">
        <v>42339</v>
      </c>
      <c r="W326" s="9" t="s">
        <v>851</v>
      </c>
      <c r="X326" s="10">
        <f>NETWORKDAYS(Table1[[#This Row],[Order Date]],Table1[[#This Row],[Ship Date]])</f>
        <v>232</v>
      </c>
      <c r="Y326" s="6">
        <v>109.836</v>
      </c>
      <c r="Z326" s="6">
        <v>9</v>
      </c>
      <c r="AA326" s="6">
        <v>471.66</v>
      </c>
      <c r="AB326" s="6">
        <v>65.92</v>
      </c>
    </row>
    <row r="327" spans="1:28" ht="51.75" x14ac:dyDescent="0.45">
      <c r="A327" s="6">
        <v>2491</v>
      </c>
      <c r="B327" s="6">
        <v>23877</v>
      </c>
      <c r="C327" s="7" t="s">
        <v>550</v>
      </c>
      <c r="D327" s="8" t="s">
        <v>53</v>
      </c>
      <c r="E327" s="7" t="s">
        <v>147</v>
      </c>
      <c r="F327" s="6">
        <v>7.0000000000000007E-2</v>
      </c>
      <c r="G327" s="6">
        <v>65.989999999999995</v>
      </c>
      <c r="H327" s="6">
        <v>8.8000000000000007</v>
      </c>
      <c r="I327" s="7" t="s">
        <v>43</v>
      </c>
      <c r="J327" s="7" t="s">
        <v>87</v>
      </c>
      <c r="K327" s="7" t="s">
        <v>71</v>
      </c>
      <c r="L327" s="7" t="s">
        <v>234</v>
      </c>
      <c r="M327" s="7" t="s">
        <v>47</v>
      </c>
      <c r="N327" s="7" t="s">
        <v>873</v>
      </c>
      <c r="O327" s="6">
        <v>0.57999999999999996</v>
      </c>
      <c r="P327" s="7" t="s">
        <v>36</v>
      </c>
      <c r="Q327" s="7" t="s">
        <v>58</v>
      </c>
      <c r="R327" s="7" t="s">
        <v>59</v>
      </c>
      <c r="S327" s="8" t="s">
        <v>68</v>
      </c>
      <c r="T327" s="6">
        <v>90045</v>
      </c>
      <c r="U327" s="9">
        <v>42016</v>
      </c>
      <c r="V327" s="9">
        <v>42339</v>
      </c>
      <c r="W327" s="9" t="s">
        <v>851</v>
      </c>
      <c r="X327" s="10">
        <f>NETWORKDAYS(Table1[[#This Row],[Order Date]],Table1[[#This Row],[Ship Date]])</f>
        <v>232</v>
      </c>
      <c r="Y327" s="6">
        <v>109.836</v>
      </c>
      <c r="Z327" s="6">
        <v>37</v>
      </c>
      <c r="AA327" s="6">
        <v>1939.03</v>
      </c>
      <c r="AB327" s="6">
        <v>65.92</v>
      </c>
    </row>
    <row r="328" spans="1:28" ht="51.75" x14ac:dyDescent="0.45">
      <c r="A328" s="6">
        <v>672</v>
      </c>
      <c r="B328" s="6">
        <v>88173</v>
      </c>
      <c r="C328" s="7" t="s">
        <v>874</v>
      </c>
      <c r="D328" s="8" t="s">
        <v>42</v>
      </c>
      <c r="E328" s="7" t="s">
        <v>79</v>
      </c>
      <c r="F328" s="6">
        <v>0.1</v>
      </c>
      <c r="G328" s="6">
        <v>195.99</v>
      </c>
      <c r="H328" s="6">
        <v>3.99</v>
      </c>
      <c r="I328" s="7" t="s">
        <v>43</v>
      </c>
      <c r="J328" s="7" t="s">
        <v>31</v>
      </c>
      <c r="K328" s="7" t="s">
        <v>71</v>
      </c>
      <c r="L328" s="7" t="s">
        <v>234</v>
      </c>
      <c r="M328" s="7" t="s">
        <v>47</v>
      </c>
      <c r="N328" s="7" t="s">
        <v>875</v>
      </c>
      <c r="O328" s="6">
        <v>0.57999999999999996</v>
      </c>
      <c r="P328" s="7" t="s">
        <v>36</v>
      </c>
      <c r="Q328" s="7" t="s">
        <v>49</v>
      </c>
      <c r="R328" s="7" t="s">
        <v>208</v>
      </c>
      <c r="S328" s="8" t="s">
        <v>598</v>
      </c>
      <c r="T328" s="6">
        <v>50208</v>
      </c>
      <c r="U328" s="9">
        <v>42040</v>
      </c>
      <c r="V328" s="9">
        <v>42340</v>
      </c>
      <c r="W328" s="9" t="s">
        <v>851</v>
      </c>
      <c r="X328" s="10">
        <f>NETWORKDAYS(Table1[[#This Row],[Order Date]],Table1[[#This Row],[Ship Date]])</f>
        <v>215</v>
      </c>
      <c r="Y328" s="6">
        <v>-655.42399999999998</v>
      </c>
      <c r="Z328" s="6">
        <v>2</v>
      </c>
      <c r="AA328" s="6">
        <v>308.86</v>
      </c>
      <c r="AB328" s="6">
        <v>195.89</v>
      </c>
    </row>
    <row r="329" spans="1:28" ht="51.75" x14ac:dyDescent="0.45">
      <c r="A329" s="6">
        <v>1361</v>
      </c>
      <c r="B329" s="6">
        <v>89596</v>
      </c>
      <c r="C329" s="7" t="s">
        <v>876</v>
      </c>
      <c r="D329" s="8" t="s">
        <v>42</v>
      </c>
      <c r="E329" s="7" t="s">
        <v>29</v>
      </c>
      <c r="F329" s="6">
        <v>0.03</v>
      </c>
      <c r="G329" s="6">
        <v>85.99</v>
      </c>
      <c r="H329" s="6">
        <v>3.3</v>
      </c>
      <c r="I329" s="7" t="s">
        <v>43</v>
      </c>
      <c r="J329" s="7" t="s">
        <v>44</v>
      </c>
      <c r="K329" s="7" t="s">
        <v>71</v>
      </c>
      <c r="L329" s="7" t="s">
        <v>234</v>
      </c>
      <c r="M329" s="7" t="s">
        <v>94</v>
      </c>
      <c r="N329" s="7" t="s">
        <v>877</v>
      </c>
      <c r="O329" s="6">
        <v>0.37</v>
      </c>
      <c r="P329" s="7" t="s">
        <v>36</v>
      </c>
      <c r="Q329" s="7" t="s">
        <v>49</v>
      </c>
      <c r="R329" s="7" t="s">
        <v>192</v>
      </c>
      <c r="S329" s="8" t="s">
        <v>878</v>
      </c>
      <c r="T329" s="6">
        <v>48101</v>
      </c>
      <c r="U329" s="9">
        <v>42045</v>
      </c>
      <c r="V329" s="9">
        <v>42340</v>
      </c>
      <c r="W329" s="9" t="s">
        <v>851</v>
      </c>
      <c r="X329" s="10">
        <f>NETWORKDAYS(Table1[[#This Row],[Order Date]],Table1[[#This Row],[Ship Date]])</f>
        <v>212</v>
      </c>
      <c r="Y329" s="6">
        <v>790.54679999999996</v>
      </c>
      <c r="Z329" s="6">
        <v>16</v>
      </c>
      <c r="AA329" s="6">
        <v>1145.72</v>
      </c>
      <c r="AB329" s="6">
        <v>85.96</v>
      </c>
    </row>
    <row r="330" spans="1:28" ht="51.75" x14ac:dyDescent="0.45">
      <c r="A330" s="6">
        <v>2145</v>
      </c>
      <c r="B330" s="6">
        <v>87072</v>
      </c>
      <c r="C330" s="7" t="s">
        <v>879</v>
      </c>
      <c r="D330" s="8" t="s">
        <v>28</v>
      </c>
      <c r="E330" s="7" t="s">
        <v>86</v>
      </c>
      <c r="F330" s="6">
        <v>0</v>
      </c>
      <c r="G330" s="6">
        <v>20.28</v>
      </c>
      <c r="H330" s="6">
        <v>14.39</v>
      </c>
      <c r="I330" s="7" t="s">
        <v>43</v>
      </c>
      <c r="J330" s="7" t="s">
        <v>62</v>
      </c>
      <c r="K330" s="7" t="s">
        <v>32</v>
      </c>
      <c r="L330" s="7" t="s">
        <v>99</v>
      </c>
      <c r="M330" s="7" t="s">
        <v>47</v>
      </c>
      <c r="N330" s="7" t="s">
        <v>880</v>
      </c>
      <c r="O330" s="6">
        <v>0.47</v>
      </c>
      <c r="P330" s="7" t="s">
        <v>36</v>
      </c>
      <c r="Q330" s="7" t="s">
        <v>37</v>
      </c>
      <c r="R330" s="7" t="s">
        <v>96</v>
      </c>
      <c r="S330" s="8" t="s">
        <v>764</v>
      </c>
      <c r="T330" s="6">
        <v>33311</v>
      </c>
      <c r="U330" s="9">
        <v>42045</v>
      </c>
      <c r="V330" s="9">
        <v>42340</v>
      </c>
      <c r="W330" s="9" t="s">
        <v>851</v>
      </c>
      <c r="X330" s="10">
        <f>NETWORKDAYS(Table1[[#This Row],[Order Date]],Table1[[#This Row],[Ship Date]])</f>
        <v>212</v>
      </c>
      <c r="Y330" s="6">
        <v>15.678000000000001</v>
      </c>
      <c r="Z330" s="6">
        <v>11</v>
      </c>
      <c r="AA330" s="6">
        <v>237.83</v>
      </c>
      <c r="AB330" s="6">
        <v>20.28</v>
      </c>
    </row>
    <row r="331" spans="1:28" ht="64.5" x14ac:dyDescent="0.45">
      <c r="A331" s="6">
        <v>1633</v>
      </c>
      <c r="B331" s="6">
        <v>90531</v>
      </c>
      <c r="C331" s="7" t="s">
        <v>881</v>
      </c>
      <c r="D331" s="8" t="s">
        <v>28</v>
      </c>
      <c r="E331" s="7" t="s">
        <v>147</v>
      </c>
      <c r="F331" s="6">
        <v>0.03</v>
      </c>
      <c r="G331" s="6">
        <v>5.98</v>
      </c>
      <c r="H331" s="6">
        <v>3.85</v>
      </c>
      <c r="I331" s="7" t="s">
        <v>43</v>
      </c>
      <c r="J331" s="7" t="s">
        <v>87</v>
      </c>
      <c r="K331" s="7" t="s">
        <v>71</v>
      </c>
      <c r="L331" s="7" t="s">
        <v>93</v>
      </c>
      <c r="M331" s="7" t="s">
        <v>94</v>
      </c>
      <c r="N331" s="7" t="s">
        <v>882</v>
      </c>
      <c r="O331" s="6">
        <v>0.68</v>
      </c>
      <c r="P331" s="7" t="s">
        <v>36</v>
      </c>
      <c r="Q331" s="7" t="s">
        <v>37</v>
      </c>
      <c r="R331" s="7" t="s">
        <v>38</v>
      </c>
      <c r="S331" s="8" t="s">
        <v>883</v>
      </c>
      <c r="T331" s="6">
        <v>38637</v>
      </c>
      <c r="U331" s="9">
        <v>42045</v>
      </c>
      <c r="V331" s="9">
        <v>42340</v>
      </c>
      <c r="W331" s="9" t="s">
        <v>851</v>
      </c>
      <c r="X331" s="10">
        <f>NETWORKDAYS(Table1[[#This Row],[Order Date]],Table1[[#This Row],[Ship Date]])</f>
        <v>212</v>
      </c>
      <c r="Y331" s="6">
        <v>-76.106800000000007</v>
      </c>
      <c r="Z331" s="6">
        <v>6</v>
      </c>
      <c r="AA331" s="6">
        <v>38.54</v>
      </c>
      <c r="AB331" s="6">
        <v>5.95</v>
      </c>
    </row>
    <row r="332" spans="1:28" ht="51.75" x14ac:dyDescent="0.45">
      <c r="A332" s="6">
        <v>2778</v>
      </c>
      <c r="B332" s="6">
        <v>87160</v>
      </c>
      <c r="C332" s="7" t="s">
        <v>884</v>
      </c>
      <c r="D332" s="8" t="s">
        <v>28</v>
      </c>
      <c r="E332" s="7" t="s">
        <v>70</v>
      </c>
      <c r="F332" s="6">
        <v>0.05</v>
      </c>
      <c r="G332" s="6">
        <v>205.99</v>
      </c>
      <c r="H332" s="6">
        <v>8.99</v>
      </c>
      <c r="I332" s="7" t="s">
        <v>54</v>
      </c>
      <c r="J332" s="7" t="s">
        <v>44</v>
      </c>
      <c r="K332" s="7" t="s">
        <v>71</v>
      </c>
      <c r="L332" s="7" t="s">
        <v>234</v>
      </c>
      <c r="M332" s="7" t="s">
        <v>47</v>
      </c>
      <c r="N332" s="7" t="s">
        <v>885</v>
      </c>
      <c r="O332" s="6">
        <v>0.57999999999999996</v>
      </c>
      <c r="P332" s="7" t="s">
        <v>36</v>
      </c>
      <c r="Q332" s="7" t="s">
        <v>37</v>
      </c>
      <c r="R332" s="7" t="s">
        <v>65</v>
      </c>
      <c r="S332" s="8" t="s">
        <v>886</v>
      </c>
      <c r="T332" s="6">
        <v>28403</v>
      </c>
      <c r="U332" s="9">
        <v>42046</v>
      </c>
      <c r="V332" s="9">
        <v>42340</v>
      </c>
      <c r="W332" s="9" t="s">
        <v>851</v>
      </c>
      <c r="X332" s="10">
        <f>NETWORKDAYS(Table1[[#This Row],[Order Date]],Table1[[#This Row],[Ship Date]])</f>
        <v>211</v>
      </c>
      <c r="Y332" s="6">
        <v>111.05249999999999</v>
      </c>
      <c r="Z332" s="6">
        <v>12</v>
      </c>
      <c r="AA332" s="6">
        <v>2118.9899999999998</v>
      </c>
      <c r="AB332" s="6">
        <v>205.94</v>
      </c>
    </row>
    <row r="333" spans="1:28" ht="51.75" x14ac:dyDescent="0.45">
      <c r="A333" s="6">
        <v>2778</v>
      </c>
      <c r="B333" s="6">
        <v>87160</v>
      </c>
      <c r="C333" s="7" t="s">
        <v>884</v>
      </c>
      <c r="D333" s="8" t="s">
        <v>28</v>
      </c>
      <c r="E333" s="7" t="s">
        <v>70</v>
      </c>
      <c r="F333" s="6">
        <v>0.08</v>
      </c>
      <c r="G333" s="6">
        <v>205.99</v>
      </c>
      <c r="H333" s="6">
        <v>8.99</v>
      </c>
      <c r="I333" s="7" t="s">
        <v>43</v>
      </c>
      <c r="J333" s="7" t="s">
        <v>44</v>
      </c>
      <c r="K333" s="7" t="s">
        <v>71</v>
      </c>
      <c r="L333" s="7" t="s">
        <v>234</v>
      </c>
      <c r="M333" s="7" t="s">
        <v>47</v>
      </c>
      <c r="N333" s="7" t="s">
        <v>763</v>
      </c>
      <c r="O333" s="6">
        <v>0.56000000000000005</v>
      </c>
      <c r="P333" s="7" t="s">
        <v>36</v>
      </c>
      <c r="Q333" s="7" t="s">
        <v>37</v>
      </c>
      <c r="R333" s="7" t="s">
        <v>65</v>
      </c>
      <c r="S333" s="8" t="s">
        <v>886</v>
      </c>
      <c r="T333" s="6">
        <v>28403</v>
      </c>
      <c r="U333" s="9">
        <v>42046</v>
      </c>
      <c r="V333" s="9">
        <v>42340</v>
      </c>
      <c r="W333" s="9" t="s">
        <v>851</v>
      </c>
      <c r="X333" s="10">
        <f>NETWORKDAYS(Table1[[#This Row],[Order Date]],Table1[[#This Row],[Ship Date]])</f>
        <v>211</v>
      </c>
      <c r="Y333" s="6">
        <v>-1963.752</v>
      </c>
      <c r="Z333" s="6">
        <v>5</v>
      </c>
      <c r="AA333" s="6">
        <v>837.64</v>
      </c>
      <c r="AB333" s="6">
        <v>205.91</v>
      </c>
    </row>
    <row r="334" spans="1:28" ht="51.75" x14ac:dyDescent="0.45">
      <c r="A334" s="6">
        <v>1815</v>
      </c>
      <c r="B334" s="6">
        <v>90525</v>
      </c>
      <c r="C334" s="7" t="s">
        <v>887</v>
      </c>
      <c r="D334" s="8" t="s">
        <v>28</v>
      </c>
      <c r="E334" s="7" t="s">
        <v>86</v>
      </c>
      <c r="F334" s="6">
        <v>0.06</v>
      </c>
      <c r="G334" s="6">
        <v>90.97</v>
      </c>
      <c r="H334" s="6">
        <v>14</v>
      </c>
      <c r="I334" s="7" t="s">
        <v>30</v>
      </c>
      <c r="J334" s="7" t="s">
        <v>87</v>
      </c>
      <c r="K334" s="7" t="s">
        <v>71</v>
      </c>
      <c r="L334" s="7" t="s">
        <v>72</v>
      </c>
      <c r="M334" s="7" t="s">
        <v>73</v>
      </c>
      <c r="N334" s="7" t="s">
        <v>888</v>
      </c>
      <c r="O334" s="6">
        <v>0.36</v>
      </c>
      <c r="P334" s="7" t="s">
        <v>36</v>
      </c>
      <c r="Q334" s="7" t="s">
        <v>37</v>
      </c>
      <c r="R334" s="7" t="s">
        <v>38</v>
      </c>
      <c r="S334" s="8" t="s">
        <v>889</v>
      </c>
      <c r="T334" s="6">
        <v>39208</v>
      </c>
      <c r="U334" s="9">
        <v>42046</v>
      </c>
      <c r="V334" s="9">
        <v>42340</v>
      </c>
      <c r="W334" s="9" t="s">
        <v>851</v>
      </c>
      <c r="X334" s="10">
        <f>NETWORKDAYS(Table1[[#This Row],[Order Date]],Table1[[#This Row],[Ship Date]])</f>
        <v>211</v>
      </c>
      <c r="Y334" s="6">
        <v>47.334000000000003</v>
      </c>
      <c r="Z334" s="6">
        <v>14</v>
      </c>
      <c r="AA334" s="6">
        <v>1263.3499999999999</v>
      </c>
      <c r="AB334" s="6">
        <v>90.91</v>
      </c>
    </row>
    <row r="335" spans="1:28" ht="51.75" x14ac:dyDescent="0.45">
      <c r="A335" s="6">
        <v>954</v>
      </c>
      <c r="B335" s="6">
        <v>90771</v>
      </c>
      <c r="C335" s="7" t="s">
        <v>890</v>
      </c>
      <c r="D335" s="8" t="s">
        <v>42</v>
      </c>
      <c r="E335" s="7" t="s">
        <v>79</v>
      </c>
      <c r="F335" s="6">
        <v>0.08</v>
      </c>
      <c r="G335" s="6">
        <v>6.7</v>
      </c>
      <c r="H335" s="6">
        <v>1.56</v>
      </c>
      <c r="I335" s="7" t="s">
        <v>43</v>
      </c>
      <c r="J335" s="7" t="s">
        <v>31</v>
      </c>
      <c r="K335" s="7" t="s">
        <v>45</v>
      </c>
      <c r="L335" s="7" t="s">
        <v>105</v>
      </c>
      <c r="M335" s="7" t="s">
        <v>56</v>
      </c>
      <c r="N335" s="7" t="s">
        <v>891</v>
      </c>
      <c r="O335" s="6">
        <v>0.52</v>
      </c>
      <c r="P335" s="7" t="s">
        <v>36</v>
      </c>
      <c r="Q335" s="7" t="s">
        <v>49</v>
      </c>
      <c r="R335" s="7" t="s">
        <v>236</v>
      </c>
      <c r="S335" s="8" t="s">
        <v>892</v>
      </c>
      <c r="T335" s="6">
        <v>75067</v>
      </c>
      <c r="U335" s="9">
        <v>42047</v>
      </c>
      <c r="V335" s="9">
        <v>42340</v>
      </c>
      <c r="W335" s="9" t="s">
        <v>851</v>
      </c>
      <c r="X335" s="10">
        <f>NETWORKDAYS(Table1[[#This Row],[Order Date]],Table1[[#This Row],[Ship Date]])</f>
        <v>210</v>
      </c>
      <c r="Y335" s="6">
        <v>10.56</v>
      </c>
      <c r="Z335" s="6">
        <v>5</v>
      </c>
      <c r="AA335" s="6">
        <v>31.21</v>
      </c>
      <c r="AB335" s="6">
        <v>6.62</v>
      </c>
    </row>
    <row r="336" spans="1:28" ht="51.75" x14ac:dyDescent="0.45">
      <c r="A336" s="6">
        <v>670</v>
      </c>
      <c r="B336" s="6">
        <v>88474</v>
      </c>
      <c r="C336" s="7" t="s">
        <v>893</v>
      </c>
      <c r="D336" s="8" t="s">
        <v>28</v>
      </c>
      <c r="E336" s="7" t="s">
        <v>79</v>
      </c>
      <c r="F336" s="6">
        <v>0.08</v>
      </c>
      <c r="G336" s="6">
        <v>296.18</v>
      </c>
      <c r="H336" s="6">
        <v>54.12</v>
      </c>
      <c r="I336" s="7" t="s">
        <v>30</v>
      </c>
      <c r="J336" s="7" t="s">
        <v>87</v>
      </c>
      <c r="K336" s="7" t="s">
        <v>32</v>
      </c>
      <c r="L336" s="7" t="s">
        <v>33</v>
      </c>
      <c r="M336" s="7" t="s">
        <v>34</v>
      </c>
      <c r="N336" s="7" t="s">
        <v>297</v>
      </c>
      <c r="O336" s="6">
        <v>0.76</v>
      </c>
      <c r="P336" s="7" t="s">
        <v>36</v>
      </c>
      <c r="Q336" s="7" t="s">
        <v>37</v>
      </c>
      <c r="R336" s="7" t="s">
        <v>169</v>
      </c>
      <c r="S336" s="8" t="s">
        <v>462</v>
      </c>
      <c r="T336" s="6">
        <v>22025</v>
      </c>
      <c r="U336" s="9">
        <v>42068</v>
      </c>
      <c r="V336" s="9">
        <v>42341</v>
      </c>
      <c r="W336" s="9" t="s">
        <v>851</v>
      </c>
      <c r="X336" s="10">
        <f>NETWORKDAYS(Table1[[#This Row],[Order Date]],Table1[[#This Row],[Ship Date]])</f>
        <v>196</v>
      </c>
      <c r="Y336" s="6">
        <v>-187.22200000000001</v>
      </c>
      <c r="Z336" s="6">
        <v>5</v>
      </c>
      <c r="AA336" s="6">
        <v>1429.81</v>
      </c>
      <c r="AB336" s="6">
        <v>296.10000000000002</v>
      </c>
    </row>
    <row r="337" spans="1:28" ht="90" x14ac:dyDescent="0.45">
      <c r="A337" s="6">
        <v>2545</v>
      </c>
      <c r="B337" s="6">
        <v>87915</v>
      </c>
      <c r="C337" s="7" t="s">
        <v>894</v>
      </c>
      <c r="D337" s="8" t="s">
        <v>28</v>
      </c>
      <c r="E337" s="7" t="s">
        <v>86</v>
      </c>
      <c r="F337" s="6">
        <v>0.01</v>
      </c>
      <c r="G337" s="6">
        <v>99.99</v>
      </c>
      <c r="H337" s="6">
        <v>19.989999999999998</v>
      </c>
      <c r="I337" s="7" t="s">
        <v>54</v>
      </c>
      <c r="J337" s="7" t="s">
        <v>87</v>
      </c>
      <c r="K337" s="7" t="s">
        <v>71</v>
      </c>
      <c r="L337" s="7" t="s">
        <v>72</v>
      </c>
      <c r="M337" s="7" t="s">
        <v>47</v>
      </c>
      <c r="N337" s="7" t="s">
        <v>895</v>
      </c>
      <c r="O337" s="6">
        <v>0.52</v>
      </c>
      <c r="P337" s="7" t="s">
        <v>36</v>
      </c>
      <c r="Q337" s="7" t="s">
        <v>37</v>
      </c>
      <c r="R337" s="7" t="s">
        <v>169</v>
      </c>
      <c r="S337" s="8" t="s">
        <v>896</v>
      </c>
      <c r="T337" s="6">
        <v>22153</v>
      </c>
      <c r="U337" s="9">
        <v>42073</v>
      </c>
      <c r="V337" s="9">
        <v>42341</v>
      </c>
      <c r="W337" s="9" t="s">
        <v>851</v>
      </c>
      <c r="X337" s="10">
        <f>NETWORKDAYS(Table1[[#This Row],[Order Date]],Table1[[#This Row],[Ship Date]])</f>
        <v>193</v>
      </c>
      <c r="Y337" s="6">
        <v>90.024000000000001</v>
      </c>
      <c r="Z337" s="6">
        <v>2</v>
      </c>
      <c r="AA337" s="6">
        <v>202.98</v>
      </c>
      <c r="AB337" s="6">
        <v>99.98</v>
      </c>
    </row>
    <row r="338" spans="1:28" ht="26.25" x14ac:dyDescent="0.45">
      <c r="A338" s="6">
        <v>3194</v>
      </c>
      <c r="B338" s="6">
        <v>89805</v>
      </c>
      <c r="C338" s="7" t="s">
        <v>897</v>
      </c>
      <c r="D338" s="8" t="s">
        <v>28</v>
      </c>
      <c r="E338" s="7" t="s">
        <v>86</v>
      </c>
      <c r="F338" s="6">
        <v>0</v>
      </c>
      <c r="G338" s="6">
        <v>22.84</v>
      </c>
      <c r="H338" s="6">
        <v>8.18</v>
      </c>
      <c r="I338" s="7" t="s">
        <v>43</v>
      </c>
      <c r="J338" s="7" t="s">
        <v>44</v>
      </c>
      <c r="K338" s="7" t="s">
        <v>45</v>
      </c>
      <c r="L338" s="7" t="s">
        <v>55</v>
      </c>
      <c r="M338" s="7" t="s">
        <v>47</v>
      </c>
      <c r="N338" s="7" t="s">
        <v>898</v>
      </c>
      <c r="O338" s="6">
        <v>0.39</v>
      </c>
      <c r="P338" s="7" t="s">
        <v>36</v>
      </c>
      <c r="Q338" s="7" t="s">
        <v>37</v>
      </c>
      <c r="R338" s="7" t="s">
        <v>96</v>
      </c>
      <c r="S338" s="8" t="s">
        <v>899</v>
      </c>
      <c r="T338" s="6">
        <v>34609</v>
      </c>
      <c r="U338" s="9">
        <v>42073</v>
      </c>
      <c r="V338" s="9">
        <v>42341</v>
      </c>
      <c r="W338" s="9" t="s">
        <v>851</v>
      </c>
      <c r="X338" s="10">
        <f>NETWORKDAYS(Table1[[#This Row],[Order Date]],Table1[[#This Row],[Ship Date]])</f>
        <v>193</v>
      </c>
      <c r="Y338" s="6">
        <v>-110.376</v>
      </c>
      <c r="Z338" s="6">
        <v>6</v>
      </c>
      <c r="AA338" s="6">
        <v>141.74</v>
      </c>
      <c r="AB338" s="6">
        <v>22.84</v>
      </c>
    </row>
    <row r="339" spans="1:28" ht="77.25" x14ac:dyDescent="0.45">
      <c r="A339" s="6">
        <v>1497</v>
      </c>
      <c r="B339" s="6">
        <v>85880</v>
      </c>
      <c r="C339" s="7" t="s">
        <v>900</v>
      </c>
      <c r="D339" s="8" t="s">
        <v>78</v>
      </c>
      <c r="E339" s="7" t="s">
        <v>29</v>
      </c>
      <c r="F339" s="6">
        <v>0.09</v>
      </c>
      <c r="G339" s="6">
        <v>6.28</v>
      </c>
      <c r="H339" s="6">
        <v>5.29</v>
      </c>
      <c r="I339" s="7" t="s">
        <v>43</v>
      </c>
      <c r="J339" s="7" t="s">
        <v>62</v>
      </c>
      <c r="K339" s="7" t="s">
        <v>32</v>
      </c>
      <c r="L339" s="7" t="s">
        <v>99</v>
      </c>
      <c r="M339" s="7" t="s">
        <v>47</v>
      </c>
      <c r="N339" s="7" t="s">
        <v>657</v>
      </c>
      <c r="O339" s="6">
        <v>0.43</v>
      </c>
      <c r="P339" s="7" t="s">
        <v>36</v>
      </c>
      <c r="Q339" s="7" t="s">
        <v>82</v>
      </c>
      <c r="R339" s="7" t="s">
        <v>83</v>
      </c>
      <c r="S339" s="8" t="s">
        <v>901</v>
      </c>
      <c r="T339" s="6">
        <v>14901</v>
      </c>
      <c r="U339" s="9">
        <v>42074</v>
      </c>
      <c r="V339" s="9">
        <v>42341</v>
      </c>
      <c r="W339" s="9" t="s">
        <v>851</v>
      </c>
      <c r="X339" s="10">
        <f>NETWORKDAYS(Table1[[#This Row],[Order Date]],Table1[[#This Row],[Ship Date]])</f>
        <v>192</v>
      </c>
      <c r="Y339" s="6">
        <v>-10.09</v>
      </c>
      <c r="Z339" s="6">
        <v>2</v>
      </c>
      <c r="AA339" s="6">
        <v>14.08</v>
      </c>
      <c r="AB339" s="6">
        <v>6.19</v>
      </c>
    </row>
    <row r="340" spans="1:28" ht="51.75" x14ac:dyDescent="0.45">
      <c r="A340" s="6">
        <v>1484</v>
      </c>
      <c r="B340" s="6">
        <v>91235</v>
      </c>
      <c r="C340" s="7" t="s">
        <v>902</v>
      </c>
      <c r="D340" s="8" t="s">
        <v>42</v>
      </c>
      <c r="E340" s="7" t="s">
        <v>70</v>
      </c>
      <c r="F340" s="6">
        <v>0</v>
      </c>
      <c r="G340" s="6">
        <v>193.17</v>
      </c>
      <c r="H340" s="6">
        <v>19.989999999999998</v>
      </c>
      <c r="I340" s="7" t="s">
        <v>43</v>
      </c>
      <c r="J340" s="7" t="s">
        <v>87</v>
      </c>
      <c r="K340" s="7" t="s">
        <v>45</v>
      </c>
      <c r="L340" s="7" t="s">
        <v>187</v>
      </c>
      <c r="M340" s="7" t="s">
        <v>47</v>
      </c>
      <c r="N340" s="7" t="s">
        <v>903</v>
      </c>
      <c r="O340" s="6">
        <v>0.71</v>
      </c>
      <c r="P340" s="7" t="s">
        <v>36</v>
      </c>
      <c r="Q340" s="7" t="s">
        <v>49</v>
      </c>
      <c r="R340" s="7" t="s">
        <v>75</v>
      </c>
      <c r="S340" s="8" t="s">
        <v>904</v>
      </c>
      <c r="T340" s="6">
        <v>60016</v>
      </c>
      <c r="U340" s="9">
        <v>42074</v>
      </c>
      <c r="V340" s="9">
        <v>42341</v>
      </c>
      <c r="W340" s="9" t="s">
        <v>851</v>
      </c>
      <c r="X340" s="10">
        <f>NETWORKDAYS(Table1[[#This Row],[Order Date]],Table1[[#This Row],[Ship Date]])</f>
        <v>192</v>
      </c>
      <c r="Y340" s="6">
        <v>282.18</v>
      </c>
      <c r="Z340" s="6">
        <v>5</v>
      </c>
      <c r="AA340" s="6">
        <v>971.4</v>
      </c>
      <c r="AB340" s="6">
        <v>193.17</v>
      </c>
    </row>
    <row r="341" spans="1:28" ht="26.25" x14ac:dyDescent="0.45">
      <c r="A341" s="6">
        <v>3397</v>
      </c>
      <c r="B341" s="6">
        <v>87536</v>
      </c>
      <c r="C341" s="7" t="s">
        <v>905</v>
      </c>
      <c r="D341" s="8" t="s">
        <v>42</v>
      </c>
      <c r="E341" s="7" t="s">
        <v>70</v>
      </c>
      <c r="F341" s="6">
        <v>0.01</v>
      </c>
      <c r="G341" s="6">
        <v>10.9</v>
      </c>
      <c r="H341" s="6">
        <v>7.46</v>
      </c>
      <c r="I341" s="7" t="s">
        <v>43</v>
      </c>
      <c r="J341" s="7" t="s">
        <v>31</v>
      </c>
      <c r="K341" s="7" t="s">
        <v>45</v>
      </c>
      <c r="L341" s="7" t="s">
        <v>187</v>
      </c>
      <c r="M341" s="7" t="s">
        <v>47</v>
      </c>
      <c r="N341" s="7" t="s">
        <v>906</v>
      </c>
      <c r="O341" s="6">
        <v>0.59</v>
      </c>
      <c r="P341" s="7" t="s">
        <v>36</v>
      </c>
      <c r="Q341" s="7" t="s">
        <v>49</v>
      </c>
      <c r="R341" s="7" t="s">
        <v>75</v>
      </c>
      <c r="S341" s="8" t="s">
        <v>428</v>
      </c>
      <c r="T341" s="6">
        <v>61832</v>
      </c>
      <c r="U341" s="9">
        <v>42074</v>
      </c>
      <c r="V341" s="9">
        <v>42341</v>
      </c>
      <c r="W341" s="9" t="s">
        <v>851</v>
      </c>
      <c r="X341" s="10">
        <f>NETWORKDAYS(Table1[[#This Row],[Order Date]],Table1[[#This Row],[Ship Date]])</f>
        <v>192</v>
      </c>
      <c r="Y341" s="6">
        <v>-116.76</v>
      </c>
      <c r="Z341" s="6">
        <v>18</v>
      </c>
      <c r="AA341" s="6">
        <v>207.31</v>
      </c>
      <c r="AB341" s="6">
        <v>10.89</v>
      </c>
    </row>
    <row r="342" spans="1:28" ht="51.75" x14ac:dyDescent="0.45">
      <c r="A342" s="6">
        <v>3397</v>
      </c>
      <c r="B342" s="6">
        <v>87536</v>
      </c>
      <c r="C342" s="7" t="s">
        <v>905</v>
      </c>
      <c r="D342" s="8" t="s">
        <v>42</v>
      </c>
      <c r="E342" s="7" t="s">
        <v>70</v>
      </c>
      <c r="F342" s="6">
        <v>0.1</v>
      </c>
      <c r="G342" s="6">
        <v>7.99</v>
      </c>
      <c r="H342" s="6">
        <v>5.03</v>
      </c>
      <c r="I342" s="7" t="s">
        <v>43</v>
      </c>
      <c r="J342" s="7" t="s">
        <v>31</v>
      </c>
      <c r="K342" s="7" t="s">
        <v>71</v>
      </c>
      <c r="L342" s="7" t="s">
        <v>234</v>
      </c>
      <c r="M342" s="7" t="s">
        <v>112</v>
      </c>
      <c r="N342" s="7" t="s">
        <v>816</v>
      </c>
      <c r="O342" s="6">
        <v>0.6</v>
      </c>
      <c r="P342" s="7" t="s">
        <v>36</v>
      </c>
      <c r="Q342" s="7" t="s">
        <v>49</v>
      </c>
      <c r="R342" s="7" t="s">
        <v>75</v>
      </c>
      <c r="S342" s="8" t="s">
        <v>428</v>
      </c>
      <c r="T342" s="6">
        <v>61832</v>
      </c>
      <c r="U342" s="9">
        <v>42074</v>
      </c>
      <c r="V342" s="9">
        <v>42341</v>
      </c>
      <c r="W342" s="9" t="s">
        <v>851</v>
      </c>
      <c r="X342" s="10">
        <f>NETWORKDAYS(Table1[[#This Row],[Order Date]],Table1[[#This Row],[Ship Date]])</f>
        <v>192</v>
      </c>
      <c r="Y342" s="6">
        <v>-160.952</v>
      </c>
      <c r="Z342" s="6">
        <v>22</v>
      </c>
      <c r="AA342" s="6">
        <v>143.12</v>
      </c>
      <c r="AB342" s="6">
        <v>7.89</v>
      </c>
    </row>
    <row r="343" spans="1:28" ht="51.75" x14ac:dyDescent="0.45">
      <c r="A343" s="6">
        <v>3151</v>
      </c>
      <c r="B343" s="6">
        <v>88547</v>
      </c>
      <c r="C343" s="7" t="s">
        <v>907</v>
      </c>
      <c r="D343" s="8" t="s">
        <v>53</v>
      </c>
      <c r="E343" s="7" t="s">
        <v>86</v>
      </c>
      <c r="F343" s="6">
        <v>0.02</v>
      </c>
      <c r="G343" s="6">
        <v>5.98</v>
      </c>
      <c r="H343" s="6">
        <v>1.49</v>
      </c>
      <c r="I343" s="7" t="s">
        <v>43</v>
      </c>
      <c r="J343" s="7" t="s">
        <v>62</v>
      </c>
      <c r="K343" s="7" t="s">
        <v>45</v>
      </c>
      <c r="L343" s="7" t="s">
        <v>46</v>
      </c>
      <c r="M343" s="7" t="s">
        <v>47</v>
      </c>
      <c r="N343" s="7" t="s">
        <v>908</v>
      </c>
      <c r="O343" s="6">
        <v>0.39</v>
      </c>
      <c r="P343" s="7" t="s">
        <v>36</v>
      </c>
      <c r="Q343" s="7" t="s">
        <v>58</v>
      </c>
      <c r="R343" s="7" t="s">
        <v>59</v>
      </c>
      <c r="S343" s="8" t="s">
        <v>909</v>
      </c>
      <c r="T343" s="6">
        <v>92277</v>
      </c>
      <c r="U343" s="9">
        <v>42074</v>
      </c>
      <c r="V343" s="9">
        <v>42341</v>
      </c>
      <c r="W343" s="9" t="s">
        <v>851</v>
      </c>
      <c r="X343" s="10">
        <f>NETWORKDAYS(Table1[[#This Row],[Order Date]],Table1[[#This Row],[Ship Date]])</f>
        <v>192</v>
      </c>
      <c r="Y343" s="6">
        <v>28.526</v>
      </c>
      <c r="Z343" s="6">
        <v>10</v>
      </c>
      <c r="AA343" s="6">
        <v>59.9</v>
      </c>
      <c r="AB343" s="6">
        <v>5.96</v>
      </c>
    </row>
    <row r="344" spans="1:28" ht="64.5" x14ac:dyDescent="0.45">
      <c r="A344" s="6">
        <v>796</v>
      </c>
      <c r="B344" s="6">
        <v>86867</v>
      </c>
      <c r="C344" s="7" t="s">
        <v>910</v>
      </c>
      <c r="D344" s="8" t="s">
        <v>42</v>
      </c>
      <c r="E344" s="7" t="s">
        <v>147</v>
      </c>
      <c r="F344" s="6">
        <v>0.06</v>
      </c>
      <c r="G344" s="6">
        <v>8.6</v>
      </c>
      <c r="H344" s="6">
        <v>6.19</v>
      </c>
      <c r="I344" s="7" t="s">
        <v>43</v>
      </c>
      <c r="J344" s="7" t="s">
        <v>62</v>
      </c>
      <c r="K344" s="7" t="s">
        <v>45</v>
      </c>
      <c r="L344" s="7" t="s">
        <v>46</v>
      </c>
      <c r="M344" s="7" t="s">
        <v>47</v>
      </c>
      <c r="N344" s="7" t="s">
        <v>639</v>
      </c>
      <c r="O344" s="6">
        <v>0.38</v>
      </c>
      <c r="P344" s="7" t="s">
        <v>36</v>
      </c>
      <c r="Q344" s="7" t="s">
        <v>49</v>
      </c>
      <c r="R344" s="7" t="s">
        <v>225</v>
      </c>
      <c r="S344" s="8" t="s">
        <v>796</v>
      </c>
      <c r="T344" s="6">
        <v>68046</v>
      </c>
      <c r="U344" s="9">
        <v>42074</v>
      </c>
      <c r="V344" s="9">
        <v>42341</v>
      </c>
      <c r="W344" s="9" t="s">
        <v>851</v>
      </c>
      <c r="X344" s="10">
        <f>NETWORKDAYS(Table1[[#This Row],[Order Date]],Table1[[#This Row],[Ship Date]])</f>
        <v>192</v>
      </c>
      <c r="Y344" s="6">
        <v>-46.115000000000002</v>
      </c>
      <c r="Z344" s="6">
        <v>9</v>
      </c>
      <c r="AA344" s="6">
        <v>79.400000000000006</v>
      </c>
      <c r="AB344" s="6">
        <v>8.5399999999999991</v>
      </c>
    </row>
    <row r="345" spans="1:28" ht="64.5" x14ac:dyDescent="0.45">
      <c r="A345" s="6">
        <v>268</v>
      </c>
      <c r="B345" s="6">
        <v>88941</v>
      </c>
      <c r="C345" s="7" t="s">
        <v>227</v>
      </c>
      <c r="D345" s="8" t="s">
        <v>53</v>
      </c>
      <c r="E345" s="7" t="s">
        <v>79</v>
      </c>
      <c r="F345" s="6">
        <v>0.02</v>
      </c>
      <c r="G345" s="6">
        <v>5.58</v>
      </c>
      <c r="H345" s="6">
        <v>5.3</v>
      </c>
      <c r="I345" s="7" t="s">
        <v>43</v>
      </c>
      <c r="J345" s="7" t="s">
        <v>87</v>
      </c>
      <c r="K345" s="7" t="s">
        <v>45</v>
      </c>
      <c r="L345" s="7" t="s">
        <v>423</v>
      </c>
      <c r="M345" s="7" t="s">
        <v>47</v>
      </c>
      <c r="N345" s="7" t="s">
        <v>911</v>
      </c>
      <c r="O345" s="6">
        <v>0.35</v>
      </c>
      <c r="P345" s="7" t="s">
        <v>36</v>
      </c>
      <c r="Q345" s="7" t="s">
        <v>58</v>
      </c>
      <c r="R345" s="7" t="s">
        <v>229</v>
      </c>
      <c r="S345" s="8" t="s">
        <v>230</v>
      </c>
      <c r="T345" s="6">
        <v>86001</v>
      </c>
      <c r="U345" s="9">
        <v>42101</v>
      </c>
      <c r="V345" s="9">
        <v>42342</v>
      </c>
      <c r="W345" s="9" t="s">
        <v>851</v>
      </c>
      <c r="X345" s="10">
        <f>NETWORKDAYS(Table1[[#This Row],[Order Date]],Table1[[#This Row],[Ship Date]])</f>
        <v>174</v>
      </c>
      <c r="Y345" s="6">
        <v>-22.48</v>
      </c>
      <c r="Z345" s="6">
        <v>3</v>
      </c>
      <c r="AA345" s="6">
        <v>18.670000000000002</v>
      </c>
      <c r="AB345" s="6">
        <v>5.56</v>
      </c>
    </row>
    <row r="346" spans="1:28" ht="64.5" x14ac:dyDescent="0.45">
      <c r="A346" s="6">
        <v>272</v>
      </c>
      <c r="B346" s="6">
        <v>5509</v>
      </c>
      <c r="C346" s="7" t="s">
        <v>231</v>
      </c>
      <c r="D346" s="8" t="s">
        <v>28</v>
      </c>
      <c r="E346" s="7" t="s">
        <v>79</v>
      </c>
      <c r="F346" s="6">
        <v>0.02</v>
      </c>
      <c r="G346" s="6">
        <v>5.58</v>
      </c>
      <c r="H346" s="6">
        <v>5.3</v>
      </c>
      <c r="I346" s="7" t="s">
        <v>43</v>
      </c>
      <c r="J346" s="7" t="s">
        <v>87</v>
      </c>
      <c r="K346" s="7" t="s">
        <v>45</v>
      </c>
      <c r="L346" s="7" t="s">
        <v>423</v>
      </c>
      <c r="M346" s="7" t="s">
        <v>47</v>
      </c>
      <c r="N346" s="7" t="s">
        <v>911</v>
      </c>
      <c r="O346" s="6">
        <v>0.35</v>
      </c>
      <c r="P346" s="7" t="s">
        <v>36</v>
      </c>
      <c r="Q346" s="7" t="s">
        <v>37</v>
      </c>
      <c r="R346" s="7" t="s">
        <v>65</v>
      </c>
      <c r="S346" s="8" t="s">
        <v>232</v>
      </c>
      <c r="T346" s="6">
        <v>28204</v>
      </c>
      <c r="U346" s="9">
        <v>42101</v>
      </c>
      <c r="V346" s="9">
        <v>42342</v>
      </c>
      <c r="W346" s="9" t="s">
        <v>851</v>
      </c>
      <c r="X346" s="10">
        <f>NETWORKDAYS(Table1[[#This Row],[Order Date]],Table1[[#This Row],[Ship Date]])</f>
        <v>174</v>
      </c>
      <c r="Y346" s="6">
        <v>-29.898399999999999</v>
      </c>
      <c r="Z346" s="6">
        <v>11</v>
      </c>
      <c r="AA346" s="6">
        <v>68.459999999999994</v>
      </c>
      <c r="AB346" s="6">
        <v>5.56</v>
      </c>
    </row>
    <row r="347" spans="1:28" ht="51.75" x14ac:dyDescent="0.45">
      <c r="A347" s="6">
        <v>1614</v>
      </c>
      <c r="B347" s="6">
        <v>87823</v>
      </c>
      <c r="C347" s="7" t="s">
        <v>912</v>
      </c>
      <c r="D347" s="8" t="s">
        <v>78</v>
      </c>
      <c r="E347" s="7" t="s">
        <v>79</v>
      </c>
      <c r="F347" s="6">
        <v>0.06</v>
      </c>
      <c r="G347" s="6">
        <v>40.97</v>
      </c>
      <c r="H347" s="6">
        <v>1.99</v>
      </c>
      <c r="I347" s="7" t="s">
        <v>43</v>
      </c>
      <c r="J347" s="7" t="s">
        <v>44</v>
      </c>
      <c r="K347" s="7" t="s">
        <v>71</v>
      </c>
      <c r="L347" s="7" t="s">
        <v>93</v>
      </c>
      <c r="M347" s="7" t="s">
        <v>94</v>
      </c>
      <c r="N347" s="7" t="s">
        <v>913</v>
      </c>
      <c r="O347" s="6">
        <v>0.42</v>
      </c>
      <c r="P347" s="7" t="s">
        <v>36</v>
      </c>
      <c r="Q347" s="7" t="s">
        <v>82</v>
      </c>
      <c r="R347" s="7" t="s">
        <v>152</v>
      </c>
      <c r="S347" s="8" t="s">
        <v>914</v>
      </c>
      <c r="T347" s="6">
        <v>1748</v>
      </c>
      <c r="U347" s="9">
        <v>42102</v>
      </c>
      <c r="V347" s="9">
        <v>42342</v>
      </c>
      <c r="W347" s="9" t="s">
        <v>851</v>
      </c>
      <c r="X347" s="10">
        <f>NETWORKDAYS(Table1[[#This Row],[Order Date]],Table1[[#This Row],[Ship Date]])</f>
        <v>173</v>
      </c>
      <c r="Y347" s="6">
        <v>341.19810000000001</v>
      </c>
      <c r="Z347" s="6">
        <v>12</v>
      </c>
      <c r="AA347" s="6">
        <v>494.49</v>
      </c>
      <c r="AB347" s="6">
        <v>40.909999999999997</v>
      </c>
    </row>
    <row r="348" spans="1:28" ht="77.25" x14ac:dyDescent="0.45">
      <c r="A348" s="6">
        <v>1602</v>
      </c>
      <c r="B348" s="6">
        <v>89680</v>
      </c>
      <c r="C348" s="7" t="s">
        <v>915</v>
      </c>
      <c r="D348" s="8" t="s">
        <v>78</v>
      </c>
      <c r="E348" s="7" t="s">
        <v>29</v>
      </c>
      <c r="F348" s="6">
        <v>0.1</v>
      </c>
      <c r="G348" s="6">
        <v>9.11</v>
      </c>
      <c r="H348" s="6">
        <v>2.15</v>
      </c>
      <c r="I348" s="7" t="s">
        <v>43</v>
      </c>
      <c r="J348" s="7" t="s">
        <v>87</v>
      </c>
      <c r="K348" s="7" t="s">
        <v>45</v>
      </c>
      <c r="L348" s="7" t="s">
        <v>55</v>
      </c>
      <c r="M348" s="7" t="s">
        <v>56</v>
      </c>
      <c r="N348" s="7" t="s">
        <v>57</v>
      </c>
      <c r="O348" s="6">
        <v>0.4</v>
      </c>
      <c r="P348" s="7" t="s">
        <v>36</v>
      </c>
      <c r="Q348" s="7" t="s">
        <v>82</v>
      </c>
      <c r="R348" s="7" t="s">
        <v>403</v>
      </c>
      <c r="S348" s="8" t="s">
        <v>916</v>
      </c>
      <c r="T348" s="6">
        <v>20601</v>
      </c>
      <c r="U348" s="9">
        <v>42104</v>
      </c>
      <c r="V348" s="9">
        <v>42342</v>
      </c>
      <c r="W348" s="9" t="s">
        <v>851</v>
      </c>
      <c r="X348" s="10">
        <f>NETWORKDAYS(Table1[[#This Row],[Order Date]],Table1[[#This Row],[Ship Date]])</f>
        <v>171</v>
      </c>
      <c r="Y348" s="6">
        <v>-3.9312</v>
      </c>
      <c r="Z348" s="6">
        <v>2</v>
      </c>
      <c r="AA348" s="6">
        <v>17.420000000000002</v>
      </c>
      <c r="AB348" s="6">
        <v>9.01</v>
      </c>
    </row>
    <row r="349" spans="1:28" ht="90" x14ac:dyDescent="0.45">
      <c r="A349" s="6">
        <v>3191</v>
      </c>
      <c r="B349" s="6">
        <v>86448</v>
      </c>
      <c r="C349" s="7" t="s">
        <v>917</v>
      </c>
      <c r="D349" s="8" t="s">
        <v>42</v>
      </c>
      <c r="E349" s="7" t="s">
        <v>70</v>
      </c>
      <c r="F349" s="6">
        <v>0.09</v>
      </c>
      <c r="G349" s="6">
        <v>35.94</v>
      </c>
      <c r="H349" s="6">
        <v>6.66</v>
      </c>
      <c r="I349" s="7" t="s">
        <v>43</v>
      </c>
      <c r="J349" s="7" t="s">
        <v>62</v>
      </c>
      <c r="K349" s="7" t="s">
        <v>45</v>
      </c>
      <c r="L349" s="7" t="s">
        <v>423</v>
      </c>
      <c r="M349" s="7" t="s">
        <v>47</v>
      </c>
      <c r="N349" s="7" t="s">
        <v>918</v>
      </c>
      <c r="O349" s="6">
        <v>0.4</v>
      </c>
      <c r="P349" s="7" t="s">
        <v>36</v>
      </c>
      <c r="Q349" s="7" t="s">
        <v>49</v>
      </c>
      <c r="R349" s="7" t="s">
        <v>200</v>
      </c>
      <c r="S349" s="8" t="s">
        <v>919</v>
      </c>
      <c r="T349" s="6">
        <v>54481</v>
      </c>
      <c r="U349" s="9">
        <v>42104</v>
      </c>
      <c r="V349" s="9">
        <v>42342</v>
      </c>
      <c r="W349" s="9" t="s">
        <v>851</v>
      </c>
      <c r="X349" s="10">
        <f>NETWORKDAYS(Table1[[#This Row],[Order Date]],Table1[[#This Row],[Ship Date]])</f>
        <v>171</v>
      </c>
      <c r="Y349" s="6">
        <v>172.56440000000001</v>
      </c>
      <c r="Z349" s="6">
        <v>9</v>
      </c>
      <c r="AA349" s="6">
        <v>312.22000000000003</v>
      </c>
      <c r="AB349" s="6">
        <v>35.85</v>
      </c>
    </row>
    <row r="350" spans="1:28" ht="51.75" x14ac:dyDescent="0.45">
      <c r="A350" s="6">
        <v>2684</v>
      </c>
      <c r="B350" s="6">
        <v>89148</v>
      </c>
      <c r="C350" s="7" t="s">
        <v>238</v>
      </c>
      <c r="D350" s="8" t="s">
        <v>28</v>
      </c>
      <c r="E350" s="7" t="s">
        <v>79</v>
      </c>
      <c r="F350" s="6">
        <v>0.09</v>
      </c>
      <c r="G350" s="6">
        <v>2.62</v>
      </c>
      <c r="H350" s="6">
        <v>0.8</v>
      </c>
      <c r="I350" s="7" t="s">
        <v>43</v>
      </c>
      <c r="J350" s="7" t="s">
        <v>31</v>
      </c>
      <c r="K350" s="7" t="s">
        <v>45</v>
      </c>
      <c r="L350" s="7" t="s">
        <v>409</v>
      </c>
      <c r="M350" s="7" t="s">
        <v>56</v>
      </c>
      <c r="N350" s="7" t="s">
        <v>920</v>
      </c>
      <c r="O350" s="6">
        <v>0.39</v>
      </c>
      <c r="P350" s="7" t="s">
        <v>36</v>
      </c>
      <c r="Q350" s="7" t="s">
        <v>37</v>
      </c>
      <c r="R350" s="7" t="s">
        <v>96</v>
      </c>
      <c r="S350" s="8" t="s">
        <v>240</v>
      </c>
      <c r="T350" s="6">
        <v>33952</v>
      </c>
      <c r="U350" s="9">
        <v>42104</v>
      </c>
      <c r="V350" s="9">
        <v>42342</v>
      </c>
      <c r="W350" s="9" t="s">
        <v>851</v>
      </c>
      <c r="X350" s="10">
        <f>NETWORKDAYS(Table1[[#This Row],[Order Date]],Table1[[#This Row],[Ship Date]])</f>
        <v>171</v>
      </c>
      <c r="Y350" s="6">
        <v>8.3879999999999999</v>
      </c>
      <c r="Z350" s="6">
        <v>12</v>
      </c>
      <c r="AA350" s="6">
        <v>29.55</v>
      </c>
      <c r="AB350" s="6">
        <v>2.5299999999999998</v>
      </c>
    </row>
    <row r="351" spans="1:28" ht="39" x14ac:dyDescent="0.45">
      <c r="A351" s="6">
        <v>2862</v>
      </c>
      <c r="B351" s="6">
        <v>88278</v>
      </c>
      <c r="C351" s="7" t="s">
        <v>921</v>
      </c>
      <c r="D351" s="8" t="s">
        <v>42</v>
      </c>
      <c r="E351" s="7" t="s">
        <v>70</v>
      </c>
      <c r="F351" s="6">
        <v>0</v>
      </c>
      <c r="G351" s="6">
        <v>12.22</v>
      </c>
      <c r="H351" s="6">
        <v>2.85</v>
      </c>
      <c r="I351" s="7" t="s">
        <v>43</v>
      </c>
      <c r="J351" s="7" t="s">
        <v>62</v>
      </c>
      <c r="K351" s="7" t="s">
        <v>32</v>
      </c>
      <c r="L351" s="7" t="s">
        <v>99</v>
      </c>
      <c r="M351" s="7" t="s">
        <v>94</v>
      </c>
      <c r="N351" s="7" t="s">
        <v>813</v>
      </c>
      <c r="O351" s="6">
        <v>0.55000000000000004</v>
      </c>
      <c r="P351" s="7" t="s">
        <v>36</v>
      </c>
      <c r="Q351" s="7" t="s">
        <v>49</v>
      </c>
      <c r="R351" s="7" t="s">
        <v>225</v>
      </c>
      <c r="S351" s="8" t="s">
        <v>226</v>
      </c>
      <c r="T351" s="6">
        <v>68128</v>
      </c>
      <c r="U351" s="9">
        <v>42105</v>
      </c>
      <c r="V351" s="9">
        <v>42342</v>
      </c>
      <c r="W351" s="9" t="s">
        <v>851</v>
      </c>
      <c r="X351" s="10">
        <f>NETWORKDAYS(Table1[[#This Row],[Order Date]],Table1[[#This Row],[Ship Date]])</f>
        <v>170</v>
      </c>
      <c r="Y351" s="6">
        <v>76.389899999999997</v>
      </c>
      <c r="Z351" s="6">
        <v>9</v>
      </c>
      <c r="AA351" s="6">
        <v>110.71</v>
      </c>
      <c r="AB351" s="6">
        <v>12.22</v>
      </c>
    </row>
    <row r="352" spans="1:28" ht="64.5" x14ac:dyDescent="0.45">
      <c r="A352" s="6">
        <v>919</v>
      </c>
      <c r="B352" s="6">
        <v>90492</v>
      </c>
      <c r="C352" s="7" t="s">
        <v>922</v>
      </c>
      <c r="D352" s="8" t="s">
        <v>53</v>
      </c>
      <c r="E352" s="7" t="s">
        <v>70</v>
      </c>
      <c r="F352" s="6">
        <v>0.1</v>
      </c>
      <c r="G352" s="6">
        <v>8.34</v>
      </c>
      <c r="H352" s="6">
        <v>2.64</v>
      </c>
      <c r="I352" s="7" t="s">
        <v>43</v>
      </c>
      <c r="J352" s="7" t="s">
        <v>44</v>
      </c>
      <c r="K352" s="7" t="s">
        <v>45</v>
      </c>
      <c r="L352" s="7" t="s">
        <v>519</v>
      </c>
      <c r="M352" s="7" t="s">
        <v>94</v>
      </c>
      <c r="N352" s="7" t="s">
        <v>600</v>
      </c>
      <c r="O352" s="6">
        <v>0.59</v>
      </c>
      <c r="P352" s="7" t="s">
        <v>36</v>
      </c>
      <c r="Q352" s="7" t="s">
        <v>58</v>
      </c>
      <c r="R352" s="7" t="s">
        <v>59</v>
      </c>
      <c r="S352" s="8" t="s">
        <v>923</v>
      </c>
      <c r="T352" s="6">
        <v>96003</v>
      </c>
      <c r="U352" s="9">
        <v>42106</v>
      </c>
      <c r="V352" s="9">
        <v>42342</v>
      </c>
      <c r="W352" s="9" t="s">
        <v>851</v>
      </c>
      <c r="X352" s="10">
        <f>NETWORKDAYS(Table1[[#This Row],[Order Date]],Table1[[#This Row],[Ship Date]])</f>
        <v>170</v>
      </c>
      <c r="Y352" s="6">
        <v>-6.34</v>
      </c>
      <c r="Z352" s="6">
        <v>6</v>
      </c>
      <c r="AA352" s="6">
        <v>47.95</v>
      </c>
      <c r="AB352" s="6">
        <v>8.24</v>
      </c>
    </row>
    <row r="353" spans="1:28" ht="51.75" x14ac:dyDescent="0.45">
      <c r="A353" s="6">
        <v>1778</v>
      </c>
      <c r="B353" s="6">
        <v>89943</v>
      </c>
      <c r="C353" s="7" t="s">
        <v>924</v>
      </c>
      <c r="D353" s="8" t="s">
        <v>42</v>
      </c>
      <c r="E353" s="7" t="s">
        <v>70</v>
      </c>
      <c r="F353" s="6">
        <v>0.06</v>
      </c>
      <c r="G353" s="6">
        <v>13.99</v>
      </c>
      <c r="H353" s="6">
        <v>7.51</v>
      </c>
      <c r="I353" s="7" t="s">
        <v>43</v>
      </c>
      <c r="J353" s="7" t="s">
        <v>44</v>
      </c>
      <c r="K353" s="7" t="s">
        <v>71</v>
      </c>
      <c r="L353" s="7" t="s">
        <v>72</v>
      </c>
      <c r="M353" s="7" t="s">
        <v>112</v>
      </c>
      <c r="N353" s="7" t="s">
        <v>925</v>
      </c>
      <c r="O353" s="6">
        <v>0.39</v>
      </c>
      <c r="P353" s="7" t="s">
        <v>36</v>
      </c>
      <c r="Q353" s="7" t="s">
        <v>49</v>
      </c>
      <c r="R353" s="7" t="s">
        <v>256</v>
      </c>
      <c r="S353" s="8" t="s">
        <v>926</v>
      </c>
      <c r="T353" s="6">
        <v>47906</v>
      </c>
      <c r="U353" s="9">
        <v>42134</v>
      </c>
      <c r="V353" s="9">
        <v>42343</v>
      </c>
      <c r="W353" s="9" t="s">
        <v>851</v>
      </c>
      <c r="X353" s="10">
        <f>NETWORKDAYS(Table1[[#This Row],[Order Date]],Table1[[#This Row],[Ship Date]])</f>
        <v>150</v>
      </c>
      <c r="Y353" s="6">
        <v>6.4832400000000003</v>
      </c>
      <c r="Z353" s="6">
        <v>21</v>
      </c>
      <c r="AA353" s="6">
        <v>287.99</v>
      </c>
      <c r="AB353" s="6">
        <v>13.93</v>
      </c>
    </row>
    <row r="354" spans="1:28" ht="64.5" x14ac:dyDescent="0.45">
      <c r="A354" s="6">
        <v>2820</v>
      </c>
      <c r="B354" s="6">
        <v>87899</v>
      </c>
      <c r="C354" s="7" t="s">
        <v>927</v>
      </c>
      <c r="D354" s="8" t="s">
        <v>42</v>
      </c>
      <c r="E354" s="7" t="s">
        <v>79</v>
      </c>
      <c r="F354" s="6">
        <v>0.08</v>
      </c>
      <c r="G354" s="6">
        <v>6.48</v>
      </c>
      <c r="H354" s="6">
        <v>2.74</v>
      </c>
      <c r="I354" s="7" t="s">
        <v>43</v>
      </c>
      <c r="J354" s="7" t="s">
        <v>87</v>
      </c>
      <c r="K354" s="7" t="s">
        <v>71</v>
      </c>
      <c r="L354" s="7" t="s">
        <v>93</v>
      </c>
      <c r="M354" s="7" t="s">
        <v>94</v>
      </c>
      <c r="N354" s="7" t="s">
        <v>928</v>
      </c>
      <c r="O354" s="6">
        <v>0.71</v>
      </c>
      <c r="P354" s="7" t="s">
        <v>36</v>
      </c>
      <c r="Q354" s="7" t="s">
        <v>49</v>
      </c>
      <c r="R354" s="7" t="s">
        <v>118</v>
      </c>
      <c r="S354" s="8" t="s">
        <v>929</v>
      </c>
      <c r="T354" s="6">
        <v>63129</v>
      </c>
      <c r="U354" s="9">
        <v>42134</v>
      </c>
      <c r="V354" s="9">
        <v>42343</v>
      </c>
      <c r="W354" s="9" t="s">
        <v>851</v>
      </c>
      <c r="X354" s="10">
        <f>NETWORKDAYS(Table1[[#This Row],[Order Date]],Table1[[#This Row],[Ship Date]])</f>
        <v>150</v>
      </c>
      <c r="Y354" s="6">
        <v>-82.64</v>
      </c>
      <c r="Z354" s="6">
        <v>18</v>
      </c>
      <c r="AA354" s="6">
        <v>113.68</v>
      </c>
      <c r="AB354" s="6">
        <v>6.4</v>
      </c>
    </row>
    <row r="355" spans="1:28" ht="77.25" x14ac:dyDescent="0.45">
      <c r="A355" s="6">
        <v>1709</v>
      </c>
      <c r="B355" s="6">
        <v>88783</v>
      </c>
      <c r="C355" s="7" t="s">
        <v>930</v>
      </c>
      <c r="D355" s="8" t="s">
        <v>78</v>
      </c>
      <c r="E355" s="7" t="s">
        <v>86</v>
      </c>
      <c r="F355" s="6">
        <v>0.04</v>
      </c>
      <c r="G355" s="6">
        <v>95.43</v>
      </c>
      <c r="H355" s="6">
        <v>19.989999999999998</v>
      </c>
      <c r="I355" s="7" t="s">
        <v>43</v>
      </c>
      <c r="J355" s="7" t="s">
        <v>31</v>
      </c>
      <c r="K355" s="7" t="s">
        <v>45</v>
      </c>
      <c r="L355" s="7" t="s">
        <v>187</v>
      </c>
      <c r="M355" s="7" t="s">
        <v>47</v>
      </c>
      <c r="N355" s="7" t="s">
        <v>931</v>
      </c>
      <c r="O355" s="6">
        <v>0.79</v>
      </c>
      <c r="P355" s="7" t="s">
        <v>36</v>
      </c>
      <c r="Q355" s="7" t="s">
        <v>82</v>
      </c>
      <c r="R355" s="7" t="s">
        <v>291</v>
      </c>
      <c r="S355" s="8" t="s">
        <v>932</v>
      </c>
      <c r="T355" s="6">
        <v>19464</v>
      </c>
      <c r="U355" s="9">
        <v>42134</v>
      </c>
      <c r="V355" s="9">
        <v>42343</v>
      </c>
      <c r="W355" s="9" t="s">
        <v>851</v>
      </c>
      <c r="X355" s="10">
        <f>NETWORKDAYS(Table1[[#This Row],[Order Date]],Table1[[#This Row],[Ship Date]])</f>
        <v>150</v>
      </c>
      <c r="Y355" s="6">
        <v>13.536</v>
      </c>
      <c r="Z355" s="6">
        <v>33</v>
      </c>
      <c r="AA355" s="6">
        <v>3251.76</v>
      </c>
      <c r="AB355" s="6">
        <v>95.39</v>
      </c>
    </row>
    <row r="356" spans="1:28" ht="77.25" x14ac:dyDescent="0.45">
      <c r="A356" s="6">
        <v>1595</v>
      </c>
      <c r="B356" s="6">
        <v>90796</v>
      </c>
      <c r="C356" s="7" t="s">
        <v>933</v>
      </c>
      <c r="D356" s="8" t="s">
        <v>78</v>
      </c>
      <c r="E356" s="7" t="s">
        <v>70</v>
      </c>
      <c r="F356" s="6">
        <v>0.01</v>
      </c>
      <c r="G356" s="6">
        <v>500.98</v>
      </c>
      <c r="H356" s="6">
        <v>26</v>
      </c>
      <c r="I356" s="7" t="s">
        <v>30</v>
      </c>
      <c r="J356" s="7" t="s">
        <v>62</v>
      </c>
      <c r="K356" s="7" t="s">
        <v>32</v>
      </c>
      <c r="L356" s="7" t="s">
        <v>80</v>
      </c>
      <c r="M356" s="7" t="s">
        <v>73</v>
      </c>
      <c r="N356" s="7" t="s">
        <v>539</v>
      </c>
      <c r="O356" s="6">
        <v>0.6</v>
      </c>
      <c r="P356" s="7" t="s">
        <v>36</v>
      </c>
      <c r="Q356" s="7" t="s">
        <v>82</v>
      </c>
      <c r="R356" s="7" t="s">
        <v>218</v>
      </c>
      <c r="S356" s="8" t="s">
        <v>934</v>
      </c>
      <c r="T356" s="6">
        <v>25705</v>
      </c>
      <c r="U356" s="9">
        <v>42135</v>
      </c>
      <c r="V356" s="9">
        <v>42343</v>
      </c>
      <c r="W356" s="9" t="s">
        <v>851</v>
      </c>
      <c r="X356" s="10">
        <f>NETWORKDAYS(Table1[[#This Row],[Order Date]],Table1[[#This Row],[Ship Date]])</f>
        <v>150</v>
      </c>
      <c r="Y356" s="6">
        <v>5078.5379999999996</v>
      </c>
      <c r="Z356" s="6">
        <v>14</v>
      </c>
      <c r="AA356" s="6">
        <v>7360.2</v>
      </c>
      <c r="AB356" s="6">
        <v>500.97</v>
      </c>
    </row>
    <row r="357" spans="1:28" ht="39" x14ac:dyDescent="0.45">
      <c r="A357" s="6">
        <v>1595</v>
      </c>
      <c r="B357" s="6">
        <v>90796</v>
      </c>
      <c r="C357" s="7" t="s">
        <v>933</v>
      </c>
      <c r="D357" s="8" t="s">
        <v>78</v>
      </c>
      <c r="E357" s="7" t="s">
        <v>70</v>
      </c>
      <c r="F357" s="6">
        <v>0.08</v>
      </c>
      <c r="G357" s="6">
        <v>9.77</v>
      </c>
      <c r="H357" s="6">
        <v>6.02</v>
      </c>
      <c r="I357" s="7" t="s">
        <v>43</v>
      </c>
      <c r="J357" s="7" t="s">
        <v>62</v>
      </c>
      <c r="K357" s="7" t="s">
        <v>32</v>
      </c>
      <c r="L357" s="7" t="s">
        <v>99</v>
      </c>
      <c r="M357" s="7" t="s">
        <v>112</v>
      </c>
      <c r="N357" s="7" t="s">
        <v>935</v>
      </c>
      <c r="O357" s="6">
        <v>0.48</v>
      </c>
      <c r="P357" s="7" t="s">
        <v>36</v>
      </c>
      <c r="Q357" s="7" t="s">
        <v>82</v>
      </c>
      <c r="R357" s="7" t="s">
        <v>218</v>
      </c>
      <c r="S357" s="8" t="s">
        <v>934</v>
      </c>
      <c r="T357" s="6">
        <v>25705</v>
      </c>
      <c r="U357" s="9">
        <v>42135</v>
      </c>
      <c r="V357" s="9">
        <v>42343</v>
      </c>
      <c r="W357" s="9" t="s">
        <v>851</v>
      </c>
      <c r="X357" s="10">
        <f>NETWORKDAYS(Table1[[#This Row],[Order Date]],Table1[[#This Row],[Ship Date]])</f>
        <v>150</v>
      </c>
      <c r="Y357" s="6">
        <v>23.276</v>
      </c>
      <c r="Z357" s="6">
        <v>9</v>
      </c>
      <c r="AA357" s="6">
        <v>89.06</v>
      </c>
      <c r="AB357" s="6">
        <v>9.69</v>
      </c>
    </row>
    <row r="358" spans="1:28" ht="51.75" x14ac:dyDescent="0.45">
      <c r="A358" s="6">
        <v>1609</v>
      </c>
      <c r="B358" s="6">
        <v>87824</v>
      </c>
      <c r="C358" s="7" t="s">
        <v>936</v>
      </c>
      <c r="D358" s="8" t="s">
        <v>53</v>
      </c>
      <c r="E358" s="7" t="s">
        <v>70</v>
      </c>
      <c r="F358" s="6">
        <v>0.03</v>
      </c>
      <c r="G358" s="6">
        <v>2.16</v>
      </c>
      <c r="H358" s="6">
        <v>6.05</v>
      </c>
      <c r="I358" s="7" t="s">
        <v>43</v>
      </c>
      <c r="J358" s="7" t="s">
        <v>44</v>
      </c>
      <c r="K358" s="7" t="s">
        <v>45</v>
      </c>
      <c r="L358" s="7" t="s">
        <v>46</v>
      </c>
      <c r="M358" s="7" t="s">
        <v>47</v>
      </c>
      <c r="N358" s="7" t="s">
        <v>135</v>
      </c>
      <c r="O358" s="6">
        <v>0.37</v>
      </c>
      <c r="P358" s="7" t="s">
        <v>36</v>
      </c>
      <c r="Q358" s="7" t="s">
        <v>58</v>
      </c>
      <c r="R358" s="7" t="s">
        <v>59</v>
      </c>
      <c r="S358" s="8" t="s">
        <v>937</v>
      </c>
      <c r="T358" s="6">
        <v>95823</v>
      </c>
      <c r="U358" s="9">
        <v>42135</v>
      </c>
      <c r="V358" s="9">
        <v>42343</v>
      </c>
      <c r="W358" s="9" t="s">
        <v>851</v>
      </c>
      <c r="X358" s="10">
        <f>NETWORKDAYS(Table1[[#This Row],[Order Date]],Table1[[#This Row],[Ship Date]])</f>
        <v>150</v>
      </c>
      <c r="Y358" s="6">
        <v>-90.585499999999996</v>
      </c>
      <c r="Z358" s="6">
        <v>7</v>
      </c>
      <c r="AA358" s="6">
        <v>17.309999999999999</v>
      </c>
      <c r="AB358" s="6">
        <v>2.13</v>
      </c>
    </row>
    <row r="359" spans="1:28" ht="51.75" x14ac:dyDescent="0.45">
      <c r="A359" s="6">
        <v>269</v>
      </c>
      <c r="B359" s="6">
        <v>88942</v>
      </c>
      <c r="C359" s="7" t="s">
        <v>938</v>
      </c>
      <c r="D359" s="8" t="s">
        <v>53</v>
      </c>
      <c r="E359" s="7" t="s">
        <v>79</v>
      </c>
      <c r="F359" s="6">
        <v>0</v>
      </c>
      <c r="G359" s="6">
        <v>170.98</v>
      </c>
      <c r="H359" s="6">
        <v>13.99</v>
      </c>
      <c r="I359" s="7" t="s">
        <v>43</v>
      </c>
      <c r="J359" s="7" t="s">
        <v>87</v>
      </c>
      <c r="K359" s="7" t="s">
        <v>32</v>
      </c>
      <c r="L359" s="7" t="s">
        <v>99</v>
      </c>
      <c r="M359" s="7" t="s">
        <v>112</v>
      </c>
      <c r="N359" s="7" t="s">
        <v>939</v>
      </c>
      <c r="O359" s="6">
        <v>0.75</v>
      </c>
      <c r="P359" s="7" t="s">
        <v>36</v>
      </c>
      <c r="Q359" s="7" t="s">
        <v>58</v>
      </c>
      <c r="R359" s="7" t="s">
        <v>229</v>
      </c>
      <c r="S359" s="8" t="s">
        <v>940</v>
      </c>
      <c r="T359" s="6">
        <v>85234</v>
      </c>
      <c r="U359" s="9">
        <v>42160</v>
      </c>
      <c r="V359" s="9">
        <v>42344</v>
      </c>
      <c r="W359" s="9" t="s">
        <v>851</v>
      </c>
      <c r="X359" s="10">
        <f>NETWORKDAYS(Table1[[#This Row],[Order Date]],Table1[[#This Row],[Ship Date]])</f>
        <v>131</v>
      </c>
      <c r="Y359" s="6">
        <v>888.14729999999997</v>
      </c>
      <c r="Z359" s="6">
        <v>7</v>
      </c>
      <c r="AA359" s="6">
        <v>1287.17</v>
      </c>
      <c r="AB359" s="6">
        <v>170.98</v>
      </c>
    </row>
    <row r="360" spans="1:28" ht="39" x14ac:dyDescent="0.45">
      <c r="A360" s="6">
        <v>518</v>
      </c>
      <c r="B360" s="6">
        <v>90867</v>
      </c>
      <c r="C360" s="7" t="s">
        <v>941</v>
      </c>
      <c r="D360" s="8" t="s">
        <v>42</v>
      </c>
      <c r="E360" s="7" t="s">
        <v>79</v>
      </c>
      <c r="F360" s="6">
        <v>7.0000000000000007E-2</v>
      </c>
      <c r="G360" s="6">
        <v>12.64</v>
      </c>
      <c r="H360" s="6">
        <v>4.9800000000000004</v>
      </c>
      <c r="I360" s="7" t="s">
        <v>43</v>
      </c>
      <c r="J360" s="7" t="s">
        <v>87</v>
      </c>
      <c r="K360" s="7" t="s">
        <v>32</v>
      </c>
      <c r="L360" s="7" t="s">
        <v>99</v>
      </c>
      <c r="M360" s="7" t="s">
        <v>94</v>
      </c>
      <c r="N360" s="7" t="s">
        <v>942</v>
      </c>
      <c r="O360" s="6">
        <v>0.48</v>
      </c>
      <c r="P360" s="7" t="s">
        <v>36</v>
      </c>
      <c r="Q360" s="7" t="s">
        <v>49</v>
      </c>
      <c r="R360" s="7" t="s">
        <v>118</v>
      </c>
      <c r="S360" s="8" t="s">
        <v>767</v>
      </c>
      <c r="T360" s="6">
        <v>63105</v>
      </c>
      <c r="U360" s="9">
        <v>42160</v>
      </c>
      <c r="V360" s="9">
        <v>42344</v>
      </c>
      <c r="W360" s="9" t="s">
        <v>851</v>
      </c>
      <c r="X360" s="10">
        <f>NETWORKDAYS(Table1[[#This Row],[Order Date]],Table1[[#This Row],[Ship Date]])</f>
        <v>131</v>
      </c>
      <c r="Y360" s="6">
        <v>113.41500000000001</v>
      </c>
      <c r="Z360" s="6">
        <v>16</v>
      </c>
      <c r="AA360" s="6">
        <v>199.76</v>
      </c>
      <c r="AB360" s="6">
        <v>12.57</v>
      </c>
    </row>
    <row r="361" spans="1:28" ht="77.25" x14ac:dyDescent="0.45">
      <c r="A361" s="6">
        <v>1672</v>
      </c>
      <c r="B361" s="6">
        <v>86723</v>
      </c>
      <c r="C361" s="7" t="s">
        <v>943</v>
      </c>
      <c r="D361" s="8" t="s">
        <v>28</v>
      </c>
      <c r="E361" s="7" t="s">
        <v>79</v>
      </c>
      <c r="F361" s="6">
        <v>0.02</v>
      </c>
      <c r="G361" s="6">
        <v>284.98</v>
      </c>
      <c r="H361" s="6">
        <v>69.55</v>
      </c>
      <c r="I361" s="7" t="s">
        <v>30</v>
      </c>
      <c r="J361" s="7" t="s">
        <v>31</v>
      </c>
      <c r="K361" s="7" t="s">
        <v>32</v>
      </c>
      <c r="L361" s="7" t="s">
        <v>80</v>
      </c>
      <c r="M361" s="7" t="s">
        <v>73</v>
      </c>
      <c r="N361" s="7" t="s">
        <v>944</v>
      </c>
      <c r="O361" s="6">
        <v>0.6</v>
      </c>
      <c r="P361" s="7" t="s">
        <v>36</v>
      </c>
      <c r="Q361" s="7" t="s">
        <v>37</v>
      </c>
      <c r="R361" s="7" t="s">
        <v>169</v>
      </c>
      <c r="S361" s="8" t="s">
        <v>945</v>
      </c>
      <c r="T361" s="6">
        <v>22901</v>
      </c>
      <c r="U361" s="9">
        <v>42162</v>
      </c>
      <c r="V361" s="9">
        <v>42344</v>
      </c>
      <c r="W361" s="9" t="s">
        <v>851</v>
      </c>
      <c r="X361" s="10">
        <f>NETWORKDAYS(Table1[[#This Row],[Order Date]],Table1[[#This Row],[Ship Date]])</f>
        <v>130</v>
      </c>
      <c r="Y361" s="6">
        <v>15.528</v>
      </c>
      <c r="Z361" s="6">
        <v>3</v>
      </c>
      <c r="AA361" s="6">
        <v>926.3</v>
      </c>
      <c r="AB361" s="6">
        <v>284.95999999999998</v>
      </c>
    </row>
    <row r="362" spans="1:28" ht="26.25" x14ac:dyDescent="0.45">
      <c r="A362" s="6">
        <v>1265</v>
      </c>
      <c r="B362" s="6">
        <v>89729</v>
      </c>
      <c r="C362" s="7" t="s">
        <v>946</v>
      </c>
      <c r="D362" s="8" t="s">
        <v>42</v>
      </c>
      <c r="E362" s="7" t="s">
        <v>29</v>
      </c>
      <c r="F362" s="6">
        <v>0.05</v>
      </c>
      <c r="G362" s="6">
        <v>5.28</v>
      </c>
      <c r="H362" s="6">
        <v>6.26</v>
      </c>
      <c r="I362" s="7" t="s">
        <v>43</v>
      </c>
      <c r="J362" s="7" t="s">
        <v>87</v>
      </c>
      <c r="K362" s="7" t="s">
        <v>45</v>
      </c>
      <c r="L362" s="7" t="s">
        <v>55</v>
      </c>
      <c r="M362" s="7" t="s">
        <v>47</v>
      </c>
      <c r="N362" s="7" t="s">
        <v>947</v>
      </c>
      <c r="O362" s="6">
        <v>0.4</v>
      </c>
      <c r="P362" s="7" t="s">
        <v>36</v>
      </c>
      <c r="Q362" s="7" t="s">
        <v>49</v>
      </c>
      <c r="R362" s="7" t="s">
        <v>567</v>
      </c>
      <c r="S362" s="8" t="s">
        <v>948</v>
      </c>
      <c r="T362" s="6">
        <v>73521</v>
      </c>
      <c r="U362" s="9">
        <v>42166</v>
      </c>
      <c r="V362" s="9">
        <v>42344</v>
      </c>
      <c r="W362" s="9" t="s">
        <v>851</v>
      </c>
      <c r="X362" s="10">
        <f>NETWORKDAYS(Table1[[#This Row],[Order Date]],Table1[[#This Row],[Ship Date]])</f>
        <v>127</v>
      </c>
      <c r="Y362" s="6">
        <v>-11.375999999999999</v>
      </c>
      <c r="Z362" s="6">
        <v>1</v>
      </c>
      <c r="AA362" s="6">
        <v>7.15</v>
      </c>
      <c r="AB362" s="6">
        <v>5.23</v>
      </c>
    </row>
    <row r="363" spans="1:28" ht="51.75" x14ac:dyDescent="0.45">
      <c r="A363" s="6">
        <v>2779</v>
      </c>
      <c r="B363" s="6">
        <v>87161</v>
      </c>
      <c r="C363" s="7" t="s">
        <v>949</v>
      </c>
      <c r="D363" s="8" t="s">
        <v>28</v>
      </c>
      <c r="E363" s="7" t="s">
        <v>29</v>
      </c>
      <c r="F363" s="6">
        <v>0.01</v>
      </c>
      <c r="G363" s="6">
        <v>35.99</v>
      </c>
      <c r="H363" s="6">
        <v>5.99</v>
      </c>
      <c r="I363" s="7" t="s">
        <v>43</v>
      </c>
      <c r="J363" s="7" t="s">
        <v>62</v>
      </c>
      <c r="K363" s="7" t="s">
        <v>71</v>
      </c>
      <c r="L363" s="7" t="s">
        <v>234</v>
      </c>
      <c r="M363" s="7" t="s">
        <v>56</v>
      </c>
      <c r="N363" s="7" t="s">
        <v>950</v>
      </c>
      <c r="O363" s="6">
        <v>0.38</v>
      </c>
      <c r="P363" s="7" t="s">
        <v>36</v>
      </c>
      <c r="Q363" s="7" t="s">
        <v>37</v>
      </c>
      <c r="R363" s="7" t="s">
        <v>65</v>
      </c>
      <c r="S363" s="8" t="s">
        <v>951</v>
      </c>
      <c r="T363" s="6">
        <v>27893</v>
      </c>
      <c r="U363" s="9">
        <v>42166</v>
      </c>
      <c r="V363" s="9">
        <v>42344</v>
      </c>
      <c r="W363" s="9" t="s">
        <v>851</v>
      </c>
      <c r="X363" s="10">
        <f>NETWORKDAYS(Table1[[#This Row],[Order Date]],Table1[[#This Row],[Ship Date]])</f>
        <v>127</v>
      </c>
      <c r="Y363" s="6">
        <v>-60.704000000000001</v>
      </c>
      <c r="Z363" s="6">
        <v>11</v>
      </c>
      <c r="AA363" s="6">
        <v>345.07</v>
      </c>
      <c r="AB363" s="6">
        <v>35.979999999999997</v>
      </c>
    </row>
    <row r="364" spans="1:28" ht="26.25" x14ac:dyDescent="0.45">
      <c r="A364" s="6">
        <v>3251</v>
      </c>
      <c r="B364" s="6">
        <v>39076</v>
      </c>
      <c r="C364" s="7" t="s">
        <v>952</v>
      </c>
      <c r="D364" s="8" t="s">
        <v>78</v>
      </c>
      <c r="E364" s="7" t="s">
        <v>29</v>
      </c>
      <c r="F364" s="6">
        <v>0.02</v>
      </c>
      <c r="G364" s="6">
        <v>5.28</v>
      </c>
      <c r="H364" s="6">
        <v>6.26</v>
      </c>
      <c r="I364" s="7" t="s">
        <v>43</v>
      </c>
      <c r="J364" s="7" t="s">
        <v>62</v>
      </c>
      <c r="K364" s="7" t="s">
        <v>45</v>
      </c>
      <c r="L364" s="7" t="s">
        <v>55</v>
      </c>
      <c r="M364" s="7" t="s">
        <v>47</v>
      </c>
      <c r="N364" s="7" t="s">
        <v>947</v>
      </c>
      <c r="O364" s="6">
        <v>0.4</v>
      </c>
      <c r="P364" s="7" t="s">
        <v>36</v>
      </c>
      <c r="Q364" s="7" t="s">
        <v>82</v>
      </c>
      <c r="R364" s="7" t="s">
        <v>83</v>
      </c>
      <c r="S364" s="8" t="s">
        <v>84</v>
      </c>
      <c r="T364" s="6">
        <v>10112</v>
      </c>
      <c r="U364" s="9">
        <v>42166</v>
      </c>
      <c r="V364" s="9">
        <v>42344</v>
      </c>
      <c r="W364" s="9" t="s">
        <v>851</v>
      </c>
      <c r="X364" s="10">
        <f>NETWORKDAYS(Table1[[#This Row],[Order Date]],Table1[[#This Row],[Ship Date]])</f>
        <v>127</v>
      </c>
      <c r="Y364" s="6">
        <v>-131.16</v>
      </c>
      <c r="Z364" s="6">
        <v>76</v>
      </c>
      <c r="AA364" s="6">
        <v>412.72</v>
      </c>
      <c r="AB364" s="6">
        <v>5.26</v>
      </c>
    </row>
    <row r="365" spans="1:28" ht="26.25" x14ac:dyDescent="0.45">
      <c r="A365" s="6">
        <v>3252</v>
      </c>
      <c r="B365" s="6">
        <v>87299</v>
      </c>
      <c r="C365" s="7" t="s">
        <v>953</v>
      </c>
      <c r="D365" s="8" t="s">
        <v>78</v>
      </c>
      <c r="E365" s="7" t="s">
        <v>29</v>
      </c>
      <c r="F365" s="6">
        <v>0.02</v>
      </c>
      <c r="G365" s="6">
        <v>5.28</v>
      </c>
      <c r="H365" s="6">
        <v>6.26</v>
      </c>
      <c r="I365" s="7" t="s">
        <v>43</v>
      </c>
      <c r="J365" s="7" t="s">
        <v>62</v>
      </c>
      <c r="K365" s="7" t="s">
        <v>45</v>
      </c>
      <c r="L365" s="7" t="s">
        <v>55</v>
      </c>
      <c r="M365" s="7" t="s">
        <v>47</v>
      </c>
      <c r="N365" s="7" t="s">
        <v>947</v>
      </c>
      <c r="O365" s="6">
        <v>0.4</v>
      </c>
      <c r="P365" s="7" t="s">
        <v>36</v>
      </c>
      <c r="Q365" s="7" t="s">
        <v>82</v>
      </c>
      <c r="R365" s="7" t="s">
        <v>83</v>
      </c>
      <c r="S365" s="8" t="s">
        <v>954</v>
      </c>
      <c r="T365" s="6">
        <v>12306</v>
      </c>
      <c r="U365" s="9">
        <v>42166</v>
      </c>
      <c r="V365" s="9">
        <v>42344</v>
      </c>
      <c r="W365" s="9" t="s">
        <v>851</v>
      </c>
      <c r="X365" s="10">
        <f>NETWORKDAYS(Table1[[#This Row],[Order Date]],Table1[[#This Row],[Ship Date]])</f>
        <v>127</v>
      </c>
      <c r="Y365" s="6">
        <v>-65.58</v>
      </c>
      <c r="Z365" s="6">
        <v>19</v>
      </c>
      <c r="AA365" s="6">
        <v>103.18</v>
      </c>
      <c r="AB365" s="6">
        <v>5.26</v>
      </c>
    </row>
    <row r="366" spans="1:28" ht="51.75" x14ac:dyDescent="0.45">
      <c r="A366" s="6">
        <v>2649</v>
      </c>
      <c r="B366" s="6">
        <v>88814</v>
      </c>
      <c r="C366" s="7" t="s">
        <v>955</v>
      </c>
      <c r="D366" s="8" t="s">
        <v>78</v>
      </c>
      <c r="E366" s="7" t="s">
        <v>70</v>
      </c>
      <c r="F366" s="6">
        <v>0.01</v>
      </c>
      <c r="G366" s="6">
        <v>39.979999999999997</v>
      </c>
      <c r="H366" s="6">
        <v>4</v>
      </c>
      <c r="I366" s="7" t="s">
        <v>43</v>
      </c>
      <c r="J366" s="7" t="s">
        <v>62</v>
      </c>
      <c r="K366" s="7" t="s">
        <v>71</v>
      </c>
      <c r="L366" s="7" t="s">
        <v>93</v>
      </c>
      <c r="M366" s="7" t="s">
        <v>47</v>
      </c>
      <c r="N366" s="7" t="s">
        <v>183</v>
      </c>
      <c r="O366" s="6">
        <v>0.7</v>
      </c>
      <c r="P366" s="7" t="s">
        <v>36</v>
      </c>
      <c r="Q366" s="7" t="s">
        <v>82</v>
      </c>
      <c r="R366" s="7" t="s">
        <v>403</v>
      </c>
      <c r="S366" s="8" t="s">
        <v>605</v>
      </c>
      <c r="T366" s="6">
        <v>21040</v>
      </c>
      <c r="U366" s="9">
        <v>42166</v>
      </c>
      <c r="V366" s="9">
        <v>42344</v>
      </c>
      <c r="W366" s="9" t="s">
        <v>851</v>
      </c>
      <c r="X366" s="10">
        <f>NETWORKDAYS(Table1[[#This Row],[Order Date]],Table1[[#This Row],[Ship Date]])</f>
        <v>127</v>
      </c>
      <c r="Y366" s="6">
        <v>-30.808</v>
      </c>
      <c r="Z366" s="6">
        <v>5</v>
      </c>
      <c r="AA366" s="6">
        <v>203.29</v>
      </c>
      <c r="AB366" s="6">
        <v>39.97</v>
      </c>
    </row>
    <row r="367" spans="1:28" ht="26.25" x14ac:dyDescent="0.45">
      <c r="A367" s="6">
        <v>3008</v>
      </c>
      <c r="B367" s="6">
        <v>89415</v>
      </c>
      <c r="C367" s="7" t="s">
        <v>956</v>
      </c>
      <c r="D367" s="8" t="s">
        <v>42</v>
      </c>
      <c r="E367" s="7" t="s">
        <v>70</v>
      </c>
      <c r="F367" s="6">
        <v>0.01</v>
      </c>
      <c r="G367" s="6">
        <v>12.28</v>
      </c>
      <c r="H367" s="6">
        <v>6.47</v>
      </c>
      <c r="I367" s="7" t="s">
        <v>43</v>
      </c>
      <c r="J367" s="7" t="s">
        <v>87</v>
      </c>
      <c r="K367" s="7" t="s">
        <v>45</v>
      </c>
      <c r="L367" s="7" t="s">
        <v>55</v>
      </c>
      <c r="M367" s="7" t="s">
        <v>47</v>
      </c>
      <c r="N367" s="7" t="s">
        <v>957</v>
      </c>
      <c r="O367" s="6">
        <v>0.38</v>
      </c>
      <c r="P367" s="7" t="s">
        <v>36</v>
      </c>
      <c r="Q367" s="7" t="s">
        <v>49</v>
      </c>
      <c r="R367" s="7" t="s">
        <v>50</v>
      </c>
      <c r="S367" s="8" t="s">
        <v>958</v>
      </c>
      <c r="T367" s="6">
        <v>55343</v>
      </c>
      <c r="U367" s="9">
        <v>42166</v>
      </c>
      <c r="V367" s="9">
        <v>42344</v>
      </c>
      <c r="W367" s="9" t="s">
        <v>851</v>
      </c>
      <c r="X367" s="10">
        <f>NETWORKDAYS(Table1[[#This Row],[Order Date]],Table1[[#This Row],[Ship Date]])</f>
        <v>127</v>
      </c>
      <c r="Y367" s="6">
        <v>47.61</v>
      </c>
      <c r="Z367" s="6">
        <v>12</v>
      </c>
      <c r="AA367" s="6">
        <v>160.66</v>
      </c>
      <c r="AB367" s="6">
        <v>12.27</v>
      </c>
    </row>
    <row r="368" spans="1:28" ht="39" x14ac:dyDescent="0.45">
      <c r="A368" s="6">
        <v>2543</v>
      </c>
      <c r="B368" s="6">
        <v>87917</v>
      </c>
      <c r="C368" s="7" t="s">
        <v>959</v>
      </c>
      <c r="D368" s="8" t="s">
        <v>28</v>
      </c>
      <c r="E368" s="7" t="s">
        <v>86</v>
      </c>
      <c r="F368" s="6">
        <v>0.05</v>
      </c>
      <c r="G368" s="6">
        <v>15.68</v>
      </c>
      <c r="H368" s="6">
        <v>3.73</v>
      </c>
      <c r="I368" s="7" t="s">
        <v>43</v>
      </c>
      <c r="J368" s="7" t="s">
        <v>31</v>
      </c>
      <c r="K368" s="7" t="s">
        <v>32</v>
      </c>
      <c r="L368" s="7" t="s">
        <v>99</v>
      </c>
      <c r="M368" s="7" t="s">
        <v>94</v>
      </c>
      <c r="N368" s="7" t="s">
        <v>960</v>
      </c>
      <c r="O368" s="6">
        <v>0.46</v>
      </c>
      <c r="P368" s="7" t="s">
        <v>36</v>
      </c>
      <c r="Q368" s="7" t="s">
        <v>37</v>
      </c>
      <c r="R368" s="7" t="s">
        <v>169</v>
      </c>
      <c r="S368" s="8" t="s">
        <v>961</v>
      </c>
      <c r="T368" s="6">
        <v>23223</v>
      </c>
      <c r="U368" s="9">
        <v>42166</v>
      </c>
      <c r="V368" s="9">
        <v>42344</v>
      </c>
      <c r="W368" s="9" t="s">
        <v>851</v>
      </c>
      <c r="X368" s="10">
        <f>NETWORKDAYS(Table1[[#This Row],[Order Date]],Table1[[#This Row],[Ship Date]])</f>
        <v>127</v>
      </c>
      <c r="Y368" s="6">
        <v>3.54</v>
      </c>
      <c r="Z368" s="6">
        <v>17</v>
      </c>
      <c r="AA368" s="6">
        <v>257.48</v>
      </c>
      <c r="AB368" s="6">
        <v>15.63</v>
      </c>
    </row>
    <row r="369" spans="1:28" ht="51.75" x14ac:dyDescent="0.45">
      <c r="A369" s="6">
        <v>2543</v>
      </c>
      <c r="B369" s="6">
        <v>87917</v>
      </c>
      <c r="C369" s="7" t="s">
        <v>959</v>
      </c>
      <c r="D369" s="8" t="s">
        <v>28</v>
      </c>
      <c r="E369" s="7" t="s">
        <v>86</v>
      </c>
      <c r="F369" s="6">
        <v>0.02</v>
      </c>
      <c r="G369" s="6">
        <v>195.99</v>
      </c>
      <c r="H369" s="6">
        <v>4.2</v>
      </c>
      <c r="I369" s="7" t="s">
        <v>43</v>
      </c>
      <c r="J369" s="7" t="s">
        <v>31</v>
      </c>
      <c r="K369" s="7" t="s">
        <v>71</v>
      </c>
      <c r="L369" s="7" t="s">
        <v>234</v>
      </c>
      <c r="M369" s="7" t="s">
        <v>47</v>
      </c>
      <c r="N369" s="7" t="s">
        <v>962</v>
      </c>
      <c r="O369" s="6">
        <v>0.56000000000000005</v>
      </c>
      <c r="P369" s="7" t="s">
        <v>36</v>
      </c>
      <c r="Q369" s="7" t="s">
        <v>37</v>
      </c>
      <c r="R369" s="7" t="s">
        <v>169</v>
      </c>
      <c r="S369" s="8" t="s">
        <v>961</v>
      </c>
      <c r="T369" s="6">
        <v>23223</v>
      </c>
      <c r="U369" s="9">
        <v>42166</v>
      </c>
      <c r="V369" s="9">
        <v>42344</v>
      </c>
      <c r="W369" s="9" t="s">
        <v>851</v>
      </c>
      <c r="X369" s="10">
        <f>NETWORKDAYS(Table1[[#This Row],[Order Date]],Table1[[#This Row],[Ship Date]])</f>
        <v>127</v>
      </c>
      <c r="Y369" s="6">
        <v>40.283999999999999</v>
      </c>
      <c r="Z369" s="6">
        <v>19</v>
      </c>
      <c r="AA369" s="6">
        <v>3194.99</v>
      </c>
      <c r="AB369" s="6">
        <v>195.97</v>
      </c>
    </row>
    <row r="370" spans="1:28" ht="51.75" x14ac:dyDescent="0.45">
      <c r="A370" s="6">
        <v>2840</v>
      </c>
      <c r="B370" s="6">
        <v>87885</v>
      </c>
      <c r="C370" s="7" t="s">
        <v>963</v>
      </c>
      <c r="D370" s="8" t="s">
        <v>28</v>
      </c>
      <c r="E370" s="7" t="s">
        <v>86</v>
      </c>
      <c r="F370" s="6">
        <v>0</v>
      </c>
      <c r="G370" s="6">
        <v>14.98</v>
      </c>
      <c r="H370" s="6">
        <v>8.99</v>
      </c>
      <c r="I370" s="7" t="s">
        <v>43</v>
      </c>
      <c r="J370" s="7" t="s">
        <v>62</v>
      </c>
      <c r="K370" s="7" t="s">
        <v>32</v>
      </c>
      <c r="L370" s="7" t="s">
        <v>99</v>
      </c>
      <c r="M370" s="7" t="s">
        <v>94</v>
      </c>
      <c r="N370" s="7" t="s">
        <v>964</v>
      </c>
      <c r="O370" s="6">
        <v>0.39</v>
      </c>
      <c r="P370" s="7" t="s">
        <v>36</v>
      </c>
      <c r="Q370" s="7" t="s">
        <v>37</v>
      </c>
      <c r="R370" s="7" t="s">
        <v>96</v>
      </c>
      <c r="S370" s="8" t="s">
        <v>965</v>
      </c>
      <c r="T370" s="6">
        <v>33161</v>
      </c>
      <c r="U370" s="9">
        <v>42166</v>
      </c>
      <c r="V370" s="9">
        <v>42344</v>
      </c>
      <c r="W370" s="9" t="s">
        <v>851</v>
      </c>
      <c r="X370" s="10">
        <f>NETWORKDAYS(Table1[[#This Row],[Order Date]],Table1[[#This Row],[Ship Date]])</f>
        <v>127</v>
      </c>
      <c r="Y370" s="6">
        <v>-40.604199999999999</v>
      </c>
      <c r="Z370" s="6">
        <v>18</v>
      </c>
      <c r="AA370" s="6">
        <v>273.79000000000002</v>
      </c>
      <c r="AB370" s="6">
        <v>14.98</v>
      </c>
    </row>
    <row r="371" spans="1:28" ht="26.25" x14ac:dyDescent="0.45">
      <c r="A371" s="6">
        <v>2840</v>
      </c>
      <c r="B371" s="6">
        <v>87885</v>
      </c>
      <c r="C371" s="7" t="s">
        <v>963</v>
      </c>
      <c r="D371" s="8" t="s">
        <v>28</v>
      </c>
      <c r="E371" s="7" t="s">
        <v>86</v>
      </c>
      <c r="F371" s="6">
        <v>0.02</v>
      </c>
      <c r="G371" s="6">
        <v>38.76</v>
      </c>
      <c r="H371" s="6">
        <v>13.26</v>
      </c>
      <c r="I371" s="7" t="s">
        <v>43</v>
      </c>
      <c r="J371" s="7" t="s">
        <v>62</v>
      </c>
      <c r="K371" s="7" t="s">
        <v>45</v>
      </c>
      <c r="L371" s="7" t="s">
        <v>55</v>
      </c>
      <c r="M371" s="7" t="s">
        <v>47</v>
      </c>
      <c r="N371" s="7" t="s">
        <v>966</v>
      </c>
      <c r="O371" s="6">
        <v>0.36</v>
      </c>
      <c r="P371" s="7" t="s">
        <v>36</v>
      </c>
      <c r="Q371" s="7" t="s">
        <v>37</v>
      </c>
      <c r="R371" s="7" t="s">
        <v>96</v>
      </c>
      <c r="S371" s="8" t="s">
        <v>965</v>
      </c>
      <c r="T371" s="6">
        <v>33161</v>
      </c>
      <c r="U371" s="9">
        <v>42166</v>
      </c>
      <c r="V371" s="9">
        <v>42344</v>
      </c>
      <c r="W371" s="9" t="s">
        <v>851</v>
      </c>
      <c r="X371" s="10">
        <f>NETWORKDAYS(Table1[[#This Row],[Order Date]],Table1[[#This Row],[Ship Date]])</f>
        <v>127</v>
      </c>
      <c r="Y371" s="6">
        <v>-294.084</v>
      </c>
      <c r="Z371" s="6">
        <v>1</v>
      </c>
      <c r="AA371" s="6">
        <v>44.62</v>
      </c>
      <c r="AB371" s="6">
        <v>38.74</v>
      </c>
    </row>
    <row r="372" spans="1:28" ht="26.25" x14ac:dyDescent="0.45">
      <c r="A372" s="6">
        <v>3079</v>
      </c>
      <c r="B372" s="6">
        <v>53476</v>
      </c>
      <c r="C372" s="7" t="s">
        <v>728</v>
      </c>
      <c r="D372" s="8" t="s">
        <v>78</v>
      </c>
      <c r="E372" s="7" t="s">
        <v>147</v>
      </c>
      <c r="F372" s="6">
        <v>0.01</v>
      </c>
      <c r="G372" s="6">
        <v>1.76</v>
      </c>
      <c r="H372" s="6">
        <v>0.7</v>
      </c>
      <c r="I372" s="7" t="s">
        <v>43</v>
      </c>
      <c r="J372" s="7" t="s">
        <v>31</v>
      </c>
      <c r="K372" s="7" t="s">
        <v>45</v>
      </c>
      <c r="L372" s="7" t="s">
        <v>105</v>
      </c>
      <c r="M372" s="7" t="s">
        <v>56</v>
      </c>
      <c r="N372" s="7" t="s">
        <v>439</v>
      </c>
      <c r="O372" s="6">
        <v>0.56000000000000005</v>
      </c>
      <c r="P372" s="7" t="s">
        <v>36</v>
      </c>
      <c r="Q372" s="7" t="s">
        <v>82</v>
      </c>
      <c r="R372" s="7" t="s">
        <v>291</v>
      </c>
      <c r="S372" s="8" t="s">
        <v>729</v>
      </c>
      <c r="T372" s="6">
        <v>19112</v>
      </c>
      <c r="U372" s="9">
        <v>42166</v>
      </c>
      <c r="V372" s="9">
        <v>42344</v>
      </c>
      <c r="W372" s="9" t="s">
        <v>851</v>
      </c>
      <c r="X372" s="10">
        <f>NETWORKDAYS(Table1[[#This Row],[Order Date]],Table1[[#This Row],[Ship Date]])</f>
        <v>127</v>
      </c>
      <c r="Y372" s="6">
        <v>3.13</v>
      </c>
      <c r="Z372" s="6">
        <v>71</v>
      </c>
      <c r="AA372" s="6">
        <v>129.72</v>
      </c>
      <c r="AB372" s="6">
        <v>1.75</v>
      </c>
    </row>
    <row r="373" spans="1:28" ht="51.75" x14ac:dyDescent="0.45">
      <c r="A373" s="6">
        <v>1745</v>
      </c>
      <c r="B373" s="6">
        <v>12224</v>
      </c>
      <c r="C373" s="7" t="s">
        <v>967</v>
      </c>
      <c r="D373" s="8" t="s">
        <v>28</v>
      </c>
      <c r="E373" s="7" t="s">
        <v>70</v>
      </c>
      <c r="F373" s="6">
        <v>0.1</v>
      </c>
      <c r="G373" s="6">
        <v>35.99</v>
      </c>
      <c r="H373" s="6">
        <v>5</v>
      </c>
      <c r="I373" s="7" t="s">
        <v>43</v>
      </c>
      <c r="J373" s="7" t="s">
        <v>44</v>
      </c>
      <c r="K373" s="7" t="s">
        <v>71</v>
      </c>
      <c r="L373" s="7" t="s">
        <v>234</v>
      </c>
      <c r="M373" s="7" t="s">
        <v>56</v>
      </c>
      <c r="N373" s="7" t="s">
        <v>968</v>
      </c>
      <c r="O373" s="6">
        <v>0.82</v>
      </c>
      <c r="P373" s="7" t="s">
        <v>36</v>
      </c>
      <c r="Q373" s="7" t="s">
        <v>37</v>
      </c>
      <c r="R373" s="7" t="s">
        <v>252</v>
      </c>
      <c r="S373" s="8" t="s">
        <v>392</v>
      </c>
      <c r="T373" s="6">
        <v>30305</v>
      </c>
      <c r="U373" s="9">
        <v>42167</v>
      </c>
      <c r="V373" s="9">
        <v>42344</v>
      </c>
      <c r="W373" s="9" t="s">
        <v>851</v>
      </c>
      <c r="X373" s="10">
        <f>NETWORKDAYS(Table1[[#This Row],[Order Date]],Table1[[#This Row],[Ship Date]])</f>
        <v>126</v>
      </c>
      <c r="Y373" s="6">
        <v>-277.20924000000002</v>
      </c>
      <c r="Z373" s="6">
        <v>54</v>
      </c>
      <c r="AA373" s="6">
        <v>1569</v>
      </c>
      <c r="AB373" s="6">
        <v>35.89</v>
      </c>
    </row>
    <row r="374" spans="1:28" ht="64.5" x14ac:dyDescent="0.45">
      <c r="A374" s="6">
        <v>1466</v>
      </c>
      <c r="B374" s="6">
        <v>91116</v>
      </c>
      <c r="C374" s="7" t="s">
        <v>969</v>
      </c>
      <c r="D374" s="8" t="s">
        <v>42</v>
      </c>
      <c r="E374" s="7" t="s">
        <v>79</v>
      </c>
      <c r="F374" s="6">
        <v>0.04</v>
      </c>
      <c r="G374" s="6">
        <v>130.97999999999999</v>
      </c>
      <c r="H374" s="6">
        <v>54.74</v>
      </c>
      <c r="I374" s="7" t="s">
        <v>30</v>
      </c>
      <c r="J374" s="7" t="s">
        <v>31</v>
      </c>
      <c r="K374" s="7" t="s">
        <v>32</v>
      </c>
      <c r="L374" s="7" t="s">
        <v>88</v>
      </c>
      <c r="M374" s="7" t="s">
        <v>34</v>
      </c>
      <c r="N374" s="7" t="s">
        <v>970</v>
      </c>
      <c r="O374" s="6">
        <v>0.69</v>
      </c>
      <c r="P374" s="7" t="s">
        <v>36</v>
      </c>
      <c r="Q374" s="7" t="s">
        <v>49</v>
      </c>
      <c r="R374" s="7" t="s">
        <v>225</v>
      </c>
      <c r="S374" s="8" t="s">
        <v>319</v>
      </c>
      <c r="T374" s="6">
        <v>68601</v>
      </c>
      <c r="U374" s="9">
        <v>42167</v>
      </c>
      <c r="V374" s="9">
        <v>42344</v>
      </c>
      <c r="W374" s="9" t="s">
        <v>851</v>
      </c>
      <c r="X374" s="10">
        <f>NETWORKDAYS(Table1[[#This Row],[Order Date]],Table1[[#This Row],[Ship Date]])</f>
        <v>126</v>
      </c>
      <c r="Y374" s="6">
        <v>-723.78399999999999</v>
      </c>
      <c r="Z374" s="6">
        <v>14</v>
      </c>
      <c r="AA374" s="6">
        <v>1781.66</v>
      </c>
      <c r="AB374" s="6">
        <v>130.94</v>
      </c>
    </row>
    <row r="375" spans="1:28" ht="102.75" x14ac:dyDescent="0.45">
      <c r="A375" s="6">
        <v>2124</v>
      </c>
      <c r="B375" s="6">
        <v>89665</v>
      </c>
      <c r="C375" s="7" t="s">
        <v>971</v>
      </c>
      <c r="D375" s="8" t="s">
        <v>28</v>
      </c>
      <c r="E375" s="7" t="s">
        <v>70</v>
      </c>
      <c r="F375" s="6">
        <v>0.04</v>
      </c>
      <c r="G375" s="6">
        <v>45.19</v>
      </c>
      <c r="H375" s="6">
        <v>1.99</v>
      </c>
      <c r="I375" s="7" t="s">
        <v>43</v>
      </c>
      <c r="J375" s="7" t="s">
        <v>44</v>
      </c>
      <c r="K375" s="7" t="s">
        <v>71</v>
      </c>
      <c r="L375" s="7" t="s">
        <v>93</v>
      </c>
      <c r="M375" s="7" t="s">
        <v>94</v>
      </c>
      <c r="N375" s="7" t="s">
        <v>972</v>
      </c>
      <c r="O375" s="6">
        <v>0.55000000000000004</v>
      </c>
      <c r="P375" s="7" t="s">
        <v>36</v>
      </c>
      <c r="Q375" s="7" t="s">
        <v>37</v>
      </c>
      <c r="R375" s="7" t="s">
        <v>333</v>
      </c>
      <c r="S375" s="8" t="s">
        <v>973</v>
      </c>
      <c r="T375" s="6">
        <v>72301</v>
      </c>
      <c r="U375" s="9">
        <v>42005</v>
      </c>
      <c r="V375" s="9">
        <v>42036</v>
      </c>
      <c r="W375" s="9" t="s">
        <v>974</v>
      </c>
      <c r="X375" s="10">
        <f>NETWORKDAYS(Table1[[#This Row],[Order Date]],Table1[[#This Row],[Ship Date]])</f>
        <v>22</v>
      </c>
      <c r="Y375" s="6">
        <v>-61.194000000000003</v>
      </c>
      <c r="Z375" s="6">
        <v>13</v>
      </c>
      <c r="AA375" s="6">
        <v>609.09</v>
      </c>
      <c r="AB375" s="6">
        <v>45.15</v>
      </c>
    </row>
    <row r="376" spans="1:28" ht="39" x14ac:dyDescent="0.45">
      <c r="A376" s="6">
        <v>1910</v>
      </c>
      <c r="B376" s="6">
        <v>91371</v>
      </c>
      <c r="C376" s="7" t="s">
        <v>975</v>
      </c>
      <c r="D376" s="8" t="s">
        <v>28</v>
      </c>
      <c r="E376" s="7" t="s">
        <v>147</v>
      </c>
      <c r="F376" s="6">
        <v>0.02</v>
      </c>
      <c r="G376" s="6">
        <v>29.17</v>
      </c>
      <c r="H376" s="6">
        <v>6.27</v>
      </c>
      <c r="I376" s="7" t="s">
        <v>43</v>
      </c>
      <c r="J376" s="7" t="s">
        <v>87</v>
      </c>
      <c r="K376" s="7" t="s">
        <v>45</v>
      </c>
      <c r="L376" s="7" t="s">
        <v>46</v>
      </c>
      <c r="M376" s="7" t="s">
        <v>47</v>
      </c>
      <c r="N376" s="7" t="s">
        <v>976</v>
      </c>
      <c r="O376" s="6">
        <v>0.37</v>
      </c>
      <c r="P376" s="7" t="s">
        <v>36</v>
      </c>
      <c r="Q376" s="7" t="s">
        <v>37</v>
      </c>
      <c r="R376" s="7" t="s">
        <v>252</v>
      </c>
      <c r="S376" s="8" t="s">
        <v>977</v>
      </c>
      <c r="T376" s="6">
        <v>30269</v>
      </c>
      <c r="U376" s="9">
        <v>42005</v>
      </c>
      <c r="V376" s="9">
        <v>42036</v>
      </c>
      <c r="W376" s="9" t="s">
        <v>974</v>
      </c>
      <c r="X376" s="10">
        <f>NETWORKDAYS(Table1[[#This Row],[Order Date]],Table1[[#This Row],[Ship Date]])</f>
        <v>22</v>
      </c>
      <c r="Y376" s="6">
        <v>36.905999999999999</v>
      </c>
      <c r="Z376" s="6">
        <v>2</v>
      </c>
      <c r="AA376" s="6">
        <v>63.32</v>
      </c>
      <c r="AB376" s="6">
        <v>29.15</v>
      </c>
    </row>
    <row r="377" spans="1:28" ht="51.75" x14ac:dyDescent="0.45">
      <c r="A377" s="6">
        <v>1155</v>
      </c>
      <c r="B377" s="6">
        <v>90853</v>
      </c>
      <c r="C377" s="7" t="s">
        <v>52</v>
      </c>
      <c r="D377" s="8" t="s">
        <v>53</v>
      </c>
      <c r="E377" s="7" t="s">
        <v>29</v>
      </c>
      <c r="F377" s="6">
        <v>0.08</v>
      </c>
      <c r="G377" s="6">
        <v>15.04</v>
      </c>
      <c r="H377" s="6">
        <v>1.97</v>
      </c>
      <c r="I377" s="7" t="s">
        <v>43</v>
      </c>
      <c r="J377" s="7" t="s">
        <v>44</v>
      </c>
      <c r="K377" s="7" t="s">
        <v>45</v>
      </c>
      <c r="L377" s="7" t="s">
        <v>55</v>
      </c>
      <c r="M377" s="7" t="s">
        <v>56</v>
      </c>
      <c r="N377" s="7" t="s">
        <v>978</v>
      </c>
      <c r="O377" s="6">
        <v>0.39</v>
      </c>
      <c r="P377" s="7" t="s">
        <v>36</v>
      </c>
      <c r="Q377" s="7" t="s">
        <v>58</v>
      </c>
      <c r="R377" s="7" t="s">
        <v>59</v>
      </c>
      <c r="S377" s="8" t="s">
        <v>60</v>
      </c>
      <c r="T377" s="6">
        <v>90640</v>
      </c>
      <c r="U377" s="9">
        <v>42006</v>
      </c>
      <c r="V377" s="9">
        <v>42036</v>
      </c>
      <c r="W377" s="9" t="s">
        <v>974</v>
      </c>
      <c r="X377" s="10">
        <f>NETWORKDAYS(Table1[[#This Row],[Order Date]],Table1[[#This Row],[Ship Date]])</f>
        <v>21</v>
      </c>
      <c r="Y377" s="6">
        <v>108.5163</v>
      </c>
      <c r="Z377" s="6">
        <v>11</v>
      </c>
      <c r="AA377" s="6">
        <v>157.27000000000001</v>
      </c>
      <c r="AB377" s="6">
        <v>14.96</v>
      </c>
    </row>
    <row r="378" spans="1:28" ht="90" x14ac:dyDescent="0.45">
      <c r="A378" s="6">
        <v>68</v>
      </c>
      <c r="B378" s="6">
        <v>37537</v>
      </c>
      <c r="C378" s="7" t="s">
        <v>77</v>
      </c>
      <c r="D378" s="8" t="s">
        <v>78</v>
      </c>
      <c r="E378" s="7" t="s">
        <v>79</v>
      </c>
      <c r="F378" s="6">
        <v>0</v>
      </c>
      <c r="G378" s="6">
        <v>291.73</v>
      </c>
      <c r="H378" s="6">
        <v>48.8</v>
      </c>
      <c r="I378" s="7" t="s">
        <v>30</v>
      </c>
      <c r="J378" s="7" t="s">
        <v>62</v>
      </c>
      <c r="K378" s="7" t="s">
        <v>32</v>
      </c>
      <c r="L378" s="7" t="s">
        <v>80</v>
      </c>
      <c r="M378" s="7" t="s">
        <v>73</v>
      </c>
      <c r="N378" s="7" t="s">
        <v>979</v>
      </c>
      <c r="O378" s="6">
        <v>0.56000000000000005</v>
      </c>
      <c r="P378" s="7" t="s">
        <v>36</v>
      </c>
      <c r="Q378" s="7" t="s">
        <v>82</v>
      </c>
      <c r="R378" s="7" t="s">
        <v>83</v>
      </c>
      <c r="S378" s="8" t="s">
        <v>84</v>
      </c>
      <c r="T378" s="6">
        <v>10177</v>
      </c>
      <c r="U378" s="9">
        <v>42006</v>
      </c>
      <c r="V378" s="9">
        <v>42036</v>
      </c>
      <c r="W378" s="9" t="s">
        <v>974</v>
      </c>
      <c r="X378" s="10">
        <f>NETWORKDAYS(Table1[[#This Row],[Order Date]],Table1[[#This Row],[Ship Date]])</f>
        <v>21</v>
      </c>
      <c r="Y378" s="6">
        <v>-308.928</v>
      </c>
      <c r="Z378" s="6">
        <v>4</v>
      </c>
      <c r="AA378" s="6">
        <v>1239.06</v>
      </c>
      <c r="AB378" s="6">
        <v>291.73</v>
      </c>
    </row>
    <row r="379" spans="1:28" ht="77.25" x14ac:dyDescent="0.45">
      <c r="A379" s="6">
        <v>3307</v>
      </c>
      <c r="B379" s="6">
        <v>90462</v>
      </c>
      <c r="C379" s="7" t="s">
        <v>980</v>
      </c>
      <c r="D379" s="8" t="s">
        <v>78</v>
      </c>
      <c r="E379" s="7" t="s">
        <v>79</v>
      </c>
      <c r="F379" s="6">
        <v>7.0000000000000007E-2</v>
      </c>
      <c r="G379" s="6">
        <v>16.739999999999998</v>
      </c>
      <c r="H379" s="6">
        <v>7.04</v>
      </c>
      <c r="I379" s="7" t="s">
        <v>43</v>
      </c>
      <c r="J379" s="7" t="s">
        <v>31</v>
      </c>
      <c r="K379" s="7" t="s">
        <v>45</v>
      </c>
      <c r="L379" s="7" t="s">
        <v>187</v>
      </c>
      <c r="M379" s="7" t="s">
        <v>47</v>
      </c>
      <c r="N379" s="7" t="s">
        <v>981</v>
      </c>
      <c r="O379" s="6">
        <v>0.81</v>
      </c>
      <c r="P379" s="7" t="s">
        <v>36</v>
      </c>
      <c r="Q379" s="7" t="s">
        <v>82</v>
      </c>
      <c r="R379" s="7" t="s">
        <v>152</v>
      </c>
      <c r="S379" s="8" t="s">
        <v>982</v>
      </c>
      <c r="T379" s="6">
        <v>1001</v>
      </c>
      <c r="U379" s="9">
        <v>42030</v>
      </c>
      <c r="V379" s="9">
        <v>42037</v>
      </c>
      <c r="W379" s="9" t="s">
        <v>974</v>
      </c>
      <c r="X379" s="10">
        <f>NETWORKDAYS(Table1[[#This Row],[Order Date]],Table1[[#This Row],[Ship Date]])</f>
        <v>6</v>
      </c>
      <c r="Y379" s="6">
        <v>-114.2</v>
      </c>
      <c r="Z379" s="6">
        <v>5</v>
      </c>
      <c r="AA379" s="6">
        <v>80.58</v>
      </c>
      <c r="AB379" s="6">
        <v>16.670000000000002</v>
      </c>
    </row>
    <row r="380" spans="1:28" ht="64.5" x14ac:dyDescent="0.45">
      <c r="A380" s="6">
        <v>256</v>
      </c>
      <c r="B380" s="6">
        <v>86267</v>
      </c>
      <c r="C380" s="7" t="s">
        <v>983</v>
      </c>
      <c r="D380" s="8" t="s">
        <v>78</v>
      </c>
      <c r="E380" s="7" t="s">
        <v>29</v>
      </c>
      <c r="F380" s="6">
        <v>0.03</v>
      </c>
      <c r="G380" s="6">
        <v>8.34</v>
      </c>
      <c r="H380" s="6">
        <v>2.64</v>
      </c>
      <c r="I380" s="7" t="s">
        <v>43</v>
      </c>
      <c r="J380" s="7" t="s">
        <v>87</v>
      </c>
      <c r="K380" s="7" t="s">
        <v>45</v>
      </c>
      <c r="L380" s="7" t="s">
        <v>519</v>
      </c>
      <c r="M380" s="7" t="s">
        <v>94</v>
      </c>
      <c r="N380" s="7" t="s">
        <v>600</v>
      </c>
      <c r="O380" s="6">
        <v>0.59</v>
      </c>
      <c r="P380" s="7" t="s">
        <v>36</v>
      </c>
      <c r="Q380" s="7" t="s">
        <v>82</v>
      </c>
      <c r="R380" s="7" t="s">
        <v>291</v>
      </c>
      <c r="S380" s="8" t="s">
        <v>984</v>
      </c>
      <c r="T380" s="6">
        <v>17331</v>
      </c>
      <c r="U380" s="9">
        <v>42035</v>
      </c>
      <c r="V380" s="9">
        <v>42037</v>
      </c>
      <c r="W380" s="9" t="s">
        <v>974</v>
      </c>
      <c r="X380" s="10">
        <f>NETWORKDAYS(Table1[[#This Row],[Order Date]],Table1[[#This Row],[Ship Date]])</f>
        <v>1</v>
      </c>
      <c r="Y380" s="6">
        <v>0.68400000000000005</v>
      </c>
      <c r="Z380" s="6">
        <v>4</v>
      </c>
      <c r="AA380" s="6">
        <v>34.64</v>
      </c>
      <c r="AB380" s="6">
        <v>8.31</v>
      </c>
    </row>
    <row r="381" spans="1:28" ht="128.25" x14ac:dyDescent="0.45">
      <c r="A381" s="6">
        <v>1238</v>
      </c>
      <c r="B381" s="6">
        <v>86075</v>
      </c>
      <c r="C381" s="7" t="s">
        <v>985</v>
      </c>
      <c r="D381" s="8" t="s">
        <v>42</v>
      </c>
      <c r="E381" s="7" t="s">
        <v>86</v>
      </c>
      <c r="F381" s="6">
        <v>0.01</v>
      </c>
      <c r="G381" s="6">
        <v>160.97999999999999</v>
      </c>
      <c r="H381" s="6">
        <v>30</v>
      </c>
      <c r="I381" s="7" t="s">
        <v>30</v>
      </c>
      <c r="J381" s="7" t="s">
        <v>62</v>
      </c>
      <c r="K381" s="7" t="s">
        <v>32</v>
      </c>
      <c r="L381" s="7" t="s">
        <v>80</v>
      </c>
      <c r="M381" s="7" t="s">
        <v>73</v>
      </c>
      <c r="N381" s="7" t="s">
        <v>986</v>
      </c>
      <c r="O381" s="6">
        <v>0.62</v>
      </c>
      <c r="P381" s="7" t="s">
        <v>36</v>
      </c>
      <c r="Q381" s="7" t="s">
        <v>49</v>
      </c>
      <c r="R381" s="7" t="s">
        <v>236</v>
      </c>
      <c r="S381" s="8" t="s">
        <v>987</v>
      </c>
      <c r="T381" s="6">
        <v>75104</v>
      </c>
      <c r="U381" s="9">
        <v>42035</v>
      </c>
      <c r="V381" s="9">
        <v>42037</v>
      </c>
      <c r="W381" s="9" t="s">
        <v>974</v>
      </c>
      <c r="X381" s="10">
        <f>NETWORKDAYS(Table1[[#This Row],[Order Date]],Table1[[#This Row],[Ship Date]])</f>
        <v>1</v>
      </c>
      <c r="Y381" s="6">
        <v>788.79</v>
      </c>
      <c r="Z381" s="6">
        <v>10</v>
      </c>
      <c r="AA381" s="6">
        <v>1634.67</v>
      </c>
      <c r="AB381" s="6">
        <v>160.97</v>
      </c>
    </row>
    <row r="382" spans="1:28" ht="90" x14ac:dyDescent="0.45">
      <c r="A382" s="6">
        <v>911</v>
      </c>
      <c r="B382" s="6">
        <v>90185</v>
      </c>
      <c r="C382" s="7" t="s">
        <v>988</v>
      </c>
      <c r="D382" s="8" t="s">
        <v>78</v>
      </c>
      <c r="E382" s="7" t="s">
        <v>147</v>
      </c>
      <c r="F382" s="6">
        <v>0.05</v>
      </c>
      <c r="G382" s="6">
        <v>7.64</v>
      </c>
      <c r="H382" s="6">
        <v>5.83</v>
      </c>
      <c r="I382" s="7" t="s">
        <v>43</v>
      </c>
      <c r="J382" s="7" t="s">
        <v>62</v>
      </c>
      <c r="K382" s="7" t="s">
        <v>45</v>
      </c>
      <c r="L382" s="7" t="s">
        <v>55</v>
      </c>
      <c r="M382" s="7" t="s">
        <v>56</v>
      </c>
      <c r="N382" s="7" t="s">
        <v>989</v>
      </c>
      <c r="O382" s="6">
        <v>0.36</v>
      </c>
      <c r="P382" s="7" t="s">
        <v>36</v>
      </c>
      <c r="Q382" s="7" t="s">
        <v>82</v>
      </c>
      <c r="R382" s="7" t="s">
        <v>218</v>
      </c>
      <c r="S382" s="8" t="s">
        <v>990</v>
      </c>
      <c r="T382" s="6">
        <v>26003</v>
      </c>
      <c r="U382" s="9">
        <v>42035</v>
      </c>
      <c r="V382" s="9">
        <v>42037</v>
      </c>
      <c r="W382" s="9" t="s">
        <v>974</v>
      </c>
      <c r="X382" s="10">
        <f>NETWORKDAYS(Table1[[#This Row],[Order Date]],Table1[[#This Row],[Ship Date]])</f>
        <v>1</v>
      </c>
      <c r="Y382" s="6">
        <v>-21.018000000000001</v>
      </c>
      <c r="Z382" s="6">
        <v>2</v>
      </c>
      <c r="AA382" s="6">
        <v>16.600000000000001</v>
      </c>
      <c r="AB382" s="6">
        <v>7.59</v>
      </c>
    </row>
    <row r="383" spans="1:28" ht="115.5" x14ac:dyDescent="0.45">
      <c r="A383" s="6">
        <v>2137</v>
      </c>
      <c r="B383" s="6">
        <v>86002</v>
      </c>
      <c r="C383" s="7" t="s">
        <v>991</v>
      </c>
      <c r="D383" s="8" t="s">
        <v>28</v>
      </c>
      <c r="E383" s="7" t="s">
        <v>147</v>
      </c>
      <c r="F383" s="6">
        <v>0</v>
      </c>
      <c r="G383" s="6">
        <v>6.98</v>
      </c>
      <c r="H383" s="6">
        <v>1.6</v>
      </c>
      <c r="I383" s="7" t="s">
        <v>43</v>
      </c>
      <c r="J383" s="7" t="s">
        <v>62</v>
      </c>
      <c r="K383" s="7" t="s">
        <v>45</v>
      </c>
      <c r="L383" s="7" t="s">
        <v>55</v>
      </c>
      <c r="M383" s="7" t="s">
        <v>56</v>
      </c>
      <c r="N383" s="7" t="s">
        <v>992</v>
      </c>
      <c r="O383" s="6">
        <v>0.38</v>
      </c>
      <c r="P383" s="7" t="s">
        <v>36</v>
      </c>
      <c r="Q383" s="7" t="s">
        <v>37</v>
      </c>
      <c r="R383" s="7" t="s">
        <v>96</v>
      </c>
      <c r="S383" s="8" t="s">
        <v>993</v>
      </c>
      <c r="T383" s="6">
        <v>33407</v>
      </c>
      <c r="U383" s="9">
        <v>42035</v>
      </c>
      <c r="V383" s="9">
        <v>42037</v>
      </c>
      <c r="W383" s="9" t="s">
        <v>974</v>
      </c>
      <c r="X383" s="10">
        <f>NETWORKDAYS(Table1[[#This Row],[Order Date]],Table1[[#This Row],[Ship Date]])</f>
        <v>1</v>
      </c>
      <c r="Y383" s="6">
        <v>-343.86799999999999</v>
      </c>
      <c r="Z383" s="6">
        <v>9</v>
      </c>
      <c r="AA383" s="6">
        <v>64.48</v>
      </c>
      <c r="AB383" s="6">
        <v>6.98</v>
      </c>
    </row>
    <row r="384" spans="1:28" ht="77.25" x14ac:dyDescent="0.45">
      <c r="A384" s="6">
        <v>510</v>
      </c>
      <c r="B384" s="6">
        <v>90059</v>
      </c>
      <c r="C384" s="7" t="s">
        <v>994</v>
      </c>
      <c r="D384" s="8" t="s">
        <v>53</v>
      </c>
      <c r="E384" s="7" t="s">
        <v>29</v>
      </c>
      <c r="F384" s="6">
        <v>0.03</v>
      </c>
      <c r="G384" s="6">
        <v>6.37</v>
      </c>
      <c r="H384" s="6">
        <v>5.19</v>
      </c>
      <c r="I384" s="7" t="s">
        <v>43</v>
      </c>
      <c r="J384" s="7" t="s">
        <v>62</v>
      </c>
      <c r="K384" s="7" t="s">
        <v>45</v>
      </c>
      <c r="L384" s="7" t="s">
        <v>46</v>
      </c>
      <c r="M384" s="7" t="s">
        <v>47</v>
      </c>
      <c r="N384" s="7" t="s">
        <v>995</v>
      </c>
      <c r="O384" s="6">
        <v>0.38</v>
      </c>
      <c r="P384" s="7" t="s">
        <v>36</v>
      </c>
      <c r="Q384" s="7" t="s">
        <v>58</v>
      </c>
      <c r="R384" s="7" t="s">
        <v>59</v>
      </c>
      <c r="S384" s="8" t="s">
        <v>996</v>
      </c>
      <c r="T384" s="6">
        <v>95336</v>
      </c>
      <c r="U384" s="9">
        <v>42036</v>
      </c>
      <c r="V384" s="9">
        <v>42037</v>
      </c>
      <c r="W384" s="9" t="s">
        <v>974</v>
      </c>
      <c r="X384" s="10">
        <f>NETWORKDAYS(Table1[[#This Row],[Order Date]],Table1[[#This Row],[Ship Date]])</f>
        <v>1</v>
      </c>
      <c r="Y384" s="6">
        <v>-29.092700000000001</v>
      </c>
      <c r="Z384" s="6">
        <v>14</v>
      </c>
      <c r="AA384" s="6">
        <v>89.79</v>
      </c>
      <c r="AB384" s="6">
        <v>6.34</v>
      </c>
    </row>
    <row r="385" spans="1:28" ht="26.25" x14ac:dyDescent="0.45">
      <c r="A385" s="6">
        <v>2071</v>
      </c>
      <c r="B385" s="6">
        <v>88555</v>
      </c>
      <c r="C385" s="7" t="s">
        <v>997</v>
      </c>
      <c r="D385" s="8" t="s">
        <v>42</v>
      </c>
      <c r="E385" s="7" t="s">
        <v>147</v>
      </c>
      <c r="F385" s="6">
        <v>0.04</v>
      </c>
      <c r="G385" s="6">
        <v>3.08</v>
      </c>
      <c r="H385" s="6">
        <v>0.99</v>
      </c>
      <c r="I385" s="7" t="s">
        <v>43</v>
      </c>
      <c r="J385" s="7" t="s">
        <v>62</v>
      </c>
      <c r="K385" s="7" t="s">
        <v>45</v>
      </c>
      <c r="L385" s="7" t="s">
        <v>121</v>
      </c>
      <c r="M385" s="7" t="s">
        <v>47</v>
      </c>
      <c r="N385" s="7" t="s">
        <v>998</v>
      </c>
      <c r="O385" s="6">
        <v>0.37</v>
      </c>
      <c r="P385" s="7" t="s">
        <v>36</v>
      </c>
      <c r="Q385" s="7" t="s">
        <v>49</v>
      </c>
      <c r="R385" s="7" t="s">
        <v>192</v>
      </c>
      <c r="S385" s="8" t="s">
        <v>999</v>
      </c>
      <c r="T385" s="6">
        <v>48336</v>
      </c>
      <c r="U385" s="9">
        <v>42036</v>
      </c>
      <c r="V385" s="9">
        <v>42037</v>
      </c>
      <c r="W385" s="9" t="s">
        <v>974</v>
      </c>
      <c r="X385" s="10">
        <f>NETWORKDAYS(Table1[[#This Row],[Order Date]],Table1[[#This Row],[Ship Date]])</f>
        <v>1</v>
      </c>
      <c r="Y385" s="6">
        <v>23.204699999999999</v>
      </c>
      <c r="Z385" s="6">
        <v>11</v>
      </c>
      <c r="AA385" s="6">
        <v>33.630000000000003</v>
      </c>
      <c r="AB385" s="6">
        <v>3.04</v>
      </c>
    </row>
    <row r="386" spans="1:28" ht="26.25" x14ac:dyDescent="0.45">
      <c r="A386" s="6">
        <v>2555</v>
      </c>
      <c r="B386" s="6">
        <v>86529</v>
      </c>
      <c r="C386" s="7" t="s">
        <v>1000</v>
      </c>
      <c r="D386" s="8" t="s">
        <v>42</v>
      </c>
      <c r="E386" s="7" t="s">
        <v>29</v>
      </c>
      <c r="F386" s="6">
        <v>0.06</v>
      </c>
      <c r="G386" s="6">
        <v>4.91</v>
      </c>
      <c r="H386" s="6">
        <v>0.5</v>
      </c>
      <c r="I386" s="7" t="s">
        <v>43</v>
      </c>
      <c r="J386" s="7" t="s">
        <v>87</v>
      </c>
      <c r="K386" s="7" t="s">
        <v>45</v>
      </c>
      <c r="L386" s="7" t="s">
        <v>121</v>
      </c>
      <c r="M386" s="7" t="s">
        <v>47</v>
      </c>
      <c r="N386" s="7" t="s">
        <v>1001</v>
      </c>
      <c r="O386" s="6">
        <v>0.36</v>
      </c>
      <c r="P386" s="7" t="s">
        <v>36</v>
      </c>
      <c r="Q386" s="7" t="s">
        <v>49</v>
      </c>
      <c r="R386" s="7" t="s">
        <v>200</v>
      </c>
      <c r="S386" s="8" t="s">
        <v>243</v>
      </c>
      <c r="T386" s="6">
        <v>53711</v>
      </c>
      <c r="U386" s="9">
        <v>42037</v>
      </c>
      <c r="V386" s="9">
        <v>42037</v>
      </c>
      <c r="W386" s="9" t="s">
        <v>974</v>
      </c>
      <c r="X386" s="10">
        <f>NETWORKDAYS(Table1[[#This Row],[Order Date]],Table1[[#This Row],[Ship Date]])</f>
        <v>1</v>
      </c>
      <c r="Y386" s="6">
        <v>29.525099999999998</v>
      </c>
      <c r="Z386" s="6">
        <v>9</v>
      </c>
      <c r="AA386" s="6">
        <v>42.79</v>
      </c>
      <c r="AB386" s="6">
        <v>4.8499999999999996</v>
      </c>
    </row>
    <row r="387" spans="1:28" ht="26.25" x14ac:dyDescent="0.45">
      <c r="A387" s="6">
        <v>894</v>
      </c>
      <c r="B387" s="6">
        <v>38529</v>
      </c>
      <c r="C387" s="7" t="s">
        <v>857</v>
      </c>
      <c r="D387" s="8" t="s">
        <v>78</v>
      </c>
      <c r="E387" s="7" t="s">
        <v>79</v>
      </c>
      <c r="F387" s="6">
        <v>0.02</v>
      </c>
      <c r="G387" s="6">
        <v>1.1399999999999999</v>
      </c>
      <c r="H387" s="6">
        <v>0.7</v>
      </c>
      <c r="I387" s="7" t="s">
        <v>43</v>
      </c>
      <c r="J387" s="7" t="s">
        <v>62</v>
      </c>
      <c r="K387" s="7" t="s">
        <v>45</v>
      </c>
      <c r="L387" s="7" t="s">
        <v>409</v>
      </c>
      <c r="M387" s="7" t="s">
        <v>56</v>
      </c>
      <c r="N387" s="7" t="s">
        <v>1002</v>
      </c>
      <c r="O387" s="6">
        <v>0.38</v>
      </c>
      <c r="P387" s="7" t="s">
        <v>36</v>
      </c>
      <c r="Q387" s="7" t="s">
        <v>82</v>
      </c>
      <c r="R387" s="7" t="s">
        <v>345</v>
      </c>
      <c r="S387" s="8" t="s">
        <v>90</v>
      </c>
      <c r="T387" s="6">
        <v>20024</v>
      </c>
      <c r="U387" s="9">
        <v>42037</v>
      </c>
      <c r="V387" s="9">
        <v>42037</v>
      </c>
      <c r="W387" s="9" t="s">
        <v>974</v>
      </c>
      <c r="X387" s="10">
        <f>NETWORKDAYS(Table1[[#This Row],[Order Date]],Table1[[#This Row],[Ship Date]])</f>
        <v>1</v>
      </c>
      <c r="Y387" s="6">
        <v>-0.49</v>
      </c>
      <c r="Z387" s="6">
        <v>38</v>
      </c>
      <c r="AA387" s="6">
        <v>44.85</v>
      </c>
      <c r="AB387" s="6">
        <v>1.1200000000000001</v>
      </c>
    </row>
    <row r="388" spans="1:28" ht="77.25" x14ac:dyDescent="0.45">
      <c r="A388" s="6">
        <v>1121</v>
      </c>
      <c r="B388" s="6">
        <v>86767</v>
      </c>
      <c r="C388" s="7" t="s">
        <v>1003</v>
      </c>
      <c r="D388" s="8" t="s">
        <v>53</v>
      </c>
      <c r="E388" s="7" t="s">
        <v>79</v>
      </c>
      <c r="F388" s="6">
        <v>0.04</v>
      </c>
      <c r="G388" s="6">
        <v>19.98</v>
      </c>
      <c r="H388" s="6">
        <v>8.68</v>
      </c>
      <c r="I388" s="7" t="s">
        <v>43</v>
      </c>
      <c r="J388" s="7" t="s">
        <v>44</v>
      </c>
      <c r="K388" s="7" t="s">
        <v>45</v>
      </c>
      <c r="L388" s="7" t="s">
        <v>55</v>
      </c>
      <c r="M388" s="7" t="s">
        <v>47</v>
      </c>
      <c r="N388" s="7" t="s">
        <v>1004</v>
      </c>
      <c r="O388" s="6">
        <v>0.37</v>
      </c>
      <c r="P388" s="7" t="s">
        <v>36</v>
      </c>
      <c r="Q388" s="7" t="s">
        <v>58</v>
      </c>
      <c r="R388" s="7" t="s">
        <v>59</v>
      </c>
      <c r="S388" s="8" t="s">
        <v>1005</v>
      </c>
      <c r="T388" s="6">
        <v>92592</v>
      </c>
      <c r="U388" s="9">
        <v>42042</v>
      </c>
      <c r="V388" s="9">
        <v>42049</v>
      </c>
      <c r="W388" s="9" t="s">
        <v>974</v>
      </c>
      <c r="X388" s="10">
        <f>NETWORKDAYS(Table1[[#This Row],[Order Date]],Table1[[#This Row],[Ship Date]])</f>
        <v>5</v>
      </c>
      <c r="Y388" s="6">
        <v>108</v>
      </c>
      <c r="Z388" s="6">
        <v>8</v>
      </c>
      <c r="AA388" s="6">
        <v>168.04</v>
      </c>
      <c r="AB388" s="6">
        <v>19.940000000000001</v>
      </c>
    </row>
    <row r="389" spans="1:28" ht="26.25" x14ac:dyDescent="0.45">
      <c r="A389" s="6">
        <v>1671</v>
      </c>
      <c r="B389" s="6">
        <v>86724</v>
      </c>
      <c r="C389" s="7" t="s">
        <v>1006</v>
      </c>
      <c r="D389" s="8" t="s">
        <v>28</v>
      </c>
      <c r="E389" s="7" t="s">
        <v>79</v>
      </c>
      <c r="F389" s="6">
        <v>0.1</v>
      </c>
      <c r="G389" s="6">
        <v>4.13</v>
      </c>
      <c r="H389" s="6">
        <v>0.99</v>
      </c>
      <c r="I389" s="7" t="s">
        <v>43</v>
      </c>
      <c r="J389" s="7" t="s">
        <v>31</v>
      </c>
      <c r="K389" s="7" t="s">
        <v>45</v>
      </c>
      <c r="L389" s="7" t="s">
        <v>121</v>
      </c>
      <c r="M389" s="7" t="s">
        <v>47</v>
      </c>
      <c r="N389" s="7" t="s">
        <v>589</v>
      </c>
      <c r="O389" s="6">
        <v>0.39</v>
      </c>
      <c r="P389" s="7" t="s">
        <v>36</v>
      </c>
      <c r="Q389" s="7" t="s">
        <v>37</v>
      </c>
      <c r="R389" s="7" t="s">
        <v>169</v>
      </c>
      <c r="S389" s="8" t="s">
        <v>1007</v>
      </c>
      <c r="T389" s="6">
        <v>22015</v>
      </c>
      <c r="U389" s="9">
        <v>42044</v>
      </c>
      <c r="V389" s="9">
        <v>42048</v>
      </c>
      <c r="W389" s="9" t="s">
        <v>974</v>
      </c>
      <c r="X389" s="10">
        <f>NETWORKDAYS(Table1[[#This Row],[Order Date]],Table1[[#This Row],[Ship Date]])</f>
        <v>5</v>
      </c>
      <c r="Y389" s="6">
        <v>-40.53</v>
      </c>
      <c r="Z389" s="6">
        <v>13</v>
      </c>
      <c r="AA389" s="6">
        <v>52.16</v>
      </c>
      <c r="AB389" s="6">
        <v>4.03</v>
      </c>
    </row>
    <row r="390" spans="1:28" ht="51.75" x14ac:dyDescent="0.45">
      <c r="A390" s="6">
        <v>1340</v>
      </c>
      <c r="B390" s="6">
        <v>21636</v>
      </c>
      <c r="C390" s="7" t="s">
        <v>1008</v>
      </c>
      <c r="D390" s="8" t="s">
        <v>78</v>
      </c>
      <c r="E390" s="7" t="s">
        <v>79</v>
      </c>
      <c r="F390" s="6">
        <v>0</v>
      </c>
      <c r="G390" s="6">
        <v>22.38</v>
      </c>
      <c r="H390" s="6">
        <v>15.1</v>
      </c>
      <c r="I390" s="7" t="s">
        <v>54</v>
      </c>
      <c r="J390" s="7" t="s">
        <v>87</v>
      </c>
      <c r="K390" s="7" t="s">
        <v>45</v>
      </c>
      <c r="L390" s="7" t="s">
        <v>46</v>
      </c>
      <c r="M390" s="7" t="s">
        <v>47</v>
      </c>
      <c r="N390" s="7" t="s">
        <v>1009</v>
      </c>
      <c r="O390" s="6">
        <v>0.38</v>
      </c>
      <c r="P390" s="7" t="s">
        <v>36</v>
      </c>
      <c r="Q390" s="7" t="s">
        <v>82</v>
      </c>
      <c r="R390" s="7" t="s">
        <v>83</v>
      </c>
      <c r="S390" s="8" t="s">
        <v>84</v>
      </c>
      <c r="T390" s="6">
        <v>10170</v>
      </c>
      <c r="U390" s="9">
        <v>42045</v>
      </c>
      <c r="V390" s="9">
        <v>42052</v>
      </c>
      <c r="W390" s="9" t="s">
        <v>974</v>
      </c>
      <c r="X390" s="10">
        <f>NETWORKDAYS(Table1[[#This Row],[Order Date]],Table1[[#This Row],[Ship Date]])</f>
        <v>6</v>
      </c>
      <c r="Y390" s="6">
        <v>-52.646999999999998</v>
      </c>
      <c r="Z390" s="6">
        <v>29</v>
      </c>
      <c r="AA390" s="6">
        <v>682.68</v>
      </c>
      <c r="AB390" s="6">
        <v>22.38</v>
      </c>
    </row>
    <row r="391" spans="1:28" ht="102.75" x14ac:dyDescent="0.45">
      <c r="A391" s="6">
        <v>1340</v>
      </c>
      <c r="B391" s="6">
        <v>21636</v>
      </c>
      <c r="C391" s="7" t="s">
        <v>1008</v>
      </c>
      <c r="D391" s="8" t="s">
        <v>78</v>
      </c>
      <c r="E391" s="7" t="s">
        <v>79</v>
      </c>
      <c r="F391" s="6">
        <v>7.0000000000000007E-2</v>
      </c>
      <c r="G391" s="6">
        <v>5.98</v>
      </c>
      <c r="H391" s="6">
        <v>4.6900000000000004</v>
      </c>
      <c r="I391" s="7" t="s">
        <v>43</v>
      </c>
      <c r="J391" s="7" t="s">
        <v>87</v>
      </c>
      <c r="K391" s="7" t="s">
        <v>45</v>
      </c>
      <c r="L391" s="7" t="s">
        <v>187</v>
      </c>
      <c r="M391" s="7" t="s">
        <v>47</v>
      </c>
      <c r="N391" s="7" t="s">
        <v>1010</v>
      </c>
      <c r="O391" s="6">
        <v>0.68</v>
      </c>
      <c r="P391" s="7" t="s">
        <v>36</v>
      </c>
      <c r="Q391" s="7" t="s">
        <v>82</v>
      </c>
      <c r="R391" s="7" t="s">
        <v>83</v>
      </c>
      <c r="S391" s="8" t="s">
        <v>84</v>
      </c>
      <c r="T391" s="6">
        <v>10170</v>
      </c>
      <c r="U391" s="9">
        <v>42045</v>
      </c>
      <c r="V391" s="9">
        <v>42050</v>
      </c>
      <c r="W391" s="9" t="s">
        <v>974</v>
      </c>
      <c r="X391" s="10">
        <f>NETWORKDAYS(Table1[[#This Row],[Order Date]],Table1[[#This Row],[Ship Date]])</f>
        <v>4</v>
      </c>
      <c r="Y391" s="6">
        <v>-24.44</v>
      </c>
      <c r="Z391" s="6">
        <v>11</v>
      </c>
      <c r="AA391" s="6">
        <v>73.44</v>
      </c>
      <c r="AB391" s="6">
        <v>5.91</v>
      </c>
    </row>
    <row r="392" spans="1:28" ht="102.75" x14ac:dyDescent="0.45">
      <c r="A392" s="6">
        <v>1341</v>
      </c>
      <c r="B392" s="6">
        <v>91244</v>
      </c>
      <c r="C392" s="7" t="s">
        <v>836</v>
      </c>
      <c r="D392" s="8" t="s">
        <v>78</v>
      </c>
      <c r="E392" s="7" t="s">
        <v>79</v>
      </c>
      <c r="F392" s="6">
        <v>7.0000000000000007E-2</v>
      </c>
      <c r="G392" s="6">
        <v>5.98</v>
      </c>
      <c r="H392" s="6">
        <v>4.6900000000000004</v>
      </c>
      <c r="I392" s="7" t="s">
        <v>43</v>
      </c>
      <c r="J392" s="7" t="s">
        <v>87</v>
      </c>
      <c r="K392" s="7" t="s">
        <v>45</v>
      </c>
      <c r="L392" s="7" t="s">
        <v>187</v>
      </c>
      <c r="M392" s="7" t="s">
        <v>47</v>
      </c>
      <c r="N392" s="7" t="s">
        <v>1010</v>
      </c>
      <c r="O392" s="6">
        <v>0.68</v>
      </c>
      <c r="P392" s="7" t="s">
        <v>36</v>
      </c>
      <c r="Q392" s="7" t="s">
        <v>82</v>
      </c>
      <c r="R392" s="7" t="s">
        <v>291</v>
      </c>
      <c r="S392" s="8" t="s">
        <v>838</v>
      </c>
      <c r="T392" s="6">
        <v>17201</v>
      </c>
      <c r="U392" s="9">
        <v>42045</v>
      </c>
      <c r="V392" s="9">
        <v>42050</v>
      </c>
      <c r="W392" s="9" t="s">
        <v>974</v>
      </c>
      <c r="X392" s="10">
        <f>NETWORKDAYS(Table1[[#This Row],[Order Date]],Table1[[#This Row],[Ship Date]])</f>
        <v>4</v>
      </c>
      <c r="Y392" s="6">
        <v>-12.7088</v>
      </c>
      <c r="Z392" s="6">
        <v>3</v>
      </c>
      <c r="AA392" s="6">
        <v>20.03</v>
      </c>
      <c r="AB392" s="6">
        <v>5.91</v>
      </c>
    </row>
    <row r="393" spans="1:28" ht="26.25" x14ac:dyDescent="0.45">
      <c r="A393" s="6">
        <v>3004</v>
      </c>
      <c r="B393" s="6">
        <v>54949</v>
      </c>
      <c r="C393" s="7" t="s">
        <v>1011</v>
      </c>
      <c r="D393" s="8" t="s">
        <v>53</v>
      </c>
      <c r="E393" s="7" t="s">
        <v>79</v>
      </c>
      <c r="F393" s="6">
        <v>0.08</v>
      </c>
      <c r="G393" s="6">
        <v>6.48</v>
      </c>
      <c r="H393" s="6">
        <v>6.81</v>
      </c>
      <c r="I393" s="7" t="s">
        <v>43</v>
      </c>
      <c r="J393" s="7" t="s">
        <v>62</v>
      </c>
      <c r="K393" s="7" t="s">
        <v>45</v>
      </c>
      <c r="L393" s="7" t="s">
        <v>55</v>
      </c>
      <c r="M393" s="7" t="s">
        <v>47</v>
      </c>
      <c r="N393" s="7" t="s">
        <v>1012</v>
      </c>
      <c r="O393" s="6">
        <v>0.36</v>
      </c>
      <c r="P393" s="7" t="s">
        <v>36</v>
      </c>
      <c r="Q393" s="7" t="s">
        <v>58</v>
      </c>
      <c r="R393" s="7" t="s">
        <v>59</v>
      </c>
      <c r="S393" s="8" t="s">
        <v>68</v>
      </c>
      <c r="T393" s="6">
        <v>90049</v>
      </c>
      <c r="U393" s="9">
        <v>42045</v>
      </c>
      <c r="V393" s="9">
        <v>42050</v>
      </c>
      <c r="W393" s="9" t="s">
        <v>974</v>
      </c>
      <c r="X393" s="10">
        <f>NETWORKDAYS(Table1[[#This Row],[Order Date]],Table1[[#This Row],[Ship Date]])</f>
        <v>4</v>
      </c>
      <c r="Y393" s="6">
        <v>-94.59</v>
      </c>
      <c r="Z393" s="6">
        <v>58</v>
      </c>
      <c r="AA393" s="6">
        <v>382.33</v>
      </c>
      <c r="AB393" s="6">
        <v>6.4</v>
      </c>
    </row>
    <row r="394" spans="1:28" ht="39" x14ac:dyDescent="0.45">
      <c r="A394" s="6">
        <v>3004</v>
      </c>
      <c r="B394" s="6">
        <v>54949</v>
      </c>
      <c r="C394" s="7" t="s">
        <v>1011</v>
      </c>
      <c r="D394" s="8" t="s">
        <v>53</v>
      </c>
      <c r="E394" s="7" t="s">
        <v>79</v>
      </c>
      <c r="F394" s="6">
        <v>0.09</v>
      </c>
      <c r="G394" s="6">
        <v>20.98</v>
      </c>
      <c r="H394" s="6">
        <v>53.03</v>
      </c>
      <c r="I394" s="7" t="s">
        <v>30</v>
      </c>
      <c r="J394" s="7" t="s">
        <v>62</v>
      </c>
      <c r="K394" s="7" t="s">
        <v>45</v>
      </c>
      <c r="L394" s="7" t="s">
        <v>187</v>
      </c>
      <c r="M394" s="7" t="s">
        <v>73</v>
      </c>
      <c r="N394" s="7" t="s">
        <v>1013</v>
      </c>
      <c r="O394" s="6">
        <v>0.78</v>
      </c>
      <c r="P394" s="7" t="s">
        <v>36</v>
      </c>
      <c r="Q394" s="7" t="s">
        <v>58</v>
      </c>
      <c r="R394" s="7" t="s">
        <v>59</v>
      </c>
      <c r="S394" s="8" t="s">
        <v>68</v>
      </c>
      <c r="T394" s="6">
        <v>90049</v>
      </c>
      <c r="U394" s="9">
        <v>42045</v>
      </c>
      <c r="V394" s="9">
        <v>42052</v>
      </c>
      <c r="W394" s="9" t="s">
        <v>974</v>
      </c>
      <c r="X394" s="10">
        <f>NETWORKDAYS(Table1[[#This Row],[Order Date]],Table1[[#This Row],[Ship Date]])</f>
        <v>6</v>
      </c>
      <c r="Y394" s="6">
        <v>-293.74</v>
      </c>
      <c r="Z394" s="6">
        <v>13</v>
      </c>
      <c r="AA394" s="6">
        <v>356.61</v>
      </c>
      <c r="AB394" s="6">
        <v>20.89</v>
      </c>
    </row>
    <row r="395" spans="1:28" ht="26.25" x14ac:dyDescent="0.45">
      <c r="A395" s="6">
        <v>3006</v>
      </c>
      <c r="B395" s="6">
        <v>91388</v>
      </c>
      <c r="C395" s="7" t="s">
        <v>1014</v>
      </c>
      <c r="D395" s="8" t="s">
        <v>53</v>
      </c>
      <c r="E395" s="7" t="s">
        <v>79</v>
      </c>
      <c r="F395" s="6">
        <v>0.08</v>
      </c>
      <c r="G395" s="6">
        <v>6.48</v>
      </c>
      <c r="H395" s="6">
        <v>6.81</v>
      </c>
      <c r="I395" s="7" t="s">
        <v>43</v>
      </c>
      <c r="J395" s="7" t="s">
        <v>62</v>
      </c>
      <c r="K395" s="7" t="s">
        <v>45</v>
      </c>
      <c r="L395" s="7" t="s">
        <v>55</v>
      </c>
      <c r="M395" s="7" t="s">
        <v>47</v>
      </c>
      <c r="N395" s="7" t="s">
        <v>1012</v>
      </c>
      <c r="O395" s="6">
        <v>0.36</v>
      </c>
      <c r="P395" s="7" t="s">
        <v>36</v>
      </c>
      <c r="Q395" s="7" t="s">
        <v>58</v>
      </c>
      <c r="R395" s="7" t="s">
        <v>184</v>
      </c>
      <c r="S395" s="8" t="s">
        <v>1015</v>
      </c>
      <c r="T395" s="6">
        <v>83402</v>
      </c>
      <c r="U395" s="9">
        <v>42045</v>
      </c>
      <c r="V395" s="9">
        <v>42050</v>
      </c>
      <c r="W395" s="9" t="s">
        <v>974</v>
      </c>
      <c r="X395" s="10">
        <f>NETWORKDAYS(Table1[[#This Row],[Order Date]],Table1[[#This Row],[Ship Date]])</f>
        <v>4</v>
      </c>
      <c r="Y395" s="6">
        <v>-49.186799999999998</v>
      </c>
      <c r="Z395" s="6">
        <v>14</v>
      </c>
      <c r="AA395" s="6">
        <v>92.29</v>
      </c>
      <c r="AB395" s="6">
        <v>6.4</v>
      </c>
    </row>
    <row r="396" spans="1:28" ht="39" x14ac:dyDescent="0.45">
      <c r="A396" s="6">
        <v>3006</v>
      </c>
      <c r="B396" s="6">
        <v>91388</v>
      </c>
      <c r="C396" s="7" t="s">
        <v>1014</v>
      </c>
      <c r="D396" s="8" t="s">
        <v>53</v>
      </c>
      <c r="E396" s="7" t="s">
        <v>79</v>
      </c>
      <c r="F396" s="6">
        <v>0.09</v>
      </c>
      <c r="G396" s="6">
        <v>20.98</v>
      </c>
      <c r="H396" s="6">
        <v>53.03</v>
      </c>
      <c r="I396" s="7" t="s">
        <v>30</v>
      </c>
      <c r="J396" s="7" t="s">
        <v>62</v>
      </c>
      <c r="K396" s="7" t="s">
        <v>45</v>
      </c>
      <c r="L396" s="7" t="s">
        <v>187</v>
      </c>
      <c r="M396" s="7" t="s">
        <v>73</v>
      </c>
      <c r="N396" s="7" t="s">
        <v>1013</v>
      </c>
      <c r="O396" s="6">
        <v>0.78</v>
      </c>
      <c r="P396" s="7" t="s">
        <v>36</v>
      </c>
      <c r="Q396" s="7" t="s">
        <v>58</v>
      </c>
      <c r="R396" s="7" t="s">
        <v>184</v>
      </c>
      <c r="S396" s="8" t="s">
        <v>1015</v>
      </c>
      <c r="T396" s="6">
        <v>83402</v>
      </c>
      <c r="U396" s="9">
        <v>42045</v>
      </c>
      <c r="V396" s="9">
        <v>42052</v>
      </c>
      <c r="W396" s="9" t="s">
        <v>974</v>
      </c>
      <c r="X396" s="10">
        <f>NETWORKDAYS(Table1[[#This Row],[Order Date]],Table1[[#This Row],[Ship Date]])</f>
        <v>6</v>
      </c>
      <c r="Y396" s="6">
        <v>-152.7448</v>
      </c>
      <c r="Z396" s="6">
        <v>3</v>
      </c>
      <c r="AA396" s="6">
        <v>82.29</v>
      </c>
      <c r="AB396" s="6">
        <v>20.89</v>
      </c>
    </row>
    <row r="397" spans="1:28" ht="90" x14ac:dyDescent="0.45">
      <c r="A397" s="6">
        <v>2302</v>
      </c>
      <c r="B397" s="6">
        <v>87695</v>
      </c>
      <c r="C397" s="7" t="s">
        <v>120</v>
      </c>
      <c r="D397" s="8" t="s">
        <v>28</v>
      </c>
      <c r="E397" s="7" t="s">
        <v>29</v>
      </c>
      <c r="F397" s="6">
        <v>7.0000000000000007E-2</v>
      </c>
      <c r="G397" s="6">
        <v>270.98</v>
      </c>
      <c r="H397" s="6">
        <v>50</v>
      </c>
      <c r="I397" s="7" t="s">
        <v>30</v>
      </c>
      <c r="J397" s="7" t="s">
        <v>62</v>
      </c>
      <c r="K397" s="7" t="s">
        <v>32</v>
      </c>
      <c r="L397" s="7" t="s">
        <v>80</v>
      </c>
      <c r="M397" s="7" t="s">
        <v>73</v>
      </c>
      <c r="N397" s="7" t="s">
        <v>1016</v>
      </c>
      <c r="O397" s="6">
        <v>0.77</v>
      </c>
      <c r="P397" s="7" t="s">
        <v>36</v>
      </c>
      <c r="Q397" s="7" t="s">
        <v>37</v>
      </c>
      <c r="R397" s="7" t="s">
        <v>96</v>
      </c>
      <c r="S397" s="8" t="s">
        <v>123</v>
      </c>
      <c r="T397" s="6">
        <v>32404</v>
      </c>
      <c r="U397" s="9">
        <v>42046</v>
      </c>
      <c r="V397" s="9">
        <v>42048</v>
      </c>
      <c r="W397" s="9" t="s">
        <v>974</v>
      </c>
      <c r="X397" s="10">
        <f>NETWORKDAYS(Table1[[#This Row],[Order Date]],Table1[[#This Row],[Ship Date]])</f>
        <v>3</v>
      </c>
      <c r="Y397" s="6">
        <v>27.725999999999999</v>
      </c>
      <c r="Z397" s="6">
        <v>9</v>
      </c>
      <c r="AA397" s="6">
        <v>2439.37</v>
      </c>
      <c r="AB397" s="6">
        <v>270.91000000000003</v>
      </c>
    </row>
    <row r="398" spans="1:28" ht="90" x14ac:dyDescent="0.45">
      <c r="A398" s="6">
        <v>2303</v>
      </c>
      <c r="B398" s="6">
        <v>47493</v>
      </c>
      <c r="C398" s="7" t="s">
        <v>125</v>
      </c>
      <c r="D398" s="8" t="s">
        <v>78</v>
      </c>
      <c r="E398" s="7" t="s">
        <v>29</v>
      </c>
      <c r="F398" s="6">
        <v>7.0000000000000007E-2</v>
      </c>
      <c r="G398" s="6">
        <v>270.98</v>
      </c>
      <c r="H398" s="6">
        <v>50</v>
      </c>
      <c r="I398" s="7" t="s">
        <v>30</v>
      </c>
      <c r="J398" s="7" t="s">
        <v>62</v>
      </c>
      <c r="K398" s="7" t="s">
        <v>32</v>
      </c>
      <c r="L398" s="7" t="s">
        <v>80</v>
      </c>
      <c r="M398" s="7" t="s">
        <v>73</v>
      </c>
      <c r="N398" s="7" t="s">
        <v>1016</v>
      </c>
      <c r="O398" s="6">
        <v>0.77</v>
      </c>
      <c r="P398" s="7" t="s">
        <v>36</v>
      </c>
      <c r="Q398" s="7" t="s">
        <v>82</v>
      </c>
      <c r="R398" s="7" t="s">
        <v>83</v>
      </c>
      <c r="S398" s="8" t="s">
        <v>84</v>
      </c>
      <c r="T398" s="6">
        <v>10011</v>
      </c>
      <c r="U398" s="9">
        <v>42046</v>
      </c>
      <c r="V398" s="9">
        <v>42048</v>
      </c>
      <c r="W398" s="9" t="s">
        <v>974</v>
      </c>
      <c r="X398" s="10">
        <f>NETWORKDAYS(Table1[[#This Row],[Order Date]],Table1[[#This Row],[Ship Date]])</f>
        <v>3</v>
      </c>
      <c r="Y398" s="6">
        <v>-96.05</v>
      </c>
      <c r="Z398" s="6">
        <v>36</v>
      </c>
      <c r="AA398" s="6">
        <v>9757.48</v>
      </c>
      <c r="AB398" s="6">
        <v>270.91000000000003</v>
      </c>
    </row>
    <row r="399" spans="1:28" ht="51.75" x14ac:dyDescent="0.45">
      <c r="A399" s="6">
        <v>1354</v>
      </c>
      <c r="B399" s="6">
        <v>91209</v>
      </c>
      <c r="C399" s="7" t="s">
        <v>1017</v>
      </c>
      <c r="D399" s="8" t="s">
        <v>42</v>
      </c>
      <c r="E399" s="7" t="s">
        <v>70</v>
      </c>
      <c r="F399" s="6">
        <v>0.04</v>
      </c>
      <c r="G399" s="6">
        <v>4.9800000000000004</v>
      </c>
      <c r="H399" s="6">
        <v>0.49</v>
      </c>
      <c r="I399" s="7" t="s">
        <v>43</v>
      </c>
      <c r="J399" s="7" t="s">
        <v>44</v>
      </c>
      <c r="K399" s="7" t="s">
        <v>45</v>
      </c>
      <c r="L399" s="7" t="s">
        <v>121</v>
      </c>
      <c r="M399" s="7" t="s">
        <v>47</v>
      </c>
      <c r="N399" s="7" t="s">
        <v>456</v>
      </c>
      <c r="O399" s="6">
        <v>0.39</v>
      </c>
      <c r="P399" s="7" t="s">
        <v>36</v>
      </c>
      <c r="Q399" s="7" t="s">
        <v>49</v>
      </c>
      <c r="R399" s="7" t="s">
        <v>236</v>
      </c>
      <c r="S399" s="8" t="s">
        <v>1018</v>
      </c>
      <c r="T399" s="6">
        <v>76086</v>
      </c>
      <c r="U399" s="9">
        <v>42046</v>
      </c>
      <c r="V399" s="9">
        <v>42048</v>
      </c>
      <c r="W399" s="9" t="s">
        <v>974</v>
      </c>
      <c r="X399" s="10">
        <f>NETWORKDAYS(Table1[[#This Row],[Order Date]],Table1[[#This Row],[Ship Date]])</f>
        <v>3</v>
      </c>
      <c r="Y399" s="6">
        <v>4.4104000000000001</v>
      </c>
      <c r="Z399" s="6">
        <v>2</v>
      </c>
      <c r="AA399" s="6">
        <v>10.039999999999999</v>
      </c>
      <c r="AB399" s="6">
        <v>4.9400000000000004</v>
      </c>
    </row>
    <row r="400" spans="1:28" ht="90" x14ac:dyDescent="0.45">
      <c r="A400" s="6">
        <v>2072</v>
      </c>
      <c r="B400" s="6">
        <v>88556</v>
      </c>
      <c r="C400" s="7" t="s">
        <v>1019</v>
      </c>
      <c r="D400" s="8" t="s">
        <v>42</v>
      </c>
      <c r="E400" s="7" t="s">
        <v>70</v>
      </c>
      <c r="F400" s="6">
        <v>0.09</v>
      </c>
      <c r="G400" s="6">
        <v>260.98</v>
      </c>
      <c r="H400" s="6">
        <v>41.91</v>
      </c>
      <c r="I400" s="7" t="s">
        <v>30</v>
      </c>
      <c r="J400" s="7" t="s">
        <v>62</v>
      </c>
      <c r="K400" s="7" t="s">
        <v>32</v>
      </c>
      <c r="L400" s="7" t="s">
        <v>88</v>
      </c>
      <c r="M400" s="7" t="s">
        <v>34</v>
      </c>
      <c r="N400" s="7" t="s">
        <v>1020</v>
      </c>
      <c r="O400" s="6">
        <v>0.59</v>
      </c>
      <c r="P400" s="7" t="s">
        <v>36</v>
      </c>
      <c r="Q400" s="7" t="s">
        <v>49</v>
      </c>
      <c r="R400" s="7" t="s">
        <v>192</v>
      </c>
      <c r="S400" s="8" t="s">
        <v>1021</v>
      </c>
      <c r="T400" s="6">
        <v>48505</v>
      </c>
      <c r="U400" s="9">
        <v>42046</v>
      </c>
      <c r="V400" s="9">
        <v>42048</v>
      </c>
      <c r="W400" s="9" t="s">
        <v>974</v>
      </c>
      <c r="X400" s="10">
        <f>NETWORKDAYS(Table1[[#This Row],[Order Date]],Table1[[#This Row],[Ship Date]])</f>
        <v>3</v>
      </c>
      <c r="Y400" s="6">
        <v>1307.2692</v>
      </c>
      <c r="Z400" s="6">
        <v>14</v>
      </c>
      <c r="AA400" s="6">
        <v>3377.06</v>
      </c>
      <c r="AB400" s="6">
        <v>260.89</v>
      </c>
    </row>
    <row r="401" spans="1:28" ht="26.25" x14ac:dyDescent="0.45">
      <c r="A401" s="6">
        <v>2072</v>
      </c>
      <c r="B401" s="6">
        <v>88556</v>
      </c>
      <c r="C401" s="7" t="s">
        <v>1019</v>
      </c>
      <c r="D401" s="8" t="s">
        <v>42</v>
      </c>
      <c r="E401" s="7" t="s">
        <v>70</v>
      </c>
      <c r="F401" s="6">
        <v>0.01</v>
      </c>
      <c r="G401" s="6">
        <v>10.52</v>
      </c>
      <c r="H401" s="6">
        <v>7.94</v>
      </c>
      <c r="I401" s="7" t="s">
        <v>43</v>
      </c>
      <c r="J401" s="7" t="s">
        <v>62</v>
      </c>
      <c r="K401" s="7" t="s">
        <v>32</v>
      </c>
      <c r="L401" s="7" t="s">
        <v>99</v>
      </c>
      <c r="M401" s="7" t="s">
        <v>94</v>
      </c>
      <c r="N401" s="7" t="s">
        <v>1022</v>
      </c>
      <c r="O401" s="6">
        <v>0.52</v>
      </c>
      <c r="P401" s="7" t="s">
        <v>36</v>
      </c>
      <c r="Q401" s="7" t="s">
        <v>49</v>
      </c>
      <c r="R401" s="7" t="s">
        <v>192</v>
      </c>
      <c r="S401" s="8" t="s">
        <v>1021</v>
      </c>
      <c r="T401" s="6">
        <v>48505</v>
      </c>
      <c r="U401" s="9">
        <v>42046</v>
      </c>
      <c r="V401" s="9">
        <v>42048</v>
      </c>
      <c r="W401" s="9" t="s">
        <v>974</v>
      </c>
      <c r="X401" s="10">
        <f>NETWORKDAYS(Table1[[#This Row],[Order Date]],Table1[[#This Row],[Ship Date]])</f>
        <v>3</v>
      </c>
      <c r="Y401" s="6">
        <v>-15.8184</v>
      </c>
      <c r="Z401" s="6">
        <v>11</v>
      </c>
      <c r="AA401" s="6">
        <v>123.93</v>
      </c>
      <c r="AB401" s="6">
        <v>10.51</v>
      </c>
    </row>
    <row r="402" spans="1:28" ht="26.25" x14ac:dyDescent="0.45">
      <c r="A402" s="6">
        <v>2072</v>
      </c>
      <c r="B402" s="6">
        <v>88556</v>
      </c>
      <c r="C402" s="7" t="s">
        <v>1019</v>
      </c>
      <c r="D402" s="8" t="s">
        <v>42</v>
      </c>
      <c r="E402" s="7" t="s">
        <v>70</v>
      </c>
      <c r="F402" s="6">
        <v>0.02</v>
      </c>
      <c r="G402" s="6">
        <v>5.98</v>
      </c>
      <c r="H402" s="6">
        <v>7.5</v>
      </c>
      <c r="I402" s="7" t="s">
        <v>54</v>
      </c>
      <c r="J402" s="7" t="s">
        <v>62</v>
      </c>
      <c r="K402" s="7" t="s">
        <v>45</v>
      </c>
      <c r="L402" s="7" t="s">
        <v>55</v>
      </c>
      <c r="M402" s="7" t="s">
        <v>47</v>
      </c>
      <c r="N402" s="7" t="s">
        <v>1023</v>
      </c>
      <c r="O402" s="6">
        <v>0.4</v>
      </c>
      <c r="P402" s="7" t="s">
        <v>36</v>
      </c>
      <c r="Q402" s="7" t="s">
        <v>49</v>
      </c>
      <c r="R402" s="7" t="s">
        <v>192</v>
      </c>
      <c r="S402" s="8" t="s">
        <v>1021</v>
      </c>
      <c r="T402" s="6">
        <v>48505</v>
      </c>
      <c r="U402" s="9">
        <v>42046</v>
      </c>
      <c r="V402" s="9">
        <v>42048</v>
      </c>
      <c r="W402" s="9" t="s">
        <v>974</v>
      </c>
      <c r="X402" s="10">
        <f>NETWORKDAYS(Table1[[#This Row],[Order Date]],Table1[[#This Row],[Ship Date]])</f>
        <v>3</v>
      </c>
      <c r="Y402" s="6">
        <v>-55.8324</v>
      </c>
      <c r="Z402" s="6">
        <v>14</v>
      </c>
      <c r="AA402" s="6">
        <v>93.96</v>
      </c>
      <c r="AB402" s="6">
        <v>5.96</v>
      </c>
    </row>
    <row r="403" spans="1:28" ht="51.75" x14ac:dyDescent="0.45">
      <c r="A403" s="6">
        <v>2489</v>
      </c>
      <c r="B403" s="6">
        <v>86883</v>
      </c>
      <c r="C403" s="7" t="s">
        <v>555</v>
      </c>
      <c r="D403" s="8" t="s">
        <v>53</v>
      </c>
      <c r="E403" s="7" t="s">
        <v>70</v>
      </c>
      <c r="F403" s="6">
        <v>0.01</v>
      </c>
      <c r="G403" s="6">
        <v>2036.48</v>
      </c>
      <c r="H403" s="6">
        <v>14.7</v>
      </c>
      <c r="I403" s="7" t="s">
        <v>30</v>
      </c>
      <c r="J403" s="7" t="s">
        <v>44</v>
      </c>
      <c r="K403" s="7" t="s">
        <v>71</v>
      </c>
      <c r="L403" s="7" t="s">
        <v>72</v>
      </c>
      <c r="M403" s="7" t="s">
        <v>73</v>
      </c>
      <c r="N403" s="7" t="s">
        <v>1024</v>
      </c>
      <c r="O403" s="6">
        <v>0.55000000000000004</v>
      </c>
      <c r="P403" s="7" t="s">
        <v>36</v>
      </c>
      <c r="Q403" s="7" t="s">
        <v>58</v>
      </c>
      <c r="R403" s="7" t="s">
        <v>59</v>
      </c>
      <c r="S403" s="8" t="s">
        <v>556</v>
      </c>
      <c r="T403" s="6">
        <v>94521</v>
      </c>
      <c r="U403" s="9">
        <v>42046</v>
      </c>
      <c r="V403" s="9">
        <v>42048</v>
      </c>
      <c r="W403" s="9" t="s">
        <v>974</v>
      </c>
      <c r="X403" s="10">
        <f>NETWORKDAYS(Table1[[#This Row],[Order Date]],Table1[[#This Row],[Ship Date]])</f>
        <v>3</v>
      </c>
      <c r="Y403" s="6">
        <v>-1596.7457999999999</v>
      </c>
      <c r="Z403" s="6">
        <v>2</v>
      </c>
      <c r="AA403" s="6">
        <v>3786.84</v>
      </c>
      <c r="AB403" s="6">
        <v>2036.47</v>
      </c>
    </row>
    <row r="404" spans="1:28" ht="102.75" x14ac:dyDescent="0.45">
      <c r="A404" s="6">
        <v>757</v>
      </c>
      <c r="B404" s="6">
        <v>90258</v>
      </c>
      <c r="C404" s="7" t="s">
        <v>1025</v>
      </c>
      <c r="D404" s="8" t="s">
        <v>53</v>
      </c>
      <c r="E404" s="7" t="s">
        <v>147</v>
      </c>
      <c r="F404" s="6">
        <v>0.03</v>
      </c>
      <c r="G404" s="6">
        <v>37.94</v>
      </c>
      <c r="H404" s="6">
        <v>5.08</v>
      </c>
      <c r="I404" s="7" t="s">
        <v>43</v>
      </c>
      <c r="J404" s="7" t="s">
        <v>87</v>
      </c>
      <c r="K404" s="7" t="s">
        <v>45</v>
      </c>
      <c r="L404" s="7" t="s">
        <v>55</v>
      </c>
      <c r="M404" s="7" t="s">
        <v>56</v>
      </c>
      <c r="N404" s="7" t="s">
        <v>199</v>
      </c>
      <c r="O404" s="6">
        <v>0.38</v>
      </c>
      <c r="P404" s="7" t="s">
        <v>36</v>
      </c>
      <c r="Q404" s="7" t="s">
        <v>58</v>
      </c>
      <c r="R404" s="7" t="s">
        <v>107</v>
      </c>
      <c r="S404" s="8" t="s">
        <v>1026</v>
      </c>
      <c r="T404" s="6">
        <v>97062</v>
      </c>
      <c r="U404" s="9">
        <v>42046</v>
      </c>
      <c r="V404" s="9">
        <v>42048</v>
      </c>
      <c r="W404" s="9" t="s">
        <v>974</v>
      </c>
      <c r="X404" s="10">
        <f>NETWORKDAYS(Table1[[#This Row],[Order Date]],Table1[[#This Row],[Ship Date]])</f>
        <v>3</v>
      </c>
      <c r="Y404" s="6">
        <v>-7.5244</v>
      </c>
      <c r="Z404" s="6">
        <v>1</v>
      </c>
      <c r="AA404" s="6">
        <v>39.97</v>
      </c>
      <c r="AB404" s="6">
        <v>37.909999999999997</v>
      </c>
    </row>
    <row r="405" spans="1:28" ht="39" x14ac:dyDescent="0.45">
      <c r="A405" s="6">
        <v>16</v>
      </c>
      <c r="B405" s="6">
        <v>86836</v>
      </c>
      <c r="C405" s="7" t="s">
        <v>1027</v>
      </c>
      <c r="D405" s="8" t="s">
        <v>78</v>
      </c>
      <c r="E405" s="7" t="s">
        <v>70</v>
      </c>
      <c r="F405" s="6">
        <v>0.04</v>
      </c>
      <c r="G405" s="6">
        <v>2.98</v>
      </c>
      <c r="H405" s="6">
        <v>1.58</v>
      </c>
      <c r="I405" s="7" t="s">
        <v>43</v>
      </c>
      <c r="J405" s="7" t="s">
        <v>31</v>
      </c>
      <c r="K405" s="7" t="s">
        <v>45</v>
      </c>
      <c r="L405" s="7" t="s">
        <v>409</v>
      </c>
      <c r="M405" s="7" t="s">
        <v>56</v>
      </c>
      <c r="N405" s="7" t="s">
        <v>1028</v>
      </c>
      <c r="O405" s="6">
        <v>0.39</v>
      </c>
      <c r="P405" s="7" t="s">
        <v>36</v>
      </c>
      <c r="Q405" s="7" t="s">
        <v>82</v>
      </c>
      <c r="R405" s="7" t="s">
        <v>83</v>
      </c>
      <c r="S405" s="8" t="s">
        <v>1029</v>
      </c>
      <c r="T405" s="6">
        <v>13210</v>
      </c>
      <c r="U405" s="9">
        <v>42047</v>
      </c>
      <c r="V405" s="9">
        <v>42050</v>
      </c>
      <c r="W405" s="9" t="s">
        <v>974</v>
      </c>
      <c r="X405" s="10">
        <f>NETWORKDAYS(Table1[[#This Row],[Order Date]],Table1[[#This Row],[Ship Date]])</f>
        <v>2</v>
      </c>
      <c r="Y405" s="6">
        <v>2.63</v>
      </c>
      <c r="Z405" s="6">
        <v>6</v>
      </c>
      <c r="AA405" s="6">
        <v>18.8</v>
      </c>
      <c r="AB405" s="6">
        <v>2.94</v>
      </c>
    </row>
    <row r="406" spans="1:28" ht="51.75" x14ac:dyDescent="0.45">
      <c r="A406" s="6">
        <v>16</v>
      </c>
      <c r="B406" s="6">
        <v>86836</v>
      </c>
      <c r="C406" s="7" t="s">
        <v>1027</v>
      </c>
      <c r="D406" s="8" t="s">
        <v>78</v>
      </c>
      <c r="E406" s="7" t="s">
        <v>70</v>
      </c>
      <c r="F406" s="6">
        <v>0.05</v>
      </c>
      <c r="G406" s="6">
        <v>115.99</v>
      </c>
      <c r="H406" s="6">
        <v>2.5</v>
      </c>
      <c r="I406" s="7" t="s">
        <v>43</v>
      </c>
      <c r="J406" s="7" t="s">
        <v>31</v>
      </c>
      <c r="K406" s="7" t="s">
        <v>71</v>
      </c>
      <c r="L406" s="7" t="s">
        <v>234</v>
      </c>
      <c r="M406" s="7" t="s">
        <v>47</v>
      </c>
      <c r="N406" s="7" t="s">
        <v>1030</v>
      </c>
      <c r="O406" s="6">
        <v>0.55000000000000004</v>
      </c>
      <c r="P406" s="7" t="s">
        <v>36</v>
      </c>
      <c r="Q406" s="7" t="s">
        <v>82</v>
      </c>
      <c r="R406" s="7" t="s">
        <v>83</v>
      </c>
      <c r="S406" s="8" t="s">
        <v>1029</v>
      </c>
      <c r="T406" s="6">
        <v>13210</v>
      </c>
      <c r="U406" s="9">
        <v>42047</v>
      </c>
      <c r="V406" s="9">
        <v>42049</v>
      </c>
      <c r="W406" s="9" t="s">
        <v>974</v>
      </c>
      <c r="X406" s="10">
        <f>NETWORKDAYS(Table1[[#This Row],[Order Date]],Table1[[#This Row],[Ship Date]])</f>
        <v>2</v>
      </c>
      <c r="Y406" s="6">
        <v>652.73310000000004</v>
      </c>
      <c r="Z406" s="6">
        <v>10</v>
      </c>
      <c r="AA406" s="6">
        <v>945.99</v>
      </c>
      <c r="AB406" s="6">
        <v>115.94</v>
      </c>
    </row>
    <row r="407" spans="1:28" ht="39" x14ac:dyDescent="0.45">
      <c r="A407" s="6">
        <v>190</v>
      </c>
      <c r="B407" s="6">
        <v>89092</v>
      </c>
      <c r="C407" s="7" t="s">
        <v>1031</v>
      </c>
      <c r="D407" s="8" t="s">
        <v>42</v>
      </c>
      <c r="E407" s="7" t="s">
        <v>70</v>
      </c>
      <c r="F407" s="6">
        <v>0.1</v>
      </c>
      <c r="G407" s="6">
        <v>58.1</v>
      </c>
      <c r="H407" s="6">
        <v>1.49</v>
      </c>
      <c r="I407" s="7" t="s">
        <v>43</v>
      </c>
      <c r="J407" s="7" t="s">
        <v>62</v>
      </c>
      <c r="K407" s="7" t="s">
        <v>45</v>
      </c>
      <c r="L407" s="7" t="s">
        <v>46</v>
      </c>
      <c r="M407" s="7" t="s">
        <v>47</v>
      </c>
      <c r="N407" s="7" t="s">
        <v>561</v>
      </c>
      <c r="O407" s="6">
        <v>0.38</v>
      </c>
      <c r="P407" s="7" t="s">
        <v>36</v>
      </c>
      <c r="Q407" s="7" t="s">
        <v>49</v>
      </c>
      <c r="R407" s="7" t="s">
        <v>75</v>
      </c>
      <c r="S407" s="8" t="s">
        <v>1032</v>
      </c>
      <c r="T407" s="6">
        <v>60004</v>
      </c>
      <c r="U407" s="9">
        <v>42047</v>
      </c>
      <c r="V407" s="9">
        <v>42048</v>
      </c>
      <c r="W407" s="9" t="s">
        <v>974</v>
      </c>
      <c r="X407" s="10">
        <f>NETWORKDAYS(Table1[[#This Row],[Order Date]],Table1[[#This Row],[Ship Date]])</f>
        <v>2</v>
      </c>
      <c r="Y407" s="6">
        <v>113.6499</v>
      </c>
      <c r="Z407" s="6">
        <v>3</v>
      </c>
      <c r="AA407" s="6">
        <v>164.71</v>
      </c>
      <c r="AB407" s="6">
        <v>58</v>
      </c>
    </row>
    <row r="408" spans="1:28" ht="77.25" x14ac:dyDescent="0.45">
      <c r="A408" s="6">
        <v>191</v>
      </c>
      <c r="B408" s="6">
        <v>89092</v>
      </c>
      <c r="C408" s="7" t="s">
        <v>1033</v>
      </c>
      <c r="D408" s="8" t="s">
        <v>42</v>
      </c>
      <c r="E408" s="7" t="s">
        <v>70</v>
      </c>
      <c r="F408" s="6">
        <v>0.01</v>
      </c>
      <c r="G408" s="6">
        <v>80.48</v>
      </c>
      <c r="H408" s="6">
        <v>4.5</v>
      </c>
      <c r="I408" s="7" t="s">
        <v>43</v>
      </c>
      <c r="J408" s="7" t="s">
        <v>62</v>
      </c>
      <c r="K408" s="7" t="s">
        <v>45</v>
      </c>
      <c r="L408" s="7" t="s">
        <v>63</v>
      </c>
      <c r="M408" s="7" t="s">
        <v>47</v>
      </c>
      <c r="N408" s="7" t="s">
        <v>1034</v>
      </c>
      <c r="O408" s="6">
        <v>0.55000000000000004</v>
      </c>
      <c r="P408" s="7" t="s">
        <v>36</v>
      </c>
      <c r="Q408" s="7" t="s">
        <v>49</v>
      </c>
      <c r="R408" s="7" t="s">
        <v>75</v>
      </c>
      <c r="S408" s="8" t="s">
        <v>521</v>
      </c>
      <c r="T408" s="6">
        <v>60505</v>
      </c>
      <c r="U408" s="9">
        <v>42047</v>
      </c>
      <c r="V408" s="9">
        <v>42050</v>
      </c>
      <c r="W408" s="9" t="s">
        <v>974</v>
      </c>
      <c r="X408" s="10">
        <f>NETWORKDAYS(Table1[[#This Row],[Order Date]],Table1[[#This Row],[Ship Date]])</f>
        <v>2</v>
      </c>
      <c r="Y408" s="6">
        <v>-35.474400000000003</v>
      </c>
      <c r="Z408" s="6">
        <v>1</v>
      </c>
      <c r="AA408" s="6">
        <v>79.680000000000007</v>
      </c>
      <c r="AB408" s="6">
        <v>80.47</v>
      </c>
    </row>
    <row r="409" spans="1:28" ht="77.25" x14ac:dyDescent="0.45">
      <c r="A409" s="6">
        <v>3046</v>
      </c>
      <c r="B409" s="6">
        <v>86103</v>
      </c>
      <c r="C409" s="7" t="s">
        <v>1035</v>
      </c>
      <c r="D409" s="8" t="s">
        <v>42</v>
      </c>
      <c r="E409" s="7" t="s">
        <v>70</v>
      </c>
      <c r="F409" s="6">
        <v>0.05</v>
      </c>
      <c r="G409" s="6">
        <v>120.98</v>
      </c>
      <c r="H409" s="6">
        <v>30</v>
      </c>
      <c r="I409" s="7" t="s">
        <v>30</v>
      </c>
      <c r="J409" s="7" t="s">
        <v>31</v>
      </c>
      <c r="K409" s="7" t="s">
        <v>32</v>
      </c>
      <c r="L409" s="7" t="s">
        <v>80</v>
      </c>
      <c r="M409" s="7" t="s">
        <v>73</v>
      </c>
      <c r="N409" s="7" t="s">
        <v>1036</v>
      </c>
      <c r="O409" s="6">
        <v>0.64</v>
      </c>
      <c r="P409" s="7" t="s">
        <v>36</v>
      </c>
      <c r="Q409" s="7" t="s">
        <v>49</v>
      </c>
      <c r="R409" s="7" t="s">
        <v>189</v>
      </c>
      <c r="S409" s="8" t="s">
        <v>1037</v>
      </c>
      <c r="T409" s="6">
        <v>66209</v>
      </c>
      <c r="U409" s="9">
        <v>42047</v>
      </c>
      <c r="V409" s="9">
        <v>42049</v>
      </c>
      <c r="W409" s="9" t="s">
        <v>974</v>
      </c>
      <c r="X409" s="10">
        <f>NETWORKDAYS(Table1[[#This Row],[Order Date]],Table1[[#This Row],[Ship Date]])</f>
        <v>2</v>
      </c>
      <c r="Y409" s="6">
        <v>-78.759200000000007</v>
      </c>
      <c r="Z409" s="6">
        <v>2</v>
      </c>
      <c r="AA409" s="6">
        <v>251.06</v>
      </c>
      <c r="AB409" s="6">
        <v>120.93</v>
      </c>
    </row>
    <row r="410" spans="1:28" ht="90" x14ac:dyDescent="0.45">
      <c r="A410" s="6">
        <v>954</v>
      </c>
      <c r="B410" s="6">
        <v>90771</v>
      </c>
      <c r="C410" s="7" t="s">
        <v>890</v>
      </c>
      <c r="D410" s="8" t="s">
        <v>42</v>
      </c>
      <c r="E410" s="7" t="s">
        <v>79</v>
      </c>
      <c r="F410" s="6">
        <v>0.1</v>
      </c>
      <c r="G410" s="6">
        <v>7.31</v>
      </c>
      <c r="H410" s="6">
        <v>0.49</v>
      </c>
      <c r="I410" s="7" t="s">
        <v>43</v>
      </c>
      <c r="J410" s="7" t="s">
        <v>31</v>
      </c>
      <c r="K410" s="7" t="s">
        <v>45</v>
      </c>
      <c r="L410" s="7" t="s">
        <v>121</v>
      </c>
      <c r="M410" s="7" t="s">
        <v>47</v>
      </c>
      <c r="N410" s="7" t="s">
        <v>1038</v>
      </c>
      <c r="O410" s="6">
        <v>0.38</v>
      </c>
      <c r="P410" s="7" t="s">
        <v>36</v>
      </c>
      <c r="Q410" s="7" t="s">
        <v>49</v>
      </c>
      <c r="R410" s="7" t="s">
        <v>236</v>
      </c>
      <c r="S410" s="8" t="s">
        <v>892</v>
      </c>
      <c r="T410" s="6">
        <v>75067</v>
      </c>
      <c r="U410" s="9">
        <v>42047</v>
      </c>
      <c r="V410" s="9">
        <v>42056</v>
      </c>
      <c r="W410" s="9" t="s">
        <v>974</v>
      </c>
      <c r="X410" s="10">
        <f>NETWORKDAYS(Table1[[#This Row],[Order Date]],Table1[[#This Row],[Ship Date]])</f>
        <v>7</v>
      </c>
      <c r="Y410" s="6">
        <v>19.064699999999998</v>
      </c>
      <c r="Z410" s="6">
        <v>4</v>
      </c>
      <c r="AA410" s="6">
        <v>27.63</v>
      </c>
      <c r="AB410" s="6">
        <v>7.21</v>
      </c>
    </row>
    <row r="411" spans="1:28" ht="51.75" x14ac:dyDescent="0.45">
      <c r="A411" s="6">
        <v>1743</v>
      </c>
      <c r="B411" s="6">
        <v>91025</v>
      </c>
      <c r="C411" s="7" t="s">
        <v>1039</v>
      </c>
      <c r="D411" s="8" t="s">
        <v>42</v>
      </c>
      <c r="E411" s="7" t="s">
        <v>86</v>
      </c>
      <c r="F411" s="6">
        <v>0</v>
      </c>
      <c r="G411" s="6">
        <v>55.99</v>
      </c>
      <c r="H411" s="6">
        <v>2.5</v>
      </c>
      <c r="I411" s="7" t="s">
        <v>43</v>
      </c>
      <c r="J411" s="7" t="s">
        <v>44</v>
      </c>
      <c r="K411" s="7" t="s">
        <v>71</v>
      </c>
      <c r="L411" s="7" t="s">
        <v>234</v>
      </c>
      <c r="M411" s="7" t="s">
        <v>94</v>
      </c>
      <c r="N411" s="7" t="s">
        <v>1040</v>
      </c>
      <c r="O411" s="6">
        <v>0.83</v>
      </c>
      <c r="P411" s="7" t="s">
        <v>36</v>
      </c>
      <c r="Q411" s="7" t="s">
        <v>49</v>
      </c>
      <c r="R411" s="7" t="s">
        <v>236</v>
      </c>
      <c r="S411" s="8" t="s">
        <v>1041</v>
      </c>
      <c r="T411" s="6">
        <v>77546</v>
      </c>
      <c r="U411" s="9">
        <v>42047</v>
      </c>
      <c r="V411" s="9">
        <v>42049</v>
      </c>
      <c r="W411" s="9" t="s">
        <v>974</v>
      </c>
      <c r="X411" s="10">
        <f>NETWORKDAYS(Table1[[#This Row],[Order Date]],Table1[[#This Row],[Ship Date]])</f>
        <v>2</v>
      </c>
      <c r="Y411" s="6">
        <v>-121.05808</v>
      </c>
      <c r="Z411" s="6">
        <v>1</v>
      </c>
      <c r="AA411" s="6">
        <v>52.1</v>
      </c>
      <c r="AB411" s="6">
        <v>55.99</v>
      </c>
    </row>
    <row r="412" spans="1:28" ht="64.5" x14ac:dyDescent="0.45">
      <c r="A412" s="6">
        <v>2553</v>
      </c>
      <c r="B412" s="6">
        <v>86528</v>
      </c>
      <c r="C412" s="7" t="s">
        <v>1042</v>
      </c>
      <c r="D412" s="8" t="s">
        <v>42</v>
      </c>
      <c r="E412" s="7" t="s">
        <v>86</v>
      </c>
      <c r="F412" s="6">
        <v>0.03</v>
      </c>
      <c r="G412" s="6">
        <v>12.53</v>
      </c>
      <c r="H412" s="6">
        <v>7.17</v>
      </c>
      <c r="I412" s="7" t="s">
        <v>43</v>
      </c>
      <c r="J412" s="7" t="s">
        <v>87</v>
      </c>
      <c r="K412" s="7" t="s">
        <v>45</v>
      </c>
      <c r="L412" s="7" t="s">
        <v>46</v>
      </c>
      <c r="M412" s="7" t="s">
        <v>47</v>
      </c>
      <c r="N412" s="7" t="s">
        <v>1043</v>
      </c>
      <c r="O412" s="6">
        <v>0.38</v>
      </c>
      <c r="P412" s="7" t="s">
        <v>36</v>
      </c>
      <c r="Q412" s="7" t="s">
        <v>49</v>
      </c>
      <c r="R412" s="7" t="s">
        <v>200</v>
      </c>
      <c r="S412" s="8" t="s">
        <v>1044</v>
      </c>
      <c r="T412" s="6">
        <v>53142</v>
      </c>
      <c r="U412" s="9">
        <v>42047</v>
      </c>
      <c r="V412" s="9">
        <v>42048</v>
      </c>
      <c r="W412" s="9" t="s">
        <v>974</v>
      </c>
      <c r="X412" s="10">
        <f>NETWORKDAYS(Table1[[#This Row],[Order Date]],Table1[[#This Row],[Ship Date]])</f>
        <v>2</v>
      </c>
      <c r="Y412" s="6">
        <v>-20.320499999999999</v>
      </c>
      <c r="Z412" s="6">
        <v>1</v>
      </c>
      <c r="AA412" s="6">
        <v>19.32</v>
      </c>
      <c r="AB412" s="6">
        <v>12.5</v>
      </c>
    </row>
    <row r="413" spans="1:28" ht="26.25" x14ac:dyDescent="0.45">
      <c r="A413" s="6">
        <v>3324</v>
      </c>
      <c r="B413" s="6">
        <v>90985</v>
      </c>
      <c r="C413" s="7" t="s">
        <v>1045</v>
      </c>
      <c r="D413" s="8" t="s">
        <v>53</v>
      </c>
      <c r="E413" s="7" t="s">
        <v>86</v>
      </c>
      <c r="F413" s="6">
        <v>0.05</v>
      </c>
      <c r="G413" s="6">
        <v>6.48</v>
      </c>
      <c r="H413" s="6">
        <v>8.19</v>
      </c>
      <c r="I413" s="7" t="s">
        <v>43</v>
      </c>
      <c r="J413" s="7" t="s">
        <v>44</v>
      </c>
      <c r="K413" s="7" t="s">
        <v>45</v>
      </c>
      <c r="L413" s="7" t="s">
        <v>55</v>
      </c>
      <c r="M413" s="7" t="s">
        <v>47</v>
      </c>
      <c r="N413" s="7" t="s">
        <v>1046</v>
      </c>
      <c r="O413" s="6">
        <v>0.37</v>
      </c>
      <c r="P413" s="7" t="s">
        <v>36</v>
      </c>
      <c r="Q413" s="7" t="s">
        <v>58</v>
      </c>
      <c r="R413" s="7" t="s">
        <v>229</v>
      </c>
      <c r="S413" s="8" t="s">
        <v>1047</v>
      </c>
      <c r="T413" s="6">
        <v>85335</v>
      </c>
      <c r="U413" s="9">
        <v>42047</v>
      </c>
      <c r="V413" s="9">
        <v>42050</v>
      </c>
      <c r="W413" s="9" t="s">
        <v>974</v>
      </c>
      <c r="X413" s="10">
        <f>NETWORKDAYS(Table1[[#This Row],[Order Date]],Table1[[#This Row],[Ship Date]])</f>
        <v>2</v>
      </c>
      <c r="Y413" s="6">
        <v>-164.18</v>
      </c>
      <c r="Z413" s="6">
        <v>9</v>
      </c>
      <c r="AA413" s="6">
        <v>58.5</v>
      </c>
      <c r="AB413" s="6">
        <v>6.43</v>
      </c>
    </row>
    <row r="414" spans="1:28" ht="77.25" x14ac:dyDescent="0.45">
      <c r="A414" s="6">
        <v>3369</v>
      </c>
      <c r="B414" s="6">
        <v>90500</v>
      </c>
      <c r="C414" s="7" t="s">
        <v>1048</v>
      </c>
      <c r="D414" s="8" t="s">
        <v>78</v>
      </c>
      <c r="E414" s="7" t="s">
        <v>86</v>
      </c>
      <c r="F414" s="6">
        <v>0.06</v>
      </c>
      <c r="G414" s="6">
        <v>7.1</v>
      </c>
      <c r="H414" s="6">
        <v>6.05</v>
      </c>
      <c r="I414" s="7" t="s">
        <v>43</v>
      </c>
      <c r="J414" s="7" t="s">
        <v>87</v>
      </c>
      <c r="K414" s="7" t="s">
        <v>45</v>
      </c>
      <c r="L414" s="7" t="s">
        <v>46</v>
      </c>
      <c r="M414" s="7" t="s">
        <v>47</v>
      </c>
      <c r="N414" s="7" t="s">
        <v>1049</v>
      </c>
      <c r="O414" s="6">
        <v>0.39</v>
      </c>
      <c r="P414" s="7" t="s">
        <v>36</v>
      </c>
      <c r="Q414" s="7" t="s">
        <v>82</v>
      </c>
      <c r="R414" s="7" t="s">
        <v>173</v>
      </c>
      <c r="S414" s="8" t="s">
        <v>1050</v>
      </c>
      <c r="T414" s="6">
        <v>43081</v>
      </c>
      <c r="U414" s="9">
        <v>42047</v>
      </c>
      <c r="V414" s="9">
        <v>42048</v>
      </c>
      <c r="W414" s="9" t="s">
        <v>974</v>
      </c>
      <c r="X414" s="10">
        <f>NETWORKDAYS(Table1[[#This Row],[Order Date]],Table1[[#This Row],[Ship Date]])</f>
        <v>2</v>
      </c>
      <c r="Y414" s="6">
        <v>-42.170499999999997</v>
      </c>
      <c r="Z414" s="6">
        <v>4</v>
      </c>
      <c r="AA414" s="6">
        <v>29.99</v>
      </c>
      <c r="AB414" s="6">
        <v>7.04</v>
      </c>
    </row>
    <row r="415" spans="1:28" ht="51.75" x14ac:dyDescent="0.45">
      <c r="A415" s="6">
        <v>1298</v>
      </c>
      <c r="B415" s="6">
        <v>90662</v>
      </c>
      <c r="C415" s="7" t="s">
        <v>1051</v>
      </c>
      <c r="D415" s="8" t="s">
        <v>42</v>
      </c>
      <c r="E415" s="7" t="s">
        <v>147</v>
      </c>
      <c r="F415" s="6">
        <v>0.04</v>
      </c>
      <c r="G415" s="6">
        <v>150.97999999999999</v>
      </c>
      <c r="H415" s="6">
        <v>13.99</v>
      </c>
      <c r="I415" s="7" t="s">
        <v>43</v>
      </c>
      <c r="J415" s="7" t="s">
        <v>87</v>
      </c>
      <c r="K415" s="7" t="s">
        <v>71</v>
      </c>
      <c r="L415" s="7" t="s">
        <v>72</v>
      </c>
      <c r="M415" s="7" t="s">
        <v>112</v>
      </c>
      <c r="N415" s="7" t="s">
        <v>1052</v>
      </c>
      <c r="O415" s="6">
        <v>0.38</v>
      </c>
      <c r="P415" s="7" t="s">
        <v>36</v>
      </c>
      <c r="Q415" s="7" t="s">
        <v>49</v>
      </c>
      <c r="R415" s="7" t="s">
        <v>236</v>
      </c>
      <c r="S415" s="8" t="s">
        <v>1053</v>
      </c>
      <c r="T415" s="6">
        <v>75482</v>
      </c>
      <c r="U415" s="9">
        <v>42047</v>
      </c>
      <c r="V415" s="9">
        <v>42050</v>
      </c>
      <c r="W415" s="9" t="s">
        <v>974</v>
      </c>
      <c r="X415" s="10">
        <f>NETWORKDAYS(Table1[[#This Row],[Order Date]],Table1[[#This Row],[Ship Date]])</f>
        <v>2</v>
      </c>
      <c r="Y415" s="6">
        <v>606.05460000000005</v>
      </c>
      <c r="Z415" s="6">
        <v>6</v>
      </c>
      <c r="AA415" s="6">
        <v>878.34</v>
      </c>
      <c r="AB415" s="6">
        <v>150.94</v>
      </c>
    </row>
    <row r="416" spans="1:28" ht="51.75" x14ac:dyDescent="0.45">
      <c r="A416" s="6">
        <v>1298</v>
      </c>
      <c r="B416" s="6">
        <v>90662</v>
      </c>
      <c r="C416" s="7" t="s">
        <v>1051</v>
      </c>
      <c r="D416" s="8" t="s">
        <v>42</v>
      </c>
      <c r="E416" s="7" t="s">
        <v>147</v>
      </c>
      <c r="F416" s="6">
        <v>0.04</v>
      </c>
      <c r="G416" s="6">
        <v>176.19</v>
      </c>
      <c r="H416" s="6">
        <v>11.87</v>
      </c>
      <c r="I416" s="7" t="s">
        <v>43</v>
      </c>
      <c r="J416" s="7" t="s">
        <v>87</v>
      </c>
      <c r="K416" s="7" t="s">
        <v>45</v>
      </c>
      <c r="L416" s="7" t="s">
        <v>187</v>
      </c>
      <c r="M416" s="7" t="s">
        <v>47</v>
      </c>
      <c r="N416" s="7" t="s">
        <v>1054</v>
      </c>
      <c r="O416" s="6">
        <v>0.62</v>
      </c>
      <c r="P416" s="7" t="s">
        <v>36</v>
      </c>
      <c r="Q416" s="7" t="s">
        <v>49</v>
      </c>
      <c r="R416" s="7" t="s">
        <v>236</v>
      </c>
      <c r="S416" s="8" t="s">
        <v>1053</v>
      </c>
      <c r="T416" s="6">
        <v>75482</v>
      </c>
      <c r="U416" s="9">
        <v>42047</v>
      </c>
      <c r="V416" s="9">
        <v>42049</v>
      </c>
      <c r="W416" s="9" t="s">
        <v>974</v>
      </c>
      <c r="X416" s="10">
        <f>NETWORKDAYS(Table1[[#This Row],[Order Date]],Table1[[#This Row],[Ship Date]])</f>
        <v>2</v>
      </c>
      <c r="Y416" s="6">
        <v>320.10000000000002</v>
      </c>
      <c r="Z416" s="6">
        <v>4</v>
      </c>
      <c r="AA416" s="6">
        <v>676.57</v>
      </c>
      <c r="AB416" s="6">
        <v>176.15</v>
      </c>
    </row>
    <row r="417" spans="1:28" ht="64.5" x14ac:dyDescent="0.45">
      <c r="A417" s="6">
        <v>2020</v>
      </c>
      <c r="B417" s="6">
        <v>86933</v>
      </c>
      <c r="C417" s="7" t="s">
        <v>1055</v>
      </c>
      <c r="D417" s="8" t="s">
        <v>78</v>
      </c>
      <c r="E417" s="7" t="s">
        <v>29</v>
      </c>
      <c r="F417" s="6">
        <v>0.02</v>
      </c>
      <c r="G417" s="6">
        <v>120.98</v>
      </c>
      <c r="H417" s="6">
        <v>58.64</v>
      </c>
      <c r="I417" s="7" t="s">
        <v>30</v>
      </c>
      <c r="J417" s="7" t="s">
        <v>87</v>
      </c>
      <c r="K417" s="7" t="s">
        <v>32</v>
      </c>
      <c r="L417" s="7" t="s">
        <v>88</v>
      </c>
      <c r="M417" s="7" t="s">
        <v>34</v>
      </c>
      <c r="N417" s="7" t="s">
        <v>1056</v>
      </c>
      <c r="O417" s="6">
        <v>0.75</v>
      </c>
      <c r="P417" s="7" t="s">
        <v>36</v>
      </c>
      <c r="Q417" s="7" t="s">
        <v>82</v>
      </c>
      <c r="R417" s="7" t="s">
        <v>291</v>
      </c>
      <c r="S417" s="8" t="s">
        <v>1057</v>
      </c>
      <c r="T417" s="6">
        <v>15239</v>
      </c>
      <c r="U417" s="9">
        <v>42048</v>
      </c>
      <c r="V417" s="9">
        <v>42050</v>
      </c>
      <c r="W417" s="9" t="s">
        <v>974</v>
      </c>
      <c r="X417" s="10">
        <f>NETWORKDAYS(Table1[[#This Row],[Order Date]],Table1[[#This Row],[Ship Date]])</f>
        <v>1</v>
      </c>
      <c r="Y417" s="6">
        <v>-1330.5</v>
      </c>
      <c r="Z417" s="6">
        <v>11</v>
      </c>
      <c r="AA417" s="6">
        <v>1370.99</v>
      </c>
      <c r="AB417" s="6">
        <v>120.96</v>
      </c>
    </row>
    <row r="418" spans="1:28" ht="51.75" x14ac:dyDescent="0.45">
      <c r="A418" s="6">
        <v>3342</v>
      </c>
      <c r="B418" s="6">
        <v>21572</v>
      </c>
      <c r="C418" s="7" t="s">
        <v>1058</v>
      </c>
      <c r="D418" s="8" t="s">
        <v>78</v>
      </c>
      <c r="E418" s="7" t="s">
        <v>29</v>
      </c>
      <c r="F418" s="6">
        <v>0.03</v>
      </c>
      <c r="G418" s="6">
        <v>194.3</v>
      </c>
      <c r="H418" s="6">
        <v>11.54</v>
      </c>
      <c r="I418" s="7" t="s">
        <v>43</v>
      </c>
      <c r="J418" s="7" t="s">
        <v>87</v>
      </c>
      <c r="K418" s="7" t="s">
        <v>32</v>
      </c>
      <c r="L418" s="7" t="s">
        <v>99</v>
      </c>
      <c r="M418" s="7" t="s">
        <v>131</v>
      </c>
      <c r="N418" s="7" t="s">
        <v>1059</v>
      </c>
      <c r="O418" s="6">
        <v>0.59</v>
      </c>
      <c r="P418" s="7" t="s">
        <v>36</v>
      </c>
      <c r="Q418" s="7" t="s">
        <v>82</v>
      </c>
      <c r="R418" s="7" t="s">
        <v>345</v>
      </c>
      <c r="S418" s="8" t="s">
        <v>90</v>
      </c>
      <c r="T418" s="6">
        <v>20006</v>
      </c>
      <c r="U418" s="9">
        <v>42048</v>
      </c>
      <c r="V418" s="9">
        <v>42050</v>
      </c>
      <c r="W418" s="9" t="s">
        <v>974</v>
      </c>
      <c r="X418" s="10">
        <f>NETWORKDAYS(Table1[[#This Row],[Order Date]],Table1[[#This Row],[Ship Date]])</f>
        <v>1</v>
      </c>
      <c r="Y418" s="6">
        <v>2861.01</v>
      </c>
      <c r="Z418" s="6">
        <v>42</v>
      </c>
      <c r="AA418" s="6">
        <v>8549.0400000000009</v>
      </c>
      <c r="AB418" s="6">
        <v>194.27</v>
      </c>
    </row>
    <row r="419" spans="1:28" ht="51.75" x14ac:dyDescent="0.45">
      <c r="A419" s="6">
        <v>3344</v>
      </c>
      <c r="B419" s="6">
        <v>89928</v>
      </c>
      <c r="C419" s="7" t="s">
        <v>1060</v>
      </c>
      <c r="D419" s="8" t="s">
        <v>42</v>
      </c>
      <c r="E419" s="7" t="s">
        <v>29</v>
      </c>
      <c r="F419" s="6">
        <v>0.03</v>
      </c>
      <c r="G419" s="6">
        <v>194.3</v>
      </c>
      <c r="H419" s="6">
        <v>11.54</v>
      </c>
      <c r="I419" s="7" t="s">
        <v>43</v>
      </c>
      <c r="J419" s="7" t="s">
        <v>87</v>
      </c>
      <c r="K419" s="7" t="s">
        <v>32</v>
      </c>
      <c r="L419" s="7" t="s">
        <v>99</v>
      </c>
      <c r="M419" s="7" t="s">
        <v>131</v>
      </c>
      <c r="N419" s="7" t="s">
        <v>1059</v>
      </c>
      <c r="O419" s="6">
        <v>0.59</v>
      </c>
      <c r="P419" s="7" t="s">
        <v>36</v>
      </c>
      <c r="Q419" s="7" t="s">
        <v>49</v>
      </c>
      <c r="R419" s="7" t="s">
        <v>192</v>
      </c>
      <c r="S419" s="8" t="s">
        <v>1061</v>
      </c>
      <c r="T419" s="6">
        <v>48307</v>
      </c>
      <c r="U419" s="9">
        <v>42048</v>
      </c>
      <c r="V419" s="9">
        <v>42050</v>
      </c>
      <c r="W419" s="9" t="s">
        <v>974</v>
      </c>
      <c r="X419" s="10">
        <f>NETWORKDAYS(Table1[[#This Row],[Order Date]],Table1[[#This Row],[Ship Date]])</f>
        <v>1</v>
      </c>
      <c r="Y419" s="6">
        <v>1544.9306999999999</v>
      </c>
      <c r="Z419" s="6">
        <v>11</v>
      </c>
      <c r="AA419" s="6">
        <v>2239.0300000000002</v>
      </c>
      <c r="AB419" s="6">
        <v>194.27</v>
      </c>
    </row>
    <row r="420" spans="1:28" ht="51.75" x14ac:dyDescent="0.45">
      <c r="A420" s="6">
        <v>1554</v>
      </c>
      <c r="B420" s="6">
        <v>87487</v>
      </c>
      <c r="C420" s="7" t="s">
        <v>1062</v>
      </c>
      <c r="D420" s="8" t="s">
        <v>28</v>
      </c>
      <c r="E420" s="7" t="s">
        <v>70</v>
      </c>
      <c r="F420" s="6">
        <v>0.03</v>
      </c>
      <c r="G420" s="6">
        <v>124.49</v>
      </c>
      <c r="H420" s="6">
        <v>51.94</v>
      </c>
      <c r="I420" s="7" t="s">
        <v>30</v>
      </c>
      <c r="J420" s="7" t="s">
        <v>44</v>
      </c>
      <c r="K420" s="7" t="s">
        <v>32</v>
      </c>
      <c r="L420" s="7" t="s">
        <v>33</v>
      </c>
      <c r="M420" s="7" t="s">
        <v>34</v>
      </c>
      <c r="N420" s="7" t="s">
        <v>1063</v>
      </c>
      <c r="O420" s="6">
        <v>0.63</v>
      </c>
      <c r="P420" s="7" t="s">
        <v>36</v>
      </c>
      <c r="Q420" s="7" t="s">
        <v>37</v>
      </c>
      <c r="R420" s="7" t="s">
        <v>38</v>
      </c>
      <c r="S420" s="8" t="s">
        <v>1064</v>
      </c>
      <c r="T420" s="6">
        <v>39503</v>
      </c>
      <c r="U420" s="9">
        <v>42048</v>
      </c>
      <c r="V420" s="9">
        <v>42049</v>
      </c>
      <c r="W420" s="9" t="s">
        <v>974</v>
      </c>
      <c r="X420" s="10">
        <f>NETWORKDAYS(Table1[[#This Row],[Order Date]],Table1[[#This Row],[Ship Date]])</f>
        <v>1</v>
      </c>
      <c r="Y420" s="6">
        <v>-4.0179999999999998</v>
      </c>
      <c r="Z420" s="6">
        <v>7</v>
      </c>
      <c r="AA420" s="6">
        <v>894.88</v>
      </c>
      <c r="AB420" s="6">
        <v>124.46</v>
      </c>
    </row>
    <row r="421" spans="1:28" ht="102.75" x14ac:dyDescent="0.45">
      <c r="A421" s="6">
        <v>2897</v>
      </c>
      <c r="B421" s="6">
        <v>86926</v>
      </c>
      <c r="C421" s="7" t="s">
        <v>1065</v>
      </c>
      <c r="D421" s="8" t="s">
        <v>42</v>
      </c>
      <c r="E421" s="7" t="s">
        <v>70</v>
      </c>
      <c r="F421" s="6">
        <v>0.05</v>
      </c>
      <c r="G421" s="6">
        <v>80.97</v>
      </c>
      <c r="H421" s="6">
        <v>30.06</v>
      </c>
      <c r="I421" s="7" t="s">
        <v>30</v>
      </c>
      <c r="J421" s="7" t="s">
        <v>87</v>
      </c>
      <c r="K421" s="7" t="s">
        <v>71</v>
      </c>
      <c r="L421" s="7" t="s">
        <v>72</v>
      </c>
      <c r="M421" s="7" t="s">
        <v>34</v>
      </c>
      <c r="N421" s="7" t="s">
        <v>1066</v>
      </c>
      <c r="O421" s="6">
        <v>0.4</v>
      </c>
      <c r="P421" s="7" t="s">
        <v>36</v>
      </c>
      <c r="Q421" s="7" t="s">
        <v>49</v>
      </c>
      <c r="R421" s="7" t="s">
        <v>50</v>
      </c>
      <c r="S421" s="8" t="s">
        <v>1067</v>
      </c>
      <c r="T421" s="6">
        <v>55369</v>
      </c>
      <c r="U421" s="9">
        <v>42048</v>
      </c>
      <c r="V421" s="9">
        <v>42049</v>
      </c>
      <c r="W421" s="9" t="s">
        <v>974</v>
      </c>
      <c r="X421" s="10">
        <f>NETWORKDAYS(Table1[[#This Row],[Order Date]],Table1[[#This Row],[Ship Date]])</f>
        <v>1</v>
      </c>
      <c r="Y421" s="6">
        <v>565.17999999999995</v>
      </c>
      <c r="Z421" s="6">
        <v>11</v>
      </c>
      <c r="AA421" s="6">
        <v>904.25</v>
      </c>
      <c r="AB421" s="6">
        <v>80.92</v>
      </c>
    </row>
    <row r="422" spans="1:28" ht="26.25" x14ac:dyDescent="0.45">
      <c r="A422" s="6">
        <v>2897</v>
      </c>
      <c r="B422" s="6">
        <v>86926</v>
      </c>
      <c r="C422" s="7" t="s">
        <v>1065</v>
      </c>
      <c r="D422" s="8" t="s">
        <v>42</v>
      </c>
      <c r="E422" s="7" t="s">
        <v>70</v>
      </c>
      <c r="F422" s="6">
        <v>0</v>
      </c>
      <c r="G422" s="6">
        <v>6.48</v>
      </c>
      <c r="H422" s="6">
        <v>10.050000000000001</v>
      </c>
      <c r="I422" s="7" t="s">
        <v>43</v>
      </c>
      <c r="J422" s="7" t="s">
        <v>87</v>
      </c>
      <c r="K422" s="7" t="s">
        <v>45</v>
      </c>
      <c r="L422" s="7" t="s">
        <v>55</v>
      </c>
      <c r="M422" s="7" t="s">
        <v>47</v>
      </c>
      <c r="N422" s="7" t="s">
        <v>1068</v>
      </c>
      <c r="O422" s="6">
        <v>0.37</v>
      </c>
      <c r="P422" s="7" t="s">
        <v>36</v>
      </c>
      <c r="Q422" s="7" t="s">
        <v>49</v>
      </c>
      <c r="R422" s="7" t="s">
        <v>50</v>
      </c>
      <c r="S422" s="8" t="s">
        <v>1067</v>
      </c>
      <c r="T422" s="6">
        <v>55369</v>
      </c>
      <c r="U422" s="9">
        <v>42048</v>
      </c>
      <c r="V422" s="9">
        <v>42050</v>
      </c>
      <c r="W422" s="9" t="s">
        <v>974</v>
      </c>
      <c r="X422" s="10">
        <f>NETWORKDAYS(Table1[[#This Row],[Order Date]],Table1[[#This Row],[Ship Date]])</f>
        <v>1</v>
      </c>
      <c r="Y422" s="6">
        <v>-38.72</v>
      </c>
      <c r="Z422" s="6">
        <v>2</v>
      </c>
      <c r="AA422" s="6">
        <v>16.309999999999999</v>
      </c>
      <c r="AB422" s="6">
        <v>6.48</v>
      </c>
    </row>
    <row r="423" spans="1:28" ht="39" x14ac:dyDescent="0.45">
      <c r="A423" s="6">
        <v>2058</v>
      </c>
      <c r="B423" s="6">
        <v>88040</v>
      </c>
      <c r="C423" s="7" t="s">
        <v>1069</v>
      </c>
      <c r="D423" s="8" t="s">
        <v>28</v>
      </c>
      <c r="E423" s="7" t="s">
        <v>86</v>
      </c>
      <c r="F423" s="6">
        <v>7.0000000000000007E-2</v>
      </c>
      <c r="G423" s="6">
        <v>5.98</v>
      </c>
      <c r="H423" s="6">
        <v>5.46</v>
      </c>
      <c r="I423" s="7" t="s">
        <v>43</v>
      </c>
      <c r="J423" s="7" t="s">
        <v>62</v>
      </c>
      <c r="K423" s="7" t="s">
        <v>45</v>
      </c>
      <c r="L423" s="7" t="s">
        <v>55</v>
      </c>
      <c r="M423" s="7" t="s">
        <v>47</v>
      </c>
      <c r="N423" s="7" t="s">
        <v>399</v>
      </c>
      <c r="O423" s="6">
        <v>0.36</v>
      </c>
      <c r="P423" s="7" t="s">
        <v>36</v>
      </c>
      <c r="Q423" s="7" t="s">
        <v>37</v>
      </c>
      <c r="R423" s="7" t="s">
        <v>65</v>
      </c>
      <c r="S423" s="8" t="s">
        <v>1070</v>
      </c>
      <c r="T423" s="6">
        <v>28601</v>
      </c>
      <c r="U423" s="9">
        <v>42048</v>
      </c>
      <c r="V423" s="9">
        <v>42050</v>
      </c>
      <c r="W423" s="9" t="s">
        <v>974</v>
      </c>
      <c r="X423" s="10">
        <f>NETWORKDAYS(Table1[[#This Row],[Order Date]],Table1[[#This Row],[Ship Date]])</f>
        <v>1</v>
      </c>
      <c r="Y423" s="6">
        <v>46.65</v>
      </c>
      <c r="Z423" s="6">
        <v>5</v>
      </c>
      <c r="AA423" s="6">
        <v>32.76</v>
      </c>
      <c r="AB423" s="6">
        <v>5.91</v>
      </c>
    </row>
    <row r="424" spans="1:28" ht="51.75" x14ac:dyDescent="0.45">
      <c r="A424" s="6">
        <v>3170</v>
      </c>
      <c r="B424" s="6">
        <v>86489</v>
      </c>
      <c r="C424" s="7" t="s">
        <v>1071</v>
      </c>
      <c r="D424" s="8" t="s">
        <v>28</v>
      </c>
      <c r="E424" s="7" t="s">
        <v>86</v>
      </c>
      <c r="F424" s="6">
        <v>0.1</v>
      </c>
      <c r="G424" s="6">
        <v>7.28</v>
      </c>
      <c r="H424" s="6">
        <v>5.47</v>
      </c>
      <c r="I424" s="7" t="s">
        <v>43</v>
      </c>
      <c r="J424" s="7" t="s">
        <v>62</v>
      </c>
      <c r="K424" s="7" t="s">
        <v>45</v>
      </c>
      <c r="L424" s="7" t="s">
        <v>55</v>
      </c>
      <c r="M424" s="7" t="s">
        <v>47</v>
      </c>
      <c r="N424" s="7" t="s">
        <v>1072</v>
      </c>
      <c r="O424" s="6">
        <v>0.35</v>
      </c>
      <c r="P424" s="7" t="s">
        <v>36</v>
      </c>
      <c r="Q424" s="7" t="s">
        <v>37</v>
      </c>
      <c r="R424" s="7" t="s">
        <v>96</v>
      </c>
      <c r="S424" s="8" t="s">
        <v>1073</v>
      </c>
      <c r="T424" s="6">
        <v>34952</v>
      </c>
      <c r="U424" s="9">
        <v>42048</v>
      </c>
      <c r="V424" s="9">
        <v>42048</v>
      </c>
      <c r="W424" s="9" t="s">
        <v>974</v>
      </c>
      <c r="X424" s="10">
        <f>NETWORKDAYS(Table1[[#This Row],[Order Date]],Table1[[#This Row],[Ship Date]])</f>
        <v>1</v>
      </c>
      <c r="Y424" s="6">
        <v>167.334</v>
      </c>
      <c r="Z424" s="6">
        <v>12</v>
      </c>
      <c r="AA424" s="6">
        <v>83.14</v>
      </c>
      <c r="AB424" s="6">
        <v>7.18</v>
      </c>
    </row>
    <row r="425" spans="1:28" ht="77.25" x14ac:dyDescent="0.45">
      <c r="A425" s="6">
        <v>2190</v>
      </c>
      <c r="B425" s="6">
        <v>41636</v>
      </c>
      <c r="C425" s="7" t="s">
        <v>1074</v>
      </c>
      <c r="D425" s="8" t="s">
        <v>42</v>
      </c>
      <c r="E425" s="7" t="s">
        <v>29</v>
      </c>
      <c r="F425" s="6">
        <v>0.05</v>
      </c>
      <c r="G425" s="6">
        <v>16.98</v>
      </c>
      <c r="H425" s="6">
        <v>7.78</v>
      </c>
      <c r="I425" s="7" t="s">
        <v>43</v>
      </c>
      <c r="J425" s="7" t="s">
        <v>87</v>
      </c>
      <c r="K425" s="7" t="s">
        <v>45</v>
      </c>
      <c r="L425" s="7" t="s">
        <v>105</v>
      </c>
      <c r="M425" s="7" t="s">
        <v>94</v>
      </c>
      <c r="N425" s="7" t="s">
        <v>1075</v>
      </c>
      <c r="O425" s="6">
        <v>0.56999999999999995</v>
      </c>
      <c r="P425" s="7" t="s">
        <v>36</v>
      </c>
      <c r="Q425" s="7" t="s">
        <v>49</v>
      </c>
      <c r="R425" s="7" t="s">
        <v>192</v>
      </c>
      <c r="S425" s="8" t="s">
        <v>193</v>
      </c>
      <c r="T425" s="6">
        <v>48227</v>
      </c>
      <c r="U425" s="9">
        <v>42049</v>
      </c>
      <c r="V425" s="9">
        <v>42051</v>
      </c>
      <c r="W425" s="9" t="s">
        <v>974</v>
      </c>
      <c r="X425" s="10">
        <f>NETWORKDAYS(Table1[[#This Row],[Order Date]],Table1[[#This Row],[Ship Date]])</f>
        <v>1</v>
      </c>
      <c r="Y425" s="6">
        <v>-47.28</v>
      </c>
      <c r="Z425" s="6">
        <v>45</v>
      </c>
      <c r="AA425" s="6">
        <v>761.67</v>
      </c>
      <c r="AB425" s="6">
        <v>16.93</v>
      </c>
    </row>
    <row r="426" spans="1:28" ht="51.75" x14ac:dyDescent="0.45">
      <c r="A426" s="6">
        <v>2190</v>
      </c>
      <c r="B426" s="6">
        <v>41636</v>
      </c>
      <c r="C426" s="7" t="s">
        <v>1074</v>
      </c>
      <c r="D426" s="8" t="s">
        <v>42</v>
      </c>
      <c r="E426" s="7" t="s">
        <v>29</v>
      </c>
      <c r="F426" s="6">
        <v>0.03</v>
      </c>
      <c r="G426" s="6">
        <v>115.99</v>
      </c>
      <c r="H426" s="6">
        <v>4.2300000000000004</v>
      </c>
      <c r="I426" s="7" t="s">
        <v>43</v>
      </c>
      <c r="J426" s="7" t="s">
        <v>87</v>
      </c>
      <c r="K426" s="7" t="s">
        <v>71</v>
      </c>
      <c r="L426" s="7" t="s">
        <v>234</v>
      </c>
      <c r="M426" s="7" t="s">
        <v>47</v>
      </c>
      <c r="N426" s="7" t="s">
        <v>1076</v>
      </c>
      <c r="O426" s="6">
        <v>0.56000000000000005</v>
      </c>
      <c r="P426" s="7" t="s">
        <v>36</v>
      </c>
      <c r="Q426" s="7" t="s">
        <v>49</v>
      </c>
      <c r="R426" s="7" t="s">
        <v>192</v>
      </c>
      <c r="S426" s="8" t="s">
        <v>193</v>
      </c>
      <c r="T426" s="6">
        <v>48227</v>
      </c>
      <c r="U426" s="9">
        <v>42049</v>
      </c>
      <c r="V426" s="9">
        <v>42051</v>
      </c>
      <c r="W426" s="9" t="s">
        <v>974</v>
      </c>
      <c r="X426" s="10">
        <f>NETWORKDAYS(Table1[[#This Row],[Order Date]],Table1[[#This Row],[Ship Date]])</f>
        <v>1</v>
      </c>
      <c r="Y426" s="6">
        <v>722.24099999999999</v>
      </c>
      <c r="Z426" s="6">
        <v>49</v>
      </c>
      <c r="AA426" s="6">
        <v>5014.07</v>
      </c>
      <c r="AB426" s="6">
        <v>115.96</v>
      </c>
    </row>
    <row r="427" spans="1:28" ht="77.25" x14ac:dyDescent="0.45">
      <c r="A427" s="6">
        <v>2193</v>
      </c>
      <c r="B427" s="6">
        <v>90685</v>
      </c>
      <c r="C427" s="7" t="s">
        <v>1077</v>
      </c>
      <c r="D427" s="8" t="s">
        <v>28</v>
      </c>
      <c r="E427" s="7" t="s">
        <v>29</v>
      </c>
      <c r="F427" s="6">
        <v>0.05</v>
      </c>
      <c r="G427" s="6">
        <v>16.98</v>
      </c>
      <c r="H427" s="6">
        <v>7.78</v>
      </c>
      <c r="I427" s="7" t="s">
        <v>43</v>
      </c>
      <c r="J427" s="7" t="s">
        <v>87</v>
      </c>
      <c r="K427" s="7" t="s">
        <v>45</v>
      </c>
      <c r="L427" s="7" t="s">
        <v>105</v>
      </c>
      <c r="M427" s="7" t="s">
        <v>94</v>
      </c>
      <c r="N427" s="7" t="s">
        <v>1075</v>
      </c>
      <c r="O427" s="6">
        <v>0.56999999999999995</v>
      </c>
      <c r="P427" s="7" t="s">
        <v>36</v>
      </c>
      <c r="Q427" s="7" t="s">
        <v>37</v>
      </c>
      <c r="R427" s="7" t="s">
        <v>65</v>
      </c>
      <c r="S427" s="8" t="s">
        <v>66</v>
      </c>
      <c r="T427" s="6">
        <v>28560</v>
      </c>
      <c r="U427" s="9">
        <v>42049</v>
      </c>
      <c r="V427" s="9">
        <v>42051</v>
      </c>
      <c r="W427" s="9" t="s">
        <v>974</v>
      </c>
      <c r="X427" s="10">
        <f>NETWORKDAYS(Table1[[#This Row],[Order Date]],Table1[[#This Row],[Ship Date]])</f>
        <v>1</v>
      </c>
      <c r="Y427" s="6">
        <v>-161</v>
      </c>
      <c r="Z427" s="6">
        <v>11</v>
      </c>
      <c r="AA427" s="6">
        <v>186.19</v>
      </c>
      <c r="AB427" s="6">
        <v>16.93</v>
      </c>
    </row>
    <row r="428" spans="1:28" ht="51.75" x14ac:dyDescent="0.45">
      <c r="A428" s="6">
        <v>2193</v>
      </c>
      <c r="B428" s="6">
        <v>90685</v>
      </c>
      <c r="C428" s="7" t="s">
        <v>1077</v>
      </c>
      <c r="D428" s="8" t="s">
        <v>28</v>
      </c>
      <c r="E428" s="7" t="s">
        <v>29</v>
      </c>
      <c r="F428" s="6">
        <v>0.03</v>
      </c>
      <c r="G428" s="6">
        <v>115.99</v>
      </c>
      <c r="H428" s="6">
        <v>4.2300000000000004</v>
      </c>
      <c r="I428" s="7" t="s">
        <v>43</v>
      </c>
      <c r="J428" s="7" t="s">
        <v>87</v>
      </c>
      <c r="K428" s="7" t="s">
        <v>71</v>
      </c>
      <c r="L428" s="7" t="s">
        <v>234</v>
      </c>
      <c r="M428" s="7" t="s">
        <v>47</v>
      </c>
      <c r="N428" s="7" t="s">
        <v>1076</v>
      </c>
      <c r="O428" s="6">
        <v>0.56000000000000005</v>
      </c>
      <c r="P428" s="7" t="s">
        <v>36</v>
      </c>
      <c r="Q428" s="7" t="s">
        <v>37</v>
      </c>
      <c r="R428" s="7" t="s">
        <v>65</v>
      </c>
      <c r="S428" s="8" t="s">
        <v>66</v>
      </c>
      <c r="T428" s="6">
        <v>28560</v>
      </c>
      <c r="U428" s="9">
        <v>42049</v>
      </c>
      <c r="V428" s="9">
        <v>42051</v>
      </c>
      <c r="W428" s="9" t="s">
        <v>974</v>
      </c>
      <c r="X428" s="10">
        <f>NETWORKDAYS(Table1[[#This Row],[Order Date]],Table1[[#This Row],[Ship Date]])</f>
        <v>1</v>
      </c>
      <c r="Y428" s="6">
        <v>848.3646</v>
      </c>
      <c r="Z428" s="6">
        <v>12</v>
      </c>
      <c r="AA428" s="6">
        <v>1227.94</v>
      </c>
      <c r="AB428" s="6">
        <v>115.96</v>
      </c>
    </row>
    <row r="429" spans="1:28" ht="90" x14ac:dyDescent="0.45">
      <c r="A429" s="6">
        <v>2358</v>
      </c>
      <c r="B429" s="6">
        <v>88268</v>
      </c>
      <c r="C429" s="7" t="s">
        <v>762</v>
      </c>
      <c r="D429" s="8" t="s">
        <v>28</v>
      </c>
      <c r="E429" s="7" t="s">
        <v>29</v>
      </c>
      <c r="F429" s="6">
        <v>0.05</v>
      </c>
      <c r="G429" s="6">
        <v>2.08</v>
      </c>
      <c r="H429" s="6">
        <v>2.56</v>
      </c>
      <c r="I429" s="7" t="s">
        <v>43</v>
      </c>
      <c r="J429" s="7" t="s">
        <v>87</v>
      </c>
      <c r="K429" s="7" t="s">
        <v>45</v>
      </c>
      <c r="L429" s="7" t="s">
        <v>519</v>
      </c>
      <c r="M429" s="7" t="s">
        <v>94</v>
      </c>
      <c r="N429" s="7" t="s">
        <v>1078</v>
      </c>
      <c r="O429" s="6">
        <v>0.55000000000000004</v>
      </c>
      <c r="P429" s="7" t="s">
        <v>36</v>
      </c>
      <c r="Q429" s="7" t="s">
        <v>37</v>
      </c>
      <c r="R429" s="7" t="s">
        <v>96</v>
      </c>
      <c r="S429" s="8" t="s">
        <v>764</v>
      </c>
      <c r="T429" s="6">
        <v>33311</v>
      </c>
      <c r="U429" s="9">
        <v>42049</v>
      </c>
      <c r="V429" s="9">
        <v>42051</v>
      </c>
      <c r="W429" s="9" t="s">
        <v>974</v>
      </c>
      <c r="X429" s="10">
        <f>NETWORKDAYS(Table1[[#This Row],[Order Date]],Table1[[#This Row],[Ship Date]])</f>
        <v>1</v>
      </c>
      <c r="Y429" s="6">
        <v>-1045.0160000000001</v>
      </c>
      <c r="Z429" s="6">
        <v>19</v>
      </c>
      <c r="AA429" s="6">
        <v>40.93</v>
      </c>
      <c r="AB429" s="6">
        <v>2.0299999999999998</v>
      </c>
    </row>
    <row r="430" spans="1:28" ht="64.5" x14ac:dyDescent="0.45">
      <c r="A430" s="6">
        <v>2490</v>
      </c>
      <c r="B430" s="6">
        <v>86884</v>
      </c>
      <c r="C430" s="7" t="s">
        <v>1079</v>
      </c>
      <c r="D430" s="8" t="s">
        <v>53</v>
      </c>
      <c r="E430" s="7" t="s">
        <v>29</v>
      </c>
      <c r="F430" s="6">
        <v>0.09</v>
      </c>
      <c r="G430" s="6">
        <v>348.21</v>
      </c>
      <c r="H430" s="6">
        <v>40.19</v>
      </c>
      <c r="I430" s="7" t="s">
        <v>30</v>
      </c>
      <c r="J430" s="7" t="s">
        <v>87</v>
      </c>
      <c r="K430" s="7" t="s">
        <v>32</v>
      </c>
      <c r="L430" s="7" t="s">
        <v>33</v>
      </c>
      <c r="M430" s="7" t="s">
        <v>34</v>
      </c>
      <c r="N430" s="7" t="s">
        <v>35</v>
      </c>
      <c r="O430" s="6">
        <v>0.62</v>
      </c>
      <c r="P430" s="7" t="s">
        <v>36</v>
      </c>
      <c r="Q430" s="7" t="s">
        <v>58</v>
      </c>
      <c r="R430" s="7" t="s">
        <v>59</v>
      </c>
      <c r="S430" s="8" t="s">
        <v>1080</v>
      </c>
      <c r="T430" s="6">
        <v>92627</v>
      </c>
      <c r="U430" s="9">
        <v>42049</v>
      </c>
      <c r="V430" s="9">
        <v>42051</v>
      </c>
      <c r="W430" s="9" t="s">
        <v>974</v>
      </c>
      <c r="X430" s="10">
        <f>NETWORKDAYS(Table1[[#This Row],[Order Date]],Table1[[#This Row],[Ship Date]])</f>
        <v>1</v>
      </c>
      <c r="Y430" s="6">
        <v>-93.85</v>
      </c>
      <c r="Z430" s="6">
        <v>2</v>
      </c>
      <c r="AA430" s="6">
        <v>662.8</v>
      </c>
      <c r="AB430" s="6">
        <v>348.12</v>
      </c>
    </row>
    <row r="431" spans="1:28" ht="64.5" x14ac:dyDescent="0.45">
      <c r="A431" s="6">
        <v>2491</v>
      </c>
      <c r="B431" s="6">
        <v>48836</v>
      </c>
      <c r="C431" s="7" t="s">
        <v>550</v>
      </c>
      <c r="D431" s="8" t="s">
        <v>53</v>
      </c>
      <c r="E431" s="7" t="s">
        <v>29</v>
      </c>
      <c r="F431" s="6">
        <v>0.09</v>
      </c>
      <c r="G431" s="6">
        <v>348.21</v>
      </c>
      <c r="H431" s="6">
        <v>40.19</v>
      </c>
      <c r="I431" s="7" t="s">
        <v>30</v>
      </c>
      <c r="J431" s="7" t="s">
        <v>87</v>
      </c>
      <c r="K431" s="7" t="s">
        <v>32</v>
      </c>
      <c r="L431" s="7" t="s">
        <v>33</v>
      </c>
      <c r="M431" s="7" t="s">
        <v>34</v>
      </c>
      <c r="N431" s="7" t="s">
        <v>35</v>
      </c>
      <c r="O431" s="6">
        <v>0.62</v>
      </c>
      <c r="P431" s="7" t="s">
        <v>36</v>
      </c>
      <c r="Q431" s="7" t="s">
        <v>58</v>
      </c>
      <c r="R431" s="7" t="s">
        <v>59</v>
      </c>
      <c r="S431" s="8" t="s">
        <v>68</v>
      </c>
      <c r="T431" s="6">
        <v>90045</v>
      </c>
      <c r="U431" s="9">
        <v>42049</v>
      </c>
      <c r="V431" s="9">
        <v>42051</v>
      </c>
      <c r="W431" s="9" t="s">
        <v>974</v>
      </c>
      <c r="X431" s="10">
        <f>NETWORKDAYS(Table1[[#This Row],[Order Date]],Table1[[#This Row],[Ship Date]])</f>
        <v>1</v>
      </c>
      <c r="Y431" s="6">
        <v>-93.85</v>
      </c>
      <c r="Z431" s="6">
        <v>8</v>
      </c>
      <c r="AA431" s="6">
        <v>2651.21</v>
      </c>
      <c r="AB431" s="6">
        <v>348.12</v>
      </c>
    </row>
    <row r="432" spans="1:28" ht="26.25" x14ac:dyDescent="0.45">
      <c r="A432" s="6">
        <v>3069</v>
      </c>
      <c r="B432" s="6">
        <v>88192</v>
      </c>
      <c r="C432" s="7" t="s">
        <v>1081</v>
      </c>
      <c r="D432" s="8" t="s">
        <v>42</v>
      </c>
      <c r="E432" s="7" t="s">
        <v>29</v>
      </c>
      <c r="F432" s="6">
        <v>0.09</v>
      </c>
      <c r="G432" s="6">
        <v>1.82</v>
      </c>
      <c r="H432" s="6">
        <v>0.83</v>
      </c>
      <c r="I432" s="7" t="s">
        <v>43</v>
      </c>
      <c r="J432" s="7" t="s">
        <v>44</v>
      </c>
      <c r="K432" s="7" t="s">
        <v>45</v>
      </c>
      <c r="L432" s="7" t="s">
        <v>105</v>
      </c>
      <c r="M432" s="7" t="s">
        <v>56</v>
      </c>
      <c r="N432" s="7" t="s">
        <v>1082</v>
      </c>
      <c r="O432" s="6">
        <v>0.56999999999999995</v>
      </c>
      <c r="P432" s="7" t="s">
        <v>36</v>
      </c>
      <c r="Q432" s="7" t="s">
        <v>49</v>
      </c>
      <c r="R432" s="7" t="s">
        <v>50</v>
      </c>
      <c r="S432" s="8" t="s">
        <v>1083</v>
      </c>
      <c r="T432" s="6">
        <v>55128</v>
      </c>
      <c r="U432" s="9">
        <v>42049</v>
      </c>
      <c r="V432" s="9">
        <v>42050</v>
      </c>
      <c r="W432" s="9" t="s">
        <v>974</v>
      </c>
      <c r="X432" s="10">
        <f>NETWORKDAYS(Table1[[#This Row],[Order Date]],Table1[[#This Row],[Ship Date]])</f>
        <v>0</v>
      </c>
      <c r="Y432" s="6">
        <v>-6.734</v>
      </c>
      <c r="Z432" s="6">
        <v>22</v>
      </c>
      <c r="AA432" s="6">
        <v>36.82</v>
      </c>
      <c r="AB432" s="6">
        <v>1.73</v>
      </c>
    </row>
    <row r="433" spans="1:28" ht="64.5" x14ac:dyDescent="0.45">
      <c r="A433" s="6">
        <v>3393</v>
      </c>
      <c r="B433" s="6">
        <v>87909</v>
      </c>
      <c r="C433" s="7" t="s">
        <v>615</v>
      </c>
      <c r="D433" s="8" t="s">
        <v>53</v>
      </c>
      <c r="E433" s="7" t="s">
        <v>29</v>
      </c>
      <c r="F433" s="6">
        <v>0.08</v>
      </c>
      <c r="G433" s="6">
        <v>4.4800000000000004</v>
      </c>
      <c r="H433" s="6">
        <v>2.5</v>
      </c>
      <c r="I433" s="7" t="s">
        <v>43</v>
      </c>
      <c r="J433" s="7" t="s">
        <v>44</v>
      </c>
      <c r="K433" s="7" t="s">
        <v>45</v>
      </c>
      <c r="L433" s="7" t="s">
        <v>423</v>
      </c>
      <c r="M433" s="7" t="s">
        <v>47</v>
      </c>
      <c r="N433" s="7" t="s">
        <v>747</v>
      </c>
      <c r="O433" s="6">
        <v>0.37</v>
      </c>
      <c r="P433" s="7" t="s">
        <v>36</v>
      </c>
      <c r="Q433" s="7" t="s">
        <v>58</v>
      </c>
      <c r="R433" s="7" t="s">
        <v>90</v>
      </c>
      <c r="S433" s="8" t="s">
        <v>617</v>
      </c>
      <c r="T433" s="6">
        <v>99163</v>
      </c>
      <c r="U433" s="9">
        <v>42049</v>
      </c>
      <c r="V433" s="9">
        <v>42050</v>
      </c>
      <c r="W433" s="9" t="s">
        <v>974</v>
      </c>
      <c r="X433" s="10">
        <f>NETWORKDAYS(Table1[[#This Row],[Order Date]],Table1[[#This Row],[Ship Date]])</f>
        <v>0</v>
      </c>
      <c r="Y433" s="6">
        <v>-3.2448000000000001</v>
      </c>
      <c r="Z433" s="6">
        <v>19</v>
      </c>
      <c r="AA433" s="6">
        <v>80.2</v>
      </c>
      <c r="AB433" s="6">
        <v>4.4000000000000004</v>
      </c>
    </row>
    <row r="434" spans="1:28" ht="64.5" x14ac:dyDescent="0.45">
      <c r="A434" s="6">
        <v>306</v>
      </c>
      <c r="B434" s="6">
        <v>87057</v>
      </c>
      <c r="C434" s="7" t="s">
        <v>1084</v>
      </c>
      <c r="D434" s="8" t="s">
        <v>78</v>
      </c>
      <c r="E434" s="7" t="s">
        <v>70</v>
      </c>
      <c r="F434" s="6">
        <v>0.01</v>
      </c>
      <c r="G434" s="6">
        <v>8.33</v>
      </c>
      <c r="H434" s="6">
        <v>1.99</v>
      </c>
      <c r="I434" s="7" t="s">
        <v>43</v>
      </c>
      <c r="J434" s="7" t="s">
        <v>31</v>
      </c>
      <c r="K434" s="7" t="s">
        <v>71</v>
      </c>
      <c r="L434" s="7" t="s">
        <v>93</v>
      </c>
      <c r="M434" s="7" t="s">
        <v>94</v>
      </c>
      <c r="N434" s="7" t="s">
        <v>172</v>
      </c>
      <c r="O434" s="6">
        <v>0.52</v>
      </c>
      <c r="P434" s="7" t="s">
        <v>36</v>
      </c>
      <c r="Q434" s="7" t="s">
        <v>82</v>
      </c>
      <c r="R434" s="7" t="s">
        <v>403</v>
      </c>
      <c r="S434" s="8" t="s">
        <v>1085</v>
      </c>
      <c r="T434" s="6">
        <v>21208</v>
      </c>
      <c r="U434" s="9">
        <v>42049</v>
      </c>
      <c r="V434" s="9">
        <v>42050</v>
      </c>
      <c r="W434" s="9" t="s">
        <v>974</v>
      </c>
      <c r="X434" s="10">
        <f>NETWORKDAYS(Table1[[#This Row],[Order Date]],Table1[[#This Row],[Ship Date]])</f>
        <v>0</v>
      </c>
      <c r="Y434" s="6">
        <v>15.895200000000001</v>
      </c>
      <c r="Z434" s="6">
        <v>8</v>
      </c>
      <c r="AA434" s="6">
        <v>70.16</v>
      </c>
      <c r="AB434" s="6">
        <v>8.32</v>
      </c>
    </row>
    <row r="435" spans="1:28" ht="51.75" x14ac:dyDescent="0.45">
      <c r="A435" s="6">
        <v>306</v>
      </c>
      <c r="B435" s="6">
        <v>87057</v>
      </c>
      <c r="C435" s="7" t="s">
        <v>1084</v>
      </c>
      <c r="D435" s="8" t="s">
        <v>78</v>
      </c>
      <c r="E435" s="7" t="s">
        <v>70</v>
      </c>
      <c r="F435" s="6">
        <v>0.04</v>
      </c>
      <c r="G435" s="6">
        <v>85.99</v>
      </c>
      <c r="H435" s="6">
        <v>0.99</v>
      </c>
      <c r="I435" s="7" t="s">
        <v>43</v>
      </c>
      <c r="J435" s="7" t="s">
        <v>31</v>
      </c>
      <c r="K435" s="7" t="s">
        <v>71</v>
      </c>
      <c r="L435" s="7" t="s">
        <v>234</v>
      </c>
      <c r="M435" s="7" t="s">
        <v>56</v>
      </c>
      <c r="N435" s="7" t="s">
        <v>382</v>
      </c>
      <c r="O435" s="6">
        <v>0.55000000000000004</v>
      </c>
      <c r="P435" s="7" t="s">
        <v>36</v>
      </c>
      <c r="Q435" s="7" t="s">
        <v>82</v>
      </c>
      <c r="R435" s="7" t="s">
        <v>403</v>
      </c>
      <c r="S435" s="8" t="s">
        <v>1085</v>
      </c>
      <c r="T435" s="6">
        <v>21208</v>
      </c>
      <c r="U435" s="9">
        <v>42049</v>
      </c>
      <c r="V435" s="9">
        <v>42051</v>
      </c>
      <c r="W435" s="9" t="s">
        <v>974</v>
      </c>
      <c r="X435" s="10">
        <f>NETWORKDAYS(Table1[[#This Row],[Order Date]],Table1[[#This Row],[Ship Date]])</f>
        <v>1</v>
      </c>
      <c r="Y435" s="6">
        <v>855.99329999999998</v>
      </c>
      <c r="Z435" s="6">
        <v>17</v>
      </c>
      <c r="AA435" s="6">
        <v>1240.57</v>
      </c>
      <c r="AB435" s="6">
        <v>85.95</v>
      </c>
    </row>
    <row r="436" spans="1:28" ht="64.5" x14ac:dyDescent="0.45">
      <c r="A436" s="6">
        <v>308</v>
      </c>
      <c r="B436" s="6">
        <v>37760</v>
      </c>
      <c r="C436" s="7" t="s">
        <v>1086</v>
      </c>
      <c r="D436" s="8" t="s">
        <v>53</v>
      </c>
      <c r="E436" s="7" t="s">
        <v>70</v>
      </c>
      <c r="F436" s="6">
        <v>0.01</v>
      </c>
      <c r="G436" s="6">
        <v>8.33</v>
      </c>
      <c r="H436" s="6">
        <v>1.99</v>
      </c>
      <c r="I436" s="7" t="s">
        <v>43</v>
      </c>
      <c r="J436" s="7" t="s">
        <v>31</v>
      </c>
      <c r="K436" s="7" t="s">
        <v>71</v>
      </c>
      <c r="L436" s="7" t="s">
        <v>93</v>
      </c>
      <c r="M436" s="7" t="s">
        <v>94</v>
      </c>
      <c r="N436" s="7" t="s">
        <v>172</v>
      </c>
      <c r="O436" s="6">
        <v>0.52</v>
      </c>
      <c r="P436" s="7" t="s">
        <v>36</v>
      </c>
      <c r="Q436" s="7" t="s">
        <v>58</v>
      </c>
      <c r="R436" s="7" t="s">
        <v>90</v>
      </c>
      <c r="S436" s="8" t="s">
        <v>110</v>
      </c>
      <c r="T436" s="6">
        <v>98115</v>
      </c>
      <c r="U436" s="9">
        <v>42049</v>
      </c>
      <c r="V436" s="9">
        <v>42050</v>
      </c>
      <c r="W436" s="9" t="s">
        <v>974</v>
      </c>
      <c r="X436" s="10">
        <f>NETWORKDAYS(Table1[[#This Row],[Order Date]],Table1[[#This Row],[Ship Date]])</f>
        <v>0</v>
      </c>
      <c r="Y436" s="6">
        <v>10.74</v>
      </c>
      <c r="Z436" s="6">
        <v>32</v>
      </c>
      <c r="AA436" s="6">
        <v>280.62</v>
      </c>
      <c r="AB436" s="6">
        <v>8.32</v>
      </c>
    </row>
    <row r="437" spans="1:28" ht="51.75" x14ac:dyDescent="0.45">
      <c r="A437" s="6">
        <v>1156</v>
      </c>
      <c r="B437" s="6">
        <v>90855</v>
      </c>
      <c r="C437" s="7" t="s">
        <v>1087</v>
      </c>
      <c r="D437" s="8" t="s">
        <v>78</v>
      </c>
      <c r="E437" s="7" t="s">
        <v>70</v>
      </c>
      <c r="F437" s="6">
        <v>0.06</v>
      </c>
      <c r="G437" s="6">
        <v>175.99</v>
      </c>
      <c r="H437" s="6">
        <v>8.99</v>
      </c>
      <c r="I437" s="7" t="s">
        <v>43</v>
      </c>
      <c r="J437" s="7" t="s">
        <v>44</v>
      </c>
      <c r="K437" s="7" t="s">
        <v>71</v>
      </c>
      <c r="L437" s="7" t="s">
        <v>234</v>
      </c>
      <c r="M437" s="7" t="s">
        <v>47</v>
      </c>
      <c r="N437" s="7" t="s">
        <v>329</v>
      </c>
      <c r="O437" s="6">
        <v>0.56999999999999995</v>
      </c>
      <c r="P437" s="7" t="s">
        <v>36</v>
      </c>
      <c r="Q437" s="7" t="s">
        <v>82</v>
      </c>
      <c r="R437" s="7" t="s">
        <v>152</v>
      </c>
      <c r="S437" s="8" t="s">
        <v>1088</v>
      </c>
      <c r="T437" s="6">
        <v>1876</v>
      </c>
      <c r="U437" s="9">
        <v>42049</v>
      </c>
      <c r="V437" s="9">
        <v>42050</v>
      </c>
      <c r="W437" s="9" t="s">
        <v>974</v>
      </c>
      <c r="X437" s="10">
        <f>NETWORKDAYS(Table1[[#This Row],[Order Date]],Table1[[#This Row],[Ship Date]])</f>
        <v>0</v>
      </c>
      <c r="Y437" s="6">
        <v>48.47148</v>
      </c>
      <c r="Z437" s="6">
        <v>7</v>
      </c>
      <c r="AA437" s="6">
        <v>1013.84</v>
      </c>
      <c r="AB437" s="6">
        <v>175.93</v>
      </c>
    </row>
    <row r="438" spans="1:28" ht="102.75" x14ac:dyDescent="0.45">
      <c r="A438" s="6">
        <v>1745</v>
      </c>
      <c r="B438" s="6">
        <v>13408</v>
      </c>
      <c r="C438" s="7" t="s">
        <v>967</v>
      </c>
      <c r="D438" s="8" t="s">
        <v>28</v>
      </c>
      <c r="E438" s="7" t="s">
        <v>79</v>
      </c>
      <c r="F438" s="6">
        <v>0.04</v>
      </c>
      <c r="G438" s="6">
        <v>60.65</v>
      </c>
      <c r="H438" s="6">
        <v>12.23</v>
      </c>
      <c r="I438" s="7" t="s">
        <v>43</v>
      </c>
      <c r="J438" s="7" t="s">
        <v>87</v>
      </c>
      <c r="K438" s="7" t="s">
        <v>32</v>
      </c>
      <c r="L438" s="7" t="s">
        <v>99</v>
      </c>
      <c r="M438" s="7" t="s">
        <v>112</v>
      </c>
      <c r="N438" s="7" t="s">
        <v>792</v>
      </c>
      <c r="O438" s="6">
        <v>0.64</v>
      </c>
      <c r="P438" s="7" t="s">
        <v>36</v>
      </c>
      <c r="Q438" s="7" t="s">
        <v>37</v>
      </c>
      <c r="R438" s="7" t="s">
        <v>252</v>
      </c>
      <c r="S438" s="8" t="s">
        <v>392</v>
      </c>
      <c r="T438" s="6">
        <v>30305</v>
      </c>
      <c r="U438" s="9">
        <v>42049</v>
      </c>
      <c r="V438" s="9">
        <v>42051</v>
      </c>
      <c r="W438" s="9" t="s">
        <v>974</v>
      </c>
      <c r="X438" s="10">
        <f>NETWORKDAYS(Table1[[#This Row],[Order Date]],Table1[[#This Row],[Ship Date]])</f>
        <v>1</v>
      </c>
      <c r="Y438" s="6">
        <v>116.5063</v>
      </c>
      <c r="Z438" s="6">
        <v>4</v>
      </c>
      <c r="AA438" s="6">
        <v>256.77</v>
      </c>
      <c r="AB438" s="6">
        <v>60.61</v>
      </c>
    </row>
    <row r="439" spans="1:28" ht="102.75" x14ac:dyDescent="0.45">
      <c r="A439" s="6">
        <v>1749</v>
      </c>
      <c r="B439" s="6">
        <v>87244</v>
      </c>
      <c r="C439" s="7" t="s">
        <v>1089</v>
      </c>
      <c r="D439" s="8" t="s">
        <v>42</v>
      </c>
      <c r="E439" s="7" t="s">
        <v>79</v>
      </c>
      <c r="F439" s="6">
        <v>0.04</v>
      </c>
      <c r="G439" s="6">
        <v>60.65</v>
      </c>
      <c r="H439" s="6">
        <v>12.23</v>
      </c>
      <c r="I439" s="7" t="s">
        <v>43</v>
      </c>
      <c r="J439" s="7" t="s">
        <v>87</v>
      </c>
      <c r="K439" s="7" t="s">
        <v>32</v>
      </c>
      <c r="L439" s="7" t="s">
        <v>99</v>
      </c>
      <c r="M439" s="7" t="s">
        <v>112</v>
      </c>
      <c r="N439" s="7" t="s">
        <v>792</v>
      </c>
      <c r="O439" s="6">
        <v>0.64</v>
      </c>
      <c r="P439" s="7" t="s">
        <v>36</v>
      </c>
      <c r="Q439" s="7" t="s">
        <v>49</v>
      </c>
      <c r="R439" s="7" t="s">
        <v>567</v>
      </c>
      <c r="S439" s="8" t="s">
        <v>1090</v>
      </c>
      <c r="T439" s="6">
        <v>73505</v>
      </c>
      <c r="U439" s="9">
        <v>42049</v>
      </c>
      <c r="V439" s="9">
        <v>42051</v>
      </c>
      <c r="W439" s="9" t="s">
        <v>974</v>
      </c>
      <c r="X439" s="10">
        <f>NETWORKDAYS(Table1[[#This Row],[Order Date]],Table1[[#This Row],[Ship Date]])</f>
        <v>1</v>
      </c>
      <c r="Y439" s="6">
        <v>44.2911</v>
      </c>
      <c r="Z439" s="6">
        <v>1</v>
      </c>
      <c r="AA439" s="6">
        <v>64.19</v>
      </c>
      <c r="AB439" s="6">
        <v>60.61</v>
      </c>
    </row>
    <row r="440" spans="1:28" ht="64.5" x14ac:dyDescent="0.45">
      <c r="A440" s="6">
        <v>639</v>
      </c>
      <c r="B440" s="6">
        <v>87952</v>
      </c>
      <c r="C440" s="7" t="s">
        <v>1091</v>
      </c>
      <c r="D440" s="8" t="s">
        <v>53</v>
      </c>
      <c r="E440" s="7" t="s">
        <v>147</v>
      </c>
      <c r="F440" s="6">
        <v>0</v>
      </c>
      <c r="G440" s="6">
        <v>236.97</v>
      </c>
      <c r="H440" s="6">
        <v>59.24</v>
      </c>
      <c r="I440" s="7" t="s">
        <v>30</v>
      </c>
      <c r="J440" s="7" t="s">
        <v>44</v>
      </c>
      <c r="K440" s="7" t="s">
        <v>32</v>
      </c>
      <c r="L440" s="7" t="s">
        <v>33</v>
      </c>
      <c r="M440" s="7" t="s">
        <v>34</v>
      </c>
      <c r="N440" s="7" t="s">
        <v>1092</v>
      </c>
      <c r="O440" s="6">
        <v>0.61</v>
      </c>
      <c r="P440" s="7" t="s">
        <v>36</v>
      </c>
      <c r="Q440" s="7" t="s">
        <v>58</v>
      </c>
      <c r="R440" s="7" t="s">
        <v>59</v>
      </c>
      <c r="S440" s="8" t="s">
        <v>1093</v>
      </c>
      <c r="T440" s="6">
        <v>93454</v>
      </c>
      <c r="U440" s="9">
        <v>42049</v>
      </c>
      <c r="V440" s="9">
        <v>42050</v>
      </c>
      <c r="W440" s="9" t="s">
        <v>974</v>
      </c>
      <c r="X440" s="10">
        <f>NETWORKDAYS(Table1[[#This Row],[Order Date]],Table1[[#This Row],[Ship Date]])</f>
        <v>0</v>
      </c>
      <c r="Y440" s="6">
        <v>1192.04</v>
      </c>
      <c r="Z440" s="6">
        <v>9</v>
      </c>
      <c r="AA440" s="6">
        <v>1769.91</v>
      </c>
      <c r="AB440" s="6">
        <v>236.97</v>
      </c>
    </row>
    <row r="441" spans="1:28" ht="64.5" x14ac:dyDescent="0.45">
      <c r="A441" s="6">
        <v>640</v>
      </c>
      <c r="B441" s="6">
        <v>56452</v>
      </c>
      <c r="C441" s="7" t="s">
        <v>1094</v>
      </c>
      <c r="D441" s="8" t="s">
        <v>53</v>
      </c>
      <c r="E441" s="7" t="s">
        <v>147</v>
      </c>
      <c r="F441" s="6">
        <v>0</v>
      </c>
      <c r="G441" s="6">
        <v>236.97</v>
      </c>
      <c r="H441" s="6">
        <v>59.24</v>
      </c>
      <c r="I441" s="7" t="s">
        <v>30</v>
      </c>
      <c r="J441" s="7" t="s">
        <v>44</v>
      </c>
      <c r="K441" s="7" t="s">
        <v>32</v>
      </c>
      <c r="L441" s="7" t="s">
        <v>33</v>
      </c>
      <c r="M441" s="7" t="s">
        <v>34</v>
      </c>
      <c r="N441" s="7" t="s">
        <v>1092</v>
      </c>
      <c r="O441" s="6">
        <v>0.61</v>
      </c>
      <c r="P441" s="7" t="s">
        <v>36</v>
      </c>
      <c r="Q441" s="7" t="s">
        <v>58</v>
      </c>
      <c r="R441" s="7" t="s">
        <v>90</v>
      </c>
      <c r="S441" s="8" t="s">
        <v>110</v>
      </c>
      <c r="T441" s="6">
        <v>98119</v>
      </c>
      <c r="U441" s="9">
        <v>42049</v>
      </c>
      <c r="V441" s="9">
        <v>42050</v>
      </c>
      <c r="W441" s="9" t="s">
        <v>974</v>
      </c>
      <c r="X441" s="10">
        <f>NETWORKDAYS(Table1[[#This Row],[Order Date]],Table1[[#This Row],[Ship Date]])</f>
        <v>0</v>
      </c>
      <c r="Y441" s="6">
        <v>1192.04</v>
      </c>
      <c r="Z441" s="6">
        <v>34</v>
      </c>
      <c r="AA441" s="6">
        <v>6686.34</v>
      </c>
      <c r="AB441" s="6">
        <v>236.97</v>
      </c>
    </row>
    <row r="442" spans="1:28" ht="64.5" x14ac:dyDescent="0.45">
      <c r="A442" s="6">
        <v>1682</v>
      </c>
      <c r="B442" s="6">
        <v>14115</v>
      </c>
      <c r="C442" s="7" t="s">
        <v>1095</v>
      </c>
      <c r="D442" s="8" t="s">
        <v>42</v>
      </c>
      <c r="E442" s="7" t="s">
        <v>147</v>
      </c>
      <c r="F442" s="6">
        <v>0.04</v>
      </c>
      <c r="G442" s="6">
        <v>6.28</v>
      </c>
      <c r="H442" s="6">
        <v>5.41</v>
      </c>
      <c r="I442" s="7" t="s">
        <v>43</v>
      </c>
      <c r="J442" s="7" t="s">
        <v>44</v>
      </c>
      <c r="K442" s="7" t="s">
        <v>32</v>
      </c>
      <c r="L442" s="7" t="s">
        <v>99</v>
      </c>
      <c r="M442" s="7" t="s">
        <v>47</v>
      </c>
      <c r="N442" s="7" t="s">
        <v>142</v>
      </c>
      <c r="O442" s="6">
        <v>0.53</v>
      </c>
      <c r="P442" s="7" t="s">
        <v>36</v>
      </c>
      <c r="Q442" s="7" t="s">
        <v>49</v>
      </c>
      <c r="R442" s="7" t="s">
        <v>75</v>
      </c>
      <c r="S442" s="8" t="s">
        <v>737</v>
      </c>
      <c r="T442" s="6">
        <v>60611</v>
      </c>
      <c r="U442" s="9">
        <v>42049</v>
      </c>
      <c r="V442" s="9">
        <v>42051</v>
      </c>
      <c r="W442" s="9" t="s">
        <v>974</v>
      </c>
      <c r="X442" s="10">
        <f>NETWORKDAYS(Table1[[#This Row],[Order Date]],Table1[[#This Row],[Ship Date]])</f>
        <v>1</v>
      </c>
      <c r="Y442" s="6">
        <v>-38.380000000000003</v>
      </c>
      <c r="Z442" s="6">
        <v>43</v>
      </c>
      <c r="AA442" s="6">
        <v>284.48</v>
      </c>
      <c r="AB442" s="6">
        <v>6.24</v>
      </c>
    </row>
    <row r="443" spans="1:28" ht="64.5" x14ac:dyDescent="0.45">
      <c r="A443" s="6">
        <v>1683</v>
      </c>
      <c r="B443" s="6">
        <v>90612</v>
      </c>
      <c r="C443" s="7" t="s">
        <v>1096</v>
      </c>
      <c r="D443" s="8" t="s">
        <v>42</v>
      </c>
      <c r="E443" s="7" t="s">
        <v>147</v>
      </c>
      <c r="F443" s="6">
        <v>0.04</v>
      </c>
      <c r="G443" s="6">
        <v>6.28</v>
      </c>
      <c r="H443" s="6">
        <v>5.41</v>
      </c>
      <c r="I443" s="7" t="s">
        <v>43</v>
      </c>
      <c r="J443" s="7" t="s">
        <v>44</v>
      </c>
      <c r="K443" s="7" t="s">
        <v>32</v>
      </c>
      <c r="L443" s="7" t="s">
        <v>99</v>
      </c>
      <c r="M443" s="7" t="s">
        <v>47</v>
      </c>
      <c r="N443" s="7" t="s">
        <v>142</v>
      </c>
      <c r="O443" s="6">
        <v>0.53</v>
      </c>
      <c r="P443" s="7" t="s">
        <v>36</v>
      </c>
      <c r="Q443" s="7" t="s">
        <v>49</v>
      </c>
      <c r="R443" s="7" t="s">
        <v>236</v>
      </c>
      <c r="S443" s="8" t="s">
        <v>1097</v>
      </c>
      <c r="T443" s="6">
        <v>77301</v>
      </c>
      <c r="U443" s="9">
        <v>42049</v>
      </c>
      <c r="V443" s="9">
        <v>42051</v>
      </c>
      <c r="W443" s="9" t="s">
        <v>974</v>
      </c>
      <c r="X443" s="10">
        <f>NETWORKDAYS(Table1[[#This Row],[Order Date]],Table1[[#This Row],[Ship Date]])</f>
        <v>1</v>
      </c>
      <c r="Y443" s="6">
        <v>-19.957599999999999</v>
      </c>
      <c r="Z443" s="6">
        <v>11</v>
      </c>
      <c r="AA443" s="6">
        <v>72.77</v>
      </c>
      <c r="AB443" s="6">
        <v>6.24</v>
      </c>
    </row>
    <row r="444" spans="1:28" ht="102.75" x14ac:dyDescent="0.45">
      <c r="A444" s="6">
        <v>11</v>
      </c>
      <c r="B444" s="6">
        <v>90192</v>
      </c>
      <c r="C444" s="7" t="s">
        <v>1098</v>
      </c>
      <c r="D444" s="8" t="s">
        <v>78</v>
      </c>
      <c r="E444" s="7" t="s">
        <v>29</v>
      </c>
      <c r="F444" s="6">
        <v>0.06</v>
      </c>
      <c r="G444" s="6">
        <v>9.48</v>
      </c>
      <c r="H444" s="6">
        <v>7.29</v>
      </c>
      <c r="I444" s="7" t="s">
        <v>43</v>
      </c>
      <c r="J444" s="7" t="s">
        <v>87</v>
      </c>
      <c r="K444" s="7" t="s">
        <v>32</v>
      </c>
      <c r="L444" s="7" t="s">
        <v>99</v>
      </c>
      <c r="M444" s="7" t="s">
        <v>94</v>
      </c>
      <c r="N444" s="7" t="s">
        <v>1099</v>
      </c>
      <c r="O444" s="6">
        <v>0.45</v>
      </c>
      <c r="P444" s="7" t="s">
        <v>36</v>
      </c>
      <c r="Q444" s="7" t="s">
        <v>82</v>
      </c>
      <c r="R444" s="7" t="s">
        <v>275</v>
      </c>
      <c r="S444" s="8" t="s">
        <v>1100</v>
      </c>
      <c r="T444" s="6">
        <v>7203</v>
      </c>
      <c r="U444" s="9">
        <v>42050</v>
      </c>
      <c r="V444" s="9">
        <v>42052</v>
      </c>
      <c r="W444" s="9" t="s">
        <v>974</v>
      </c>
      <c r="X444" s="10">
        <f>NETWORKDAYS(Table1[[#This Row],[Order Date]],Table1[[#This Row],[Ship Date]])</f>
        <v>2</v>
      </c>
      <c r="Y444" s="6">
        <v>-53.809600000000003</v>
      </c>
      <c r="Z444" s="6">
        <v>22</v>
      </c>
      <c r="AA444" s="6">
        <v>211.15</v>
      </c>
      <c r="AB444" s="6">
        <v>9.42</v>
      </c>
    </row>
    <row r="445" spans="1:28" ht="39" x14ac:dyDescent="0.45">
      <c r="A445" s="6">
        <v>596</v>
      </c>
      <c r="B445" s="6">
        <v>86308</v>
      </c>
      <c r="C445" s="7" t="s">
        <v>1101</v>
      </c>
      <c r="D445" s="8" t="s">
        <v>42</v>
      </c>
      <c r="E445" s="7" t="s">
        <v>29</v>
      </c>
      <c r="F445" s="6">
        <v>0.03</v>
      </c>
      <c r="G445" s="6">
        <v>3.8</v>
      </c>
      <c r="H445" s="6">
        <v>1.49</v>
      </c>
      <c r="I445" s="7" t="s">
        <v>43</v>
      </c>
      <c r="J445" s="7" t="s">
        <v>44</v>
      </c>
      <c r="K445" s="7" t="s">
        <v>45</v>
      </c>
      <c r="L445" s="7" t="s">
        <v>46</v>
      </c>
      <c r="M445" s="7" t="s">
        <v>47</v>
      </c>
      <c r="N445" s="7" t="s">
        <v>437</v>
      </c>
      <c r="O445" s="6">
        <v>0.38</v>
      </c>
      <c r="P445" s="7" t="s">
        <v>36</v>
      </c>
      <c r="Q445" s="7" t="s">
        <v>49</v>
      </c>
      <c r="R445" s="7" t="s">
        <v>256</v>
      </c>
      <c r="S445" s="8" t="s">
        <v>1102</v>
      </c>
      <c r="T445" s="6">
        <v>46032</v>
      </c>
      <c r="U445" s="9">
        <v>42050</v>
      </c>
      <c r="V445" s="9">
        <v>42052</v>
      </c>
      <c r="W445" s="9" t="s">
        <v>974</v>
      </c>
      <c r="X445" s="10">
        <f>NETWORKDAYS(Table1[[#This Row],[Order Date]],Table1[[#This Row],[Ship Date]])</f>
        <v>2</v>
      </c>
      <c r="Y445" s="6">
        <v>15.2745</v>
      </c>
      <c r="Z445" s="6">
        <v>6</v>
      </c>
      <c r="AA445" s="6">
        <v>24.27</v>
      </c>
      <c r="AB445" s="6">
        <v>3.77</v>
      </c>
    </row>
    <row r="446" spans="1:28" ht="128.25" x14ac:dyDescent="0.45">
      <c r="A446" s="6">
        <v>596</v>
      </c>
      <c r="B446" s="6">
        <v>86308</v>
      </c>
      <c r="C446" s="7" t="s">
        <v>1101</v>
      </c>
      <c r="D446" s="8" t="s">
        <v>42</v>
      </c>
      <c r="E446" s="7" t="s">
        <v>29</v>
      </c>
      <c r="F446" s="6">
        <v>7.0000000000000007E-2</v>
      </c>
      <c r="G446" s="6">
        <v>7.98</v>
      </c>
      <c r="H446" s="6">
        <v>1.25</v>
      </c>
      <c r="I446" s="7" t="s">
        <v>43</v>
      </c>
      <c r="J446" s="7" t="s">
        <v>44</v>
      </c>
      <c r="K446" s="7" t="s">
        <v>45</v>
      </c>
      <c r="L446" s="7" t="s">
        <v>55</v>
      </c>
      <c r="M446" s="7" t="s">
        <v>56</v>
      </c>
      <c r="N446" s="7" t="s">
        <v>1103</v>
      </c>
      <c r="O446" s="6">
        <v>0.35</v>
      </c>
      <c r="P446" s="7" t="s">
        <v>36</v>
      </c>
      <c r="Q446" s="7" t="s">
        <v>49</v>
      </c>
      <c r="R446" s="7" t="s">
        <v>256</v>
      </c>
      <c r="S446" s="8" t="s">
        <v>1102</v>
      </c>
      <c r="T446" s="6">
        <v>46032</v>
      </c>
      <c r="U446" s="9">
        <v>42050</v>
      </c>
      <c r="V446" s="9">
        <v>42052</v>
      </c>
      <c r="W446" s="9" t="s">
        <v>974</v>
      </c>
      <c r="X446" s="10">
        <f>NETWORKDAYS(Table1[[#This Row],[Order Date]],Table1[[#This Row],[Ship Date]])</f>
        <v>2</v>
      </c>
      <c r="Y446" s="6">
        <v>26.585699999999999</v>
      </c>
      <c r="Z446" s="6">
        <v>5</v>
      </c>
      <c r="AA446" s="6">
        <v>38.53</v>
      </c>
      <c r="AB446" s="6">
        <v>7.91</v>
      </c>
    </row>
    <row r="447" spans="1:28" ht="102.75" x14ac:dyDescent="0.45">
      <c r="A447" s="6">
        <v>596</v>
      </c>
      <c r="B447" s="6">
        <v>86308</v>
      </c>
      <c r="C447" s="7" t="s">
        <v>1101</v>
      </c>
      <c r="D447" s="8" t="s">
        <v>42</v>
      </c>
      <c r="E447" s="7" t="s">
        <v>29</v>
      </c>
      <c r="F447" s="6">
        <v>7.0000000000000007E-2</v>
      </c>
      <c r="G447" s="6">
        <v>417.4</v>
      </c>
      <c r="H447" s="6">
        <v>75.23</v>
      </c>
      <c r="I447" s="7" t="s">
        <v>30</v>
      </c>
      <c r="J447" s="7" t="s">
        <v>44</v>
      </c>
      <c r="K447" s="7" t="s">
        <v>32</v>
      </c>
      <c r="L447" s="7" t="s">
        <v>33</v>
      </c>
      <c r="M447" s="7" t="s">
        <v>34</v>
      </c>
      <c r="N447" s="7" t="s">
        <v>1104</v>
      </c>
      <c r="O447" s="6">
        <v>0.79</v>
      </c>
      <c r="P447" s="7" t="s">
        <v>36</v>
      </c>
      <c r="Q447" s="7" t="s">
        <v>49</v>
      </c>
      <c r="R447" s="7" t="s">
        <v>256</v>
      </c>
      <c r="S447" s="8" t="s">
        <v>1102</v>
      </c>
      <c r="T447" s="6">
        <v>46032</v>
      </c>
      <c r="U447" s="9">
        <v>42050</v>
      </c>
      <c r="V447" s="9">
        <v>42051</v>
      </c>
      <c r="W447" s="9" t="s">
        <v>974</v>
      </c>
      <c r="X447" s="10">
        <f>NETWORKDAYS(Table1[[#This Row],[Order Date]],Table1[[#This Row],[Ship Date]])</f>
        <v>1</v>
      </c>
      <c r="Y447" s="6">
        <v>-575.35199999999998</v>
      </c>
      <c r="Z447" s="6">
        <v>12</v>
      </c>
      <c r="AA447" s="6">
        <v>4910.72</v>
      </c>
      <c r="AB447" s="6">
        <v>417.33</v>
      </c>
    </row>
    <row r="448" spans="1:28" ht="51.75" x14ac:dyDescent="0.45">
      <c r="A448" s="6">
        <v>2260</v>
      </c>
      <c r="B448" s="6">
        <v>89601</v>
      </c>
      <c r="C448" s="7" t="s">
        <v>455</v>
      </c>
      <c r="D448" s="8" t="s">
        <v>28</v>
      </c>
      <c r="E448" s="7" t="s">
        <v>29</v>
      </c>
      <c r="F448" s="6">
        <v>0.02</v>
      </c>
      <c r="G448" s="6">
        <v>4.9800000000000004</v>
      </c>
      <c r="H448" s="6">
        <v>0.49</v>
      </c>
      <c r="I448" s="7" t="s">
        <v>43</v>
      </c>
      <c r="J448" s="7" t="s">
        <v>62</v>
      </c>
      <c r="K448" s="7" t="s">
        <v>45</v>
      </c>
      <c r="L448" s="7" t="s">
        <v>121</v>
      </c>
      <c r="M448" s="7" t="s">
        <v>47</v>
      </c>
      <c r="N448" s="7" t="s">
        <v>456</v>
      </c>
      <c r="O448" s="6">
        <v>0.39</v>
      </c>
      <c r="P448" s="7" t="s">
        <v>36</v>
      </c>
      <c r="Q448" s="7" t="s">
        <v>37</v>
      </c>
      <c r="R448" s="7" t="s">
        <v>252</v>
      </c>
      <c r="S448" s="8" t="s">
        <v>457</v>
      </c>
      <c r="T448" s="6">
        <v>30161</v>
      </c>
      <c r="U448" s="9">
        <v>42050</v>
      </c>
      <c r="V448" s="9">
        <v>42051</v>
      </c>
      <c r="W448" s="9" t="s">
        <v>974</v>
      </c>
      <c r="X448" s="10">
        <f>NETWORKDAYS(Table1[[#This Row],[Order Date]],Table1[[#This Row],[Ship Date]])</f>
        <v>1</v>
      </c>
      <c r="Y448" s="6">
        <v>-52.863999999999997</v>
      </c>
      <c r="Z448" s="6">
        <v>17</v>
      </c>
      <c r="AA448" s="6">
        <v>87.11</v>
      </c>
      <c r="AB448" s="6">
        <v>4.96</v>
      </c>
    </row>
    <row r="449" spans="1:28" ht="51.75" x14ac:dyDescent="0.45">
      <c r="A449" s="6">
        <v>2260</v>
      </c>
      <c r="B449" s="6">
        <v>89601</v>
      </c>
      <c r="C449" s="7" t="s">
        <v>455</v>
      </c>
      <c r="D449" s="8" t="s">
        <v>28</v>
      </c>
      <c r="E449" s="7" t="s">
        <v>29</v>
      </c>
      <c r="F449" s="6">
        <v>0.01</v>
      </c>
      <c r="G449" s="6">
        <v>20.99</v>
      </c>
      <c r="H449" s="6">
        <v>0.99</v>
      </c>
      <c r="I449" s="7" t="s">
        <v>43</v>
      </c>
      <c r="J449" s="7" t="s">
        <v>62</v>
      </c>
      <c r="K449" s="7" t="s">
        <v>71</v>
      </c>
      <c r="L449" s="7" t="s">
        <v>234</v>
      </c>
      <c r="M449" s="7" t="s">
        <v>94</v>
      </c>
      <c r="N449" s="7" t="s">
        <v>1105</v>
      </c>
      <c r="O449" s="6">
        <v>0.83</v>
      </c>
      <c r="P449" s="7" t="s">
        <v>36</v>
      </c>
      <c r="Q449" s="7" t="s">
        <v>37</v>
      </c>
      <c r="R449" s="7" t="s">
        <v>252</v>
      </c>
      <c r="S449" s="8" t="s">
        <v>457</v>
      </c>
      <c r="T449" s="6">
        <v>30161</v>
      </c>
      <c r="U449" s="9">
        <v>42050</v>
      </c>
      <c r="V449" s="9">
        <v>42051</v>
      </c>
      <c r="W449" s="9" t="s">
        <v>974</v>
      </c>
      <c r="X449" s="10">
        <f>NETWORKDAYS(Table1[[#This Row],[Order Date]],Table1[[#This Row],[Ship Date]])</f>
        <v>1</v>
      </c>
      <c r="Y449" s="6">
        <v>45.378</v>
      </c>
      <c r="Z449" s="6">
        <v>9</v>
      </c>
      <c r="AA449" s="6">
        <v>170.46</v>
      </c>
      <c r="AB449" s="6">
        <v>20.98</v>
      </c>
    </row>
    <row r="450" spans="1:28" ht="90" x14ac:dyDescent="0.45">
      <c r="A450" s="6">
        <v>3211</v>
      </c>
      <c r="B450" s="6">
        <v>91522</v>
      </c>
      <c r="C450" s="7" t="s">
        <v>1106</v>
      </c>
      <c r="D450" s="8" t="s">
        <v>42</v>
      </c>
      <c r="E450" s="7" t="s">
        <v>70</v>
      </c>
      <c r="F450" s="6">
        <v>0.1</v>
      </c>
      <c r="G450" s="6">
        <v>7.31</v>
      </c>
      <c r="H450" s="6">
        <v>0.49</v>
      </c>
      <c r="I450" s="7" t="s">
        <v>43</v>
      </c>
      <c r="J450" s="7" t="s">
        <v>62</v>
      </c>
      <c r="K450" s="7" t="s">
        <v>45</v>
      </c>
      <c r="L450" s="7" t="s">
        <v>121</v>
      </c>
      <c r="M450" s="7" t="s">
        <v>47</v>
      </c>
      <c r="N450" s="7" t="s">
        <v>1038</v>
      </c>
      <c r="O450" s="6">
        <v>0.38</v>
      </c>
      <c r="P450" s="7" t="s">
        <v>36</v>
      </c>
      <c r="Q450" s="7" t="s">
        <v>49</v>
      </c>
      <c r="R450" s="7" t="s">
        <v>75</v>
      </c>
      <c r="S450" s="8" t="s">
        <v>1107</v>
      </c>
      <c r="T450" s="6">
        <v>60101</v>
      </c>
      <c r="U450" s="9">
        <v>42050</v>
      </c>
      <c r="V450" s="9">
        <v>42051</v>
      </c>
      <c r="W450" s="9" t="s">
        <v>974</v>
      </c>
      <c r="X450" s="10">
        <f>NETWORKDAYS(Table1[[#This Row],[Order Date]],Table1[[#This Row],[Ship Date]])</f>
        <v>1</v>
      </c>
      <c r="Y450" s="6">
        <v>55.020600000000002</v>
      </c>
      <c r="Z450" s="6">
        <v>12</v>
      </c>
      <c r="AA450" s="6">
        <v>79.739999999999995</v>
      </c>
      <c r="AB450" s="6">
        <v>7.21</v>
      </c>
    </row>
    <row r="451" spans="1:28" ht="51.75" x14ac:dyDescent="0.45">
      <c r="A451" s="6">
        <v>3211</v>
      </c>
      <c r="B451" s="6">
        <v>91522</v>
      </c>
      <c r="C451" s="7" t="s">
        <v>1106</v>
      </c>
      <c r="D451" s="8" t="s">
        <v>42</v>
      </c>
      <c r="E451" s="7" t="s">
        <v>70</v>
      </c>
      <c r="F451" s="6">
        <v>0.1</v>
      </c>
      <c r="G451" s="6">
        <v>20.99</v>
      </c>
      <c r="H451" s="6">
        <v>2.5</v>
      </c>
      <c r="I451" s="7" t="s">
        <v>43</v>
      </c>
      <c r="J451" s="7" t="s">
        <v>62</v>
      </c>
      <c r="K451" s="7" t="s">
        <v>71</v>
      </c>
      <c r="L451" s="7" t="s">
        <v>234</v>
      </c>
      <c r="M451" s="7" t="s">
        <v>56</v>
      </c>
      <c r="N451" s="7" t="s">
        <v>1108</v>
      </c>
      <c r="O451" s="6">
        <v>0.81</v>
      </c>
      <c r="P451" s="7" t="s">
        <v>36</v>
      </c>
      <c r="Q451" s="7" t="s">
        <v>49</v>
      </c>
      <c r="R451" s="7" t="s">
        <v>75</v>
      </c>
      <c r="S451" s="8" t="s">
        <v>1107</v>
      </c>
      <c r="T451" s="6">
        <v>60101</v>
      </c>
      <c r="U451" s="9">
        <v>42050</v>
      </c>
      <c r="V451" s="9">
        <v>42051</v>
      </c>
      <c r="W451" s="9" t="s">
        <v>974</v>
      </c>
      <c r="X451" s="10">
        <f>NETWORKDAYS(Table1[[#This Row],[Order Date]],Table1[[#This Row],[Ship Date]])</f>
        <v>1</v>
      </c>
      <c r="Y451" s="6">
        <v>-43.65504</v>
      </c>
      <c r="Z451" s="6">
        <v>23</v>
      </c>
      <c r="AA451" s="6">
        <v>392.45</v>
      </c>
      <c r="AB451" s="6">
        <v>20.89</v>
      </c>
    </row>
    <row r="452" spans="1:28" ht="51.75" x14ac:dyDescent="0.45">
      <c r="A452" s="6">
        <v>393</v>
      </c>
      <c r="B452" s="6">
        <v>86382</v>
      </c>
      <c r="C452" s="7" t="s">
        <v>1109</v>
      </c>
      <c r="D452" s="8" t="s">
        <v>78</v>
      </c>
      <c r="E452" s="7" t="s">
        <v>79</v>
      </c>
      <c r="F452" s="6">
        <v>7.0000000000000007E-2</v>
      </c>
      <c r="G452" s="6">
        <v>9.7100000000000009</v>
      </c>
      <c r="H452" s="6">
        <v>9.4499999999999993</v>
      </c>
      <c r="I452" s="7" t="s">
        <v>43</v>
      </c>
      <c r="J452" s="7" t="s">
        <v>62</v>
      </c>
      <c r="K452" s="7" t="s">
        <v>45</v>
      </c>
      <c r="L452" s="7" t="s">
        <v>187</v>
      </c>
      <c r="M452" s="7" t="s">
        <v>47</v>
      </c>
      <c r="N452" s="7" t="s">
        <v>1110</v>
      </c>
      <c r="O452" s="6">
        <v>0.6</v>
      </c>
      <c r="P452" s="7" t="s">
        <v>36</v>
      </c>
      <c r="Q452" s="7" t="s">
        <v>82</v>
      </c>
      <c r="R452" s="7" t="s">
        <v>83</v>
      </c>
      <c r="S452" s="8" t="s">
        <v>1111</v>
      </c>
      <c r="T452" s="6">
        <v>13021</v>
      </c>
      <c r="U452" s="9">
        <v>42050</v>
      </c>
      <c r="V452" s="9">
        <v>42057</v>
      </c>
      <c r="W452" s="9" t="s">
        <v>974</v>
      </c>
      <c r="X452" s="10">
        <f>NETWORKDAYS(Table1[[#This Row],[Order Date]],Table1[[#This Row],[Ship Date]])</f>
        <v>5</v>
      </c>
      <c r="Y452" s="6">
        <v>-81.77</v>
      </c>
      <c r="Z452" s="6">
        <v>3</v>
      </c>
      <c r="AA452" s="6">
        <v>31.44</v>
      </c>
      <c r="AB452" s="6">
        <v>9.64</v>
      </c>
    </row>
    <row r="453" spans="1:28" ht="102.75" x14ac:dyDescent="0.45">
      <c r="A453" s="6">
        <v>651</v>
      </c>
      <c r="B453" s="6">
        <v>91576</v>
      </c>
      <c r="C453" s="7" t="s">
        <v>717</v>
      </c>
      <c r="D453" s="8" t="s">
        <v>53</v>
      </c>
      <c r="E453" s="7" t="s">
        <v>79</v>
      </c>
      <c r="F453" s="6">
        <v>0.04</v>
      </c>
      <c r="G453" s="6">
        <v>880.98</v>
      </c>
      <c r="H453" s="6">
        <v>44.55</v>
      </c>
      <c r="I453" s="7" t="s">
        <v>30</v>
      </c>
      <c r="J453" s="7" t="s">
        <v>44</v>
      </c>
      <c r="K453" s="7" t="s">
        <v>32</v>
      </c>
      <c r="L453" s="7" t="s">
        <v>88</v>
      </c>
      <c r="M453" s="7" t="s">
        <v>34</v>
      </c>
      <c r="N453" s="7" t="s">
        <v>1112</v>
      </c>
      <c r="O453" s="6">
        <v>0.62</v>
      </c>
      <c r="P453" s="7" t="s">
        <v>36</v>
      </c>
      <c r="Q453" s="7" t="s">
        <v>58</v>
      </c>
      <c r="R453" s="7" t="s">
        <v>718</v>
      </c>
      <c r="S453" s="8" t="s">
        <v>719</v>
      </c>
      <c r="T453" s="6">
        <v>89115</v>
      </c>
      <c r="U453" s="9">
        <v>42050</v>
      </c>
      <c r="V453" s="9">
        <v>42054</v>
      </c>
      <c r="W453" s="9" t="s">
        <v>974</v>
      </c>
      <c r="X453" s="10">
        <f>NETWORKDAYS(Table1[[#This Row],[Order Date]],Table1[[#This Row],[Ship Date]])</f>
        <v>4</v>
      </c>
      <c r="Y453" s="6">
        <v>4233.2587999999996</v>
      </c>
      <c r="Z453" s="6">
        <v>8</v>
      </c>
      <c r="AA453" s="6">
        <v>6901.25</v>
      </c>
      <c r="AB453" s="6">
        <v>880.94</v>
      </c>
    </row>
    <row r="454" spans="1:28" ht="90" x14ac:dyDescent="0.45">
      <c r="A454" s="6">
        <v>651</v>
      </c>
      <c r="B454" s="6">
        <v>91576</v>
      </c>
      <c r="C454" s="7" t="s">
        <v>717</v>
      </c>
      <c r="D454" s="8" t="s">
        <v>53</v>
      </c>
      <c r="E454" s="7" t="s">
        <v>79</v>
      </c>
      <c r="F454" s="6">
        <v>7.0000000000000007E-2</v>
      </c>
      <c r="G454" s="6">
        <v>13.4</v>
      </c>
      <c r="H454" s="6">
        <v>4.95</v>
      </c>
      <c r="I454" s="7" t="s">
        <v>43</v>
      </c>
      <c r="J454" s="7" t="s">
        <v>44</v>
      </c>
      <c r="K454" s="7" t="s">
        <v>32</v>
      </c>
      <c r="L454" s="7" t="s">
        <v>99</v>
      </c>
      <c r="M454" s="7" t="s">
        <v>94</v>
      </c>
      <c r="N454" s="7" t="s">
        <v>1113</v>
      </c>
      <c r="O454" s="6">
        <v>0.37</v>
      </c>
      <c r="P454" s="7" t="s">
        <v>36</v>
      </c>
      <c r="Q454" s="7" t="s">
        <v>58</v>
      </c>
      <c r="R454" s="7" t="s">
        <v>718</v>
      </c>
      <c r="S454" s="8" t="s">
        <v>719</v>
      </c>
      <c r="T454" s="6">
        <v>89115</v>
      </c>
      <c r="U454" s="9">
        <v>42050</v>
      </c>
      <c r="V454" s="9">
        <v>42055</v>
      </c>
      <c r="W454" s="9" t="s">
        <v>974</v>
      </c>
      <c r="X454" s="10">
        <f>NETWORKDAYS(Table1[[#This Row],[Order Date]],Table1[[#This Row],[Ship Date]])</f>
        <v>5</v>
      </c>
      <c r="Y454" s="6">
        <v>102.76860000000001</v>
      </c>
      <c r="Z454" s="6">
        <v>11</v>
      </c>
      <c r="AA454" s="6">
        <v>148.94</v>
      </c>
      <c r="AB454" s="6">
        <v>13.33</v>
      </c>
    </row>
    <row r="455" spans="1:28" ht="51.75" x14ac:dyDescent="0.45">
      <c r="A455" s="6">
        <v>651</v>
      </c>
      <c r="B455" s="6">
        <v>91576</v>
      </c>
      <c r="C455" s="7" t="s">
        <v>717</v>
      </c>
      <c r="D455" s="8" t="s">
        <v>53</v>
      </c>
      <c r="E455" s="7" t="s">
        <v>79</v>
      </c>
      <c r="F455" s="6">
        <v>0.01</v>
      </c>
      <c r="G455" s="6">
        <v>15.99</v>
      </c>
      <c r="H455" s="6">
        <v>11.28</v>
      </c>
      <c r="I455" s="7" t="s">
        <v>43</v>
      </c>
      <c r="J455" s="7" t="s">
        <v>44</v>
      </c>
      <c r="K455" s="7" t="s">
        <v>71</v>
      </c>
      <c r="L455" s="7" t="s">
        <v>72</v>
      </c>
      <c r="M455" s="7" t="s">
        <v>112</v>
      </c>
      <c r="N455" s="7" t="s">
        <v>1114</v>
      </c>
      <c r="O455" s="6">
        <v>0.38</v>
      </c>
      <c r="P455" s="7" t="s">
        <v>36</v>
      </c>
      <c r="Q455" s="7" t="s">
        <v>58</v>
      </c>
      <c r="R455" s="7" t="s">
        <v>718</v>
      </c>
      <c r="S455" s="8" t="s">
        <v>719</v>
      </c>
      <c r="T455" s="6">
        <v>89115</v>
      </c>
      <c r="U455" s="9">
        <v>42050</v>
      </c>
      <c r="V455" s="9">
        <v>42057</v>
      </c>
      <c r="W455" s="9" t="s">
        <v>974</v>
      </c>
      <c r="X455" s="10">
        <f>NETWORKDAYS(Table1[[#This Row],[Order Date]],Table1[[#This Row],[Ship Date]])</f>
        <v>5</v>
      </c>
      <c r="Y455" s="6">
        <v>-36.671543999999997</v>
      </c>
      <c r="Z455" s="6">
        <v>12</v>
      </c>
      <c r="AA455" s="6">
        <v>200.68</v>
      </c>
      <c r="AB455" s="6">
        <v>15.98</v>
      </c>
    </row>
    <row r="456" spans="1:28" ht="51.75" x14ac:dyDescent="0.45">
      <c r="A456" s="6">
        <v>2684</v>
      </c>
      <c r="B456" s="6">
        <v>89146</v>
      </c>
      <c r="C456" s="7" t="s">
        <v>238</v>
      </c>
      <c r="D456" s="8" t="s">
        <v>28</v>
      </c>
      <c r="E456" s="7" t="s">
        <v>79</v>
      </c>
      <c r="F456" s="6">
        <v>0.09</v>
      </c>
      <c r="G456" s="6">
        <v>8.74</v>
      </c>
      <c r="H456" s="6">
        <v>1.39</v>
      </c>
      <c r="I456" s="7" t="s">
        <v>54</v>
      </c>
      <c r="J456" s="7" t="s">
        <v>31</v>
      </c>
      <c r="K456" s="7" t="s">
        <v>45</v>
      </c>
      <c r="L456" s="7" t="s">
        <v>423</v>
      </c>
      <c r="M456" s="7" t="s">
        <v>47</v>
      </c>
      <c r="N456" s="7" t="s">
        <v>1115</v>
      </c>
      <c r="O456" s="6">
        <v>0.38</v>
      </c>
      <c r="P456" s="7" t="s">
        <v>36</v>
      </c>
      <c r="Q456" s="7" t="s">
        <v>37</v>
      </c>
      <c r="R456" s="7" t="s">
        <v>96</v>
      </c>
      <c r="S456" s="8" t="s">
        <v>240</v>
      </c>
      <c r="T456" s="6">
        <v>33952</v>
      </c>
      <c r="U456" s="9">
        <v>42050</v>
      </c>
      <c r="V456" s="9">
        <v>42055</v>
      </c>
      <c r="W456" s="9" t="s">
        <v>974</v>
      </c>
      <c r="X456" s="10">
        <f>NETWORKDAYS(Table1[[#This Row],[Order Date]],Table1[[#This Row],[Ship Date]])</f>
        <v>5</v>
      </c>
      <c r="Y456" s="6">
        <v>23.616</v>
      </c>
      <c r="Z456" s="6">
        <v>1</v>
      </c>
      <c r="AA456" s="6">
        <v>11.78</v>
      </c>
      <c r="AB456" s="6">
        <v>8.65</v>
      </c>
    </row>
    <row r="457" spans="1:28" ht="77.25" x14ac:dyDescent="0.45">
      <c r="A457" s="6">
        <v>2684</v>
      </c>
      <c r="B457" s="6">
        <v>89146</v>
      </c>
      <c r="C457" s="7" t="s">
        <v>238</v>
      </c>
      <c r="D457" s="8" t="s">
        <v>28</v>
      </c>
      <c r="E457" s="7" t="s">
        <v>79</v>
      </c>
      <c r="F457" s="6">
        <v>0.09</v>
      </c>
      <c r="G457" s="6">
        <v>18.97</v>
      </c>
      <c r="H457" s="6">
        <v>9.0299999999999994</v>
      </c>
      <c r="I457" s="7" t="s">
        <v>43</v>
      </c>
      <c r="J457" s="7" t="s">
        <v>31</v>
      </c>
      <c r="K457" s="7" t="s">
        <v>45</v>
      </c>
      <c r="L457" s="7" t="s">
        <v>55</v>
      </c>
      <c r="M457" s="7" t="s">
        <v>47</v>
      </c>
      <c r="N457" s="7" t="s">
        <v>1116</v>
      </c>
      <c r="O457" s="6">
        <v>0.37</v>
      </c>
      <c r="P457" s="7" t="s">
        <v>36</v>
      </c>
      <c r="Q457" s="7" t="s">
        <v>37</v>
      </c>
      <c r="R457" s="7" t="s">
        <v>96</v>
      </c>
      <c r="S457" s="8" t="s">
        <v>240</v>
      </c>
      <c r="T457" s="6">
        <v>33952</v>
      </c>
      <c r="U457" s="9">
        <v>42050</v>
      </c>
      <c r="V457" s="9">
        <v>42055</v>
      </c>
      <c r="W457" s="9" t="s">
        <v>974</v>
      </c>
      <c r="X457" s="10">
        <f>NETWORKDAYS(Table1[[#This Row],[Order Date]],Table1[[#This Row],[Ship Date]])</f>
        <v>5</v>
      </c>
      <c r="Y457" s="6">
        <v>-1748.0119999999999</v>
      </c>
      <c r="Z457" s="6">
        <v>1</v>
      </c>
      <c r="AA457" s="6">
        <v>20.96</v>
      </c>
      <c r="AB457" s="6">
        <v>18.88</v>
      </c>
    </row>
    <row r="458" spans="1:28" ht="51.75" x14ac:dyDescent="0.45">
      <c r="A458" s="6">
        <v>2951</v>
      </c>
      <c r="B458" s="6">
        <v>91397</v>
      </c>
      <c r="C458" s="7" t="s">
        <v>1117</v>
      </c>
      <c r="D458" s="8" t="s">
        <v>42</v>
      </c>
      <c r="E458" s="7" t="s">
        <v>86</v>
      </c>
      <c r="F458" s="6">
        <v>7.0000000000000007E-2</v>
      </c>
      <c r="G458" s="6">
        <v>42.98</v>
      </c>
      <c r="H458" s="6">
        <v>4.62</v>
      </c>
      <c r="I458" s="7" t="s">
        <v>54</v>
      </c>
      <c r="J458" s="7" t="s">
        <v>62</v>
      </c>
      <c r="K458" s="7" t="s">
        <v>45</v>
      </c>
      <c r="L458" s="7" t="s">
        <v>63</v>
      </c>
      <c r="M458" s="7" t="s">
        <v>47</v>
      </c>
      <c r="N458" s="7" t="s">
        <v>459</v>
      </c>
      <c r="O458" s="6">
        <v>0.56000000000000005</v>
      </c>
      <c r="P458" s="7" t="s">
        <v>36</v>
      </c>
      <c r="Q458" s="7" t="s">
        <v>49</v>
      </c>
      <c r="R458" s="7" t="s">
        <v>189</v>
      </c>
      <c r="S458" s="8" t="s">
        <v>1118</v>
      </c>
      <c r="T458" s="6">
        <v>67601</v>
      </c>
      <c r="U458" s="9">
        <v>42050</v>
      </c>
      <c r="V458" s="9">
        <v>42052</v>
      </c>
      <c r="W458" s="9" t="s">
        <v>974</v>
      </c>
      <c r="X458" s="10">
        <f>NETWORKDAYS(Table1[[#This Row],[Order Date]],Table1[[#This Row],[Ship Date]])</f>
        <v>2</v>
      </c>
      <c r="Y458" s="6">
        <v>565.38599999999997</v>
      </c>
      <c r="Z458" s="6">
        <v>19</v>
      </c>
      <c r="AA458" s="6">
        <v>819.4</v>
      </c>
      <c r="AB458" s="6">
        <v>42.91</v>
      </c>
    </row>
    <row r="459" spans="1:28" ht="51.75" x14ac:dyDescent="0.45">
      <c r="A459" s="6">
        <v>2951</v>
      </c>
      <c r="B459" s="6">
        <v>91397</v>
      </c>
      <c r="C459" s="7" t="s">
        <v>1117</v>
      </c>
      <c r="D459" s="8" t="s">
        <v>42</v>
      </c>
      <c r="E459" s="7" t="s">
        <v>86</v>
      </c>
      <c r="F459" s="6">
        <v>0.03</v>
      </c>
      <c r="G459" s="6">
        <v>89.99</v>
      </c>
      <c r="H459" s="6">
        <v>42</v>
      </c>
      <c r="I459" s="7" t="s">
        <v>30</v>
      </c>
      <c r="J459" s="7" t="s">
        <v>62</v>
      </c>
      <c r="K459" s="7" t="s">
        <v>32</v>
      </c>
      <c r="L459" s="7" t="s">
        <v>80</v>
      </c>
      <c r="M459" s="7" t="s">
        <v>73</v>
      </c>
      <c r="N459" s="7" t="s">
        <v>391</v>
      </c>
      <c r="O459" s="6">
        <v>0.66</v>
      </c>
      <c r="P459" s="7" t="s">
        <v>36</v>
      </c>
      <c r="Q459" s="7" t="s">
        <v>49</v>
      </c>
      <c r="R459" s="7" t="s">
        <v>189</v>
      </c>
      <c r="S459" s="8" t="s">
        <v>1118</v>
      </c>
      <c r="T459" s="6">
        <v>67601</v>
      </c>
      <c r="U459" s="9">
        <v>42050</v>
      </c>
      <c r="V459" s="9">
        <v>42053</v>
      </c>
      <c r="W459" s="9" t="s">
        <v>974</v>
      </c>
      <c r="X459" s="10">
        <f>NETWORKDAYS(Table1[[#This Row],[Order Date]],Table1[[#This Row],[Ship Date]])</f>
        <v>3</v>
      </c>
      <c r="Y459" s="6">
        <v>-230.9528</v>
      </c>
      <c r="Z459" s="6">
        <v>19</v>
      </c>
      <c r="AA459" s="6">
        <v>1809.75</v>
      </c>
      <c r="AB459" s="6">
        <v>89.96</v>
      </c>
    </row>
    <row r="460" spans="1:28" ht="90" x14ac:dyDescent="0.45">
      <c r="A460" s="6">
        <v>2355</v>
      </c>
      <c r="B460" s="6">
        <v>91304</v>
      </c>
      <c r="C460" s="7" t="s">
        <v>1119</v>
      </c>
      <c r="D460" s="8" t="s">
        <v>53</v>
      </c>
      <c r="E460" s="7" t="s">
        <v>147</v>
      </c>
      <c r="F460" s="6">
        <v>0.1</v>
      </c>
      <c r="G460" s="6">
        <v>78.69</v>
      </c>
      <c r="H460" s="6">
        <v>19.989999999999998</v>
      </c>
      <c r="I460" s="7" t="s">
        <v>43</v>
      </c>
      <c r="J460" s="7" t="s">
        <v>44</v>
      </c>
      <c r="K460" s="7" t="s">
        <v>32</v>
      </c>
      <c r="L460" s="7" t="s">
        <v>99</v>
      </c>
      <c r="M460" s="7" t="s">
        <v>47</v>
      </c>
      <c r="N460" s="7" t="s">
        <v>1120</v>
      </c>
      <c r="O460" s="6">
        <v>0.43</v>
      </c>
      <c r="P460" s="7" t="s">
        <v>36</v>
      </c>
      <c r="Q460" s="7" t="s">
        <v>58</v>
      </c>
      <c r="R460" s="7" t="s">
        <v>59</v>
      </c>
      <c r="S460" s="8" t="s">
        <v>1121</v>
      </c>
      <c r="T460" s="6">
        <v>92236</v>
      </c>
      <c r="U460" s="9">
        <v>42050</v>
      </c>
      <c r="V460" s="9">
        <v>42051</v>
      </c>
      <c r="W460" s="9" t="s">
        <v>974</v>
      </c>
      <c r="X460" s="10">
        <f>NETWORKDAYS(Table1[[#This Row],[Order Date]],Table1[[#This Row],[Ship Date]])</f>
        <v>1</v>
      </c>
      <c r="Y460" s="6">
        <v>465.43950000000001</v>
      </c>
      <c r="Z460" s="6">
        <v>9</v>
      </c>
      <c r="AA460" s="6">
        <v>674.55</v>
      </c>
      <c r="AB460" s="6">
        <v>78.59</v>
      </c>
    </row>
    <row r="461" spans="1:28" ht="64.5" x14ac:dyDescent="0.45">
      <c r="A461" s="6">
        <v>1129</v>
      </c>
      <c r="B461" s="6">
        <v>32037</v>
      </c>
      <c r="C461" s="7" t="s">
        <v>1122</v>
      </c>
      <c r="D461" s="8" t="s">
        <v>78</v>
      </c>
      <c r="E461" s="7" t="s">
        <v>79</v>
      </c>
      <c r="F461" s="6">
        <v>0.04</v>
      </c>
      <c r="G461" s="6">
        <v>8.6</v>
      </c>
      <c r="H461" s="6">
        <v>6.19</v>
      </c>
      <c r="I461" s="7" t="s">
        <v>43</v>
      </c>
      <c r="J461" s="7" t="s">
        <v>87</v>
      </c>
      <c r="K461" s="7" t="s">
        <v>45</v>
      </c>
      <c r="L461" s="7" t="s">
        <v>46</v>
      </c>
      <c r="M461" s="7" t="s">
        <v>47</v>
      </c>
      <c r="N461" s="7" t="s">
        <v>639</v>
      </c>
      <c r="O461" s="6">
        <v>0.38</v>
      </c>
      <c r="P461" s="7" t="s">
        <v>36</v>
      </c>
      <c r="Q461" s="7" t="s">
        <v>82</v>
      </c>
      <c r="R461" s="7" t="s">
        <v>152</v>
      </c>
      <c r="S461" s="8" t="s">
        <v>153</v>
      </c>
      <c r="T461" s="6">
        <v>2118</v>
      </c>
      <c r="U461" s="9">
        <v>42051</v>
      </c>
      <c r="V461" s="9">
        <v>42058</v>
      </c>
      <c r="W461" s="9" t="s">
        <v>974</v>
      </c>
      <c r="X461" s="10">
        <f>NETWORKDAYS(Table1[[#This Row],[Order Date]],Table1[[#This Row],[Ship Date]])</f>
        <v>6</v>
      </c>
      <c r="Y461" s="6">
        <v>-63.813499999999998</v>
      </c>
      <c r="Z461" s="6">
        <v>37</v>
      </c>
      <c r="AA461" s="6">
        <v>311.66000000000003</v>
      </c>
      <c r="AB461" s="6">
        <v>8.56</v>
      </c>
    </row>
    <row r="462" spans="1:28" ht="64.5" x14ac:dyDescent="0.45">
      <c r="A462" s="6">
        <v>1129</v>
      </c>
      <c r="B462" s="6">
        <v>32037</v>
      </c>
      <c r="C462" s="7" t="s">
        <v>1122</v>
      </c>
      <c r="D462" s="8" t="s">
        <v>78</v>
      </c>
      <c r="E462" s="7" t="s">
        <v>79</v>
      </c>
      <c r="F462" s="6">
        <v>7.0000000000000007E-2</v>
      </c>
      <c r="G462" s="6">
        <v>699.99</v>
      </c>
      <c r="H462" s="6">
        <v>24.49</v>
      </c>
      <c r="I462" s="7" t="s">
        <v>43</v>
      </c>
      <c r="J462" s="7" t="s">
        <v>87</v>
      </c>
      <c r="K462" s="7" t="s">
        <v>71</v>
      </c>
      <c r="L462" s="7" t="s">
        <v>161</v>
      </c>
      <c r="M462" s="7" t="s">
        <v>131</v>
      </c>
      <c r="N462" s="7" t="s">
        <v>1123</v>
      </c>
      <c r="O462" s="6">
        <v>0.54</v>
      </c>
      <c r="P462" s="7" t="s">
        <v>36</v>
      </c>
      <c r="Q462" s="7" t="s">
        <v>82</v>
      </c>
      <c r="R462" s="7" t="s">
        <v>152</v>
      </c>
      <c r="S462" s="8" t="s">
        <v>153</v>
      </c>
      <c r="T462" s="6">
        <v>2118</v>
      </c>
      <c r="U462" s="9">
        <v>42051</v>
      </c>
      <c r="V462" s="9">
        <v>42055</v>
      </c>
      <c r="W462" s="9" t="s">
        <v>974</v>
      </c>
      <c r="X462" s="10">
        <f>NETWORKDAYS(Table1[[#This Row],[Order Date]],Table1[[#This Row],[Ship Date]])</f>
        <v>5</v>
      </c>
      <c r="Y462" s="6">
        <v>325.29000000000002</v>
      </c>
      <c r="Z462" s="6">
        <v>15</v>
      </c>
      <c r="AA462" s="6">
        <v>9862.51</v>
      </c>
      <c r="AB462" s="6">
        <v>699.92</v>
      </c>
    </row>
    <row r="463" spans="1:28" ht="64.5" x14ac:dyDescent="0.45">
      <c r="A463" s="6">
        <v>1132</v>
      </c>
      <c r="B463" s="6">
        <v>88102</v>
      </c>
      <c r="C463" s="7" t="s">
        <v>1124</v>
      </c>
      <c r="D463" s="8" t="s">
        <v>42</v>
      </c>
      <c r="E463" s="7" t="s">
        <v>79</v>
      </c>
      <c r="F463" s="6">
        <v>0.04</v>
      </c>
      <c r="G463" s="6">
        <v>8.6</v>
      </c>
      <c r="H463" s="6">
        <v>6.19</v>
      </c>
      <c r="I463" s="7" t="s">
        <v>43</v>
      </c>
      <c r="J463" s="7" t="s">
        <v>87</v>
      </c>
      <c r="K463" s="7" t="s">
        <v>45</v>
      </c>
      <c r="L463" s="7" t="s">
        <v>46</v>
      </c>
      <c r="M463" s="7" t="s">
        <v>47</v>
      </c>
      <c r="N463" s="7" t="s">
        <v>639</v>
      </c>
      <c r="O463" s="6">
        <v>0.38</v>
      </c>
      <c r="P463" s="7" t="s">
        <v>36</v>
      </c>
      <c r="Q463" s="7" t="s">
        <v>49</v>
      </c>
      <c r="R463" s="7" t="s">
        <v>236</v>
      </c>
      <c r="S463" s="8" t="s">
        <v>1125</v>
      </c>
      <c r="T463" s="6">
        <v>76039</v>
      </c>
      <c r="U463" s="9">
        <v>42051</v>
      </c>
      <c r="V463" s="9">
        <v>42058</v>
      </c>
      <c r="W463" s="9" t="s">
        <v>974</v>
      </c>
      <c r="X463" s="10">
        <f>NETWORKDAYS(Table1[[#This Row],[Order Date]],Table1[[#This Row],[Ship Date]])</f>
        <v>6</v>
      </c>
      <c r="Y463" s="6">
        <v>-63.813499999999998</v>
      </c>
      <c r="Z463" s="6">
        <v>9</v>
      </c>
      <c r="AA463" s="6">
        <v>75.81</v>
      </c>
      <c r="AB463" s="6">
        <v>8.56</v>
      </c>
    </row>
    <row r="464" spans="1:28" ht="64.5" x14ac:dyDescent="0.45">
      <c r="A464" s="6">
        <v>1132</v>
      </c>
      <c r="B464" s="6">
        <v>88102</v>
      </c>
      <c r="C464" s="7" t="s">
        <v>1124</v>
      </c>
      <c r="D464" s="8" t="s">
        <v>42</v>
      </c>
      <c r="E464" s="7" t="s">
        <v>79</v>
      </c>
      <c r="F464" s="6">
        <v>7.0000000000000007E-2</v>
      </c>
      <c r="G464" s="6">
        <v>699.99</v>
      </c>
      <c r="H464" s="6">
        <v>24.49</v>
      </c>
      <c r="I464" s="7" t="s">
        <v>43</v>
      </c>
      <c r="J464" s="7" t="s">
        <v>87</v>
      </c>
      <c r="K464" s="7" t="s">
        <v>71</v>
      </c>
      <c r="L464" s="7" t="s">
        <v>161</v>
      </c>
      <c r="M464" s="7" t="s">
        <v>131</v>
      </c>
      <c r="N464" s="7" t="s">
        <v>1123</v>
      </c>
      <c r="O464" s="6">
        <v>0.54</v>
      </c>
      <c r="P464" s="7" t="s">
        <v>36</v>
      </c>
      <c r="Q464" s="7" t="s">
        <v>49</v>
      </c>
      <c r="R464" s="7" t="s">
        <v>236</v>
      </c>
      <c r="S464" s="8" t="s">
        <v>1125</v>
      </c>
      <c r="T464" s="6">
        <v>76039</v>
      </c>
      <c r="U464" s="9">
        <v>42051</v>
      </c>
      <c r="V464" s="9">
        <v>42055</v>
      </c>
      <c r="W464" s="9" t="s">
        <v>974</v>
      </c>
      <c r="X464" s="10">
        <f>NETWORKDAYS(Table1[[#This Row],[Order Date]],Table1[[#This Row],[Ship Date]])</f>
        <v>5</v>
      </c>
      <c r="Y464" s="6">
        <v>325.29000000000002</v>
      </c>
      <c r="Z464" s="6">
        <v>4</v>
      </c>
      <c r="AA464" s="6">
        <v>2630</v>
      </c>
      <c r="AB464" s="6">
        <v>699.92</v>
      </c>
    </row>
    <row r="465" spans="1:28" ht="77.25" x14ac:dyDescent="0.45">
      <c r="A465" s="6">
        <v>1580</v>
      </c>
      <c r="B465" s="6">
        <v>90934</v>
      </c>
      <c r="C465" s="7" t="s">
        <v>1126</v>
      </c>
      <c r="D465" s="8" t="s">
        <v>78</v>
      </c>
      <c r="E465" s="7" t="s">
        <v>79</v>
      </c>
      <c r="F465" s="6">
        <v>0.1</v>
      </c>
      <c r="G465" s="6">
        <v>11.58</v>
      </c>
      <c r="H465" s="6">
        <v>6.97</v>
      </c>
      <c r="I465" s="7" t="s">
        <v>43</v>
      </c>
      <c r="J465" s="7" t="s">
        <v>62</v>
      </c>
      <c r="K465" s="7" t="s">
        <v>45</v>
      </c>
      <c r="L465" s="7" t="s">
        <v>423</v>
      </c>
      <c r="M465" s="7" t="s">
        <v>47</v>
      </c>
      <c r="N465" s="7" t="s">
        <v>1127</v>
      </c>
      <c r="O465" s="6">
        <v>0.35</v>
      </c>
      <c r="P465" s="7" t="s">
        <v>36</v>
      </c>
      <c r="Q465" s="7" t="s">
        <v>82</v>
      </c>
      <c r="R465" s="7" t="s">
        <v>298</v>
      </c>
      <c r="S465" s="8" t="s">
        <v>1128</v>
      </c>
      <c r="T465" s="6">
        <v>4901</v>
      </c>
      <c r="U465" s="9">
        <v>42051</v>
      </c>
      <c r="V465" s="9">
        <v>42055</v>
      </c>
      <c r="W465" s="9" t="s">
        <v>974</v>
      </c>
      <c r="X465" s="10">
        <f>NETWORKDAYS(Table1[[#This Row],[Order Date]],Table1[[#This Row],[Ship Date]])</f>
        <v>5</v>
      </c>
      <c r="Y465" s="6">
        <v>-8.3979999999999997</v>
      </c>
      <c r="Z465" s="6">
        <v>1</v>
      </c>
      <c r="AA465" s="6">
        <v>14.53</v>
      </c>
      <c r="AB465" s="6">
        <v>11.48</v>
      </c>
    </row>
    <row r="466" spans="1:28" ht="128.25" x14ac:dyDescent="0.45">
      <c r="A466" s="6">
        <v>1138</v>
      </c>
      <c r="B466" s="6">
        <v>86574</v>
      </c>
      <c r="C466" s="7" t="s">
        <v>1129</v>
      </c>
      <c r="D466" s="8" t="s">
        <v>42</v>
      </c>
      <c r="E466" s="7" t="s">
        <v>86</v>
      </c>
      <c r="F466" s="6">
        <v>0.02</v>
      </c>
      <c r="G466" s="6">
        <v>160.97999999999999</v>
      </c>
      <c r="H466" s="6">
        <v>30</v>
      </c>
      <c r="I466" s="7" t="s">
        <v>30</v>
      </c>
      <c r="J466" s="7" t="s">
        <v>87</v>
      </c>
      <c r="K466" s="7" t="s">
        <v>32</v>
      </c>
      <c r="L466" s="7" t="s">
        <v>80</v>
      </c>
      <c r="M466" s="7" t="s">
        <v>73</v>
      </c>
      <c r="N466" s="7" t="s">
        <v>986</v>
      </c>
      <c r="O466" s="6">
        <v>0.62</v>
      </c>
      <c r="P466" s="7" t="s">
        <v>36</v>
      </c>
      <c r="Q466" s="7" t="s">
        <v>49</v>
      </c>
      <c r="R466" s="7" t="s">
        <v>236</v>
      </c>
      <c r="S466" s="8" t="s">
        <v>1130</v>
      </c>
      <c r="T466" s="6">
        <v>75056</v>
      </c>
      <c r="U466" s="9">
        <v>42051</v>
      </c>
      <c r="V466" s="9">
        <v>42054</v>
      </c>
      <c r="W466" s="9" t="s">
        <v>974</v>
      </c>
      <c r="X466" s="10">
        <f>NETWORKDAYS(Table1[[#This Row],[Order Date]],Table1[[#This Row],[Ship Date]])</f>
        <v>4</v>
      </c>
      <c r="Y466" s="6">
        <v>-51.116</v>
      </c>
      <c r="Z466" s="6">
        <v>1</v>
      </c>
      <c r="AA466" s="6">
        <v>192.49</v>
      </c>
      <c r="AB466" s="6">
        <v>160.96</v>
      </c>
    </row>
    <row r="467" spans="1:28" ht="77.25" x14ac:dyDescent="0.45">
      <c r="A467" s="6">
        <v>1228</v>
      </c>
      <c r="B467" s="6">
        <v>55874</v>
      </c>
      <c r="C467" s="7" t="s">
        <v>1131</v>
      </c>
      <c r="D467" s="8" t="s">
        <v>78</v>
      </c>
      <c r="E467" s="7" t="s">
        <v>86</v>
      </c>
      <c r="F467" s="6">
        <v>0</v>
      </c>
      <c r="G467" s="6">
        <v>7.1</v>
      </c>
      <c r="H467" s="6">
        <v>6.05</v>
      </c>
      <c r="I467" s="7" t="s">
        <v>43</v>
      </c>
      <c r="J467" s="7" t="s">
        <v>31</v>
      </c>
      <c r="K467" s="7" t="s">
        <v>45</v>
      </c>
      <c r="L467" s="7" t="s">
        <v>46</v>
      </c>
      <c r="M467" s="7" t="s">
        <v>47</v>
      </c>
      <c r="N467" s="7" t="s">
        <v>1049</v>
      </c>
      <c r="O467" s="6">
        <v>0.39</v>
      </c>
      <c r="P467" s="7" t="s">
        <v>36</v>
      </c>
      <c r="Q467" s="7" t="s">
        <v>82</v>
      </c>
      <c r="R467" s="7" t="s">
        <v>291</v>
      </c>
      <c r="S467" s="8" t="s">
        <v>729</v>
      </c>
      <c r="T467" s="6">
        <v>19140</v>
      </c>
      <c r="U467" s="9">
        <v>42051</v>
      </c>
      <c r="V467" s="9">
        <v>42052</v>
      </c>
      <c r="W467" s="9" t="s">
        <v>974</v>
      </c>
      <c r="X467" s="10">
        <f>NETWORKDAYS(Table1[[#This Row],[Order Date]],Table1[[#This Row],[Ship Date]])</f>
        <v>2</v>
      </c>
      <c r="Y467" s="6">
        <v>-60.145000000000003</v>
      </c>
      <c r="Z467" s="6">
        <v>28</v>
      </c>
      <c r="AA467" s="6">
        <v>208.83</v>
      </c>
      <c r="AB467" s="6">
        <v>7.1</v>
      </c>
    </row>
    <row r="468" spans="1:28" ht="90" x14ac:dyDescent="0.45">
      <c r="A468" s="6">
        <v>1228</v>
      </c>
      <c r="B468" s="6">
        <v>55874</v>
      </c>
      <c r="C468" s="7" t="s">
        <v>1131</v>
      </c>
      <c r="D468" s="8" t="s">
        <v>78</v>
      </c>
      <c r="E468" s="7" t="s">
        <v>86</v>
      </c>
      <c r="F468" s="6">
        <v>0.01</v>
      </c>
      <c r="G468" s="6">
        <v>4.9800000000000004</v>
      </c>
      <c r="H468" s="6">
        <v>4.62</v>
      </c>
      <c r="I468" s="7" t="s">
        <v>54</v>
      </c>
      <c r="J468" s="7" t="s">
        <v>31</v>
      </c>
      <c r="K468" s="7" t="s">
        <v>71</v>
      </c>
      <c r="L468" s="7" t="s">
        <v>93</v>
      </c>
      <c r="M468" s="7" t="s">
        <v>94</v>
      </c>
      <c r="N468" s="7" t="s">
        <v>1132</v>
      </c>
      <c r="O468" s="6">
        <v>0.64</v>
      </c>
      <c r="P468" s="7" t="s">
        <v>36</v>
      </c>
      <c r="Q468" s="7" t="s">
        <v>82</v>
      </c>
      <c r="R468" s="7" t="s">
        <v>291</v>
      </c>
      <c r="S468" s="8" t="s">
        <v>729</v>
      </c>
      <c r="T468" s="6">
        <v>19140</v>
      </c>
      <c r="U468" s="9">
        <v>42051</v>
      </c>
      <c r="V468" s="9">
        <v>42053</v>
      </c>
      <c r="W468" s="9" t="s">
        <v>974</v>
      </c>
      <c r="X468" s="10">
        <f>NETWORKDAYS(Table1[[#This Row],[Order Date]],Table1[[#This Row],[Ship Date]])</f>
        <v>3</v>
      </c>
      <c r="Y468" s="6">
        <v>-111.72</v>
      </c>
      <c r="Z468" s="6">
        <v>41</v>
      </c>
      <c r="AA468" s="6">
        <v>228.3</v>
      </c>
      <c r="AB468" s="6">
        <v>4.97</v>
      </c>
    </row>
    <row r="469" spans="1:28" ht="39" x14ac:dyDescent="0.45">
      <c r="A469" s="6">
        <v>1228</v>
      </c>
      <c r="B469" s="6">
        <v>55874</v>
      </c>
      <c r="C469" s="7" t="s">
        <v>1131</v>
      </c>
      <c r="D469" s="8" t="s">
        <v>78</v>
      </c>
      <c r="E469" s="7" t="s">
        <v>86</v>
      </c>
      <c r="F469" s="6">
        <v>0.06</v>
      </c>
      <c r="G469" s="6">
        <v>5.68</v>
      </c>
      <c r="H469" s="6">
        <v>1.39</v>
      </c>
      <c r="I469" s="7" t="s">
        <v>43</v>
      </c>
      <c r="J469" s="7" t="s">
        <v>31</v>
      </c>
      <c r="K469" s="7" t="s">
        <v>45</v>
      </c>
      <c r="L469" s="7" t="s">
        <v>423</v>
      </c>
      <c r="M469" s="7" t="s">
        <v>47</v>
      </c>
      <c r="N469" s="7" t="s">
        <v>1133</v>
      </c>
      <c r="O469" s="6">
        <v>0.38</v>
      </c>
      <c r="P469" s="7" t="s">
        <v>36</v>
      </c>
      <c r="Q469" s="7" t="s">
        <v>82</v>
      </c>
      <c r="R469" s="7" t="s">
        <v>291</v>
      </c>
      <c r="S469" s="8" t="s">
        <v>729</v>
      </c>
      <c r="T469" s="6">
        <v>19140</v>
      </c>
      <c r="U469" s="9">
        <v>42051</v>
      </c>
      <c r="V469" s="9">
        <v>42051</v>
      </c>
      <c r="W469" s="9" t="s">
        <v>974</v>
      </c>
      <c r="X469" s="10">
        <f>NETWORKDAYS(Table1[[#This Row],[Order Date]],Table1[[#This Row],[Ship Date]])</f>
        <v>1</v>
      </c>
      <c r="Y469" s="6">
        <v>33.01</v>
      </c>
      <c r="Z469" s="6">
        <v>24</v>
      </c>
      <c r="AA469" s="6">
        <v>129.53</v>
      </c>
      <c r="AB469" s="6">
        <v>5.62</v>
      </c>
    </row>
    <row r="470" spans="1:28" ht="90" x14ac:dyDescent="0.45">
      <c r="A470" s="6">
        <v>1229</v>
      </c>
      <c r="B470" s="6">
        <v>90378</v>
      </c>
      <c r="C470" s="7" t="s">
        <v>1134</v>
      </c>
      <c r="D470" s="8" t="s">
        <v>42</v>
      </c>
      <c r="E470" s="7" t="s">
        <v>86</v>
      </c>
      <c r="F470" s="6">
        <v>0.01</v>
      </c>
      <c r="G470" s="6">
        <v>4.9800000000000004</v>
      </c>
      <c r="H470" s="6">
        <v>4.62</v>
      </c>
      <c r="I470" s="7" t="s">
        <v>54</v>
      </c>
      <c r="J470" s="7" t="s">
        <v>31</v>
      </c>
      <c r="K470" s="7" t="s">
        <v>71</v>
      </c>
      <c r="L470" s="7" t="s">
        <v>93</v>
      </c>
      <c r="M470" s="7" t="s">
        <v>94</v>
      </c>
      <c r="N470" s="7" t="s">
        <v>1132</v>
      </c>
      <c r="O470" s="6">
        <v>0.64</v>
      </c>
      <c r="P470" s="7" t="s">
        <v>36</v>
      </c>
      <c r="Q470" s="7" t="s">
        <v>49</v>
      </c>
      <c r="R470" s="7" t="s">
        <v>236</v>
      </c>
      <c r="S470" s="8" t="s">
        <v>1053</v>
      </c>
      <c r="T470" s="6">
        <v>75482</v>
      </c>
      <c r="U470" s="9">
        <v>42051</v>
      </c>
      <c r="V470" s="9">
        <v>42053</v>
      </c>
      <c r="W470" s="9" t="s">
        <v>974</v>
      </c>
      <c r="X470" s="10">
        <f>NETWORKDAYS(Table1[[#This Row],[Order Date]],Table1[[#This Row],[Ship Date]])</f>
        <v>3</v>
      </c>
      <c r="Y470" s="6">
        <v>-111.72</v>
      </c>
      <c r="Z470" s="6">
        <v>10</v>
      </c>
      <c r="AA470" s="6">
        <v>55.68</v>
      </c>
      <c r="AB470" s="6">
        <v>4.97</v>
      </c>
    </row>
    <row r="471" spans="1:28" ht="64.5" x14ac:dyDescent="0.45">
      <c r="A471" s="6">
        <v>1625</v>
      </c>
      <c r="B471" s="6">
        <v>90601</v>
      </c>
      <c r="C471" s="7" t="s">
        <v>1135</v>
      </c>
      <c r="D471" s="8" t="s">
        <v>78</v>
      </c>
      <c r="E471" s="7" t="s">
        <v>86</v>
      </c>
      <c r="F471" s="6">
        <v>0</v>
      </c>
      <c r="G471" s="6">
        <v>209.37</v>
      </c>
      <c r="H471" s="6">
        <v>69</v>
      </c>
      <c r="I471" s="7" t="s">
        <v>43</v>
      </c>
      <c r="J471" s="7" t="s">
        <v>87</v>
      </c>
      <c r="K471" s="7" t="s">
        <v>32</v>
      </c>
      <c r="L471" s="7" t="s">
        <v>33</v>
      </c>
      <c r="M471" s="7" t="s">
        <v>131</v>
      </c>
      <c r="N471" s="7" t="s">
        <v>1136</v>
      </c>
      <c r="O471" s="6">
        <v>0.79</v>
      </c>
      <c r="P471" s="7" t="s">
        <v>36</v>
      </c>
      <c r="Q471" s="7" t="s">
        <v>82</v>
      </c>
      <c r="R471" s="7" t="s">
        <v>83</v>
      </c>
      <c r="S471" s="8" t="s">
        <v>1137</v>
      </c>
      <c r="T471" s="6">
        <v>11542</v>
      </c>
      <c r="U471" s="9">
        <v>42051</v>
      </c>
      <c r="V471" s="9">
        <v>42053</v>
      </c>
      <c r="W471" s="9" t="s">
        <v>974</v>
      </c>
      <c r="X471" s="10">
        <f>NETWORKDAYS(Table1[[#This Row],[Order Date]],Table1[[#This Row],[Ship Date]])</f>
        <v>3</v>
      </c>
      <c r="Y471" s="6">
        <v>-263.1119291</v>
      </c>
      <c r="Z471" s="6">
        <v>11</v>
      </c>
      <c r="AA471" s="6">
        <v>1959.88</v>
      </c>
      <c r="AB471" s="6">
        <v>209.37</v>
      </c>
    </row>
    <row r="472" spans="1:28" ht="64.5" x14ac:dyDescent="0.45">
      <c r="A472" s="6">
        <v>3151</v>
      </c>
      <c r="B472" s="6">
        <v>88545</v>
      </c>
      <c r="C472" s="7" t="s">
        <v>907</v>
      </c>
      <c r="D472" s="8" t="s">
        <v>53</v>
      </c>
      <c r="E472" s="7" t="s">
        <v>147</v>
      </c>
      <c r="F472" s="6">
        <v>0.05</v>
      </c>
      <c r="G472" s="6">
        <v>25.99</v>
      </c>
      <c r="H472" s="6">
        <v>5.37</v>
      </c>
      <c r="I472" s="7" t="s">
        <v>54</v>
      </c>
      <c r="J472" s="7" t="s">
        <v>62</v>
      </c>
      <c r="K472" s="7" t="s">
        <v>45</v>
      </c>
      <c r="L472" s="7" t="s">
        <v>105</v>
      </c>
      <c r="M472" s="7" t="s">
        <v>47</v>
      </c>
      <c r="N472" s="7" t="s">
        <v>308</v>
      </c>
      <c r="O472" s="6">
        <v>0.56000000000000005</v>
      </c>
      <c r="P472" s="7" t="s">
        <v>36</v>
      </c>
      <c r="Q472" s="7" t="s">
        <v>58</v>
      </c>
      <c r="R472" s="7" t="s">
        <v>59</v>
      </c>
      <c r="S472" s="8" t="s">
        <v>909</v>
      </c>
      <c r="T472" s="6">
        <v>92277</v>
      </c>
      <c r="U472" s="9">
        <v>42051</v>
      </c>
      <c r="V472" s="9">
        <v>42053</v>
      </c>
      <c r="W472" s="9" t="s">
        <v>974</v>
      </c>
      <c r="X472" s="10">
        <f>NETWORKDAYS(Table1[[#This Row],[Order Date]],Table1[[#This Row],[Ship Date]])</f>
        <v>3</v>
      </c>
      <c r="Y472" s="6">
        <v>220.35720000000001</v>
      </c>
      <c r="Z472" s="6">
        <v>18</v>
      </c>
      <c r="AA472" s="6">
        <v>451.35</v>
      </c>
      <c r="AB472" s="6">
        <v>25.94</v>
      </c>
    </row>
    <row r="473" spans="1:28" ht="64.5" x14ac:dyDescent="0.45">
      <c r="A473" s="6">
        <v>936</v>
      </c>
      <c r="B473" s="6">
        <v>90588</v>
      </c>
      <c r="C473" s="7" t="s">
        <v>1138</v>
      </c>
      <c r="D473" s="8" t="s">
        <v>53</v>
      </c>
      <c r="E473" s="7" t="s">
        <v>29</v>
      </c>
      <c r="F473" s="6">
        <v>0.05</v>
      </c>
      <c r="G473" s="6">
        <v>6.04</v>
      </c>
      <c r="H473" s="6">
        <v>2.14</v>
      </c>
      <c r="I473" s="7" t="s">
        <v>54</v>
      </c>
      <c r="J473" s="7" t="s">
        <v>62</v>
      </c>
      <c r="K473" s="7" t="s">
        <v>45</v>
      </c>
      <c r="L473" s="7" t="s">
        <v>55</v>
      </c>
      <c r="M473" s="7" t="s">
        <v>56</v>
      </c>
      <c r="N473" s="7" t="s">
        <v>1139</v>
      </c>
      <c r="O473" s="6">
        <v>0.38</v>
      </c>
      <c r="P473" s="7" t="s">
        <v>36</v>
      </c>
      <c r="Q473" s="7" t="s">
        <v>58</v>
      </c>
      <c r="R473" s="7" t="s">
        <v>59</v>
      </c>
      <c r="S473" s="8" t="s">
        <v>266</v>
      </c>
      <c r="T473" s="6">
        <v>92374</v>
      </c>
      <c r="U473" s="9">
        <v>42052</v>
      </c>
      <c r="V473" s="9">
        <v>42054</v>
      </c>
      <c r="W473" s="9" t="s">
        <v>974</v>
      </c>
      <c r="X473" s="10">
        <f>NETWORKDAYS(Table1[[#This Row],[Order Date]],Table1[[#This Row],[Ship Date]])</f>
        <v>3</v>
      </c>
      <c r="Y473" s="6">
        <v>-4.1399999999999997</v>
      </c>
      <c r="Z473" s="6">
        <v>1</v>
      </c>
      <c r="AA473" s="6">
        <v>8.41</v>
      </c>
      <c r="AB473" s="6">
        <v>5.99</v>
      </c>
    </row>
    <row r="474" spans="1:28" ht="51.75" x14ac:dyDescent="0.45">
      <c r="A474" s="6">
        <v>1305</v>
      </c>
      <c r="B474" s="6">
        <v>87002</v>
      </c>
      <c r="C474" s="7" t="s">
        <v>1140</v>
      </c>
      <c r="D474" s="8" t="s">
        <v>53</v>
      </c>
      <c r="E474" s="7" t="s">
        <v>70</v>
      </c>
      <c r="F474" s="6">
        <v>0.04</v>
      </c>
      <c r="G474" s="6">
        <v>62.18</v>
      </c>
      <c r="H474" s="6">
        <v>10.84</v>
      </c>
      <c r="I474" s="7" t="s">
        <v>43</v>
      </c>
      <c r="J474" s="7" t="s">
        <v>44</v>
      </c>
      <c r="K474" s="7" t="s">
        <v>32</v>
      </c>
      <c r="L474" s="7" t="s">
        <v>99</v>
      </c>
      <c r="M474" s="7" t="s">
        <v>112</v>
      </c>
      <c r="N474" s="7" t="s">
        <v>1141</v>
      </c>
      <c r="O474" s="6">
        <v>0.63</v>
      </c>
      <c r="P474" s="7" t="s">
        <v>36</v>
      </c>
      <c r="Q474" s="7" t="s">
        <v>58</v>
      </c>
      <c r="R474" s="7" t="s">
        <v>114</v>
      </c>
      <c r="S474" s="8" t="s">
        <v>1142</v>
      </c>
      <c r="T474" s="6">
        <v>84120</v>
      </c>
      <c r="U474" s="9">
        <v>42052</v>
      </c>
      <c r="V474" s="9">
        <v>42054</v>
      </c>
      <c r="W474" s="9" t="s">
        <v>974</v>
      </c>
      <c r="X474" s="10">
        <f>NETWORKDAYS(Table1[[#This Row],[Order Date]],Table1[[#This Row],[Ship Date]])</f>
        <v>3</v>
      </c>
      <c r="Y474" s="6">
        <v>125.8077</v>
      </c>
      <c r="Z474" s="6">
        <v>3</v>
      </c>
      <c r="AA474" s="6">
        <v>182.33</v>
      </c>
      <c r="AB474" s="6">
        <v>62.14</v>
      </c>
    </row>
    <row r="475" spans="1:28" ht="141" x14ac:dyDescent="0.45">
      <c r="A475" s="6">
        <v>2427</v>
      </c>
      <c r="B475" s="6">
        <v>90860</v>
      </c>
      <c r="C475" s="7" t="s">
        <v>1143</v>
      </c>
      <c r="D475" s="8" t="s">
        <v>42</v>
      </c>
      <c r="E475" s="7" t="s">
        <v>70</v>
      </c>
      <c r="F475" s="6">
        <v>0.03</v>
      </c>
      <c r="G475" s="6">
        <v>40.99</v>
      </c>
      <c r="H475" s="6">
        <v>19.989999999999998</v>
      </c>
      <c r="I475" s="7" t="s">
        <v>43</v>
      </c>
      <c r="J475" s="7" t="s">
        <v>62</v>
      </c>
      <c r="K475" s="7" t="s">
        <v>45</v>
      </c>
      <c r="L475" s="7" t="s">
        <v>55</v>
      </c>
      <c r="M475" s="7" t="s">
        <v>47</v>
      </c>
      <c r="N475" s="7" t="s">
        <v>1144</v>
      </c>
      <c r="O475" s="6">
        <v>0.36</v>
      </c>
      <c r="P475" s="7" t="s">
        <v>36</v>
      </c>
      <c r="Q475" s="7" t="s">
        <v>49</v>
      </c>
      <c r="R475" s="7" t="s">
        <v>236</v>
      </c>
      <c r="S475" s="8" t="s">
        <v>1145</v>
      </c>
      <c r="T475" s="6">
        <v>76248</v>
      </c>
      <c r="U475" s="9">
        <v>42052</v>
      </c>
      <c r="V475" s="9">
        <v>42053</v>
      </c>
      <c r="W475" s="9" t="s">
        <v>974</v>
      </c>
      <c r="X475" s="10">
        <f>NETWORKDAYS(Table1[[#This Row],[Order Date]],Table1[[#This Row],[Ship Date]])</f>
        <v>2</v>
      </c>
      <c r="Y475" s="6">
        <v>395.30799999999999</v>
      </c>
      <c r="Z475" s="6">
        <v>21</v>
      </c>
      <c r="AA475" s="6">
        <v>885.65</v>
      </c>
      <c r="AB475" s="6">
        <v>40.96</v>
      </c>
    </row>
    <row r="476" spans="1:28" ht="90" x14ac:dyDescent="0.45">
      <c r="A476" s="6">
        <v>1065</v>
      </c>
      <c r="B476" s="6">
        <v>88899</v>
      </c>
      <c r="C476" s="7" t="s">
        <v>1146</v>
      </c>
      <c r="D476" s="8" t="s">
        <v>42</v>
      </c>
      <c r="E476" s="7" t="s">
        <v>29</v>
      </c>
      <c r="F476" s="6">
        <v>0.01</v>
      </c>
      <c r="G476" s="6">
        <v>15.99</v>
      </c>
      <c r="H476" s="6">
        <v>13.18</v>
      </c>
      <c r="I476" s="7" t="s">
        <v>43</v>
      </c>
      <c r="J476" s="7" t="s">
        <v>62</v>
      </c>
      <c r="K476" s="7" t="s">
        <v>45</v>
      </c>
      <c r="L476" s="7" t="s">
        <v>46</v>
      </c>
      <c r="M476" s="7" t="s">
        <v>47</v>
      </c>
      <c r="N476" s="7" t="s">
        <v>461</v>
      </c>
      <c r="O476" s="6">
        <v>0.37</v>
      </c>
      <c r="P476" s="7" t="s">
        <v>36</v>
      </c>
      <c r="Q476" s="7" t="s">
        <v>49</v>
      </c>
      <c r="R476" s="7" t="s">
        <v>75</v>
      </c>
      <c r="S476" s="8" t="s">
        <v>1147</v>
      </c>
      <c r="T476" s="6">
        <v>60459</v>
      </c>
      <c r="U476" s="9">
        <v>42053</v>
      </c>
      <c r="V476" s="9">
        <v>42055</v>
      </c>
      <c r="W476" s="9" t="s">
        <v>974</v>
      </c>
      <c r="X476" s="10">
        <f>NETWORKDAYS(Table1[[#This Row],[Order Date]],Table1[[#This Row],[Ship Date]])</f>
        <v>3</v>
      </c>
      <c r="Y476" s="6">
        <v>-99.43544</v>
      </c>
      <c r="Z476" s="6">
        <v>23</v>
      </c>
      <c r="AA476" s="6">
        <v>377.44</v>
      </c>
      <c r="AB476" s="6">
        <v>15.98</v>
      </c>
    </row>
    <row r="477" spans="1:28" ht="64.5" x14ac:dyDescent="0.45">
      <c r="A477" s="6">
        <v>3255</v>
      </c>
      <c r="B477" s="6">
        <v>90488</v>
      </c>
      <c r="C477" s="7" t="s">
        <v>1148</v>
      </c>
      <c r="D477" s="8" t="s">
        <v>28</v>
      </c>
      <c r="E477" s="7" t="s">
        <v>29</v>
      </c>
      <c r="F477" s="6">
        <v>0.06</v>
      </c>
      <c r="G477" s="6">
        <v>47.98</v>
      </c>
      <c r="H477" s="6">
        <v>3.61</v>
      </c>
      <c r="I477" s="7" t="s">
        <v>43</v>
      </c>
      <c r="J477" s="7" t="s">
        <v>87</v>
      </c>
      <c r="K477" s="7" t="s">
        <v>71</v>
      </c>
      <c r="L477" s="7" t="s">
        <v>93</v>
      </c>
      <c r="M477" s="7" t="s">
        <v>94</v>
      </c>
      <c r="N477" s="7" t="s">
        <v>1149</v>
      </c>
      <c r="O477" s="6">
        <v>0.71</v>
      </c>
      <c r="P477" s="7" t="s">
        <v>36</v>
      </c>
      <c r="Q477" s="7" t="s">
        <v>37</v>
      </c>
      <c r="R477" s="7" t="s">
        <v>96</v>
      </c>
      <c r="S477" s="8" t="s">
        <v>1150</v>
      </c>
      <c r="T477" s="6">
        <v>33319</v>
      </c>
      <c r="U477" s="9">
        <v>42053</v>
      </c>
      <c r="V477" s="9">
        <v>42055</v>
      </c>
      <c r="W477" s="9" t="s">
        <v>974</v>
      </c>
      <c r="X477" s="10">
        <f>NETWORKDAYS(Table1[[#This Row],[Order Date]],Table1[[#This Row],[Ship Date]])</f>
        <v>3</v>
      </c>
      <c r="Y477" s="6">
        <v>596.80799999999999</v>
      </c>
      <c r="Z477" s="6">
        <v>2</v>
      </c>
      <c r="AA477" s="6">
        <v>97.96</v>
      </c>
      <c r="AB477" s="6">
        <v>47.92</v>
      </c>
    </row>
    <row r="478" spans="1:28" ht="77.25" x14ac:dyDescent="0.45">
      <c r="A478" s="6">
        <v>2141</v>
      </c>
      <c r="B478" s="6">
        <v>87570</v>
      </c>
      <c r="C478" s="7" t="s">
        <v>1151</v>
      </c>
      <c r="D478" s="8" t="s">
        <v>53</v>
      </c>
      <c r="E478" s="7" t="s">
        <v>70</v>
      </c>
      <c r="F478" s="6">
        <v>0.01</v>
      </c>
      <c r="G478" s="6">
        <v>5.44</v>
      </c>
      <c r="H478" s="6">
        <v>7.46</v>
      </c>
      <c r="I478" s="7" t="s">
        <v>43</v>
      </c>
      <c r="J478" s="7" t="s">
        <v>87</v>
      </c>
      <c r="K478" s="7" t="s">
        <v>45</v>
      </c>
      <c r="L478" s="7" t="s">
        <v>46</v>
      </c>
      <c r="M478" s="7" t="s">
        <v>47</v>
      </c>
      <c r="N478" s="7" t="s">
        <v>1152</v>
      </c>
      <c r="O478" s="6">
        <v>0.36</v>
      </c>
      <c r="P478" s="7" t="s">
        <v>36</v>
      </c>
      <c r="Q478" s="7" t="s">
        <v>58</v>
      </c>
      <c r="R478" s="7" t="s">
        <v>442</v>
      </c>
      <c r="S478" s="8" t="s">
        <v>1153</v>
      </c>
      <c r="T478" s="6">
        <v>81301</v>
      </c>
      <c r="U478" s="9">
        <v>42053</v>
      </c>
      <c r="V478" s="9">
        <v>42054</v>
      </c>
      <c r="W478" s="9" t="s">
        <v>974</v>
      </c>
      <c r="X478" s="10">
        <f>NETWORKDAYS(Table1[[#This Row],[Order Date]],Table1[[#This Row],[Ship Date]])</f>
        <v>2</v>
      </c>
      <c r="Y478" s="6">
        <v>-18.478200000000001</v>
      </c>
      <c r="Z478" s="6">
        <v>3</v>
      </c>
      <c r="AA478" s="6">
        <v>19.68</v>
      </c>
      <c r="AB478" s="6">
        <v>5.43</v>
      </c>
    </row>
    <row r="479" spans="1:28" ht="64.5" x14ac:dyDescent="0.45">
      <c r="A479" s="6">
        <v>2141</v>
      </c>
      <c r="B479" s="6">
        <v>87570</v>
      </c>
      <c r="C479" s="7" t="s">
        <v>1151</v>
      </c>
      <c r="D479" s="8" t="s">
        <v>53</v>
      </c>
      <c r="E479" s="7" t="s">
        <v>70</v>
      </c>
      <c r="F479" s="6">
        <v>0.02</v>
      </c>
      <c r="G479" s="6">
        <v>549.99</v>
      </c>
      <c r="H479" s="6">
        <v>49</v>
      </c>
      <c r="I479" s="7" t="s">
        <v>30</v>
      </c>
      <c r="J479" s="7" t="s">
        <v>87</v>
      </c>
      <c r="K479" s="7" t="s">
        <v>71</v>
      </c>
      <c r="L479" s="7" t="s">
        <v>161</v>
      </c>
      <c r="M479" s="7" t="s">
        <v>73</v>
      </c>
      <c r="N479" s="7" t="s">
        <v>1154</v>
      </c>
      <c r="O479" s="6">
        <v>0.35</v>
      </c>
      <c r="P479" s="7" t="s">
        <v>36</v>
      </c>
      <c r="Q479" s="7" t="s">
        <v>58</v>
      </c>
      <c r="R479" s="7" t="s">
        <v>442</v>
      </c>
      <c r="S479" s="8" t="s">
        <v>1153</v>
      </c>
      <c r="T479" s="6">
        <v>81301</v>
      </c>
      <c r="U479" s="9">
        <v>42053</v>
      </c>
      <c r="V479" s="9">
        <v>42055</v>
      </c>
      <c r="W479" s="9" t="s">
        <v>974</v>
      </c>
      <c r="X479" s="10">
        <f>NETWORKDAYS(Table1[[#This Row],[Order Date]],Table1[[#This Row],[Ship Date]])</f>
        <v>3</v>
      </c>
      <c r="Y479" s="6">
        <v>-381.84120000000001</v>
      </c>
      <c r="Z479" s="6">
        <v>18</v>
      </c>
      <c r="AA479" s="6">
        <v>9798.84</v>
      </c>
      <c r="AB479" s="6">
        <v>549.97</v>
      </c>
    </row>
    <row r="480" spans="1:28" ht="77.25" x14ac:dyDescent="0.45">
      <c r="A480" s="6">
        <v>2141</v>
      </c>
      <c r="B480" s="6">
        <v>87570</v>
      </c>
      <c r="C480" s="7" t="s">
        <v>1151</v>
      </c>
      <c r="D480" s="8" t="s">
        <v>53</v>
      </c>
      <c r="E480" s="7" t="s">
        <v>70</v>
      </c>
      <c r="F480" s="6">
        <v>0.03</v>
      </c>
      <c r="G480" s="6">
        <v>22.01</v>
      </c>
      <c r="H480" s="6">
        <v>5.53</v>
      </c>
      <c r="I480" s="7" t="s">
        <v>54</v>
      </c>
      <c r="J480" s="7" t="s">
        <v>87</v>
      </c>
      <c r="K480" s="7" t="s">
        <v>45</v>
      </c>
      <c r="L480" s="7" t="s">
        <v>105</v>
      </c>
      <c r="M480" s="7" t="s">
        <v>94</v>
      </c>
      <c r="N480" s="7" t="s">
        <v>490</v>
      </c>
      <c r="O480" s="6">
        <v>0.59</v>
      </c>
      <c r="P480" s="7" t="s">
        <v>36</v>
      </c>
      <c r="Q480" s="7" t="s">
        <v>58</v>
      </c>
      <c r="R480" s="7" t="s">
        <v>442</v>
      </c>
      <c r="S480" s="8" t="s">
        <v>1153</v>
      </c>
      <c r="T480" s="6">
        <v>81301</v>
      </c>
      <c r="U480" s="9">
        <v>42053</v>
      </c>
      <c r="V480" s="9">
        <v>42054</v>
      </c>
      <c r="W480" s="9" t="s">
        <v>974</v>
      </c>
      <c r="X480" s="10">
        <f>NETWORKDAYS(Table1[[#This Row],[Order Date]],Table1[[#This Row],[Ship Date]])</f>
        <v>2</v>
      </c>
      <c r="Y480" s="6">
        <v>12.5504</v>
      </c>
      <c r="Z480" s="6">
        <v>7</v>
      </c>
      <c r="AA480" s="6">
        <v>154.11000000000001</v>
      </c>
      <c r="AB480" s="6">
        <v>21.98</v>
      </c>
    </row>
    <row r="481" spans="1:28" ht="90" x14ac:dyDescent="0.45">
      <c r="A481" s="6">
        <v>2141</v>
      </c>
      <c r="B481" s="6">
        <v>87570</v>
      </c>
      <c r="C481" s="7" t="s">
        <v>1151</v>
      </c>
      <c r="D481" s="8" t="s">
        <v>53</v>
      </c>
      <c r="E481" s="7" t="s">
        <v>70</v>
      </c>
      <c r="F481" s="6">
        <v>0.09</v>
      </c>
      <c r="G481" s="6">
        <v>34.76</v>
      </c>
      <c r="H481" s="6">
        <v>8.2200000000000006</v>
      </c>
      <c r="I481" s="7" t="s">
        <v>43</v>
      </c>
      <c r="J481" s="7" t="s">
        <v>87</v>
      </c>
      <c r="K481" s="7" t="s">
        <v>45</v>
      </c>
      <c r="L481" s="7" t="s">
        <v>187</v>
      </c>
      <c r="M481" s="7" t="s">
        <v>47</v>
      </c>
      <c r="N481" s="7" t="s">
        <v>1155</v>
      </c>
      <c r="O481" s="6">
        <v>0.56999999999999995</v>
      </c>
      <c r="P481" s="7" t="s">
        <v>36</v>
      </c>
      <c r="Q481" s="7" t="s">
        <v>58</v>
      </c>
      <c r="R481" s="7" t="s">
        <v>442</v>
      </c>
      <c r="S481" s="8" t="s">
        <v>1153</v>
      </c>
      <c r="T481" s="6">
        <v>81301</v>
      </c>
      <c r="U481" s="9">
        <v>42053</v>
      </c>
      <c r="V481" s="9">
        <v>42055</v>
      </c>
      <c r="W481" s="9" t="s">
        <v>974</v>
      </c>
      <c r="X481" s="10">
        <f>NETWORKDAYS(Table1[[#This Row],[Order Date]],Table1[[#This Row],[Ship Date]])</f>
        <v>3</v>
      </c>
      <c r="Y481" s="6">
        <v>45.3324</v>
      </c>
      <c r="Z481" s="6">
        <v>7</v>
      </c>
      <c r="AA481" s="6">
        <v>242.97</v>
      </c>
      <c r="AB481" s="6">
        <v>34.67</v>
      </c>
    </row>
    <row r="482" spans="1:28" ht="39" x14ac:dyDescent="0.45">
      <c r="A482" s="6">
        <v>91</v>
      </c>
      <c r="B482" s="6">
        <v>87176</v>
      </c>
      <c r="C482" s="7" t="s">
        <v>1156</v>
      </c>
      <c r="D482" s="8" t="s">
        <v>53</v>
      </c>
      <c r="E482" s="7" t="s">
        <v>86</v>
      </c>
      <c r="F482" s="6">
        <v>0.05</v>
      </c>
      <c r="G482" s="6">
        <v>5.18</v>
      </c>
      <c r="H482" s="6">
        <v>2.04</v>
      </c>
      <c r="I482" s="7" t="s">
        <v>43</v>
      </c>
      <c r="J482" s="7" t="s">
        <v>87</v>
      </c>
      <c r="K482" s="7" t="s">
        <v>45</v>
      </c>
      <c r="L482" s="7" t="s">
        <v>55</v>
      </c>
      <c r="M482" s="7" t="s">
        <v>56</v>
      </c>
      <c r="N482" s="7" t="s">
        <v>1157</v>
      </c>
      <c r="O482" s="6">
        <v>0.36</v>
      </c>
      <c r="P482" s="7" t="s">
        <v>36</v>
      </c>
      <c r="Q482" s="7" t="s">
        <v>58</v>
      </c>
      <c r="R482" s="7" t="s">
        <v>59</v>
      </c>
      <c r="S482" s="8" t="s">
        <v>1158</v>
      </c>
      <c r="T482" s="6">
        <v>94591</v>
      </c>
      <c r="U482" s="9">
        <v>42053</v>
      </c>
      <c r="V482" s="9">
        <v>42055</v>
      </c>
      <c r="W482" s="9" t="s">
        <v>974</v>
      </c>
      <c r="X482" s="10">
        <f>NETWORKDAYS(Table1[[#This Row],[Order Date]],Table1[[#This Row],[Ship Date]])</f>
        <v>3</v>
      </c>
      <c r="Y482" s="6">
        <v>34.010399999999997</v>
      </c>
      <c r="Z482" s="6">
        <v>10</v>
      </c>
      <c r="AA482" s="6">
        <v>53.54</v>
      </c>
      <c r="AB482" s="6">
        <v>5.13</v>
      </c>
    </row>
    <row r="483" spans="1:28" ht="51.75" x14ac:dyDescent="0.45">
      <c r="A483" s="6">
        <v>2521</v>
      </c>
      <c r="B483" s="6">
        <v>87032</v>
      </c>
      <c r="C483" s="7" t="s">
        <v>1159</v>
      </c>
      <c r="D483" s="8" t="s">
        <v>42</v>
      </c>
      <c r="E483" s="7" t="s">
        <v>86</v>
      </c>
      <c r="F483" s="6">
        <v>0</v>
      </c>
      <c r="G483" s="6">
        <v>175.99</v>
      </c>
      <c r="H483" s="6">
        <v>4.99</v>
      </c>
      <c r="I483" s="7" t="s">
        <v>43</v>
      </c>
      <c r="J483" s="7" t="s">
        <v>87</v>
      </c>
      <c r="K483" s="7" t="s">
        <v>71</v>
      </c>
      <c r="L483" s="7" t="s">
        <v>234</v>
      </c>
      <c r="M483" s="7" t="s">
        <v>47</v>
      </c>
      <c r="N483" s="7" t="s">
        <v>1160</v>
      </c>
      <c r="O483" s="6">
        <v>0.59</v>
      </c>
      <c r="P483" s="7" t="s">
        <v>36</v>
      </c>
      <c r="Q483" s="7" t="s">
        <v>49</v>
      </c>
      <c r="R483" s="7" t="s">
        <v>236</v>
      </c>
      <c r="S483" s="8" t="s">
        <v>1161</v>
      </c>
      <c r="T483" s="6">
        <v>75109</v>
      </c>
      <c r="U483" s="9">
        <v>42053</v>
      </c>
      <c r="V483" s="9">
        <v>42056</v>
      </c>
      <c r="W483" s="9" t="s">
        <v>974</v>
      </c>
      <c r="X483" s="10">
        <f>NETWORKDAYS(Table1[[#This Row],[Order Date]],Table1[[#This Row],[Ship Date]])</f>
        <v>3</v>
      </c>
      <c r="Y483" s="6">
        <v>1656.6555000000001</v>
      </c>
      <c r="Z483" s="6">
        <v>15</v>
      </c>
      <c r="AA483" s="6">
        <v>2400.9499999999998</v>
      </c>
      <c r="AB483" s="6">
        <v>175.99</v>
      </c>
    </row>
    <row r="484" spans="1:28" ht="102.75" x14ac:dyDescent="0.45">
      <c r="A484" s="6">
        <v>2498</v>
      </c>
      <c r="B484" s="6">
        <v>16547</v>
      </c>
      <c r="C484" s="7" t="s">
        <v>141</v>
      </c>
      <c r="D484" s="8" t="s">
        <v>53</v>
      </c>
      <c r="E484" s="7" t="s">
        <v>147</v>
      </c>
      <c r="F484" s="6">
        <v>0.09</v>
      </c>
      <c r="G484" s="6">
        <v>355.98</v>
      </c>
      <c r="H484" s="6">
        <v>58.92</v>
      </c>
      <c r="I484" s="7" t="s">
        <v>30</v>
      </c>
      <c r="J484" s="7" t="s">
        <v>62</v>
      </c>
      <c r="K484" s="7" t="s">
        <v>32</v>
      </c>
      <c r="L484" s="7" t="s">
        <v>80</v>
      </c>
      <c r="M484" s="7" t="s">
        <v>73</v>
      </c>
      <c r="N484" s="7" t="s">
        <v>1162</v>
      </c>
      <c r="O484" s="6">
        <v>0.64</v>
      </c>
      <c r="P484" s="7" t="s">
        <v>36</v>
      </c>
      <c r="Q484" s="7" t="s">
        <v>58</v>
      </c>
      <c r="R484" s="7" t="s">
        <v>59</v>
      </c>
      <c r="S484" s="8" t="s">
        <v>143</v>
      </c>
      <c r="T484" s="6">
        <v>92024</v>
      </c>
      <c r="U484" s="9">
        <v>42053</v>
      </c>
      <c r="V484" s="9">
        <v>42055</v>
      </c>
      <c r="W484" s="9" t="s">
        <v>974</v>
      </c>
      <c r="X484" s="10">
        <f>NETWORKDAYS(Table1[[#This Row],[Order Date]],Table1[[#This Row],[Ship Date]])</f>
        <v>3</v>
      </c>
      <c r="Y484" s="6">
        <v>1240.25</v>
      </c>
      <c r="Z484" s="6">
        <v>30</v>
      </c>
      <c r="AA484" s="6">
        <v>10554.63</v>
      </c>
      <c r="AB484" s="6">
        <v>355.89</v>
      </c>
    </row>
    <row r="485" spans="1:28" ht="102.75" x14ac:dyDescent="0.45">
      <c r="A485" s="6">
        <v>2498</v>
      </c>
      <c r="B485" s="6">
        <v>16547</v>
      </c>
      <c r="C485" s="7" t="s">
        <v>141</v>
      </c>
      <c r="D485" s="8" t="s">
        <v>53</v>
      </c>
      <c r="E485" s="7" t="s">
        <v>147</v>
      </c>
      <c r="F485" s="6">
        <v>0.04</v>
      </c>
      <c r="G485" s="6">
        <v>218.75</v>
      </c>
      <c r="H485" s="6">
        <v>69.64</v>
      </c>
      <c r="I485" s="7" t="s">
        <v>30</v>
      </c>
      <c r="J485" s="7" t="s">
        <v>62</v>
      </c>
      <c r="K485" s="7" t="s">
        <v>32</v>
      </c>
      <c r="L485" s="7" t="s">
        <v>33</v>
      </c>
      <c r="M485" s="7" t="s">
        <v>34</v>
      </c>
      <c r="N485" s="7" t="s">
        <v>1163</v>
      </c>
      <c r="O485" s="6">
        <v>0.77</v>
      </c>
      <c r="P485" s="7" t="s">
        <v>36</v>
      </c>
      <c r="Q485" s="7" t="s">
        <v>58</v>
      </c>
      <c r="R485" s="7" t="s">
        <v>59</v>
      </c>
      <c r="S485" s="8" t="s">
        <v>143</v>
      </c>
      <c r="T485" s="6">
        <v>92024</v>
      </c>
      <c r="U485" s="9">
        <v>42053</v>
      </c>
      <c r="V485" s="9">
        <v>42053</v>
      </c>
      <c r="W485" s="9" t="s">
        <v>974</v>
      </c>
      <c r="X485" s="10">
        <f>NETWORKDAYS(Table1[[#This Row],[Order Date]],Table1[[#This Row],[Ship Date]])</f>
        <v>1</v>
      </c>
      <c r="Y485" s="6">
        <v>-533.23199999999997</v>
      </c>
      <c r="Z485" s="6">
        <v>8</v>
      </c>
      <c r="AA485" s="6">
        <v>1749.64</v>
      </c>
      <c r="AB485" s="6">
        <v>218.71</v>
      </c>
    </row>
    <row r="486" spans="1:28" ht="102.75" x14ac:dyDescent="0.45">
      <c r="A486" s="6">
        <v>2499</v>
      </c>
      <c r="B486" s="6">
        <v>88319</v>
      </c>
      <c r="C486" s="7" t="s">
        <v>1164</v>
      </c>
      <c r="D486" s="8" t="s">
        <v>42</v>
      </c>
      <c r="E486" s="7" t="s">
        <v>147</v>
      </c>
      <c r="F486" s="6">
        <v>0.09</v>
      </c>
      <c r="G486" s="6">
        <v>355.98</v>
      </c>
      <c r="H486" s="6">
        <v>58.92</v>
      </c>
      <c r="I486" s="7" t="s">
        <v>30</v>
      </c>
      <c r="J486" s="7" t="s">
        <v>62</v>
      </c>
      <c r="K486" s="7" t="s">
        <v>32</v>
      </c>
      <c r="L486" s="7" t="s">
        <v>80</v>
      </c>
      <c r="M486" s="7" t="s">
        <v>73</v>
      </c>
      <c r="N486" s="7" t="s">
        <v>1162</v>
      </c>
      <c r="O486" s="6">
        <v>0.64</v>
      </c>
      <c r="P486" s="7" t="s">
        <v>36</v>
      </c>
      <c r="Q486" s="7" t="s">
        <v>49</v>
      </c>
      <c r="R486" s="7" t="s">
        <v>75</v>
      </c>
      <c r="S486" s="8" t="s">
        <v>1165</v>
      </c>
      <c r="T486" s="6">
        <v>60901</v>
      </c>
      <c r="U486" s="9">
        <v>42053</v>
      </c>
      <c r="V486" s="9">
        <v>42055</v>
      </c>
      <c r="W486" s="9" t="s">
        <v>974</v>
      </c>
      <c r="X486" s="10">
        <f>NETWORKDAYS(Table1[[#This Row],[Order Date]],Table1[[#This Row],[Ship Date]])</f>
        <v>3</v>
      </c>
      <c r="Y486" s="6">
        <v>1240.25</v>
      </c>
      <c r="Z486" s="6">
        <v>8</v>
      </c>
      <c r="AA486" s="6">
        <v>2814.57</v>
      </c>
      <c r="AB486" s="6">
        <v>355.89</v>
      </c>
    </row>
    <row r="487" spans="1:28" ht="26.25" x14ac:dyDescent="0.45">
      <c r="A487" s="6">
        <v>993</v>
      </c>
      <c r="B487" s="6">
        <v>89432</v>
      </c>
      <c r="C487" s="7" t="s">
        <v>1166</v>
      </c>
      <c r="D487" s="8" t="s">
        <v>53</v>
      </c>
      <c r="E487" s="7" t="s">
        <v>70</v>
      </c>
      <c r="F487" s="6">
        <v>0.05</v>
      </c>
      <c r="G487" s="6">
        <v>4.28</v>
      </c>
      <c r="H487" s="6">
        <v>5.17</v>
      </c>
      <c r="I487" s="7" t="s">
        <v>43</v>
      </c>
      <c r="J487" s="7" t="s">
        <v>31</v>
      </c>
      <c r="K487" s="7" t="s">
        <v>45</v>
      </c>
      <c r="L487" s="7" t="s">
        <v>55</v>
      </c>
      <c r="M487" s="7" t="s">
        <v>47</v>
      </c>
      <c r="N487" s="7" t="s">
        <v>1167</v>
      </c>
      <c r="O487" s="6">
        <v>0.4</v>
      </c>
      <c r="P487" s="7" t="s">
        <v>36</v>
      </c>
      <c r="Q487" s="7" t="s">
        <v>58</v>
      </c>
      <c r="R487" s="7" t="s">
        <v>59</v>
      </c>
      <c r="S487" s="8" t="s">
        <v>1168</v>
      </c>
      <c r="T487" s="6">
        <v>93030</v>
      </c>
      <c r="U487" s="9">
        <v>42054</v>
      </c>
      <c r="V487" s="9">
        <v>42054</v>
      </c>
      <c r="W487" s="9" t="s">
        <v>974</v>
      </c>
      <c r="X487" s="10">
        <f>NETWORKDAYS(Table1[[#This Row],[Order Date]],Table1[[#This Row],[Ship Date]])</f>
        <v>1</v>
      </c>
      <c r="Y487" s="6">
        <v>-104.57</v>
      </c>
      <c r="Z487" s="6">
        <v>9</v>
      </c>
      <c r="AA487" s="6">
        <v>38.58</v>
      </c>
      <c r="AB487" s="6">
        <v>4.2300000000000004</v>
      </c>
    </row>
    <row r="488" spans="1:28" ht="64.5" x14ac:dyDescent="0.45">
      <c r="A488" s="6">
        <v>1303</v>
      </c>
      <c r="B488" s="6">
        <v>87003</v>
      </c>
      <c r="C488" s="7" t="s">
        <v>1169</v>
      </c>
      <c r="D488" s="8" t="s">
        <v>53</v>
      </c>
      <c r="E488" s="7" t="s">
        <v>70</v>
      </c>
      <c r="F488" s="6">
        <v>0.03</v>
      </c>
      <c r="G488" s="6">
        <v>39.479999999999997</v>
      </c>
      <c r="H488" s="6">
        <v>1.99</v>
      </c>
      <c r="I488" s="7" t="s">
        <v>43</v>
      </c>
      <c r="J488" s="7" t="s">
        <v>44</v>
      </c>
      <c r="K488" s="7" t="s">
        <v>71</v>
      </c>
      <c r="L488" s="7" t="s">
        <v>93</v>
      </c>
      <c r="M488" s="7" t="s">
        <v>94</v>
      </c>
      <c r="N488" s="7" t="s">
        <v>1170</v>
      </c>
      <c r="O488" s="6">
        <v>0.54</v>
      </c>
      <c r="P488" s="7" t="s">
        <v>36</v>
      </c>
      <c r="Q488" s="7" t="s">
        <v>58</v>
      </c>
      <c r="R488" s="7" t="s">
        <v>114</v>
      </c>
      <c r="S488" s="8" t="s">
        <v>1171</v>
      </c>
      <c r="T488" s="6">
        <v>84074</v>
      </c>
      <c r="U488" s="9">
        <v>42054</v>
      </c>
      <c r="V488" s="9">
        <v>42056</v>
      </c>
      <c r="W488" s="9" t="s">
        <v>974</v>
      </c>
      <c r="X488" s="10">
        <f>NETWORKDAYS(Table1[[#This Row],[Order Date]],Table1[[#This Row],[Ship Date]])</f>
        <v>2</v>
      </c>
      <c r="Y488" s="6">
        <v>317.08949999999999</v>
      </c>
      <c r="Z488" s="6">
        <v>12</v>
      </c>
      <c r="AA488" s="6">
        <v>459.55</v>
      </c>
      <c r="AB488" s="6">
        <v>39.450000000000003</v>
      </c>
    </row>
    <row r="489" spans="1:28" ht="51.75" x14ac:dyDescent="0.45">
      <c r="A489" s="6">
        <v>2828</v>
      </c>
      <c r="B489" s="6">
        <v>87720</v>
      </c>
      <c r="C489" s="7" t="s">
        <v>1172</v>
      </c>
      <c r="D489" s="8" t="s">
        <v>53</v>
      </c>
      <c r="E489" s="7" t="s">
        <v>70</v>
      </c>
      <c r="F489" s="6">
        <v>0.05</v>
      </c>
      <c r="G489" s="6">
        <v>11.29</v>
      </c>
      <c r="H489" s="6">
        <v>5.03</v>
      </c>
      <c r="I489" s="7" t="s">
        <v>43</v>
      </c>
      <c r="J489" s="7" t="s">
        <v>62</v>
      </c>
      <c r="K489" s="7" t="s">
        <v>45</v>
      </c>
      <c r="L489" s="7" t="s">
        <v>187</v>
      </c>
      <c r="M489" s="7" t="s">
        <v>47</v>
      </c>
      <c r="N489" s="7" t="s">
        <v>1173</v>
      </c>
      <c r="O489" s="6">
        <v>0.59</v>
      </c>
      <c r="P489" s="7" t="s">
        <v>36</v>
      </c>
      <c r="Q489" s="7" t="s">
        <v>58</v>
      </c>
      <c r="R489" s="7" t="s">
        <v>59</v>
      </c>
      <c r="S489" s="8" t="s">
        <v>1174</v>
      </c>
      <c r="T489" s="6">
        <v>92243</v>
      </c>
      <c r="U489" s="9">
        <v>42054</v>
      </c>
      <c r="V489" s="9">
        <v>42056</v>
      </c>
      <c r="W489" s="9" t="s">
        <v>974</v>
      </c>
      <c r="X489" s="10">
        <f>NETWORKDAYS(Table1[[#This Row],[Order Date]],Table1[[#This Row],[Ship Date]])</f>
        <v>2</v>
      </c>
      <c r="Y489" s="6">
        <v>-35.26</v>
      </c>
      <c r="Z489" s="6">
        <v>8</v>
      </c>
      <c r="AA489" s="6">
        <v>90.46</v>
      </c>
      <c r="AB489" s="6">
        <v>11.24</v>
      </c>
    </row>
    <row r="490" spans="1:28" ht="51.75" x14ac:dyDescent="0.45">
      <c r="A490" s="6">
        <v>1303</v>
      </c>
      <c r="B490" s="6">
        <v>87005</v>
      </c>
      <c r="C490" s="7" t="s">
        <v>1169</v>
      </c>
      <c r="D490" s="8" t="s">
        <v>53</v>
      </c>
      <c r="E490" s="7" t="s">
        <v>79</v>
      </c>
      <c r="F490" s="6">
        <v>0.01</v>
      </c>
      <c r="G490" s="6">
        <v>65.989999999999995</v>
      </c>
      <c r="H490" s="6">
        <v>5.31</v>
      </c>
      <c r="I490" s="7" t="s">
        <v>43</v>
      </c>
      <c r="J490" s="7" t="s">
        <v>44</v>
      </c>
      <c r="K490" s="7" t="s">
        <v>71</v>
      </c>
      <c r="L490" s="7" t="s">
        <v>234</v>
      </c>
      <c r="M490" s="7" t="s">
        <v>47</v>
      </c>
      <c r="N490" s="7" t="s">
        <v>1175</v>
      </c>
      <c r="O490" s="6">
        <v>0.56999999999999995</v>
      </c>
      <c r="P490" s="7" t="s">
        <v>36</v>
      </c>
      <c r="Q490" s="7" t="s">
        <v>58</v>
      </c>
      <c r="R490" s="7" t="s">
        <v>114</v>
      </c>
      <c r="S490" s="8" t="s">
        <v>1171</v>
      </c>
      <c r="T490" s="6">
        <v>84074</v>
      </c>
      <c r="U490" s="9">
        <v>42054</v>
      </c>
      <c r="V490" s="9">
        <v>42061</v>
      </c>
      <c r="W490" s="9" t="s">
        <v>974</v>
      </c>
      <c r="X490" s="10">
        <f>NETWORKDAYS(Table1[[#This Row],[Order Date]],Table1[[#This Row],[Ship Date]])</f>
        <v>6</v>
      </c>
      <c r="Y490" s="6">
        <v>250.36272</v>
      </c>
      <c r="Z490" s="6">
        <v>9</v>
      </c>
      <c r="AA490" s="6">
        <v>536.9</v>
      </c>
      <c r="AB490" s="6">
        <v>65.98</v>
      </c>
    </row>
    <row r="491" spans="1:28" ht="39" x14ac:dyDescent="0.45">
      <c r="A491" s="6">
        <v>2287</v>
      </c>
      <c r="B491" s="6">
        <v>90147</v>
      </c>
      <c r="C491" s="7" t="s">
        <v>1176</v>
      </c>
      <c r="D491" s="8" t="s">
        <v>28</v>
      </c>
      <c r="E491" s="7" t="s">
        <v>79</v>
      </c>
      <c r="F491" s="6">
        <v>0.1</v>
      </c>
      <c r="G491" s="6">
        <v>54.1</v>
      </c>
      <c r="H491" s="6">
        <v>19.989999999999998</v>
      </c>
      <c r="I491" s="7" t="s">
        <v>43</v>
      </c>
      <c r="J491" s="7" t="s">
        <v>62</v>
      </c>
      <c r="K491" s="7" t="s">
        <v>45</v>
      </c>
      <c r="L491" s="7" t="s">
        <v>187</v>
      </c>
      <c r="M491" s="7" t="s">
        <v>47</v>
      </c>
      <c r="N491" s="7" t="s">
        <v>1177</v>
      </c>
      <c r="O491" s="6">
        <v>0.59</v>
      </c>
      <c r="P491" s="7" t="s">
        <v>36</v>
      </c>
      <c r="Q491" s="7" t="s">
        <v>37</v>
      </c>
      <c r="R491" s="7" t="s">
        <v>385</v>
      </c>
      <c r="S491" s="8" t="s">
        <v>1178</v>
      </c>
      <c r="T491" s="6">
        <v>29483</v>
      </c>
      <c r="U491" s="9">
        <v>42054</v>
      </c>
      <c r="V491" s="9">
        <v>42059</v>
      </c>
      <c r="W491" s="9" t="s">
        <v>974</v>
      </c>
      <c r="X491" s="10">
        <f>NETWORKDAYS(Table1[[#This Row],[Order Date]],Table1[[#This Row],[Ship Date]])</f>
        <v>4</v>
      </c>
      <c r="Y491" s="6">
        <v>34.067999999999998</v>
      </c>
      <c r="Z491" s="6">
        <v>9</v>
      </c>
      <c r="AA491" s="6">
        <v>469.59</v>
      </c>
      <c r="AB491" s="6">
        <v>54</v>
      </c>
    </row>
    <row r="492" spans="1:28" ht="26.25" x14ac:dyDescent="0.45">
      <c r="A492" s="6">
        <v>1827</v>
      </c>
      <c r="B492" s="6">
        <v>86956</v>
      </c>
      <c r="C492" s="7" t="s">
        <v>380</v>
      </c>
      <c r="D492" s="8" t="s">
        <v>42</v>
      </c>
      <c r="E492" s="7" t="s">
        <v>147</v>
      </c>
      <c r="F492" s="6">
        <v>0</v>
      </c>
      <c r="G492" s="6">
        <v>5.98</v>
      </c>
      <c r="H492" s="6">
        <v>0.96</v>
      </c>
      <c r="I492" s="7" t="s">
        <v>43</v>
      </c>
      <c r="J492" s="7" t="s">
        <v>62</v>
      </c>
      <c r="K492" s="7" t="s">
        <v>45</v>
      </c>
      <c r="L492" s="7" t="s">
        <v>105</v>
      </c>
      <c r="M492" s="7" t="s">
        <v>56</v>
      </c>
      <c r="N492" s="7" t="s">
        <v>604</v>
      </c>
      <c r="O492" s="6">
        <v>0.6</v>
      </c>
      <c r="P492" s="7" t="s">
        <v>36</v>
      </c>
      <c r="Q492" s="7" t="s">
        <v>49</v>
      </c>
      <c r="R492" s="7" t="s">
        <v>208</v>
      </c>
      <c r="S492" s="8" t="s">
        <v>140</v>
      </c>
      <c r="T492" s="6">
        <v>52601</v>
      </c>
      <c r="U492" s="9">
        <v>42054</v>
      </c>
      <c r="V492" s="9">
        <v>42055</v>
      </c>
      <c r="W492" s="9" t="s">
        <v>974</v>
      </c>
      <c r="X492" s="10">
        <f>NETWORKDAYS(Table1[[#This Row],[Order Date]],Table1[[#This Row],[Ship Date]])</f>
        <v>2</v>
      </c>
      <c r="Y492" s="6">
        <v>38.039700000000003</v>
      </c>
      <c r="Z492" s="6">
        <v>9</v>
      </c>
      <c r="AA492" s="6">
        <v>55.13</v>
      </c>
      <c r="AB492" s="6">
        <v>5.98</v>
      </c>
    </row>
    <row r="493" spans="1:28" ht="26.25" x14ac:dyDescent="0.45">
      <c r="A493" s="6">
        <v>1828</v>
      </c>
      <c r="B493" s="6">
        <v>86956</v>
      </c>
      <c r="C493" s="7" t="s">
        <v>1179</v>
      </c>
      <c r="D493" s="8" t="s">
        <v>42</v>
      </c>
      <c r="E493" s="7" t="s">
        <v>147</v>
      </c>
      <c r="F493" s="6">
        <v>0.02</v>
      </c>
      <c r="G493" s="6">
        <v>5.98</v>
      </c>
      <c r="H493" s="6">
        <v>5.46</v>
      </c>
      <c r="I493" s="7" t="s">
        <v>43</v>
      </c>
      <c r="J493" s="7" t="s">
        <v>62</v>
      </c>
      <c r="K493" s="7" t="s">
        <v>45</v>
      </c>
      <c r="L493" s="7" t="s">
        <v>55</v>
      </c>
      <c r="M493" s="7" t="s">
        <v>47</v>
      </c>
      <c r="N493" s="7" t="s">
        <v>399</v>
      </c>
      <c r="O493" s="6">
        <v>0.36</v>
      </c>
      <c r="P493" s="7" t="s">
        <v>36</v>
      </c>
      <c r="Q493" s="7" t="s">
        <v>49</v>
      </c>
      <c r="R493" s="7" t="s">
        <v>208</v>
      </c>
      <c r="S493" s="8" t="s">
        <v>1180</v>
      </c>
      <c r="T493" s="6">
        <v>50613</v>
      </c>
      <c r="U493" s="9">
        <v>42054</v>
      </c>
      <c r="V493" s="9">
        <v>42055</v>
      </c>
      <c r="W493" s="9" t="s">
        <v>974</v>
      </c>
      <c r="X493" s="10">
        <f>NETWORKDAYS(Table1[[#This Row],[Order Date]],Table1[[#This Row],[Ship Date]])</f>
        <v>2</v>
      </c>
      <c r="Y493" s="6">
        <v>-47.12</v>
      </c>
      <c r="Z493" s="6">
        <v>7</v>
      </c>
      <c r="AA493" s="6">
        <v>44.8</v>
      </c>
      <c r="AB493" s="6">
        <v>5.96</v>
      </c>
    </row>
    <row r="494" spans="1:28" ht="51.75" x14ac:dyDescent="0.45">
      <c r="A494" s="6">
        <v>2052</v>
      </c>
      <c r="B494" s="6">
        <v>87234</v>
      </c>
      <c r="C494" s="7" t="s">
        <v>1181</v>
      </c>
      <c r="D494" s="8" t="s">
        <v>53</v>
      </c>
      <c r="E494" s="7" t="s">
        <v>147</v>
      </c>
      <c r="F494" s="6">
        <v>7.0000000000000007E-2</v>
      </c>
      <c r="G494" s="6">
        <v>31.78</v>
      </c>
      <c r="H494" s="6">
        <v>1.99</v>
      </c>
      <c r="I494" s="7" t="s">
        <v>43</v>
      </c>
      <c r="J494" s="7" t="s">
        <v>87</v>
      </c>
      <c r="K494" s="7" t="s">
        <v>71</v>
      </c>
      <c r="L494" s="7" t="s">
        <v>93</v>
      </c>
      <c r="M494" s="7" t="s">
        <v>94</v>
      </c>
      <c r="N494" s="7" t="s">
        <v>1182</v>
      </c>
      <c r="O494" s="6">
        <v>0.42</v>
      </c>
      <c r="P494" s="7" t="s">
        <v>36</v>
      </c>
      <c r="Q494" s="7" t="s">
        <v>58</v>
      </c>
      <c r="R494" s="7" t="s">
        <v>654</v>
      </c>
      <c r="S494" s="8" t="s">
        <v>1183</v>
      </c>
      <c r="T494" s="6">
        <v>87105</v>
      </c>
      <c r="U494" s="9">
        <v>42054</v>
      </c>
      <c r="V494" s="9">
        <v>42056</v>
      </c>
      <c r="W494" s="9" t="s">
        <v>974</v>
      </c>
      <c r="X494" s="10">
        <f>NETWORKDAYS(Table1[[#This Row],[Order Date]],Table1[[#This Row],[Ship Date]])</f>
        <v>2</v>
      </c>
      <c r="Y494" s="6">
        <v>265.11180000000002</v>
      </c>
      <c r="Z494" s="6">
        <v>13</v>
      </c>
      <c r="AA494" s="6">
        <v>384.22</v>
      </c>
      <c r="AB494" s="6">
        <v>31.71</v>
      </c>
    </row>
    <row r="495" spans="1:28" ht="64.5" x14ac:dyDescent="0.45">
      <c r="A495" s="6">
        <v>2052</v>
      </c>
      <c r="B495" s="6">
        <v>87234</v>
      </c>
      <c r="C495" s="7" t="s">
        <v>1181</v>
      </c>
      <c r="D495" s="8" t="s">
        <v>53</v>
      </c>
      <c r="E495" s="7" t="s">
        <v>147</v>
      </c>
      <c r="F495" s="6">
        <v>0</v>
      </c>
      <c r="G495" s="6">
        <v>5.98</v>
      </c>
      <c r="H495" s="6">
        <v>2.5</v>
      </c>
      <c r="I495" s="7" t="s">
        <v>43</v>
      </c>
      <c r="J495" s="7" t="s">
        <v>87</v>
      </c>
      <c r="K495" s="7" t="s">
        <v>45</v>
      </c>
      <c r="L495" s="7" t="s">
        <v>423</v>
      </c>
      <c r="M495" s="7" t="s">
        <v>47</v>
      </c>
      <c r="N495" s="7" t="s">
        <v>424</v>
      </c>
      <c r="O495" s="6">
        <v>0.36</v>
      </c>
      <c r="P495" s="7" t="s">
        <v>36</v>
      </c>
      <c r="Q495" s="7" t="s">
        <v>58</v>
      </c>
      <c r="R495" s="7" t="s">
        <v>654</v>
      </c>
      <c r="S495" s="8" t="s">
        <v>1183</v>
      </c>
      <c r="T495" s="6">
        <v>87105</v>
      </c>
      <c r="U495" s="9">
        <v>42054</v>
      </c>
      <c r="V495" s="9">
        <v>42055</v>
      </c>
      <c r="W495" s="9" t="s">
        <v>974</v>
      </c>
      <c r="X495" s="10">
        <f>NETWORKDAYS(Table1[[#This Row],[Order Date]],Table1[[#This Row],[Ship Date]])</f>
        <v>2</v>
      </c>
      <c r="Y495" s="6">
        <v>9.5608000000000004</v>
      </c>
      <c r="Z495" s="6">
        <v>5</v>
      </c>
      <c r="AA495" s="6">
        <v>31.64</v>
      </c>
      <c r="AB495" s="6">
        <v>5.98</v>
      </c>
    </row>
    <row r="496" spans="1:28" ht="51.75" x14ac:dyDescent="0.45">
      <c r="A496" s="6">
        <v>2052</v>
      </c>
      <c r="B496" s="6">
        <v>87234</v>
      </c>
      <c r="C496" s="7" t="s">
        <v>1181</v>
      </c>
      <c r="D496" s="8" t="s">
        <v>53</v>
      </c>
      <c r="E496" s="7" t="s">
        <v>147</v>
      </c>
      <c r="F496" s="6">
        <v>0.1</v>
      </c>
      <c r="G496" s="6">
        <v>35.99</v>
      </c>
      <c r="H496" s="6">
        <v>1.1000000000000001</v>
      </c>
      <c r="I496" s="7" t="s">
        <v>54</v>
      </c>
      <c r="J496" s="7" t="s">
        <v>87</v>
      </c>
      <c r="K496" s="7" t="s">
        <v>71</v>
      </c>
      <c r="L496" s="7" t="s">
        <v>234</v>
      </c>
      <c r="M496" s="7" t="s">
        <v>47</v>
      </c>
      <c r="N496" s="7" t="s">
        <v>1184</v>
      </c>
      <c r="O496" s="6">
        <v>0.55000000000000004</v>
      </c>
      <c r="P496" s="7" t="s">
        <v>36</v>
      </c>
      <c r="Q496" s="7" t="s">
        <v>58</v>
      </c>
      <c r="R496" s="7" t="s">
        <v>654</v>
      </c>
      <c r="S496" s="8" t="s">
        <v>1183</v>
      </c>
      <c r="T496" s="6">
        <v>87105</v>
      </c>
      <c r="U496" s="9">
        <v>42054</v>
      </c>
      <c r="V496" s="9">
        <v>42055</v>
      </c>
      <c r="W496" s="9" t="s">
        <v>974</v>
      </c>
      <c r="X496" s="10">
        <f>NETWORKDAYS(Table1[[#This Row],[Order Date]],Table1[[#This Row],[Ship Date]])</f>
        <v>2</v>
      </c>
      <c r="Y496" s="6">
        <v>390.09840000000003</v>
      </c>
      <c r="Z496" s="6">
        <v>19</v>
      </c>
      <c r="AA496" s="6">
        <v>565.36</v>
      </c>
      <c r="AB496" s="6">
        <v>35.89</v>
      </c>
    </row>
    <row r="497" spans="1:28" ht="90" x14ac:dyDescent="0.45">
      <c r="A497" s="6">
        <v>2882</v>
      </c>
      <c r="B497" s="6">
        <v>55300</v>
      </c>
      <c r="C497" s="7" t="s">
        <v>1185</v>
      </c>
      <c r="D497" s="8" t="s">
        <v>28</v>
      </c>
      <c r="E497" s="7" t="s">
        <v>70</v>
      </c>
      <c r="F497" s="6">
        <v>0.03</v>
      </c>
      <c r="G497" s="6">
        <v>4.0599999999999996</v>
      </c>
      <c r="H497" s="6">
        <v>6.89</v>
      </c>
      <c r="I497" s="7" t="s">
        <v>43</v>
      </c>
      <c r="J497" s="7" t="s">
        <v>44</v>
      </c>
      <c r="K497" s="7" t="s">
        <v>45</v>
      </c>
      <c r="L497" s="7" t="s">
        <v>63</v>
      </c>
      <c r="M497" s="7" t="s">
        <v>47</v>
      </c>
      <c r="N497" s="7" t="s">
        <v>1186</v>
      </c>
      <c r="O497" s="6">
        <v>0.6</v>
      </c>
      <c r="P497" s="7" t="s">
        <v>36</v>
      </c>
      <c r="Q497" s="7" t="s">
        <v>37</v>
      </c>
      <c r="R497" s="7" t="s">
        <v>65</v>
      </c>
      <c r="S497" s="8" t="s">
        <v>232</v>
      </c>
      <c r="T497" s="6">
        <v>28206</v>
      </c>
      <c r="U497" s="9">
        <v>42055</v>
      </c>
      <c r="V497" s="9">
        <v>42057</v>
      </c>
      <c r="W497" s="9" t="s">
        <v>974</v>
      </c>
      <c r="X497" s="10">
        <f>NETWORKDAYS(Table1[[#This Row],[Order Date]],Table1[[#This Row],[Ship Date]])</f>
        <v>1</v>
      </c>
      <c r="Y497" s="6">
        <v>-246.27610000000001</v>
      </c>
      <c r="Z497" s="6">
        <v>37</v>
      </c>
      <c r="AA497" s="6">
        <v>159.88999999999999</v>
      </c>
      <c r="AB497" s="6">
        <v>4.03</v>
      </c>
    </row>
    <row r="498" spans="1:28" ht="26.25" x14ac:dyDescent="0.45">
      <c r="A498" s="6">
        <v>2882</v>
      </c>
      <c r="B498" s="6">
        <v>55300</v>
      </c>
      <c r="C498" s="7" t="s">
        <v>1185</v>
      </c>
      <c r="D498" s="8" t="s">
        <v>28</v>
      </c>
      <c r="E498" s="7" t="s">
        <v>70</v>
      </c>
      <c r="F498" s="6">
        <v>0.01</v>
      </c>
      <c r="G498" s="6">
        <v>3.75</v>
      </c>
      <c r="H498" s="6">
        <v>0.5</v>
      </c>
      <c r="I498" s="7" t="s">
        <v>43</v>
      </c>
      <c r="J498" s="7" t="s">
        <v>44</v>
      </c>
      <c r="K498" s="7" t="s">
        <v>45</v>
      </c>
      <c r="L498" s="7" t="s">
        <v>121</v>
      </c>
      <c r="M498" s="7" t="s">
        <v>47</v>
      </c>
      <c r="N498" s="7" t="s">
        <v>1187</v>
      </c>
      <c r="O498" s="6">
        <v>0.37</v>
      </c>
      <c r="P498" s="7" t="s">
        <v>36</v>
      </c>
      <c r="Q498" s="7" t="s">
        <v>37</v>
      </c>
      <c r="R498" s="7" t="s">
        <v>65</v>
      </c>
      <c r="S498" s="8" t="s">
        <v>232</v>
      </c>
      <c r="T498" s="6">
        <v>28206</v>
      </c>
      <c r="U498" s="9">
        <v>42055</v>
      </c>
      <c r="V498" s="9">
        <v>42056</v>
      </c>
      <c r="W498" s="9" t="s">
        <v>974</v>
      </c>
      <c r="X498" s="10">
        <f>NETWORKDAYS(Table1[[#This Row],[Order Date]],Table1[[#This Row],[Ship Date]])</f>
        <v>1</v>
      </c>
      <c r="Y498" s="6">
        <v>55.194600000000001</v>
      </c>
      <c r="Z498" s="6">
        <v>48</v>
      </c>
      <c r="AA498" s="6">
        <v>180.48</v>
      </c>
      <c r="AB498" s="6">
        <v>3.74</v>
      </c>
    </row>
    <row r="499" spans="1:28" ht="39" x14ac:dyDescent="0.45">
      <c r="A499" s="6">
        <v>2882</v>
      </c>
      <c r="B499" s="6">
        <v>55300</v>
      </c>
      <c r="C499" s="7" t="s">
        <v>1185</v>
      </c>
      <c r="D499" s="8" t="s">
        <v>28</v>
      </c>
      <c r="E499" s="7" t="s">
        <v>70</v>
      </c>
      <c r="F499" s="6">
        <v>0.02</v>
      </c>
      <c r="G499" s="6">
        <v>10.68</v>
      </c>
      <c r="H499" s="6">
        <v>13.04</v>
      </c>
      <c r="I499" s="7" t="s">
        <v>43</v>
      </c>
      <c r="J499" s="7" t="s">
        <v>44</v>
      </c>
      <c r="K499" s="7" t="s">
        <v>32</v>
      </c>
      <c r="L499" s="7" t="s">
        <v>99</v>
      </c>
      <c r="M499" s="7" t="s">
        <v>131</v>
      </c>
      <c r="N499" s="7" t="s">
        <v>1188</v>
      </c>
      <c r="O499" s="6">
        <v>0.6</v>
      </c>
      <c r="P499" s="7" t="s">
        <v>36</v>
      </c>
      <c r="Q499" s="7" t="s">
        <v>37</v>
      </c>
      <c r="R499" s="7" t="s">
        <v>65</v>
      </c>
      <c r="S499" s="8" t="s">
        <v>232</v>
      </c>
      <c r="T499" s="6">
        <v>28206</v>
      </c>
      <c r="U499" s="9">
        <v>42055</v>
      </c>
      <c r="V499" s="9">
        <v>42057</v>
      </c>
      <c r="W499" s="9" t="s">
        <v>974</v>
      </c>
      <c r="X499" s="10">
        <f>NETWORKDAYS(Table1[[#This Row],[Order Date]],Table1[[#This Row],[Ship Date]])</f>
        <v>1</v>
      </c>
      <c r="Y499" s="6">
        <v>-307.29649999999998</v>
      </c>
      <c r="Z499" s="6">
        <v>31</v>
      </c>
      <c r="AA499" s="6">
        <v>350.48</v>
      </c>
      <c r="AB499" s="6">
        <v>10.66</v>
      </c>
    </row>
    <row r="500" spans="1:28" ht="90" x14ac:dyDescent="0.45">
      <c r="A500" s="6">
        <v>2886</v>
      </c>
      <c r="B500" s="6">
        <v>87630</v>
      </c>
      <c r="C500" s="7" t="s">
        <v>1189</v>
      </c>
      <c r="D500" s="8" t="s">
        <v>78</v>
      </c>
      <c r="E500" s="7" t="s">
        <v>70</v>
      </c>
      <c r="F500" s="6">
        <v>0.03</v>
      </c>
      <c r="G500" s="6">
        <v>4.0599999999999996</v>
      </c>
      <c r="H500" s="6">
        <v>6.89</v>
      </c>
      <c r="I500" s="7" t="s">
        <v>43</v>
      </c>
      <c r="J500" s="7" t="s">
        <v>44</v>
      </c>
      <c r="K500" s="7" t="s">
        <v>45</v>
      </c>
      <c r="L500" s="7" t="s">
        <v>63</v>
      </c>
      <c r="M500" s="7" t="s">
        <v>47</v>
      </c>
      <c r="N500" s="7" t="s">
        <v>1186</v>
      </c>
      <c r="O500" s="6">
        <v>0.6</v>
      </c>
      <c r="P500" s="7" t="s">
        <v>36</v>
      </c>
      <c r="Q500" s="7" t="s">
        <v>82</v>
      </c>
      <c r="R500" s="7" t="s">
        <v>173</v>
      </c>
      <c r="S500" s="8" t="s">
        <v>1190</v>
      </c>
      <c r="T500" s="6">
        <v>44134</v>
      </c>
      <c r="U500" s="9">
        <v>42055</v>
      </c>
      <c r="V500" s="9">
        <v>42057</v>
      </c>
      <c r="W500" s="9" t="s">
        <v>974</v>
      </c>
      <c r="X500" s="10">
        <f>NETWORKDAYS(Table1[[#This Row],[Order Date]],Table1[[#This Row],[Ship Date]])</f>
        <v>1</v>
      </c>
      <c r="Y500" s="6">
        <v>-185.17</v>
      </c>
      <c r="Z500" s="6">
        <v>9</v>
      </c>
      <c r="AA500" s="6">
        <v>38.89</v>
      </c>
      <c r="AB500" s="6">
        <v>4.03</v>
      </c>
    </row>
    <row r="501" spans="1:28" ht="26.25" x14ac:dyDescent="0.45">
      <c r="A501" s="6">
        <v>2886</v>
      </c>
      <c r="B501" s="6">
        <v>87630</v>
      </c>
      <c r="C501" s="7" t="s">
        <v>1189</v>
      </c>
      <c r="D501" s="8" t="s">
        <v>78</v>
      </c>
      <c r="E501" s="7" t="s">
        <v>70</v>
      </c>
      <c r="F501" s="6">
        <v>0.01</v>
      </c>
      <c r="G501" s="6">
        <v>3.75</v>
      </c>
      <c r="H501" s="6">
        <v>0.5</v>
      </c>
      <c r="I501" s="7" t="s">
        <v>43</v>
      </c>
      <c r="J501" s="7" t="s">
        <v>44</v>
      </c>
      <c r="K501" s="7" t="s">
        <v>45</v>
      </c>
      <c r="L501" s="7" t="s">
        <v>121</v>
      </c>
      <c r="M501" s="7" t="s">
        <v>47</v>
      </c>
      <c r="N501" s="7" t="s">
        <v>1187</v>
      </c>
      <c r="O501" s="6">
        <v>0.37</v>
      </c>
      <c r="P501" s="7" t="s">
        <v>36</v>
      </c>
      <c r="Q501" s="7" t="s">
        <v>82</v>
      </c>
      <c r="R501" s="7" t="s">
        <v>173</v>
      </c>
      <c r="S501" s="8" t="s">
        <v>1190</v>
      </c>
      <c r="T501" s="6">
        <v>44134</v>
      </c>
      <c r="U501" s="9">
        <v>42055</v>
      </c>
      <c r="V501" s="9">
        <v>42056</v>
      </c>
      <c r="W501" s="9" t="s">
        <v>974</v>
      </c>
      <c r="X501" s="10">
        <f>NETWORKDAYS(Table1[[#This Row],[Order Date]],Table1[[#This Row],[Ship Date]])</f>
        <v>1</v>
      </c>
      <c r="Y501" s="6">
        <v>31.1328</v>
      </c>
      <c r="Z501" s="6">
        <v>12</v>
      </c>
      <c r="AA501" s="6">
        <v>45.12</v>
      </c>
      <c r="AB501" s="6">
        <v>3.74</v>
      </c>
    </row>
    <row r="502" spans="1:28" ht="39" x14ac:dyDescent="0.45">
      <c r="A502" s="6">
        <v>2886</v>
      </c>
      <c r="B502" s="6">
        <v>87630</v>
      </c>
      <c r="C502" s="7" t="s">
        <v>1189</v>
      </c>
      <c r="D502" s="8" t="s">
        <v>78</v>
      </c>
      <c r="E502" s="7" t="s">
        <v>70</v>
      </c>
      <c r="F502" s="6">
        <v>0.02</v>
      </c>
      <c r="G502" s="6">
        <v>10.68</v>
      </c>
      <c r="H502" s="6">
        <v>13.04</v>
      </c>
      <c r="I502" s="7" t="s">
        <v>43</v>
      </c>
      <c r="J502" s="7" t="s">
        <v>44</v>
      </c>
      <c r="K502" s="7" t="s">
        <v>32</v>
      </c>
      <c r="L502" s="7" t="s">
        <v>99</v>
      </c>
      <c r="M502" s="7" t="s">
        <v>131</v>
      </c>
      <c r="N502" s="7" t="s">
        <v>1188</v>
      </c>
      <c r="O502" s="6">
        <v>0.6</v>
      </c>
      <c r="P502" s="7" t="s">
        <v>36</v>
      </c>
      <c r="Q502" s="7" t="s">
        <v>82</v>
      </c>
      <c r="R502" s="7" t="s">
        <v>173</v>
      </c>
      <c r="S502" s="8" t="s">
        <v>1190</v>
      </c>
      <c r="T502" s="6">
        <v>44134</v>
      </c>
      <c r="U502" s="9">
        <v>42055</v>
      </c>
      <c r="V502" s="9">
        <v>42057</v>
      </c>
      <c r="W502" s="9" t="s">
        <v>974</v>
      </c>
      <c r="X502" s="10">
        <f>NETWORKDAYS(Table1[[#This Row],[Order Date]],Table1[[#This Row],[Ship Date]])</f>
        <v>1</v>
      </c>
      <c r="Y502" s="6">
        <v>-231.05</v>
      </c>
      <c r="Z502" s="6">
        <v>8</v>
      </c>
      <c r="AA502" s="6">
        <v>90.45</v>
      </c>
      <c r="AB502" s="6">
        <v>10.66</v>
      </c>
    </row>
    <row r="503" spans="1:28" ht="64.5" x14ac:dyDescent="0.45">
      <c r="A503" s="6">
        <v>3284</v>
      </c>
      <c r="B503" s="6">
        <v>90751</v>
      </c>
      <c r="C503" s="7" t="s">
        <v>1191</v>
      </c>
      <c r="D503" s="8" t="s">
        <v>28</v>
      </c>
      <c r="E503" s="7" t="s">
        <v>70</v>
      </c>
      <c r="F503" s="6">
        <v>0.05</v>
      </c>
      <c r="G503" s="6">
        <v>19.23</v>
      </c>
      <c r="H503" s="6">
        <v>6.15</v>
      </c>
      <c r="I503" s="7" t="s">
        <v>54</v>
      </c>
      <c r="J503" s="7" t="s">
        <v>62</v>
      </c>
      <c r="K503" s="7" t="s">
        <v>32</v>
      </c>
      <c r="L503" s="7" t="s">
        <v>99</v>
      </c>
      <c r="M503" s="7" t="s">
        <v>94</v>
      </c>
      <c r="N503" s="7" t="s">
        <v>248</v>
      </c>
      <c r="O503" s="6">
        <v>0.44</v>
      </c>
      <c r="P503" s="7" t="s">
        <v>36</v>
      </c>
      <c r="Q503" s="7" t="s">
        <v>37</v>
      </c>
      <c r="R503" s="7" t="s">
        <v>96</v>
      </c>
      <c r="S503" s="8" t="s">
        <v>1192</v>
      </c>
      <c r="T503" s="6">
        <v>34741</v>
      </c>
      <c r="U503" s="9">
        <v>42055</v>
      </c>
      <c r="V503" s="9">
        <v>42057</v>
      </c>
      <c r="W503" s="9" t="s">
        <v>974</v>
      </c>
      <c r="X503" s="10">
        <f>NETWORKDAYS(Table1[[#This Row],[Order Date]],Table1[[#This Row],[Ship Date]])</f>
        <v>1</v>
      </c>
      <c r="Y503" s="6">
        <v>-2133.2779999999998</v>
      </c>
      <c r="Z503" s="6">
        <v>6</v>
      </c>
      <c r="AA503" s="6">
        <v>119.78</v>
      </c>
      <c r="AB503" s="6">
        <v>19.18</v>
      </c>
    </row>
    <row r="504" spans="1:28" ht="64.5" x14ac:dyDescent="0.45">
      <c r="A504" s="6">
        <v>233</v>
      </c>
      <c r="B504" s="6">
        <v>90237</v>
      </c>
      <c r="C504" s="7" t="s">
        <v>1193</v>
      </c>
      <c r="D504" s="8" t="s">
        <v>42</v>
      </c>
      <c r="E504" s="7" t="s">
        <v>86</v>
      </c>
      <c r="F504" s="6">
        <v>7.0000000000000007E-2</v>
      </c>
      <c r="G504" s="6">
        <v>5.81</v>
      </c>
      <c r="H504" s="6">
        <v>8.49</v>
      </c>
      <c r="I504" s="7" t="s">
        <v>43</v>
      </c>
      <c r="J504" s="7" t="s">
        <v>31</v>
      </c>
      <c r="K504" s="7" t="s">
        <v>45</v>
      </c>
      <c r="L504" s="7" t="s">
        <v>46</v>
      </c>
      <c r="M504" s="7" t="s">
        <v>47</v>
      </c>
      <c r="N504" s="7" t="s">
        <v>856</v>
      </c>
      <c r="O504" s="6">
        <v>0.39</v>
      </c>
      <c r="P504" s="7" t="s">
        <v>36</v>
      </c>
      <c r="Q504" s="7" t="s">
        <v>49</v>
      </c>
      <c r="R504" s="7" t="s">
        <v>75</v>
      </c>
      <c r="S504" s="8" t="s">
        <v>1194</v>
      </c>
      <c r="T504" s="6">
        <v>60462</v>
      </c>
      <c r="U504" s="9">
        <v>42055</v>
      </c>
      <c r="V504" s="9">
        <v>42057</v>
      </c>
      <c r="W504" s="9" t="s">
        <v>974</v>
      </c>
      <c r="X504" s="10">
        <f>NETWORKDAYS(Table1[[#This Row],[Order Date]],Table1[[#This Row],[Ship Date]])</f>
        <v>1</v>
      </c>
      <c r="Y504" s="6">
        <v>-243.23650000000001</v>
      </c>
      <c r="Z504" s="6">
        <v>10</v>
      </c>
      <c r="AA504" s="6">
        <v>58.8</v>
      </c>
      <c r="AB504" s="6">
        <v>5.74</v>
      </c>
    </row>
    <row r="505" spans="1:28" ht="102.75" x14ac:dyDescent="0.45">
      <c r="A505" s="6">
        <v>233</v>
      </c>
      <c r="B505" s="6">
        <v>90237</v>
      </c>
      <c r="C505" s="7" t="s">
        <v>1193</v>
      </c>
      <c r="D505" s="8" t="s">
        <v>42</v>
      </c>
      <c r="E505" s="7" t="s">
        <v>86</v>
      </c>
      <c r="F505" s="6">
        <v>0.04</v>
      </c>
      <c r="G505" s="6">
        <v>9.65</v>
      </c>
      <c r="H505" s="6">
        <v>6.22</v>
      </c>
      <c r="I505" s="7" t="s">
        <v>43</v>
      </c>
      <c r="J505" s="7" t="s">
        <v>31</v>
      </c>
      <c r="K505" s="7" t="s">
        <v>32</v>
      </c>
      <c r="L505" s="7" t="s">
        <v>99</v>
      </c>
      <c r="M505" s="7" t="s">
        <v>47</v>
      </c>
      <c r="N505" s="7" t="s">
        <v>1195</v>
      </c>
      <c r="O505" s="6">
        <v>0.55000000000000004</v>
      </c>
      <c r="P505" s="7" t="s">
        <v>36</v>
      </c>
      <c r="Q505" s="7" t="s">
        <v>49</v>
      </c>
      <c r="R505" s="7" t="s">
        <v>75</v>
      </c>
      <c r="S505" s="8" t="s">
        <v>1194</v>
      </c>
      <c r="T505" s="6">
        <v>60462</v>
      </c>
      <c r="U505" s="9">
        <v>42055</v>
      </c>
      <c r="V505" s="9">
        <v>42056</v>
      </c>
      <c r="W505" s="9" t="s">
        <v>974</v>
      </c>
      <c r="X505" s="10">
        <f>NETWORKDAYS(Table1[[#This Row],[Order Date]],Table1[[#This Row],[Ship Date]])</f>
        <v>1</v>
      </c>
      <c r="Y505" s="6">
        <v>-53.62</v>
      </c>
      <c r="Z505" s="6">
        <v>12</v>
      </c>
      <c r="AA505" s="6">
        <v>120.47</v>
      </c>
      <c r="AB505" s="6">
        <v>9.61</v>
      </c>
    </row>
    <row r="506" spans="1:28" ht="77.25" x14ac:dyDescent="0.45">
      <c r="A506" s="6">
        <v>1485</v>
      </c>
      <c r="B506" s="6">
        <v>91236</v>
      </c>
      <c r="C506" s="7" t="s">
        <v>1196</v>
      </c>
      <c r="D506" s="8" t="s">
        <v>42</v>
      </c>
      <c r="E506" s="7" t="s">
        <v>147</v>
      </c>
      <c r="F506" s="6">
        <v>0.04</v>
      </c>
      <c r="G506" s="6">
        <v>11.5</v>
      </c>
      <c r="H506" s="6">
        <v>7.19</v>
      </c>
      <c r="I506" s="7" t="s">
        <v>43</v>
      </c>
      <c r="J506" s="7" t="s">
        <v>87</v>
      </c>
      <c r="K506" s="7" t="s">
        <v>45</v>
      </c>
      <c r="L506" s="7" t="s">
        <v>46</v>
      </c>
      <c r="M506" s="7" t="s">
        <v>47</v>
      </c>
      <c r="N506" s="7" t="s">
        <v>1197</v>
      </c>
      <c r="O506" s="6">
        <v>0.4</v>
      </c>
      <c r="P506" s="7" t="s">
        <v>36</v>
      </c>
      <c r="Q506" s="7" t="s">
        <v>49</v>
      </c>
      <c r="R506" s="7" t="s">
        <v>75</v>
      </c>
      <c r="S506" s="8" t="s">
        <v>1198</v>
      </c>
      <c r="T506" s="6">
        <v>60516</v>
      </c>
      <c r="U506" s="9">
        <v>42055</v>
      </c>
      <c r="V506" s="9">
        <v>42058</v>
      </c>
      <c r="W506" s="9" t="s">
        <v>974</v>
      </c>
      <c r="X506" s="10">
        <f>NETWORKDAYS(Table1[[#This Row],[Order Date]],Table1[[#This Row],[Ship Date]])</f>
        <v>2</v>
      </c>
      <c r="Y506" s="6">
        <v>-23.357880000000002</v>
      </c>
      <c r="Z506" s="6">
        <v>14</v>
      </c>
      <c r="AA506" s="6">
        <v>157.81</v>
      </c>
      <c r="AB506" s="6">
        <v>11.46</v>
      </c>
    </row>
    <row r="507" spans="1:28" ht="39" x14ac:dyDescent="0.45">
      <c r="A507" s="6">
        <v>1485</v>
      </c>
      <c r="B507" s="6">
        <v>91236</v>
      </c>
      <c r="C507" s="7" t="s">
        <v>1196</v>
      </c>
      <c r="D507" s="8" t="s">
        <v>42</v>
      </c>
      <c r="E507" s="7" t="s">
        <v>147</v>
      </c>
      <c r="F507" s="6">
        <v>0.02</v>
      </c>
      <c r="G507" s="6">
        <v>15.7</v>
      </c>
      <c r="H507" s="6">
        <v>11.25</v>
      </c>
      <c r="I507" s="7" t="s">
        <v>43</v>
      </c>
      <c r="J507" s="7" t="s">
        <v>87</v>
      </c>
      <c r="K507" s="7" t="s">
        <v>45</v>
      </c>
      <c r="L507" s="7" t="s">
        <v>187</v>
      </c>
      <c r="M507" s="7" t="s">
        <v>47</v>
      </c>
      <c r="N507" s="7" t="s">
        <v>1199</v>
      </c>
      <c r="O507" s="6">
        <v>0.6</v>
      </c>
      <c r="P507" s="7" t="s">
        <v>36</v>
      </c>
      <c r="Q507" s="7" t="s">
        <v>49</v>
      </c>
      <c r="R507" s="7" t="s">
        <v>75</v>
      </c>
      <c r="S507" s="8" t="s">
        <v>1198</v>
      </c>
      <c r="T507" s="6">
        <v>60516</v>
      </c>
      <c r="U507" s="9">
        <v>42055</v>
      </c>
      <c r="V507" s="9">
        <v>42056</v>
      </c>
      <c r="W507" s="9" t="s">
        <v>974</v>
      </c>
      <c r="X507" s="10">
        <f>NETWORKDAYS(Table1[[#This Row],[Order Date]],Table1[[#This Row],[Ship Date]])</f>
        <v>1</v>
      </c>
      <c r="Y507" s="6">
        <v>-18.241599999999998</v>
      </c>
      <c r="Z507" s="6">
        <v>1</v>
      </c>
      <c r="AA507" s="6">
        <v>19.440000000000001</v>
      </c>
      <c r="AB507" s="6">
        <v>15.68</v>
      </c>
    </row>
    <row r="508" spans="1:28" ht="39" x14ac:dyDescent="0.45">
      <c r="A508" s="6">
        <v>1485</v>
      </c>
      <c r="B508" s="6">
        <v>91236</v>
      </c>
      <c r="C508" s="7" t="s">
        <v>1196</v>
      </c>
      <c r="D508" s="8" t="s">
        <v>42</v>
      </c>
      <c r="E508" s="7" t="s">
        <v>147</v>
      </c>
      <c r="F508" s="6">
        <v>0.05</v>
      </c>
      <c r="G508" s="6">
        <v>225.02</v>
      </c>
      <c r="H508" s="6">
        <v>28.66</v>
      </c>
      <c r="I508" s="7" t="s">
        <v>30</v>
      </c>
      <c r="J508" s="7" t="s">
        <v>87</v>
      </c>
      <c r="K508" s="7" t="s">
        <v>45</v>
      </c>
      <c r="L508" s="7" t="s">
        <v>187</v>
      </c>
      <c r="M508" s="7" t="s">
        <v>73</v>
      </c>
      <c r="N508" s="7" t="s">
        <v>1200</v>
      </c>
      <c r="O508" s="6">
        <v>0.72</v>
      </c>
      <c r="P508" s="7" t="s">
        <v>36</v>
      </c>
      <c r="Q508" s="7" t="s">
        <v>49</v>
      </c>
      <c r="R508" s="7" t="s">
        <v>75</v>
      </c>
      <c r="S508" s="8" t="s">
        <v>1198</v>
      </c>
      <c r="T508" s="6">
        <v>60516</v>
      </c>
      <c r="U508" s="9">
        <v>42055</v>
      </c>
      <c r="V508" s="9">
        <v>42057</v>
      </c>
      <c r="W508" s="9" t="s">
        <v>974</v>
      </c>
      <c r="X508" s="10">
        <f>NETWORKDAYS(Table1[[#This Row],[Order Date]],Table1[[#This Row],[Ship Date]])</f>
        <v>1</v>
      </c>
      <c r="Y508" s="6">
        <v>1428.9104</v>
      </c>
      <c r="Z508" s="6">
        <v>21</v>
      </c>
      <c r="AA508" s="6">
        <v>4636.63</v>
      </c>
      <c r="AB508" s="6">
        <v>224.97</v>
      </c>
    </row>
    <row r="509" spans="1:28" ht="51.75" x14ac:dyDescent="0.45">
      <c r="A509" s="6">
        <v>181</v>
      </c>
      <c r="B509" s="6">
        <v>38087</v>
      </c>
      <c r="C509" s="7" t="s">
        <v>1201</v>
      </c>
      <c r="D509" s="8" t="s">
        <v>53</v>
      </c>
      <c r="E509" s="7" t="s">
        <v>29</v>
      </c>
      <c r="F509" s="6">
        <v>0.02</v>
      </c>
      <c r="G509" s="6">
        <v>49.99</v>
      </c>
      <c r="H509" s="6">
        <v>19.989999999999998</v>
      </c>
      <c r="I509" s="7" t="s">
        <v>43</v>
      </c>
      <c r="J509" s="7" t="s">
        <v>31</v>
      </c>
      <c r="K509" s="7" t="s">
        <v>71</v>
      </c>
      <c r="L509" s="7" t="s">
        <v>93</v>
      </c>
      <c r="M509" s="7" t="s">
        <v>47</v>
      </c>
      <c r="N509" s="7" t="s">
        <v>833</v>
      </c>
      <c r="O509" s="6">
        <v>0.41</v>
      </c>
      <c r="P509" s="7" t="s">
        <v>36</v>
      </c>
      <c r="Q509" s="7" t="s">
        <v>58</v>
      </c>
      <c r="R509" s="7" t="s">
        <v>59</v>
      </c>
      <c r="S509" s="8" t="s">
        <v>397</v>
      </c>
      <c r="T509" s="6">
        <v>94122</v>
      </c>
      <c r="U509" s="9">
        <v>42056</v>
      </c>
      <c r="V509" s="9">
        <v>42056</v>
      </c>
      <c r="W509" s="9" t="s">
        <v>974</v>
      </c>
      <c r="X509" s="10">
        <f>NETWORKDAYS(Table1[[#This Row],[Order Date]],Table1[[#This Row],[Ship Date]])</f>
        <v>0</v>
      </c>
      <c r="Y509" s="6">
        <v>-76.89</v>
      </c>
      <c r="Z509" s="6">
        <v>18</v>
      </c>
      <c r="AA509" s="6">
        <v>901.81</v>
      </c>
      <c r="AB509" s="6">
        <v>49.97</v>
      </c>
    </row>
    <row r="510" spans="1:28" ht="51.75" x14ac:dyDescent="0.45">
      <c r="A510" s="6">
        <v>184</v>
      </c>
      <c r="B510" s="6">
        <v>88360</v>
      </c>
      <c r="C510" s="7" t="s">
        <v>1202</v>
      </c>
      <c r="D510" s="8" t="s">
        <v>78</v>
      </c>
      <c r="E510" s="7" t="s">
        <v>29</v>
      </c>
      <c r="F510" s="6">
        <v>0.02</v>
      </c>
      <c r="G510" s="6">
        <v>49.99</v>
      </c>
      <c r="H510" s="6">
        <v>19.989999999999998</v>
      </c>
      <c r="I510" s="7" t="s">
        <v>43</v>
      </c>
      <c r="J510" s="7" t="s">
        <v>31</v>
      </c>
      <c r="K510" s="7" t="s">
        <v>71</v>
      </c>
      <c r="L510" s="7" t="s">
        <v>93</v>
      </c>
      <c r="M510" s="7" t="s">
        <v>47</v>
      </c>
      <c r="N510" s="7" t="s">
        <v>833</v>
      </c>
      <c r="O510" s="6">
        <v>0.41</v>
      </c>
      <c r="P510" s="7" t="s">
        <v>36</v>
      </c>
      <c r="Q510" s="7" t="s">
        <v>82</v>
      </c>
      <c r="R510" s="7" t="s">
        <v>152</v>
      </c>
      <c r="S510" s="8" t="s">
        <v>1203</v>
      </c>
      <c r="T510" s="6">
        <v>2474</v>
      </c>
      <c r="U510" s="9">
        <v>42056</v>
      </c>
      <c r="V510" s="9">
        <v>42056</v>
      </c>
      <c r="W510" s="9" t="s">
        <v>974</v>
      </c>
      <c r="X510" s="10">
        <f>NETWORKDAYS(Table1[[#This Row],[Order Date]],Table1[[#This Row],[Ship Date]])</f>
        <v>0</v>
      </c>
      <c r="Y510" s="6">
        <v>-76.89</v>
      </c>
      <c r="Z510" s="6">
        <v>5</v>
      </c>
      <c r="AA510" s="6">
        <v>250.5</v>
      </c>
      <c r="AB510" s="6">
        <v>49.97</v>
      </c>
    </row>
    <row r="511" spans="1:28" ht="90" x14ac:dyDescent="0.45">
      <c r="A511" s="6">
        <v>2225</v>
      </c>
      <c r="B511" s="6">
        <v>89970</v>
      </c>
      <c r="C511" s="7" t="s">
        <v>1204</v>
      </c>
      <c r="D511" s="8" t="s">
        <v>53</v>
      </c>
      <c r="E511" s="7" t="s">
        <v>29</v>
      </c>
      <c r="F511" s="6">
        <v>0</v>
      </c>
      <c r="G511" s="6">
        <v>100.89</v>
      </c>
      <c r="H511" s="6">
        <v>42</v>
      </c>
      <c r="I511" s="7" t="s">
        <v>30</v>
      </c>
      <c r="J511" s="7" t="s">
        <v>31</v>
      </c>
      <c r="K511" s="7" t="s">
        <v>32</v>
      </c>
      <c r="L511" s="7" t="s">
        <v>80</v>
      </c>
      <c r="M511" s="7" t="s">
        <v>73</v>
      </c>
      <c r="N511" s="7" t="s">
        <v>1205</v>
      </c>
      <c r="O511" s="6">
        <v>0.61</v>
      </c>
      <c r="P511" s="7" t="s">
        <v>36</v>
      </c>
      <c r="Q511" s="7" t="s">
        <v>58</v>
      </c>
      <c r="R511" s="7" t="s">
        <v>654</v>
      </c>
      <c r="S511" s="8" t="s">
        <v>1206</v>
      </c>
      <c r="T511" s="6">
        <v>88240</v>
      </c>
      <c r="U511" s="9">
        <v>42056</v>
      </c>
      <c r="V511" s="9">
        <v>42057</v>
      </c>
      <c r="W511" s="9" t="s">
        <v>974</v>
      </c>
      <c r="X511" s="10">
        <f>NETWORKDAYS(Table1[[#This Row],[Order Date]],Table1[[#This Row],[Ship Date]])</f>
        <v>0</v>
      </c>
      <c r="Y511" s="6">
        <v>1500.12</v>
      </c>
      <c r="Z511" s="6">
        <v>15</v>
      </c>
      <c r="AA511" s="6">
        <v>1608.11</v>
      </c>
      <c r="AB511" s="6">
        <v>100.89</v>
      </c>
    </row>
    <row r="512" spans="1:28" ht="90" x14ac:dyDescent="0.45">
      <c r="A512" s="6">
        <v>875</v>
      </c>
      <c r="B512" s="6">
        <v>89059</v>
      </c>
      <c r="C512" s="7" t="s">
        <v>1207</v>
      </c>
      <c r="D512" s="8" t="s">
        <v>53</v>
      </c>
      <c r="E512" s="7" t="s">
        <v>70</v>
      </c>
      <c r="F512" s="6">
        <v>0.04</v>
      </c>
      <c r="G512" s="6">
        <v>4.37</v>
      </c>
      <c r="H512" s="6">
        <v>5.15</v>
      </c>
      <c r="I512" s="7" t="s">
        <v>43</v>
      </c>
      <c r="J512" s="7" t="s">
        <v>31</v>
      </c>
      <c r="K512" s="7" t="s">
        <v>45</v>
      </c>
      <c r="L512" s="7" t="s">
        <v>63</v>
      </c>
      <c r="M512" s="7" t="s">
        <v>47</v>
      </c>
      <c r="N512" s="7" t="s">
        <v>537</v>
      </c>
      <c r="O512" s="6">
        <v>0.59</v>
      </c>
      <c r="P512" s="7" t="s">
        <v>36</v>
      </c>
      <c r="Q512" s="7" t="s">
        <v>58</v>
      </c>
      <c r="R512" s="7" t="s">
        <v>114</v>
      </c>
      <c r="S512" s="8" t="s">
        <v>1208</v>
      </c>
      <c r="T512" s="6">
        <v>84106</v>
      </c>
      <c r="U512" s="9">
        <v>42056</v>
      </c>
      <c r="V512" s="9">
        <v>42057</v>
      </c>
      <c r="W512" s="9" t="s">
        <v>974</v>
      </c>
      <c r="X512" s="10">
        <f>NETWORKDAYS(Table1[[#This Row],[Order Date]],Table1[[#This Row],[Ship Date]])</f>
        <v>0</v>
      </c>
      <c r="Y512" s="6">
        <v>-74.479600000000005</v>
      </c>
      <c r="Z512" s="6">
        <v>18</v>
      </c>
      <c r="AA512" s="6">
        <v>78.59</v>
      </c>
      <c r="AB512" s="6">
        <v>4.33</v>
      </c>
    </row>
    <row r="513" spans="1:28" ht="51.75" x14ac:dyDescent="0.45">
      <c r="A513" s="6">
        <v>875</v>
      </c>
      <c r="B513" s="6">
        <v>89059</v>
      </c>
      <c r="C513" s="7" t="s">
        <v>1207</v>
      </c>
      <c r="D513" s="8" t="s">
        <v>53</v>
      </c>
      <c r="E513" s="7" t="s">
        <v>70</v>
      </c>
      <c r="F513" s="6">
        <v>0.09</v>
      </c>
      <c r="G513" s="6">
        <v>155.99</v>
      </c>
      <c r="H513" s="6">
        <v>8.99</v>
      </c>
      <c r="I513" s="7" t="s">
        <v>43</v>
      </c>
      <c r="J513" s="7" t="s">
        <v>31</v>
      </c>
      <c r="K513" s="7" t="s">
        <v>71</v>
      </c>
      <c r="L513" s="7" t="s">
        <v>234</v>
      </c>
      <c r="M513" s="7" t="s">
        <v>47</v>
      </c>
      <c r="N513" s="7" t="s">
        <v>396</v>
      </c>
      <c r="O513" s="6">
        <v>0.57999999999999996</v>
      </c>
      <c r="P513" s="7" t="s">
        <v>36</v>
      </c>
      <c r="Q513" s="7" t="s">
        <v>58</v>
      </c>
      <c r="R513" s="7" t="s">
        <v>114</v>
      </c>
      <c r="S513" s="8" t="s">
        <v>1208</v>
      </c>
      <c r="T513" s="6">
        <v>84106</v>
      </c>
      <c r="U513" s="9">
        <v>42056</v>
      </c>
      <c r="V513" s="9">
        <v>42058</v>
      </c>
      <c r="W513" s="9" t="s">
        <v>974</v>
      </c>
      <c r="X513" s="10">
        <f>NETWORKDAYS(Table1[[#This Row],[Order Date]],Table1[[#This Row],[Ship Date]])</f>
        <v>1</v>
      </c>
      <c r="Y513" s="6">
        <v>-232.22056000000001</v>
      </c>
      <c r="Z513" s="6">
        <v>4</v>
      </c>
      <c r="AA513" s="6">
        <v>497.11</v>
      </c>
      <c r="AB513" s="6">
        <v>155.9</v>
      </c>
    </row>
    <row r="514" spans="1:28" ht="26.25" x14ac:dyDescent="0.45">
      <c r="A514" s="6">
        <v>2472</v>
      </c>
      <c r="B514" s="6">
        <v>86514</v>
      </c>
      <c r="C514" s="7" t="s">
        <v>1209</v>
      </c>
      <c r="D514" s="8" t="s">
        <v>42</v>
      </c>
      <c r="E514" s="7" t="s">
        <v>79</v>
      </c>
      <c r="F514" s="6">
        <v>0.1</v>
      </c>
      <c r="G514" s="6">
        <v>4.91</v>
      </c>
      <c r="H514" s="6">
        <v>0.5</v>
      </c>
      <c r="I514" s="7" t="s">
        <v>54</v>
      </c>
      <c r="J514" s="7" t="s">
        <v>87</v>
      </c>
      <c r="K514" s="7" t="s">
        <v>45</v>
      </c>
      <c r="L514" s="7" t="s">
        <v>121</v>
      </c>
      <c r="M514" s="7" t="s">
        <v>47</v>
      </c>
      <c r="N514" s="7" t="s">
        <v>1210</v>
      </c>
      <c r="O514" s="6">
        <v>0.36</v>
      </c>
      <c r="P514" s="7" t="s">
        <v>36</v>
      </c>
      <c r="Q514" s="7" t="s">
        <v>49</v>
      </c>
      <c r="R514" s="7" t="s">
        <v>75</v>
      </c>
      <c r="S514" s="8" t="s">
        <v>1211</v>
      </c>
      <c r="T514" s="6">
        <v>60432</v>
      </c>
      <c r="U514" s="9">
        <v>42056</v>
      </c>
      <c r="V514" s="9">
        <v>42056</v>
      </c>
      <c r="W514" s="9" t="s">
        <v>974</v>
      </c>
      <c r="X514" s="10">
        <f>NETWORKDAYS(Table1[[#This Row],[Order Date]],Table1[[#This Row],[Ship Date]])</f>
        <v>0</v>
      </c>
      <c r="Y514" s="6">
        <v>35.279699999999998</v>
      </c>
      <c r="Z514" s="6">
        <v>10</v>
      </c>
      <c r="AA514" s="6">
        <v>51.13</v>
      </c>
      <c r="AB514" s="6">
        <v>4.8099999999999996</v>
      </c>
    </row>
    <row r="515" spans="1:28" ht="51.75" x14ac:dyDescent="0.45">
      <c r="A515" s="6">
        <v>553</v>
      </c>
      <c r="B515" s="6">
        <v>2433</v>
      </c>
      <c r="C515" s="7" t="s">
        <v>310</v>
      </c>
      <c r="D515" s="8" t="s">
        <v>53</v>
      </c>
      <c r="E515" s="7" t="s">
        <v>147</v>
      </c>
      <c r="F515" s="6">
        <v>7.0000000000000007E-2</v>
      </c>
      <c r="G515" s="6">
        <v>2036.48</v>
      </c>
      <c r="H515" s="6">
        <v>14.7</v>
      </c>
      <c r="I515" s="7" t="s">
        <v>30</v>
      </c>
      <c r="J515" s="7" t="s">
        <v>62</v>
      </c>
      <c r="K515" s="7" t="s">
        <v>71</v>
      </c>
      <c r="L515" s="7" t="s">
        <v>72</v>
      </c>
      <c r="M515" s="7" t="s">
        <v>73</v>
      </c>
      <c r="N515" s="7" t="s">
        <v>1024</v>
      </c>
      <c r="O515" s="6">
        <v>0.55000000000000004</v>
      </c>
      <c r="P515" s="7" t="s">
        <v>36</v>
      </c>
      <c r="Q515" s="7" t="s">
        <v>58</v>
      </c>
      <c r="R515" s="7" t="s">
        <v>59</v>
      </c>
      <c r="S515" s="8" t="s">
        <v>68</v>
      </c>
      <c r="T515" s="6">
        <v>90008</v>
      </c>
      <c r="U515" s="9">
        <v>42056</v>
      </c>
      <c r="V515" s="9">
        <v>42056</v>
      </c>
      <c r="W515" s="9" t="s">
        <v>974</v>
      </c>
      <c r="X515" s="10">
        <f>NETWORKDAYS(Table1[[#This Row],[Order Date]],Table1[[#This Row],[Ship Date]])</f>
        <v>0</v>
      </c>
      <c r="Y515" s="6">
        <v>4073.25</v>
      </c>
      <c r="Z515" s="6">
        <v>25</v>
      </c>
      <c r="AA515" s="6">
        <v>43046.2</v>
      </c>
      <c r="AB515" s="6">
        <v>2036.41</v>
      </c>
    </row>
    <row r="516" spans="1:28" ht="51.75" x14ac:dyDescent="0.45">
      <c r="A516" s="6">
        <v>555</v>
      </c>
      <c r="B516" s="6">
        <v>86190</v>
      </c>
      <c r="C516" s="7" t="s">
        <v>312</v>
      </c>
      <c r="D516" s="8" t="s">
        <v>53</v>
      </c>
      <c r="E516" s="7" t="s">
        <v>147</v>
      </c>
      <c r="F516" s="6">
        <v>7.0000000000000007E-2</v>
      </c>
      <c r="G516" s="6">
        <v>2036.48</v>
      </c>
      <c r="H516" s="6">
        <v>14.7</v>
      </c>
      <c r="I516" s="7" t="s">
        <v>30</v>
      </c>
      <c r="J516" s="7" t="s">
        <v>62</v>
      </c>
      <c r="K516" s="7" t="s">
        <v>71</v>
      </c>
      <c r="L516" s="7" t="s">
        <v>72</v>
      </c>
      <c r="M516" s="7" t="s">
        <v>73</v>
      </c>
      <c r="N516" s="7" t="s">
        <v>1024</v>
      </c>
      <c r="O516" s="6">
        <v>0.55000000000000004</v>
      </c>
      <c r="P516" s="7" t="s">
        <v>36</v>
      </c>
      <c r="Q516" s="7" t="s">
        <v>58</v>
      </c>
      <c r="R516" s="7" t="s">
        <v>114</v>
      </c>
      <c r="S516" s="8" t="s">
        <v>313</v>
      </c>
      <c r="T516" s="6">
        <v>84062</v>
      </c>
      <c r="U516" s="9">
        <v>42056</v>
      </c>
      <c r="V516" s="9">
        <v>42056</v>
      </c>
      <c r="W516" s="9" t="s">
        <v>974</v>
      </c>
      <c r="X516" s="10">
        <f>NETWORKDAYS(Table1[[#This Row],[Order Date]],Table1[[#This Row],[Ship Date]])</f>
        <v>0</v>
      </c>
      <c r="Y516" s="6">
        <v>6028.41</v>
      </c>
      <c r="Z516" s="6">
        <v>6</v>
      </c>
      <c r="AA516" s="6">
        <v>10331.09</v>
      </c>
      <c r="AB516" s="6">
        <v>2036.41</v>
      </c>
    </row>
    <row r="517" spans="1:28" ht="77.25" x14ac:dyDescent="0.45">
      <c r="A517" s="6">
        <v>3136</v>
      </c>
      <c r="B517" s="6">
        <v>86791</v>
      </c>
      <c r="C517" s="7" t="s">
        <v>1212</v>
      </c>
      <c r="D517" s="8" t="s">
        <v>78</v>
      </c>
      <c r="E517" s="7" t="s">
        <v>29</v>
      </c>
      <c r="F517" s="6">
        <v>0.03</v>
      </c>
      <c r="G517" s="6">
        <v>150.88999999999999</v>
      </c>
      <c r="H517" s="6">
        <v>60.2</v>
      </c>
      <c r="I517" s="7" t="s">
        <v>30</v>
      </c>
      <c r="J517" s="7" t="s">
        <v>44</v>
      </c>
      <c r="K517" s="7" t="s">
        <v>32</v>
      </c>
      <c r="L517" s="7" t="s">
        <v>80</v>
      </c>
      <c r="M517" s="7" t="s">
        <v>73</v>
      </c>
      <c r="N517" s="7" t="s">
        <v>1213</v>
      </c>
      <c r="O517" s="6">
        <v>0.77</v>
      </c>
      <c r="P517" s="7" t="s">
        <v>36</v>
      </c>
      <c r="Q517" s="7" t="s">
        <v>82</v>
      </c>
      <c r="R517" s="7" t="s">
        <v>298</v>
      </c>
      <c r="S517" s="8" t="s">
        <v>299</v>
      </c>
      <c r="T517" s="6">
        <v>4073</v>
      </c>
      <c r="U517" s="9">
        <v>42057</v>
      </c>
      <c r="V517" s="9">
        <v>42057</v>
      </c>
      <c r="W517" s="9" t="s">
        <v>974</v>
      </c>
      <c r="X517" s="10">
        <f>NETWORKDAYS(Table1[[#This Row],[Order Date]],Table1[[#This Row],[Ship Date]])</f>
        <v>0</v>
      </c>
      <c r="Y517" s="6">
        <v>-677.87199999999996</v>
      </c>
      <c r="Z517" s="6">
        <v>23</v>
      </c>
      <c r="AA517" s="6">
        <v>3596.03</v>
      </c>
      <c r="AB517" s="6">
        <v>150.86000000000001</v>
      </c>
    </row>
    <row r="518" spans="1:28" ht="77.25" x14ac:dyDescent="0.45">
      <c r="A518" s="6">
        <v>32</v>
      </c>
      <c r="B518" s="6">
        <v>89199</v>
      </c>
      <c r="C518" s="7" t="s">
        <v>1214</v>
      </c>
      <c r="D518" s="8" t="s">
        <v>53</v>
      </c>
      <c r="E518" s="7" t="s">
        <v>70</v>
      </c>
      <c r="F518" s="6">
        <v>0.08</v>
      </c>
      <c r="G518" s="6">
        <v>34.99</v>
      </c>
      <c r="H518" s="6">
        <v>7.73</v>
      </c>
      <c r="I518" s="7" t="s">
        <v>43</v>
      </c>
      <c r="J518" s="7" t="s">
        <v>62</v>
      </c>
      <c r="K518" s="7" t="s">
        <v>45</v>
      </c>
      <c r="L518" s="7" t="s">
        <v>105</v>
      </c>
      <c r="M518" s="7" t="s">
        <v>47</v>
      </c>
      <c r="N518" s="7" t="s">
        <v>1215</v>
      </c>
      <c r="O518" s="6">
        <v>0.59</v>
      </c>
      <c r="P518" s="7" t="s">
        <v>36</v>
      </c>
      <c r="Q518" s="7" t="s">
        <v>58</v>
      </c>
      <c r="R518" s="7" t="s">
        <v>107</v>
      </c>
      <c r="S518" s="8" t="s">
        <v>1216</v>
      </c>
      <c r="T518" s="6">
        <v>97526</v>
      </c>
      <c r="U518" s="9">
        <v>42057</v>
      </c>
      <c r="V518" s="9">
        <v>42058</v>
      </c>
      <c r="W518" s="9" t="s">
        <v>974</v>
      </c>
      <c r="X518" s="10">
        <f>NETWORKDAYS(Table1[[#This Row],[Order Date]],Table1[[#This Row],[Ship Date]])</f>
        <v>1</v>
      </c>
      <c r="Y518" s="6">
        <v>144.69</v>
      </c>
      <c r="Z518" s="6">
        <v>13</v>
      </c>
      <c r="AA518" s="6">
        <v>424.68</v>
      </c>
      <c r="AB518" s="6">
        <v>34.909999999999997</v>
      </c>
    </row>
    <row r="519" spans="1:28" ht="128.25" x14ac:dyDescent="0.45">
      <c r="A519" s="6">
        <v>1728</v>
      </c>
      <c r="B519" s="6">
        <v>87195</v>
      </c>
      <c r="C519" s="7" t="s">
        <v>1217</v>
      </c>
      <c r="D519" s="8" t="s">
        <v>78</v>
      </c>
      <c r="E519" s="7" t="s">
        <v>70</v>
      </c>
      <c r="F519" s="6">
        <v>0.04</v>
      </c>
      <c r="G519" s="6">
        <v>55.48</v>
      </c>
      <c r="H519" s="6">
        <v>6.79</v>
      </c>
      <c r="I519" s="7" t="s">
        <v>43</v>
      </c>
      <c r="J519" s="7" t="s">
        <v>62</v>
      </c>
      <c r="K519" s="7" t="s">
        <v>45</v>
      </c>
      <c r="L519" s="7" t="s">
        <v>55</v>
      </c>
      <c r="M519" s="7" t="s">
        <v>47</v>
      </c>
      <c r="N519" s="7" t="s">
        <v>1218</v>
      </c>
      <c r="O519" s="6">
        <v>0.37</v>
      </c>
      <c r="P519" s="7" t="s">
        <v>36</v>
      </c>
      <c r="Q519" s="7" t="s">
        <v>82</v>
      </c>
      <c r="R519" s="7" t="s">
        <v>173</v>
      </c>
      <c r="S519" s="8" t="s">
        <v>350</v>
      </c>
      <c r="T519" s="6">
        <v>45429</v>
      </c>
      <c r="U519" s="9">
        <v>42057</v>
      </c>
      <c r="V519" s="9">
        <v>42059</v>
      </c>
      <c r="W519" s="9" t="s">
        <v>974</v>
      </c>
      <c r="X519" s="10">
        <f>NETWORKDAYS(Table1[[#This Row],[Order Date]],Table1[[#This Row],[Ship Date]])</f>
        <v>2</v>
      </c>
      <c r="Y519" s="6">
        <v>376.88490000000002</v>
      </c>
      <c r="Z519" s="6">
        <v>10</v>
      </c>
      <c r="AA519" s="6">
        <v>546.21</v>
      </c>
      <c r="AB519" s="6">
        <v>55.44</v>
      </c>
    </row>
    <row r="520" spans="1:28" ht="26.25" x14ac:dyDescent="0.45">
      <c r="A520" s="6">
        <v>1991</v>
      </c>
      <c r="B520" s="6">
        <v>90002</v>
      </c>
      <c r="C520" s="7" t="s">
        <v>1219</v>
      </c>
      <c r="D520" s="8" t="s">
        <v>53</v>
      </c>
      <c r="E520" s="7" t="s">
        <v>86</v>
      </c>
      <c r="F520" s="6">
        <v>0</v>
      </c>
      <c r="G520" s="6">
        <v>47.9</v>
      </c>
      <c r="H520" s="6">
        <v>5.86</v>
      </c>
      <c r="I520" s="7" t="s">
        <v>43</v>
      </c>
      <c r="J520" s="7" t="s">
        <v>87</v>
      </c>
      <c r="K520" s="7" t="s">
        <v>45</v>
      </c>
      <c r="L520" s="7" t="s">
        <v>55</v>
      </c>
      <c r="M520" s="7" t="s">
        <v>47</v>
      </c>
      <c r="N520" s="7" t="s">
        <v>197</v>
      </c>
      <c r="O520" s="6">
        <v>0.37</v>
      </c>
      <c r="P520" s="7" t="s">
        <v>36</v>
      </c>
      <c r="Q520" s="7" t="s">
        <v>58</v>
      </c>
      <c r="R520" s="7" t="s">
        <v>114</v>
      </c>
      <c r="S520" s="8" t="s">
        <v>1220</v>
      </c>
      <c r="T520" s="6">
        <v>84118</v>
      </c>
      <c r="U520" s="9">
        <v>42057</v>
      </c>
      <c r="V520" s="9">
        <v>42059</v>
      </c>
      <c r="W520" s="9" t="s">
        <v>974</v>
      </c>
      <c r="X520" s="10">
        <f>NETWORKDAYS(Table1[[#This Row],[Order Date]],Table1[[#This Row],[Ship Date]])</f>
        <v>2</v>
      </c>
      <c r="Y520" s="6">
        <v>638.38109999999995</v>
      </c>
      <c r="Z520" s="6">
        <v>18</v>
      </c>
      <c r="AA520" s="6">
        <v>925.19</v>
      </c>
      <c r="AB520" s="6">
        <v>47.9</v>
      </c>
    </row>
    <row r="521" spans="1:28" ht="64.5" x14ac:dyDescent="0.45">
      <c r="A521" s="6">
        <v>236</v>
      </c>
      <c r="B521" s="6">
        <v>86621</v>
      </c>
      <c r="C521" s="7" t="s">
        <v>1221</v>
      </c>
      <c r="D521" s="8" t="s">
        <v>53</v>
      </c>
      <c r="E521" s="7" t="s">
        <v>147</v>
      </c>
      <c r="F521" s="6">
        <v>0</v>
      </c>
      <c r="G521" s="6">
        <v>442.14</v>
      </c>
      <c r="H521" s="6">
        <v>14.7</v>
      </c>
      <c r="I521" s="7" t="s">
        <v>30</v>
      </c>
      <c r="J521" s="7" t="s">
        <v>62</v>
      </c>
      <c r="K521" s="7" t="s">
        <v>71</v>
      </c>
      <c r="L521" s="7" t="s">
        <v>72</v>
      </c>
      <c r="M521" s="7" t="s">
        <v>73</v>
      </c>
      <c r="N521" s="7" t="s">
        <v>1222</v>
      </c>
      <c r="O521" s="6">
        <v>0.56000000000000005</v>
      </c>
      <c r="P521" s="7" t="s">
        <v>36</v>
      </c>
      <c r="Q521" s="7" t="s">
        <v>58</v>
      </c>
      <c r="R521" s="7" t="s">
        <v>442</v>
      </c>
      <c r="S521" s="8" t="s">
        <v>1223</v>
      </c>
      <c r="T521" s="6">
        <v>80027</v>
      </c>
      <c r="U521" s="9">
        <v>42057</v>
      </c>
      <c r="V521" s="9">
        <v>42057</v>
      </c>
      <c r="W521" s="9" t="s">
        <v>974</v>
      </c>
      <c r="X521" s="10">
        <f>NETWORKDAYS(Table1[[#This Row],[Order Date]],Table1[[#This Row],[Ship Date]])</f>
        <v>0</v>
      </c>
      <c r="Y521" s="6">
        <v>3294.8258999999998</v>
      </c>
      <c r="Z521" s="6">
        <v>10</v>
      </c>
      <c r="AA521" s="6">
        <v>4775.1099999999997</v>
      </c>
      <c r="AB521" s="6">
        <v>442.14</v>
      </c>
    </row>
    <row r="522" spans="1:28" ht="39" x14ac:dyDescent="0.45">
      <c r="A522" s="6">
        <v>829</v>
      </c>
      <c r="B522" s="6">
        <v>90271</v>
      </c>
      <c r="C522" s="7" t="s">
        <v>1224</v>
      </c>
      <c r="D522" s="8" t="s">
        <v>28</v>
      </c>
      <c r="E522" s="7" t="s">
        <v>147</v>
      </c>
      <c r="F522" s="6">
        <v>0.01</v>
      </c>
      <c r="G522" s="6">
        <v>5.18</v>
      </c>
      <c r="H522" s="6">
        <v>2.04</v>
      </c>
      <c r="I522" s="7" t="s">
        <v>43</v>
      </c>
      <c r="J522" s="7" t="s">
        <v>62</v>
      </c>
      <c r="K522" s="7" t="s">
        <v>45</v>
      </c>
      <c r="L522" s="7" t="s">
        <v>55</v>
      </c>
      <c r="M522" s="7" t="s">
        <v>56</v>
      </c>
      <c r="N522" s="7" t="s">
        <v>1157</v>
      </c>
      <c r="O522" s="6">
        <v>0.36</v>
      </c>
      <c r="P522" s="7" t="s">
        <v>36</v>
      </c>
      <c r="Q522" s="7" t="s">
        <v>37</v>
      </c>
      <c r="R522" s="7" t="s">
        <v>333</v>
      </c>
      <c r="S522" s="8" t="s">
        <v>1225</v>
      </c>
      <c r="T522" s="6">
        <v>71854</v>
      </c>
      <c r="U522" s="9">
        <v>42057</v>
      </c>
      <c r="V522" s="9">
        <v>42059</v>
      </c>
      <c r="W522" s="9" t="s">
        <v>974</v>
      </c>
      <c r="X522" s="10">
        <f>NETWORKDAYS(Table1[[#This Row],[Order Date]],Table1[[#This Row],[Ship Date]])</f>
        <v>2</v>
      </c>
      <c r="Y522" s="6">
        <v>-17.654</v>
      </c>
      <c r="Z522" s="6">
        <v>5</v>
      </c>
      <c r="AA522" s="6">
        <v>28.46</v>
      </c>
      <c r="AB522" s="6">
        <v>5.17</v>
      </c>
    </row>
    <row r="523" spans="1:28" ht="90" x14ac:dyDescent="0.45">
      <c r="A523" s="6">
        <v>2653</v>
      </c>
      <c r="B523" s="6">
        <v>89360</v>
      </c>
      <c r="C523" s="7" t="s">
        <v>1226</v>
      </c>
      <c r="D523" s="8" t="s">
        <v>42</v>
      </c>
      <c r="E523" s="7" t="s">
        <v>147</v>
      </c>
      <c r="F523" s="6">
        <v>0.05</v>
      </c>
      <c r="G523" s="6">
        <v>4.9800000000000004</v>
      </c>
      <c r="H523" s="6">
        <v>4.62</v>
      </c>
      <c r="I523" s="7" t="s">
        <v>43</v>
      </c>
      <c r="J523" s="7" t="s">
        <v>44</v>
      </c>
      <c r="K523" s="7" t="s">
        <v>71</v>
      </c>
      <c r="L523" s="7" t="s">
        <v>93</v>
      </c>
      <c r="M523" s="7" t="s">
        <v>94</v>
      </c>
      <c r="N523" s="7" t="s">
        <v>1132</v>
      </c>
      <c r="O523" s="6">
        <v>0.64</v>
      </c>
      <c r="P523" s="7" t="s">
        <v>36</v>
      </c>
      <c r="Q523" s="7" t="s">
        <v>49</v>
      </c>
      <c r="R523" s="7" t="s">
        <v>189</v>
      </c>
      <c r="S523" s="8" t="s">
        <v>1227</v>
      </c>
      <c r="T523" s="6">
        <v>67037</v>
      </c>
      <c r="U523" s="9">
        <v>42057</v>
      </c>
      <c r="V523" s="9">
        <v>42058</v>
      </c>
      <c r="W523" s="9" t="s">
        <v>974</v>
      </c>
      <c r="X523" s="10">
        <f>NETWORKDAYS(Table1[[#This Row],[Order Date]],Table1[[#This Row],[Ship Date]])</f>
        <v>1</v>
      </c>
      <c r="Y523" s="6">
        <v>-98.35</v>
      </c>
      <c r="Z523" s="6">
        <v>7</v>
      </c>
      <c r="AA523" s="6">
        <v>34.32</v>
      </c>
      <c r="AB523" s="6">
        <v>4.93</v>
      </c>
    </row>
    <row r="524" spans="1:28" ht="64.5" x14ac:dyDescent="0.45">
      <c r="A524" s="6">
        <v>2653</v>
      </c>
      <c r="B524" s="6">
        <v>89360</v>
      </c>
      <c r="C524" s="7" t="s">
        <v>1226</v>
      </c>
      <c r="D524" s="8" t="s">
        <v>42</v>
      </c>
      <c r="E524" s="7" t="s">
        <v>147</v>
      </c>
      <c r="F524" s="6">
        <v>0.02</v>
      </c>
      <c r="G524" s="6">
        <v>34.229999999999997</v>
      </c>
      <c r="H524" s="6">
        <v>5.0199999999999996</v>
      </c>
      <c r="I524" s="7" t="s">
        <v>43</v>
      </c>
      <c r="J524" s="7" t="s">
        <v>44</v>
      </c>
      <c r="K524" s="7" t="s">
        <v>32</v>
      </c>
      <c r="L524" s="7" t="s">
        <v>99</v>
      </c>
      <c r="M524" s="7" t="s">
        <v>47</v>
      </c>
      <c r="N524" s="7" t="s">
        <v>1228</v>
      </c>
      <c r="O524" s="6">
        <v>0.55000000000000004</v>
      </c>
      <c r="P524" s="7" t="s">
        <v>36</v>
      </c>
      <c r="Q524" s="7" t="s">
        <v>49</v>
      </c>
      <c r="R524" s="7" t="s">
        <v>189</v>
      </c>
      <c r="S524" s="8" t="s">
        <v>1227</v>
      </c>
      <c r="T524" s="6">
        <v>67037</v>
      </c>
      <c r="U524" s="9">
        <v>42057</v>
      </c>
      <c r="V524" s="9">
        <v>42059</v>
      </c>
      <c r="W524" s="9" t="s">
        <v>974</v>
      </c>
      <c r="X524" s="10">
        <f>NETWORKDAYS(Table1[[#This Row],[Order Date]],Table1[[#This Row],[Ship Date]])</f>
        <v>2</v>
      </c>
      <c r="Y524" s="6">
        <v>270.79050000000001</v>
      </c>
      <c r="Z524" s="6">
        <v>11</v>
      </c>
      <c r="AA524" s="6">
        <v>392.45</v>
      </c>
      <c r="AB524" s="6">
        <v>34.21</v>
      </c>
    </row>
    <row r="525" spans="1:28" ht="51.75" x14ac:dyDescent="0.45">
      <c r="A525" s="6">
        <v>2968</v>
      </c>
      <c r="B525" s="6">
        <v>86085</v>
      </c>
      <c r="C525" s="7" t="s">
        <v>1229</v>
      </c>
      <c r="D525" s="8" t="s">
        <v>28</v>
      </c>
      <c r="E525" s="7" t="s">
        <v>147</v>
      </c>
      <c r="F525" s="6">
        <v>0.08</v>
      </c>
      <c r="G525" s="6">
        <v>9.68</v>
      </c>
      <c r="H525" s="6">
        <v>2.0299999999999998</v>
      </c>
      <c r="I525" s="7" t="s">
        <v>43</v>
      </c>
      <c r="J525" s="7" t="s">
        <v>31</v>
      </c>
      <c r="K525" s="7" t="s">
        <v>45</v>
      </c>
      <c r="L525" s="7" t="s">
        <v>55</v>
      </c>
      <c r="M525" s="7" t="s">
        <v>56</v>
      </c>
      <c r="N525" s="7" t="s">
        <v>1230</v>
      </c>
      <c r="O525" s="6">
        <v>0.37</v>
      </c>
      <c r="P525" s="7" t="s">
        <v>36</v>
      </c>
      <c r="Q525" s="7" t="s">
        <v>37</v>
      </c>
      <c r="R525" s="7" t="s">
        <v>96</v>
      </c>
      <c r="S525" s="8" t="s">
        <v>1231</v>
      </c>
      <c r="T525" s="6">
        <v>33021</v>
      </c>
      <c r="U525" s="9">
        <v>42057</v>
      </c>
      <c r="V525" s="9">
        <v>42059</v>
      </c>
      <c r="W525" s="9" t="s">
        <v>974</v>
      </c>
      <c r="X525" s="10">
        <f>NETWORKDAYS(Table1[[#This Row],[Order Date]],Table1[[#This Row],[Ship Date]])</f>
        <v>2</v>
      </c>
      <c r="Y525" s="6">
        <v>-536.24199999999996</v>
      </c>
      <c r="Z525" s="6">
        <v>1</v>
      </c>
      <c r="AA525" s="6">
        <v>10.94</v>
      </c>
      <c r="AB525" s="6">
        <v>9.6</v>
      </c>
    </row>
    <row r="526" spans="1:28" ht="64.5" x14ac:dyDescent="0.45">
      <c r="A526" s="6">
        <v>2968</v>
      </c>
      <c r="B526" s="6">
        <v>86085</v>
      </c>
      <c r="C526" s="7" t="s">
        <v>1229</v>
      </c>
      <c r="D526" s="8" t="s">
        <v>28</v>
      </c>
      <c r="E526" s="7" t="s">
        <v>147</v>
      </c>
      <c r="F526" s="6">
        <v>0.04</v>
      </c>
      <c r="G526" s="6">
        <v>150.97999999999999</v>
      </c>
      <c r="H526" s="6">
        <v>16.010000000000002</v>
      </c>
      <c r="I526" s="7" t="s">
        <v>30</v>
      </c>
      <c r="J526" s="7" t="s">
        <v>31</v>
      </c>
      <c r="K526" s="7" t="s">
        <v>32</v>
      </c>
      <c r="L526" s="7" t="s">
        <v>33</v>
      </c>
      <c r="M526" s="7" t="s">
        <v>34</v>
      </c>
      <c r="N526" s="7" t="s">
        <v>1232</v>
      </c>
      <c r="O526" s="6">
        <v>0.7</v>
      </c>
      <c r="P526" s="7" t="s">
        <v>36</v>
      </c>
      <c r="Q526" s="7" t="s">
        <v>37</v>
      </c>
      <c r="R526" s="7" t="s">
        <v>96</v>
      </c>
      <c r="S526" s="8" t="s">
        <v>1231</v>
      </c>
      <c r="T526" s="6">
        <v>33021</v>
      </c>
      <c r="U526" s="9">
        <v>42057</v>
      </c>
      <c r="V526" s="9">
        <v>42058</v>
      </c>
      <c r="W526" s="9" t="s">
        <v>974</v>
      </c>
      <c r="X526" s="10">
        <f>NETWORKDAYS(Table1[[#This Row],[Order Date]],Table1[[#This Row],[Ship Date]])</f>
        <v>1</v>
      </c>
      <c r="Y526" s="6">
        <v>-125.86</v>
      </c>
      <c r="Z526" s="6">
        <v>5</v>
      </c>
      <c r="AA526" s="6">
        <v>731.38</v>
      </c>
      <c r="AB526" s="6">
        <v>150.94</v>
      </c>
    </row>
    <row r="527" spans="1:28" ht="90" x14ac:dyDescent="0.45">
      <c r="A527" s="6">
        <v>2697</v>
      </c>
      <c r="B527" s="6">
        <v>87678</v>
      </c>
      <c r="C527" s="7" t="s">
        <v>1233</v>
      </c>
      <c r="D527" s="8" t="s">
        <v>28</v>
      </c>
      <c r="E527" s="7" t="s">
        <v>29</v>
      </c>
      <c r="F527" s="6">
        <v>0.04</v>
      </c>
      <c r="G527" s="6">
        <v>1.74</v>
      </c>
      <c r="H527" s="6">
        <v>4.08</v>
      </c>
      <c r="I527" s="7" t="s">
        <v>43</v>
      </c>
      <c r="J527" s="7" t="s">
        <v>62</v>
      </c>
      <c r="K527" s="7" t="s">
        <v>32</v>
      </c>
      <c r="L527" s="7" t="s">
        <v>99</v>
      </c>
      <c r="M527" s="7" t="s">
        <v>94</v>
      </c>
      <c r="N527" s="7" t="s">
        <v>1234</v>
      </c>
      <c r="O527" s="6">
        <v>0.53</v>
      </c>
      <c r="P527" s="7" t="s">
        <v>36</v>
      </c>
      <c r="Q527" s="7" t="s">
        <v>37</v>
      </c>
      <c r="R527" s="7" t="s">
        <v>128</v>
      </c>
      <c r="S527" s="8" t="s">
        <v>1235</v>
      </c>
      <c r="T527" s="6">
        <v>35216</v>
      </c>
      <c r="U527" s="9">
        <v>42058</v>
      </c>
      <c r="V527" s="9">
        <v>42060</v>
      </c>
      <c r="W527" s="9" t="s">
        <v>974</v>
      </c>
      <c r="X527" s="10">
        <f>NETWORKDAYS(Table1[[#This Row],[Order Date]],Table1[[#This Row],[Ship Date]])</f>
        <v>3</v>
      </c>
      <c r="Y527" s="6">
        <v>9.2520000000000007</v>
      </c>
      <c r="Z527" s="6">
        <v>16</v>
      </c>
      <c r="AA527" s="6">
        <v>29.08</v>
      </c>
      <c r="AB527" s="6">
        <v>1.7</v>
      </c>
    </row>
    <row r="528" spans="1:28" ht="77.25" x14ac:dyDescent="0.45">
      <c r="A528" s="6">
        <v>2697</v>
      </c>
      <c r="B528" s="6">
        <v>87678</v>
      </c>
      <c r="C528" s="7" t="s">
        <v>1233</v>
      </c>
      <c r="D528" s="8" t="s">
        <v>28</v>
      </c>
      <c r="E528" s="7" t="s">
        <v>29</v>
      </c>
      <c r="F528" s="6">
        <v>0.01</v>
      </c>
      <c r="G528" s="6">
        <v>119.99</v>
      </c>
      <c r="H528" s="6">
        <v>56.14</v>
      </c>
      <c r="I528" s="7" t="s">
        <v>30</v>
      </c>
      <c r="J528" s="7" t="s">
        <v>62</v>
      </c>
      <c r="K528" s="7" t="s">
        <v>71</v>
      </c>
      <c r="L528" s="7" t="s">
        <v>72</v>
      </c>
      <c r="M528" s="7" t="s">
        <v>34</v>
      </c>
      <c r="N528" s="7" t="s">
        <v>1236</v>
      </c>
      <c r="O528" s="6">
        <v>0.39</v>
      </c>
      <c r="P528" s="7" t="s">
        <v>36</v>
      </c>
      <c r="Q528" s="7" t="s">
        <v>37</v>
      </c>
      <c r="R528" s="7" t="s">
        <v>128</v>
      </c>
      <c r="S528" s="8" t="s">
        <v>1235</v>
      </c>
      <c r="T528" s="6">
        <v>35216</v>
      </c>
      <c r="U528" s="9">
        <v>42058</v>
      </c>
      <c r="V528" s="9">
        <v>42059</v>
      </c>
      <c r="W528" s="9" t="s">
        <v>974</v>
      </c>
      <c r="X528" s="10">
        <f>NETWORKDAYS(Table1[[#This Row],[Order Date]],Table1[[#This Row],[Ship Date]])</f>
        <v>2</v>
      </c>
      <c r="Y528" s="6">
        <v>-1197.0419999999999</v>
      </c>
      <c r="Z528" s="6">
        <v>21</v>
      </c>
      <c r="AA528" s="6">
        <v>2569.5700000000002</v>
      </c>
      <c r="AB528" s="6">
        <v>119.98</v>
      </c>
    </row>
    <row r="529" spans="1:28" ht="51.75" x14ac:dyDescent="0.45">
      <c r="A529" s="6">
        <v>2865</v>
      </c>
      <c r="B529" s="6">
        <v>90871</v>
      </c>
      <c r="C529" s="7" t="s">
        <v>1237</v>
      </c>
      <c r="D529" s="8" t="s">
        <v>42</v>
      </c>
      <c r="E529" s="7" t="s">
        <v>29</v>
      </c>
      <c r="F529" s="6">
        <v>0.01</v>
      </c>
      <c r="G529" s="6">
        <v>13.79</v>
      </c>
      <c r="H529" s="6">
        <v>8.7799999999999994</v>
      </c>
      <c r="I529" s="7" t="s">
        <v>43</v>
      </c>
      <c r="J529" s="7" t="s">
        <v>62</v>
      </c>
      <c r="K529" s="7" t="s">
        <v>32</v>
      </c>
      <c r="L529" s="7" t="s">
        <v>99</v>
      </c>
      <c r="M529" s="7" t="s">
        <v>47</v>
      </c>
      <c r="N529" s="7" t="s">
        <v>1238</v>
      </c>
      <c r="O529" s="6">
        <v>0.43</v>
      </c>
      <c r="P529" s="7" t="s">
        <v>36</v>
      </c>
      <c r="Q529" s="7" t="s">
        <v>49</v>
      </c>
      <c r="R529" s="7" t="s">
        <v>236</v>
      </c>
      <c r="S529" s="8" t="s">
        <v>1239</v>
      </c>
      <c r="T529" s="6">
        <v>75460</v>
      </c>
      <c r="U529" s="9">
        <v>42058</v>
      </c>
      <c r="V529" s="9">
        <v>42060</v>
      </c>
      <c r="W529" s="9" t="s">
        <v>974</v>
      </c>
      <c r="X529" s="10">
        <f>NETWORKDAYS(Table1[[#This Row],[Order Date]],Table1[[#This Row],[Ship Date]])</f>
        <v>3</v>
      </c>
      <c r="Y529" s="6">
        <v>-36.770000000000003</v>
      </c>
      <c r="Z529" s="6">
        <v>4</v>
      </c>
      <c r="AA529" s="6">
        <v>56.68</v>
      </c>
      <c r="AB529" s="6">
        <v>13.78</v>
      </c>
    </row>
    <row r="530" spans="1:28" ht="90" x14ac:dyDescent="0.45">
      <c r="A530" s="6">
        <v>2865</v>
      </c>
      <c r="B530" s="6">
        <v>90871</v>
      </c>
      <c r="C530" s="7" t="s">
        <v>1237</v>
      </c>
      <c r="D530" s="8" t="s">
        <v>42</v>
      </c>
      <c r="E530" s="7" t="s">
        <v>29</v>
      </c>
      <c r="F530" s="6">
        <v>0.04</v>
      </c>
      <c r="G530" s="6">
        <v>33.29</v>
      </c>
      <c r="H530" s="6">
        <v>8.74</v>
      </c>
      <c r="I530" s="7" t="s">
        <v>43</v>
      </c>
      <c r="J530" s="7" t="s">
        <v>62</v>
      </c>
      <c r="K530" s="7" t="s">
        <v>45</v>
      </c>
      <c r="L530" s="7" t="s">
        <v>187</v>
      </c>
      <c r="M530" s="7" t="s">
        <v>47</v>
      </c>
      <c r="N530" s="7" t="s">
        <v>1240</v>
      </c>
      <c r="O530" s="6">
        <v>0.61</v>
      </c>
      <c r="P530" s="7" t="s">
        <v>36</v>
      </c>
      <c r="Q530" s="7" t="s">
        <v>49</v>
      </c>
      <c r="R530" s="7" t="s">
        <v>236</v>
      </c>
      <c r="S530" s="8" t="s">
        <v>1239</v>
      </c>
      <c r="T530" s="6">
        <v>75460</v>
      </c>
      <c r="U530" s="9">
        <v>42058</v>
      </c>
      <c r="V530" s="9">
        <v>42059</v>
      </c>
      <c r="W530" s="9" t="s">
        <v>974</v>
      </c>
      <c r="X530" s="10">
        <f>NETWORKDAYS(Table1[[#This Row],[Order Date]],Table1[[#This Row],[Ship Date]])</f>
        <v>2</v>
      </c>
      <c r="Y530" s="6">
        <v>87.03</v>
      </c>
      <c r="Z530" s="6">
        <v>8</v>
      </c>
      <c r="AA530" s="6">
        <v>273.33999999999997</v>
      </c>
      <c r="AB530" s="6">
        <v>33.25</v>
      </c>
    </row>
    <row r="531" spans="1:28" ht="39" x14ac:dyDescent="0.45">
      <c r="A531" s="6">
        <v>508</v>
      </c>
      <c r="B531" s="6">
        <v>87356</v>
      </c>
      <c r="C531" s="7" t="s">
        <v>1241</v>
      </c>
      <c r="D531" s="8" t="s">
        <v>28</v>
      </c>
      <c r="E531" s="7" t="s">
        <v>70</v>
      </c>
      <c r="F531" s="6">
        <v>0.01</v>
      </c>
      <c r="G531" s="6">
        <v>20.98</v>
      </c>
      <c r="H531" s="6">
        <v>53.03</v>
      </c>
      <c r="I531" s="7" t="s">
        <v>30</v>
      </c>
      <c r="J531" s="7" t="s">
        <v>62</v>
      </c>
      <c r="K531" s="7" t="s">
        <v>45</v>
      </c>
      <c r="L531" s="7" t="s">
        <v>187</v>
      </c>
      <c r="M531" s="7" t="s">
        <v>73</v>
      </c>
      <c r="N531" s="7" t="s">
        <v>1013</v>
      </c>
      <c r="O531" s="6">
        <v>0.78</v>
      </c>
      <c r="P531" s="7" t="s">
        <v>36</v>
      </c>
      <c r="Q531" s="7" t="s">
        <v>37</v>
      </c>
      <c r="R531" s="7" t="s">
        <v>364</v>
      </c>
      <c r="S531" s="8" t="s">
        <v>1242</v>
      </c>
      <c r="T531" s="6">
        <v>41011</v>
      </c>
      <c r="U531" s="9">
        <v>42058</v>
      </c>
      <c r="V531" s="9">
        <v>42058</v>
      </c>
      <c r="W531" s="9" t="s">
        <v>974</v>
      </c>
      <c r="X531" s="10">
        <f>NETWORKDAYS(Table1[[#This Row],[Order Date]],Table1[[#This Row],[Ship Date]])</f>
        <v>1</v>
      </c>
      <c r="Y531" s="6">
        <v>-282.08179999999999</v>
      </c>
      <c r="Z531" s="6">
        <v>5</v>
      </c>
      <c r="AA531" s="6">
        <v>123</v>
      </c>
      <c r="AB531" s="6">
        <v>20.97</v>
      </c>
    </row>
    <row r="532" spans="1:28" ht="64.5" x14ac:dyDescent="0.45">
      <c r="A532" s="6">
        <v>2892</v>
      </c>
      <c r="B532" s="6">
        <v>90011</v>
      </c>
      <c r="C532" s="7" t="s">
        <v>1243</v>
      </c>
      <c r="D532" s="8" t="s">
        <v>42</v>
      </c>
      <c r="E532" s="7" t="s">
        <v>70</v>
      </c>
      <c r="F532" s="6">
        <v>0.1</v>
      </c>
      <c r="G532" s="6">
        <v>209.37</v>
      </c>
      <c r="H532" s="6">
        <v>69</v>
      </c>
      <c r="I532" s="7" t="s">
        <v>43</v>
      </c>
      <c r="J532" s="7" t="s">
        <v>44</v>
      </c>
      <c r="K532" s="7" t="s">
        <v>32</v>
      </c>
      <c r="L532" s="7" t="s">
        <v>33</v>
      </c>
      <c r="M532" s="7" t="s">
        <v>131</v>
      </c>
      <c r="N532" s="7" t="s">
        <v>1136</v>
      </c>
      <c r="O532" s="6">
        <v>0.79</v>
      </c>
      <c r="P532" s="7" t="s">
        <v>36</v>
      </c>
      <c r="Q532" s="7" t="s">
        <v>49</v>
      </c>
      <c r="R532" s="7" t="s">
        <v>192</v>
      </c>
      <c r="S532" s="8" t="s">
        <v>1244</v>
      </c>
      <c r="T532" s="6">
        <v>48154</v>
      </c>
      <c r="U532" s="9">
        <v>42058</v>
      </c>
      <c r="V532" s="9">
        <v>42060</v>
      </c>
      <c r="W532" s="9" t="s">
        <v>974</v>
      </c>
      <c r="X532" s="10">
        <f>NETWORKDAYS(Table1[[#This Row],[Order Date]],Table1[[#This Row],[Ship Date]])</f>
        <v>3</v>
      </c>
      <c r="Y532" s="6">
        <v>-165.59492040000001</v>
      </c>
      <c r="Z532" s="6">
        <v>11</v>
      </c>
      <c r="AA532" s="6">
        <v>2125.12</v>
      </c>
      <c r="AB532" s="6">
        <v>209.27</v>
      </c>
    </row>
    <row r="533" spans="1:28" ht="51.75" x14ac:dyDescent="0.45">
      <c r="A533" s="6">
        <v>2893</v>
      </c>
      <c r="B533" s="6">
        <v>90011</v>
      </c>
      <c r="C533" s="7" t="s">
        <v>1245</v>
      </c>
      <c r="D533" s="8" t="s">
        <v>42</v>
      </c>
      <c r="E533" s="7" t="s">
        <v>70</v>
      </c>
      <c r="F533" s="6">
        <v>7.0000000000000007E-2</v>
      </c>
      <c r="G533" s="6">
        <v>4.9800000000000004</v>
      </c>
      <c r="H533" s="6">
        <v>4.7</v>
      </c>
      <c r="I533" s="7" t="s">
        <v>43</v>
      </c>
      <c r="J533" s="7" t="s">
        <v>44</v>
      </c>
      <c r="K533" s="7" t="s">
        <v>45</v>
      </c>
      <c r="L533" s="7" t="s">
        <v>55</v>
      </c>
      <c r="M533" s="7" t="s">
        <v>47</v>
      </c>
      <c r="N533" s="7" t="s">
        <v>1246</v>
      </c>
      <c r="O533" s="6">
        <v>0.38</v>
      </c>
      <c r="P533" s="7" t="s">
        <v>36</v>
      </c>
      <c r="Q533" s="7" t="s">
        <v>49</v>
      </c>
      <c r="R533" s="7" t="s">
        <v>192</v>
      </c>
      <c r="S533" s="8" t="s">
        <v>1247</v>
      </c>
      <c r="T533" s="6">
        <v>48071</v>
      </c>
      <c r="U533" s="9">
        <v>42058</v>
      </c>
      <c r="V533" s="9">
        <v>42059</v>
      </c>
      <c r="W533" s="9" t="s">
        <v>974</v>
      </c>
      <c r="X533" s="10">
        <f>NETWORKDAYS(Table1[[#This Row],[Order Date]],Table1[[#This Row],[Ship Date]])</f>
        <v>2</v>
      </c>
      <c r="Y533" s="6">
        <v>-21.684000000000001</v>
      </c>
      <c r="Z533" s="6">
        <v>9</v>
      </c>
      <c r="AA533" s="6">
        <v>45.05</v>
      </c>
      <c r="AB533" s="6">
        <v>4.91</v>
      </c>
    </row>
    <row r="534" spans="1:28" ht="39" x14ac:dyDescent="0.45">
      <c r="A534" s="6">
        <v>247</v>
      </c>
      <c r="B534" s="6">
        <v>89139</v>
      </c>
      <c r="C534" s="7" t="s">
        <v>1248</v>
      </c>
      <c r="D534" s="8" t="s">
        <v>28</v>
      </c>
      <c r="E534" s="7" t="s">
        <v>86</v>
      </c>
      <c r="F534" s="6">
        <v>0.02</v>
      </c>
      <c r="G534" s="6">
        <v>146.05000000000001</v>
      </c>
      <c r="H534" s="6">
        <v>80.2</v>
      </c>
      <c r="I534" s="7" t="s">
        <v>30</v>
      </c>
      <c r="J534" s="7" t="s">
        <v>62</v>
      </c>
      <c r="K534" s="7" t="s">
        <v>32</v>
      </c>
      <c r="L534" s="7" t="s">
        <v>33</v>
      </c>
      <c r="M534" s="7" t="s">
        <v>34</v>
      </c>
      <c r="N534" s="7" t="s">
        <v>1249</v>
      </c>
      <c r="O534" s="6">
        <v>0.71</v>
      </c>
      <c r="P534" s="7" t="s">
        <v>36</v>
      </c>
      <c r="Q534" s="7" t="s">
        <v>37</v>
      </c>
      <c r="R534" s="7" t="s">
        <v>369</v>
      </c>
      <c r="S534" s="8" t="s">
        <v>1250</v>
      </c>
      <c r="T534" s="6">
        <v>37804</v>
      </c>
      <c r="U534" s="9">
        <v>42058</v>
      </c>
      <c r="V534" s="9">
        <v>42058</v>
      </c>
      <c r="W534" s="9" t="s">
        <v>974</v>
      </c>
      <c r="X534" s="10">
        <f>NETWORKDAYS(Table1[[#This Row],[Order Date]],Table1[[#This Row],[Ship Date]])</f>
        <v>1</v>
      </c>
      <c r="Y534" s="6">
        <v>-101.19199999999999</v>
      </c>
      <c r="Z534" s="6">
        <v>5</v>
      </c>
      <c r="AA534" s="6">
        <v>798.69</v>
      </c>
      <c r="AB534" s="6">
        <v>146.03</v>
      </c>
    </row>
    <row r="535" spans="1:28" ht="51.75" x14ac:dyDescent="0.45">
      <c r="A535" s="6">
        <v>247</v>
      </c>
      <c r="B535" s="6">
        <v>89139</v>
      </c>
      <c r="C535" s="7" t="s">
        <v>1248</v>
      </c>
      <c r="D535" s="8" t="s">
        <v>28</v>
      </c>
      <c r="E535" s="7" t="s">
        <v>86</v>
      </c>
      <c r="F535" s="6">
        <v>0.06</v>
      </c>
      <c r="G535" s="6">
        <v>65.989999999999995</v>
      </c>
      <c r="H535" s="6">
        <v>5.92</v>
      </c>
      <c r="I535" s="7" t="s">
        <v>43</v>
      </c>
      <c r="J535" s="7" t="s">
        <v>62</v>
      </c>
      <c r="K535" s="7" t="s">
        <v>71</v>
      </c>
      <c r="L535" s="7" t="s">
        <v>234</v>
      </c>
      <c r="M535" s="7" t="s">
        <v>47</v>
      </c>
      <c r="N535" s="7" t="s">
        <v>695</v>
      </c>
      <c r="O535" s="6">
        <v>0.55000000000000004</v>
      </c>
      <c r="P535" s="7" t="s">
        <v>36</v>
      </c>
      <c r="Q535" s="7" t="s">
        <v>37</v>
      </c>
      <c r="R535" s="7" t="s">
        <v>369</v>
      </c>
      <c r="S535" s="8" t="s">
        <v>1250</v>
      </c>
      <c r="T535" s="6">
        <v>37804</v>
      </c>
      <c r="U535" s="9">
        <v>42058</v>
      </c>
      <c r="V535" s="9">
        <v>42059</v>
      </c>
      <c r="W535" s="9" t="s">
        <v>974</v>
      </c>
      <c r="X535" s="10">
        <f>NETWORKDAYS(Table1[[#This Row],[Order Date]],Table1[[#This Row],[Ship Date]])</f>
        <v>2</v>
      </c>
      <c r="Y535" s="6">
        <v>-3.3319999999999999</v>
      </c>
      <c r="Z535" s="6">
        <v>14</v>
      </c>
      <c r="AA535" s="6">
        <v>792.11</v>
      </c>
      <c r="AB535" s="6">
        <v>65.930000000000007</v>
      </c>
    </row>
    <row r="536" spans="1:28" ht="77.25" x14ac:dyDescent="0.45">
      <c r="A536" s="6">
        <v>1649</v>
      </c>
      <c r="B536" s="6">
        <v>91041</v>
      </c>
      <c r="C536" s="7" t="s">
        <v>1251</v>
      </c>
      <c r="D536" s="8" t="s">
        <v>78</v>
      </c>
      <c r="E536" s="7" t="s">
        <v>29</v>
      </c>
      <c r="F536" s="6">
        <v>0.03</v>
      </c>
      <c r="G536" s="6">
        <v>48.58</v>
      </c>
      <c r="H536" s="6">
        <v>3.99</v>
      </c>
      <c r="I536" s="7" t="s">
        <v>54</v>
      </c>
      <c r="J536" s="7" t="s">
        <v>62</v>
      </c>
      <c r="K536" s="7" t="s">
        <v>45</v>
      </c>
      <c r="L536" s="7" t="s">
        <v>63</v>
      </c>
      <c r="M536" s="7" t="s">
        <v>47</v>
      </c>
      <c r="N536" s="7" t="s">
        <v>1252</v>
      </c>
      <c r="O536" s="6">
        <v>0.56000000000000005</v>
      </c>
      <c r="P536" s="7" t="s">
        <v>36</v>
      </c>
      <c r="Q536" s="7" t="s">
        <v>82</v>
      </c>
      <c r="R536" s="7" t="s">
        <v>83</v>
      </c>
      <c r="S536" s="8" t="s">
        <v>1253</v>
      </c>
      <c r="T536" s="6">
        <v>11598</v>
      </c>
      <c r="U536" s="9">
        <v>42059</v>
      </c>
      <c r="V536" s="9">
        <v>42061</v>
      </c>
      <c r="W536" s="9" t="s">
        <v>974</v>
      </c>
      <c r="X536" s="10">
        <f>NETWORKDAYS(Table1[[#This Row],[Order Date]],Table1[[#This Row],[Ship Date]])</f>
        <v>3</v>
      </c>
      <c r="Y536" s="6">
        <v>100.1328</v>
      </c>
      <c r="Z536" s="6">
        <v>3</v>
      </c>
      <c r="AA536" s="6">
        <v>145.12</v>
      </c>
      <c r="AB536" s="6">
        <v>48.55</v>
      </c>
    </row>
    <row r="537" spans="1:28" ht="77.25" x14ac:dyDescent="0.45">
      <c r="A537" s="6">
        <v>1894</v>
      </c>
      <c r="B537" s="6">
        <v>91261</v>
      </c>
      <c r="C537" s="7" t="s">
        <v>1254</v>
      </c>
      <c r="D537" s="8" t="s">
        <v>42</v>
      </c>
      <c r="E537" s="7" t="s">
        <v>29</v>
      </c>
      <c r="F537" s="6">
        <v>0</v>
      </c>
      <c r="G537" s="6">
        <v>300.98</v>
      </c>
      <c r="H537" s="6">
        <v>164.73</v>
      </c>
      <c r="I537" s="7" t="s">
        <v>30</v>
      </c>
      <c r="J537" s="7" t="s">
        <v>87</v>
      </c>
      <c r="K537" s="7" t="s">
        <v>32</v>
      </c>
      <c r="L537" s="7" t="s">
        <v>80</v>
      </c>
      <c r="M537" s="7" t="s">
        <v>73</v>
      </c>
      <c r="N537" s="7" t="s">
        <v>1255</v>
      </c>
      <c r="O537" s="6">
        <v>0.56000000000000005</v>
      </c>
      <c r="P537" s="7" t="s">
        <v>36</v>
      </c>
      <c r="Q537" s="7" t="s">
        <v>49</v>
      </c>
      <c r="R537" s="7" t="s">
        <v>200</v>
      </c>
      <c r="S537" s="8" t="s">
        <v>1256</v>
      </c>
      <c r="T537" s="6">
        <v>54915</v>
      </c>
      <c r="U537" s="9">
        <v>42059</v>
      </c>
      <c r="V537" s="9">
        <v>42060</v>
      </c>
      <c r="W537" s="9" t="s">
        <v>974</v>
      </c>
      <c r="X537" s="10">
        <f>NETWORKDAYS(Table1[[#This Row],[Order Date]],Table1[[#This Row],[Ship Date]])</f>
        <v>2</v>
      </c>
      <c r="Y537" s="6">
        <v>2653.2914999999998</v>
      </c>
      <c r="Z537" s="6">
        <v>12</v>
      </c>
      <c r="AA537" s="6">
        <v>3845.35</v>
      </c>
      <c r="AB537" s="6">
        <v>300.98</v>
      </c>
    </row>
    <row r="538" spans="1:28" ht="39" x14ac:dyDescent="0.45">
      <c r="A538" s="6">
        <v>1894</v>
      </c>
      <c r="B538" s="6">
        <v>91261</v>
      </c>
      <c r="C538" s="7" t="s">
        <v>1254</v>
      </c>
      <c r="D538" s="8" t="s">
        <v>42</v>
      </c>
      <c r="E538" s="7" t="s">
        <v>29</v>
      </c>
      <c r="F538" s="6">
        <v>0.09</v>
      </c>
      <c r="G538" s="6">
        <v>2.94</v>
      </c>
      <c r="H538" s="6">
        <v>0.96</v>
      </c>
      <c r="I538" s="7" t="s">
        <v>43</v>
      </c>
      <c r="J538" s="7" t="s">
        <v>87</v>
      </c>
      <c r="K538" s="7" t="s">
        <v>45</v>
      </c>
      <c r="L538" s="7" t="s">
        <v>105</v>
      </c>
      <c r="M538" s="7" t="s">
        <v>56</v>
      </c>
      <c r="N538" s="7" t="s">
        <v>734</v>
      </c>
      <c r="O538" s="6">
        <v>0.57999999999999996</v>
      </c>
      <c r="P538" s="7" t="s">
        <v>36</v>
      </c>
      <c r="Q538" s="7" t="s">
        <v>49</v>
      </c>
      <c r="R538" s="7" t="s">
        <v>200</v>
      </c>
      <c r="S538" s="8" t="s">
        <v>1256</v>
      </c>
      <c r="T538" s="6">
        <v>54915</v>
      </c>
      <c r="U538" s="9">
        <v>42059</v>
      </c>
      <c r="V538" s="9">
        <v>42061</v>
      </c>
      <c r="W538" s="9" t="s">
        <v>974</v>
      </c>
      <c r="X538" s="10">
        <f>NETWORKDAYS(Table1[[#This Row],[Order Date]],Table1[[#This Row],[Ship Date]])</f>
        <v>3</v>
      </c>
      <c r="Y538" s="6">
        <v>-1.84</v>
      </c>
      <c r="Z538" s="6">
        <v>1</v>
      </c>
      <c r="AA538" s="6">
        <v>3.77</v>
      </c>
      <c r="AB538" s="6">
        <v>2.85</v>
      </c>
    </row>
    <row r="539" spans="1:28" ht="51.75" x14ac:dyDescent="0.45">
      <c r="A539" s="6">
        <v>1919</v>
      </c>
      <c r="B539" s="6">
        <v>85896</v>
      </c>
      <c r="C539" s="7" t="s">
        <v>1257</v>
      </c>
      <c r="D539" s="8" t="s">
        <v>28</v>
      </c>
      <c r="E539" s="7" t="s">
        <v>70</v>
      </c>
      <c r="F539" s="6">
        <v>0</v>
      </c>
      <c r="G539" s="6">
        <v>195.99</v>
      </c>
      <c r="H539" s="6">
        <v>8.99</v>
      </c>
      <c r="I539" s="7" t="s">
        <v>43</v>
      </c>
      <c r="J539" s="7" t="s">
        <v>87</v>
      </c>
      <c r="K539" s="7" t="s">
        <v>71</v>
      </c>
      <c r="L539" s="7" t="s">
        <v>234</v>
      </c>
      <c r="M539" s="7" t="s">
        <v>47</v>
      </c>
      <c r="N539" s="7" t="s">
        <v>1258</v>
      </c>
      <c r="O539" s="6">
        <v>0.6</v>
      </c>
      <c r="P539" s="7" t="s">
        <v>36</v>
      </c>
      <c r="Q539" s="7" t="s">
        <v>37</v>
      </c>
      <c r="R539" s="7" t="s">
        <v>333</v>
      </c>
      <c r="S539" s="8" t="s">
        <v>1259</v>
      </c>
      <c r="T539" s="6">
        <v>71603</v>
      </c>
      <c r="U539" s="9">
        <v>42059</v>
      </c>
      <c r="V539" s="9">
        <v>42060</v>
      </c>
      <c r="W539" s="9" t="s">
        <v>974</v>
      </c>
      <c r="X539" s="10">
        <f>NETWORKDAYS(Table1[[#This Row],[Order Date]],Table1[[#This Row],[Ship Date]])</f>
        <v>2</v>
      </c>
      <c r="Y539" s="6">
        <v>114.88200000000001</v>
      </c>
      <c r="Z539" s="6">
        <v>5</v>
      </c>
      <c r="AA539" s="6">
        <v>882.93</v>
      </c>
      <c r="AB539" s="6">
        <v>195.99</v>
      </c>
    </row>
    <row r="540" spans="1:28" ht="90" x14ac:dyDescent="0.45">
      <c r="A540" s="6">
        <v>1127</v>
      </c>
      <c r="B540" s="6">
        <v>87221</v>
      </c>
      <c r="C540" s="7" t="s">
        <v>1260</v>
      </c>
      <c r="D540" s="8" t="s">
        <v>42</v>
      </c>
      <c r="E540" s="7" t="s">
        <v>86</v>
      </c>
      <c r="F540" s="6">
        <v>0.02</v>
      </c>
      <c r="G540" s="6">
        <v>4.0599999999999996</v>
      </c>
      <c r="H540" s="6">
        <v>6.89</v>
      </c>
      <c r="I540" s="7" t="s">
        <v>43</v>
      </c>
      <c r="J540" s="7" t="s">
        <v>44</v>
      </c>
      <c r="K540" s="7" t="s">
        <v>45</v>
      </c>
      <c r="L540" s="7" t="s">
        <v>63</v>
      </c>
      <c r="M540" s="7" t="s">
        <v>47</v>
      </c>
      <c r="N540" s="7" t="s">
        <v>1186</v>
      </c>
      <c r="O540" s="6">
        <v>0.6</v>
      </c>
      <c r="P540" s="7" t="s">
        <v>36</v>
      </c>
      <c r="Q540" s="7" t="s">
        <v>49</v>
      </c>
      <c r="R540" s="7" t="s">
        <v>236</v>
      </c>
      <c r="S540" s="8" t="s">
        <v>1261</v>
      </c>
      <c r="T540" s="6">
        <v>78852</v>
      </c>
      <c r="U540" s="9">
        <v>42059</v>
      </c>
      <c r="V540" s="9">
        <v>42061</v>
      </c>
      <c r="W540" s="9" t="s">
        <v>974</v>
      </c>
      <c r="X540" s="10">
        <f>NETWORKDAYS(Table1[[#This Row],[Order Date]],Table1[[#This Row],[Ship Date]])</f>
        <v>3</v>
      </c>
      <c r="Y540" s="6">
        <v>-93.735200000000006</v>
      </c>
      <c r="Z540" s="6">
        <v>16</v>
      </c>
      <c r="AA540" s="6">
        <v>66.81</v>
      </c>
      <c r="AB540" s="6">
        <v>4.04</v>
      </c>
    </row>
    <row r="541" spans="1:28" ht="51.75" x14ac:dyDescent="0.45">
      <c r="A541" s="6">
        <v>961</v>
      </c>
      <c r="B541" s="6">
        <v>89402</v>
      </c>
      <c r="C541" s="7" t="s">
        <v>1262</v>
      </c>
      <c r="D541" s="8" t="s">
        <v>53</v>
      </c>
      <c r="E541" s="7" t="s">
        <v>147</v>
      </c>
      <c r="F541" s="6">
        <v>0.05</v>
      </c>
      <c r="G541" s="6">
        <v>124.49</v>
      </c>
      <c r="H541" s="6">
        <v>51.94</v>
      </c>
      <c r="I541" s="7" t="s">
        <v>30</v>
      </c>
      <c r="J541" s="7" t="s">
        <v>87</v>
      </c>
      <c r="K541" s="7" t="s">
        <v>32</v>
      </c>
      <c r="L541" s="7" t="s">
        <v>33</v>
      </c>
      <c r="M541" s="7" t="s">
        <v>34</v>
      </c>
      <c r="N541" s="7" t="s">
        <v>1063</v>
      </c>
      <c r="O541" s="6">
        <v>0.63</v>
      </c>
      <c r="P541" s="7" t="s">
        <v>36</v>
      </c>
      <c r="Q541" s="7" t="s">
        <v>58</v>
      </c>
      <c r="R541" s="7" t="s">
        <v>59</v>
      </c>
      <c r="S541" s="8" t="s">
        <v>1263</v>
      </c>
      <c r="T541" s="6">
        <v>94061</v>
      </c>
      <c r="U541" s="9">
        <v>42059</v>
      </c>
      <c r="V541" s="9">
        <v>42059</v>
      </c>
      <c r="W541" s="9" t="s">
        <v>974</v>
      </c>
      <c r="X541" s="10">
        <f>NETWORKDAYS(Table1[[#This Row],[Order Date]],Table1[[#This Row],[Ship Date]])</f>
        <v>1</v>
      </c>
      <c r="Y541" s="6">
        <v>-44.163600000000002</v>
      </c>
      <c r="Z541" s="6">
        <v>1</v>
      </c>
      <c r="AA541" s="6">
        <v>120.12</v>
      </c>
      <c r="AB541" s="6">
        <v>124.44</v>
      </c>
    </row>
    <row r="542" spans="1:28" ht="90" x14ac:dyDescent="0.45">
      <c r="A542" s="6">
        <v>2398</v>
      </c>
      <c r="B542" s="6">
        <v>86373</v>
      </c>
      <c r="C542" s="7" t="s">
        <v>1264</v>
      </c>
      <c r="D542" s="8" t="s">
        <v>42</v>
      </c>
      <c r="E542" s="7" t="s">
        <v>147</v>
      </c>
      <c r="F542" s="6">
        <v>0.03</v>
      </c>
      <c r="G542" s="6">
        <v>7.64</v>
      </c>
      <c r="H542" s="6">
        <v>5.83</v>
      </c>
      <c r="I542" s="7" t="s">
        <v>43</v>
      </c>
      <c r="J542" s="7" t="s">
        <v>62</v>
      </c>
      <c r="K542" s="7" t="s">
        <v>45</v>
      </c>
      <c r="L542" s="7" t="s">
        <v>55</v>
      </c>
      <c r="M542" s="7" t="s">
        <v>56</v>
      </c>
      <c r="N542" s="7" t="s">
        <v>989</v>
      </c>
      <c r="O542" s="6">
        <v>0.36</v>
      </c>
      <c r="P542" s="7" t="s">
        <v>36</v>
      </c>
      <c r="Q542" s="7" t="s">
        <v>49</v>
      </c>
      <c r="R542" s="7" t="s">
        <v>75</v>
      </c>
      <c r="S542" s="8" t="s">
        <v>1265</v>
      </c>
      <c r="T542" s="6">
        <v>60103</v>
      </c>
      <c r="U542" s="9">
        <v>42059</v>
      </c>
      <c r="V542" s="9">
        <v>42061</v>
      </c>
      <c r="W542" s="9" t="s">
        <v>974</v>
      </c>
      <c r="X542" s="10">
        <f>NETWORKDAYS(Table1[[#This Row],[Order Date]],Table1[[#This Row],[Ship Date]])</f>
        <v>3</v>
      </c>
      <c r="Y542" s="6">
        <v>-15.090400000000001</v>
      </c>
      <c r="Z542" s="6">
        <v>12</v>
      </c>
      <c r="AA542" s="6">
        <v>96.86</v>
      </c>
      <c r="AB542" s="6">
        <v>7.61</v>
      </c>
    </row>
    <row r="543" spans="1:28" ht="64.5" x14ac:dyDescent="0.45">
      <c r="A543" s="6">
        <v>1193</v>
      </c>
      <c r="B543" s="6">
        <v>29350</v>
      </c>
      <c r="C543" s="7" t="s">
        <v>1266</v>
      </c>
      <c r="D543" s="8" t="s">
        <v>78</v>
      </c>
      <c r="E543" s="7" t="s">
        <v>70</v>
      </c>
      <c r="F543" s="6">
        <v>0.05</v>
      </c>
      <c r="G543" s="6">
        <v>52.4</v>
      </c>
      <c r="H543" s="6">
        <v>16.11</v>
      </c>
      <c r="I543" s="7" t="s">
        <v>43</v>
      </c>
      <c r="J543" s="7" t="s">
        <v>44</v>
      </c>
      <c r="K543" s="7" t="s">
        <v>45</v>
      </c>
      <c r="L543" s="7" t="s">
        <v>46</v>
      </c>
      <c r="M543" s="7" t="s">
        <v>47</v>
      </c>
      <c r="N543" s="7" t="s">
        <v>1267</v>
      </c>
      <c r="O543" s="6">
        <v>0.39</v>
      </c>
      <c r="P543" s="7" t="s">
        <v>36</v>
      </c>
      <c r="Q543" s="7" t="s">
        <v>82</v>
      </c>
      <c r="R543" s="7" t="s">
        <v>345</v>
      </c>
      <c r="S543" s="8" t="s">
        <v>90</v>
      </c>
      <c r="T543" s="6">
        <v>20016</v>
      </c>
      <c r="U543" s="9">
        <v>42060</v>
      </c>
      <c r="V543" s="9">
        <v>42062</v>
      </c>
      <c r="W543" s="9" t="s">
        <v>974</v>
      </c>
      <c r="X543" s="10">
        <f>NETWORKDAYS(Table1[[#This Row],[Order Date]],Table1[[#This Row],[Ship Date]])</f>
        <v>3</v>
      </c>
      <c r="Y543" s="6">
        <v>592.52650000000006</v>
      </c>
      <c r="Z543" s="6">
        <v>85</v>
      </c>
      <c r="AA543" s="6">
        <v>4556.63</v>
      </c>
      <c r="AB543" s="6">
        <v>52.35</v>
      </c>
    </row>
    <row r="544" spans="1:28" ht="90" x14ac:dyDescent="0.45">
      <c r="A544" s="6">
        <v>1193</v>
      </c>
      <c r="B544" s="6">
        <v>29350</v>
      </c>
      <c r="C544" s="7" t="s">
        <v>1266</v>
      </c>
      <c r="D544" s="8" t="s">
        <v>78</v>
      </c>
      <c r="E544" s="7" t="s">
        <v>70</v>
      </c>
      <c r="F544" s="6">
        <v>0.05</v>
      </c>
      <c r="G544" s="6">
        <v>36.549999999999997</v>
      </c>
      <c r="H544" s="6">
        <v>13.89</v>
      </c>
      <c r="I544" s="7" t="s">
        <v>54</v>
      </c>
      <c r="J544" s="7" t="s">
        <v>44</v>
      </c>
      <c r="K544" s="7" t="s">
        <v>45</v>
      </c>
      <c r="L544" s="7" t="s">
        <v>105</v>
      </c>
      <c r="M544" s="7" t="s">
        <v>56</v>
      </c>
      <c r="N544" s="7" t="s">
        <v>1268</v>
      </c>
      <c r="O544" s="6">
        <v>0.41</v>
      </c>
      <c r="P544" s="7" t="s">
        <v>36</v>
      </c>
      <c r="Q544" s="7" t="s">
        <v>82</v>
      </c>
      <c r="R544" s="7" t="s">
        <v>345</v>
      </c>
      <c r="S544" s="8" t="s">
        <v>90</v>
      </c>
      <c r="T544" s="6">
        <v>20016</v>
      </c>
      <c r="U544" s="9">
        <v>42060</v>
      </c>
      <c r="V544" s="9">
        <v>42061</v>
      </c>
      <c r="W544" s="9" t="s">
        <v>974</v>
      </c>
      <c r="X544" s="10">
        <f>NETWORKDAYS(Table1[[#This Row],[Order Date]],Table1[[#This Row],[Ship Date]])</f>
        <v>2</v>
      </c>
      <c r="Y544" s="6">
        <v>232.8</v>
      </c>
      <c r="Z544" s="6">
        <v>83</v>
      </c>
      <c r="AA544" s="6">
        <v>2948.61</v>
      </c>
      <c r="AB544" s="6">
        <v>36.5</v>
      </c>
    </row>
    <row r="545" spans="1:28" ht="39" x14ac:dyDescent="0.45">
      <c r="A545" s="6">
        <v>1199</v>
      </c>
      <c r="B545" s="6">
        <v>87585</v>
      </c>
      <c r="C545" s="7" t="s">
        <v>1269</v>
      </c>
      <c r="D545" s="8" t="s">
        <v>78</v>
      </c>
      <c r="E545" s="7" t="s">
        <v>70</v>
      </c>
      <c r="F545" s="6">
        <v>0.1</v>
      </c>
      <c r="G545" s="6">
        <v>15.14</v>
      </c>
      <c r="H545" s="6">
        <v>4.53</v>
      </c>
      <c r="I545" s="7" t="s">
        <v>43</v>
      </c>
      <c r="J545" s="7" t="s">
        <v>44</v>
      </c>
      <c r="K545" s="7" t="s">
        <v>45</v>
      </c>
      <c r="L545" s="7" t="s">
        <v>187</v>
      </c>
      <c r="M545" s="7" t="s">
        <v>47</v>
      </c>
      <c r="N545" s="7" t="s">
        <v>1270</v>
      </c>
      <c r="O545" s="6">
        <v>0.81</v>
      </c>
      <c r="P545" s="7" t="s">
        <v>36</v>
      </c>
      <c r="Q545" s="7" t="s">
        <v>82</v>
      </c>
      <c r="R545" s="7" t="s">
        <v>302</v>
      </c>
      <c r="S545" s="8" t="s">
        <v>1271</v>
      </c>
      <c r="T545" s="6">
        <v>3060</v>
      </c>
      <c r="U545" s="9">
        <v>42060</v>
      </c>
      <c r="V545" s="9">
        <v>42063</v>
      </c>
      <c r="W545" s="9" t="s">
        <v>974</v>
      </c>
      <c r="X545" s="10">
        <f>NETWORKDAYS(Table1[[#This Row],[Order Date]],Table1[[#This Row],[Ship Date]])</f>
        <v>3</v>
      </c>
      <c r="Y545" s="6">
        <v>-24.897600000000001</v>
      </c>
      <c r="Z545" s="6">
        <v>5</v>
      </c>
      <c r="AA545" s="6">
        <v>75.17</v>
      </c>
      <c r="AB545" s="6">
        <v>15.04</v>
      </c>
    </row>
    <row r="546" spans="1:28" ht="64.5" x14ac:dyDescent="0.45">
      <c r="A546" s="6">
        <v>1200</v>
      </c>
      <c r="B546" s="6">
        <v>87585</v>
      </c>
      <c r="C546" s="7" t="s">
        <v>1272</v>
      </c>
      <c r="D546" s="8" t="s">
        <v>78</v>
      </c>
      <c r="E546" s="7" t="s">
        <v>70</v>
      </c>
      <c r="F546" s="6">
        <v>0.05</v>
      </c>
      <c r="G546" s="6">
        <v>52.4</v>
      </c>
      <c r="H546" s="6">
        <v>16.11</v>
      </c>
      <c r="I546" s="7" t="s">
        <v>43</v>
      </c>
      <c r="J546" s="7" t="s">
        <v>44</v>
      </c>
      <c r="K546" s="7" t="s">
        <v>45</v>
      </c>
      <c r="L546" s="7" t="s">
        <v>46</v>
      </c>
      <c r="M546" s="7" t="s">
        <v>47</v>
      </c>
      <c r="N546" s="7" t="s">
        <v>1267</v>
      </c>
      <c r="O546" s="6">
        <v>0.39</v>
      </c>
      <c r="P546" s="7" t="s">
        <v>36</v>
      </c>
      <c r="Q546" s="7" t="s">
        <v>82</v>
      </c>
      <c r="R546" s="7" t="s">
        <v>275</v>
      </c>
      <c r="S546" s="8" t="s">
        <v>1273</v>
      </c>
      <c r="T546" s="6">
        <v>7407</v>
      </c>
      <c r="U546" s="9">
        <v>42060</v>
      </c>
      <c r="V546" s="9">
        <v>42062</v>
      </c>
      <c r="W546" s="9" t="s">
        <v>974</v>
      </c>
      <c r="X546" s="10">
        <f>NETWORKDAYS(Table1[[#This Row],[Order Date]],Table1[[#This Row],[Ship Date]])</f>
        <v>3</v>
      </c>
      <c r="Y546" s="6">
        <v>776.77440000000001</v>
      </c>
      <c r="Z546" s="6">
        <v>21</v>
      </c>
      <c r="AA546" s="6">
        <v>1125.76</v>
      </c>
      <c r="AB546" s="6">
        <v>52.35</v>
      </c>
    </row>
    <row r="547" spans="1:28" ht="90" x14ac:dyDescent="0.45">
      <c r="A547" s="6">
        <v>1202</v>
      </c>
      <c r="B547" s="6">
        <v>87585</v>
      </c>
      <c r="C547" s="7" t="s">
        <v>1274</v>
      </c>
      <c r="D547" s="8" t="s">
        <v>78</v>
      </c>
      <c r="E547" s="7" t="s">
        <v>70</v>
      </c>
      <c r="F547" s="6">
        <v>0.05</v>
      </c>
      <c r="G547" s="6">
        <v>36.549999999999997</v>
      </c>
      <c r="H547" s="6">
        <v>13.89</v>
      </c>
      <c r="I547" s="7" t="s">
        <v>54</v>
      </c>
      <c r="J547" s="7" t="s">
        <v>44</v>
      </c>
      <c r="K547" s="7" t="s">
        <v>45</v>
      </c>
      <c r="L547" s="7" t="s">
        <v>105</v>
      </c>
      <c r="M547" s="7" t="s">
        <v>56</v>
      </c>
      <c r="N547" s="7" t="s">
        <v>1268</v>
      </c>
      <c r="O547" s="6">
        <v>0.41</v>
      </c>
      <c r="P547" s="7" t="s">
        <v>36</v>
      </c>
      <c r="Q547" s="7" t="s">
        <v>82</v>
      </c>
      <c r="R547" s="7" t="s">
        <v>275</v>
      </c>
      <c r="S547" s="8" t="s">
        <v>1275</v>
      </c>
      <c r="T547" s="6">
        <v>7079</v>
      </c>
      <c r="U547" s="9">
        <v>42060</v>
      </c>
      <c r="V547" s="9">
        <v>42061</v>
      </c>
      <c r="W547" s="9" t="s">
        <v>974</v>
      </c>
      <c r="X547" s="10">
        <f>NETWORKDAYS(Table1[[#This Row],[Order Date]],Table1[[#This Row],[Ship Date]])</f>
        <v>2</v>
      </c>
      <c r="Y547" s="6">
        <v>344.54399999999998</v>
      </c>
      <c r="Z547" s="6">
        <v>21</v>
      </c>
      <c r="AA547" s="6">
        <v>746.03</v>
      </c>
      <c r="AB547" s="6">
        <v>36.5</v>
      </c>
    </row>
    <row r="548" spans="1:28" ht="64.5" x14ac:dyDescent="0.45">
      <c r="A548" s="6">
        <v>2361</v>
      </c>
      <c r="B548" s="6">
        <v>88266</v>
      </c>
      <c r="C548" s="7" t="s">
        <v>1276</v>
      </c>
      <c r="D548" s="8" t="s">
        <v>28</v>
      </c>
      <c r="E548" s="7" t="s">
        <v>70</v>
      </c>
      <c r="F548" s="6">
        <v>0.06</v>
      </c>
      <c r="G548" s="6">
        <v>8.33</v>
      </c>
      <c r="H548" s="6">
        <v>1.99</v>
      </c>
      <c r="I548" s="7" t="s">
        <v>43</v>
      </c>
      <c r="J548" s="7" t="s">
        <v>62</v>
      </c>
      <c r="K548" s="7" t="s">
        <v>71</v>
      </c>
      <c r="L548" s="7" t="s">
        <v>93</v>
      </c>
      <c r="M548" s="7" t="s">
        <v>94</v>
      </c>
      <c r="N548" s="7" t="s">
        <v>172</v>
      </c>
      <c r="O548" s="6">
        <v>0.52</v>
      </c>
      <c r="P548" s="7" t="s">
        <v>36</v>
      </c>
      <c r="Q548" s="7" t="s">
        <v>37</v>
      </c>
      <c r="R548" s="7" t="s">
        <v>96</v>
      </c>
      <c r="S548" s="8" t="s">
        <v>1277</v>
      </c>
      <c r="T548" s="6">
        <v>32259</v>
      </c>
      <c r="U548" s="9">
        <v>42060</v>
      </c>
      <c r="V548" s="9">
        <v>42061</v>
      </c>
      <c r="W548" s="9" t="s">
        <v>974</v>
      </c>
      <c r="X548" s="10">
        <f>NETWORKDAYS(Table1[[#This Row],[Order Date]],Table1[[#This Row],[Ship Date]])</f>
        <v>2</v>
      </c>
      <c r="Y548" s="6">
        <v>-344.82</v>
      </c>
      <c r="Z548" s="6">
        <v>1</v>
      </c>
      <c r="AA548" s="6">
        <v>8.49</v>
      </c>
      <c r="AB548" s="6">
        <v>8.27</v>
      </c>
    </row>
    <row r="549" spans="1:28" ht="64.5" x14ac:dyDescent="0.45">
      <c r="A549" s="6">
        <v>851</v>
      </c>
      <c r="B549" s="6">
        <v>88568</v>
      </c>
      <c r="C549" s="7" t="s">
        <v>626</v>
      </c>
      <c r="D549" s="8" t="s">
        <v>53</v>
      </c>
      <c r="E549" s="7" t="s">
        <v>79</v>
      </c>
      <c r="F549" s="6">
        <v>0.1</v>
      </c>
      <c r="G549" s="6">
        <v>50.98</v>
      </c>
      <c r="H549" s="6">
        <v>22.24</v>
      </c>
      <c r="I549" s="7" t="s">
        <v>43</v>
      </c>
      <c r="J549" s="7" t="s">
        <v>62</v>
      </c>
      <c r="K549" s="7" t="s">
        <v>32</v>
      </c>
      <c r="L549" s="7" t="s">
        <v>99</v>
      </c>
      <c r="M549" s="7" t="s">
        <v>131</v>
      </c>
      <c r="N549" s="7" t="s">
        <v>1278</v>
      </c>
      <c r="O549" s="6">
        <v>0.55000000000000004</v>
      </c>
      <c r="P549" s="7" t="s">
        <v>36</v>
      </c>
      <c r="Q549" s="7" t="s">
        <v>58</v>
      </c>
      <c r="R549" s="7" t="s">
        <v>59</v>
      </c>
      <c r="S549" s="8" t="s">
        <v>628</v>
      </c>
      <c r="T549" s="6">
        <v>91745</v>
      </c>
      <c r="U549" s="9">
        <v>42060</v>
      </c>
      <c r="V549" s="9">
        <v>42062</v>
      </c>
      <c r="W549" s="9" t="s">
        <v>974</v>
      </c>
      <c r="X549" s="10">
        <f>NETWORKDAYS(Table1[[#This Row],[Order Date]],Table1[[#This Row],[Ship Date]])</f>
        <v>3</v>
      </c>
      <c r="Y549" s="6">
        <v>98.12</v>
      </c>
      <c r="Z549" s="6">
        <v>6</v>
      </c>
      <c r="AA549" s="6">
        <v>300.63</v>
      </c>
      <c r="AB549" s="6">
        <v>50.88</v>
      </c>
    </row>
    <row r="550" spans="1:28" ht="26.25" x14ac:dyDescent="0.45">
      <c r="A550" s="6">
        <v>2980</v>
      </c>
      <c r="B550" s="6">
        <v>86547</v>
      </c>
      <c r="C550" s="7" t="s">
        <v>670</v>
      </c>
      <c r="D550" s="8" t="s">
        <v>78</v>
      </c>
      <c r="E550" s="7" t="s">
        <v>86</v>
      </c>
      <c r="F550" s="6">
        <v>7.0000000000000007E-2</v>
      </c>
      <c r="G550" s="6">
        <v>2.61</v>
      </c>
      <c r="H550" s="6">
        <v>0.5</v>
      </c>
      <c r="I550" s="7" t="s">
        <v>43</v>
      </c>
      <c r="J550" s="7" t="s">
        <v>62</v>
      </c>
      <c r="K550" s="7" t="s">
        <v>45</v>
      </c>
      <c r="L550" s="7" t="s">
        <v>121</v>
      </c>
      <c r="M550" s="7" t="s">
        <v>47</v>
      </c>
      <c r="N550" s="7" t="s">
        <v>1279</v>
      </c>
      <c r="O550" s="6">
        <v>0.39</v>
      </c>
      <c r="P550" s="7" t="s">
        <v>36</v>
      </c>
      <c r="Q550" s="7" t="s">
        <v>82</v>
      </c>
      <c r="R550" s="7" t="s">
        <v>173</v>
      </c>
      <c r="S550" s="8" t="s">
        <v>672</v>
      </c>
      <c r="T550" s="6">
        <v>44870</v>
      </c>
      <c r="U550" s="9">
        <v>42060</v>
      </c>
      <c r="V550" s="9">
        <v>42062</v>
      </c>
      <c r="W550" s="9" t="s">
        <v>974</v>
      </c>
      <c r="X550" s="10">
        <f>NETWORKDAYS(Table1[[#This Row],[Order Date]],Table1[[#This Row],[Ship Date]])</f>
        <v>3</v>
      </c>
      <c r="Y550" s="6">
        <v>10.798500000000001</v>
      </c>
      <c r="Z550" s="6">
        <v>6</v>
      </c>
      <c r="AA550" s="6">
        <v>15.65</v>
      </c>
      <c r="AB550" s="6">
        <v>2.54</v>
      </c>
    </row>
    <row r="551" spans="1:28" ht="102.75" x14ac:dyDescent="0.45">
      <c r="A551" s="6">
        <v>868</v>
      </c>
      <c r="B551" s="6">
        <v>91194</v>
      </c>
      <c r="C551" s="7" t="s">
        <v>1280</v>
      </c>
      <c r="D551" s="8" t="s">
        <v>42</v>
      </c>
      <c r="E551" s="7" t="s">
        <v>147</v>
      </c>
      <c r="F551" s="6">
        <v>0.04</v>
      </c>
      <c r="G551" s="6">
        <v>29.18</v>
      </c>
      <c r="H551" s="6">
        <v>8.5500000000000007</v>
      </c>
      <c r="I551" s="7" t="s">
        <v>54</v>
      </c>
      <c r="J551" s="7" t="s">
        <v>62</v>
      </c>
      <c r="K551" s="7" t="s">
        <v>32</v>
      </c>
      <c r="L551" s="7" t="s">
        <v>99</v>
      </c>
      <c r="M551" s="7" t="s">
        <v>47</v>
      </c>
      <c r="N551" s="7" t="s">
        <v>1281</v>
      </c>
      <c r="O551" s="6">
        <v>0.42</v>
      </c>
      <c r="P551" s="7" t="s">
        <v>36</v>
      </c>
      <c r="Q551" s="7" t="s">
        <v>49</v>
      </c>
      <c r="R551" s="7" t="s">
        <v>50</v>
      </c>
      <c r="S551" s="8" t="s">
        <v>1282</v>
      </c>
      <c r="T551" s="6">
        <v>55126</v>
      </c>
      <c r="U551" s="9">
        <v>42060</v>
      </c>
      <c r="V551" s="9">
        <v>42062</v>
      </c>
      <c r="W551" s="9" t="s">
        <v>974</v>
      </c>
      <c r="X551" s="10">
        <f>NETWORKDAYS(Table1[[#This Row],[Order Date]],Table1[[#This Row],[Ship Date]])</f>
        <v>3</v>
      </c>
      <c r="Y551" s="6">
        <v>201.7353</v>
      </c>
      <c r="Z551" s="6">
        <v>10</v>
      </c>
      <c r="AA551" s="6">
        <v>292.37</v>
      </c>
      <c r="AB551" s="6">
        <v>29.14</v>
      </c>
    </row>
    <row r="552" spans="1:28" ht="77.25" x14ac:dyDescent="0.45">
      <c r="A552" s="6">
        <v>868</v>
      </c>
      <c r="B552" s="6">
        <v>91194</v>
      </c>
      <c r="C552" s="7" t="s">
        <v>1280</v>
      </c>
      <c r="D552" s="8" t="s">
        <v>42</v>
      </c>
      <c r="E552" s="7" t="s">
        <v>147</v>
      </c>
      <c r="F552" s="6">
        <v>0</v>
      </c>
      <c r="G552" s="6">
        <v>80.98</v>
      </c>
      <c r="H552" s="6">
        <v>35</v>
      </c>
      <c r="I552" s="7" t="s">
        <v>43</v>
      </c>
      <c r="J552" s="7" t="s">
        <v>62</v>
      </c>
      <c r="K552" s="7" t="s">
        <v>45</v>
      </c>
      <c r="L552" s="7" t="s">
        <v>187</v>
      </c>
      <c r="M552" s="7" t="s">
        <v>131</v>
      </c>
      <c r="N552" s="7" t="s">
        <v>1283</v>
      </c>
      <c r="O552" s="6">
        <v>0.83</v>
      </c>
      <c r="P552" s="7" t="s">
        <v>36</v>
      </c>
      <c r="Q552" s="7" t="s">
        <v>49</v>
      </c>
      <c r="R552" s="7" t="s">
        <v>50</v>
      </c>
      <c r="S552" s="8" t="s">
        <v>1282</v>
      </c>
      <c r="T552" s="6">
        <v>55126</v>
      </c>
      <c r="U552" s="9">
        <v>42060</v>
      </c>
      <c r="V552" s="9">
        <v>42062</v>
      </c>
      <c r="W552" s="9" t="s">
        <v>974</v>
      </c>
      <c r="X552" s="10">
        <f>NETWORKDAYS(Table1[[#This Row],[Order Date]],Table1[[#This Row],[Ship Date]])</f>
        <v>3</v>
      </c>
      <c r="Y552" s="6">
        <v>-684.78</v>
      </c>
      <c r="Z552" s="6">
        <v>8</v>
      </c>
      <c r="AA552" s="6">
        <v>682.79</v>
      </c>
      <c r="AB552" s="6">
        <v>80.98</v>
      </c>
    </row>
    <row r="553" spans="1:28" ht="51.75" x14ac:dyDescent="0.45">
      <c r="A553" s="6">
        <v>907</v>
      </c>
      <c r="B553" s="6">
        <v>86459</v>
      </c>
      <c r="C553" s="7" t="s">
        <v>1284</v>
      </c>
      <c r="D553" s="8" t="s">
        <v>28</v>
      </c>
      <c r="E553" s="7" t="s">
        <v>29</v>
      </c>
      <c r="F553" s="6">
        <v>0.09</v>
      </c>
      <c r="G553" s="6">
        <v>35.99</v>
      </c>
      <c r="H553" s="6">
        <v>5.99</v>
      </c>
      <c r="I553" s="7" t="s">
        <v>43</v>
      </c>
      <c r="J553" s="7" t="s">
        <v>87</v>
      </c>
      <c r="K553" s="7" t="s">
        <v>71</v>
      </c>
      <c r="L553" s="7" t="s">
        <v>234</v>
      </c>
      <c r="M553" s="7" t="s">
        <v>56</v>
      </c>
      <c r="N553" s="7" t="s">
        <v>950</v>
      </c>
      <c r="O553" s="6">
        <v>0.38</v>
      </c>
      <c r="P553" s="7" t="s">
        <v>36</v>
      </c>
      <c r="Q553" s="7" t="s">
        <v>37</v>
      </c>
      <c r="R553" s="7" t="s">
        <v>364</v>
      </c>
      <c r="S553" s="8" t="s">
        <v>1285</v>
      </c>
      <c r="T553" s="6">
        <v>42420</v>
      </c>
      <c r="U553" s="9">
        <v>42061</v>
      </c>
      <c r="V553" s="9">
        <v>42062</v>
      </c>
      <c r="W553" s="9" t="s">
        <v>974</v>
      </c>
      <c r="X553" s="10">
        <f>NETWORKDAYS(Table1[[#This Row],[Order Date]],Table1[[#This Row],[Ship Date]])</f>
        <v>2</v>
      </c>
      <c r="Y553" s="6">
        <v>114.3165</v>
      </c>
      <c r="Z553" s="6">
        <v>5</v>
      </c>
      <c r="AA553" s="6">
        <v>151.6</v>
      </c>
      <c r="AB553" s="6">
        <v>35.9</v>
      </c>
    </row>
    <row r="554" spans="1:28" ht="128.25" x14ac:dyDescent="0.45">
      <c r="A554" s="6">
        <v>1639</v>
      </c>
      <c r="B554" s="6">
        <v>89705</v>
      </c>
      <c r="C554" s="7" t="s">
        <v>1286</v>
      </c>
      <c r="D554" s="8" t="s">
        <v>78</v>
      </c>
      <c r="E554" s="7" t="s">
        <v>29</v>
      </c>
      <c r="F554" s="6">
        <v>0.08</v>
      </c>
      <c r="G554" s="6">
        <v>55.48</v>
      </c>
      <c r="H554" s="6">
        <v>6.79</v>
      </c>
      <c r="I554" s="7" t="s">
        <v>43</v>
      </c>
      <c r="J554" s="7" t="s">
        <v>87</v>
      </c>
      <c r="K554" s="7" t="s">
        <v>45</v>
      </c>
      <c r="L554" s="7" t="s">
        <v>55</v>
      </c>
      <c r="M554" s="7" t="s">
        <v>47</v>
      </c>
      <c r="N554" s="7" t="s">
        <v>1218</v>
      </c>
      <c r="O554" s="6">
        <v>0.37</v>
      </c>
      <c r="P554" s="7" t="s">
        <v>36</v>
      </c>
      <c r="Q554" s="7" t="s">
        <v>82</v>
      </c>
      <c r="R554" s="7" t="s">
        <v>294</v>
      </c>
      <c r="S554" s="8" t="s">
        <v>1287</v>
      </c>
      <c r="T554" s="6">
        <v>6901</v>
      </c>
      <c r="U554" s="9">
        <v>42061</v>
      </c>
      <c r="V554" s="9">
        <v>42063</v>
      </c>
      <c r="W554" s="9" t="s">
        <v>974</v>
      </c>
      <c r="X554" s="10">
        <f>NETWORKDAYS(Table1[[#This Row],[Order Date]],Table1[[#This Row],[Ship Date]])</f>
        <v>2</v>
      </c>
      <c r="Y554" s="6">
        <v>147.75659999999999</v>
      </c>
      <c r="Z554" s="6">
        <v>4</v>
      </c>
      <c r="AA554" s="6">
        <v>214.14</v>
      </c>
      <c r="AB554" s="6">
        <v>55.4</v>
      </c>
    </row>
    <row r="555" spans="1:28" ht="39" x14ac:dyDescent="0.45">
      <c r="A555" s="6">
        <v>2114</v>
      </c>
      <c r="B555" s="6">
        <v>88405</v>
      </c>
      <c r="C555" s="7" t="s">
        <v>498</v>
      </c>
      <c r="D555" s="8" t="s">
        <v>28</v>
      </c>
      <c r="E555" s="7" t="s">
        <v>29</v>
      </c>
      <c r="F555" s="6">
        <v>7.0000000000000007E-2</v>
      </c>
      <c r="G555" s="6">
        <v>226.67</v>
      </c>
      <c r="H555" s="6">
        <v>28.16</v>
      </c>
      <c r="I555" s="7" t="s">
        <v>30</v>
      </c>
      <c r="J555" s="7" t="s">
        <v>62</v>
      </c>
      <c r="K555" s="7" t="s">
        <v>32</v>
      </c>
      <c r="L555" s="7" t="s">
        <v>80</v>
      </c>
      <c r="M555" s="7" t="s">
        <v>73</v>
      </c>
      <c r="N555" s="7" t="s">
        <v>305</v>
      </c>
      <c r="O555" s="6">
        <v>0.59</v>
      </c>
      <c r="P555" s="7" t="s">
        <v>36</v>
      </c>
      <c r="Q555" s="7" t="s">
        <v>37</v>
      </c>
      <c r="R555" s="7" t="s">
        <v>169</v>
      </c>
      <c r="S555" s="8" t="s">
        <v>260</v>
      </c>
      <c r="T555" s="6">
        <v>23518</v>
      </c>
      <c r="U555" s="9">
        <v>42061</v>
      </c>
      <c r="V555" s="9">
        <v>42062</v>
      </c>
      <c r="W555" s="9" t="s">
        <v>974</v>
      </c>
      <c r="X555" s="10">
        <f>NETWORKDAYS(Table1[[#This Row],[Order Date]],Table1[[#This Row],[Ship Date]])</f>
        <v>2</v>
      </c>
      <c r="Y555" s="6">
        <v>53.114400000000003</v>
      </c>
      <c r="Z555" s="6">
        <v>1</v>
      </c>
      <c r="AA555" s="6">
        <v>255.83</v>
      </c>
      <c r="AB555" s="6">
        <v>226.6</v>
      </c>
    </row>
    <row r="556" spans="1:28" ht="39" x14ac:dyDescent="0.45">
      <c r="A556" s="6">
        <v>2114</v>
      </c>
      <c r="B556" s="6">
        <v>88405</v>
      </c>
      <c r="C556" s="7" t="s">
        <v>498</v>
      </c>
      <c r="D556" s="8" t="s">
        <v>28</v>
      </c>
      <c r="E556" s="7" t="s">
        <v>29</v>
      </c>
      <c r="F556" s="6">
        <v>0.08</v>
      </c>
      <c r="G556" s="6">
        <v>20.98</v>
      </c>
      <c r="H556" s="6">
        <v>53.03</v>
      </c>
      <c r="I556" s="7" t="s">
        <v>30</v>
      </c>
      <c r="J556" s="7" t="s">
        <v>62</v>
      </c>
      <c r="K556" s="7" t="s">
        <v>45</v>
      </c>
      <c r="L556" s="7" t="s">
        <v>187</v>
      </c>
      <c r="M556" s="7" t="s">
        <v>73</v>
      </c>
      <c r="N556" s="7" t="s">
        <v>1013</v>
      </c>
      <c r="O556" s="6">
        <v>0.78</v>
      </c>
      <c r="P556" s="7" t="s">
        <v>36</v>
      </c>
      <c r="Q556" s="7" t="s">
        <v>37</v>
      </c>
      <c r="R556" s="7" t="s">
        <v>169</v>
      </c>
      <c r="S556" s="8" t="s">
        <v>260</v>
      </c>
      <c r="T556" s="6">
        <v>23518</v>
      </c>
      <c r="U556" s="9">
        <v>42061</v>
      </c>
      <c r="V556" s="9">
        <v>42063</v>
      </c>
      <c r="W556" s="9" t="s">
        <v>974</v>
      </c>
      <c r="X556" s="10">
        <f>NETWORKDAYS(Table1[[#This Row],[Order Date]],Table1[[#This Row],[Ship Date]])</f>
        <v>2</v>
      </c>
      <c r="Y556" s="6">
        <v>8.7420000000000009</v>
      </c>
      <c r="Z556" s="6">
        <v>20</v>
      </c>
      <c r="AA556" s="6">
        <v>421.18</v>
      </c>
      <c r="AB556" s="6">
        <v>20.9</v>
      </c>
    </row>
    <row r="557" spans="1:28" ht="90" x14ac:dyDescent="0.45">
      <c r="A557" s="6">
        <v>2979</v>
      </c>
      <c r="B557" s="6">
        <v>86545</v>
      </c>
      <c r="C557" s="7" t="s">
        <v>1288</v>
      </c>
      <c r="D557" s="8" t="s">
        <v>42</v>
      </c>
      <c r="E557" s="7" t="s">
        <v>29</v>
      </c>
      <c r="F557" s="6">
        <v>0.02</v>
      </c>
      <c r="G557" s="6">
        <v>5.34</v>
      </c>
      <c r="H557" s="6">
        <v>2.99</v>
      </c>
      <c r="I557" s="7" t="s">
        <v>43</v>
      </c>
      <c r="J557" s="7" t="s">
        <v>62</v>
      </c>
      <c r="K557" s="7" t="s">
        <v>45</v>
      </c>
      <c r="L557" s="7" t="s">
        <v>46</v>
      </c>
      <c r="M557" s="7" t="s">
        <v>47</v>
      </c>
      <c r="N557" s="7" t="s">
        <v>1289</v>
      </c>
      <c r="O557" s="6">
        <v>0.38</v>
      </c>
      <c r="P557" s="7" t="s">
        <v>36</v>
      </c>
      <c r="Q557" s="7" t="s">
        <v>49</v>
      </c>
      <c r="R557" s="7" t="s">
        <v>590</v>
      </c>
      <c r="S557" s="8" t="s">
        <v>1290</v>
      </c>
      <c r="T557" s="6">
        <v>58601</v>
      </c>
      <c r="U557" s="9">
        <v>42061</v>
      </c>
      <c r="V557" s="9">
        <v>42063</v>
      </c>
      <c r="W557" s="9" t="s">
        <v>974</v>
      </c>
      <c r="X557" s="10">
        <f>NETWORKDAYS(Table1[[#This Row],[Order Date]],Table1[[#This Row],[Ship Date]])</f>
        <v>2</v>
      </c>
      <c r="Y557" s="6">
        <v>5.2954999999999997</v>
      </c>
      <c r="Z557" s="6">
        <v>6</v>
      </c>
      <c r="AA557" s="6">
        <v>34.729999999999997</v>
      </c>
      <c r="AB557" s="6">
        <v>5.32</v>
      </c>
    </row>
    <row r="558" spans="1:28" ht="90" x14ac:dyDescent="0.45">
      <c r="A558" s="6">
        <v>2979</v>
      </c>
      <c r="B558" s="6">
        <v>86545</v>
      </c>
      <c r="C558" s="7" t="s">
        <v>1288</v>
      </c>
      <c r="D558" s="8" t="s">
        <v>42</v>
      </c>
      <c r="E558" s="7" t="s">
        <v>29</v>
      </c>
      <c r="F558" s="6">
        <v>0.03</v>
      </c>
      <c r="G558" s="6">
        <v>40.98</v>
      </c>
      <c r="H558" s="6">
        <v>7.47</v>
      </c>
      <c r="I558" s="7" t="s">
        <v>43</v>
      </c>
      <c r="J558" s="7" t="s">
        <v>62</v>
      </c>
      <c r="K558" s="7" t="s">
        <v>45</v>
      </c>
      <c r="L558" s="7" t="s">
        <v>46</v>
      </c>
      <c r="M558" s="7" t="s">
        <v>47</v>
      </c>
      <c r="N558" s="7" t="s">
        <v>1291</v>
      </c>
      <c r="O558" s="6">
        <v>0.37</v>
      </c>
      <c r="P558" s="7" t="s">
        <v>36</v>
      </c>
      <c r="Q558" s="7" t="s">
        <v>49</v>
      </c>
      <c r="R558" s="7" t="s">
        <v>590</v>
      </c>
      <c r="S558" s="8" t="s">
        <v>1290</v>
      </c>
      <c r="T558" s="6">
        <v>58601</v>
      </c>
      <c r="U558" s="9">
        <v>42061</v>
      </c>
      <c r="V558" s="9">
        <v>42062</v>
      </c>
      <c r="W558" s="9" t="s">
        <v>974</v>
      </c>
      <c r="X558" s="10">
        <f>NETWORKDAYS(Table1[[#This Row],[Order Date]],Table1[[#This Row],[Ship Date]])</f>
        <v>2</v>
      </c>
      <c r="Y558" s="6">
        <v>170.79570000000001</v>
      </c>
      <c r="Z558" s="6">
        <v>6</v>
      </c>
      <c r="AA558" s="6">
        <v>247.53</v>
      </c>
      <c r="AB558" s="6">
        <v>40.950000000000003</v>
      </c>
    </row>
    <row r="559" spans="1:28" ht="64.5" x14ac:dyDescent="0.45">
      <c r="A559" s="6">
        <v>573</v>
      </c>
      <c r="B559" s="6">
        <v>86556</v>
      </c>
      <c r="C559" s="7" t="s">
        <v>1292</v>
      </c>
      <c r="D559" s="8" t="s">
        <v>42</v>
      </c>
      <c r="E559" s="7" t="s">
        <v>70</v>
      </c>
      <c r="F559" s="6">
        <v>0.08</v>
      </c>
      <c r="G559" s="6">
        <v>415.88</v>
      </c>
      <c r="H559" s="6">
        <v>11.37</v>
      </c>
      <c r="I559" s="7" t="s">
        <v>43</v>
      </c>
      <c r="J559" s="7" t="s">
        <v>62</v>
      </c>
      <c r="K559" s="7" t="s">
        <v>45</v>
      </c>
      <c r="L559" s="7" t="s">
        <v>187</v>
      </c>
      <c r="M559" s="7" t="s">
        <v>47</v>
      </c>
      <c r="N559" s="7" t="s">
        <v>1293</v>
      </c>
      <c r="O559" s="6">
        <v>0.56999999999999995</v>
      </c>
      <c r="P559" s="7" t="s">
        <v>36</v>
      </c>
      <c r="Q559" s="7" t="s">
        <v>49</v>
      </c>
      <c r="R559" s="7" t="s">
        <v>75</v>
      </c>
      <c r="S559" s="8" t="s">
        <v>1294</v>
      </c>
      <c r="T559" s="6">
        <v>61554</v>
      </c>
      <c r="U559" s="9">
        <v>42061</v>
      </c>
      <c r="V559" s="9">
        <v>42062</v>
      </c>
      <c r="W559" s="9" t="s">
        <v>974</v>
      </c>
      <c r="X559" s="10">
        <f>NETWORKDAYS(Table1[[#This Row],[Order Date]],Table1[[#This Row],[Ship Date]])</f>
        <v>2</v>
      </c>
      <c r="Y559" s="6">
        <v>-269.08440000000002</v>
      </c>
      <c r="Z559" s="6">
        <v>1</v>
      </c>
      <c r="AA559" s="6">
        <v>405.57</v>
      </c>
      <c r="AB559" s="6">
        <v>415.8</v>
      </c>
    </row>
    <row r="560" spans="1:28" ht="77.25" x14ac:dyDescent="0.45">
      <c r="A560" s="6">
        <v>1665</v>
      </c>
      <c r="B560" s="6">
        <v>90678</v>
      </c>
      <c r="C560" s="7" t="s">
        <v>1295</v>
      </c>
      <c r="D560" s="8" t="s">
        <v>53</v>
      </c>
      <c r="E560" s="7" t="s">
        <v>70</v>
      </c>
      <c r="F560" s="6">
        <v>0.1</v>
      </c>
      <c r="G560" s="6">
        <v>3.6</v>
      </c>
      <c r="H560" s="6">
        <v>2.2000000000000002</v>
      </c>
      <c r="I560" s="7" t="s">
        <v>43</v>
      </c>
      <c r="J560" s="7" t="s">
        <v>44</v>
      </c>
      <c r="K560" s="7" t="s">
        <v>45</v>
      </c>
      <c r="L560" s="7" t="s">
        <v>55</v>
      </c>
      <c r="M560" s="7" t="s">
        <v>56</v>
      </c>
      <c r="N560" s="7" t="s">
        <v>1296</v>
      </c>
      <c r="O560" s="6">
        <v>0.39</v>
      </c>
      <c r="P560" s="7" t="s">
        <v>36</v>
      </c>
      <c r="Q560" s="7" t="s">
        <v>58</v>
      </c>
      <c r="R560" s="7" t="s">
        <v>59</v>
      </c>
      <c r="S560" s="8" t="s">
        <v>1297</v>
      </c>
      <c r="T560" s="6">
        <v>92653</v>
      </c>
      <c r="U560" s="9">
        <v>42061</v>
      </c>
      <c r="V560" s="9">
        <v>42062</v>
      </c>
      <c r="W560" s="9" t="s">
        <v>974</v>
      </c>
      <c r="X560" s="10">
        <f>NETWORKDAYS(Table1[[#This Row],[Order Date]],Table1[[#This Row],[Ship Date]])</f>
        <v>2</v>
      </c>
      <c r="Y560" s="6">
        <v>-8.2799999999999994</v>
      </c>
      <c r="Z560" s="6">
        <v>2</v>
      </c>
      <c r="AA560" s="6">
        <v>6.97</v>
      </c>
      <c r="AB560" s="6">
        <v>3.5</v>
      </c>
    </row>
    <row r="561" spans="1:28" ht="26.25" x14ac:dyDescent="0.45">
      <c r="A561" s="6">
        <v>865</v>
      </c>
      <c r="B561" s="6">
        <v>90675</v>
      </c>
      <c r="C561" s="7" t="s">
        <v>1298</v>
      </c>
      <c r="D561" s="8" t="s">
        <v>42</v>
      </c>
      <c r="E561" s="7" t="s">
        <v>79</v>
      </c>
      <c r="F561" s="6">
        <v>0.04</v>
      </c>
      <c r="G561" s="6">
        <v>6.48</v>
      </c>
      <c r="H561" s="6">
        <v>5.16</v>
      </c>
      <c r="I561" s="7" t="s">
        <v>54</v>
      </c>
      <c r="J561" s="7" t="s">
        <v>62</v>
      </c>
      <c r="K561" s="7" t="s">
        <v>45</v>
      </c>
      <c r="L561" s="7" t="s">
        <v>55</v>
      </c>
      <c r="M561" s="7" t="s">
        <v>47</v>
      </c>
      <c r="N561" s="7" t="s">
        <v>1299</v>
      </c>
      <c r="O561" s="6">
        <v>0.37</v>
      </c>
      <c r="P561" s="7" t="s">
        <v>36</v>
      </c>
      <c r="Q561" s="7" t="s">
        <v>49</v>
      </c>
      <c r="R561" s="7" t="s">
        <v>256</v>
      </c>
      <c r="S561" s="8" t="s">
        <v>1300</v>
      </c>
      <c r="T561" s="6">
        <v>46312</v>
      </c>
      <c r="U561" s="9">
        <v>42061</v>
      </c>
      <c r="V561" s="9">
        <v>42038</v>
      </c>
      <c r="W561" s="9" t="s">
        <v>974</v>
      </c>
      <c r="X561" s="10">
        <f>NETWORKDAYS(Table1[[#This Row],[Order Date]],Table1[[#This Row],[Ship Date]])</f>
        <v>-18</v>
      </c>
      <c r="Y561" s="6">
        <v>-11.1332</v>
      </c>
      <c r="Z561" s="6">
        <v>12</v>
      </c>
      <c r="AA561" s="6">
        <v>86.79</v>
      </c>
      <c r="AB561" s="6">
        <v>6.44</v>
      </c>
    </row>
    <row r="562" spans="1:28" ht="90" x14ac:dyDescent="0.45">
      <c r="A562" s="6">
        <v>621</v>
      </c>
      <c r="B562" s="6">
        <v>91432</v>
      </c>
      <c r="C562" s="7" t="s">
        <v>1301</v>
      </c>
      <c r="D562" s="8" t="s">
        <v>78</v>
      </c>
      <c r="E562" s="7" t="s">
        <v>86</v>
      </c>
      <c r="F562" s="6">
        <v>0.1</v>
      </c>
      <c r="G562" s="6">
        <v>6.88</v>
      </c>
      <c r="H562" s="6">
        <v>2</v>
      </c>
      <c r="I562" s="7" t="s">
        <v>43</v>
      </c>
      <c r="J562" s="7" t="s">
        <v>87</v>
      </c>
      <c r="K562" s="7" t="s">
        <v>45</v>
      </c>
      <c r="L562" s="7" t="s">
        <v>55</v>
      </c>
      <c r="M562" s="7" t="s">
        <v>56</v>
      </c>
      <c r="N562" s="7" t="s">
        <v>1302</v>
      </c>
      <c r="O562" s="6">
        <v>0.39</v>
      </c>
      <c r="P562" s="7" t="s">
        <v>36</v>
      </c>
      <c r="Q562" s="7" t="s">
        <v>82</v>
      </c>
      <c r="R562" s="7" t="s">
        <v>294</v>
      </c>
      <c r="S562" s="8" t="s">
        <v>1303</v>
      </c>
      <c r="T562" s="6">
        <v>6111</v>
      </c>
      <c r="U562" s="9">
        <v>42061</v>
      </c>
      <c r="V562" s="9">
        <v>42062</v>
      </c>
      <c r="W562" s="9" t="s">
        <v>974</v>
      </c>
      <c r="X562" s="10">
        <f>NETWORKDAYS(Table1[[#This Row],[Order Date]],Table1[[#This Row],[Ship Date]])</f>
        <v>2</v>
      </c>
      <c r="Y562" s="6">
        <v>18.420000000000002</v>
      </c>
      <c r="Z562" s="6">
        <v>5</v>
      </c>
      <c r="AA562" s="6">
        <v>31.46</v>
      </c>
      <c r="AB562" s="6">
        <v>6.78</v>
      </c>
    </row>
    <row r="563" spans="1:28" ht="51.75" x14ac:dyDescent="0.45">
      <c r="A563" s="6">
        <v>622</v>
      </c>
      <c r="B563" s="6">
        <v>91432</v>
      </c>
      <c r="C563" s="7" t="s">
        <v>1304</v>
      </c>
      <c r="D563" s="8" t="s">
        <v>78</v>
      </c>
      <c r="E563" s="7" t="s">
        <v>86</v>
      </c>
      <c r="F563" s="6">
        <v>0.06</v>
      </c>
      <c r="G563" s="6">
        <v>195.99</v>
      </c>
      <c r="H563" s="6">
        <v>8.99</v>
      </c>
      <c r="I563" s="7" t="s">
        <v>43</v>
      </c>
      <c r="J563" s="7" t="s">
        <v>87</v>
      </c>
      <c r="K563" s="7" t="s">
        <v>71</v>
      </c>
      <c r="L563" s="7" t="s">
        <v>234</v>
      </c>
      <c r="M563" s="7" t="s">
        <v>47</v>
      </c>
      <c r="N563" s="7" t="s">
        <v>1258</v>
      </c>
      <c r="O563" s="6">
        <v>0.6</v>
      </c>
      <c r="P563" s="7" t="s">
        <v>36</v>
      </c>
      <c r="Q563" s="7" t="s">
        <v>82</v>
      </c>
      <c r="R563" s="7" t="s">
        <v>298</v>
      </c>
      <c r="S563" s="8" t="s">
        <v>1111</v>
      </c>
      <c r="T563" s="6">
        <v>4210</v>
      </c>
      <c r="U563" s="9">
        <v>42061</v>
      </c>
      <c r="V563" s="9">
        <v>42063</v>
      </c>
      <c r="W563" s="9" t="s">
        <v>974</v>
      </c>
      <c r="X563" s="10">
        <f>NETWORKDAYS(Table1[[#This Row],[Order Date]],Table1[[#This Row],[Ship Date]])</f>
        <v>2</v>
      </c>
      <c r="Y563" s="6">
        <v>349.47</v>
      </c>
      <c r="Z563" s="6">
        <v>6</v>
      </c>
      <c r="AA563" s="6">
        <v>948.97</v>
      </c>
      <c r="AB563" s="6">
        <v>195.93</v>
      </c>
    </row>
    <row r="564" spans="1:28" ht="64.5" x14ac:dyDescent="0.45">
      <c r="A564" s="6">
        <v>3063</v>
      </c>
      <c r="B564" s="6">
        <v>88447</v>
      </c>
      <c r="C564" s="7" t="s">
        <v>1305</v>
      </c>
      <c r="D564" s="8" t="s">
        <v>53</v>
      </c>
      <c r="E564" s="7" t="s">
        <v>86</v>
      </c>
      <c r="F564" s="6">
        <v>7.0000000000000007E-2</v>
      </c>
      <c r="G564" s="6">
        <v>8.33</v>
      </c>
      <c r="H564" s="6">
        <v>1.99</v>
      </c>
      <c r="I564" s="7" t="s">
        <v>43</v>
      </c>
      <c r="J564" s="7" t="s">
        <v>44</v>
      </c>
      <c r="K564" s="7" t="s">
        <v>71</v>
      </c>
      <c r="L564" s="7" t="s">
        <v>93</v>
      </c>
      <c r="M564" s="7" t="s">
        <v>94</v>
      </c>
      <c r="N564" s="7" t="s">
        <v>172</v>
      </c>
      <c r="O564" s="6">
        <v>0.52</v>
      </c>
      <c r="P564" s="7" t="s">
        <v>36</v>
      </c>
      <c r="Q564" s="7" t="s">
        <v>58</v>
      </c>
      <c r="R564" s="7" t="s">
        <v>90</v>
      </c>
      <c r="S564" s="8" t="s">
        <v>1306</v>
      </c>
      <c r="T564" s="6">
        <v>98034</v>
      </c>
      <c r="U564" s="9">
        <v>42061</v>
      </c>
      <c r="V564" s="9">
        <v>42063</v>
      </c>
      <c r="W564" s="9" t="s">
        <v>974</v>
      </c>
      <c r="X564" s="10">
        <f>NETWORKDAYS(Table1[[#This Row],[Order Date]],Table1[[#This Row],[Ship Date]])</f>
        <v>2</v>
      </c>
      <c r="Y564" s="6">
        <v>11.95</v>
      </c>
      <c r="Z564" s="6">
        <v>6</v>
      </c>
      <c r="AA564" s="6">
        <v>50.28</v>
      </c>
      <c r="AB564" s="6">
        <v>8.26</v>
      </c>
    </row>
    <row r="565" spans="1:28" ht="51.75" x14ac:dyDescent="0.45">
      <c r="A565" s="6">
        <v>3063</v>
      </c>
      <c r="B565" s="6">
        <v>88447</v>
      </c>
      <c r="C565" s="7" t="s">
        <v>1305</v>
      </c>
      <c r="D565" s="8" t="s">
        <v>53</v>
      </c>
      <c r="E565" s="7" t="s">
        <v>86</v>
      </c>
      <c r="F565" s="6">
        <v>0.03</v>
      </c>
      <c r="G565" s="6">
        <v>499.99</v>
      </c>
      <c r="H565" s="6">
        <v>24.49</v>
      </c>
      <c r="I565" s="7" t="s">
        <v>43</v>
      </c>
      <c r="J565" s="7" t="s">
        <v>44</v>
      </c>
      <c r="K565" s="7" t="s">
        <v>71</v>
      </c>
      <c r="L565" s="7" t="s">
        <v>161</v>
      </c>
      <c r="M565" s="7" t="s">
        <v>131</v>
      </c>
      <c r="N565" s="7" t="s">
        <v>1307</v>
      </c>
      <c r="O565" s="6">
        <v>0.36</v>
      </c>
      <c r="P565" s="7" t="s">
        <v>36</v>
      </c>
      <c r="Q565" s="7" t="s">
        <v>58</v>
      </c>
      <c r="R565" s="7" t="s">
        <v>90</v>
      </c>
      <c r="S565" s="8" t="s">
        <v>1306</v>
      </c>
      <c r="T565" s="6">
        <v>98034</v>
      </c>
      <c r="U565" s="9">
        <v>42061</v>
      </c>
      <c r="V565" s="9">
        <v>42062</v>
      </c>
      <c r="W565" s="9" t="s">
        <v>974</v>
      </c>
      <c r="X565" s="10">
        <f>NETWORKDAYS(Table1[[#This Row],[Order Date]],Table1[[#This Row],[Ship Date]])</f>
        <v>2</v>
      </c>
      <c r="Y565" s="6">
        <v>1773.6105</v>
      </c>
      <c r="Z565" s="6">
        <v>5</v>
      </c>
      <c r="AA565" s="6">
        <v>2570.4499999999998</v>
      </c>
      <c r="AB565" s="6">
        <v>499.96</v>
      </c>
    </row>
    <row r="566" spans="1:28" ht="39" x14ac:dyDescent="0.45">
      <c r="A566" s="6">
        <v>1916</v>
      </c>
      <c r="B566" s="6">
        <v>85893</v>
      </c>
      <c r="C566" s="7" t="s">
        <v>331</v>
      </c>
      <c r="D566" s="8" t="s">
        <v>28</v>
      </c>
      <c r="E566" s="7" t="s">
        <v>29</v>
      </c>
      <c r="F566" s="6">
        <v>0.03</v>
      </c>
      <c r="G566" s="6">
        <v>11.99</v>
      </c>
      <c r="H566" s="6">
        <v>5.99</v>
      </c>
      <c r="I566" s="7" t="s">
        <v>43</v>
      </c>
      <c r="J566" s="7" t="s">
        <v>87</v>
      </c>
      <c r="K566" s="7" t="s">
        <v>71</v>
      </c>
      <c r="L566" s="7" t="s">
        <v>72</v>
      </c>
      <c r="M566" s="7" t="s">
        <v>112</v>
      </c>
      <c r="N566" s="7" t="s">
        <v>1308</v>
      </c>
      <c r="O566" s="6">
        <v>0.36</v>
      </c>
      <c r="P566" s="7" t="s">
        <v>36</v>
      </c>
      <c r="Q566" s="7" t="s">
        <v>37</v>
      </c>
      <c r="R566" s="7" t="s">
        <v>333</v>
      </c>
      <c r="S566" s="8" t="s">
        <v>334</v>
      </c>
      <c r="T566" s="6">
        <v>72209</v>
      </c>
      <c r="U566" s="9">
        <v>42062</v>
      </c>
      <c r="V566" s="9">
        <v>42063</v>
      </c>
      <c r="W566" s="9" t="s">
        <v>974</v>
      </c>
      <c r="X566" s="10">
        <f>NETWORKDAYS(Table1[[#This Row],[Order Date]],Table1[[#This Row],[Ship Date]])</f>
        <v>1</v>
      </c>
      <c r="Y566" s="6">
        <v>-216.02979999999999</v>
      </c>
      <c r="Z566" s="6">
        <v>7</v>
      </c>
      <c r="AA566" s="6">
        <v>83.72</v>
      </c>
      <c r="AB566" s="6">
        <v>11.96</v>
      </c>
    </row>
    <row r="567" spans="1:28" ht="26.25" x14ac:dyDescent="0.45">
      <c r="A567" s="6">
        <v>1005</v>
      </c>
      <c r="B567" s="6">
        <v>90044</v>
      </c>
      <c r="C567" s="7" t="s">
        <v>179</v>
      </c>
      <c r="D567" s="8" t="s">
        <v>42</v>
      </c>
      <c r="E567" s="7" t="s">
        <v>70</v>
      </c>
      <c r="F567" s="6">
        <v>0.02</v>
      </c>
      <c r="G567" s="6">
        <v>40.99</v>
      </c>
      <c r="H567" s="6">
        <v>17.48</v>
      </c>
      <c r="I567" s="7" t="s">
        <v>43</v>
      </c>
      <c r="J567" s="7" t="s">
        <v>31</v>
      </c>
      <c r="K567" s="7" t="s">
        <v>45</v>
      </c>
      <c r="L567" s="7" t="s">
        <v>55</v>
      </c>
      <c r="M567" s="7" t="s">
        <v>47</v>
      </c>
      <c r="N567" s="7" t="s">
        <v>453</v>
      </c>
      <c r="O567" s="6">
        <v>0.36</v>
      </c>
      <c r="P567" s="7" t="s">
        <v>36</v>
      </c>
      <c r="Q567" s="7" t="s">
        <v>49</v>
      </c>
      <c r="R567" s="7" t="s">
        <v>75</v>
      </c>
      <c r="S567" s="8" t="s">
        <v>181</v>
      </c>
      <c r="T567" s="6">
        <v>60089</v>
      </c>
      <c r="U567" s="9">
        <v>42062</v>
      </c>
      <c r="V567" s="9">
        <v>42063</v>
      </c>
      <c r="W567" s="9" t="s">
        <v>974</v>
      </c>
      <c r="X567" s="10">
        <f>NETWORKDAYS(Table1[[#This Row],[Order Date]],Table1[[#This Row],[Ship Date]])</f>
        <v>1</v>
      </c>
      <c r="Y567" s="6">
        <v>551.09280000000001</v>
      </c>
      <c r="Z567" s="6">
        <v>23</v>
      </c>
      <c r="AA567" s="6">
        <v>950.43</v>
      </c>
      <c r="AB567" s="6">
        <v>40.97</v>
      </c>
    </row>
    <row r="568" spans="1:28" ht="26.25" x14ac:dyDescent="0.45">
      <c r="A568" s="6">
        <v>1044</v>
      </c>
      <c r="B568" s="6">
        <v>47813</v>
      </c>
      <c r="C568" s="7" t="s">
        <v>1309</v>
      </c>
      <c r="D568" s="8" t="s">
        <v>53</v>
      </c>
      <c r="E568" s="7" t="s">
        <v>70</v>
      </c>
      <c r="F568" s="6">
        <v>0</v>
      </c>
      <c r="G568" s="6">
        <v>6.68</v>
      </c>
      <c r="H568" s="6">
        <v>5.66</v>
      </c>
      <c r="I568" s="7" t="s">
        <v>43</v>
      </c>
      <c r="J568" s="7" t="s">
        <v>87</v>
      </c>
      <c r="K568" s="7" t="s">
        <v>45</v>
      </c>
      <c r="L568" s="7" t="s">
        <v>55</v>
      </c>
      <c r="M568" s="7" t="s">
        <v>47</v>
      </c>
      <c r="N568" s="7" t="s">
        <v>1310</v>
      </c>
      <c r="O568" s="6">
        <v>0.37</v>
      </c>
      <c r="P568" s="7" t="s">
        <v>36</v>
      </c>
      <c r="Q568" s="7" t="s">
        <v>58</v>
      </c>
      <c r="R568" s="7" t="s">
        <v>59</v>
      </c>
      <c r="S568" s="8" t="s">
        <v>68</v>
      </c>
      <c r="T568" s="6">
        <v>90004</v>
      </c>
      <c r="U568" s="9">
        <v>42062</v>
      </c>
      <c r="V568" s="9">
        <v>42063</v>
      </c>
      <c r="W568" s="9" t="s">
        <v>974</v>
      </c>
      <c r="X568" s="10">
        <f>NETWORKDAYS(Table1[[#This Row],[Order Date]],Table1[[#This Row],[Ship Date]])</f>
        <v>1</v>
      </c>
      <c r="Y568" s="6">
        <v>-76.94</v>
      </c>
      <c r="Z568" s="6">
        <v>90</v>
      </c>
      <c r="AA568" s="6">
        <v>617.4</v>
      </c>
      <c r="AB568" s="6">
        <v>6.68</v>
      </c>
    </row>
    <row r="569" spans="1:28" ht="26.25" x14ac:dyDescent="0.45">
      <c r="A569" s="6">
        <v>1047</v>
      </c>
      <c r="B569" s="6">
        <v>89389</v>
      </c>
      <c r="C569" s="7" t="s">
        <v>1311</v>
      </c>
      <c r="D569" s="8" t="s">
        <v>78</v>
      </c>
      <c r="E569" s="7" t="s">
        <v>70</v>
      </c>
      <c r="F569" s="6">
        <v>0</v>
      </c>
      <c r="G569" s="6">
        <v>6.68</v>
      </c>
      <c r="H569" s="6">
        <v>5.66</v>
      </c>
      <c r="I569" s="7" t="s">
        <v>43</v>
      </c>
      <c r="J569" s="7" t="s">
        <v>87</v>
      </c>
      <c r="K569" s="7" t="s">
        <v>45</v>
      </c>
      <c r="L569" s="7" t="s">
        <v>55</v>
      </c>
      <c r="M569" s="7" t="s">
        <v>47</v>
      </c>
      <c r="N569" s="7" t="s">
        <v>1310</v>
      </c>
      <c r="O569" s="6">
        <v>0.37</v>
      </c>
      <c r="P569" s="7" t="s">
        <v>36</v>
      </c>
      <c r="Q569" s="7" t="s">
        <v>82</v>
      </c>
      <c r="R569" s="7" t="s">
        <v>152</v>
      </c>
      <c r="S569" s="8" t="s">
        <v>153</v>
      </c>
      <c r="T569" s="6">
        <v>2109</v>
      </c>
      <c r="U569" s="9">
        <v>42062</v>
      </c>
      <c r="V569" s="9">
        <v>42063</v>
      </c>
      <c r="W569" s="9" t="s">
        <v>974</v>
      </c>
      <c r="X569" s="10">
        <f>NETWORKDAYS(Table1[[#This Row],[Order Date]],Table1[[#This Row],[Ship Date]])</f>
        <v>1</v>
      </c>
      <c r="Y569" s="6">
        <v>-40.008800000000001</v>
      </c>
      <c r="Z569" s="6">
        <v>23</v>
      </c>
      <c r="AA569" s="6">
        <v>157.78</v>
      </c>
      <c r="AB569" s="6">
        <v>6.68</v>
      </c>
    </row>
    <row r="570" spans="1:28" ht="64.5" x14ac:dyDescent="0.45">
      <c r="A570" s="6">
        <v>1754</v>
      </c>
      <c r="B570" s="6">
        <v>90178</v>
      </c>
      <c r="C570" s="7" t="s">
        <v>1312</v>
      </c>
      <c r="D570" s="8" t="s">
        <v>53</v>
      </c>
      <c r="E570" s="7" t="s">
        <v>79</v>
      </c>
      <c r="F570" s="6">
        <v>0.04</v>
      </c>
      <c r="G570" s="6">
        <v>8.5</v>
      </c>
      <c r="H570" s="6">
        <v>1.99</v>
      </c>
      <c r="I570" s="7" t="s">
        <v>43</v>
      </c>
      <c r="J570" s="7" t="s">
        <v>44</v>
      </c>
      <c r="K570" s="7" t="s">
        <v>71</v>
      </c>
      <c r="L570" s="7" t="s">
        <v>93</v>
      </c>
      <c r="M570" s="7" t="s">
        <v>94</v>
      </c>
      <c r="N570" s="7" t="s">
        <v>1313</v>
      </c>
      <c r="O570" s="6">
        <v>0.49</v>
      </c>
      <c r="P570" s="7" t="s">
        <v>36</v>
      </c>
      <c r="Q570" s="7" t="s">
        <v>58</v>
      </c>
      <c r="R570" s="7" t="s">
        <v>59</v>
      </c>
      <c r="S570" s="8" t="s">
        <v>1314</v>
      </c>
      <c r="T570" s="6">
        <v>90503</v>
      </c>
      <c r="U570" s="9">
        <v>42062</v>
      </c>
      <c r="V570" s="9">
        <v>42063</v>
      </c>
      <c r="W570" s="9" t="s">
        <v>974</v>
      </c>
      <c r="X570" s="10">
        <f>NETWORKDAYS(Table1[[#This Row],[Order Date]],Table1[[#This Row],[Ship Date]])</f>
        <v>1</v>
      </c>
      <c r="Y570" s="6">
        <v>43.275199999999998</v>
      </c>
      <c r="Z570" s="6">
        <v>14</v>
      </c>
      <c r="AA570" s="6">
        <v>118.57</v>
      </c>
      <c r="AB570" s="6">
        <v>8.4600000000000009</v>
      </c>
    </row>
    <row r="571" spans="1:28" ht="51.75" x14ac:dyDescent="0.45">
      <c r="A571" s="6">
        <v>1754</v>
      </c>
      <c r="B571" s="6">
        <v>90178</v>
      </c>
      <c r="C571" s="7" t="s">
        <v>1312</v>
      </c>
      <c r="D571" s="8" t="s">
        <v>53</v>
      </c>
      <c r="E571" s="7" t="s">
        <v>79</v>
      </c>
      <c r="F571" s="6">
        <v>0.1</v>
      </c>
      <c r="G571" s="6">
        <v>15.99</v>
      </c>
      <c r="H571" s="6">
        <v>9.4</v>
      </c>
      <c r="I571" s="7" t="s">
        <v>43</v>
      </c>
      <c r="J571" s="7" t="s">
        <v>44</v>
      </c>
      <c r="K571" s="7" t="s">
        <v>71</v>
      </c>
      <c r="L571" s="7" t="s">
        <v>72</v>
      </c>
      <c r="M571" s="7" t="s">
        <v>47</v>
      </c>
      <c r="N571" s="7" t="s">
        <v>1315</v>
      </c>
      <c r="O571" s="6">
        <v>0.49</v>
      </c>
      <c r="P571" s="7" t="s">
        <v>36</v>
      </c>
      <c r="Q571" s="7" t="s">
        <v>58</v>
      </c>
      <c r="R571" s="7" t="s">
        <v>59</v>
      </c>
      <c r="S571" s="8" t="s">
        <v>1314</v>
      </c>
      <c r="T571" s="6">
        <v>90503</v>
      </c>
      <c r="U571" s="9">
        <v>42062</v>
      </c>
      <c r="V571" s="9">
        <v>42062</v>
      </c>
      <c r="W571" s="9" t="s">
        <v>974</v>
      </c>
      <c r="X571" s="10">
        <f>NETWORKDAYS(Table1[[#This Row],[Order Date]],Table1[[#This Row],[Ship Date]])</f>
        <v>1</v>
      </c>
      <c r="Y571" s="6">
        <v>-36.214619999999996</v>
      </c>
      <c r="Z571" s="6">
        <v>5</v>
      </c>
      <c r="AA571" s="6">
        <v>79.47</v>
      </c>
      <c r="AB571" s="6">
        <v>15.89</v>
      </c>
    </row>
    <row r="572" spans="1:28" ht="39" x14ac:dyDescent="0.45">
      <c r="A572" s="6">
        <v>2466</v>
      </c>
      <c r="B572" s="6">
        <v>88136</v>
      </c>
      <c r="C572" s="7" t="s">
        <v>1316</v>
      </c>
      <c r="D572" s="8" t="s">
        <v>42</v>
      </c>
      <c r="E572" s="7" t="s">
        <v>86</v>
      </c>
      <c r="F572" s="6">
        <v>0.04</v>
      </c>
      <c r="G572" s="6">
        <v>2.08</v>
      </c>
      <c r="H572" s="6">
        <v>1.49</v>
      </c>
      <c r="I572" s="7" t="s">
        <v>43</v>
      </c>
      <c r="J572" s="7" t="s">
        <v>62</v>
      </c>
      <c r="K572" s="7" t="s">
        <v>45</v>
      </c>
      <c r="L572" s="7" t="s">
        <v>46</v>
      </c>
      <c r="M572" s="7" t="s">
        <v>47</v>
      </c>
      <c r="N572" s="7" t="s">
        <v>1317</v>
      </c>
      <c r="O572" s="6">
        <v>0.36</v>
      </c>
      <c r="P572" s="7" t="s">
        <v>36</v>
      </c>
      <c r="Q572" s="7" t="s">
        <v>49</v>
      </c>
      <c r="R572" s="7" t="s">
        <v>192</v>
      </c>
      <c r="S572" s="8" t="s">
        <v>1318</v>
      </c>
      <c r="T572" s="6">
        <v>49783</v>
      </c>
      <c r="U572" s="9">
        <v>42062</v>
      </c>
      <c r="V572" s="9">
        <v>42063</v>
      </c>
      <c r="W572" s="9" t="s">
        <v>974</v>
      </c>
      <c r="X572" s="10">
        <f>NETWORKDAYS(Table1[[#This Row],[Order Date]],Table1[[#This Row],[Ship Date]])</f>
        <v>1</v>
      </c>
      <c r="Y572" s="6">
        <v>-3.71956</v>
      </c>
      <c r="Z572" s="6">
        <v>7</v>
      </c>
      <c r="AA572" s="6">
        <v>14.77</v>
      </c>
      <c r="AB572" s="6">
        <v>2.04</v>
      </c>
    </row>
    <row r="573" spans="1:28" ht="77.25" x14ac:dyDescent="0.45">
      <c r="A573" s="6">
        <v>2466</v>
      </c>
      <c r="B573" s="6">
        <v>88136</v>
      </c>
      <c r="C573" s="7" t="s">
        <v>1316</v>
      </c>
      <c r="D573" s="8" t="s">
        <v>42</v>
      </c>
      <c r="E573" s="7" t="s">
        <v>86</v>
      </c>
      <c r="F573" s="6">
        <v>0.02</v>
      </c>
      <c r="G573" s="6">
        <v>53.98</v>
      </c>
      <c r="H573" s="6">
        <v>5.5</v>
      </c>
      <c r="I573" s="7" t="s">
        <v>54</v>
      </c>
      <c r="J573" s="7" t="s">
        <v>62</v>
      </c>
      <c r="K573" s="7" t="s">
        <v>71</v>
      </c>
      <c r="L573" s="7" t="s">
        <v>93</v>
      </c>
      <c r="M573" s="7" t="s">
        <v>47</v>
      </c>
      <c r="N573" s="7" t="s">
        <v>1319</v>
      </c>
      <c r="O573" s="6">
        <v>0.62</v>
      </c>
      <c r="P573" s="7" t="s">
        <v>36</v>
      </c>
      <c r="Q573" s="7" t="s">
        <v>49</v>
      </c>
      <c r="R573" s="7" t="s">
        <v>192</v>
      </c>
      <c r="S573" s="8" t="s">
        <v>1318</v>
      </c>
      <c r="T573" s="6">
        <v>49783</v>
      </c>
      <c r="U573" s="9">
        <v>42062</v>
      </c>
      <c r="V573" s="9">
        <v>42063</v>
      </c>
      <c r="W573" s="9" t="s">
        <v>974</v>
      </c>
      <c r="X573" s="10">
        <f>NETWORKDAYS(Table1[[#This Row],[Order Date]],Table1[[#This Row],[Ship Date]])</f>
        <v>1</v>
      </c>
      <c r="Y573" s="6">
        <v>101.97199999999999</v>
      </c>
      <c r="Z573" s="6">
        <v>8</v>
      </c>
      <c r="AA573" s="6">
        <v>438.33</v>
      </c>
      <c r="AB573" s="6">
        <v>53.96</v>
      </c>
    </row>
    <row r="574" spans="1:28" ht="39" x14ac:dyDescent="0.45">
      <c r="A574" s="6">
        <v>2466</v>
      </c>
      <c r="B574" s="6">
        <v>88136</v>
      </c>
      <c r="C574" s="7" t="s">
        <v>1316</v>
      </c>
      <c r="D574" s="8" t="s">
        <v>42</v>
      </c>
      <c r="E574" s="7" t="s">
        <v>86</v>
      </c>
      <c r="F574" s="6">
        <v>0.05</v>
      </c>
      <c r="G574" s="6">
        <v>4.9800000000000004</v>
      </c>
      <c r="H574" s="6">
        <v>5.0199999999999996</v>
      </c>
      <c r="I574" s="7" t="s">
        <v>43</v>
      </c>
      <c r="J574" s="7" t="s">
        <v>62</v>
      </c>
      <c r="K574" s="7" t="s">
        <v>45</v>
      </c>
      <c r="L574" s="7" t="s">
        <v>55</v>
      </c>
      <c r="M574" s="7" t="s">
        <v>47</v>
      </c>
      <c r="N574" s="7" t="s">
        <v>1320</v>
      </c>
      <c r="O574" s="6">
        <v>0.38</v>
      </c>
      <c r="P574" s="7" t="s">
        <v>36</v>
      </c>
      <c r="Q574" s="7" t="s">
        <v>49</v>
      </c>
      <c r="R574" s="7" t="s">
        <v>192</v>
      </c>
      <c r="S574" s="8" t="s">
        <v>1318</v>
      </c>
      <c r="T574" s="6">
        <v>49783</v>
      </c>
      <c r="U574" s="9">
        <v>42062</v>
      </c>
      <c r="V574" s="9">
        <v>42062</v>
      </c>
      <c r="W574" s="9" t="s">
        <v>974</v>
      </c>
      <c r="X574" s="10">
        <f>NETWORKDAYS(Table1[[#This Row],[Order Date]],Table1[[#This Row],[Ship Date]])</f>
        <v>1</v>
      </c>
      <c r="Y574" s="6">
        <v>-16.634799999999998</v>
      </c>
      <c r="Z574" s="6">
        <v>7</v>
      </c>
      <c r="AA574" s="6">
        <v>38.11</v>
      </c>
      <c r="AB574" s="6">
        <v>4.93</v>
      </c>
    </row>
    <row r="575" spans="1:28" ht="64.5" x14ac:dyDescent="0.45">
      <c r="A575" s="6">
        <v>972</v>
      </c>
      <c r="B575" s="6">
        <v>87259</v>
      </c>
      <c r="C575" s="7" t="s">
        <v>1321</v>
      </c>
      <c r="D575" s="8" t="s">
        <v>53</v>
      </c>
      <c r="E575" s="7" t="s">
        <v>79</v>
      </c>
      <c r="F575" s="6">
        <v>0</v>
      </c>
      <c r="G575" s="6">
        <v>12.99</v>
      </c>
      <c r="H575" s="6">
        <v>14.37</v>
      </c>
      <c r="I575" s="7" t="s">
        <v>43</v>
      </c>
      <c r="J575" s="7" t="s">
        <v>62</v>
      </c>
      <c r="K575" s="7" t="s">
        <v>32</v>
      </c>
      <c r="L575" s="7" t="s">
        <v>99</v>
      </c>
      <c r="M575" s="7" t="s">
        <v>131</v>
      </c>
      <c r="N575" s="7" t="s">
        <v>868</v>
      </c>
      <c r="O575" s="6">
        <v>0.73</v>
      </c>
      <c r="P575" s="7" t="s">
        <v>36</v>
      </c>
      <c r="Q575" s="7" t="s">
        <v>58</v>
      </c>
      <c r="R575" s="7" t="s">
        <v>59</v>
      </c>
      <c r="S575" s="8" t="s">
        <v>1322</v>
      </c>
      <c r="T575" s="6">
        <v>92503</v>
      </c>
      <c r="U575" s="9">
        <v>42063</v>
      </c>
      <c r="V575" s="9">
        <v>42063</v>
      </c>
      <c r="W575" s="9" t="s">
        <v>974</v>
      </c>
      <c r="X575" s="10">
        <f>NETWORKDAYS(Table1[[#This Row],[Order Date]],Table1[[#This Row],[Ship Date]])</f>
        <v>0</v>
      </c>
      <c r="Y575" s="6">
        <v>12.896100000000001</v>
      </c>
      <c r="Z575" s="6">
        <v>1</v>
      </c>
      <c r="AA575" s="6">
        <v>18.690000000000001</v>
      </c>
      <c r="AB575" s="6">
        <v>12.99</v>
      </c>
    </row>
    <row r="576" spans="1:28" ht="64.5" x14ac:dyDescent="0.45">
      <c r="A576" s="6">
        <v>3075</v>
      </c>
      <c r="B576" s="6">
        <v>14756</v>
      </c>
      <c r="C576" s="7" t="s">
        <v>1323</v>
      </c>
      <c r="D576" s="8" t="s">
        <v>53</v>
      </c>
      <c r="E576" s="7" t="s">
        <v>79</v>
      </c>
      <c r="F576" s="6">
        <v>0.06</v>
      </c>
      <c r="G576" s="6">
        <v>19.23</v>
      </c>
      <c r="H576" s="6">
        <v>6.15</v>
      </c>
      <c r="I576" s="7" t="s">
        <v>43</v>
      </c>
      <c r="J576" s="7" t="s">
        <v>62</v>
      </c>
      <c r="K576" s="7" t="s">
        <v>32</v>
      </c>
      <c r="L576" s="7" t="s">
        <v>99</v>
      </c>
      <c r="M576" s="7" t="s">
        <v>94</v>
      </c>
      <c r="N576" s="7" t="s">
        <v>248</v>
      </c>
      <c r="O576" s="6">
        <v>0.44</v>
      </c>
      <c r="P576" s="7" t="s">
        <v>36</v>
      </c>
      <c r="Q576" s="7" t="s">
        <v>58</v>
      </c>
      <c r="R576" s="7" t="s">
        <v>59</v>
      </c>
      <c r="S576" s="8" t="s">
        <v>68</v>
      </c>
      <c r="T576" s="6">
        <v>90061</v>
      </c>
      <c r="U576" s="9">
        <v>42063</v>
      </c>
      <c r="V576" s="9">
        <v>42063</v>
      </c>
      <c r="W576" s="9" t="s">
        <v>974</v>
      </c>
      <c r="X576" s="10">
        <f>NETWORKDAYS(Table1[[#This Row],[Order Date]],Table1[[#This Row],[Ship Date]])</f>
        <v>0</v>
      </c>
      <c r="Y576" s="6">
        <v>-25.38</v>
      </c>
      <c r="Z576" s="6">
        <v>4</v>
      </c>
      <c r="AA576" s="6">
        <v>84.6</v>
      </c>
      <c r="AB576" s="6">
        <v>19.170000000000002</v>
      </c>
    </row>
    <row r="577" spans="1:28" ht="26.25" x14ac:dyDescent="0.45">
      <c r="A577" s="6">
        <v>3098</v>
      </c>
      <c r="B577" s="6">
        <v>89316</v>
      </c>
      <c r="C577" s="7" t="s">
        <v>1324</v>
      </c>
      <c r="D577" s="8" t="s">
        <v>78</v>
      </c>
      <c r="E577" s="7" t="s">
        <v>79</v>
      </c>
      <c r="F577" s="6">
        <v>0.06</v>
      </c>
      <c r="G577" s="6">
        <v>2.89</v>
      </c>
      <c r="H577" s="6">
        <v>0.5</v>
      </c>
      <c r="I577" s="7" t="s">
        <v>43</v>
      </c>
      <c r="J577" s="7" t="s">
        <v>44</v>
      </c>
      <c r="K577" s="7" t="s">
        <v>45</v>
      </c>
      <c r="L577" s="7" t="s">
        <v>121</v>
      </c>
      <c r="M577" s="7" t="s">
        <v>47</v>
      </c>
      <c r="N577" s="7" t="s">
        <v>1325</v>
      </c>
      <c r="O577" s="6">
        <v>0.38</v>
      </c>
      <c r="P577" s="7" t="s">
        <v>36</v>
      </c>
      <c r="Q577" s="7" t="s">
        <v>82</v>
      </c>
      <c r="R577" s="7" t="s">
        <v>83</v>
      </c>
      <c r="S577" s="8" t="s">
        <v>1326</v>
      </c>
      <c r="T577" s="6">
        <v>11967</v>
      </c>
      <c r="U577" s="9">
        <v>42063</v>
      </c>
      <c r="V577" s="9">
        <v>42063</v>
      </c>
      <c r="W577" s="9" t="s">
        <v>974</v>
      </c>
      <c r="X577" s="10">
        <f>NETWORKDAYS(Table1[[#This Row],[Order Date]],Table1[[#This Row],[Ship Date]])</f>
        <v>0</v>
      </c>
      <c r="Y577" s="6">
        <v>9.6117000000000008</v>
      </c>
      <c r="Z577" s="6">
        <v>5</v>
      </c>
      <c r="AA577" s="6">
        <v>13.93</v>
      </c>
      <c r="AB577" s="6">
        <v>2.83</v>
      </c>
    </row>
    <row r="578" spans="1:28" ht="51.75" x14ac:dyDescent="0.45">
      <c r="A578" s="6">
        <v>3355</v>
      </c>
      <c r="B578" s="6">
        <v>88587</v>
      </c>
      <c r="C578" s="7" t="s">
        <v>157</v>
      </c>
      <c r="D578" s="8" t="s">
        <v>53</v>
      </c>
      <c r="E578" s="7" t="s">
        <v>79</v>
      </c>
      <c r="F578" s="6">
        <v>0.1</v>
      </c>
      <c r="G578" s="6">
        <v>125.99</v>
      </c>
      <c r="H578" s="6">
        <v>4.2</v>
      </c>
      <c r="I578" s="7" t="s">
        <v>43</v>
      </c>
      <c r="J578" s="7" t="s">
        <v>62</v>
      </c>
      <c r="K578" s="7" t="s">
        <v>71</v>
      </c>
      <c r="L578" s="7" t="s">
        <v>234</v>
      </c>
      <c r="M578" s="7" t="s">
        <v>47</v>
      </c>
      <c r="N578" s="7" t="s">
        <v>1327</v>
      </c>
      <c r="O578" s="6">
        <v>0.59</v>
      </c>
      <c r="P578" s="7" t="s">
        <v>36</v>
      </c>
      <c r="Q578" s="7" t="s">
        <v>58</v>
      </c>
      <c r="R578" s="7" t="s">
        <v>59</v>
      </c>
      <c r="S578" s="8" t="s">
        <v>159</v>
      </c>
      <c r="T578" s="6">
        <v>93010</v>
      </c>
      <c r="U578" s="9">
        <v>42063</v>
      </c>
      <c r="V578" s="9">
        <v>42063</v>
      </c>
      <c r="W578" s="9" t="s">
        <v>974</v>
      </c>
      <c r="X578" s="10">
        <f>NETWORKDAYS(Table1[[#This Row],[Order Date]],Table1[[#This Row],[Ship Date]])</f>
        <v>0</v>
      </c>
      <c r="Y578" s="6">
        <v>372.40199999999999</v>
      </c>
      <c r="Z578" s="6">
        <v>7</v>
      </c>
      <c r="AA578" s="6">
        <v>681.42</v>
      </c>
      <c r="AB578" s="6">
        <v>125.89</v>
      </c>
    </row>
    <row r="579" spans="1:28" ht="26.25" x14ac:dyDescent="0.45">
      <c r="A579" s="6">
        <v>2587</v>
      </c>
      <c r="B579" s="6">
        <v>91166</v>
      </c>
      <c r="C579" s="7" t="s">
        <v>1328</v>
      </c>
      <c r="D579" s="8" t="s">
        <v>42</v>
      </c>
      <c r="E579" s="7" t="s">
        <v>86</v>
      </c>
      <c r="F579" s="6">
        <v>0.01</v>
      </c>
      <c r="G579" s="6">
        <v>6.48</v>
      </c>
      <c r="H579" s="6">
        <v>6.57</v>
      </c>
      <c r="I579" s="7" t="s">
        <v>54</v>
      </c>
      <c r="J579" s="7" t="s">
        <v>87</v>
      </c>
      <c r="K579" s="7" t="s">
        <v>45</v>
      </c>
      <c r="L579" s="7" t="s">
        <v>55</v>
      </c>
      <c r="M579" s="7" t="s">
        <v>47</v>
      </c>
      <c r="N579" s="7" t="s">
        <v>1329</v>
      </c>
      <c r="O579" s="6">
        <v>0.37</v>
      </c>
      <c r="P579" s="7" t="s">
        <v>36</v>
      </c>
      <c r="Q579" s="7" t="s">
        <v>49</v>
      </c>
      <c r="R579" s="7" t="s">
        <v>200</v>
      </c>
      <c r="S579" s="8" t="s">
        <v>1330</v>
      </c>
      <c r="T579" s="6">
        <v>54220</v>
      </c>
      <c r="U579" s="9">
        <v>42063</v>
      </c>
      <c r="V579" s="9">
        <v>42063</v>
      </c>
      <c r="W579" s="9" t="s">
        <v>974</v>
      </c>
      <c r="X579" s="10">
        <f>NETWORKDAYS(Table1[[#This Row],[Order Date]],Table1[[#This Row],[Ship Date]])</f>
        <v>0</v>
      </c>
      <c r="Y579" s="6">
        <v>-46.5244</v>
      </c>
      <c r="Z579" s="6">
        <v>18</v>
      </c>
      <c r="AA579" s="6">
        <v>127.83</v>
      </c>
      <c r="AB579" s="6">
        <v>6.47</v>
      </c>
    </row>
    <row r="580" spans="1:28" ht="51.75" x14ac:dyDescent="0.45">
      <c r="A580" s="6">
        <v>2861</v>
      </c>
      <c r="B580" s="6">
        <v>88280</v>
      </c>
      <c r="C580" s="7" t="s">
        <v>1331</v>
      </c>
      <c r="D580" s="8" t="s">
        <v>42</v>
      </c>
      <c r="E580" s="7" t="s">
        <v>86</v>
      </c>
      <c r="F580" s="6">
        <v>0.05</v>
      </c>
      <c r="G580" s="6">
        <v>20.99</v>
      </c>
      <c r="H580" s="6">
        <v>4.8099999999999996</v>
      </c>
      <c r="I580" s="7" t="s">
        <v>43</v>
      </c>
      <c r="J580" s="7" t="s">
        <v>62</v>
      </c>
      <c r="K580" s="7" t="s">
        <v>71</v>
      </c>
      <c r="L580" s="7" t="s">
        <v>234</v>
      </c>
      <c r="M580" s="7" t="s">
        <v>112</v>
      </c>
      <c r="N580" s="7" t="s">
        <v>1332</v>
      </c>
      <c r="O580" s="6">
        <v>0.57999999999999996</v>
      </c>
      <c r="P580" s="7" t="s">
        <v>36</v>
      </c>
      <c r="Q580" s="7" t="s">
        <v>49</v>
      </c>
      <c r="R580" s="7" t="s">
        <v>189</v>
      </c>
      <c r="S580" s="8" t="s">
        <v>1118</v>
      </c>
      <c r="T580" s="6">
        <v>67601</v>
      </c>
      <c r="U580" s="9">
        <v>42063</v>
      </c>
      <c r="V580" s="9">
        <v>42063</v>
      </c>
      <c r="W580" s="9" t="s">
        <v>974</v>
      </c>
      <c r="X580" s="10">
        <f>NETWORKDAYS(Table1[[#This Row],[Order Date]],Table1[[#This Row],[Ship Date]])</f>
        <v>0</v>
      </c>
      <c r="Y580" s="6">
        <v>4.9017600000000003</v>
      </c>
      <c r="Z580" s="6">
        <v>11</v>
      </c>
      <c r="AA580" s="6">
        <v>199.43</v>
      </c>
      <c r="AB580" s="6">
        <v>20.94</v>
      </c>
    </row>
    <row r="581" spans="1:28" ht="77.25" x14ac:dyDescent="0.45">
      <c r="A581" s="6">
        <v>2923</v>
      </c>
      <c r="B581" s="6">
        <v>86592</v>
      </c>
      <c r="C581" s="7" t="s">
        <v>1333</v>
      </c>
      <c r="D581" s="8" t="s">
        <v>78</v>
      </c>
      <c r="E581" s="7" t="s">
        <v>86</v>
      </c>
      <c r="F581" s="6">
        <v>0</v>
      </c>
      <c r="G581" s="6">
        <v>6.37</v>
      </c>
      <c r="H581" s="6">
        <v>5.19</v>
      </c>
      <c r="I581" s="7" t="s">
        <v>43</v>
      </c>
      <c r="J581" s="7" t="s">
        <v>44</v>
      </c>
      <c r="K581" s="7" t="s">
        <v>45</v>
      </c>
      <c r="L581" s="7" t="s">
        <v>46</v>
      </c>
      <c r="M581" s="7" t="s">
        <v>47</v>
      </c>
      <c r="N581" s="7" t="s">
        <v>995</v>
      </c>
      <c r="O581" s="6">
        <v>0.38</v>
      </c>
      <c r="P581" s="7" t="s">
        <v>36</v>
      </c>
      <c r="Q581" s="7" t="s">
        <v>82</v>
      </c>
      <c r="R581" s="7" t="s">
        <v>403</v>
      </c>
      <c r="S581" s="8" t="s">
        <v>1334</v>
      </c>
      <c r="T581" s="6">
        <v>21740</v>
      </c>
      <c r="U581" s="9">
        <v>42063</v>
      </c>
      <c r="V581" s="9">
        <v>42038</v>
      </c>
      <c r="W581" s="9" t="s">
        <v>974</v>
      </c>
      <c r="X581" s="10">
        <f>NETWORKDAYS(Table1[[#This Row],[Order Date]],Table1[[#This Row],[Ship Date]])</f>
        <v>-19</v>
      </c>
      <c r="Y581" s="6">
        <v>-27.1492</v>
      </c>
      <c r="Z581" s="6">
        <v>15</v>
      </c>
      <c r="AA581" s="6">
        <v>99.75</v>
      </c>
      <c r="AB581" s="6">
        <v>6.37</v>
      </c>
    </row>
    <row r="582" spans="1:28" ht="39" x14ac:dyDescent="0.45">
      <c r="A582" s="6">
        <v>3151</v>
      </c>
      <c r="B582" s="6">
        <v>88546</v>
      </c>
      <c r="C582" s="7" t="s">
        <v>907</v>
      </c>
      <c r="D582" s="8" t="s">
        <v>53</v>
      </c>
      <c r="E582" s="7" t="s">
        <v>86</v>
      </c>
      <c r="F582" s="6">
        <v>0.04</v>
      </c>
      <c r="G582" s="6">
        <v>17.239999999999998</v>
      </c>
      <c r="H582" s="6">
        <v>3.26</v>
      </c>
      <c r="I582" s="7" t="s">
        <v>43</v>
      </c>
      <c r="J582" s="7" t="s">
        <v>87</v>
      </c>
      <c r="K582" s="7" t="s">
        <v>45</v>
      </c>
      <c r="L582" s="7" t="s">
        <v>519</v>
      </c>
      <c r="M582" s="7" t="s">
        <v>94</v>
      </c>
      <c r="N582" s="7" t="s">
        <v>1335</v>
      </c>
      <c r="O582" s="6">
        <v>0.56000000000000005</v>
      </c>
      <c r="P582" s="7" t="s">
        <v>36</v>
      </c>
      <c r="Q582" s="7" t="s">
        <v>58</v>
      </c>
      <c r="R582" s="7" t="s">
        <v>59</v>
      </c>
      <c r="S582" s="8" t="s">
        <v>909</v>
      </c>
      <c r="T582" s="6">
        <v>92277</v>
      </c>
      <c r="U582" s="9">
        <v>42063</v>
      </c>
      <c r="V582" s="9">
        <v>42063</v>
      </c>
      <c r="W582" s="9" t="s">
        <v>974</v>
      </c>
      <c r="X582" s="10">
        <f>NETWORKDAYS(Table1[[#This Row],[Order Date]],Table1[[#This Row],[Ship Date]])</f>
        <v>0</v>
      </c>
      <c r="Y582" s="6">
        <v>47.73</v>
      </c>
      <c r="Z582" s="6">
        <v>7</v>
      </c>
      <c r="AA582" s="6">
        <v>119.6</v>
      </c>
      <c r="AB582" s="6">
        <v>17.2</v>
      </c>
    </row>
    <row r="583" spans="1:28" ht="64.5" x14ac:dyDescent="0.45">
      <c r="A583" s="6">
        <v>719</v>
      </c>
      <c r="B583" s="6">
        <v>89344</v>
      </c>
      <c r="C583" s="7" t="s">
        <v>1336</v>
      </c>
      <c r="D583" s="8" t="s">
        <v>53</v>
      </c>
      <c r="E583" s="7" t="s">
        <v>147</v>
      </c>
      <c r="F583" s="6">
        <v>0</v>
      </c>
      <c r="G583" s="6">
        <v>8.5</v>
      </c>
      <c r="H583" s="6">
        <v>1.99</v>
      </c>
      <c r="I583" s="7" t="s">
        <v>43</v>
      </c>
      <c r="J583" s="7" t="s">
        <v>62</v>
      </c>
      <c r="K583" s="7" t="s">
        <v>71</v>
      </c>
      <c r="L583" s="7" t="s">
        <v>93</v>
      </c>
      <c r="M583" s="7" t="s">
        <v>94</v>
      </c>
      <c r="N583" s="7" t="s">
        <v>1313</v>
      </c>
      <c r="O583" s="6">
        <v>0.49</v>
      </c>
      <c r="P583" s="7" t="s">
        <v>36</v>
      </c>
      <c r="Q583" s="7" t="s">
        <v>58</v>
      </c>
      <c r="R583" s="7" t="s">
        <v>718</v>
      </c>
      <c r="S583" s="8" t="s">
        <v>1337</v>
      </c>
      <c r="T583" s="6">
        <v>89041</v>
      </c>
      <c r="U583" s="9">
        <v>42063</v>
      </c>
      <c r="V583" s="9">
        <v>42038</v>
      </c>
      <c r="W583" s="9" t="s">
        <v>974</v>
      </c>
      <c r="X583" s="10">
        <f>NETWORKDAYS(Table1[[#This Row],[Order Date]],Table1[[#This Row],[Ship Date]])</f>
        <v>-19</v>
      </c>
      <c r="Y583" s="6">
        <v>71.735600000000005</v>
      </c>
      <c r="Z583" s="6">
        <v>14</v>
      </c>
      <c r="AA583" s="6">
        <v>122.25</v>
      </c>
      <c r="AB583" s="6">
        <v>8.5</v>
      </c>
    </row>
    <row r="584" spans="1:28" ht="77.25" x14ac:dyDescent="0.45">
      <c r="A584" s="6">
        <v>719</v>
      </c>
      <c r="B584" s="6">
        <v>89344</v>
      </c>
      <c r="C584" s="7" t="s">
        <v>1336</v>
      </c>
      <c r="D584" s="8" t="s">
        <v>53</v>
      </c>
      <c r="E584" s="7" t="s">
        <v>147</v>
      </c>
      <c r="F584" s="6">
        <v>0.03</v>
      </c>
      <c r="G584" s="6">
        <v>95.43</v>
      </c>
      <c r="H584" s="6">
        <v>19.989999999999998</v>
      </c>
      <c r="I584" s="7" t="s">
        <v>43</v>
      </c>
      <c r="J584" s="7" t="s">
        <v>62</v>
      </c>
      <c r="K584" s="7" t="s">
        <v>45</v>
      </c>
      <c r="L584" s="7" t="s">
        <v>187</v>
      </c>
      <c r="M584" s="7" t="s">
        <v>47</v>
      </c>
      <c r="N584" s="7" t="s">
        <v>931</v>
      </c>
      <c r="O584" s="6">
        <v>0.79</v>
      </c>
      <c r="P584" s="7" t="s">
        <v>36</v>
      </c>
      <c r="Q584" s="7" t="s">
        <v>58</v>
      </c>
      <c r="R584" s="7" t="s">
        <v>718</v>
      </c>
      <c r="S584" s="8" t="s">
        <v>1337</v>
      </c>
      <c r="T584" s="6">
        <v>89041</v>
      </c>
      <c r="U584" s="9">
        <v>42063</v>
      </c>
      <c r="V584" s="9">
        <v>42038</v>
      </c>
      <c r="W584" s="9" t="s">
        <v>974</v>
      </c>
      <c r="X584" s="10">
        <f>NETWORKDAYS(Table1[[#This Row],[Order Date]],Table1[[#This Row],[Ship Date]])</f>
        <v>-19</v>
      </c>
      <c r="Y584" s="6">
        <v>-79.320800000000006</v>
      </c>
      <c r="Z584" s="6">
        <v>2</v>
      </c>
      <c r="AA584" s="6">
        <v>206.09</v>
      </c>
      <c r="AB584" s="6">
        <v>95.4</v>
      </c>
    </row>
    <row r="585" spans="1:28" ht="102.75" x14ac:dyDescent="0.45">
      <c r="A585" s="6">
        <v>1482</v>
      </c>
      <c r="B585" s="6">
        <v>91363</v>
      </c>
      <c r="C585" s="7" t="s">
        <v>1338</v>
      </c>
      <c r="D585" s="8" t="s">
        <v>42</v>
      </c>
      <c r="E585" s="7" t="s">
        <v>147</v>
      </c>
      <c r="F585" s="6">
        <v>0.05</v>
      </c>
      <c r="G585" s="6">
        <v>9.65</v>
      </c>
      <c r="H585" s="6">
        <v>6.22</v>
      </c>
      <c r="I585" s="7" t="s">
        <v>43</v>
      </c>
      <c r="J585" s="7" t="s">
        <v>62</v>
      </c>
      <c r="K585" s="7" t="s">
        <v>32</v>
      </c>
      <c r="L585" s="7" t="s">
        <v>99</v>
      </c>
      <c r="M585" s="7" t="s">
        <v>47</v>
      </c>
      <c r="N585" s="7" t="s">
        <v>1195</v>
      </c>
      <c r="O585" s="6">
        <v>0.55000000000000004</v>
      </c>
      <c r="P585" s="7" t="s">
        <v>36</v>
      </c>
      <c r="Q585" s="7" t="s">
        <v>49</v>
      </c>
      <c r="R585" s="7" t="s">
        <v>192</v>
      </c>
      <c r="S585" s="8" t="s">
        <v>1339</v>
      </c>
      <c r="T585" s="6">
        <v>48708</v>
      </c>
      <c r="U585" s="9">
        <v>42063</v>
      </c>
      <c r="V585" s="9">
        <v>42063</v>
      </c>
      <c r="W585" s="9" t="s">
        <v>974</v>
      </c>
      <c r="X585" s="10">
        <f>NETWORKDAYS(Table1[[#This Row],[Order Date]],Table1[[#This Row],[Ship Date]])</f>
        <v>0</v>
      </c>
      <c r="Y585" s="6">
        <v>-14.6432</v>
      </c>
      <c r="Z585" s="6">
        <v>15</v>
      </c>
      <c r="AA585" s="6">
        <v>151.34</v>
      </c>
      <c r="AB585" s="6">
        <v>9.6</v>
      </c>
    </row>
    <row r="586" spans="1:28" ht="77.25" x14ac:dyDescent="0.45">
      <c r="A586" s="6">
        <v>2908</v>
      </c>
      <c r="B586" s="6">
        <v>88157</v>
      </c>
      <c r="C586" s="7" t="s">
        <v>730</v>
      </c>
      <c r="D586" s="8" t="s">
        <v>78</v>
      </c>
      <c r="E586" s="7" t="s">
        <v>147</v>
      </c>
      <c r="F586" s="6">
        <v>0</v>
      </c>
      <c r="G586" s="6">
        <v>3.14</v>
      </c>
      <c r="H586" s="6">
        <v>1.92</v>
      </c>
      <c r="I586" s="7" t="s">
        <v>43</v>
      </c>
      <c r="J586" s="7" t="s">
        <v>87</v>
      </c>
      <c r="K586" s="7" t="s">
        <v>45</v>
      </c>
      <c r="L586" s="7" t="s">
        <v>519</v>
      </c>
      <c r="M586" s="7" t="s">
        <v>56</v>
      </c>
      <c r="N586" s="7" t="s">
        <v>544</v>
      </c>
      <c r="O586" s="6">
        <v>0.84</v>
      </c>
      <c r="P586" s="7" t="s">
        <v>36</v>
      </c>
      <c r="Q586" s="7" t="s">
        <v>82</v>
      </c>
      <c r="R586" s="7" t="s">
        <v>173</v>
      </c>
      <c r="S586" s="8" t="s">
        <v>731</v>
      </c>
      <c r="T586" s="6">
        <v>44125</v>
      </c>
      <c r="U586" s="9">
        <v>42063</v>
      </c>
      <c r="V586" s="9">
        <v>42038</v>
      </c>
      <c r="W586" s="9" t="s">
        <v>974</v>
      </c>
      <c r="X586" s="10">
        <f>NETWORKDAYS(Table1[[#This Row],[Order Date]],Table1[[#This Row],[Ship Date]])</f>
        <v>-19</v>
      </c>
      <c r="Y586" s="6">
        <v>-13.135199999999999</v>
      </c>
      <c r="Z586" s="6">
        <v>8</v>
      </c>
      <c r="AA586" s="6">
        <v>27.53</v>
      </c>
      <c r="AB586" s="6">
        <v>3.14</v>
      </c>
    </row>
    <row r="587" spans="1:28" ht="26.25" x14ac:dyDescent="0.45">
      <c r="A587" s="6">
        <v>2931</v>
      </c>
      <c r="B587" s="6">
        <v>87619</v>
      </c>
      <c r="C587" s="7" t="s">
        <v>1340</v>
      </c>
      <c r="D587" s="8" t="s">
        <v>53</v>
      </c>
      <c r="E587" s="7" t="s">
        <v>147</v>
      </c>
      <c r="F587" s="6">
        <v>0.1</v>
      </c>
      <c r="G587" s="6">
        <v>11.55</v>
      </c>
      <c r="H587" s="6">
        <v>2.36</v>
      </c>
      <c r="I587" s="7" t="s">
        <v>43</v>
      </c>
      <c r="J587" s="7" t="s">
        <v>31</v>
      </c>
      <c r="K587" s="7" t="s">
        <v>45</v>
      </c>
      <c r="L587" s="7" t="s">
        <v>105</v>
      </c>
      <c r="M587" s="7" t="s">
        <v>56</v>
      </c>
      <c r="N587" s="7" t="s">
        <v>862</v>
      </c>
      <c r="O587" s="6">
        <v>0.55000000000000004</v>
      </c>
      <c r="P587" s="7" t="s">
        <v>36</v>
      </c>
      <c r="Q587" s="7" t="s">
        <v>58</v>
      </c>
      <c r="R587" s="7" t="s">
        <v>59</v>
      </c>
      <c r="S587" s="8" t="s">
        <v>1341</v>
      </c>
      <c r="T587" s="6">
        <v>95630</v>
      </c>
      <c r="U587" s="9">
        <v>42063</v>
      </c>
      <c r="V587" s="9">
        <v>42063</v>
      </c>
      <c r="W587" s="9" t="s">
        <v>974</v>
      </c>
      <c r="X587" s="10">
        <f>NETWORKDAYS(Table1[[#This Row],[Order Date]],Table1[[#This Row],[Ship Date]])</f>
        <v>0</v>
      </c>
      <c r="Y587" s="6">
        <v>69.767200000000003</v>
      </c>
      <c r="Z587" s="6">
        <v>12</v>
      </c>
      <c r="AA587" s="6">
        <v>135.77000000000001</v>
      </c>
      <c r="AB587" s="6">
        <v>11.45</v>
      </c>
    </row>
    <row r="588" spans="1:28" ht="90" x14ac:dyDescent="0.45">
      <c r="A588" s="6">
        <v>946</v>
      </c>
      <c r="B588" s="6">
        <v>86566</v>
      </c>
      <c r="C588" s="7" t="s">
        <v>1342</v>
      </c>
      <c r="D588" s="8" t="s">
        <v>78</v>
      </c>
      <c r="E588" s="7" t="s">
        <v>29</v>
      </c>
      <c r="F588" s="6">
        <v>0.09</v>
      </c>
      <c r="G588" s="6">
        <v>90.98</v>
      </c>
      <c r="H588" s="6">
        <v>56.2</v>
      </c>
      <c r="I588" s="7" t="s">
        <v>54</v>
      </c>
      <c r="J588" s="7" t="s">
        <v>87</v>
      </c>
      <c r="K588" s="7" t="s">
        <v>32</v>
      </c>
      <c r="L588" s="7" t="s">
        <v>99</v>
      </c>
      <c r="M588" s="7" t="s">
        <v>112</v>
      </c>
      <c r="N588" s="7" t="s">
        <v>1343</v>
      </c>
      <c r="O588" s="6">
        <v>0.74</v>
      </c>
      <c r="P588" s="7" t="s">
        <v>36</v>
      </c>
      <c r="Q588" s="7" t="s">
        <v>82</v>
      </c>
      <c r="R588" s="7" t="s">
        <v>298</v>
      </c>
      <c r="S588" s="8" t="s">
        <v>1111</v>
      </c>
      <c r="T588" s="6">
        <v>4210</v>
      </c>
      <c r="U588" s="9">
        <v>42064</v>
      </c>
      <c r="V588" s="9">
        <v>42038</v>
      </c>
      <c r="W588" s="9" t="s">
        <v>974</v>
      </c>
      <c r="X588" s="10">
        <f>NETWORKDAYS(Table1[[#This Row],[Order Date]],Table1[[#This Row],[Ship Date]])</f>
        <v>-19</v>
      </c>
      <c r="Y588" s="6">
        <v>-1570.32</v>
      </c>
      <c r="Z588" s="6">
        <v>20</v>
      </c>
      <c r="AA588" s="6">
        <v>1782.44</v>
      </c>
      <c r="AB588" s="6">
        <v>90.89</v>
      </c>
    </row>
    <row r="589" spans="1:28" ht="51.75" x14ac:dyDescent="0.45">
      <c r="A589" s="6">
        <v>1014</v>
      </c>
      <c r="B589" s="6">
        <v>88387</v>
      </c>
      <c r="C589" s="7" t="s">
        <v>1344</v>
      </c>
      <c r="D589" s="8" t="s">
        <v>28</v>
      </c>
      <c r="E589" s="7" t="s">
        <v>29</v>
      </c>
      <c r="F589" s="6">
        <v>0.09</v>
      </c>
      <c r="G589" s="6">
        <v>28.48</v>
      </c>
      <c r="H589" s="6">
        <v>1.99</v>
      </c>
      <c r="I589" s="7" t="s">
        <v>43</v>
      </c>
      <c r="J589" s="7" t="s">
        <v>87</v>
      </c>
      <c r="K589" s="7" t="s">
        <v>71</v>
      </c>
      <c r="L589" s="7" t="s">
        <v>93</v>
      </c>
      <c r="M589" s="7" t="s">
        <v>94</v>
      </c>
      <c r="N589" s="7" t="s">
        <v>1345</v>
      </c>
      <c r="O589" s="6">
        <v>0.4</v>
      </c>
      <c r="P589" s="7" t="s">
        <v>36</v>
      </c>
      <c r="Q589" s="7" t="s">
        <v>37</v>
      </c>
      <c r="R589" s="7" t="s">
        <v>333</v>
      </c>
      <c r="S589" s="8" t="s">
        <v>1346</v>
      </c>
      <c r="T589" s="6">
        <v>72022</v>
      </c>
      <c r="U589" s="9">
        <v>42064</v>
      </c>
      <c r="V589" s="9">
        <v>42038</v>
      </c>
      <c r="W589" s="9" t="s">
        <v>974</v>
      </c>
      <c r="X589" s="10">
        <f>NETWORKDAYS(Table1[[#This Row],[Order Date]],Table1[[#This Row],[Ship Date]])</f>
        <v>-19</v>
      </c>
      <c r="Y589" s="6">
        <v>-17.149999999999999</v>
      </c>
      <c r="Z589" s="6">
        <v>6</v>
      </c>
      <c r="AA589" s="6">
        <v>160.16999999999999</v>
      </c>
      <c r="AB589" s="6">
        <v>28.39</v>
      </c>
    </row>
    <row r="590" spans="1:28" ht="51.75" x14ac:dyDescent="0.45">
      <c r="A590" s="6">
        <v>1014</v>
      </c>
      <c r="B590" s="6">
        <v>88387</v>
      </c>
      <c r="C590" s="7" t="s">
        <v>1344</v>
      </c>
      <c r="D590" s="8" t="s">
        <v>28</v>
      </c>
      <c r="E590" s="7" t="s">
        <v>29</v>
      </c>
      <c r="F590" s="6">
        <v>0.06</v>
      </c>
      <c r="G590" s="6">
        <v>45.99</v>
      </c>
      <c r="H590" s="6">
        <v>4.99</v>
      </c>
      <c r="I590" s="7" t="s">
        <v>54</v>
      </c>
      <c r="J590" s="7" t="s">
        <v>87</v>
      </c>
      <c r="K590" s="7" t="s">
        <v>71</v>
      </c>
      <c r="L590" s="7" t="s">
        <v>234</v>
      </c>
      <c r="M590" s="7" t="s">
        <v>47</v>
      </c>
      <c r="N590" s="7" t="s">
        <v>1347</v>
      </c>
      <c r="O590" s="6">
        <v>0.56000000000000005</v>
      </c>
      <c r="P590" s="7" t="s">
        <v>36</v>
      </c>
      <c r="Q590" s="7" t="s">
        <v>37</v>
      </c>
      <c r="R590" s="7" t="s">
        <v>333</v>
      </c>
      <c r="S590" s="8" t="s">
        <v>1346</v>
      </c>
      <c r="T590" s="6">
        <v>72022</v>
      </c>
      <c r="U590" s="9">
        <v>42064</v>
      </c>
      <c r="V590" s="9">
        <v>42038</v>
      </c>
      <c r="W590" s="9" t="s">
        <v>974</v>
      </c>
      <c r="X590" s="10">
        <f>NETWORKDAYS(Table1[[#This Row],[Order Date]],Table1[[#This Row],[Ship Date]])</f>
        <v>-19</v>
      </c>
      <c r="Y590" s="6">
        <v>-329.78399999999999</v>
      </c>
      <c r="Z590" s="6">
        <v>10</v>
      </c>
      <c r="AA590" s="6">
        <v>370.81</v>
      </c>
      <c r="AB590" s="6">
        <v>45.93</v>
      </c>
    </row>
    <row r="591" spans="1:28" ht="90" x14ac:dyDescent="0.45">
      <c r="A591" s="6">
        <v>1279</v>
      </c>
      <c r="B591" s="6">
        <v>90114</v>
      </c>
      <c r="C591" s="7" t="s">
        <v>1348</v>
      </c>
      <c r="D591" s="8" t="s">
        <v>42</v>
      </c>
      <c r="E591" s="7" t="s">
        <v>29</v>
      </c>
      <c r="F591" s="6">
        <v>7.0000000000000007E-2</v>
      </c>
      <c r="G591" s="6">
        <v>40.98</v>
      </c>
      <c r="H591" s="6">
        <v>7.47</v>
      </c>
      <c r="I591" s="7" t="s">
        <v>43</v>
      </c>
      <c r="J591" s="7" t="s">
        <v>62</v>
      </c>
      <c r="K591" s="7" t="s">
        <v>45</v>
      </c>
      <c r="L591" s="7" t="s">
        <v>46</v>
      </c>
      <c r="M591" s="7" t="s">
        <v>47</v>
      </c>
      <c r="N591" s="7" t="s">
        <v>1291</v>
      </c>
      <c r="O591" s="6">
        <v>0.37</v>
      </c>
      <c r="P591" s="7" t="s">
        <v>36</v>
      </c>
      <c r="Q591" s="7" t="s">
        <v>49</v>
      </c>
      <c r="R591" s="7" t="s">
        <v>256</v>
      </c>
      <c r="S591" s="8" t="s">
        <v>1349</v>
      </c>
      <c r="T591" s="6">
        <v>46324</v>
      </c>
      <c r="U591" s="9">
        <v>42064</v>
      </c>
      <c r="V591" s="9">
        <v>42038</v>
      </c>
      <c r="W591" s="9" t="s">
        <v>974</v>
      </c>
      <c r="X591" s="10">
        <f>NETWORKDAYS(Table1[[#This Row],[Order Date]],Table1[[#This Row],[Ship Date]])</f>
        <v>-19</v>
      </c>
      <c r="Y591" s="6">
        <v>54.901499999999999</v>
      </c>
      <c r="Z591" s="6">
        <v>2</v>
      </c>
      <c r="AA591" s="6">
        <v>81.900000000000006</v>
      </c>
      <c r="AB591" s="6">
        <v>40.909999999999997</v>
      </c>
    </row>
    <row r="592" spans="1:28" ht="90" x14ac:dyDescent="0.45">
      <c r="A592" s="6">
        <v>1280</v>
      </c>
      <c r="B592" s="6">
        <v>19042</v>
      </c>
      <c r="C592" s="7" t="s">
        <v>1350</v>
      </c>
      <c r="D592" s="8" t="s">
        <v>53</v>
      </c>
      <c r="E592" s="7" t="s">
        <v>29</v>
      </c>
      <c r="F592" s="6">
        <v>7.0000000000000007E-2</v>
      </c>
      <c r="G592" s="6">
        <v>40.98</v>
      </c>
      <c r="H592" s="6">
        <v>7.47</v>
      </c>
      <c r="I592" s="7" t="s">
        <v>43</v>
      </c>
      <c r="J592" s="7" t="s">
        <v>62</v>
      </c>
      <c r="K592" s="7" t="s">
        <v>45</v>
      </c>
      <c r="L592" s="7" t="s">
        <v>46</v>
      </c>
      <c r="M592" s="7" t="s">
        <v>47</v>
      </c>
      <c r="N592" s="7" t="s">
        <v>1291</v>
      </c>
      <c r="O592" s="6">
        <v>0.37</v>
      </c>
      <c r="P592" s="7" t="s">
        <v>36</v>
      </c>
      <c r="Q592" s="7" t="s">
        <v>58</v>
      </c>
      <c r="R592" s="7" t="s">
        <v>90</v>
      </c>
      <c r="S592" s="8" t="s">
        <v>110</v>
      </c>
      <c r="T592" s="6">
        <v>98119</v>
      </c>
      <c r="U592" s="9">
        <v>42064</v>
      </c>
      <c r="V592" s="9">
        <v>42038</v>
      </c>
      <c r="W592" s="9" t="s">
        <v>974</v>
      </c>
      <c r="X592" s="10">
        <f>NETWORKDAYS(Table1[[#This Row],[Order Date]],Table1[[#This Row],[Ship Date]])</f>
        <v>-19</v>
      </c>
      <c r="Y592" s="6">
        <v>54.901499999999999</v>
      </c>
      <c r="Z592" s="6">
        <v>8</v>
      </c>
      <c r="AA592" s="6">
        <v>327.61</v>
      </c>
      <c r="AB592" s="6">
        <v>40.909999999999997</v>
      </c>
    </row>
    <row r="593" spans="1:28" ht="51.75" x14ac:dyDescent="0.45">
      <c r="A593" s="6">
        <v>1561</v>
      </c>
      <c r="B593" s="6">
        <v>88093</v>
      </c>
      <c r="C593" s="7" t="s">
        <v>277</v>
      </c>
      <c r="D593" s="8" t="s">
        <v>42</v>
      </c>
      <c r="E593" s="7" t="s">
        <v>70</v>
      </c>
      <c r="F593" s="6">
        <v>0.02</v>
      </c>
      <c r="G593" s="6">
        <v>11.34</v>
      </c>
      <c r="H593" s="6">
        <v>11.25</v>
      </c>
      <c r="I593" s="7" t="s">
        <v>43</v>
      </c>
      <c r="J593" s="7" t="s">
        <v>62</v>
      </c>
      <c r="K593" s="7" t="s">
        <v>45</v>
      </c>
      <c r="L593" s="7" t="s">
        <v>55</v>
      </c>
      <c r="M593" s="7" t="s">
        <v>47</v>
      </c>
      <c r="N593" s="7" t="s">
        <v>1351</v>
      </c>
      <c r="O593" s="6">
        <v>0.36</v>
      </c>
      <c r="P593" s="7" t="s">
        <v>36</v>
      </c>
      <c r="Q593" s="7" t="s">
        <v>49</v>
      </c>
      <c r="R593" s="7" t="s">
        <v>236</v>
      </c>
      <c r="S593" s="8" t="s">
        <v>279</v>
      </c>
      <c r="T593" s="6">
        <v>76063</v>
      </c>
      <c r="U593" s="9">
        <v>42064</v>
      </c>
      <c r="V593" s="9">
        <v>42038</v>
      </c>
      <c r="W593" s="9" t="s">
        <v>974</v>
      </c>
      <c r="X593" s="10">
        <f>NETWORKDAYS(Table1[[#This Row],[Order Date]],Table1[[#This Row],[Ship Date]])</f>
        <v>-19</v>
      </c>
      <c r="Y593" s="6">
        <v>-155.21</v>
      </c>
      <c r="Z593" s="6">
        <v>9</v>
      </c>
      <c r="AA593" s="6">
        <v>105.75</v>
      </c>
      <c r="AB593" s="6">
        <v>11.32</v>
      </c>
    </row>
    <row r="594" spans="1:28" ht="39" x14ac:dyDescent="0.45">
      <c r="A594" s="6">
        <v>1764</v>
      </c>
      <c r="B594" s="6">
        <v>89776</v>
      </c>
      <c r="C594" s="7" t="s">
        <v>1352</v>
      </c>
      <c r="D594" s="8" t="s">
        <v>28</v>
      </c>
      <c r="E594" s="7" t="s">
        <v>70</v>
      </c>
      <c r="F594" s="6">
        <v>0.08</v>
      </c>
      <c r="G594" s="6">
        <v>1.76</v>
      </c>
      <c r="H594" s="6">
        <v>4.8600000000000003</v>
      </c>
      <c r="I594" s="7" t="s">
        <v>43</v>
      </c>
      <c r="J594" s="7" t="s">
        <v>44</v>
      </c>
      <c r="K594" s="7" t="s">
        <v>32</v>
      </c>
      <c r="L594" s="7" t="s">
        <v>99</v>
      </c>
      <c r="M594" s="7" t="s">
        <v>47</v>
      </c>
      <c r="N594" s="7" t="s">
        <v>1353</v>
      </c>
      <c r="O594" s="6">
        <v>0.41</v>
      </c>
      <c r="P594" s="7" t="s">
        <v>36</v>
      </c>
      <c r="Q594" s="7" t="s">
        <v>37</v>
      </c>
      <c r="R594" s="7" t="s">
        <v>96</v>
      </c>
      <c r="S594" s="8" t="s">
        <v>1354</v>
      </c>
      <c r="T594" s="6">
        <v>34698</v>
      </c>
      <c r="U594" s="9">
        <v>42064</v>
      </c>
      <c r="V594" s="9">
        <v>42038</v>
      </c>
      <c r="W594" s="9" t="s">
        <v>974</v>
      </c>
      <c r="X594" s="10">
        <f>NETWORKDAYS(Table1[[#This Row],[Order Date]],Table1[[#This Row],[Ship Date]])</f>
        <v>-19</v>
      </c>
      <c r="Y594" s="6">
        <v>235.65600000000001</v>
      </c>
      <c r="Z594" s="6">
        <v>23</v>
      </c>
      <c r="AA594" s="6">
        <v>40.22</v>
      </c>
      <c r="AB594" s="6">
        <v>1.68</v>
      </c>
    </row>
    <row r="595" spans="1:28" ht="51.75" x14ac:dyDescent="0.45">
      <c r="A595" s="6">
        <v>64</v>
      </c>
      <c r="B595" s="6">
        <v>87406</v>
      </c>
      <c r="C595" s="7" t="s">
        <v>167</v>
      </c>
      <c r="D595" s="8" t="s">
        <v>28</v>
      </c>
      <c r="E595" s="7" t="s">
        <v>147</v>
      </c>
      <c r="F595" s="6">
        <v>0.02</v>
      </c>
      <c r="G595" s="6">
        <v>175.99</v>
      </c>
      <c r="H595" s="6">
        <v>4.99</v>
      </c>
      <c r="I595" s="7" t="s">
        <v>54</v>
      </c>
      <c r="J595" s="7" t="s">
        <v>31</v>
      </c>
      <c r="K595" s="7" t="s">
        <v>71</v>
      </c>
      <c r="L595" s="7" t="s">
        <v>234</v>
      </c>
      <c r="M595" s="7" t="s">
        <v>47</v>
      </c>
      <c r="N595" s="7" t="s">
        <v>1160</v>
      </c>
      <c r="O595" s="6">
        <v>0.59</v>
      </c>
      <c r="P595" s="7" t="s">
        <v>36</v>
      </c>
      <c r="Q595" s="7" t="s">
        <v>37</v>
      </c>
      <c r="R595" s="7" t="s">
        <v>169</v>
      </c>
      <c r="S595" s="8" t="s">
        <v>170</v>
      </c>
      <c r="T595" s="6">
        <v>24153</v>
      </c>
      <c r="U595" s="9">
        <v>42065</v>
      </c>
      <c r="V595" s="9">
        <v>42038</v>
      </c>
      <c r="W595" s="9" t="s">
        <v>974</v>
      </c>
      <c r="X595" s="10">
        <f>NETWORKDAYS(Table1[[#This Row],[Order Date]],Table1[[#This Row],[Ship Date]])</f>
        <v>-20</v>
      </c>
      <c r="Y595" s="6">
        <v>101.49</v>
      </c>
      <c r="Z595" s="6">
        <v>4</v>
      </c>
      <c r="AA595" s="6">
        <v>589.79999999999995</v>
      </c>
      <c r="AB595" s="6">
        <v>175.97</v>
      </c>
    </row>
    <row r="596" spans="1:28" ht="51.75" x14ac:dyDescent="0.45">
      <c r="A596" s="6">
        <v>1557</v>
      </c>
      <c r="B596" s="6">
        <v>87426</v>
      </c>
      <c r="C596" s="7" t="s">
        <v>1355</v>
      </c>
      <c r="D596" s="8" t="s">
        <v>28</v>
      </c>
      <c r="E596" s="7" t="s">
        <v>79</v>
      </c>
      <c r="F596" s="6">
        <v>0.09</v>
      </c>
      <c r="G596" s="6">
        <v>60.98</v>
      </c>
      <c r="H596" s="6">
        <v>49</v>
      </c>
      <c r="I596" s="7" t="s">
        <v>43</v>
      </c>
      <c r="J596" s="7" t="s">
        <v>44</v>
      </c>
      <c r="K596" s="7" t="s">
        <v>45</v>
      </c>
      <c r="L596" s="7" t="s">
        <v>63</v>
      </c>
      <c r="M596" s="7" t="s">
        <v>131</v>
      </c>
      <c r="N596" s="7" t="s">
        <v>1356</v>
      </c>
      <c r="O596" s="6">
        <v>0.59</v>
      </c>
      <c r="P596" s="7" t="s">
        <v>36</v>
      </c>
      <c r="Q596" s="7" t="s">
        <v>37</v>
      </c>
      <c r="R596" s="7" t="s">
        <v>169</v>
      </c>
      <c r="S596" s="8" t="s">
        <v>1357</v>
      </c>
      <c r="T596" s="6">
        <v>22003</v>
      </c>
      <c r="U596" s="9">
        <v>42088</v>
      </c>
      <c r="V596" s="9">
        <v>42039</v>
      </c>
      <c r="W596" s="9" t="s">
        <v>974</v>
      </c>
      <c r="X596" s="10">
        <f>NETWORKDAYS(Table1[[#This Row],[Order Date]],Table1[[#This Row],[Ship Date]])</f>
        <v>-36</v>
      </c>
      <c r="Y596" s="6">
        <v>-954.75800000000004</v>
      </c>
      <c r="Z596" s="6">
        <v>15</v>
      </c>
      <c r="AA596" s="6">
        <v>879.62</v>
      </c>
      <c r="AB596" s="6">
        <v>60.89</v>
      </c>
    </row>
    <row r="597" spans="1:28" ht="102.75" x14ac:dyDescent="0.45">
      <c r="A597" s="6">
        <v>3151</v>
      </c>
      <c r="B597" s="6">
        <v>88548</v>
      </c>
      <c r="C597" s="7" t="s">
        <v>907</v>
      </c>
      <c r="D597" s="8" t="s">
        <v>53</v>
      </c>
      <c r="E597" s="7" t="s">
        <v>70</v>
      </c>
      <c r="F597" s="6">
        <v>0.01</v>
      </c>
      <c r="G597" s="6">
        <v>99.23</v>
      </c>
      <c r="H597" s="6">
        <v>8.99</v>
      </c>
      <c r="I597" s="7" t="s">
        <v>43</v>
      </c>
      <c r="J597" s="7" t="s">
        <v>62</v>
      </c>
      <c r="K597" s="7" t="s">
        <v>32</v>
      </c>
      <c r="L597" s="7" t="s">
        <v>99</v>
      </c>
      <c r="M597" s="7" t="s">
        <v>94</v>
      </c>
      <c r="N597" s="7" t="s">
        <v>100</v>
      </c>
      <c r="O597" s="6">
        <v>0.35</v>
      </c>
      <c r="P597" s="7" t="s">
        <v>36</v>
      </c>
      <c r="Q597" s="7" t="s">
        <v>58</v>
      </c>
      <c r="R597" s="7" t="s">
        <v>59</v>
      </c>
      <c r="S597" s="8" t="s">
        <v>909</v>
      </c>
      <c r="T597" s="6">
        <v>92277</v>
      </c>
      <c r="U597" s="9">
        <v>42092</v>
      </c>
      <c r="V597" s="9">
        <v>42039</v>
      </c>
      <c r="W597" s="9" t="s">
        <v>974</v>
      </c>
      <c r="X597" s="10">
        <f>NETWORKDAYS(Table1[[#This Row],[Order Date]],Table1[[#This Row],[Ship Date]])</f>
        <v>-38</v>
      </c>
      <c r="Y597" s="6">
        <v>-87.46</v>
      </c>
      <c r="Z597" s="6">
        <v>1</v>
      </c>
      <c r="AA597" s="6">
        <v>99.22</v>
      </c>
      <c r="AB597" s="6">
        <v>99.22</v>
      </c>
    </row>
    <row r="598" spans="1:28" ht="26.25" x14ac:dyDescent="0.45">
      <c r="A598" s="6">
        <v>2351</v>
      </c>
      <c r="B598" s="6">
        <v>86163</v>
      </c>
      <c r="C598" s="7" t="s">
        <v>1358</v>
      </c>
      <c r="D598" s="8" t="s">
        <v>78</v>
      </c>
      <c r="E598" s="7" t="s">
        <v>29</v>
      </c>
      <c r="F598" s="6">
        <v>0.08</v>
      </c>
      <c r="G598" s="6">
        <v>6.48</v>
      </c>
      <c r="H598" s="6">
        <v>7.49</v>
      </c>
      <c r="I598" s="7" t="s">
        <v>43</v>
      </c>
      <c r="J598" s="7" t="s">
        <v>62</v>
      </c>
      <c r="K598" s="7" t="s">
        <v>45</v>
      </c>
      <c r="L598" s="7" t="s">
        <v>55</v>
      </c>
      <c r="M598" s="7" t="s">
        <v>47</v>
      </c>
      <c r="N598" s="7" t="s">
        <v>207</v>
      </c>
      <c r="O598" s="6">
        <v>0.37</v>
      </c>
      <c r="P598" s="7" t="s">
        <v>36</v>
      </c>
      <c r="Q598" s="7" t="s">
        <v>82</v>
      </c>
      <c r="R598" s="7" t="s">
        <v>403</v>
      </c>
      <c r="S598" s="8" t="s">
        <v>1359</v>
      </c>
      <c r="T598" s="6">
        <v>21114</v>
      </c>
      <c r="U598" s="9">
        <v>42093</v>
      </c>
      <c r="V598" s="9">
        <v>42039</v>
      </c>
      <c r="W598" s="9" t="s">
        <v>974</v>
      </c>
      <c r="X598" s="10">
        <f>NETWORKDAYS(Table1[[#This Row],[Order Date]],Table1[[#This Row],[Ship Date]])</f>
        <v>-39</v>
      </c>
      <c r="Y598" s="6">
        <v>-119.32</v>
      </c>
      <c r="Z598" s="6">
        <v>13</v>
      </c>
      <c r="AA598" s="6">
        <v>80.86</v>
      </c>
      <c r="AB598" s="6">
        <v>6.4</v>
      </c>
    </row>
    <row r="599" spans="1:28" ht="77.25" x14ac:dyDescent="0.45">
      <c r="A599" s="6">
        <v>84</v>
      </c>
      <c r="B599" s="6">
        <v>87366</v>
      </c>
      <c r="C599" s="7" t="s">
        <v>1360</v>
      </c>
      <c r="D599" s="8" t="s">
        <v>78</v>
      </c>
      <c r="E599" s="7" t="s">
        <v>70</v>
      </c>
      <c r="F599" s="6">
        <v>0.08</v>
      </c>
      <c r="G599" s="6">
        <v>896.99</v>
      </c>
      <c r="H599" s="6">
        <v>19.989999999999998</v>
      </c>
      <c r="I599" s="7" t="s">
        <v>43</v>
      </c>
      <c r="J599" s="7" t="s">
        <v>62</v>
      </c>
      <c r="K599" s="7" t="s">
        <v>45</v>
      </c>
      <c r="L599" s="7" t="s">
        <v>46</v>
      </c>
      <c r="M599" s="7" t="s">
        <v>47</v>
      </c>
      <c r="N599" s="7" t="s">
        <v>1361</v>
      </c>
      <c r="O599" s="6">
        <v>0.38</v>
      </c>
      <c r="P599" s="7" t="s">
        <v>36</v>
      </c>
      <c r="Q599" s="7" t="s">
        <v>82</v>
      </c>
      <c r="R599" s="7" t="s">
        <v>173</v>
      </c>
      <c r="S599" s="8" t="s">
        <v>1362</v>
      </c>
      <c r="T599" s="6">
        <v>45231</v>
      </c>
      <c r="U599" s="9">
        <v>42093</v>
      </c>
      <c r="V599" s="9">
        <v>42039</v>
      </c>
      <c r="W599" s="9" t="s">
        <v>974</v>
      </c>
      <c r="X599" s="10">
        <f>NETWORKDAYS(Table1[[#This Row],[Order Date]],Table1[[#This Row],[Ship Date]])</f>
        <v>-39</v>
      </c>
      <c r="Y599" s="6">
        <v>7402.32</v>
      </c>
      <c r="Z599" s="6">
        <v>13</v>
      </c>
      <c r="AA599" s="6">
        <v>10728</v>
      </c>
      <c r="AB599" s="6">
        <v>896.91</v>
      </c>
    </row>
    <row r="600" spans="1:28" ht="51.75" x14ac:dyDescent="0.45">
      <c r="A600" s="6">
        <v>3177</v>
      </c>
      <c r="B600" s="6">
        <v>90819</v>
      </c>
      <c r="C600" s="7" t="s">
        <v>1363</v>
      </c>
      <c r="D600" s="8" t="s">
        <v>28</v>
      </c>
      <c r="E600" s="7" t="s">
        <v>29</v>
      </c>
      <c r="F600" s="6">
        <v>0.06</v>
      </c>
      <c r="G600" s="6">
        <v>1.68</v>
      </c>
      <c r="H600" s="6">
        <v>1</v>
      </c>
      <c r="I600" s="7" t="s">
        <v>43</v>
      </c>
      <c r="J600" s="7" t="s">
        <v>44</v>
      </c>
      <c r="K600" s="7" t="s">
        <v>45</v>
      </c>
      <c r="L600" s="7" t="s">
        <v>105</v>
      </c>
      <c r="M600" s="7" t="s">
        <v>56</v>
      </c>
      <c r="N600" s="7" t="s">
        <v>1364</v>
      </c>
      <c r="O600" s="6">
        <v>0.35</v>
      </c>
      <c r="P600" s="7" t="s">
        <v>36</v>
      </c>
      <c r="Q600" s="7" t="s">
        <v>37</v>
      </c>
      <c r="R600" s="7" t="s">
        <v>96</v>
      </c>
      <c r="S600" s="8" t="s">
        <v>1365</v>
      </c>
      <c r="T600" s="6">
        <v>33458</v>
      </c>
      <c r="U600" s="9">
        <v>42094</v>
      </c>
      <c r="V600" s="9">
        <v>42039</v>
      </c>
      <c r="W600" s="9" t="s">
        <v>974</v>
      </c>
      <c r="X600" s="10">
        <f>NETWORKDAYS(Table1[[#This Row],[Order Date]],Table1[[#This Row],[Ship Date]])</f>
        <v>-40</v>
      </c>
      <c r="Y600" s="6">
        <v>-1319.5</v>
      </c>
      <c r="Z600" s="6">
        <v>5</v>
      </c>
      <c r="AA600" s="6">
        <v>8.65</v>
      </c>
      <c r="AB600" s="6">
        <v>1.62</v>
      </c>
    </row>
    <row r="601" spans="1:28" ht="51.75" x14ac:dyDescent="0.45">
      <c r="A601" s="6">
        <v>1083</v>
      </c>
      <c r="B601" s="6">
        <v>88460</v>
      </c>
      <c r="C601" s="7" t="s">
        <v>1366</v>
      </c>
      <c r="D601" s="8" t="s">
        <v>42</v>
      </c>
      <c r="E601" s="7" t="s">
        <v>147</v>
      </c>
      <c r="F601" s="6">
        <v>7.0000000000000007E-2</v>
      </c>
      <c r="G601" s="6">
        <v>55.99</v>
      </c>
      <c r="H601" s="6">
        <v>5</v>
      </c>
      <c r="I601" s="7" t="s">
        <v>54</v>
      </c>
      <c r="J601" s="7" t="s">
        <v>62</v>
      </c>
      <c r="K601" s="7" t="s">
        <v>71</v>
      </c>
      <c r="L601" s="7" t="s">
        <v>234</v>
      </c>
      <c r="M601" s="7" t="s">
        <v>94</v>
      </c>
      <c r="N601" s="7" t="s">
        <v>1367</v>
      </c>
      <c r="O601" s="6">
        <v>0.83</v>
      </c>
      <c r="P601" s="7" t="s">
        <v>36</v>
      </c>
      <c r="Q601" s="7" t="s">
        <v>49</v>
      </c>
      <c r="R601" s="7" t="s">
        <v>75</v>
      </c>
      <c r="S601" s="8" t="s">
        <v>896</v>
      </c>
      <c r="T601" s="6">
        <v>62701</v>
      </c>
      <c r="U601" s="9">
        <v>42094</v>
      </c>
      <c r="V601" s="9">
        <v>42039</v>
      </c>
      <c r="W601" s="9" t="s">
        <v>974</v>
      </c>
      <c r="X601" s="10">
        <f>NETWORKDAYS(Table1[[#This Row],[Order Date]],Table1[[#This Row],[Ship Date]])</f>
        <v>-40</v>
      </c>
      <c r="Y601" s="6">
        <v>-232.99100000000001</v>
      </c>
      <c r="Z601" s="6">
        <v>1</v>
      </c>
      <c r="AA601" s="6">
        <v>54.08</v>
      </c>
      <c r="AB601" s="6">
        <v>55.92</v>
      </c>
    </row>
    <row r="602" spans="1:28" ht="39" x14ac:dyDescent="0.45">
      <c r="A602" s="6">
        <v>3224</v>
      </c>
      <c r="B602" s="6">
        <v>86508</v>
      </c>
      <c r="C602" s="7" t="s">
        <v>1368</v>
      </c>
      <c r="D602" s="8" t="s">
        <v>28</v>
      </c>
      <c r="E602" s="7" t="s">
        <v>29</v>
      </c>
      <c r="F602" s="6">
        <v>0.06</v>
      </c>
      <c r="G602" s="6">
        <v>60.98</v>
      </c>
      <c r="H602" s="6">
        <v>30</v>
      </c>
      <c r="I602" s="7" t="s">
        <v>30</v>
      </c>
      <c r="J602" s="7" t="s">
        <v>31</v>
      </c>
      <c r="K602" s="7" t="s">
        <v>32</v>
      </c>
      <c r="L602" s="7" t="s">
        <v>80</v>
      </c>
      <c r="M602" s="7" t="s">
        <v>73</v>
      </c>
      <c r="N602" s="7" t="s">
        <v>1369</v>
      </c>
      <c r="O602" s="6">
        <v>0.7</v>
      </c>
      <c r="P602" s="7" t="s">
        <v>36</v>
      </c>
      <c r="Q602" s="7" t="s">
        <v>37</v>
      </c>
      <c r="R602" s="7" t="s">
        <v>369</v>
      </c>
      <c r="S602" s="8" t="s">
        <v>1370</v>
      </c>
      <c r="T602" s="6">
        <v>37066</v>
      </c>
      <c r="U602" s="9">
        <v>42095</v>
      </c>
      <c r="V602" s="9">
        <v>42039</v>
      </c>
      <c r="W602" s="9" t="s">
        <v>974</v>
      </c>
      <c r="X602" s="10">
        <f>NETWORKDAYS(Table1[[#This Row],[Order Date]],Table1[[#This Row],[Ship Date]])</f>
        <v>-41</v>
      </c>
      <c r="Y602" s="6">
        <v>-74.087999999999994</v>
      </c>
      <c r="Z602" s="6">
        <v>2</v>
      </c>
      <c r="AA602" s="6">
        <v>125.9</v>
      </c>
      <c r="AB602" s="6">
        <v>60.92</v>
      </c>
    </row>
    <row r="603" spans="1:28" ht="51.75" x14ac:dyDescent="0.45">
      <c r="A603" s="6">
        <v>1849</v>
      </c>
      <c r="B603" s="6">
        <v>89697</v>
      </c>
      <c r="C603" s="7" t="s">
        <v>1371</v>
      </c>
      <c r="D603" s="8" t="s">
        <v>28</v>
      </c>
      <c r="E603" s="7" t="s">
        <v>70</v>
      </c>
      <c r="F603" s="6">
        <v>0.01</v>
      </c>
      <c r="G603" s="6">
        <v>125.99</v>
      </c>
      <c r="H603" s="6">
        <v>2.5</v>
      </c>
      <c r="I603" s="7" t="s">
        <v>43</v>
      </c>
      <c r="J603" s="7" t="s">
        <v>44</v>
      </c>
      <c r="K603" s="7" t="s">
        <v>71</v>
      </c>
      <c r="L603" s="7" t="s">
        <v>234</v>
      </c>
      <c r="M603" s="7" t="s">
        <v>47</v>
      </c>
      <c r="N603" s="7" t="s">
        <v>1372</v>
      </c>
      <c r="O603" s="6">
        <v>0.6</v>
      </c>
      <c r="P603" s="7" t="s">
        <v>36</v>
      </c>
      <c r="Q603" s="7" t="s">
        <v>37</v>
      </c>
      <c r="R603" s="7" t="s">
        <v>128</v>
      </c>
      <c r="S603" s="8" t="s">
        <v>1373</v>
      </c>
      <c r="T603" s="6">
        <v>36330</v>
      </c>
      <c r="U603" s="9">
        <v>42095</v>
      </c>
      <c r="V603" s="9">
        <v>42039</v>
      </c>
      <c r="W603" s="9" t="s">
        <v>974</v>
      </c>
      <c r="X603" s="10">
        <f>NETWORKDAYS(Table1[[#This Row],[Order Date]],Table1[[#This Row],[Ship Date]])</f>
        <v>-41</v>
      </c>
      <c r="Y603" s="6">
        <v>-967.83399999999995</v>
      </c>
      <c r="Z603" s="6">
        <v>2</v>
      </c>
      <c r="AA603" s="6">
        <v>220.52</v>
      </c>
      <c r="AB603" s="6">
        <v>125.98</v>
      </c>
    </row>
    <row r="604" spans="1:28" ht="51.75" x14ac:dyDescent="0.45">
      <c r="A604" s="6">
        <v>638</v>
      </c>
      <c r="B604" s="6">
        <v>87954</v>
      </c>
      <c r="C604" s="7" t="s">
        <v>1374</v>
      </c>
      <c r="D604" s="8" t="s">
        <v>53</v>
      </c>
      <c r="E604" s="7" t="s">
        <v>29</v>
      </c>
      <c r="F604" s="6">
        <v>0</v>
      </c>
      <c r="G604" s="6">
        <v>195.99</v>
      </c>
      <c r="H604" s="6">
        <v>4.2</v>
      </c>
      <c r="I604" s="7" t="s">
        <v>54</v>
      </c>
      <c r="J604" s="7" t="s">
        <v>44</v>
      </c>
      <c r="K604" s="7" t="s">
        <v>71</v>
      </c>
      <c r="L604" s="7" t="s">
        <v>234</v>
      </c>
      <c r="M604" s="7" t="s">
        <v>47</v>
      </c>
      <c r="N604" s="7" t="s">
        <v>1375</v>
      </c>
      <c r="O604" s="6">
        <v>0.56999999999999995</v>
      </c>
      <c r="P604" s="7" t="s">
        <v>36</v>
      </c>
      <c r="Q604" s="7" t="s">
        <v>58</v>
      </c>
      <c r="R604" s="7" t="s">
        <v>59</v>
      </c>
      <c r="S604" s="8" t="s">
        <v>1376</v>
      </c>
      <c r="T604" s="6">
        <v>95062</v>
      </c>
      <c r="U604" s="9">
        <v>42124</v>
      </c>
      <c r="V604" s="9">
        <v>42040</v>
      </c>
      <c r="W604" s="9" t="s">
        <v>974</v>
      </c>
      <c r="X604" s="10">
        <f>NETWORKDAYS(Table1[[#This Row],[Order Date]],Table1[[#This Row],[Ship Date]])</f>
        <v>-61</v>
      </c>
      <c r="Y604" s="6">
        <v>719.47680000000003</v>
      </c>
      <c r="Z604" s="6">
        <v>6</v>
      </c>
      <c r="AA604" s="6">
        <v>1042.72</v>
      </c>
      <c r="AB604" s="6">
        <v>195.99</v>
      </c>
    </row>
    <row r="605" spans="1:28" ht="51.75" x14ac:dyDescent="0.45">
      <c r="A605" s="6">
        <v>640</v>
      </c>
      <c r="B605" s="6">
        <v>45380</v>
      </c>
      <c r="C605" s="7" t="s">
        <v>1094</v>
      </c>
      <c r="D605" s="8" t="s">
        <v>53</v>
      </c>
      <c r="E605" s="7" t="s">
        <v>29</v>
      </c>
      <c r="F605" s="6">
        <v>0</v>
      </c>
      <c r="G605" s="6">
        <v>195.99</v>
      </c>
      <c r="H605" s="6">
        <v>4.2</v>
      </c>
      <c r="I605" s="7" t="s">
        <v>54</v>
      </c>
      <c r="J605" s="7" t="s">
        <v>44</v>
      </c>
      <c r="K605" s="7" t="s">
        <v>71</v>
      </c>
      <c r="L605" s="7" t="s">
        <v>234</v>
      </c>
      <c r="M605" s="7" t="s">
        <v>47</v>
      </c>
      <c r="N605" s="7" t="s">
        <v>1375</v>
      </c>
      <c r="O605" s="6">
        <v>0.56999999999999995</v>
      </c>
      <c r="P605" s="7" t="s">
        <v>36</v>
      </c>
      <c r="Q605" s="7" t="s">
        <v>58</v>
      </c>
      <c r="R605" s="7" t="s">
        <v>90</v>
      </c>
      <c r="S605" s="8" t="s">
        <v>110</v>
      </c>
      <c r="T605" s="6">
        <v>98119</v>
      </c>
      <c r="U605" s="9">
        <v>42124</v>
      </c>
      <c r="V605" s="9">
        <v>42040</v>
      </c>
      <c r="W605" s="9" t="s">
        <v>974</v>
      </c>
      <c r="X605" s="10">
        <f>NETWORKDAYS(Table1[[#This Row],[Order Date]],Table1[[#This Row],[Ship Date]])</f>
        <v>-61</v>
      </c>
      <c r="Y605" s="6">
        <v>1030.509</v>
      </c>
      <c r="Z605" s="6">
        <v>24</v>
      </c>
      <c r="AA605" s="6">
        <v>4170.87</v>
      </c>
      <c r="AB605" s="6">
        <v>195.99</v>
      </c>
    </row>
    <row r="606" spans="1:28" ht="26.25" x14ac:dyDescent="0.45">
      <c r="A606" s="6">
        <v>854</v>
      </c>
      <c r="B606" s="6">
        <v>88571</v>
      </c>
      <c r="C606" s="7" t="s">
        <v>1377</v>
      </c>
      <c r="D606" s="8" t="s">
        <v>78</v>
      </c>
      <c r="E606" s="7" t="s">
        <v>29</v>
      </c>
      <c r="F606" s="6">
        <v>0.06</v>
      </c>
      <c r="G606" s="6">
        <v>1.76</v>
      </c>
      <c r="H606" s="6">
        <v>0.7</v>
      </c>
      <c r="I606" s="7" t="s">
        <v>43</v>
      </c>
      <c r="J606" s="7" t="s">
        <v>62</v>
      </c>
      <c r="K606" s="7" t="s">
        <v>45</v>
      </c>
      <c r="L606" s="7" t="s">
        <v>105</v>
      </c>
      <c r="M606" s="7" t="s">
        <v>56</v>
      </c>
      <c r="N606" s="7" t="s">
        <v>439</v>
      </c>
      <c r="O606" s="6">
        <v>0.56000000000000005</v>
      </c>
      <c r="P606" s="7" t="s">
        <v>36</v>
      </c>
      <c r="Q606" s="7" t="s">
        <v>82</v>
      </c>
      <c r="R606" s="7" t="s">
        <v>294</v>
      </c>
      <c r="S606" s="8" t="s">
        <v>1378</v>
      </c>
      <c r="T606" s="6">
        <v>6405</v>
      </c>
      <c r="U606" s="9">
        <v>42124</v>
      </c>
      <c r="V606" s="9">
        <v>42040</v>
      </c>
      <c r="W606" s="9" t="s">
        <v>974</v>
      </c>
      <c r="X606" s="10">
        <f>NETWORKDAYS(Table1[[#This Row],[Order Date]],Table1[[#This Row],[Ship Date]])</f>
        <v>-61</v>
      </c>
      <c r="Y606" s="6">
        <v>1.2236</v>
      </c>
      <c r="Z606" s="6">
        <v>22</v>
      </c>
      <c r="AA606" s="6">
        <v>39.26</v>
      </c>
      <c r="AB606" s="6">
        <v>1.7</v>
      </c>
    </row>
    <row r="607" spans="1:28" ht="51.75" x14ac:dyDescent="0.45">
      <c r="A607" s="6">
        <v>858</v>
      </c>
      <c r="B607" s="6">
        <v>88571</v>
      </c>
      <c r="C607" s="7" t="s">
        <v>1379</v>
      </c>
      <c r="D607" s="8" t="s">
        <v>78</v>
      </c>
      <c r="E607" s="7" t="s">
        <v>29</v>
      </c>
      <c r="F607" s="6">
        <v>0.05</v>
      </c>
      <c r="G607" s="6">
        <v>35.99</v>
      </c>
      <c r="H607" s="6">
        <v>5.99</v>
      </c>
      <c r="I607" s="7" t="s">
        <v>54</v>
      </c>
      <c r="J607" s="7" t="s">
        <v>62</v>
      </c>
      <c r="K607" s="7" t="s">
        <v>71</v>
      </c>
      <c r="L607" s="7" t="s">
        <v>234</v>
      </c>
      <c r="M607" s="7" t="s">
        <v>56</v>
      </c>
      <c r="N607" s="7" t="s">
        <v>950</v>
      </c>
      <c r="O607" s="6">
        <v>0.38</v>
      </c>
      <c r="P607" s="7" t="s">
        <v>36</v>
      </c>
      <c r="Q607" s="7" t="s">
        <v>82</v>
      </c>
      <c r="R607" s="7" t="s">
        <v>298</v>
      </c>
      <c r="S607" s="8" t="s">
        <v>1380</v>
      </c>
      <c r="T607" s="6">
        <v>4240</v>
      </c>
      <c r="U607" s="9">
        <v>42124</v>
      </c>
      <c r="V607" s="9">
        <v>42040</v>
      </c>
      <c r="W607" s="9" t="s">
        <v>974</v>
      </c>
      <c r="X607" s="10">
        <f>NETWORKDAYS(Table1[[#This Row],[Order Date]],Table1[[#This Row],[Ship Date]])</f>
        <v>-61</v>
      </c>
      <c r="Y607" s="6">
        <v>-125.83296</v>
      </c>
      <c r="Z607" s="6">
        <v>2</v>
      </c>
      <c r="AA607" s="6">
        <v>64.89</v>
      </c>
      <c r="AB607" s="6">
        <v>35.94</v>
      </c>
    </row>
    <row r="608" spans="1:28" ht="77.25" x14ac:dyDescent="0.45">
      <c r="A608" s="6">
        <v>2704</v>
      </c>
      <c r="B608" s="6">
        <v>91407</v>
      </c>
      <c r="C608" s="7" t="s">
        <v>629</v>
      </c>
      <c r="D608" s="8" t="s">
        <v>28</v>
      </c>
      <c r="E608" s="7" t="s">
        <v>29</v>
      </c>
      <c r="F608" s="6">
        <v>0.06</v>
      </c>
      <c r="G608" s="6">
        <v>3.6</v>
      </c>
      <c r="H608" s="6">
        <v>2.2000000000000002</v>
      </c>
      <c r="I608" s="7" t="s">
        <v>43</v>
      </c>
      <c r="J608" s="7" t="s">
        <v>44</v>
      </c>
      <c r="K608" s="7" t="s">
        <v>45</v>
      </c>
      <c r="L608" s="7" t="s">
        <v>55</v>
      </c>
      <c r="M608" s="7" t="s">
        <v>56</v>
      </c>
      <c r="N608" s="7" t="s">
        <v>1296</v>
      </c>
      <c r="O608" s="6">
        <v>0.39</v>
      </c>
      <c r="P608" s="7" t="s">
        <v>36</v>
      </c>
      <c r="Q608" s="7" t="s">
        <v>37</v>
      </c>
      <c r="R608" s="7" t="s">
        <v>96</v>
      </c>
      <c r="S608" s="8" t="s">
        <v>631</v>
      </c>
      <c r="T608" s="6">
        <v>32503</v>
      </c>
      <c r="U608" s="9">
        <v>42124</v>
      </c>
      <c r="V608" s="9">
        <v>42040</v>
      </c>
      <c r="W608" s="9" t="s">
        <v>974</v>
      </c>
      <c r="X608" s="10">
        <f>NETWORKDAYS(Table1[[#This Row],[Order Date]],Table1[[#This Row],[Ship Date]])</f>
        <v>-61</v>
      </c>
      <c r="Y608" s="6">
        <v>2755.6421999999998</v>
      </c>
      <c r="Z608" s="6">
        <v>4</v>
      </c>
      <c r="AA608" s="6">
        <v>15.19</v>
      </c>
      <c r="AB608" s="6">
        <v>3.54</v>
      </c>
    </row>
    <row r="609" spans="1:28" ht="77.25" x14ac:dyDescent="0.45">
      <c r="A609" s="6">
        <v>2823</v>
      </c>
      <c r="B609" s="6">
        <v>87240</v>
      </c>
      <c r="C609" s="7" t="s">
        <v>1381</v>
      </c>
      <c r="D609" s="8" t="s">
        <v>53</v>
      </c>
      <c r="E609" s="7" t="s">
        <v>79</v>
      </c>
      <c r="F609" s="6">
        <v>0.02</v>
      </c>
      <c r="G609" s="6">
        <v>21.98</v>
      </c>
      <c r="H609" s="6">
        <v>2.87</v>
      </c>
      <c r="I609" s="7" t="s">
        <v>43</v>
      </c>
      <c r="J609" s="7" t="s">
        <v>62</v>
      </c>
      <c r="K609" s="7" t="s">
        <v>45</v>
      </c>
      <c r="L609" s="7" t="s">
        <v>105</v>
      </c>
      <c r="M609" s="7" t="s">
        <v>94</v>
      </c>
      <c r="N609" s="7" t="s">
        <v>1382</v>
      </c>
      <c r="O609" s="6">
        <v>0.55000000000000004</v>
      </c>
      <c r="P609" s="7" t="s">
        <v>36</v>
      </c>
      <c r="Q609" s="7" t="s">
        <v>58</v>
      </c>
      <c r="R609" s="7" t="s">
        <v>718</v>
      </c>
      <c r="S609" s="8" t="s">
        <v>1383</v>
      </c>
      <c r="T609" s="6">
        <v>89031</v>
      </c>
      <c r="U609" s="9">
        <v>42124</v>
      </c>
      <c r="V609" s="9">
        <v>42040</v>
      </c>
      <c r="W609" s="9" t="s">
        <v>974</v>
      </c>
      <c r="X609" s="10">
        <f>NETWORKDAYS(Table1[[#This Row],[Order Date]],Table1[[#This Row],[Ship Date]])</f>
        <v>-61</v>
      </c>
      <c r="Y609" s="6">
        <v>165.6345</v>
      </c>
      <c r="Z609" s="6">
        <v>11</v>
      </c>
      <c r="AA609" s="6">
        <v>240.05</v>
      </c>
      <c r="AB609" s="6">
        <v>21.96</v>
      </c>
    </row>
    <row r="610" spans="1:28" ht="26.25" x14ac:dyDescent="0.45">
      <c r="A610" s="6">
        <v>2724</v>
      </c>
      <c r="B610" s="6">
        <v>88959</v>
      </c>
      <c r="C610" s="7" t="s">
        <v>1384</v>
      </c>
      <c r="D610" s="8" t="s">
        <v>28</v>
      </c>
      <c r="E610" s="7" t="s">
        <v>29</v>
      </c>
      <c r="F610" s="6">
        <v>0.06</v>
      </c>
      <c r="G610" s="6">
        <v>4.9800000000000004</v>
      </c>
      <c r="H610" s="6">
        <v>7.44</v>
      </c>
      <c r="I610" s="7" t="s">
        <v>43</v>
      </c>
      <c r="J610" s="7" t="s">
        <v>87</v>
      </c>
      <c r="K610" s="7" t="s">
        <v>45</v>
      </c>
      <c r="L610" s="7" t="s">
        <v>55</v>
      </c>
      <c r="M610" s="7" t="s">
        <v>47</v>
      </c>
      <c r="N610" s="7" t="s">
        <v>311</v>
      </c>
      <c r="O610" s="6">
        <v>0.36</v>
      </c>
      <c r="P610" s="7" t="s">
        <v>36</v>
      </c>
      <c r="Q610" s="7" t="s">
        <v>37</v>
      </c>
      <c r="R610" s="7" t="s">
        <v>369</v>
      </c>
      <c r="S610" s="8" t="s">
        <v>1385</v>
      </c>
      <c r="T610" s="6">
        <v>37421</v>
      </c>
      <c r="U610" s="9">
        <v>42125</v>
      </c>
      <c r="V610" s="9">
        <v>42040</v>
      </c>
      <c r="W610" s="9" t="s">
        <v>974</v>
      </c>
      <c r="X610" s="10">
        <f>NETWORKDAYS(Table1[[#This Row],[Order Date]],Table1[[#This Row],[Ship Date]])</f>
        <v>-62</v>
      </c>
      <c r="Y610" s="6">
        <v>-37.561999999999998</v>
      </c>
      <c r="Z610" s="6">
        <v>10</v>
      </c>
      <c r="AA610" s="6">
        <v>53.21</v>
      </c>
      <c r="AB610" s="6">
        <v>4.92</v>
      </c>
    </row>
    <row r="611" spans="1:28" ht="64.5" x14ac:dyDescent="0.45">
      <c r="A611" s="6">
        <v>1383</v>
      </c>
      <c r="B611" s="6">
        <v>89406</v>
      </c>
      <c r="C611" s="7" t="s">
        <v>1386</v>
      </c>
      <c r="D611" s="8" t="s">
        <v>53</v>
      </c>
      <c r="E611" s="7" t="s">
        <v>86</v>
      </c>
      <c r="F611" s="6">
        <v>0.03</v>
      </c>
      <c r="G611" s="6">
        <v>2.23</v>
      </c>
      <c r="H611" s="6">
        <v>4.57</v>
      </c>
      <c r="I611" s="7" t="s">
        <v>43</v>
      </c>
      <c r="J611" s="7" t="s">
        <v>44</v>
      </c>
      <c r="K611" s="7" t="s">
        <v>32</v>
      </c>
      <c r="L611" s="7" t="s">
        <v>99</v>
      </c>
      <c r="M611" s="7" t="s">
        <v>94</v>
      </c>
      <c r="N611" s="7" t="s">
        <v>1387</v>
      </c>
      <c r="O611" s="6">
        <v>0.41</v>
      </c>
      <c r="P611" s="7" t="s">
        <v>36</v>
      </c>
      <c r="Q611" s="7" t="s">
        <v>58</v>
      </c>
      <c r="R611" s="7" t="s">
        <v>114</v>
      </c>
      <c r="S611" s="8" t="s">
        <v>1142</v>
      </c>
      <c r="T611" s="6">
        <v>84120</v>
      </c>
      <c r="U611" s="9">
        <v>42125</v>
      </c>
      <c r="V611" s="9">
        <v>42040</v>
      </c>
      <c r="W611" s="9" t="s">
        <v>974</v>
      </c>
      <c r="X611" s="10">
        <f>NETWORKDAYS(Table1[[#This Row],[Order Date]],Table1[[#This Row],[Ship Date]])</f>
        <v>-62</v>
      </c>
      <c r="Y611" s="6">
        <v>-93.25</v>
      </c>
      <c r="Z611" s="6">
        <v>12</v>
      </c>
      <c r="AA611" s="6">
        <v>28.66</v>
      </c>
      <c r="AB611" s="6">
        <v>2.2000000000000002</v>
      </c>
    </row>
    <row r="612" spans="1:28" ht="51.75" x14ac:dyDescent="0.45">
      <c r="A612" s="6">
        <v>2426</v>
      </c>
      <c r="B612" s="6">
        <v>90861</v>
      </c>
      <c r="C612" s="7" t="s">
        <v>1388</v>
      </c>
      <c r="D612" s="8" t="s">
        <v>42</v>
      </c>
      <c r="E612" s="7" t="s">
        <v>79</v>
      </c>
      <c r="F612" s="6">
        <v>0.08</v>
      </c>
      <c r="G612" s="6">
        <v>4.4800000000000004</v>
      </c>
      <c r="H612" s="6">
        <v>49</v>
      </c>
      <c r="I612" s="7" t="s">
        <v>43</v>
      </c>
      <c r="J612" s="7" t="s">
        <v>31</v>
      </c>
      <c r="K612" s="7" t="s">
        <v>45</v>
      </c>
      <c r="L612" s="7" t="s">
        <v>63</v>
      </c>
      <c r="M612" s="7" t="s">
        <v>131</v>
      </c>
      <c r="N612" s="7" t="s">
        <v>1389</v>
      </c>
      <c r="O612" s="6">
        <v>0.6</v>
      </c>
      <c r="P612" s="7" t="s">
        <v>36</v>
      </c>
      <c r="Q612" s="7" t="s">
        <v>49</v>
      </c>
      <c r="R612" s="7" t="s">
        <v>236</v>
      </c>
      <c r="S612" s="8" t="s">
        <v>1390</v>
      </c>
      <c r="T612" s="6">
        <v>75061</v>
      </c>
      <c r="U612" s="9">
        <v>42126</v>
      </c>
      <c r="V612" s="9">
        <v>42040</v>
      </c>
      <c r="W612" s="9" t="s">
        <v>974</v>
      </c>
      <c r="X612" s="10">
        <f>NETWORKDAYS(Table1[[#This Row],[Order Date]],Table1[[#This Row],[Ship Date]])</f>
        <v>-62</v>
      </c>
      <c r="Y612" s="6">
        <v>139.58009999999999</v>
      </c>
      <c r="Z612" s="6">
        <v>37</v>
      </c>
      <c r="AA612" s="6">
        <v>202.29</v>
      </c>
      <c r="AB612" s="6">
        <v>4.4000000000000004</v>
      </c>
    </row>
    <row r="613" spans="1:28" ht="51.75" x14ac:dyDescent="0.45">
      <c r="A613" s="6">
        <v>744</v>
      </c>
      <c r="B613" s="6">
        <v>87727</v>
      </c>
      <c r="C613" s="7" t="s">
        <v>1391</v>
      </c>
      <c r="D613" s="8" t="s">
        <v>53</v>
      </c>
      <c r="E613" s="7" t="s">
        <v>79</v>
      </c>
      <c r="F613" s="6">
        <v>0.09</v>
      </c>
      <c r="G613" s="6">
        <v>125.99</v>
      </c>
      <c r="H613" s="6">
        <v>8.99</v>
      </c>
      <c r="I613" s="7" t="s">
        <v>43</v>
      </c>
      <c r="J613" s="7" t="s">
        <v>44</v>
      </c>
      <c r="K613" s="7" t="s">
        <v>71</v>
      </c>
      <c r="L613" s="7" t="s">
        <v>234</v>
      </c>
      <c r="M613" s="7" t="s">
        <v>47</v>
      </c>
      <c r="N613" s="7" t="s">
        <v>332</v>
      </c>
      <c r="O613" s="6">
        <v>0.55000000000000004</v>
      </c>
      <c r="P613" s="7" t="s">
        <v>36</v>
      </c>
      <c r="Q613" s="7" t="s">
        <v>58</v>
      </c>
      <c r="R613" s="7" t="s">
        <v>229</v>
      </c>
      <c r="S613" s="8" t="s">
        <v>1392</v>
      </c>
      <c r="T613" s="6">
        <v>85737</v>
      </c>
      <c r="U613" s="9">
        <v>42149</v>
      </c>
      <c r="V613" s="9">
        <v>42041</v>
      </c>
      <c r="W613" s="9" t="s">
        <v>974</v>
      </c>
      <c r="X613" s="10">
        <f>NETWORKDAYS(Table1[[#This Row],[Order Date]],Table1[[#This Row],[Ship Date]])</f>
        <v>-77</v>
      </c>
      <c r="Y613" s="6">
        <v>916.68060000000003</v>
      </c>
      <c r="Z613" s="6">
        <v>20</v>
      </c>
      <c r="AA613" s="6">
        <v>2104.9899999999998</v>
      </c>
      <c r="AB613" s="6">
        <v>125.9</v>
      </c>
    </row>
    <row r="614" spans="1:28" ht="39" x14ac:dyDescent="0.45">
      <c r="A614" s="6">
        <v>241</v>
      </c>
      <c r="B614" s="6">
        <v>90480</v>
      </c>
      <c r="C614" s="7" t="s">
        <v>444</v>
      </c>
      <c r="D614" s="8" t="s">
        <v>53</v>
      </c>
      <c r="E614" s="7" t="s">
        <v>79</v>
      </c>
      <c r="F614" s="6">
        <v>0.01</v>
      </c>
      <c r="G614" s="6">
        <v>5.94</v>
      </c>
      <c r="H614" s="6">
        <v>9.92</v>
      </c>
      <c r="I614" s="7" t="s">
        <v>43</v>
      </c>
      <c r="J614" s="7" t="s">
        <v>31</v>
      </c>
      <c r="K614" s="7" t="s">
        <v>45</v>
      </c>
      <c r="L614" s="7" t="s">
        <v>46</v>
      </c>
      <c r="M614" s="7" t="s">
        <v>47</v>
      </c>
      <c r="N614" s="7" t="s">
        <v>1393</v>
      </c>
      <c r="O614" s="6">
        <v>0.38</v>
      </c>
      <c r="P614" s="7" t="s">
        <v>36</v>
      </c>
      <c r="Q614" s="7" t="s">
        <v>58</v>
      </c>
      <c r="R614" s="7" t="s">
        <v>442</v>
      </c>
      <c r="S614" s="8" t="s">
        <v>446</v>
      </c>
      <c r="T614" s="6">
        <v>81503</v>
      </c>
      <c r="U614" s="9">
        <v>42150</v>
      </c>
      <c r="V614" s="9">
        <v>42041</v>
      </c>
      <c r="W614" s="9" t="s">
        <v>974</v>
      </c>
      <c r="X614" s="10">
        <f>NETWORKDAYS(Table1[[#This Row],[Order Date]],Table1[[#This Row],[Ship Date]])</f>
        <v>-78</v>
      </c>
      <c r="Y614" s="6">
        <v>-256.51900000000001</v>
      </c>
      <c r="Z614" s="6">
        <v>13</v>
      </c>
      <c r="AA614" s="6">
        <v>79.930000000000007</v>
      </c>
      <c r="AB614" s="6">
        <v>5.93</v>
      </c>
    </row>
    <row r="615" spans="1:28" ht="51.75" x14ac:dyDescent="0.45">
      <c r="A615" s="6">
        <v>1062</v>
      </c>
      <c r="B615" s="6">
        <v>91355</v>
      </c>
      <c r="C615" s="7" t="s">
        <v>1394</v>
      </c>
      <c r="D615" s="8" t="s">
        <v>78</v>
      </c>
      <c r="E615" s="7" t="s">
        <v>79</v>
      </c>
      <c r="F615" s="6">
        <v>0.06</v>
      </c>
      <c r="G615" s="6">
        <v>17.78</v>
      </c>
      <c r="H615" s="6">
        <v>5.03</v>
      </c>
      <c r="I615" s="7" t="s">
        <v>43</v>
      </c>
      <c r="J615" s="7" t="s">
        <v>31</v>
      </c>
      <c r="K615" s="7" t="s">
        <v>32</v>
      </c>
      <c r="L615" s="7" t="s">
        <v>99</v>
      </c>
      <c r="M615" s="7" t="s">
        <v>47</v>
      </c>
      <c r="N615" s="7" t="s">
        <v>1395</v>
      </c>
      <c r="O615" s="6">
        <v>0.54</v>
      </c>
      <c r="P615" s="7" t="s">
        <v>36</v>
      </c>
      <c r="Q615" s="7" t="s">
        <v>82</v>
      </c>
      <c r="R615" s="7" t="s">
        <v>83</v>
      </c>
      <c r="S615" s="8" t="s">
        <v>1396</v>
      </c>
      <c r="T615" s="6">
        <v>11727</v>
      </c>
      <c r="U615" s="9">
        <v>42154</v>
      </c>
      <c r="V615" s="9">
        <v>42041</v>
      </c>
      <c r="W615" s="9" t="s">
        <v>974</v>
      </c>
      <c r="X615" s="10">
        <f>NETWORKDAYS(Table1[[#This Row],[Order Date]],Table1[[#This Row],[Ship Date]])</f>
        <v>-81</v>
      </c>
      <c r="Y615" s="6">
        <v>38.067300000000003</v>
      </c>
      <c r="Z615" s="6">
        <v>3</v>
      </c>
      <c r="AA615" s="6">
        <v>55.17</v>
      </c>
      <c r="AB615" s="6">
        <v>17.72</v>
      </c>
    </row>
    <row r="616" spans="1:28" ht="51.75" x14ac:dyDescent="0.45">
      <c r="A616" s="6">
        <v>1802</v>
      </c>
      <c r="B616" s="6">
        <v>91543</v>
      </c>
      <c r="C616" s="7" t="s">
        <v>1397</v>
      </c>
      <c r="D616" s="8" t="s">
        <v>28</v>
      </c>
      <c r="E616" s="7" t="s">
        <v>29</v>
      </c>
      <c r="F616" s="6">
        <v>0.04</v>
      </c>
      <c r="G616" s="6">
        <v>3.68</v>
      </c>
      <c r="H616" s="6">
        <v>1.32</v>
      </c>
      <c r="I616" s="7" t="s">
        <v>43</v>
      </c>
      <c r="J616" s="7" t="s">
        <v>62</v>
      </c>
      <c r="K616" s="7" t="s">
        <v>45</v>
      </c>
      <c r="L616" s="7" t="s">
        <v>519</v>
      </c>
      <c r="M616" s="7" t="s">
        <v>56</v>
      </c>
      <c r="N616" s="7" t="s">
        <v>1398</v>
      </c>
      <c r="O616" s="6">
        <v>0.83</v>
      </c>
      <c r="P616" s="7" t="s">
        <v>36</v>
      </c>
      <c r="Q616" s="7" t="s">
        <v>37</v>
      </c>
      <c r="R616" s="7" t="s">
        <v>96</v>
      </c>
      <c r="S616" s="8" t="s">
        <v>1354</v>
      </c>
      <c r="T616" s="6">
        <v>34698</v>
      </c>
      <c r="U616" s="9">
        <v>42156</v>
      </c>
      <c r="V616" s="9">
        <v>42041</v>
      </c>
      <c r="W616" s="9" t="s">
        <v>974</v>
      </c>
      <c r="X616" s="10">
        <f>NETWORKDAYS(Table1[[#This Row],[Order Date]],Table1[[#This Row],[Ship Date]])</f>
        <v>-82</v>
      </c>
      <c r="Y616" s="6">
        <v>300.92579999999998</v>
      </c>
      <c r="Z616" s="6">
        <v>11</v>
      </c>
      <c r="AA616" s="6">
        <v>41.29</v>
      </c>
      <c r="AB616" s="6">
        <v>3.64</v>
      </c>
    </row>
    <row r="617" spans="1:28" ht="64.5" x14ac:dyDescent="0.45">
      <c r="A617" s="6">
        <v>2817</v>
      </c>
      <c r="B617" s="6">
        <v>89743</v>
      </c>
      <c r="C617" s="7" t="s">
        <v>1399</v>
      </c>
      <c r="D617" s="8" t="s">
        <v>78</v>
      </c>
      <c r="E617" s="7" t="s">
        <v>70</v>
      </c>
      <c r="F617" s="6">
        <v>0.05</v>
      </c>
      <c r="G617" s="6">
        <v>4.71</v>
      </c>
      <c r="H617" s="6">
        <v>0.7</v>
      </c>
      <c r="I617" s="7" t="s">
        <v>54</v>
      </c>
      <c r="J617" s="7" t="s">
        <v>62</v>
      </c>
      <c r="K617" s="7" t="s">
        <v>45</v>
      </c>
      <c r="L617" s="7" t="s">
        <v>409</v>
      </c>
      <c r="M617" s="7" t="s">
        <v>56</v>
      </c>
      <c r="N617" s="7" t="s">
        <v>1400</v>
      </c>
      <c r="O617" s="6">
        <v>0.8</v>
      </c>
      <c r="P617" s="7" t="s">
        <v>36</v>
      </c>
      <c r="Q617" s="7" t="s">
        <v>82</v>
      </c>
      <c r="R617" s="7" t="s">
        <v>173</v>
      </c>
      <c r="S617" s="8" t="s">
        <v>685</v>
      </c>
      <c r="T617" s="6">
        <v>43055</v>
      </c>
      <c r="U617" s="9">
        <v>42156</v>
      </c>
      <c r="V617" s="9">
        <v>42041</v>
      </c>
      <c r="W617" s="9" t="s">
        <v>974</v>
      </c>
      <c r="X617" s="10">
        <f>NETWORKDAYS(Table1[[#This Row],[Order Date]],Table1[[#This Row],[Ship Date]])</f>
        <v>-82</v>
      </c>
      <c r="Y617" s="6">
        <v>-2.3759999999999999</v>
      </c>
      <c r="Z617" s="6">
        <v>2</v>
      </c>
      <c r="AA617" s="6">
        <v>12.16</v>
      </c>
      <c r="AB617" s="6">
        <v>4.66</v>
      </c>
    </row>
    <row r="618" spans="1:28" ht="51.75" x14ac:dyDescent="0.45">
      <c r="A618" s="6">
        <v>2817</v>
      </c>
      <c r="B618" s="6">
        <v>89743</v>
      </c>
      <c r="C618" s="7" t="s">
        <v>1399</v>
      </c>
      <c r="D618" s="8" t="s">
        <v>78</v>
      </c>
      <c r="E618" s="7" t="s">
        <v>70</v>
      </c>
      <c r="F618" s="6">
        <v>0.04</v>
      </c>
      <c r="G618" s="6">
        <v>55.99</v>
      </c>
      <c r="H618" s="6">
        <v>1.25</v>
      </c>
      <c r="I618" s="7" t="s">
        <v>54</v>
      </c>
      <c r="J618" s="7" t="s">
        <v>62</v>
      </c>
      <c r="K618" s="7" t="s">
        <v>71</v>
      </c>
      <c r="L618" s="7" t="s">
        <v>234</v>
      </c>
      <c r="M618" s="7" t="s">
        <v>94</v>
      </c>
      <c r="N618" s="7" t="s">
        <v>1401</v>
      </c>
      <c r="O618" s="6">
        <v>0.35</v>
      </c>
      <c r="P618" s="7" t="s">
        <v>36</v>
      </c>
      <c r="Q618" s="7" t="s">
        <v>82</v>
      </c>
      <c r="R618" s="7" t="s">
        <v>173</v>
      </c>
      <c r="S618" s="8" t="s">
        <v>685</v>
      </c>
      <c r="T618" s="6">
        <v>43055</v>
      </c>
      <c r="U618" s="9">
        <v>42156</v>
      </c>
      <c r="V618" s="9">
        <v>42041</v>
      </c>
      <c r="W618" s="9" t="s">
        <v>974</v>
      </c>
      <c r="X618" s="10">
        <f>NETWORKDAYS(Table1[[#This Row],[Order Date]],Table1[[#This Row],[Ship Date]])</f>
        <v>-82</v>
      </c>
      <c r="Y618" s="6">
        <v>-18.3216</v>
      </c>
      <c r="Z618" s="6">
        <v>3</v>
      </c>
      <c r="AA618" s="6">
        <v>147.56</v>
      </c>
      <c r="AB618" s="6">
        <v>55.95</v>
      </c>
    </row>
    <row r="619" spans="1:28" ht="90" x14ac:dyDescent="0.45">
      <c r="A619" s="6">
        <v>2737</v>
      </c>
      <c r="B619" s="6">
        <v>89019</v>
      </c>
      <c r="C619" s="7" t="s">
        <v>495</v>
      </c>
      <c r="D619" s="8" t="s">
        <v>78</v>
      </c>
      <c r="E619" s="7" t="s">
        <v>86</v>
      </c>
      <c r="F619" s="6">
        <v>0.03</v>
      </c>
      <c r="G619" s="6">
        <v>15.31</v>
      </c>
      <c r="H619" s="6">
        <v>8.7799999999999994</v>
      </c>
      <c r="I619" s="7" t="s">
        <v>43</v>
      </c>
      <c r="J619" s="7" t="s">
        <v>31</v>
      </c>
      <c r="K619" s="7" t="s">
        <v>45</v>
      </c>
      <c r="L619" s="7" t="s">
        <v>187</v>
      </c>
      <c r="M619" s="7" t="s">
        <v>47</v>
      </c>
      <c r="N619" s="7" t="s">
        <v>1402</v>
      </c>
      <c r="O619" s="6">
        <v>0.56999999999999995</v>
      </c>
      <c r="P619" s="7" t="s">
        <v>36</v>
      </c>
      <c r="Q619" s="7" t="s">
        <v>82</v>
      </c>
      <c r="R619" s="7" t="s">
        <v>139</v>
      </c>
      <c r="S619" s="8" t="s">
        <v>497</v>
      </c>
      <c r="T619" s="6">
        <v>5701</v>
      </c>
      <c r="U619" s="9">
        <v>42156</v>
      </c>
      <c r="V619" s="9">
        <v>42041</v>
      </c>
      <c r="W619" s="9" t="s">
        <v>974</v>
      </c>
      <c r="X619" s="10">
        <f>NETWORKDAYS(Table1[[#This Row],[Order Date]],Table1[[#This Row],[Ship Date]])</f>
        <v>-82</v>
      </c>
      <c r="Y619" s="6">
        <v>-57.56</v>
      </c>
      <c r="Z619" s="6">
        <v>12</v>
      </c>
      <c r="AA619" s="6">
        <v>194.08</v>
      </c>
      <c r="AB619" s="6">
        <v>15.28</v>
      </c>
    </row>
    <row r="620" spans="1:28" ht="64.5" x14ac:dyDescent="0.45">
      <c r="A620" s="6">
        <v>2828</v>
      </c>
      <c r="B620" s="6">
        <v>87721</v>
      </c>
      <c r="C620" s="7" t="s">
        <v>1172</v>
      </c>
      <c r="D620" s="8" t="s">
        <v>53</v>
      </c>
      <c r="E620" s="7" t="s">
        <v>86</v>
      </c>
      <c r="F620" s="6">
        <v>7.0000000000000007E-2</v>
      </c>
      <c r="G620" s="6">
        <v>39.479999999999997</v>
      </c>
      <c r="H620" s="6">
        <v>1.99</v>
      </c>
      <c r="I620" s="7" t="s">
        <v>43</v>
      </c>
      <c r="J620" s="7" t="s">
        <v>62</v>
      </c>
      <c r="K620" s="7" t="s">
        <v>71</v>
      </c>
      <c r="L620" s="7" t="s">
        <v>93</v>
      </c>
      <c r="M620" s="7" t="s">
        <v>94</v>
      </c>
      <c r="N620" s="7" t="s">
        <v>1170</v>
      </c>
      <c r="O620" s="6">
        <v>0.54</v>
      </c>
      <c r="P620" s="7" t="s">
        <v>36</v>
      </c>
      <c r="Q620" s="7" t="s">
        <v>58</v>
      </c>
      <c r="R620" s="7" t="s">
        <v>59</v>
      </c>
      <c r="S620" s="8" t="s">
        <v>1174</v>
      </c>
      <c r="T620" s="6">
        <v>92243</v>
      </c>
      <c r="U620" s="9">
        <v>42156</v>
      </c>
      <c r="V620" s="9">
        <v>42041</v>
      </c>
      <c r="W620" s="9" t="s">
        <v>974</v>
      </c>
      <c r="X620" s="10">
        <f>NETWORKDAYS(Table1[[#This Row],[Order Date]],Table1[[#This Row],[Ship Date]])</f>
        <v>-82</v>
      </c>
      <c r="Y620" s="6">
        <v>322.25069999999999</v>
      </c>
      <c r="Z620" s="6">
        <v>12</v>
      </c>
      <c r="AA620" s="6">
        <v>467.03</v>
      </c>
      <c r="AB620" s="6">
        <v>39.409999999999997</v>
      </c>
    </row>
    <row r="621" spans="1:28" ht="77.25" x14ac:dyDescent="0.45">
      <c r="A621" s="6">
        <v>1690</v>
      </c>
      <c r="B621" s="6">
        <v>91078</v>
      </c>
      <c r="C621" s="7" t="s">
        <v>1403</v>
      </c>
      <c r="D621" s="8" t="s">
        <v>78</v>
      </c>
      <c r="E621" s="7" t="s">
        <v>147</v>
      </c>
      <c r="F621" s="6">
        <v>0.09</v>
      </c>
      <c r="G621" s="6">
        <v>95.43</v>
      </c>
      <c r="H621" s="6">
        <v>19.989999999999998</v>
      </c>
      <c r="I621" s="7" t="s">
        <v>43</v>
      </c>
      <c r="J621" s="7" t="s">
        <v>62</v>
      </c>
      <c r="K621" s="7" t="s">
        <v>45</v>
      </c>
      <c r="L621" s="7" t="s">
        <v>187</v>
      </c>
      <c r="M621" s="7" t="s">
        <v>47</v>
      </c>
      <c r="N621" s="7" t="s">
        <v>931</v>
      </c>
      <c r="O621" s="6">
        <v>0.79</v>
      </c>
      <c r="P621" s="7" t="s">
        <v>36</v>
      </c>
      <c r="Q621" s="7" t="s">
        <v>82</v>
      </c>
      <c r="R621" s="7" t="s">
        <v>291</v>
      </c>
      <c r="S621" s="8" t="s">
        <v>1404</v>
      </c>
      <c r="T621" s="6">
        <v>17112</v>
      </c>
      <c r="U621" s="9">
        <v>42156</v>
      </c>
      <c r="V621" s="9">
        <v>42041</v>
      </c>
      <c r="W621" s="9" t="s">
        <v>974</v>
      </c>
      <c r="X621" s="10">
        <f>NETWORKDAYS(Table1[[#This Row],[Order Date]],Table1[[#This Row],[Ship Date]])</f>
        <v>-82</v>
      </c>
      <c r="Y621" s="6">
        <v>-143.23500000000001</v>
      </c>
      <c r="Z621" s="6">
        <v>22</v>
      </c>
      <c r="AA621" s="6">
        <v>2053.6</v>
      </c>
      <c r="AB621" s="6">
        <v>95.34</v>
      </c>
    </row>
    <row r="622" spans="1:28" ht="64.5" x14ac:dyDescent="0.45">
      <c r="A622" s="6">
        <v>1997</v>
      </c>
      <c r="B622" s="6">
        <v>90335</v>
      </c>
      <c r="C622" s="7" t="s">
        <v>820</v>
      </c>
      <c r="D622" s="8" t="s">
        <v>28</v>
      </c>
      <c r="E622" s="7" t="s">
        <v>79</v>
      </c>
      <c r="F622" s="6">
        <v>0</v>
      </c>
      <c r="G622" s="6">
        <v>24.92</v>
      </c>
      <c r="H622" s="6">
        <v>12.98</v>
      </c>
      <c r="I622" s="7" t="s">
        <v>43</v>
      </c>
      <c r="J622" s="7" t="s">
        <v>44</v>
      </c>
      <c r="K622" s="7" t="s">
        <v>45</v>
      </c>
      <c r="L622" s="7" t="s">
        <v>46</v>
      </c>
      <c r="M622" s="7" t="s">
        <v>47</v>
      </c>
      <c r="N622" s="7" t="s">
        <v>1405</v>
      </c>
      <c r="O622" s="6">
        <v>0.39</v>
      </c>
      <c r="P622" s="7" t="s">
        <v>36</v>
      </c>
      <c r="Q622" s="7" t="s">
        <v>37</v>
      </c>
      <c r="R622" s="7" t="s">
        <v>385</v>
      </c>
      <c r="S622" s="8" t="s">
        <v>386</v>
      </c>
      <c r="T622" s="6">
        <v>29915</v>
      </c>
      <c r="U622" s="9">
        <v>42157</v>
      </c>
      <c r="V622" s="9">
        <v>42041</v>
      </c>
      <c r="W622" s="9" t="s">
        <v>974</v>
      </c>
      <c r="X622" s="10">
        <f>NETWORKDAYS(Table1[[#This Row],[Order Date]],Table1[[#This Row],[Ship Date]])</f>
        <v>-83</v>
      </c>
      <c r="Y622" s="6">
        <v>-23.155999999999999</v>
      </c>
      <c r="Z622" s="6">
        <v>1</v>
      </c>
      <c r="AA622" s="6">
        <v>32.659999999999997</v>
      </c>
      <c r="AB622" s="6">
        <v>24.92</v>
      </c>
    </row>
    <row r="623" spans="1:28" ht="39" x14ac:dyDescent="0.45">
      <c r="A623" s="6">
        <v>210</v>
      </c>
      <c r="B623" s="6">
        <v>85966</v>
      </c>
      <c r="C623" s="7" t="s">
        <v>1406</v>
      </c>
      <c r="D623" s="8" t="s">
        <v>78</v>
      </c>
      <c r="E623" s="7" t="s">
        <v>86</v>
      </c>
      <c r="F623" s="6">
        <v>0.09</v>
      </c>
      <c r="G623" s="6">
        <v>5.4</v>
      </c>
      <c r="H623" s="6">
        <v>7.78</v>
      </c>
      <c r="I623" s="7" t="s">
        <v>54</v>
      </c>
      <c r="J623" s="7" t="s">
        <v>87</v>
      </c>
      <c r="K623" s="7" t="s">
        <v>45</v>
      </c>
      <c r="L623" s="7" t="s">
        <v>46</v>
      </c>
      <c r="M623" s="7" t="s">
        <v>47</v>
      </c>
      <c r="N623" s="7" t="s">
        <v>177</v>
      </c>
      <c r="O623" s="6">
        <v>0.37</v>
      </c>
      <c r="P623" s="7" t="s">
        <v>36</v>
      </c>
      <c r="Q623" s="7" t="s">
        <v>82</v>
      </c>
      <c r="R623" s="7" t="s">
        <v>83</v>
      </c>
      <c r="S623" s="8" t="s">
        <v>1407</v>
      </c>
      <c r="T623" s="6">
        <v>12180</v>
      </c>
      <c r="U623" s="9">
        <v>42157</v>
      </c>
      <c r="V623" s="9">
        <v>42041</v>
      </c>
      <c r="W623" s="9" t="s">
        <v>974</v>
      </c>
      <c r="X623" s="10">
        <f>NETWORKDAYS(Table1[[#This Row],[Order Date]],Table1[[#This Row],[Ship Date]])</f>
        <v>-83</v>
      </c>
      <c r="Y623" s="6">
        <v>-21.487749999999998</v>
      </c>
      <c r="Z623" s="6">
        <v>4</v>
      </c>
      <c r="AA623" s="6">
        <v>27.3</v>
      </c>
      <c r="AB623" s="6">
        <v>5.31</v>
      </c>
    </row>
    <row r="624" spans="1:28" ht="64.5" x14ac:dyDescent="0.45">
      <c r="A624" s="6">
        <v>210</v>
      </c>
      <c r="B624" s="6">
        <v>85966</v>
      </c>
      <c r="C624" s="7" t="s">
        <v>1406</v>
      </c>
      <c r="D624" s="8" t="s">
        <v>78</v>
      </c>
      <c r="E624" s="7" t="s">
        <v>86</v>
      </c>
      <c r="F624" s="6">
        <v>0.02</v>
      </c>
      <c r="G624" s="6">
        <v>20.28</v>
      </c>
      <c r="H624" s="6">
        <v>6.68</v>
      </c>
      <c r="I624" s="7" t="s">
        <v>43</v>
      </c>
      <c r="J624" s="7" t="s">
        <v>87</v>
      </c>
      <c r="K624" s="7" t="s">
        <v>32</v>
      </c>
      <c r="L624" s="7" t="s">
        <v>99</v>
      </c>
      <c r="M624" s="7" t="s">
        <v>47</v>
      </c>
      <c r="N624" s="7" t="s">
        <v>1408</v>
      </c>
      <c r="O624" s="6">
        <v>0.53</v>
      </c>
      <c r="P624" s="7" t="s">
        <v>36</v>
      </c>
      <c r="Q624" s="7" t="s">
        <v>82</v>
      </c>
      <c r="R624" s="7" t="s">
        <v>83</v>
      </c>
      <c r="S624" s="8" t="s">
        <v>1407</v>
      </c>
      <c r="T624" s="6">
        <v>12180</v>
      </c>
      <c r="U624" s="9">
        <v>42157</v>
      </c>
      <c r="V624" s="9">
        <v>42041</v>
      </c>
      <c r="W624" s="9" t="s">
        <v>974</v>
      </c>
      <c r="X624" s="10">
        <f>NETWORKDAYS(Table1[[#This Row],[Order Date]],Table1[[#This Row],[Ship Date]])</f>
        <v>-83</v>
      </c>
      <c r="Y624" s="6">
        <v>44.677500000000002</v>
      </c>
      <c r="Z624" s="6">
        <v>3</v>
      </c>
      <c r="AA624" s="6">
        <v>64.75</v>
      </c>
      <c r="AB624" s="6">
        <v>20.260000000000002</v>
      </c>
    </row>
    <row r="625" spans="1:28" ht="51.75" x14ac:dyDescent="0.45">
      <c r="A625" s="6">
        <v>1502</v>
      </c>
      <c r="B625" s="6">
        <v>89194</v>
      </c>
      <c r="C625" s="7" t="s">
        <v>1409</v>
      </c>
      <c r="D625" s="8" t="s">
        <v>28</v>
      </c>
      <c r="E625" s="7" t="s">
        <v>79</v>
      </c>
      <c r="F625" s="6">
        <v>0</v>
      </c>
      <c r="G625" s="6">
        <v>205.99</v>
      </c>
      <c r="H625" s="6">
        <v>8.99</v>
      </c>
      <c r="I625" s="7" t="s">
        <v>43</v>
      </c>
      <c r="J625" s="7" t="s">
        <v>31</v>
      </c>
      <c r="K625" s="7" t="s">
        <v>71</v>
      </c>
      <c r="L625" s="7" t="s">
        <v>234</v>
      </c>
      <c r="M625" s="7" t="s">
        <v>47</v>
      </c>
      <c r="N625" s="7" t="s">
        <v>750</v>
      </c>
      <c r="O625" s="6">
        <v>0.6</v>
      </c>
      <c r="P625" s="7" t="s">
        <v>36</v>
      </c>
      <c r="Q625" s="7" t="s">
        <v>37</v>
      </c>
      <c r="R625" s="7" t="s">
        <v>96</v>
      </c>
      <c r="S625" s="8" t="s">
        <v>1410</v>
      </c>
      <c r="T625" s="6">
        <v>33065</v>
      </c>
      <c r="U625" s="9">
        <v>42184</v>
      </c>
      <c r="V625" s="9">
        <v>42042</v>
      </c>
      <c r="W625" s="9" t="s">
        <v>974</v>
      </c>
      <c r="X625" s="10">
        <f>NETWORKDAYS(Table1[[#This Row],[Order Date]],Table1[[#This Row],[Ship Date]])</f>
        <v>-101</v>
      </c>
      <c r="Y625" s="6">
        <v>186.55799999999999</v>
      </c>
      <c r="Z625" s="6">
        <v>13</v>
      </c>
      <c r="AA625" s="6">
        <v>2435.52</v>
      </c>
      <c r="AB625" s="6">
        <v>205.99</v>
      </c>
    </row>
    <row r="626" spans="1:28" ht="51.75" x14ac:dyDescent="0.45">
      <c r="A626" s="6">
        <v>1384</v>
      </c>
      <c r="B626" s="6">
        <v>89407</v>
      </c>
      <c r="C626" s="7" t="s">
        <v>1411</v>
      </c>
      <c r="D626" s="8" t="s">
        <v>28</v>
      </c>
      <c r="E626" s="7" t="s">
        <v>147</v>
      </c>
      <c r="F626" s="6">
        <v>7.0000000000000007E-2</v>
      </c>
      <c r="G626" s="6">
        <v>11.29</v>
      </c>
      <c r="H626" s="6">
        <v>5.03</v>
      </c>
      <c r="I626" s="7" t="s">
        <v>43</v>
      </c>
      <c r="J626" s="7" t="s">
        <v>44</v>
      </c>
      <c r="K626" s="7" t="s">
        <v>45</v>
      </c>
      <c r="L626" s="7" t="s">
        <v>187</v>
      </c>
      <c r="M626" s="7" t="s">
        <v>47</v>
      </c>
      <c r="N626" s="7" t="s">
        <v>1173</v>
      </c>
      <c r="O626" s="6">
        <v>0.59</v>
      </c>
      <c r="P626" s="7" t="s">
        <v>36</v>
      </c>
      <c r="Q626" s="7" t="s">
        <v>37</v>
      </c>
      <c r="R626" s="7" t="s">
        <v>169</v>
      </c>
      <c r="S626" s="8" t="s">
        <v>1412</v>
      </c>
      <c r="T626" s="6">
        <v>22304</v>
      </c>
      <c r="U626" s="9">
        <v>42185</v>
      </c>
      <c r="V626" s="9">
        <v>42042</v>
      </c>
      <c r="W626" s="9" t="s">
        <v>974</v>
      </c>
      <c r="X626" s="10">
        <f>NETWORKDAYS(Table1[[#This Row],[Order Date]],Table1[[#This Row],[Ship Date]])</f>
        <v>-102</v>
      </c>
      <c r="Y626" s="6">
        <v>-163.03</v>
      </c>
      <c r="Z626" s="6">
        <v>11</v>
      </c>
      <c r="AA626" s="6">
        <v>123.18</v>
      </c>
      <c r="AB626" s="6">
        <v>11.22</v>
      </c>
    </row>
    <row r="627" spans="1:28" ht="26.25" x14ac:dyDescent="0.45">
      <c r="A627" s="6">
        <v>451</v>
      </c>
      <c r="B627" s="6">
        <v>86013</v>
      </c>
      <c r="C627" s="7" t="s">
        <v>1413</v>
      </c>
      <c r="D627" s="8" t="s">
        <v>53</v>
      </c>
      <c r="E627" s="7" t="s">
        <v>79</v>
      </c>
      <c r="F627" s="6">
        <v>0.06</v>
      </c>
      <c r="G627" s="6">
        <v>2.88</v>
      </c>
      <c r="H627" s="6">
        <v>0.99</v>
      </c>
      <c r="I627" s="7" t="s">
        <v>43</v>
      </c>
      <c r="J627" s="7" t="s">
        <v>87</v>
      </c>
      <c r="K627" s="7" t="s">
        <v>45</v>
      </c>
      <c r="L627" s="7" t="s">
        <v>121</v>
      </c>
      <c r="M627" s="7" t="s">
        <v>47</v>
      </c>
      <c r="N627" s="7" t="s">
        <v>1414</v>
      </c>
      <c r="O627" s="6">
        <v>0.36</v>
      </c>
      <c r="P627" s="7" t="s">
        <v>36</v>
      </c>
      <c r="Q627" s="7" t="s">
        <v>58</v>
      </c>
      <c r="R627" s="7" t="s">
        <v>59</v>
      </c>
      <c r="S627" s="8" t="s">
        <v>1415</v>
      </c>
      <c r="T627" s="6">
        <v>94024</v>
      </c>
      <c r="U627" s="9">
        <v>42009</v>
      </c>
      <c r="V627" s="9">
        <v>42018</v>
      </c>
      <c r="W627" s="9" t="s">
        <v>1416</v>
      </c>
      <c r="X627" s="10">
        <f>NETWORKDAYS(Table1[[#This Row],[Order Date]],Table1[[#This Row],[Ship Date]])</f>
        <v>8</v>
      </c>
      <c r="Y627" s="6">
        <v>16.049399999999999</v>
      </c>
      <c r="Z627" s="6">
        <v>8</v>
      </c>
      <c r="AA627" s="6">
        <v>23.26</v>
      </c>
      <c r="AB627" s="6">
        <v>2.82</v>
      </c>
    </row>
    <row r="628" spans="1:28" ht="51.75" x14ac:dyDescent="0.45">
      <c r="A628" s="6">
        <v>1829</v>
      </c>
      <c r="B628" s="6">
        <v>86960</v>
      </c>
      <c r="C628" s="7" t="s">
        <v>1417</v>
      </c>
      <c r="D628" s="8" t="s">
        <v>42</v>
      </c>
      <c r="E628" s="7" t="s">
        <v>79</v>
      </c>
      <c r="F628" s="6">
        <v>0.05</v>
      </c>
      <c r="G628" s="6">
        <v>39.06</v>
      </c>
      <c r="H628" s="6">
        <v>10.55</v>
      </c>
      <c r="I628" s="7" t="s">
        <v>43</v>
      </c>
      <c r="J628" s="7" t="s">
        <v>62</v>
      </c>
      <c r="K628" s="7" t="s">
        <v>45</v>
      </c>
      <c r="L628" s="7" t="s">
        <v>46</v>
      </c>
      <c r="M628" s="7" t="s">
        <v>47</v>
      </c>
      <c r="N628" s="7" t="s">
        <v>1418</v>
      </c>
      <c r="O628" s="6">
        <v>0.37</v>
      </c>
      <c r="P628" s="7" t="s">
        <v>36</v>
      </c>
      <c r="Q628" s="7" t="s">
        <v>49</v>
      </c>
      <c r="R628" s="7" t="s">
        <v>208</v>
      </c>
      <c r="S628" s="8" t="s">
        <v>1419</v>
      </c>
      <c r="T628" s="6">
        <v>52402</v>
      </c>
      <c r="U628" s="9">
        <v>42010</v>
      </c>
      <c r="V628" s="9">
        <v>42017</v>
      </c>
      <c r="W628" s="9" t="s">
        <v>1416</v>
      </c>
      <c r="X628" s="10">
        <f>NETWORKDAYS(Table1[[#This Row],[Order Date]],Table1[[#This Row],[Ship Date]])</f>
        <v>6</v>
      </c>
      <c r="Y628" s="6">
        <v>250.98060000000001</v>
      </c>
      <c r="Z628" s="6">
        <v>9</v>
      </c>
      <c r="AA628" s="6">
        <v>363.74</v>
      </c>
      <c r="AB628" s="6">
        <v>39.01</v>
      </c>
    </row>
    <row r="629" spans="1:28" ht="51.75" x14ac:dyDescent="0.45">
      <c r="A629" s="6">
        <v>1829</v>
      </c>
      <c r="B629" s="6">
        <v>86960</v>
      </c>
      <c r="C629" s="7" t="s">
        <v>1417</v>
      </c>
      <c r="D629" s="8" t="s">
        <v>42</v>
      </c>
      <c r="E629" s="7" t="s">
        <v>79</v>
      </c>
      <c r="F629" s="6">
        <v>0.04</v>
      </c>
      <c r="G629" s="6">
        <v>3.52</v>
      </c>
      <c r="H629" s="6">
        <v>6.83</v>
      </c>
      <c r="I629" s="7" t="s">
        <v>43</v>
      </c>
      <c r="J629" s="7" t="s">
        <v>62</v>
      </c>
      <c r="K629" s="7" t="s">
        <v>45</v>
      </c>
      <c r="L629" s="7" t="s">
        <v>46</v>
      </c>
      <c r="M629" s="7" t="s">
        <v>47</v>
      </c>
      <c r="N629" s="7" t="s">
        <v>1420</v>
      </c>
      <c r="O629" s="6">
        <v>0.38</v>
      </c>
      <c r="P629" s="7" t="s">
        <v>36</v>
      </c>
      <c r="Q629" s="7" t="s">
        <v>49</v>
      </c>
      <c r="R629" s="7" t="s">
        <v>208</v>
      </c>
      <c r="S629" s="8" t="s">
        <v>1419</v>
      </c>
      <c r="T629" s="6">
        <v>52402</v>
      </c>
      <c r="U629" s="9">
        <v>42010</v>
      </c>
      <c r="V629" s="9">
        <v>42019</v>
      </c>
      <c r="W629" s="9" t="s">
        <v>1416</v>
      </c>
      <c r="X629" s="10">
        <f>NETWORKDAYS(Table1[[#This Row],[Order Date]],Table1[[#This Row],[Ship Date]])</f>
        <v>8</v>
      </c>
      <c r="Y629" s="6">
        <v>-57.753</v>
      </c>
      <c r="Z629" s="6">
        <v>4</v>
      </c>
      <c r="AA629" s="6">
        <v>15.93</v>
      </c>
      <c r="AB629" s="6">
        <v>3.48</v>
      </c>
    </row>
    <row r="630" spans="1:28" ht="77.25" x14ac:dyDescent="0.45">
      <c r="A630" s="6">
        <v>1829</v>
      </c>
      <c r="B630" s="6">
        <v>86960</v>
      </c>
      <c r="C630" s="7" t="s">
        <v>1417</v>
      </c>
      <c r="D630" s="8" t="s">
        <v>42</v>
      </c>
      <c r="E630" s="7" t="s">
        <v>79</v>
      </c>
      <c r="F630" s="6">
        <v>0.02</v>
      </c>
      <c r="G630" s="6">
        <v>15.51</v>
      </c>
      <c r="H630" s="6">
        <v>17.78</v>
      </c>
      <c r="I630" s="7" t="s">
        <v>43</v>
      </c>
      <c r="J630" s="7" t="s">
        <v>62</v>
      </c>
      <c r="K630" s="7" t="s">
        <v>45</v>
      </c>
      <c r="L630" s="7" t="s">
        <v>187</v>
      </c>
      <c r="M630" s="7" t="s">
        <v>47</v>
      </c>
      <c r="N630" s="7" t="s">
        <v>1421</v>
      </c>
      <c r="O630" s="6">
        <v>0.59</v>
      </c>
      <c r="P630" s="7" t="s">
        <v>36</v>
      </c>
      <c r="Q630" s="7" t="s">
        <v>49</v>
      </c>
      <c r="R630" s="7" t="s">
        <v>208</v>
      </c>
      <c r="S630" s="8" t="s">
        <v>1419</v>
      </c>
      <c r="T630" s="6">
        <v>52402</v>
      </c>
      <c r="U630" s="9">
        <v>42010</v>
      </c>
      <c r="V630" s="9">
        <v>42017</v>
      </c>
      <c r="W630" s="9" t="s">
        <v>1416</v>
      </c>
      <c r="X630" s="10">
        <f>NETWORKDAYS(Table1[[#This Row],[Order Date]],Table1[[#This Row],[Ship Date]])</f>
        <v>6</v>
      </c>
      <c r="Y630" s="6">
        <v>-47.97</v>
      </c>
      <c r="Z630" s="6">
        <v>1</v>
      </c>
      <c r="AA630" s="6">
        <v>21.28</v>
      </c>
      <c r="AB630" s="6">
        <v>15.49</v>
      </c>
    </row>
    <row r="631" spans="1:28" ht="51.75" x14ac:dyDescent="0.45">
      <c r="A631" s="6">
        <v>358</v>
      </c>
      <c r="B631" s="6">
        <v>91130</v>
      </c>
      <c r="C631" s="7" t="s">
        <v>1422</v>
      </c>
      <c r="D631" s="8" t="s">
        <v>78</v>
      </c>
      <c r="E631" s="7" t="s">
        <v>79</v>
      </c>
      <c r="F631" s="6">
        <v>0.04</v>
      </c>
      <c r="G631" s="6">
        <v>125.99</v>
      </c>
      <c r="H631" s="6">
        <v>8.99</v>
      </c>
      <c r="I631" s="7" t="s">
        <v>43</v>
      </c>
      <c r="J631" s="7" t="s">
        <v>62</v>
      </c>
      <c r="K631" s="7" t="s">
        <v>71</v>
      </c>
      <c r="L631" s="7" t="s">
        <v>234</v>
      </c>
      <c r="M631" s="7" t="s">
        <v>47</v>
      </c>
      <c r="N631" s="7" t="s">
        <v>344</v>
      </c>
      <c r="O631" s="6">
        <v>0.59</v>
      </c>
      <c r="P631" s="7" t="s">
        <v>36</v>
      </c>
      <c r="Q631" s="7" t="s">
        <v>82</v>
      </c>
      <c r="R631" s="7" t="s">
        <v>291</v>
      </c>
      <c r="S631" s="8" t="s">
        <v>1423</v>
      </c>
      <c r="T631" s="6">
        <v>19406</v>
      </c>
      <c r="U631" s="9">
        <v>42013</v>
      </c>
      <c r="V631" s="9">
        <v>42020</v>
      </c>
      <c r="W631" s="9" t="s">
        <v>1416</v>
      </c>
      <c r="X631" s="10">
        <f>NETWORKDAYS(Table1[[#This Row],[Order Date]],Table1[[#This Row],[Ship Date]])</f>
        <v>6</v>
      </c>
      <c r="Y631" s="6">
        <v>-627.82191999999998</v>
      </c>
      <c r="Z631" s="6">
        <v>1</v>
      </c>
      <c r="AA631" s="6">
        <v>107.95</v>
      </c>
      <c r="AB631" s="6">
        <v>125.95</v>
      </c>
    </row>
    <row r="632" spans="1:28" ht="39" x14ac:dyDescent="0.45">
      <c r="A632" s="6">
        <v>2555</v>
      </c>
      <c r="B632" s="6">
        <v>86527</v>
      </c>
      <c r="C632" s="7" t="s">
        <v>1000</v>
      </c>
      <c r="D632" s="8" t="s">
        <v>42</v>
      </c>
      <c r="E632" s="7" t="s">
        <v>79</v>
      </c>
      <c r="F632" s="6">
        <v>0.1</v>
      </c>
      <c r="G632" s="6">
        <v>2.6</v>
      </c>
      <c r="H632" s="6">
        <v>2.4</v>
      </c>
      <c r="I632" s="7" t="s">
        <v>43</v>
      </c>
      <c r="J632" s="7" t="s">
        <v>87</v>
      </c>
      <c r="K632" s="7" t="s">
        <v>45</v>
      </c>
      <c r="L632" s="7" t="s">
        <v>105</v>
      </c>
      <c r="M632" s="7" t="s">
        <v>56</v>
      </c>
      <c r="N632" s="7" t="s">
        <v>1424</v>
      </c>
      <c r="O632" s="6">
        <v>0.57999999999999996</v>
      </c>
      <c r="P632" s="7" t="s">
        <v>36</v>
      </c>
      <c r="Q632" s="7" t="s">
        <v>49</v>
      </c>
      <c r="R632" s="7" t="s">
        <v>200</v>
      </c>
      <c r="S632" s="8" t="s">
        <v>243</v>
      </c>
      <c r="T632" s="6">
        <v>53711</v>
      </c>
      <c r="U632" s="9">
        <v>42013</v>
      </c>
      <c r="V632" s="9">
        <v>42018</v>
      </c>
      <c r="W632" s="9" t="s">
        <v>1416</v>
      </c>
      <c r="X632" s="10">
        <f>NETWORKDAYS(Table1[[#This Row],[Order Date]],Table1[[#This Row],[Ship Date]])</f>
        <v>4</v>
      </c>
      <c r="Y632" s="6">
        <v>-88.04</v>
      </c>
      <c r="Z632" s="6">
        <v>12</v>
      </c>
      <c r="AA632" s="6">
        <v>30.1</v>
      </c>
      <c r="AB632" s="6">
        <v>2.5</v>
      </c>
    </row>
    <row r="633" spans="1:28" ht="51.75" x14ac:dyDescent="0.45">
      <c r="A633" s="6">
        <v>2132</v>
      </c>
      <c r="B633" s="6">
        <v>90078</v>
      </c>
      <c r="C633" s="7" t="s">
        <v>1425</v>
      </c>
      <c r="D633" s="8" t="s">
        <v>42</v>
      </c>
      <c r="E633" s="7" t="s">
        <v>79</v>
      </c>
      <c r="F633" s="6">
        <v>0.05</v>
      </c>
      <c r="G633" s="6">
        <v>30.42</v>
      </c>
      <c r="H633" s="6">
        <v>8.65</v>
      </c>
      <c r="I633" s="7" t="s">
        <v>54</v>
      </c>
      <c r="J633" s="7" t="s">
        <v>87</v>
      </c>
      <c r="K633" s="7" t="s">
        <v>71</v>
      </c>
      <c r="L633" s="7" t="s">
        <v>93</v>
      </c>
      <c r="M633" s="7" t="s">
        <v>47</v>
      </c>
      <c r="N633" s="7" t="s">
        <v>1426</v>
      </c>
      <c r="O633" s="6">
        <v>0.74</v>
      </c>
      <c r="P633" s="7" t="s">
        <v>36</v>
      </c>
      <c r="Q633" s="7" t="s">
        <v>49</v>
      </c>
      <c r="R633" s="7" t="s">
        <v>118</v>
      </c>
      <c r="S633" s="8" t="s">
        <v>1427</v>
      </c>
      <c r="T633" s="6">
        <v>63042</v>
      </c>
      <c r="U633" s="9">
        <v>42014</v>
      </c>
      <c r="V633" s="9">
        <v>42018</v>
      </c>
      <c r="W633" s="9" t="s">
        <v>1416</v>
      </c>
      <c r="X633" s="10">
        <f>NETWORKDAYS(Table1[[#This Row],[Order Date]],Table1[[#This Row],[Ship Date]])</f>
        <v>3</v>
      </c>
      <c r="Y633" s="6">
        <v>-191.2576</v>
      </c>
      <c r="Z633" s="6">
        <v>11</v>
      </c>
      <c r="AA633" s="6">
        <v>334.44</v>
      </c>
      <c r="AB633" s="6">
        <v>30.37</v>
      </c>
    </row>
    <row r="634" spans="1:28" ht="51.75" x14ac:dyDescent="0.45">
      <c r="A634" s="6">
        <v>2346</v>
      </c>
      <c r="B634" s="6">
        <v>89503</v>
      </c>
      <c r="C634" s="7" t="s">
        <v>1428</v>
      </c>
      <c r="D634" s="8" t="s">
        <v>28</v>
      </c>
      <c r="E634" s="7" t="s">
        <v>79</v>
      </c>
      <c r="F634" s="6">
        <v>0.03</v>
      </c>
      <c r="G634" s="6">
        <v>297.64</v>
      </c>
      <c r="H634" s="6">
        <v>14.7</v>
      </c>
      <c r="I634" s="7" t="s">
        <v>30</v>
      </c>
      <c r="J634" s="7" t="s">
        <v>62</v>
      </c>
      <c r="K634" s="7" t="s">
        <v>71</v>
      </c>
      <c r="L634" s="7" t="s">
        <v>72</v>
      </c>
      <c r="M634" s="7" t="s">
        <v>73</v>
      </c>
      <c r="N634" s="7" t="s">
        <v>649</v>
      </c>
      <c r="O634" s="6">
        <v>0.56999999999999995</v>
      </c>
      <c r="P634" s="7" t="s">
        <v>36</v>
      </c>
      <c r="Q634" s="7" t="s">
        <v>37</v>
      </c>
      <c r="R634" s="7" t="s">
        <v>364</v>
      </c>
      <c r="S634" s="8" t="s">
        <v>1429</v>
      </c>
      <c r="T634" s="6">
        <v>40258</v>
      </c>
      <c r="U634" s="9">
        <v>42014</v>
      </c>
      <c r="V634" s="9">
        <v>42019</v>
      </c>
      <c r="W634" s="9" t="s">
        <v>1416</v>
      </c>
      <c r="X634" s="10">
        <f>NETWORKDAYS(Table1[[#This Row],[Order Date]],Table1[[#This Row],[Ship Date]])</f>
        <v>4</v>
      </c>
      <c r="Y634" s="6">
        <v>-48.972000000000001</v>
      </c>
      <c r="Z634" s="6">
        <v>12</v>
      </c>
      <c r="AA634" s="6">
        <v>3707.05</v>
      </c>
      <c r="AB634" s="6">
        <v>297.61</v>
      </c>
    </row>
    <row r="635" spans="1:28" ht="39" x14ac:dyDescent="0.45">
      <c r="A635" s="6">
        <v>947</v>
      </c>
      <c r="B635" s="6">
        <v>86565</v>
      </c>
      <c r="C635" s="7" t="s">
        <v>1430</v>
      </c>
      <c r="D635" s="8" t="s">
        <v>78</v>
      </c>
      <c r="E635" s="7" t="s">
        <v>29</v>
      </c>
      <c r="F635" s="6">
        <v>0.08</v>
      </c>
      <c r="G635" s="6">
        <v>14.2</v>
      </c>
      <c r="H635" s="6">
        <v>5.3</v>
      </c>
      <c r="I635" s="7" t="s">
        <v>54</v>
      </c>
      <c r="J635" s="7" t="s">
        <v>87</v>
      </c>
      <c r="K635" s="7" t="s">
        <v>32</v>
      </c>
      <c r="L635" s="7" t="s">
        <v>99</v>
      </c>
      <c r="M635" s="7" t="s">
        <v>56</v>
      </c>
      <c r="N635" s="7" t="s">
        <v>712</v>
      </c>
      <c r="O635" s="6">
        <v>0.46</v>
      </c>
      <c r="P635" s="7" t="s">
        <v>36</v>
      </c>
      <c r="Q635" s="7" t="s">
        <v>82</v>
      </c>
      <c r="R635" s="7" t="s">
        <v>275</v>
      </c>
      <c r="S635" s="8" t="s">
        <v>1431</v>
      </c>
      <c r="T635" s="6">
        <v>7002</v>
      </c>
      <c r="U635" s="9">
        <v>42015</v>
      </c>
      <c r="V635" s="9">
        <v>42017</v>
      </c>
      <c r="W635" s="9" t="s">
        <v>1416</v>
      </c>
      <c r="X635" s="10">
        <f>NETWORKDAYS(Table1[[#This Row],[Order Date]],Table1[[#This Row],[Ship Date]])</f>
        <v>2</v>
      </c>
      <c r="Y635" s="6">
        <v>27.23</v>
      </c>
      <c r="Z635" s="6">
        <v>5</v>
      </c>
      <c r="AA635" s="6">
        <v>72.11</v>
      </c>
      <c r="AB635" s="6">
        <v>14.12</v>
      </c>
    </row>
    <row r="636" spans="1:28" ht="77.25" x14ac:dyDescent="0.45">
      <c r="A636" s="6">
        <v>166</v>
      </c>
      <c r="B636" s="6">
        <v>89426</v>
      </c>
      <c r="C636" s="7" t="s">
        <v>1432</v>
      </c>
      <c r="D636" s="8" t="s">
        <v>28</v>
      </c>
      <c r="E636" s="7" t="s">
        <v>79</v>
      </c>
      <c r="F636" s="6">
        <v>0.08</v>
      </c>
      <c r="G636" s="6">
        <v>399.98</v>
      </c>
      <c r="H636" s="6">
        <v>12.06</v>
      </c>
      <c r="I636" s="7" t="s">
        <v>30</v>
      </c>
      <c r="J636" s="7" t="s">
        <v>44</v>
      </c>
      <c r="K636" s="7" t="s">
        <v>71</v>
      </c>
      <c r="L636" s="7" t="s">
        <v>72</v>
      </c>
      <c r="M636" s="7" t="s">
        <v>34</v>
      </c>
      <c r="N636" s="7" t="s">
        <v>1433</v>
      </c>
      <c r="O636" s="6">
        <v>0.56000000000000005</v>
      </c>
      <c r="P636" s="7" t="s">
        <v>36</v>
      </c>
      <c r="Q636" s="7" t="s">
        <v>37</v>
      </c>
      <c r="R636" s="7" t="s">
        <v>369</v>
      </c>
      <c r="S636" s="8" t="s">
        <v>1434</v>
      </c>
      <c r="T636" s="6">
        <v>37087</v>
      </c>
      <c r="U636" s="9">
        <v>42015</v>
      </c>
      <c r="V636" s="9">
        <v>42022</v>
      </c>
      <c r="W636" s="9" t="s">
        <v>1416</v>
      </c>
      <c r="X636" s="10">
        <f>NETWORKDAYS(Table1[[#This Row],[Order Date]],Table1[[#This Row],[Ship Date]])</f>
        <v>5</v>
      </c>
      <c r="Y636" s="6">
        <v>28.514099999999999</v>
      </c>
      <c r="Z636" s="6">
        <v>5</v>
      </c>
      <c r="AA636" s="6">
        <v>1839.91</v>
      </c>
      <c r="AB636" s="6">
        <v>399.9</v>
      </c>
    </row>
    <row r="637" spans="1:28" ht="77.25" x14ac:dyDescent="0.45">
      <c r="A637" s="6">
        <v>469</v>
      </c>
      <c r="B637" s="6">
        <v>88060</v>
      </c>
      <c r="C637" s="7" t="s">
        <v>1435</v>
      </c>
      <c r="D637" s="8" t="s">
        <v>78</v>
      </c>
      <c r="E637" s="7" t="s">
        <v>147</v>
      </c>
      <c r="F637" s="6">
        <v>0.05</v>
      </c>
      <c r="G637" s="6">
        <v>4.1399999999999997</v>
      </c>
      <c r="H637" s="6">
        <v>6.6</v>
      </c>
      <c r="I637" s="7" t="s">
        <v>54</v>
      </c>
      <c r="J637" s="7" t="s">
        <v>31</v>
      </c>
      <c r="K637" s="7" t="s">
        <v>32</v>
      </c>
      <c r="L637" s="7" t="s">
        <v>99</v>
      </c>
      <c r="M637" s="7" t="s">
        <v>47</v>
      </c>
      <c r="N637" s="7" t="s">
        <v>645</v>
      </c>
      <c r="O637" s="6">
        <v>0.49</v>
      </c>
      <c r="P637" s="7" t="s">
        <v>36</v>
      </c>
      <c r="Q637" s="7" t="s">
        <v>82</v>
      </c>
      <c r="R637" s="7" t="s">
        <v>275</v>
      </c>
      <c r="S637" s="8" t="s">
        <v>1436</v>
      </c>
      <c r="T637" s="6">
        <v>7506</v>
      </c>
      <c r="U637" s="9">
        <v>42015</v>
      </c>
      <c r="V637" s="9">
        <v>42017</v>
      </c>
      <c r="W637" s="9" t="s">
        <v>1416</v>
      </c>
      <c r="X637" s="10">
        <f>NETWORKDAYS(Table1[[#This Row],[Order Date]],Table1[[#This Row],[Ship Date]])</f>
        <v>2</v>
      </c>
      <c r="Y637" s="6">
        <v>-128.68719999999999</v>
      </c>
      <c r="Z637" s="6">
        <v>7</v>
      </c>
      <c r="AA637" s="6">
        <v>33.35</v>
      </c>
      <c r="AB637" s="6">
        <v>4.09</v>
      </c>
    </row>
    <row r="638" spans="1:28" ht="115.5" x14ac:dyDescent="0.45">
      <c r="A638" s="6">
        <v>2776</v>
      </c>
      <c r="B638" s="6">
        <v>91228</v>
      </c>
      <c r="C638" s="7" t="s">
        <v>1437</v>
      </c>
      <c r="D638" s="8" t="s">
        <v>78</v>
      </c>
      <c r="E638" s="7" t="s">
        <v>29</v>
      </c>
      <c r="F638" s="6">
        <v>0.03</v>
      </c>
      <c r="G638" s="6">
        <v>350.98</v>
      </c>
      <c r="H638" s="6">
        <v>30</v>
      </c>
      <c r="I638" s="7" t="s">
        <v>30</v>
      </c>
      <c r="J638" s="7" t="s">
        <v>44</v>
      </c>
      <c r="K638" s="7" t="s">
        <v>32</v>
      </c>
      <c r="L638" s="7" t="s">
        <v>80</v>
      </c>
      <c r="M638" s="7" t="s">
        <v>73</v>
      </c>
      <c r="N638" s="7" t="s">
        <v>1438</v>
      </c>
      <c r="O638" s="6">
        <v>0.61</v>
      </c>
      <c r="P638" s="7" t="s">
        <v>36</v>
      </c>
      <c r="Q638" s="7" t="s">
        <v>82</v>
      </c>
      <c r="R638" s="7" t="s">
        <v>403</v>
      </c>
      <c r="S638" s="8" t="s">
        <v>1439</v>
      </c>
      <c r="T638" s="6">
        <v>20877</v>
      </c>
      <c r="U638" s="9">
        <v>42016</v>
      </c>
      <c r="V638" s="9">
        <v>42019</v>
      </c>
      <c r="W638" s="9" t="s">
        <v>1416</v>
      </c>
      <c r="X638" s="10">
        <f>NETWORKDAYS(Table1[[#This Row],[Order Date]],Table1[[#This Row],[Ship Date]])</f>
        <v>4</v>
      </c>
      <c r="Y638" s="6">
        <v>2692.4421000000002</v>
      </c>
      <c r="Z638" s="6">
        <v>11</v>
      </c>
      <c r="AA638" s="6">
        <v>3902.09</v>
      </c>
      <c r="AB638" s="6">
        <v>350.95</v>
      </c>
    </row>
    <row r="639" spans="1:28" ht="51.75" x14ac:dyDescent="0.45">
      <c r="A639" s="6">
        <v>2776</v>
      </c>
      <c r="B639" s="6">
        <v>91228</v>
      </c>
      <c r="C639" s="7" t="s">
        <v>1437</v>
      </c>
      <c r="D639" s="8" t="s">
        <v>78</v>
      </c>
      <c r="E639" s="7" t="s">
        <v>29</v>
      </c>
      <c r="F639" s="6">
        <v>0.04</v>
      </c>
      <c r="G639" s="6">
        <v>1.68</v>
      </c>
      <c r="H639" s="6">
        <v>1</v>
      </c>
      <c r="I639" s="7" t="s">
        <v>43</v>
      </c>
      <c r="J639" s="7" t="s">
        <v>44</v>
      </c>
      <c r="K639" s="7" t="s">
        <v>45</v>
      </c>
      <c r="L639" s="7" t="s">
        <v>105</v>
      </c>
      <c r="M639" s="7" t="s">
        <v>56</v>
      </c>
      <c r="N639" s="7" t="s">
        <v>1364</v>
      </c>
      <c r="O639" s="6">
        <v>0.35</v>
      </c>
      <c r="P639" s="7" t="s">
        <v>36</v>
      </c>
      <c r="Q639" s="7" t="s">
        <v>82</v>
      </c>
      <c r="R639" s="7" t="s">
        <v>403</v>
      </c>
      <c r="S639" s="8" t="s">
        <v>1439</v>
      </c>
      <c r="T639" s="6">
        <v>20877</v>
      </c>
      <c r="U639" s="9">
        <v>42016</v>
      </c>
      <c r="V639" s="9">
        <v>42018</v>
      </c>
      <c r="W639" s="9" t="s">
        <v>1416</v>
      </c>
      <c r="X639" s="10">
        <f>NETWORKDAYS(Table1[[#This Row],[Order Date]],Table1[[#This Row],[Ship Date]])</f>
        <v>3</v>
      </c>
      <c r="Y639" s="6">
        <v>2.0672000000000001</v>
      </c>
      <c r="Z639" s="6">
        <v>8</v>
      </c>
      <c r="AA639" s="6">
        <v>14.18</v>
      </c>
      <c r="AB639" s="6">
        <v>1.64</v>
      </c>
    </row>
    <row r="640" spans="1:28" ht="26.25" x14ac:dyDescent="0.45">
      <c r="A640" s="6">
        <v>120</v>
      </c>
      <c r="B640" s="6">
        <v>86520</v>
      </c>
      <c r="C640" s="7" t="s">
        <v>1440</v>
      </c>
      <c r="D640" s="8" t="s">
        <v>53</v>
      </c>
      <c r="E640" s="7" t="s">
        <v>70</v>
      </c>
      <c r="F640" s="6">
        <v>0.05</v>
      </c>
      <c r="G640" s="6">
        <v>6.3</v>
      </c>
      <c r="H640" s="6">
        <v>0.5</v>
      </c>
      <c r="I640" s="7" t="s">
        <v>43</v>
      </c>
      <c r="J640" s="7" t="s">
        <v>62</v>
      </c>
      <c r="K640" s="7" t="s">
        <v>45</v>
      </c>
      <c r="L640" s="7" t="s">
        <v>121</v>
      </c>
      <c r="M640" s="7" t="s">
        <v>47</v>
      </c>
      <c r="N640" s="7" t="s">
        <v>1441</v>
      </c>
      <c r="O640" s="6">
        <v>0.39</v>
      </c>
      <c r="P640" s="7" t="s">
        <v>36</v>
      </c>
      <c r="Q640" s="7" t="s">
        <v>58</v>
      </c>
      <c r="R640" s="7" t="s">
        <v>114</v>
      </c>
      <c r="S640" s="8" t="s">
        <v>1442</v>
      </c>
      <c r="T640" s="6">
        <v>84041</v>
      </c>
      <c r="U640" s="9">
        <v>42016</v>
      </c>
      <c r="V640" s="9">
        <v>42017</v>
      </c>
      <c r="W640" s="9" t="s">
        <v>1416</v>
      </c>
      <c r="X640" s="10">
        <f>NETWORKDAYS(Table1[[#This Row],[Order Date]],Table1[[#This Row],[Ship Date]])</f>
        <v>2</v>
      </c>
      <c r="Y640" s="6">
        <v>41.296500000000002</v>
      </c>
      <c r="Z640" s="6">
        <v>10</v>
      </c>
      <c r="AA640" s="6">
        <v>59.85</v>
      </c>
      <c r="AB640" s="6">
        <v>6.25</v>
      </c>
    </row>
    <row r="641" spans="1:28" ht="51.75" x14ac:dyDescent="0.45">
      <c r="A641" s="6">
        <v>120</v>
      </c>
      <c r="B641" s="6">
        <v>86520</v>
      </c>
      <c r="C641" s="7" t="s">
        <v>1440</v>
      </c>
      <c r="D641" s="8" t="s">
        <v>53</v>
      </c>
      <c r="E641" s="7" t="s">
        <v>70</v>
      </c>
      <c r="F641" s="6">
        <v>0.09</v>
      </c>
      <c r="G641" s="6">
        <v>205.99</v>
      </c>
      <c r="H641" s="6">
        <v>3</v>
      </c>
      <c r="I641" s="7" t="s">
        <v>54</v>
      </c>
      <c r="J641" s="7" t="s">
        <v>62</v>
      </c>
      <c r="K641" s="7" t="s">
        <v>71</v>
      </c>
      <c r="L641" s="7" t="s">
        <v>234</v>
      </c>
      <c r="M641" s="7" t="s">
        <v>47</v>
      </c>
      <c r="N641" s="7" t="s">
        <v>1443</v>
      </c>
      <c r="O641" s="6">
        <v>0.57999999999999996</v>
      </c>
      <c r="P641" s="7" t="s">
        <v>36</v>
      </c>
      <c r="Q641" s="7" t="s">
        <v>58</v>
      </c>
      <c r="R641" s="7" t="s">
        <v>114</v>
      </c>
      <c r="S641" s="8" t="s">
        <v>1442</v>
      </c>
      <c r="T641" s="6">
        <v>84041</v>
      </c>
      <c r="U641" s="9">
        <v>42016</v>
      </c>
      <c r="V641" s="9">
        <v>42018</v>
      </c>
      <c r="W641" s="9" t="s">
        <v>1416</v>
      </c>
      <c r="X641" s="10">
        <f>NETWORKDAYS(Table1[[#This Row],[Order Date]],Table1[[#This Row],[Ship Date]])</f>
        <v>3</v>
      </c>
      <c r="Y641" s="6">
        <v>1179.0237</v>
      </c>
      <c r="Z641" s="6">
        <v>10</v>
      </c>
      <c r="AA641" s="6">
        <v>1708.73</v>
      </c>
      <c r="AB641" s="6">
        <v>205.9</v>
      </c>
    </row>
    <row r="642" spans="1:28" ht="51.75" x14ac:dyDescent="0.45">
      <c r="A642" s="6">
        <v>898</v>
      </c>
      <c r="B642" s="6">
        <v>33635</v>
      </c>
      <c r="C642" s="7" t="s">
        <v>1444</v>
      </c>
      <c r="D642" s="8" t="s">
        <v>78</v>
      </c>
      <c r="E642" s="7" t="s">
        <v>70</v>
      </c>
      <c r="F642" s="6">
        <v>0.04</v>
      </c>
      <c r="G642" s="6">
        <v>90.97</v>
      </c>
      <c r="H642" s="6">
        <v>28</v>
      </c>
      <c r="I642" s="7" t="s">
        <v>30</v>
      </c>
      <c r="J642" s="7" t="s">
        <v>31</v>
      </c>
      <c r="K642" s="7" t="s">
        <v>71</v>
      </c>
      <c r="L642" s="7" t="s">
        <v>72</v>
      </c>
      <c r="M642" s="7" t="s">
        <v>73</v>
      </c>
      <c r="N642" s="7" t="s">
        <v>1445</v>
      </c>
      <c r="O642" s="6">
        <v>0.38</v>
      </c>
      <c r="P642" s="7" t="s">
        <v>36</v>
      </c>
      <c r="Q642" s="7" t="s">
        <v>82</v>
      </c>
      <c r="R642" s="7" t="s">
        <v>83</v>
      </c>
      <c r="S642" s="8" t="s">
        <v>84</v>
      </c>
      <c r="T642" s="6">
        <v>10039</v>
      </c>
      <c r="U642" s="9">
        <v>42016</v>
      </c>
      <c r="V642" s="9">
        <v>42017</v>
      </c>
      <c r="W642" s="9" t="s">
        <v>1416</v>
      </c>
      <c r="X642" s="10">
        <f>NETWORKDAYS(Table1[[#This Row],[Order Date]],Table1[[#This Row],[Ship Date]])</f>
        <v>2</v>
      </c>
      <c r="Y642" s="6">
        <v>-173.09520000000001</v>
      </c>
      <c r="Z642" s="6">
        <v>6</v>
      </c>
      <c r="AA642" s="6">
        <v>573.30999999999995</v>
      </c>
      <c r="AB642" s="6">
        <v>90.93</v>
      </c>
    </row>
    <row r="643" spans="1:28" ht="39" x14ac:dyDescent="0.45">
      <c r="A643" s="6">
        <v>898</v>
      </c>
      <c r="B643" s="6">
        <v>33635</v>
      </c>
      <c r="C643" s="7" t="s">
        <v>1444</v>
      </c>
      <c r="D643" s="8" t="s">
        <v>78</v>
      </c>
      <c r="E643" s="7" t="s">
        <v>70</v>
      </c>
      <c r="F643" s="6">
        <v>7.0000000000000007E-2</v>
      </c>
      <c r="G643" s="6">
        <v>20.34</v>
      </c>
      <c r="H643" s="6">
        <v>35</v>
      </c>
      <c r="I643" s="7" t="s">
        <v>43</v>
      </c>
      <c r="J643" s="7" t="s">
        <v>31</v>
      </c>
      <c r="K643" s="7" t="s">
        <v>45</v>
      </c>
      <c r="L643" s="7" t="s">
        <v>187</v>
      </c>
      <c r="M643" s="7" t="s">
        <v>131</v>
      </c>
      <c r="N643" s="7" t="s">
        <v>1446</v>
      </c>
      <c r="O643" s="6">
        <v>0.84</v>
      </c>
      <c r="P643" s="7" t="s">
        <v>36</v>
      </c>
      <c r="Q643" s="7" t="s">
        <v>82</v>
      </c>
      <c r="R643" s="7" t="s">
        <v>83</v>
      </c>
      <c r="S643" s="8" t="s">
        <v>84</v>
      </c>
      <c r="T643" s="6">
        <v>10039</v>
      </c>
      <c r="U643" s="9">
        <v>42016</v>
      </c>
      <c r="V643" s="9">
        <v>42017</v>
      </c>
      <c r="W643" s="9" t="s">
        <v>1416</v>
      </c>
      <c r="X643" s="10">
        <f>NETWORKDAYS(Table1[[#This Row],[Order Date]],Table1[[#This Row],[Ship Date]])</f>
        <v>2</v>
      </c>
      <c r="Y643" s="6">
        <v>-96.16</v>
      </c>
      <c r="Z643" s="6">
        <v>5</v>
      </c>
      <c r="AA643" s="6">
        <v>140.22999999999999</v>
      </c>
      <c r="AB643" s="6">
        <v>20.27</v>
      </c>
    </row>
    <row r="644" spans="1:28" ht="51.75" x14ac:dyDescent="0.45">
      <c r="A644" s="6">
        <v>899</v>
      </c>
      <c r="B644" s="6">
        <v>86263</v>
      </c>
      <c r="C644" s="7" t="s">
        <v>1447</v>
      </c>
      <c r="D644" s="8" t="s">
        <v>78</v>
      </c>
      <c r="E644" s="7" t="s">
        <v>70</v>
      </c>
      <c r="F644" s="6">
        <v>0.04</v>
      </c>
      <c r="G644" s="6">
        <v>90.97</v>
      </c>
      <c r="H644" s="6">
        <v>28</v>
      </c>
      <c r="I644" s="7" t="s">
        <v>30</v>
      </c>
      <c r="J644" s="7" t="s">
        <v>31</v>
      </c>
      <c r="K644" s="7" t="s">
        <v>71</v>
      </c>
      <c r="L644" s="7" t="s">
        <v>72</v>
      </c>
      <c r="M644" s="7" t="s">
        <v>73</v>
      </c>
      <c r="N644" s="7" t="s">
        <v>1445</v>
      </c>
      <c r="O644" s="6">
        <v>0.38</v>
      </c>
      <c r="P644" s="7" t="s">
        <v>36</v>
      </c>
      <c r="Q644" s="7" t="s">
        <v>82</v>
      </c>
      <c r="R644" s="7" t="s">
        <v>291</v>
      </c>
      <c r="S644" s="8" t="s">
        <v>1448</v>
      </c>
      <c r="T644" s="6">
        <v>16602</v>
      </c>
      <c r="U644" s="9">
        <v>42016</v>
      </c>
      <c r="V644" s="9">
        <v>42017</v>
      </c>
      <c r="W644" s="9" t="s">
        <v>1416</v>
      </c>
      <c r="X644" s="10">
        <f>NETWORKDAYS(Table1[[#This Row],[Order Date]],Table1[[#This Row],[Ship Date]])</f>
        <v>2</v>
      </c>
      <c r="Y644" s="6">
        <v>-173.09520000000001</v>
      </c>
      <c r="Z644" s="6">
        <v>2</v>
      </c>
      <c r="AA644" s="6">
        <v>191.1</v>
      </c>
      <c r="AB644" s="6">
        <v>90.93</v>
      </c>
    </row>
    <row r="645" spans="1:28" ht="39" x14ac:dyDescent="0.45">
      <c r="A645" s="6">
        <v>899</v>
      </c>
      <c r="B645" s="6">
        <v>86263</v>
      </c>
      <c r="C645" s="7" t="s">
        <v>1447</v>
      </c>
      <c r="D645" s="8" t="s">
        <v>78</v>
      </c>
      <c r="E645" s="7" t="s">
        <v>70</v>
      </c>
      <c r="F645" s="6">
        <v>7.0000000000000007E-2</v>
      </c>
      <c r="G645" s="6">
        <v>20.34</v>
      </c>
      <c r="H645" s="6">
        <v>35</v>
      </c>
      <c r="I645" s="7" t="s">
        <v>43</v>
      </c>
      <c r="J645" s="7" t="s">
        <v>31</v>
      </c>
      <c r="K645" s="7" t="s">
        <v>45</v>
      </c>
      <c r="L645" s="7" t="s">
        <v>187</v>
      </c>
      <c r="M645" s="7" t="s">
        <v>131</v>
      </c>
      <c r="N645" s="7" t="s">
        <v>1446</v>
      </c>
      <c r="O645" s="6">
        <v>0.84</v>
      </c>
      <c r="P645" s="7" t="s">
        <v>36</v>
      </c>
      <c r="Q645" s="7" t="s">
        <v>82</v>
      </c>
      <c r="R645" s="7" t="s">
        <v>291</v>
      </c>
      <c r="S645" s="8" t="s">
        <v>1448</v>
      </c>
      <c r="T645" s="6">
        <v>16602</v>
      </c>
      <c r="U645" s="9">
        <v>42016</v>
      </c>
      <c r="V645" s="9">
        <v>42017</v>
      </c>
      <c r="W645" s="9" t="s">
        <v>1416</v>
      </c>
      <c r="X645" s="10">
        <f>NETWORKDAYS(Table1[[#This Row],[Order Date]],Table1[[#This Row],[Ship Date]])</f>
        <v>2</v>
      </c>
      <c r="Y645" s="6">
        <v>-96.16</v>
      </c>
      <c r="Z645" s="6">
        <v>1</v>
      </c>
      <c r="AA645" s="6">
        <v>28.05</v>
      </c>
      <c r="AB645" s="6">
        <v>20.27</v>
      </c>
    </row>
    <row r="646" spans="1:28" ht="77.25" x14ac:dyDescent="0.45">
      <c r="A646" s="6">
        <v>1636</v>
      </c>
      <c r="B646" s="6">
        <v>89706</v>
      </c>
      <c r="C646" s="7" t="s">
        <v>1449</v>
      </c>
      <c r="D646" s="8" t="s">
        <v>53</v>
      </c>
      <c r="E646" s="7" t="s">
        <v>70</v>
      </c>
      <c r="F646" s="6">
        <v>0.04</v>
      </c>
      <c r="G646" s="6">
        <v>136.97999999999999</v>
      </c>
      <c r="H646" s="6">
        <v>24.49</v>
      </c>
      <c r="I646" s="7" t="s">
        <v>54</v>
      </c>
      <c r="J646" s="7" t="s">
        <v>87</v>
      </c>
      <c r="K646" s="7" t="s">
        <v>32</v>
      </c>
      <c r="L646" s="7" t="s">
        <v>99</v>
      </c>
      <c r="M646" s="7" t="s">
        <v>131</v>
      </c>
      <c r="N646" s="7" t="s">
        <v>1450</v>
      </c>
      <c r="O646" s="6">
        <v>0.59</v>
      </c>
      <c r="P646" s="7" t="s">
        <v>36</v>
      </c>
      <c r="Q646" s="7" t="s">
        <v>58</v>
      </c>
      <c r="R646" s="7" t="s">
        <v>59</v>
      </c>
      <c r="S646" s="8" t="s">
        <v>1451</v>
      </c>
      <c r="T646" s="6">
        <v>93905</v>
      </c>
      <c r="U646" s="9">
        <v>42016</v>
      </c>
      <c r="V646" s="9">
        <v>42018</v>
      </c>
      <c r="W646" s="9" t="s">
        <v>1416</v>
      </c>
      <c r="X646" s="10">
        <f>NETWORKDAYS(Table1[[#This Row],[Order Date]],Table1[[#This Row],[Ship Date]])</f>
        <v>3</v>
      </c>
      <c r="Y646" s="6">
        <v>1127.5497</v>
      </c>
      <c r="Z646" s="6">
        <v>12</v>
      </c>
      <c r="AA646" s="6">
        <v>1634.13</v>
      </c>
      <c r="AB646" s="6">
        <v>136.94</v>
      </c>
    </row>
    <row r="647" spans="1:28" ht="90" x14ac:dyDescent="0.45">
      <c r="A647" s="6">
        <v>823</v>
      </c>
      <c r="B647" s="6">
        <v>89257</v>
      </c>
      <c r="C647" s="7" t="s">
        <v>1452</v>
      </c>
      <c r="D647" s="8" t="s">
        <v>28</v>
      </c>
      <c r="E647" s="7" t="s">
        <v>79</v>
      </c>
      <c r="F647" s="6">
        <v>0.04</v>
      </c>
      <c r="G647" s="6">
        <v>6.24</v>
      </c>
      <c r="H647" s="6">
        <v>5.22</v>
      </c>
      <c r="I647" s="7" t="s">
        <v>43</v>
      </c>
      <c r="J647" s="7" t="s">
        <v>31</v>
      </c>
      <c r="K647" s="7" t="s">
        <v>32</v>
      </c>
      <c r="L647" s="7" t="s">
        <v>99</v>
      </c>
      <c r="M647" s="7" t="s">
        <v>47</v>
      </c>
      <c r="N647" s="7" t="s">
        <v>1453</v>
      </c>
      <c r="O647" s="6">
        <v>0.6</v>
      </c>
      <c r="P647" s="7" t="s">
        <v>36</v>
      </c>
      <c r="Q647" s="7" t="s">
        <v>37</v>
      </c>
      <c r="R647" s="7" t="s">
        <v>369</v>
      </c>
      <c r="S647" s="8" t="s">
        <v>1454</v>
      </c>
      <c r="T647" s="6">
        <v>37167</v>
      </c>
      <c r="U647" s="9">
        <v>42016</v>
      </c>
      <c r="V647" s="9">
        <v>42021</v>
      </c>
      <c r="W647" s="9" t="s">
        <v>1416</v>
      </c>
      <c r="X647" s="10">
        <f>NETWORKDAYS(Table1[[#This Row],[Order Date]],Table1[[#This Row],[Ship Date]])</f>
        <v>5</v>
      </c>
      <c r="Y647" s="6">
        <v>4.3808999999999996</v>
      </c>
      <c r="Z647" s="6">
        <v>13</v>
      </c>
      <c r="AA647" s="6">
        <v>80.23</v>
      </c>
      <c r="AB647" s="6">
        <v>6.2</v>
      </c>
    </row>
    <row r="648" spans="1:28" ht="90" x14ac:dyDescent="0.45">
      <c r="A648" s="6">
        <v>824</v>
      </c>
      <c r="B648" s="6">
        <v>89257</v>
      </c>
      <c r="C648" s="7" t="s">
        <v>1455</v>
      </c>
      <c r="D648" s="8" t="s">
        <v>28</v>
      </c>
      <c r="E648" s="7" t="s">
        <v>79</v>
      </c>
      <c r="F648" s="6">
        <v>0.09</v>
      </c>
      <c r="G648" s="6">
        <v>260.98</v>
      </c>
      <c r="H648" s="6">
        <v>41.91</v>
      </c>
      <c r="I648" s="7" t="s">
        <v>30</v>
      </c>
      <c r="J648" s="7" t="s">
        <v>31</v>
      </c>
      <c r="K648" s="7" t="s">
        <v>32</v>
      </c>
      <c r="L648" s="7" t="s">
        <v>88</v>
      </c>
      <c r="M648" s="7" t="s">
        <v>34</v>
      </c>
      <c r="N648" s="7" t="s">
        <v>1020</v>
      </c>
      <c r="O648" s="6">
        <v>0.59</v>
      </c>
      <c r="P648" s="7" t="s">
        <v>36</v>
      </c>
      <c r="Q648" s="7" t="s">
        <v>37</v>
      </c>
      <c r="R648" s="7" t="s">
        <v>369</v>
      </c>
      <c r="S648" s="8" t="s">
        <v>899</v>
      </c>
      <c r="T648" s="6">
        <v>37174</v>
      </c>
      <c r="U648" s="9">
        <v>42016</v>
      </c>
      <c r="V648" s="9">
        <v>42023</v>
      </c>
      <c r="W648" s="9" t="s">
        <v>1416</v>
      </c>
      <c r="X648" s="10">
        <f>NETWORKDAYS(Table1[[#This Row],[Order Date]],Table1[[#This Row],[Ship Date]])</f>
        <v>6</v>
      </c>
      <c r="Y648" s="6">
        <v>-100.744</v>
      </c>
      <c r="Z648" s="6">
        <v>8</v>
      </c>
      <c r="AA648" s="6">
        <v>2044.9</v>
      </c>
      <c r="AB648" s="6">
        <v>260.89</v>
      </c>
    </row>
    <row r="649" spans="1:28" ht="51.75" x14ac:dyDescent="0.45">
      <c r="A649" s="6">
        <v>1424</v>
      </c>
      <c r="B649" s="6">
        <v>89448</v>
      </c>
      <c r="C649" s="7" t="s">
        <v>1456</v>
      </c>
      <c r="D649" s="8" t="s">
        <v>53</v>
      </c>
      <c r="E649" s="7" t="s">
        <v>79</v>
      </c>
      <c r="F649" s="6">
        <v>0.05</v>
      </c>
      <c r="G649" s="6">
        <v>350.99</v>
      </c>
      <c r="H649" s="6">
        <v>39</v>
      </c>
      <c r="I649" s="7" t="s">
        <v>30</v>
      </c>
      <c r="J649" s="7" t="s">
        <v>87</v>
      </c>
      <c r="K649" s="7" t="s">
        <v>32</v>
      </c>
      <c r="L649" s="7" t="s">
        <v>80</v>
      </c>
      <c r="M649" s="7" t="s">
        <v>73</v>
      </c>
      <c r="N649" s="7" t="s">
        <v>1457</v>
      </c>
      <c r="O649" s="6">
        <v>0.55000000000000004</v>
      </c>
      <c r="P649" s="7" t="s">
        <v>36</v>
      </c>
      <c r="Q649" s="7" t="s">
        <v>58</v>
      </c>
      <c r="R649" s="7" t="s">
        <v>442</v>
      </c>
      <c r="S649" s="8" t="s">
        <v>1458</v>
      </c>
      <c r="T649" s="6">
        <v>80112</v>
      </c>
      <c r="U649" s="9">
        <v>42016</v>
      </c>
      <c r="V649" s="9">
        <v>42018</v>
      </c>
      <c r="W649" s="9" t="s">
        <v>1416</v>
      </c>
      <c r="X649" s="10">
        <f>NETWORKDAYS(Table1[[#This Row],[Order Date]],Table1[[#This Row],[Ship Date]])</f>
        <v>3</v>
      </c>
      <c r="Y649" s="6">
        <v>451.28039999999999</v>
      </c>
      <c r="Z649" s="6">
        <v>3</v>
      </c>
      <c r="AA649" s="6">
        <v>1020.08</v>
      </c>
      <c r="AB649" s="6">
        <v>350.94</v>
      </c>
    </row>
    <row r="650" spans="1:28" ht="51.75" x14ac:dyDescent="0.45">
      <c r="A650" s="6">
        <v>1424</v>
      </c>
      <c r="B650" s="6">
        <v>89448</v>
      </c>
      <c r="C650" s="7" t="s">
        <v>1456</v>
      </c>
      <c r="D650" s="8" t="s">
        <v>53</v>
      </c>
      <c r="E650" s="7" t="s">
        <v>79</v>
      </c>
      <c r="F650" s="6">
        <v>0</v>
      </c>
      <c r="G650" s="6">
        <v>8.74</v>
      </c>
      <c r="H650" s="6">
        <v>1.39</v>
      </c>
      <c r="I650" s="7" t="s">
        <v>43</v>
      </c>
      <c r="J650" s="7" t="s">
        <v>87</v>
      </c>
      <c r="K650" s="7" t="s">
        <v>45</v>
      </c>
      <c r="L650" s="7" t="s">
        <v>423</v>
      </c>
      <c r="M650" s="7" t="s">
        <v>47</v>
      </c>
      <c r="N650" s="7" t="s">
        <v>1115</v>
      </c>
      <c r="O650" s="6">
        <v>0.38</v>
      </c>
      <c r="P650" s="7" t="s">
        <v>36</v>
      </c>
      <c r="Q650" s="7" t="s">
        <v>58</v>
      </c>
      <c r="R650" s="7" t="s">
        <v>442</v>
      </c>
      <c r="S650" s="8" t="s">
        <v>1458</v>
      </c>
      <c r="T650" s="6">
        <v>80112</v>
      </c>
      <c r="U650" s="9">
        <v>42016</v>
      </c>
      <c r="V650" s="9">
        <v>42020</v>
      </c>
      <c r="W650" s="9" t="s">
        <v>1416</v>
      </c>
      <c r="X650" s="10">
        <f>NETWORKDAYS(Table1[[#This Row],[Order Date]],Table1[[#This Row],[Ship Date]])</f>
        <v>5</v>
      </c>
      <c r="Y650" s="6">
        <v>44.988</v>
      </c>
      <c r="Z650" s="6">
        <v>7</v>
      </c>
      <c r="AA650" s="6">
        <v>65.2</v>
      </c>
      <c r="AB650" s="6">
        <v>8.74</v>
      </c>
    </row>
    <row r="651" spans="1:28" ht="51.75" x14ac:dyDescent="0.45">
      <c r="A651" s="6">
        <v>1424</v>
      </c>
      <c r="B651" s="6">
        <v>89448</v>
      </c>
      <c r="C651" s="7" t="s">
        <v>1456</v>
      </c>
      <c r="D651" s="8" t="s">
        <v>53</v>
      </c>
      <c r="E651" s="7" t="s">
        <v>79</v>
      </c>
      <c r="F651" s="6">
        <v>0.02</v>
      </c>
      <c r="G651" s="6">
        <v>1.98</v>
      </c>
      <c r="H651" s="6">
        <v>0.7</v>
      </c>
      <c r="I651" s="7" t="s">
        <v>43</v>
      </c>
      <c r="J651" s="7" t="s">
        <v>87</v>
      </c>
      <c r="K651" s="7" t="s">
        <v>45</v>
      </c>
      <c r="L651" s="7" t="s">
        <v>409</v>
      </c>
      <c r="M651" s="7" t="s">
        <v>56</v>
      </c>
      <c r="N651" s="7" t="s">
        <v>1459</v>
      </c>
      <c r="O651" s="6">
        <v>0.83</v>
      </c>
      <c r="P651" s="7" t="s">
        <v>36</v>
      </c>
      <c r="Q651" s="7" t="s">
        <v>58</v>
      </c>
      <c r="R651" s="7" t="s">
        <v>442</v>
      </c>
      <c r="S651" s="8" t="s">
        <v>1458</v>
      </c>
      <c r="T651" s="6">
        <v>80112</v>
      </c>
      <c r="U651" s="9">
        <v>42016</v>
      </c>
      <c r="V651" s="9">
        <v>42020</v>
      </c>
      <c r="W651" s="9" t="s">
        <v>1416</v>
      </c>
      <c r="X651" s="10">
        <f>NETWORKDAYS(Table1[[#This Row],[Order Date]],Table1[[#This Row],[Ship Date]])</f>
        <v>5</v>
      </c>
      <c r="Y651" s="6">
        <v>-20.732800000000001</v>
      </c>
      <c r="Z651" s="6">
        <v>11</v>
      </c>
      <c r="AA651" s="6">
        <v>22.59</v>
      </c>
      <c r="AB651" s="6">
        <v>1.96</v>
      </c>
    </row>
    <row r="652" spans="1:28" ht="64.5" x14ac:dyDescent="0.45">
      <c r="A652" s="6">
        <v>2715</v>
      </c>
      <c r="B652" s="6">
        <v>88702</v>
      </c>
      <c r="C652" s="7" t="s">
        <v>1460</v>
      </c>
      <c r="D652" s="8" t="s">
        <v>42</v>
      </c>
      <c r="E652" s="7" t="s">
        <v>79</v>
      </c>
      <c r="F652" s="6">
        <v>0.01</v>
      </c>
      <c r="G652" s="6">
        <v>29.89</v>
      </c>
      <c r="H652" s="6">
        <v>1.99</v>
      </c>
      <c r="I652" s="7" t="s">
        <v>43</v>
      </c>
      <c r="J652" s="7" t="s">
        <v>62</v>
      </c>
      <c r="K652" s="7" t="s">
        <v>71</v>
      </c>
      <c r="L652" s="7" t="s">
        <v>93</v>
      </c>
      <c r="M652" s="7" t="s">
        <v>94</v>
      </c>
      <c r="N652" s="7" t="s">
        <v>1461</v>
      </c>
      <c r="O652" s="6">
        <v>0.5</v>
      </c>
      <c r="P652" s="7" t="s">
        <v>36</v>
      </c>
      <c r="Q652" s="7" t="s">
        <v>49</v>
      </c>
      <c r="R652" s="7" t="s">
        <v>192</v>
      </c>
      <c r="S652" s="8" t="s">
        <v>1462</v>
      </c>
      <c r="T652" s="6">
        <v>48911</v>
      </c>
      <c r="U652" s="9">
        <v>42016</v>
      </c>
      <c r="V652" s="9">
        <v>42020</v>
      </c>
      <c r="W652" s="9" t="s">
        <v>1416</v>
      </c>
      <c r="X652" s="10">
        <f>NETWORKDAYS(Table1[[#This Row],[Order Date]],Table1[[#This Row],[Ship Date]])</f>
        <v>5</v>
      </c>
      <c r="Y652" s="6">
        <v>-74.64</v>
      </c>
      <c r="Z652" s="6">
        <v>1</v>
      </c>
      <c r="AA652" s="6">
        <v>31.96</v>
      </c>
      <c r="AB652" s="6">
        <v>29.88</v>
      </c>
    </row>
    <row r="653" spans="1:28" ht="51.75" x14ac:dyDescent="0.45">
      <c r="A653" s="6">
        <v>2069</v>
      </c>
      <c r="B653" s="6">
        <v>88554</v>
      </c>
      <c r="C653" s="7" t="s">
        <v>1463</v>
      </c>
      <c r="D653" s="8" t="s">
        <v>28</v>
      </c>
      <c r="E653" s="7" t="s">
        <v>86</v>
      </c>
      <c r="F653" s="6">
        <v>0.1</v>
      </c>
      <c r="G653" s="6">
        <v>40.98</v>
      </c>
      <c r="H653" s="6">
        <v>6.5</v>
      </c>
      <c r="I653" s="7" t="s">
        <v>43</v>
      </c>
      <c r="J653" s="7" t="s">
        <v>44</v>
      </c>
      <c r="K653" s="7" t="s">
        <v>71</v>
      </c>
      <c r="L653" s="7" t="s">
        <v>93</v>
      </c>
      <c r="M653" s="7" t="s">
        <v>47</v>
      </c>
      <c r="N653" s="7" t="s">
        <v>1464</v>
      </c>
      <c r="O653" s="6">
        <v>0.74</v>
      </c>
      <c r="P653" s="7" t="s">
        <v>36</v>
      </c>
      <c r="Q653" s="7" t="s">
        <v>37</v>
      </c>
      <c r="R653" s="7" t="s">
        <v>364</v>
      </c>
      <c r="S653" s="8" t="s">
        <v>1465</v>
      </c>
      <c r="T653" s="6">
        <v>41075</v>
      </c>
      <c r="U653" s="9">
        <v>42016</v>
      </c>
      <c r="V653" s="9">
        <v>42018</v>
      </c>
      <c r="W653" s="9" t="s">
        <v>1416</v>
      </c>
      <c r="X653" s="10">
        <f>NETWORKDAYS(Table1[[#This Row],[Order Date]],Table1[[#This Row],[Ship Date]])</f>
        <v>3</v>
      </c>
      <c r="Y653" s="6">
        <v>66.852000000000004</v>
      </c>
      <c r="Z653" s="6">
        <v>3</v>
      </c>
      <c r="AA653" s="6">
        <v>120.34</v>
      </c>
      <c r="AB653" s="6">
        <v>40.880000000000003</v>
      </c>
    </row>
    <row r="654" spans="1:28" ht="51.75" x14ac:dyDescent="0.45">
      <c r="A654" s="6">
        <v>750</v>
      </c>
      <c r="B654" s="6">
        <v>91200</v>
      </c>
      <c r="C654" s="7" t="s">
        <v>1466</v>
      </c>
      <c r="D654" s="8" t="s">
        <v>28</v>
      </c>
      <c r="E654" s="7" t="s">
        <v>147</v>
      </c>
      <c r="F654" s="6">
        <v>0.09</v>
      </c>
      <c r="G654" s="6">
        <v>27.75</v>
      </c>
      <c r="H654" s="6">
        <v>19.989999999999998</v>
      </c>
      <c r="I654" s="7" t="s">
        <v>43</v>
      </c>
      <c r="J654" s="7" t="s">
        <v>62</v>
      </c>
      <c r="K654" s="7" t="s">
        <v>45</v>
      </c>
      <c r="L654" s="7" t="s">
        <v>187</v>
      </c>
      <c r="M654" s="7" t="s">
        <v>47</v>
      </c>
      <c r="N654" s="7" t="s">
        <v>1467</v>
      </c>
      <c r="O654" s="6">
        <v>0.67</v>
      </c>
      <c r="P654" s="7" t="s">
        <v>36</v>
      </c>
      <c r="Q654" s="7" t="s">
        <v>37</v>
      </c>
      <c r="R654" s="7" t="s">
        <v>364</v>
      </c>
      <c r="S654" s="8" t="s">
        <v>1468</v>
      </c>
      <c r="T654" s="6">
        <v>41042</v>
      </c>
      <c r="U654" s="9">
        <v>42016</v>
      </c>
      <c r="V654" s="9">
        <v>42017</v>
      </c>
      <c r="W654" s="9" t="s">
        <v>1416</v>
      </c>
      <c r="X654" s="10">
        <f>NETWORKDAYS(Table1[[#This Row],[Order Date]],Table1[[#This Row],[Ship Date]])</f>
        <v>2</v>
      </c>
      <c r="Y654" s="6">
        <v>-224.64400000000001</v>
      </c>
      <c r="Z654" s="6">
        <v>10</v>
      </c>
      <c r="AA654" s="6">
        <v>257.52</v>
      </c>
      <c r="AB654" s="6">
        <v>27.66</v>
      </c>
    </row>
    <row r="655" spans="1:28" ht="26.25" x14ac:dyDescent="0.45">
      <c r="A655" s="6">
        <v>2490</v>
      </c>
      <c r="B655" s="6">
        <v>86886</v>
      </c>
      <c r="C655" s="7" t="s">
        <v>1079</v>
      </c>
      <c r="D655" s="8" t="s">
        <v>53</v>
      </c>
      <c r="E655" s="7" t="s">
        <v>147</v>
      </c>
      <c r="F655" s="6">
        <v>0</v>
      </c>
      <c r="G655" s="6">
        <v>10.01</v>
      </c>
      <c r="H655" s="6">
        <v>1.99</v>
      </c>
      <c r="I655" s="7" t="s">
        <v>54</v>
      </c>
      <c r="J655" s="7" t="s">
        <v>87</v>
      </c>
      <c r="K655" s="7" t="s">
        <v>71</v>
      </c>
      <c r="L655" s="7" t="s">
        <v>93</v>
      </c>
      <c r="M655" s="7" t="s">
        <v>94</v>
      </c>
      <c r="N655" s="7" t="s">
        <v>1469</v>
      </c>
      <c r="O655" s="6">
        <v>0.41</v>
      </c>
      <c r="P655" s="7" t="s">
        <v>36</v>
      </c>
      <c r="Q655" s="7" t="s">
        <v>58</v>
      </c>
      <c r="R655" s="7" t="s">
        <v>59</v>
      </c>
      <c r="S655" s="8" t="s">
        <v>1080</v>
      </c>
      <c r="T655" s="6">
        <v>92627</v>
      </c>
      <c r="U655" s="9">
        <v>42016</v>
      </c>
      <c r="V655" s="9">
        <v>42018</v>
      </c>
      <c r="W655" s="9" t="s">
        <v>1416</v>
      </c>
      <c r="X655" s="10">
        <f>NETWORKDAYS(Table1[[#This Row],[Order Date]],Table1[[#This Row],[Ship Date]])</f>
        <v>3</v>
      </c>
      <c r="Y655" s="6">
        <v>82.703400000000002</v>
      </c>
      <c r="Z655" s="6">
        <v>11</v>
      </c>
      <c r="AA655" s="6">
        <v>119.86</v>
      </c>
      <c r="AB655" s="6">
        <v>10.01</v>
      </c>
    </row>
    <row r="656" spans="1:28" ht="26.25" x14ac:dyDescent="0.45">
      <c r="A656" s="6">
        <v>2491</v>
      </c>
      <c r="B656" s="6">
        <v>23877</v>
      </c>
      <c r="C656" s="7" t="s">
        <v>550</v>
      </c>
      <c r="D656" s="8" t="s">
        <v>53</v>
      </c>
      <c r="E656" s="7" t="s">
        <v>147</v>
      </c>
      <c r="F656" s="6">
        <v>0</v>
      </c>
      <c r="G656" s="6">
        <v>10.01</v>
      </c>
      <c r="H656" s="6">
        <v>1.99</v>
      </c>
      <c r="I656" s="7" t="s">
        <v>54</v>
      </c>
      <c r="J656" s="7" t="s">
        <v>87</v>
      </c>
      <c r="K656" s="7" t="s">
        <v>71</v>
      </c>
      <c r="L656" s="7" t="s">
        <v>93</v>
      </c>
      <c r="M656" s="7" t="s">
        <v>94</v>
      </c>
      <c r="N656" s="7" t="s">
        <v>1469</v>
      </c>
      <c r="O656" s="6">
        <v>0.41</v>
      </c>
      <c r="P656" s="7" t="s">
        <v>36</v>
      </c>
      <c r="Q656" s="7" t="s">
        <v>58</v>
      </c>
      <c r="R656" s="7" t="s">
        <v>59</v>
      </c>
      <c r="S656" s="8" t="s">
        <v>68</v>
      </c>
      <c r="T656" s="6">
        <v>90045</v>
      </c>
      <c r="U656" s="9">
        <v>42016</v>
      </c>
      <c r="V656" s="9">
        <v>42018</v>
      </c>
      <c r="W656" s="9" t="s">
        <v>1416</v>
      </c>
      <c r="X656" s="10">
        <f>NETWORKDAYS(Table1[[#This Row],[Order Date]],Table1[[#This Row],[Ship Date]])</f>
        <v>3</v>
      </c>
      <c r="Y656" s="6">
        <v>128.03</v>
      </c>
      <c r="Z656" s="6">
        <v>42</v>
      </c>
      <c r="AA656" s="6">
        <v>457.63</v>
      </c>
      <c r="AB656" s="6">
        <v>10.01</v>
      </c>
    </row>
    <row r="657" spans="1:28" ht="51.75" x14ac:dyDescent="0.45">
      <c r="A657" s="6">
        <v>2338</v>
      </c>
      <c r="B657" s="6">
        <v>91480</v>
      </c>
      <c r="C657" s="7" t="s">
        <v>1470</v>
      </c>
      <c r="D657" s="8" t="s">
        <v>78</v>
      </c>
      <c r="E657" s="7" t="s">
        <v>29</v>
      </c>
      <c r="F657" s="6">
        <v>0.06</v>
      </c>
      <c r="G657" s="6">
        <v>2.08</v>
      </c>
      <c r="H657" s="6">
        <v>5.33</v>
      </c>
      <c r="I657" s="7" t="s">
        <v>43</v>
      </c>
      <c r="J657" s="7" t="s">
        <v>87</v>
      </c>
      <c r="K657" s="7" t="s">
        <v>32</v>
      </c>
      <c r="L657" s="7" t="s">
        <v>99</v>
      </c>
      <c r="M657" s="7" t="s">
        <v>47</v>
      </c>
      <c r="N657" s="7" t="s">
        <v>290</v>
      </c>
      <c r="O657" s="6">
        <v>0.43</v>
      </c>
      <c r="P657" s="7" t="s">
        <v>36</v>
      </c>
      <c r="Q657" s="7" t="s">
        <v>82</v>
      </c>
      <c r="R657" s="7" t="s">
        <v>403</v>
      </c>
      <c r="S657" s="8" t="s">
        <v>1471</v>
      </c>
      <c r="T657" s="6">
        <v>20740</v>
      </c>
      <c r="U657" s="9">
        <v>42017</v>
      </c>
      <c r="V657" s="9">
        <v>42017</v>
      </c>
      <c r="W657" s="9" t="s">
        <v>1416</v>
      </c>
      <c r="X657" s="10">
        <f>NETWORKDAYS(Table1[[#This Row],[Order Date]],Table1[[#This Row],[Ship Date]])</f>
        <v>1</v>
      </c>
      <c r="Y657" s="6">
        <v>-82.559200000000004</v>
      </c>
      <c r="Z657" s="6">
        <v>4</v>
      </c>
      <c r="AA657" s="6">
        <v>9.23</v>
      </c>
      <c r="AB657" s="6">
        <v>2.02</v>
      </c>
    </row>
    <row r="658" spans="1:28" ht="26.25" x14ac:dyDescent="0.45">
      <c r="A658" s="6">
        <v>510</v>
      </c>
      <c r="B658" s="6">
        <v>90058</v>
      </c>
      <c r="C658" s="7" t="s">
        <v>994</v>
      </c>
      <c r="D658" s="8" t="s">
        <v>53</v>
      </c>
      <c r="E658" s="7" t="s">
        <v>79</v>
      </c>
      <c r="F658" s="6">
        <v>0.02</v>
      </c>
      <c r="G658" s="6">
        <v>48.04</v>
      </c>
      <c r="H658" s="6">
        <v>5.09</v>
      </c>
      <c r="I658" s="7" t="s">
        <v>43</v>
      </c>
      <c r="J658" s="7" t="s">
        <v>62</v>
      </c>
      <c r="K658" s="7" t="s">
        <v>45</v>
      </c>
      <c r="L658" s="7" t="s">
        <v>55</v>
      </c>
      <c r="M658" s="7" t="s">
        <v>47</v>
      </c>
      <c r="N658" s="7" t="s">
        <v>1472</v>
      </c>
      <c r="O658" s="6">
        <v>0.37</v>
      </c>
      <c r="P658" s="7" t="s">
        <v>36</v>
      </c>
      <c r="Q658" s="7" t="s">
        <v>58</v>
      </c>
      <c r="R658" s="7" t="s">
        <v>59</v>
      </c>
      <c r="S658" s="8" t="s">
        <v>996</v>
      </c>
      <c r="T658" s="6">
        <v>95336</v>
      </c>
      <c r="U658" s="9">
        <v>42017</v>
      </c>
      <c r="V658" s="9">
        <v>42017</v>
      </c>
      <c r="W658" s="9" t="s">
        <v>1416</v>
      </c>
      <c r="X658" s="10">
        <f>NETWORKDAYS(Table1[[#This Row],[Order Date]],Table1[[#This Row],[Ship Date]])</f>
        <v>1</v>
      </c>
      <c r="Y658" s="6">
        <v>105.2526</v>
      </c>
      <c r="Z658" s="6">
        <v>3</v>
      </c>
      <c r="AA658" s="6">
        <v>152.54</v>
      </c>
      <c r="AB658" s="6">
        <v>48.02</v>
      </c>
    </row>
    <row r="659" spans="1:28" ht="51.75" x14ac:dyDescent="0.45">
      <c r="A659" s="6">
        <v>570</v>
      </c>
      <c r="B659" s="6">
        <v>88881</v>
      </c>
      <c r="C659" s="7" t="s">
        <v>1473</v>
      </c>
      <c r="D659" s="8" t="s">
        <v>53</v>
      </c>
      <c r="E659" s="7" t="s">
        <v>79</v>
      </c>
      <c r="F659" s="6">
        <v>0.06</v>
      </c>
      <c r="G659" s="6">
        <v>7.99</v>
      </c>
      <c r="H659" s="6">
        <v>5.03</v>
      </c>
      <c r="I659" s="7" t="s">
        <v>43</v>
      </c>
      <c r="J659" s="7" t="s">
        <v>44</v>
      </c>
      <c r="K659" s="7" t="s">
        <v>71</v>
      </c>
      <c r="L659" s="7" t="s">
        <v>234</v>
      </c>
      <c r="M659" s="7" t="s">
        <v>112</v>
      </c>
      <c r="N659" s="7" t="s">
        <v>816</v>
      </c>
      <c r="O659" s="6">
        <v>0.6</v>
      </c>
      <c r="P659" s="7" t="s">
        <v>36</v>
      </c>
      <c r="Q659" s="7" t="s">
        <v>58</v>
      </c>
      <c r="R659" s="7" t="s">
        <v>718</v>
      </c>
      <c r="S659" s="8" t="s">
        <v>1285</v>
      </c>
      <c r="T659" s="6">
        <v>89015</v>
      </c>
      <c r="U659" s="9">
        <v>42017</v>
      </c>
      <c r="V659" s="9">
        <v>42017</v>
      </c>
      <c r="W659" s="9" t="s">
        <v>1416</v>
      </c>
      <c r="X659" s="10">
        <f>NETWORKDAYS(Table1[[#This Row],[Order Date]],Table1[[#This Row],[Ship Date]])</f>
        <v>1</v>
      </c>
      <c r="Y659" s="6">
        <v>-122.133</v>
      </c>
      <c r="Z659" s="6">
        <v>10</v>
      </c>
      <c r="AA659" s="6">
        <v>65.739999999999995</v>
      </c>
      <c r="AB659" s="6">
        <v>7.93</v>
      </c>
    </row>
    <row r="660" spans="1:28" ht="51.75" x14ac:dyDescent="0.45">
      <c r="A660" s="6">
        <v>576</v>
      </c>
      <c r="B660" s="6">
        <v>88645</v>
      </c>
      <c r="C660" s="7" t="s">
        <v>1474</v>
      </c>
      <c r="D660" s="8" t="s">
        <v>53</v>
      </c>
      <c r="E660" s="7" t="s">
        <v>79</v>
      </c>
      <c r="F660" s="6">
        <v>0.06</v>
      </c>
      <c r="G660" s="6">
        <v>4.4800000000000004</v>
      </c>
      <c r="H660" s="6">
        <v>49</v>
      </c>
      <c r="I660" s="7" t="s">
        <v>43</v>
      </c>
      <c r="J660" s="7" t="s">
        <v>62</v>
      </c>
      <c r="K660" s="7" t="s">
        <v>45</v>
      </c>
      <c r="L660" s="7" t="s">
        <v>63</v>
      </c>
      <c r="M660" s="7" t="s">
        <v>131</v>
      </c>
      <c r="N660" s="7" t="s">
        <v>1389</v>
      </c>
      <c r="O660" s="6">
        <v>0.6</v>
      </c>
      <c r="P660" s="7" t="s">
        <v>36</v>
      </c>
      <c r="Q660" s="7" t="s">
        <v>58</v>
      </c>
      <c r="R660" s="7" t="s">
        <v>59</v>
      </c>
      <c r="S660" s="8" t="s">
        <v>1475</v>
      </c>
      <c r="T660" s="6">
        <v>91767</v>
      </c>
      <c r="U660" s="9">
        <v>42017</v>
      </c>
      <c r="V660" s="9">
        <v>42021</v>
      </c>
      <c r="W660" s="9" t="s">
        <v>1416</v>
      </c>
      <c r="X660" s="10">
        <f>NETWORKDAYS(Table1[[#This Row],[Order Date]],Table1[[#This Row],[Ship Date]])</f>
        <v>4</v>
      </c>
      <c r="Y660" s="6">
        <v>-566</v>
      </c>
      <c r="Z660" s="6">
        <v>4</v>
      </c>
      <c r="AA660" s="6">
        <v>32.6</v>
      </c>
      <c r="AB660" s="6">
        <v>4.42</v>
      </c>
    </row>
    <row r="661" spans="1:28" ht="26.25" x14ac:dyDescent="0.45">
      <c r="A661" s="6">
        <v>2369</v>
      </c>
      <c r="B661" s="6">
        <v>90408</v>
      </c>
      <c r="C661" s="7" t="s">
        <v>1476</v>
      </c>
      <c r="D661" s="8" t="s">
        <v>28</v>
      </c>
      <c r="E661" s="7" t="s">
        <v>79</v>
      </c>
      <c r="F661" s="6">
        <v>7.0000000000000007E-2</v>
      </c>
      <c r="G661" s="6">
        <v>5.98</v>
      </c>
      <c r="H661" s="6">
        <v>5.79</v>
      </c>
      <c r="I661" s="7" t="s">
        <v>43</v>
      </c>
      <c r="J661" s="7" t="s">
        <v>44</v>
      </c>
      <c r="K661" s="7" t="s">
        <v>45</v>
      </c>
      <c r="L661" s="7" t="s">
        <v>55</v>
      </c>
      <c r="M661" s="7" t="s">
        <v>47</v>
      </c>
      <c r="N661" s="7" t="s">
        <v>1477</v>
      </c>
      <c r="O661" s="6">
        <v>0.36</v>
      </c>
      <c r="P661" s="7" t="s">
        <v>36</v>
      </c>
      <c r="Q661" s="7" t="s">
        <v>37</v>
      </c>
      <c r="R661" s="7" t="s">
        <v>96</v>
      </c>
      <c r="S661" s="8" t="s">
        <v>1478</v>
      </c>
      <c r="T661" s="6">
        <v>33024</v>
      </c>
      <c r="U661" s="9">
        <v>42017</v>
      </c>
      <c r="V661" s="9">
        <v>42019</v>
      </c>
      <c r="W661" s="9" t="s">
        <v>1416</v>
      </c>
      <c r="X661" s="10">
        <f>NETWORKDAYS(Table1[[#This Row],[Order Date]],Table1[[#This Row],[Ship Date]])</f>
        <v>3</v>
      </c>
      <c r="Y661" s="6">
        <v>-41.972700000000003</v>
      </c>
      <c r="Z661" s="6">
        <v>13</v>
      </c>
      <c r="AA661" s="6">
        <v>77.42</v>
      </c>
      <c r="AB661" s="6">
        <v>5.91</v>
      </c>
    </row>
    <row r="662" spans="1:28" ht="51.75" x14ac:dyDescent="0.45">
      <c r="A662" s="6">
        <v>3340</v>
      </c>
      <c r="B662" s="6">
        <v>85980</v>
      </c>
      <c r="C662" s="7" t="s">
        <v>1479</v>
      </c>
      <c r="D662" s="8" t="s">
        <v>53</v>
      </c>
      <c r="E662" s="7" t="s">
        <v>86</v>
      </c>
      <c r="F662" s="6">
        <v>0.08</v>
      </c>
      <c r="G662" s="6">
        <v>125.99</v>
      </c>
      <c r="H662" s="6">
        <v>4.2</v>
      </c>
      <c r="I662" s="7" t="s">
        <v>43</v>
      </c>
      <c r="J662" s="7" t="s">
        <v>44</v>
      </c>
      <c r="K662" s="7" t="s">
        <v>71</v>
      </c>
      <c r="L662" s="7" t="s">
        <v>234</v>
      </c>
      <c r="M662" s="7" t="s">
        <v>47</v>
      </c>
      <c r="N662" s="7" t="s">
        <v>1480</v>
      </c>
      <c r="O662" s="6">
        <v>0.56999999999999995</v>
      </c>
      <c r="P662" s="7" t="s">
        <v>36</v>
      </c>
      <c r="Q662" s="7" t="s">
        <v>58</v>
      </c>
      <c r="R662" s="7" t="s">
        <v>107</v>
      </c>
      <c r="S662" s="8" t="s">
        <v>1481</v>
      </c>
      <c r="T662" s="6">
        <v>97060</v>
      </c>
      <c r="U662" s="9">
        <v>42017</v>
      </c>
      <c r="V662" s="9">
        <v>42018</v>
      </c>
      <c r="W662" s="9" t="s">
        <v>1416</v>
      </c>
      <c r="X662" s="10">
        <f>NETWORKDAYS(Table1[[#This Row],[Order Date]],Table1[[#This Row],[Ship Date]])</f>
        <v>2</v>
      </c>
      <c r="Y662" s="6">
        <v>989.81190000000004</v>
      </c>
      <c r="Z662" s="6">
        <v>14</v>
      </c>
      <c r="AA662" s="6">
        <v>1434.51</v>
      </c>
      <c r="AB662" s="6">
        <v>125.91</v>
      </c>
    </row>
    <row r="663" spans="1:28" ht="128.25" x14ac:dyDescent="0.45">
      <c r="A663" s="6">
        <v>772</v>
      </c>
      <c r="B663" s="6">
        <v>88666</v>
      </c>
      <c r="C663" s="7" t="s">
        <v>1482</v>
      </c>
      <c r="D663" s="8" t="s">
        <v>78</v>
      </c>
      <c r="E663" s="7" t="s">
        <v>29</v>
      </c>
      <c r="F663" s="6">
        <v>0.08</v>
      </c>
      <c r="G663" s="6">
        <v>7.77</v>
      </c>
      <c r="H663" s="6">
        <v>9.23</v>
      </c>
      <c r="I663" s="7" t="s">
        <v>43</v>
      </c>
      <c r="J663" s="7" t="s">
        <v>31</v>
      </c>
      <c r="K663" s="7" t="s">
        <v>45</v>
      </c>
      <c r="L663" s="7" t="s">
        <v>63</v>
      </c>
      <c r="M663" s="7" t="s">
        <v>47</v>
      </c>
      <c r="N663" s="7" t="s">
        <v>1483</v>
      </c>
      <c r="O663" s="6">
        <v>0.57999999999999996</v>
      </c>
      <c r="P663" s="7" t="s">
        <v>36</v>
      </c>
      <c r="Q663" s="7" t="s">
        <v>82</v>
      </c>
      <c r="R663" s="7" t="s">
        <v>291</v>
      </c>
      <c r="S663" s="8" t="s">
        <v>1484</v>
      </c>
      <c r="T663" s="6">
        <v>18103</v>
      </c>
      <c r="U663" s="9">
        <v>42018</v>
      </c>
      <c r="V663" s="9">
        <v>42020</v>
      </c>
      <c r="W663" s="9" t="s">
        <v>1416</v>
      </c>
      <c r="X663" s="10">
        <f>NETWORKDAYS(Table1[[#This Row],[Order Date]],Table1[[#This Row],[Ship Date]])</f>
        <v>3</v>
      </c>
      <c r="Y663" s="6">
        <v>-209.25</v>
      </c>
      <c r="Z663" s="6">
        <v>7</v>
      </c>
      <c r="AA663" s="6">
        <v>56.44</v>
      </c>
      <c r="AB663" s="6">
        <v>7.69</v>
      </c>
    </row>
    <row r="664" spans="1:28" ht="26.25" x14ac:dyDescent="0.45">
      <c r="A664" s="6">
        <v>772</v>
      </c>
      <c r="B664" s="6">
        <v>88666</v>
      </c>
      <c r="C664" s="7" t="s">
        <v>1482</v>
      </c>
      <c r="D664" s="8" t="s">
        <v>78</v>
      </c>
      <c r="E664" s="7" t="s">
        <v>29</v>
      </c>
      <c r="F664" s="6">
        <v>0.1</v>
      </c>
      <c r="G664" s="6">
        <v>18.97</v>
      </c>
      <c r="H664" s="6">
        <v>9.5399999999999991</v>
      </c>
      <c r="I664" s="7" t="s">
        <v>54</v>
      </c>
      <c r="J664" s="7" t="s">
        <v>31</v>
      </c>
      <c r="K664" s="7" t="s">
        <v>45</v>
      </c>
      <c r="L664" s="7" t="s">
        <v>55</v>
      </c>
      <c r="M664" s="7" t="s">
        <v>47</v>
      </c>
      <c r="N664" s="7" t="s">
        <v>1485</v>
      </c>
      <c r="O664" s="6">
        <v>0.37</v>
      </c>
      <c r="P664" s="7" t="s">
        <v>36</v>
      </c>
      <c r="Q664" s="7" t="s">
        <v>82</v>
      </c>
      <c r="R664" s="7" t="s">
        <v>291</v>
      </c>
      <c r="S664" s="8" t="s">
        <v>1484</v>
      </c>
      <c r="T664" s="6">
        <v>18103</v>
      </c>
      <c r="U664" s="9">
        <v>42018</v>
      </c>
      <c r="V664" s="9">
        <v>42020</v>
      </c>
      <c r="W664" s="9" t="s">
        <v>1416</v>
      </c>
      <c r="X664" s="10">
        <f>NETWORKDAYS(Table1[[#This Row],[Order Date]],Table1[[#This Row],[Ship Date]])</f>
        <v>3</v>
      </c>
      <c r="Y664" s="6">
        <v>-9.1636000000000006</v>
      </c>
      <c r="Z664" s="6">
        <v>3</v>
      </c>
      <c r="AA664" s="6">
        <v>56.73</v>
      </c>
      <c r="AB664" s="6">
        <v>18.87</v>
      </c>
    </row>
    <row r="665" spans="1:28" ht="77.25" x14ac:dyDescent="0.45">
      <c r="A665" s="6">
        <v>1636</v>
      </c>
      <c r="B665" s="6">
        <v>89704</v>
      </c>
      <c r="C665" s="7" t="s">
        <v>1449</v>
      </c>
      <c r="D665" s="8" t="s">
        <v>53</v>
      </c>
      <c r="E665" s="7" t="s">
        <v>29</v>
      </c>
      <c r="F665" s="6">
        <v>0.08</v>
      </c>
      <c r="G665" s="6">
        <v>115.99</v>
      </c>
      <c r="H665" s="6">
        <v>56.14</v>
      </c>
      <c r="I665" s="7" t="s">
        <v>30</v>
      </c>
      <c r="J665" s="7" t="s">
        <v>87</v>
      </c>
      <c r="K665" s="7" t="s">
        <v>71</v>
      </c>
      <c r="L665" s="7" t="s">
        <v>72</v>
      </c>
      <c r="M665" s="7" t="s">
        <v>73</v>
      </c>
      <c r="N665" s="7" t="s">
        <v>1486</v>
      </c>
      <c r="O665" s="6">
        <v>0.4</v>
      </c>
      <c r="P665" s="7" t="s">
        <v>36</v>
      </c>
      <c r="Q665" s="7" t="s">
        <v>58</v>
      </c>
      <c r="R665" s="7" t="s">
        <v>59</v>
      </c>
      <c r="S665" s="8" t="s">
        <v>1451</v>
      </c>
      <c r="T665" s="6">
        <v>93905</v>
      </c>
      <c r="U665" s="9">
        <v>42018</v>
      </c>
      <c r="V665" s="9">
        <v>42020</v>
      </c>
      <c r="W665" s="9" t="s">
        <v>1416</v>
      </c>
      <c r="X665" s="10">
        <f>NETWORKDAYS(Table1[[#This Row],[Order Date]],Table1[[#This Row],[Ship Date]])</f>
        <v>3</v>
      </c>
      <c r="Y665" s="6">
        <v>-272.860884</v>
      </c>
      <c r="Z665" s="6">
        <v>5</v>
      </c>
      <c r="AA665" s="6">
        <v>562.92999999999995</v>
      </c>
      <c r="AB665" s="6">
        <v>115.91</v>
      </c>
    </row>
    <row r="666" spans="1:28" ht="26.25" x14ac:dyDescent="0.45">
      <c r="A666" s="6">
        <v>1636</v>
      </c>
      <c r="B666" s="6">
        <v>89704</v>
      </c>
      <c r="C666" s="7" t="s">
        <v>1449</v>
      </c>
      <c r="D666" s="8" t="s">
        <v>53</v>
      </c>
      <c r="E666" s="7" t="s">
        <v>29</v>
      </c>
      <c r="F666" s="6">
        <v>0.08</v>
      </c>
      <c r="G666" s="6">
        <v>4.28</v>
      </c>
      <c r="H666" s="6">
        <v>0.94</v>
      </c>
      <c r="I666" s="7" t="s">
        <v>43</v>
      </c>
      <c r="J666" s="7" t="s">
        <v>87</v>
      </c>
      <c r="K666" s="7" t="s">
        <v>45</v>
      </c>
      <c r="L666" s="7" t="s">
        <v>105</v>
      </c>
      <c r="M666" s="7" t="s">
        <v>56</v>
      </c>
      <c r="N666" s="7" t="s">
        <v>551</v>
      </c>
      <c r="O666" s="6">
        <v>0.56000000000000005</v>
      </c>
      <c r="P666" s="7" t="s">
        <v>36</v>
      </c>
      <c r="Q666" s="7" t="s">
        <v>58</v>
      </c>
      <c r="R666" s="7" t="s">
        <v>59</v>
      </c>
      <c r="S666" s="8" t="s">
        <v>1451</v>
      </c>
      <c r="T666" s="6">
        <v>93905</v>
      </c>
      <c r="U666" s="9">
        <v>42018</v>
      </c>
      <c r="V666" s="9">
        <v>42021</v>
      </c>
      <c r="W666" s="9" t="s">
        <v>1416</v>
      </c>
      <c r="X666" s="10">
        <f>NETWORKDAYS(Table1[[#This Row],[Order Date]],Table1[[#This Row],[Ship Date]])</f>
        <v>3</v>
      </c>
      <c r="Y666" s="6">
        <v>10.5792</v>
      </c>
      <c r="Z666" s="6">
        <v>7</v>
      </c>
      <c r="AA666" s="6">
        <v>29.18</v>
      </c>
      <c r="AB666" s="6">
        <v>4.2</v>
      </c>
    </row>
    <row r="667" spans="1:28" ht="39" x14ac:dyDescent="0.45">
      <c r="A667" s="6">
        <v>463</v>
      </c>
      <c r="B667" s="6">
        <v>88061</v>
      </c>
      <c r="C667" s="7" t="s">
        <v>1487</v>
      </c>
      <c r="D667" s="8" t="s">
        <v>53</v>
      </c>
      <c r="E667" s="7" t="s">
        <v>79</v>
      </c>
      <c r="F667" s="6">
        <v>7.0000000000000007E-2</v>
      </c>
      <c r="G667" s="6">
        <v>165.2</v>
      </c>
      <c r="H667" s="6">
        <v>19.989999999999998</v>
      </c>
      <c r="I667" s="7" t="s">
        <v>43</v>
      </c>
      <c r="J667" s="7" t="s">
        <v>31</v>
      </c>
      <c r="K667" s="7" t="s">
        <v>45</v>
      </c>
      <c r="L667" s="7" t="s">
        <v>187</v>
      </c>
      <c r="M667" s="7" t="s">
        <v>47</v>
      </c>
      <c r="N667" s="7" t="s">
        <v>1488</v>
      </c>
      <c r="O667" s="6">
        <v>0.59</v>
      </c>
      <c r="P667" s="7" t="s">
        <v>36</v>
      </c>
      <c r="Q667" s="7" t="s">
        <v>58</v>
      </c>
      <c r="R667" s="7" t="s">
        <v>59</v>
      </c>
      <c r="S667" s="8" t="s">
        <v>1489</v>
      </c>
      <c r="T667" s="6">
        <v>90069</v>
      </c>
      <c r="U667" s="9">
        <v>42018</v>
      </c>
      <c r="V667" s="9">
        <v>42020</v>
      </c>
      <c r="W667" s="9" t="s">
        <v>1416</v>
      </c>
      <c r="X667" s="10">
        <f>NETWORKDAYS(Table1[[#This Row],[Order Date]],Table1[[#This Row],[Ship Date]])</f>
        <v>3</v>
      </c>
      <c r="Y667" s="6">
        <v>521.69000000000005</v>
      </c>
      <c r="Z667" s="6">
        <v>7</v>
      </c>
      <c r="AA667" s="6">
        <v>1081.54</v>
      </c>
      <c r="AB667" s="6">
        <v>165.13</v>
      </c>
    </row>
    <row r="668" spans="1:28" ht="77.25" x14ac:dyDescent="0.45">
      <c r="A668" s="6">
        <v>3064</v>
      </c>
      <c r="B668" s="6">
        <v>88448</v>
      </c>
      <c r="C668" s="7" t="s">
        <v>1490</v>
      </c>
      <c r="D668" s="8" t="s">
        <v>53</v>
      </c>
      <c r="E668" s="7" t="s">
        <v>79</v>
      </c>
      <c r="F668" s="6">
        <v>0.03</v>
      </c>
      <c r="G668" s="6">
        <v>6.45</v>
      </c>
      <c r="H668" s="6">
        <v>1.34</v>
      </c>
      <c r="I668" s="7" t="s">
        <v>43</v>
      </c>
      <c r="J668" s="7" t="s">
        <v>44</v>
      </c>
      <c r="K668" s="7" t="s">
        <v>45</v>
      </c>
      <c r="L668" s="7" t="s">
        <v>55</v>
      </c>
      <c r="M668" s="7" t="s">
        <v>56</v>
      </c>
      <c r="N668" s="7" t="s">
        <v>1491</v>
      </c>
      <c r="O668" s="6">
        <v>0.36</v>
      </c>
      <c r="P668" s="7" t="s">
        <v>36</v>
      </c>
      <c r="Q668" s="7" t="s">
        <v>58</v>
      </c>
      <c r="R668" s="7" t="s">
        <v>90</v>
      </c>
      <c r="S668" s="8" t="s">
        <v>435</v>
      </c>
      <c r="T668" s="6">
        <v>98503</v>
      </c>
      <c r="U668" s="9">
        <v>42018</v>
      </c>
      <c r="V668" s="9">
        <v>42023</v>
      </c>
      <c r="W668" s="9" t="s">
        <v>1416</v>
      </c>
      <c r="X668" s="10">
        <f>NETWORKDAYS(Table1[[#This Row],[Order Date]],Table1[[#This Row],[Ship Date]])</f>
        <v>4</v>
      </c>
      <c r="Y668" s="6">
        <v>39.129899999999999</v>
      </c>
      <c r="Z668" s="6">
        <v>9</v>
      </c>
      <c r="AA668" s="6">
        <v>56.71</v>
      </c>
      <c r="AB668" s="6">
        <v>6.42</v>
      </c>
    </row>
    <row r="669" spans="1:28" ht="51.75" x14ac:dyDescent="0.45">
      <c r="A669" s="6">
        <v>3148</v>
      </c>
      <c r="B669" s="6">
        <v>89716</v>
      </c>
      <c r="C669" s="7" t="s">
        <v>1492</v>
      </c>
      <c r="D669" s="8" t="s">
        <v>53</v>
      </c>
      <c r="E669" s="7" t="s">
        <v>86</v>
      </c>
      <c r="F669" s="6">
        <v>0.06</v>
      </c>
      <c r="G669" s="6">
        <v>19.989999999999998</v>
      </c>
      <c r="H669" s="6">
        <v>11.17</v>
      </c>
      <c r="I669" s="7" t="s">
        <v>43</v>
      </c>
      <c r="J669" s="7" t="s">
        <v>62</v>
      </c>
      <c r="K669" s="7" t="s">
        <v>32</v>
      </c>
      <c r="L669" s="7" t="s">
        <v>99</v>
      </c>
      <c r="M669" s="7" t="s">
        <v>131</v>
      </c>
      <c r="N669" s="7" t="s">
        <v>766</v>
      </c>
      <c r="O669" s="6">
        <v>0.6</v>
      </c>
      <c r="P669" s="7" t="s">
        <v>36</v>
      </c>
      <c r="Q669" s="7" t="s">
        <v>58</v>
      </c>
      <c r="R669" s="7" t="s">
        <v>184</v>
      </c>
      <c r="S669" s="8" t="s">
        <v>1493</v>
      </c>
      <c r="T669" s="6">
        <v>83854</v>
      </c>
      <c r="U669" s="9">
        <v>42018</v>
      </c>
      <c r="V669" s="9">
        <v>42018</v>
      </c>
      <c r="W669" s="9" t="s">
        <v>1416</v>
      </c>
      <c r="X669" s="10">
        <f>NETWORKDAYS(Table1[[#This Row],[Order Date]],Table1[[#This Row],[Ship Date]])</f>
        <v>1</v>
      </c>
      <c r="Y669" s="6">
        <v>-66.823599999999999</v>
      </c>
      <c r="Z669" s="6">
        <v>7</v>
      </c>
      <c r="AA669" s="6">
        <v>139.49</v>
      </c>
      <c r="AB669" s="6">
        <v>19.93</v>
      </c>
    </row>
    <row r="670" spans="1:28" ht="90" x14ac:dyDescent="0.45">
      <c r="A670" s="6">
        <v>3149</v>
      </c>
      <c r="B670" s="6">
        <v>89716</v>
      </c>
      <c r="C670" s="7" t="s">
        <v>1494</v>
      </c>
      <c r="D670" s="8" t="s">
        <v>53</v>
      </c>
      <c r="E670" s="7" t="s">
        <v>86</v>
      </c>
      <c r="F670" s="6">
        <v>0.06</v>
      </c>
      <c r="G670" s="6">
        <v>320.98</v>
      </c>
      <c r="H670" s="6">
        <v>58.95</v>
      </c>
      <c r="I670" s="7" t="s">
        <v>30</v>
      </c>
      <c r="J670" s="7" t="s">
        <v>62</v>
      </c>
      <c r="K670" s="7" t="s">
        <v>32</v>
      </c>
      <c r="L670" s="7" t="s">
        <v>80</v>
      </c>
      <c r="M670" s="7" t="s">
        <v>73</v>
      </c>
      <c r="N670" s="7" t="s">
        <v>1495</v>
      </c>
      <c r="O670" s="6">
        <v>0.56999999999999995</v>
      </c>
      <c r="P670" s="7" t="s">
        <v>36</v>
      </c>
      <c r="Q670" s="7" t="s">
        <v>58</v>
      </c>
      <c r="R670" s="7" t="s">
        <v>184</v>
      </c>
      <c r="S670" s="8" t="s">
        <v>1496</v>
      </c>
      <c r="T670" s="6">
        <v>83440</v>
      </c>
      <c r="U670" s="9">
        <v>42018</v>
      </c>
      <c r="V670" s="9">
        <v>42020</v>
      </c>
      <c r="W670" s="9" t="s">
        <v>1416</v>
      </c>
      <c r="X670" s="10">
        <f>NETWORKDAYS(Table1[[#This Row],[Order Date]],Table1[[#This Row],[Ship Date]])</f>
        <v>3</v>
      </c>
      <c r="Y670" s="6">
        <v>971.62199999999996</v>
      </c>
      <c r="Z670" s="6">
        <v>6</v>
      </c>
      <c r="AA670" s="6">
        <v>1952.43</v>
      </c>
      <c r="AB670" s="6">
        <v>320.92</v>
      </c>
    </row>
    <row r="671" spans="1:28" ht="77.25" x14ac:dyDescent="0.45">
      <c r="A671" s="6">
        <v>2820</v>
      </c>
      <c r="B671" s="6">
        <v>87900</v>
      </c>
      <c r="C671" s="7" t="s">
        <v>927</v>
      </c>
      <c r="D671" s="8" t="s">
        <v>42</v>
      </c>
      <c r="E671" s="7" t="s">
        <v>147</v>
      </c>
      <c r="F671" s="6">
        <v>0.1</v>
      </c>
      <c r="G671" s="6">
        <v>22.01</v>
      </c>
      <c r="H671" s="6">
        <v>5.53</v>
      </c>
      <c r="I671" s="7" t="s">
        <v>43</v>
      </c>
      <c r="J671" s="7" t="s">
        <v>87</v>
      </c>
      <c r="K671" s="7" t="s">
        <v>45</v>
      </c>
      <c r="L671" s="7" t="s">
        <v>105</v>
      </c>
      <c r="M671" s="7" t="s">
        <v>94</v>
      </c>
      <c r="N671" s="7" t="s">
        <v>490</v>
      </c>
      <c r="O671" s="6">
        <v>0.59</v>
      </c>
      <c r="P671" s="7" t="s">
        <v>36</v>
      </c>
      <c r="Q671" s="7" t="s">
        <v>49</v>
      </c>
      <c r="R671" s="7" t="s">
        <v>118</v>
      </c>
      <c r="S671" s="8" t="s">
        <v>929</v>
      </c>
      <c r="T671" s="6">
        <v>63129</v>
      </c>
      <c r="U671" s="9">
        <v>42018</v>
      </c>
      <c r="V671" s="9">
        <v>42019</v>
      </c>
      <c r="W671" s="9" t="s">
        <v>1416</v>
      </c>
      <c r="X671" s="10">
        <f>NETWORKDAYS(Table1[[#This Row],[Order Date]],Table1[[#This Row],[Ship Date]])</f>
        <v>2</v>
      </c>
      <c r="Y671" s="6">
        <v>31.59</v>
      </c>
      <c r="Z671" s="6">
        <v>14</v>
      </c>
      <c r="AA671" s="6">
        <v>281.75</v>
      </c>
      <c r="AB671" s="6">
        <v>21.91</v>
      </c>
    </row>
    <row r="672" spans="1:28" ht="90" x14ac:dyDescent="0.45">
      <c r="A672" s="6">
        <v>3225</v>
      </c>
      <c r="B672" s="6">
        <v>86507</v>
      </c>
      <c r="C672" s="7" t="s">
        <v>1497</v>
      </c>
      <c r="D672" s="8" t="s">
        <v>28</v>
      </c>
      <c r="E672" s="7" t="s">
        <v>147</v>
      </c>
      <c r="F672" s="6">
        <v>0.1</v>
      </c>
      <c r="G672" s="6">
        <v>208.16</v>
      </c>
      <c r="H672" s="6">
        <v>68.02</v>
      </c>
      <c r="I672" s="7" t="s">
        <v>30</v>
      </c>
      <c r="J672" s="7" t="s">
        <v>31</v>
      </c>
      <c r="K672" s="7" t="s">
        <v>45</v>
      </c>
      <c r="L672" s="7" t="s">
        <v>63</v>
      </c>
      <c r="M672" s="7" t="s">
        <v>73</v>
      </c>
      <c r="N672" s="7" t="s">
        <v>1498</v>
      </c>
      <c r="O672" s="6">
        <v>0.57999999999999996</v>
      </c>
      <c r="P672" s="7" t="s">
        <v>36</v>
      </c>
      <c r="Q672" s="7" t="s">
        <v>37</v>
      </c>
      <c r="R672" s="7" t="s">
        <v>369</v>
      </c>
      <c r="S672" s="8" t="s">
        <v>1499</v>
      </c>
      <c r="T672" s="6">
        <v>38138</v>
      </c>
      <c r="U672" s="9">
        <v>42018</v>
      </c>
      <c r="V672" s="9">
        <v>42018</v>
      </c>
      <c r="W672" s="9" t="s">
        <v>1416</v>
      </c>
      <c r="X672" s="10">
        <f>NETWORKDAYS(Table1[[#This Row],[Order Date]],Table1[[#This Row],[Ship Date]])</f>
        <v>1</v>
      </c>
      <c r="Y672" s="6">
        <v>-137.52199999999999</v>
      </c>
      <c r="Z672" s="6">
        <v>4</v>
      </c>
      <c r="AA672" s="6">
        <v>768.81</v>
      </c>
      <c r="AB672" s="6">
        <v>208.06</v>
      </c>
    </row>
    <row r="673" spans="1:28" ht="90" x14ac:dyDescent="0.45">
      <c r="A673" s="6">
        <v>3226</v>
      </c>
      <c r="B673" s="6">
        <v>86507</v>
      </c>
      <c r="C673" s="7" t="s">
        <v>1500</v>
      </c>
      <c r="D673" s="8" t="s">
        <v>28</v>
      </c>
      <c r="E673" s="7" t="s">
        <v>147</v>
      </c>
      <c r="F673" s="6">
        <v>7.0000000000000007E-2</v>
      </c>
      <c r="G673" s="6">
        <v>90.48</v>
      </c>
      <c r="H673" s="6">
        <v>19.989999999999998</v>
      </c>
      <c r="I673" s="7" t="s">
        <v>43</v>
      </c>
      <c r="J673" s="7" t="s">
        <v>31</v>
      </c>
      <c r="K673" s="7" t="s">
        <v>45</v>
      </c>
      <c r="L673" s="7" t="s">
        <v>423</v>
      </c>
      <c r="M673" s="7" t="s">
        <v>47</v>
      </c>
      <c r="N673" s="7" t="s">
        <v>1501</v>
      </c>
      <c r="O673" s="6">
        <v>0.4</v>
      </c>
      <c r="P673" s="7" t="s">
        <v>36</v>
      </c>
      <c r="Q673" s="7" t="s">
        <v>37</v>
      </c>
      <c r="R673" s="7" t="s">
        <v>369</v>
      </c>
      <c r="S673" s="8" t="s">
        <v>1502</v>
      </c>
      <c r="T673" s="6">
        <v>37075</v>
      </c>
      <c r="U673" s="9">
        <v>42018</v>
      </c>
      <c r="V673" s="9">
        <v>42019</v>
      </c>
      <c r="W673" s="9" t="s">
        <v>1416</v>
      </c>
      <c r="X673" s="10">
        <f>NETWORKDAYS(Table1[[#This Row],[Order Date]],Table1[[#This Row],[Ship Date]])</f>
        <v>2</v>
      </c>
      <c r="Y673" s="6">
        <v>-11.816000000000001</v>
      </c>
      <c r="Z673" s="6">
        <v>2</v>
      </c>
      <c r="AA673" s="6">
        <v>183.39</v>
      </c>
      <c r="AB673" s="6">
        <v>90.41</v>
      </c>
    </row>
    <row r="674" spans="1:28" ht="102.75" x14ac:dyDescent="0.45">
      <c r="A674" s="6">
        <v>3226</v>
      </c>
      <c r="B674" s="6">
        <v>86507</v>
      </c>
      <c r="C674" s="7" t="s">
        <v>1500</v>
      </c>
      <c r="D674" s="8" t="s">
        <v>28</v>
      </c>
      <c r="E674" s="7" t="s">
        <v>147</v>
      </c>
      <c r="F674" s="6">
        <v>0.01</v>
      </c>
      <c r="G674" s="6">
        <v>9.48</v>
      </c>
      <c r="H674" s="6">
        <v>7.29</v>
      </c>
      <c r="I674" s="7" t="s">
        <v>54</v>
      </c>
      <c r="J674" s="7" t="s">
        <v>31</v>
      </c>
      <c r="K674" s="7" t="s">
        <v>32</v>
      </c>
      <c r="L674" s="7" t="s">
        <v>99</v>
      </c>
      <c r="M674" s="7" t="s">
        <v>94</v>
      </c>
      <c r="N674" s="7" t="s">
        <v>1099</v>
      </c>
      <c r="O674" s="6">
        <v>0.45</v>
      </c>
      <c r="P674" s="7" t="s">
        <v>36</v>
      </c>
      <c r="Q674" s="7" t="s">
        <v>37</v>
      </c>
      <c r="R674" s="7" t="s">
        <v>369</v>
      </c>
      <c r="S674" s="8" t="s">
        <v>1502</v>
      </c>
      <c r="T674" s="6">
        <v>37075</v>
      </c>
      <c r="U674" s="9">
        <v>42018</v>
      </c>
      <c r="V674" s="9">
        <v>42020</v>
      </c>
      <c r="W674" s="9" t="s">
        <v>1416</v>
      </c>
      <c r="X674" s="10">
        <f>NETWORKDAYS(Table1[[#This Row],[Order Date]],Table1[[#This Row],[Ship Date]])</f>
        <v>3</v>
      </c>
      <c r="Y674" s="6">
        <v>238.93379999999999</v>
      </c>
      <c r="Z674" s="6">
        <v>1</v>
      </c>
      <c r="AA674" s="6">
        <v>12.9</v>
      </c>
      <c r="AB674" s="6">
        <v>9.4700000000000006</v>
      </c>
    </row>
    <row r="675" spans="1:28" ht="26.25" x14ac:dyDescent="0.45">
      <c r="A675" s="6">
        <v>3226</v>
      </c>
      <c r="B675" s="6">
        <v>86507</v>
      </c>
      <c r="C675" s="7" t="s">
        <v>1500</v>
      </c>
      <c r="D675" s="8" t="s">
        <v>28</v>
      </c>
      <c r="E675" s="7" t="s">
        <v>147</v>
      </c>
      <c r="F675" s="6">
        <v>0.02</v>
      </c>
      <c r="G675" s="6">
        <v>4.28</v>
      </c>
      <c r="H675" s="6">
        <v>0.94</v>
      </c>
      <c r="I675" s="7" t="s">
        <v>43</v>
      </c>
      <c r="J675" s="7" t="s">
        <v>31</v>
      </c>
      <c r="K675" s="7" t="s">
        <v>45</v>
      </c>
      <c r="L675" s="7" t="s">
        <v>105</v>
      </c>
      <c r="M675" s="7" t="s">
        <v>56</v>
      </c>
      <c r="N675" s="7" t="s">
        <v>551</v>
      </c>
      <c r="O675" s="6">
        <v>0.56000000000000005</v>
      </c>
      <c r="P675" s="7" t="s">
        <v>36</v>
      </c>
      <c r="Q675" s="7" t="s">
        <v>37</v>
      </c>
      <c r="R675" s="7" t="s">
        <v>369</v>
      </c>
      <c r="S675" s="8" t="s">
        <v>1502</v>
      </c>
      <c r="T675" s="6">
        <v>37075</v>
      </c>
      <c r="U675" s="9">
        <v>42018</v>
      </c>
      <c r="V675" s="9">
        <v>42019</v>
      </c>
      <c r="W675" s="9" t="s">
        <v>1416</v>
      </c>
      <c r="X675" s="10">
        <f>NETWORKDAYS(Table1[[#This Row],[Order Date]],Table1[[#This Row],[Ship Date]])</f>
        <v>2</v>
      </c>
      <c r="Y675" s="6">
        <v>-105.126</v>
      </c>
      <c r="Z675" s="6">
        <v>4</v>
      </c>
      <c r="AA675" s="6">
        <v>17.89</v>
      </c>
      <c r="AB675" s="6">
        <v>4.26</v>
      </c>
    </row>
    <row r="676" spans="1:28" ht="26.25" x14ac:dyDescent="0.45">
      <c r="A676" s="6">
        <v>152</v>
      </c>
      <c r="B676" s="6">
        <v>89520</v>
      </c>
      <c r="C676" s="7" t="s">
        <v>405</v>
      </c>
      <c r="D676" s="8" t="s">
        <v>28</v>
      </c>
      <c r="E676" s="7" t="s">
        <v>29</v>
      </c>
      <c r="F676" s="6">
        <v>0.09</v>
      </c>
      <c r="G676" s="6">
        <v>2.88</v>
      </c>
      <c r="H676" s="6">
        <v>0.7</v>
      </c>
      <c r="I676" s="7" t="s">
        <v>43</v>
      </c>
      <c r="J676" s="7" t="s">
        <v>44</v>
      </c>
      <c r="K676" s="7" t="s">
        <v>45</v>
      </c>
      <c r="L676" s="7" t="s">
        <v>105</v>
      </c>
      <c r="M676" s="7" t="s">
        <v>56</v>
      </c>
      <c r="N676" s="7" t="s">
        <v>1503</v>
      </c>
      <c r="O676" s="6">
        <v>0.56000000000000005</v>
      </c>
      <c r="P676" s="7" t="s">
        <v>36</v>
      </c>
      <c r="Q676" s="7" t="s">
        <v>37</v>
      </c>
      <c r="R676" s="7" t="s">
        <v>369</v>
      </c>
      <c r="S676" s="8" t="s">
        <v>407</v>
      </c>
      <c r="T676" s="6">
        <v>37918</v>
      </c>
      <c r="U676" s="9">
        <v>42019</v>
      </c>
      <c r="V676" s="9">
        <v>42020</v>
      </c>
      <c r="W676" s="9" t="s">
        <v>1416</v>
      </c>
      <c r="X676" s="10">
        <f>NETWORKDAYS(Table1[[#This Row],[Order Date]],Table1[[#This Row],[Ship Date]])</f>
        <v>2</v>
      </c>
      <c r="Y676" s="6">
        <v>-172.71799999999999</v>
      </c>
      <c r="Z676" s="6">
        <v>2</v>
      </c>
      <c r="AA676" s="6">
        <v>5.5</v>
      </c>
      <c r="AB676" s="6">
        <v>2.79</v>
      </c>
    </row>
    <row r="677" spans="1:28" ht="26.25" x14ac:dyDescent="0.45">
      <c r="A677" s="6">
        <v>2791</v>
      </c>
      <c r="B677" s="6">
        <v>88758</v>
      </c>
      <c r="C677" s="7" t="s">
        <v>1504</v>
      </c>
      <c r="D677" s="8" t="s">
        <v>42</v>
      </c>
      <c r="E677" s="7" t="s">
        <v>29</v>
      </c>
      <c r="F677" s="6">
        <v>0.09</v>
      </c>
      <c r="G677" s="6">
        <v>2.88</v>
      </c>
      <c r="H677" s="6">
        <v>0.7</v>
      </c>
      <c r="I677" s="7" t="s">
        <v>43</v>
      </c>
      <c r="J677" s="7" t="s">
        <v>62</v>
      </c>
      <c r="K677" s="7" t="s">
        <v>45</v>
      </c>
      <c r="L677" s="7" t="s">
        <v>105</v>
      </c>
      <c r="M677" s="7" t="s">
        <v>56</v>
      </c>
      <c r="N677" s="7" t="s">
        <v>1505</v>
      </c>
      <c r="O677" s="6">
        <v>0.56000000000000005</v>
      </c>
      <c r="P677" s="7" t="s">
        <v>36</v>
      </c>
      <c r="Q677" s="7" t="s">
        <v>49</v>
      </c>
      <c r="R677" s="7" t="s">
        <v>192</v>
      </c>
      <c r="S677" s="8" t="s">
        <v>1247</v>
      </c>
      <c r="T677" s="6">
        <v>48071</v>
      </c>
      <c r="U677" s="9">
        <v>42019</v>
      </c>
      <c r="V677" s="9">
        <v>42019</v>
      </c>
      <c r="W677" s="9" t="s">
        <v>1416</v>
      </c>
      <c r="X677" s="10">
        <f>NETWORKDAYS(Table1[[#This Row],[Order Date]],Table1[[#This Row],[Ship Date]])</f>
        <v>1</v>
      </c>
      <c r="Y677" s="6">
        <v>4.8499999999999996</v>
      </c>
      <c r="Z677" s="6">
        <v>7</v>
      </c>
      <c r="AA677" s="6">
        <v>19.29</v>
      </c>
      <c r="AB677" s="6">
        <v>2.79</v>
      </c>
    </row>
    <row r="678" spans="1:28" ht="51.75" x14ac:dyDescent="0.45">
      <c r="A678" s="6">
        <v>428</v>
      </c>
      <c r="B678" s="6">
        <v>88479</v>
      </c>
      <c r="C678" s="7" t="s">
        <v>1506</v>
      </c>
      <c r="D678" s="8" t="s">
        <v>53</v>
      </c>
      <c r="E678" s="7" t="s">
        <v>70</v>
      </c>
      <c r="F678" s="6">
        <v>0.02</v>
      </c>
      <c r="G678" s="6">
        <v>15.28</v>
      </c>
      <c r="H678" s="6">
        <v>1.99</v>
      </c>
      <c r="I678" s="7" t="s">
        <v>43</v>
      </c>
      <c r="J678" s="7" t="s">
        <v>62</v>
      </c>
      <c r="K678" s="7" t="s">
        <v>71</v>
      </c>
      <c r="L678" s="7" t="s">
        <v>93</v>
      </c>
      <c r="M678" s="7" t="s">
        <v>94</v>
      </c>
      <c r="N678" s="7" t="s">
        <v>1507</v>
      </c>
      <c r="O678" s="6">
        <v>0.42</v>
      </c>
      <c r="P678" s="7" t="s">
        <v>36</v>
      </c>
      <c r="Q678" s="7" t="s">
        <v>58</v>
      </c>
      <c r="R678" s="7" t="s">
        <v>718</v>
      </c>
      <c r="S678" s="8" t="s">
        <v>1508</v>
      </c>
      <c r="T678" s="6">
        <v>89701</v>
      </c>
      <c r="U678" s="9">
        <v>42019</v>
      </c>
      <c r="V678" s="9">
        <v>42020</v>
      </c>
      <c r="W678" s="9" t="s">
        <v>1416</v>
      </c>
      <c r="X678" s="10">
        <f>NETWORKDAYS(Table1[[#This Row],[Order Date]],Table1[[#This Row],[Ship Date]])</f>
        <v>2</v>
      </c>
      <c r="Y678" s="6">
        <v>163.1574</v>
      </c>
      <c r="Z678" s="6">
        <v>15</v>
      </c>
      <c r="AA678" s="6">
        <v>236.46</v>
      </c>
      <c r="AB678" s="6">
        <v>15.26</v>
      </c>
    </row>
    <row r="679" spans="1:28" ht="51.75" x14ac:dyDescent="0.45">
      <c r="A679" s="6">
        <v>428</v>
      </c>
      <c r="B679" s="6">
        <v>88479</v>
      </c>
      <c r="C679" s="7" t="s">
        <v>1506</v>
      </c>
      <c r="D679" s="8" t="s">
        <v>53</v>
      </c>
      <c r="E679" s="7" t="s">
        <v>70</v>
      </c>
      <c r="F679" s="6">
        <v>0</v>
      </c>
      <c r="G679" s="6">
        <v>85.99</v>
      </c>
      <c r="H679" s="6">
        <v>3.3</v>
      </c>
      <c r="I679" s="7" t="s">
        <v>43</v>
      </c>
      <c r="J679" s="7" t="s">
        <v>62</v>
      </c>
      <c r="K679" s="7" t="s">
        <v>71</v>
      </c>
      <c r="L679" s="7" t="s">
        <v>234</v>
      </c>
      <c r="M679" s="7" t="s">
        <v>94</v>
      </c>
      <c r="N679" s="7" t="s">
        <v>877</v>
      </c>
      <c r="O679" s="6">
        <v>0.37</v>
      </c>
      <c r="P679" s="7" t="s">
        <v>36</v>
      </c>
      <c r="Q679" s="7" t="s">
        <v>58</v>
      </c>
      <c r="R679" s="7" t="s">
        <v>718</v>
      </c>
      <c r="S679" s="8" t="s">
        <v>1508</v>
      </c>
      <c r="T679" s="6">
        <v>89701</v>
      </c>
      <c r="U679" s="9">
        <v>42019</v>
      </c>
      <c r="V679" s="9">
        <v>42020</v>
      </c>
      <c r="W679" s="9" t="s">
        <v>1416</v>
      </c>
      <c r="X679" s="10">
        <f>NETWORKDAYS(Table1[[#This Row],[Order Date]],Table1[[#This Row],[Ship Date]])</f>
        <v>2</v>
      </c>
      <c r="Y679" s="6">
        <v>-302.22500000000002</v>
      </c>
      <c r="Z679" s="6">
        <v>1</v>
      </c>
      <c r="AA679" s="6">
        <v>73.819999999999993</v>
      </c>
      <c r="AB679" s="6">
        <v>85.99</v>
      </c>
    </row>
    <row r="680" spans="1:28" ht="77.25" x14ac:dyDescent="0.45">
      <c r="A680" s="6">
        <v>1212</v>
      </c>
      <c r="B680" s="6">
        <v>88600</v>
      </c>
      <c r="C680" s="7" t="s">
        <v>1509</v>
      </c>
      <c r="D680" s="8" t="s">
        <v>42</v>
      </c>
      <c r="E680" s="7" t="s">
        <v>70</v>
      </c>
      <c r="F680" s="6">
        <v>0.08</v>
      </c>
      <c r="G680" s="6">
        <v>4.91</v>
      </c>
      <c r="H680" s="6">
        <v>4.97</v>
      </c>
      <c r="I680" s="7" t="s">
        <v>43</v>
      </c>
      <c r="J680" s="7" t="s">
        <v>62</v>
      </c>
      <c r="K680" s="7" t="s">
        <v>45</v>
      </c>
      <c r="L680" s="7" t="s">
        <v>46</v>
      </c>
      <c r="M680" s="7" t="s">
        <v>47</v>
      </c>
      <c r="N680" s="7" t="s">
        <v>1510</v>
      </c>
      <c r="O680" s="6">
        <v>0.38</v>
      </c>
      <c r="P680" s="7" t="s">
        <v>36</v>
      </c>
      <c r="Q680" s="7" t="s">
        <v>49</v>
      </c>
      <c r="R680" s="7" t="s">
        <v>256</v>
      </c>
      <c r="S680" s="8" t="s">
        <v>1511</v>
      </c>
      <c r="T680" s="6">
        <v>46404</v>
      </c>
      <c r="U680" s="9">
        <v>42019</v>
      </c>
      <c r="V680" s="9">
        <v>42020</v>
      </c>
      <c r="W680" s="9" t="s">
        <v>1416</v>
      </c>
      <c r="X680" s="10">
        <f>NETWORKDAYS(Table1[[#This Row],[Order Date]],Table1[[#This Row],[Ship Date]])</f>
        <v>2</v>
      </c>
      <c r="Y680" s="6">
        <v>-99.762500000000003</v>
      </c>
      <c r="Z680" s="6">
        <v>12</v>
      </c>
      <c r="AA680" s="6">
        <v>58.95</v>
      </c>
      <c r="AB680" s="6">
        <v>4.83</v>
      </c>
    </row>
    <row r="681" spans="1:28" ht="64.5" x14ac:dyDescent="0.45">
      <c r="A681" s="6">
        <v>1212</v>
      </c>
      <c r="B681" s="6">
        <v>88600</v>
      </c>
      <c r="C681" s="7" t="s">
        <v>1509</v>
      </c>
      <c r="D681" s="8" t="s">
        <v>42</v>
      </c>
      <c r="E681" s="7" t="s">
        <v>70</v>
      </c>
      <c r="F681" s="6">
        <v>0.01</v>
      </c>
      <c r="G681" s="6">
        <v>3499.99</v>
      </c>
      <c r="H681" s="6">
        <v>24.49</v>
      </c>
      <c r="I681" s="7" t="s">
        <v>43</v>
      </c>
      <c r="J681" s="7" t="s">
        <v>62</v>
      </c>
      <c r="K681" s="7" t="s">
        <v>71</v>
      </c>
      <c r="L681" s="7" t="s">
        <v>161</v>
      </c>
      <c r="M681" s="7" t="s">
        <v>131</v>
      </c>
      <c r="N681" s="7" t="s">
        <v>162</v>
      </c>
      <c r="O681" s="6">
        <v>0.37</v>
      </c>
      <c r="P681" s="7" t="s">
        <v>36</v>
      </c>
      <c r="Q681" s="7" t="s">
        <v>49</v>
      </c>
      <c r="R681" s="7" t="s">
        <v>256</v>
      </c>
      <c r="S681" s="8" t="s">
        <v>1511</v>
      </c>
      <c r="T681" s="6">
        <v>46404</v>
      </c>
      <c r="U681" s="9">
        <v>42019</v>
      </c>
      <c r="V681" s="9">
        <v>42020</v>
      </c>
      <c r="W681" s="9" t="s">
        <v>1416</v>
      </c>
      <c r="X681" s="10">
        <f>NETWORKDAYS(Table1[[#This Row],[Order Date]],Table1[[#This Row],[Ship Date]])</f>
        <v>2</v>
      </c>
      <c r="Y681" s="6">
        <v>-3061.82</v>
      </c>
      <c r="Z681" s="6">
        <v>1</v>
      </c>
      <c r="AA681" s="6">
        <v>3672.89</v>
      </c>
      <c r="AB681" s="6">
        <v>3499.98</v>
      </c>
    </row>
    <row r="682" spans="1:28" ht="26.25" x14ac:dyDescent="0.45">
      <c r="A682" s="6">
        <v>1213</v>
      </c>
      <c r="B682" s="6">
        <v>88600</v>
      </c>
      <c r="C682" s="7" t="s">
        <v>738</v>
      </c>
      <c r="D682" s="8" t="s">
        <v>42</v>
      </c>
      <c r="E682" s="7" t="s">
        <v>70</v>
      </c>
      <c r="F682" s="6">
        <v>0.03</v>
      </c>
      <c r="G682" s="6">
        <v>5.84</v>
      </c>
      <c r="H682" s="6">
        <v>1.2</v>
      </c>
      <c r="I682" s="7" t="s">
        <v>43</v>
      </c>
      <c r="J682" s="7" t="s">
        <v>62</v>
      </c>
      <c r="K682" s="7" t="s">
        <v>45</v>
      </c>
      <c r="L682" s="7" t="s">
        <v>105</v>
      </c>
      <c r="M682" s="7" t="s">
        <v>56</v>
      </c>
      <c r="N682" s="7" t="s">
        <v>1512</v>
      </c>
      <c r="O682" s="6">
        <v>0.55000000000000004</v>
      </c>
      <c r="P682" s="7" t="s">
        <v>36</v>
      </c>
      <c r="Q682" s="7" t="s">
        <v>49</v>
      </c>
      <c r="R682" s="7" t="s">
        <v>256</v>
      </c>
      <c r="S682" s="8" t="s">
        <v>740</v>
      </c>
      <c r="T682" s="6">
        <v>46530</v>
      </c>
      <c r="U682" s="9">
        <v>42019</v>
      </c>
      <c r="V682" s="9">
        <v>42021</v>
      </c>
      <c r="W682" s="9" t="s">
        <v>1416</v>
      </c>
      <c r="X682" s="10">
        <f>NETWORKDAYS(Table1[[#This Row],[Order Date]],Table1[[#This Row],[Ship Date]])</f>
        <v>2</v>
      </c>
      <c r="Y682" s="6">
        <v>-0.01</v>
      </c>
      <c r="Z682" s="6">
        <v>2</v>
      </c>
      <c r="AA682" s="6">
        <v>11.74</v>
      </c>
      <c r="AB682" s="6">
        <v>5.81</v>
      </c>
    </row>
    <row r="683" spans="1:28" ht="39" x14ac:dyDescent="0.45">
      <c r="A683" s="6">
        <v>1632</v>
      </c>
      <c r="B683" s="6">
        <v>90530</v>
      </c>
      <c r="C683" s="7" t="s">
        <v>307</v>
      </c>
      <c r="D683" s="8" t="s">
        <v>28</v>
      </c>
      <c r="E683" s="7" t="s">
        <v>70</v>
      </c>
      <c r="F683" s="6">
        <v>0.08</v>
      </c>
      <c r="G683" s="6">
        <v>8.09</v>
      </c>
      <c r="H683" s="6">
        <v>7.96</v>
      </c>
      <c r="I683" s="7" t="s">
        <v>54</v>
      </c>
      <c r="J683" s="7" t="s">
        <v>87</v>
      </c>
      <c r="K683" s="7" t="s">
        <v>32</v>
      </c>
      <c r="L683" s="7" t="s">
        <v>99</v>
      </c>
      <c r="M683" s="7" t="s">
        <v>47</v>
      </c>
      <c r="N683" s="7" t="s">
        <v>653</v>
      </c>
      <c r="O683" s="6">
        <v>0.49</v>
      </c>
      <c r="P683" s="7" t="s">
        <v>36</v>
      </c>
      <c r="Q683" s="7" t="s">
        <v>37</v>
      </c>
      <c r="R683" s="7" t="s">
        <v>38</v>
      </c>
      <c r="S683" s="8" t="s">
        <v>309</v>
      </c>
      <c r="T683" s="6">
        <v>39401</v>
      </c>
      <c r="U683" s="9">
        <v>42019</v>
      </c>
      <c r="V683" s="9">
        <v>42020</v>
      </c>
      <c r="W683" s="9" t="s">
        <v>1416</v>
      </c>
      <c r="X683" s="10">
        <f>NETWORKDAYS(Table1[[#This Row],[Order Date]],Table1[[#This Row],[Ship Date]])</f>
        <v>2</v>
      </c>
      <c r="Y683" s="6">
        <v>15.984</v>
      </c>
      <c r="Z683" s="6">
        <v>6</v>
      </c>
      <c r="AA683" s="6">
        <v>48.25</v>
      </c>
      <c r="AB683" s="6">
        <v>8.01</v>
      </c>
    </row>
    <row r="684" spans="1:28" ht="64.5" x14ac:dyDescent="0.45">
      <c r="A684" s="6">
        <v>3035</v>
      </c>
      <c r="B684" s="6">
        <v>89128</v>
      </c>
      <c r="C684" s="7" t="s">
        <v>1513</v>
      </c>
      <c r="D684" s="8" t="s">
        <v>42</v>
      </c>
      <c r="E684" s="7" t="s">
        <v>79</v>
      </c>
      <c r="F684" s="6">
        <v>0.01</v>
      </c>
      <c r="G684" s="6">
        <v>4.9800000000000004</v>
      </c>
      <c r="H684" s="6">
        <v>4.75</v>
      </c>
      <c r="I684" s="7" t="s">
        <v>43</v>
      </c>
      <c r="J684" s="7" t="s">
        <v>87</v>
      </c>
      <c r="K684" s="7" t="s">
        <v>45</v>
      </c>
      <c r="L684" s="7" t="s">
        <v>55</v>
      </c>
      <c r="M684" s="7" t="s">
        <v>47</v>
      </c>
      <c r="N684" s="7" t="s">
        <v>1514</v>
      </c>
      <c r="O684" s="6">
        <v>0.36</v>
      </c>
      <c r="P684" s="7" t="s">
        <v>36</v>
      </c>
      <c r="Q684" s="7" t="s">
        <v>49</v>
      </c>
      <c r="R684" s="7" t="s">
        <v>75</v>
      </c>
      <c r="S684" s="8" t="s">
        <v>1515</v>
      </c>
      <c r="T684" s="6">
        <v>60148</v>
      </c>
      <c r="U684" s="9">
        <v>42019</v>
      </c>
      <c r="V684" s="9">
        <v>42024</v>
      </c>
      <c r="W684" s="9" t="s">
        <v>1416</v>
      </c>
      <c r="X684" s="10">
        <f>NETWORKDAYS(Table1[[#This Row],[Order Date]],Table1[[#This Row],[Ship Date]])</f>
        <v>4</v>
      </c>
      <c r="Y684" s="6">
        <v>-75.900400000000005</v>
      </c>
      <c r="Z684" s="6">
        <v>10</v>
      </c>
      <c r="AA684" s="6">
        <v>52.93</v>
      </c>
      <c r="AB684" s="6">
        <v>4.97</v>
      </c>
    </row>
    <row r="685" spans="1:28" ht="90" x14ac:dyDescent="0.45">
      <c r="A685" s="6">
        <v>3035</v>
      </c>
      <c r="B685" s="6">
        <v>89128</v>
      </c>
      <c r="C685" s="7" t="s">
        <v>1513</v>
      </c>
      <c r="D685" s="8" t="s">
        <v>42</v>
      </c>
      <c r="E685" s="7" t="s">
        <v>79</v>
      </c>
      <c r="F685" s="6">
        <v>0.04</v>
      </c>
      <c r="G685" s="6">
        <v>6.35</v>
      </c>
      <c r="H685" s="6">
        <v>1.02</v>
      </c>
      <c r="I685" s="7" t="s">
        <v>43</v>
      </c>
      <c r="J685" s="7" t="s">
        <v>87</v>
      </c>
      <c r="K685" s="7" t="s">
        <v>45</v>
      </c>
      <c r="L685" s="7" t="s">
        <v>55</v>
      </c>
      <c r="M685" s="7" t="s">
        <v>56</v>
      </c>
      <c r="N685" s="7" t="s">
        <v>1516</v>
      </c>
      <c r="O685" s="6">
        <v>0.39</v>
      </c>
      <c r="P685" s="7" t="s">
        <v>36</v>
      </c>
      <c r="Q685" s="7" t="s">
        <v>49</v>
      </c>
      <c r="R685" s="7" t="s">
        <v>75</v>
      </c>
      <c r="S685" s="8" t="s">
        <v>1515</v>
      </c>
      <c r="T685" s="6">
        <v>60148</v>
      </c>
      <c r="U685" s="9">
        <v>42019</v>
      </c>
      <c r="V685" s="9">
        <v>42024</v>
      </c>
      <c r="W685" s="9" t="s">
        <v>1416</v>
      </c>
      <c r="X685" s="10">
        <f>NETWORKDAYS(Table1[[#This Row],[Order Date]],Table1[[#This Row],[Ship Date]])</f>
        <v>4</v>
      </c>
      <c r="Y685" s="6">
        <v>52.170900000000003</v>
      </c>
      <c r="Z685" s="6">
        <v>12</v>
      </c>
      <c r="AA685" s="6">
        <v>75.61</v>
      </c>
      <c r="AB685" s="6">
        <v>6.31</v>
      </c>
    </row>
    <row r="686" spans="1:28" ht="77.25" x14ac:dyDescent="0.45">
      <c r="A686" s="6">
        <v>145</v>
      </c>
      <c r="B686" s="6">
        <v>91086</v>
      </c>
      <c r="C686" s="7" t="s">
        <v>1517</v>
      </c>
      <c r="D686" s="8" t="s">
        <v>78</v>
      </c>
      <c r="E686" s="7" t="s">
        <v>86</v>
      </c>
      <c r="F686" s="6">
        <v>0.06</v>
      </c>
      <c r="G686" s="6">
        <v>7.04</v>
      </c>
      <c r="H686" s="6">
        <v>2.17</v>
      </c>
      <c r="I686" s="7" t="s">
        <v>43</v>
      </c>
      <c r="J686" s="7" t="s">
        <v>31</v>
      </c>
      <c r="K686" s="7" t="s">
        <v>45</v>
      </c>
      <c r="L686" s="7" t="s">
        <v>55</v>
      </c>
      <c r="M686" s="7" t="s">
        <v>56</v>
      </c>
      <c r="N686" s="7" t="s">
        <v>1518</v>
      </c>
      <c r="O686" s="6">
        <v>0.38</v>
      </c>
      <c r="P686" s="7" t="s">
        <v>36</v>
      </c>
      <c r="Q686" s="7" t="s">
        <v>82</v>
      </c>
      <c r="R686" s="7" t="s">
        <v>291</v>
      </c>
      <c r="S686" s="8" t="s">
        <v>1519</v>
      </c>
      <c r="T686" s="6">
        <v>15122</v>
      </c>
      <c r="U686" s="9">
        <v>42019</v>
      </c>
      <c r="V686" s="9">
        <v>42021</v>
      </c>
      <c r="W686" s="9" t="s">
        <v>1416</v>
      </c>
      <c r="X686" s="10">
        <f>NETWORKDAYS(Table1[[#This Row],[Order Date]],Table1[[#This Row],[Ship Date]])</f>
        <v>2</v>
      </c>
      <c r="Y686" s="6">
        <v>2.4851999999999999</v>
      </c>
      <c r="Z686" s="6">
        <v>2</v>
      </c>
      <c r="AA686" s="6">
        <v>14.65</v>
      </c>
      <c r="AB686" s="6">
        <v>6.98</v>
      </c>
    </row>
    <row r="687" spans="1:28" ht="64.5" x14ac:dyDescent="0.45">
      <c r="A687" s="6">
        <v>1402</v>
      </c>
      <c r="B687" s="6">
        <v>37729</v>
      </c>
      <c r="C687" s="7" t="s">
        <v>1520</v>
      </c>
      <c r="D687" s="8" t="s">
        <v>42</v>
      </c>
      <c r="E687" s="7" t="s">
        <v>147</v>
      </c>
      <c r="F687" s="6">
        <v>0</v>
      </c>
      <c r="G687" s="6">
        <v>8.6</v>
      </c>
      <c r="H687" s="6">
        <v>6.19</v>
      </c>
      <c r="I687" s="7" t="s">
        <v>43</v>
      </c>
      <c r="J687" s="7" t="s">
        <v>62</v>
      </c>
      <c r="K687" s="7" t="s">
        <v>45</v>
      </c>
      <c r="L687" s="7" t="s">
        <v>46</v>
      </c>
      <c r="M687" s="7" t="s">
        <v>47</v>
      </c>
      <c r="N687" s="7" t="s">
        <v>639</v>
      </c>
      <c r="O687" s="6">
        <v>0.38</v>
      </c>
      <c r="P687" s="7" t="s">
        <v>36</v>
      </c>
      <c r="Q687" s="7" t="s">
        <v>49</v>
      </c>
      <c r="R687" s="7" t="s">
        <v>75</v>
      </c>
      <c r="S687" s="8" t="s">
        <v>737</v>
      </c>
      <c r="T687" s="6">
        <v>60653</v>
      </c>
      <c r="U687" s="9">
        <v>42019</v>
      </c>
      <c r="V687" s="9">
        <v>42019</v>
      </c>
      <c r="W687" s="9" t="s">
        <v>1416</v>
      </c>
      <c r="X687" s="10">
        <f>NETWORKDAYS(Table1[[#This Row],[Order Date]],Table1[[#This Row],[Ship Date]])</f>
        <v>1</v>
      </c>
      <c r="Y687" s="6">
        <v>-42.8536</v>
      </c>
      <c r="Z687" s="6">
        <v>48</v>
      </c>
      <c r="AA687" s="6">
        <v>447.89</v>
      </c>
      <c r="AB687" s="6">
        <v>8.6</v>
      </c>
    </row>
    <row r="688" spans="1:28" ht="64.5" x14ac:dyDescent="0.45">
      <c r="A688" s="6">
        <v>1405</v>
      </c>
      <c r="B688" s="6">
        <v>86144</v>
      </c>
      <c r="C688" s="7" t="s">
        <v>1521</v>
      </c>
      <c r="D688" s="8" t="s">
        <v>42</v>
      </c>
      <c r="E688" s="7" t="s">
        <v>147</v>
      </c>
      <c r="F688" s="6">
        <v>0</v>
      </c>
      <c r="G688" s="6">
        <v>8.6</v>
      </c>
      <c r="H688" s="6">
        <v>6.19</v>
      </c>
      <c r="I688" s="7" t="s">
        <v>43</v>
      </c>
      <c r="J688" s="7" t="s">
        <v>62</v>
      </c>
      <c r="K688" s="7" t="s">
        <v>45</v>
      </c>
      <c r="L688" s="7" t="s">
        <v>46</v>
      </c>
      <c r="M688" s="7" t="s">
        <v>47</v>
      </c>
      <c r="N688" s="7" t="s">
        <v>639</v>
      </c>
      <c r="O688" s="6">
        <v>0.38</v>
      </c>
      <c r="P688" s="7" t="s">
        <v>36</v>
      </c>
      <c r="Q688" s="7" t="s">
        <v>49</v>
      </c>
      <c r="R688" s="7" t="s">
        <v>192</v>
      </c>
      <c r="S688" s="8" t="s">
        <v>1522</v>
      </c>
      <c r="T688" s="6">
        <v>49017</v>
      </c>
      <c r="U688" s="9">
        <v>42019</v>
      </c>
      <c r="V688" s="9">
        <v>42019</v>
      </c>
      <c r="W688" s="9" t="s">
        <v>1416</v>
      </c>
      <c r="X688" s="10">
        <f>NETWORKDAYS(Table1[[#This Row],[Order Date]],Table1[[#This Row],[Ship Date]])</f>
        <v>1</v>
      </c>
      <c r="Y688" s="6">
        <v>-33.211539999999999</v>
      </c>
      <c r="Z688" s="6">
        <v>12</v>
      </c>
      <c r="AA688" s="6">
        <v>111.97</v>
      </c>
      <c r="AB688" s="6">
        <v>8.6</v>
      </c>
    </row>
    <row r="689" spans="1:28" ht="51.75" x14ac:dyDescent="0.45">
      <c r="A689" s="6">
        <v>288</v>
      </c>
      <c r="B689" s="6">
        <v>89762</v>
      </c>
      <c r="C689" s="7" t="s">
        <v>1523</v>
      </c>
      <c r="D689" s="8" t="s">
        <v>42</v>
      </c>
      <c r="E689" s="7" t="s">
        <v>29</v>
      </c>
      <c r="F689" s="6">
        <v>0.09</v>
      </c>
      <c r="G689" s="6">
        <v>28.48</v>
      </c>
      <c r="H689" s="6">
        <v>1.99</v>
      </c>
      <c r="I689" s="7" t="s">
        <v>43</v>
      </c>
      <c r="J689" s="7" t="s">
        <v>31</v>
      </c>
      <c r="K689" s="7" t="s">
        <v>71</v>
      </c>
      <c r="L689" s="7" t="s">
        <v>93</v>
      </c>
      <c r="M689" s="7" t="s">
        <v>94</v>
      </c>
      <c r="N689" s="7" t="s">
        <v>1345</v>
      </c>
      <c r="O689" s="6">
        <v>0.4</v>
      </c>
      <c r="P689" s="7" t="s">
        <v>36</v>
      </c>
      <c r="Q689" s="7" t="s">
        <v>49</v>
      </c>
      <c r="R689" s="7" t="s">
        <v>189</v>
      </c>
      <c r="S689" s="8" t="s">
        <v>1524</v>
      </c>
      <c r="T689" s="6">
        <v>67212</v>
      </c>
      <c r="U689" s="9">
        <v>42020</v>
      </c>
      <c r="V689" s="9">
        <v>42023</v>
      </c>
      <c r="W689" s="9" t="s">
        <v>1416</v>
      </c>
      <c r="X689" s="10">
        <f>NETWORKDAYS(Table1[[#This Row],[Order Date]],Table1[[#This Row],[Ship Date]])</f>
        <v>2</v>
      </c>
      <c r="Y689" s="6">
        <v>132.68700000000001</v>
      </c>
      <c r="Z689" s="6">
        <v>7</v>
      </c>
      <c r="AA689" s="6">
        <v>192.3</v>
      </c>
      <c r="AB689" s="6">
        <v>28.39</v>
      </c>
    </row>
    <row r="690" spans="1:28" ht="51.75" x14ac:dyDescent="0.45">
      <c r="A690" s="6">
        <v>288</v>
      </c>
      <c r="B690" s="6">
        <v>89762</v>
      </c>
      <c r="C690" s="7" t="s">
        <v>1523</v>
      </c>
      <c r="D690" s="8" t="s">
        <v>42</v>
      </c>
      <c r="E690" s="7" t="s">
        <v>29</v>
      </c>
      <c r="F690" s="6">
        <v>0.08</v>
      </c>
      <c r="G690" s="6">
        <v>65.989999999999995</v>
      </c>
      <c r="H690" s="6">
        <v>4.99</v>
      </c>
      <c r="I690" s="7" t="s">
        <v>54</v>
      </c>
      <c r="J690" s="7" t="s">
        <v>31</v>
      </c>
      <c r="K690" s="7" t="s">
        <v>71</v>
      </c>
      <c r="L690" s="7" t="s">
        <v>234</v>
      </c>
      <c r="M690" s="7" t="s">
        <v>47</v>
      </c>
      <c r="N690" s="7" t="s">
        <v>1525</v>
      </c>
      <c r="O690" s="6">
        <v>0.57999999999999996</v>
      </c>
      <c r="P690" s="7" t="s">
        <v>36</v>
      </c>
      <c r="Q690" s="7" t="s">
        <v>49</v>
      </c>
      <c r="R690" s="7" t="s">
        <v>189</v>
      </c>
      <c r="S690" s="8" t="s">
        <v>1524</v>
      </c>
      <c r="T690" s="6">
        <v>67212</v>
      </c>
      <c r="U690" s="9">
        <v>42020</v>
      </c>
      <c r="V690" s="9">
        <v>42022</v>
      </c>
      <c r="W690" s="9" t="s">
        <v>1416</v>
      </c>
      <c r="X690" s="10">
        <f>NETWORKDAYS(Table1[[#This Row],[Order Date]],Table1[[#This Row],[Ship Date]])</f>
        <v>1</v>
      </c>
      <c r="Y690" s="6">
        <v>496.89</v>
      </c>
      <c r="Z690" s="6">
        <v>14</v>
      </c>
      <c r="AA690" s="6">
        <v>748.1</v>
      </c>
      <c r="AB690" s="6">
        <v>65.91</v>
      </c>
    </row>
    <row r="691" spans="1:28" ht="26.25" x14ac:dyDescent="0.45">
      <c r="A691" s="6">
        <v>1603</v>
      </c>
      <c r="B691" s="6">
        <v>89679</v>
      </c>
      <c r="C691" s="7" t="s">
        <v>1526</v>
      </c>
      <c r="D691" s="8" t="s">
        <v>78</v>
      </c>
      <c r="E691" s="7" t="s">
        <v>29</v>
      </c>
      <c r="F691" s="6">
        <v>0.09</v>
      </c>
      <c r="G691" s="6">
        <v>2.1800000000000002</v>
      </c>
      <c r="H691" s="6">
        <v>0.78</v>
      </c>
      <c r="I691" s="7" t="s">
        <v>43</v>
      </c>
      <c r="J691" s="7" t="s">
        <v>31</v>
      </c>
      <c r="K691" s="7" t="s">
        <v>45</v>
      </c>
      <c r="L691" s="7" t="s">
        <v>409</v>
      </c>
      <c r="M691" s="7" t="s">
        <v>56</v>
      </c>
      <c r="N691" s="7" t="s">
        <v>1527</v>
      </c>
      <c r="O691" s="6">
        <v>0.52</v>
      </c>
      <c r="P691" s="7" t="s">
        <v>36</v>
      </c>
      <c r="Q691" s="7" t="s">
        <v>82</v>
      </c>
      <c r="R691" s="7" t="s">
        <v>83</v>
      </c>
      <c r="S691" s="8" t="s">
        <v>1253</v>
      </c>
      <c r="T691" s="6">
        <v>11598</v>
      </c>
      <c r="U691" s="9">
        <v>42020</v>
      </c>
      <c r="V691" s="9">
        <v>42022</v>
      </c>
      <c r="W691" s="9" t="s">
        <v>1416</v>
      </c>
      <c r="X691" s="10">
        <f>NETWORKDAYS(Table1[[#This Row],[Order Date]],Table1[[#This Row],[Ship Date]])</f>
        <v>1</v>
      </c>
      <c r="Y691" s="6">
        <v>2.4548000000000001</v>
      </c>
      <c r="Z691" s="6">
        <v>9</v>
      </c>
      <c r="AA691" s="6">
        <v>19.12</v>
      </c>
      <c r="AB691" s="6">
        <v>2.09</v>
      </c>
    </row>
    <row r="692" spans="1:28" ht="64.5" x14ac:dyDescent="0.45">
      <c r="A692" s="6">
        <v>1603</v>
      </c>
      <c r="B692" s="6">
        <v>89679</v>
      </c>
      <c r="C692" s="7" t="s">
        <v>1526</v>
      </c>
      <c r="D692" s="8" t="s">
        <v>78</v>
      </c>
      <c r="E692" s="7" t="s">
        <v>29</v>
      </c>
      <c r="F692" s="6">
        <v>0.05</v>
      </c>
      <c r="G692" s="6">
        <v>179.29</v>
      </c>
      <c r="H692" s="6">
        <v>29.21</v>
      </c>
      <c r="I692" s="7" t="s">
        <v>30</v>
      </c>
      <c r="J692" s="7" t="s">
        <v>31</v>
      </c>
      <c r="K692" s="7" t="s">
        <v>32</v>
      </c>
      <c r="L692" s="7" t="s">
        <v>33</v>
      </c>
      <c r="M692" s="7" t="s">
        <v>34</v>
      </c>
      <c r="N692" s="7" t="s">
        <v>680</v>
      </c>
      <c r="O692" s="6">
        <v>0.76</v>
      </c>
      <c r="P692" s="7" t="s">
        <v>36</v>
      </c>
      <c r="Q692" s="7" t="s">
        <v>82</v>
      </c>
      <c r="R692" s="7" t="s">
        <v>83</v>
      </c>
      <c r="S692" s="8" t="s">
        <v>1253</v>
      </c>
      <c r="T692" s="6">
        <v>11598</v>
      </c>
      <c r="U692" s="9">
        <v>42020</v>
      </c>
      <c r="V692" s="9">
        <v>42022</v>
      </c>
      <c r="W692" s="9" t="s">
        <v>1416</v>
      </c>
      <c r="X692" s="10">
        <f>NETWORKDAYS(Table1[[#This Row],[Order Date]],Table1[[#This Row],[Ship Date]])</f>
        <v>1</v>
      </c>
      <c r="Y692" s="6">
        <v>-537.27977729999998</v>
      </c>
      <c r="Z692" s="6">
        <v>1</v>
      </c>
      <c r="AA692" s="6">
        <v>186.64</v>
      </c>
      <c r="AB692" s="6">
        <v>179.24</v>
      </c>
    </row>
    <row r="693" spans="1:28" ht="128.25" x14ac:dyDescent="0.45">
      <c r="A693" s="6">
        <v>2924</v>
      </c>
      <c r="B693" s="6">
        <v>86591</v>
      </c>
      <c r="C693" s="7" t="s">
        <v>1528</v>
      </c>
      <c r="D693" s="8" t="s">
        <v>78</v>
      </c>
      <c r="E693" s="7" t="s">
        <v>29</v>
      </c>
      <c r="F693" s="6">
        <v>0.02</v>
      </c>
      <c r="G693" s="6">
        <v>110.98</v>
      </c>
      <c r="H693" s="6">
        <v>13.99</v>
      </c>
      <c r="I693" s="7" t="s">
        <v>43</v>
      </c>
      <c r="J693" s="7" t="s">
        <v>44</v>
      </c>
      <c r="K693" s="7" t="s">
        <v>32</v>
      </c>
      <c r="L693" s="7" t="s">
        <v>99</v>
      </c>
      <c r="M693" s="7" t="s">
        <v>112</v>
      </c>
      <c r="N693" s="7" t="s">
        <v>668</v>
      </c>
      <c r="O693" s="6">
        <v>0.69</v>
      </c>
      <c r="P693" s="7" t="s">
        <v>36</v>
      </c>
      <c r="Q693" s="7" t="s">
        <v>82</v>
      </c>
      <c r="R693" s="7" t="s">
        <v>403</v>
      </c>
      <c r="S693" s="8" t="s">
        <v>1529</v>
      </c>
      <c r="T693" s="6">
        <v>20707</v>
      </c>
      <c r="U693" s="9">
        <v>42020</v>
      </c>
      <c r="V693" s="9">
        <v>42022</v>
      </c>
      <c r="W693" s="9" t="s">
        <v>1416</v>
      </c>
      <c r="X693" s="10">
        <f>NETWORKDAYS(Table1[[#This Row],[Order Date]],Table1[[#This Row],[Ship Date]])</f>
        <v>1</v>
      </c>
      <c r="Y693" s="6">
        <v>-106.3424</v>
      </c>
      <c r="Z693" s="6">
        <v>2</v>
      </c>
      <c r="AA693" s="6">
        <v>226.53</v>
      </c>
      <c r="AB693" s="6">
        <v>110.96</v>
      </c>
    </row>
    <row r="694" spans="1:28" ht="102.75" x14ac:dyDescent="0.45">
      <c r="A694" s="6">
        <v>2924</v>
      </c>
      <c r="B694" s="6">
        <v>86591</v>
      </c>
      <c r="C694" s="7" t="s">
        <v>1528</v>
      </c>
      <c r="D694" s="8" t="s">
        <v>78</v>
      </c>
      <c r="E694" s="7" t="s">
        <v>29</v>
      </c>
      <c r="F694" s="6">
        <v>0.01</v>
      </c>
      <c r="G694" s="6">
        <v>8.01</v>
      </c>
      <c r="H694" s="6">
        <v>2.87</v>
      </c>
      <c r="I694" s="7" t="s">
        <v>43</v>
      </c>
      <c r="J694" s="7" t="s">
        <v>44</v>
      </c>
      <c r="K694" s="7" t="s">
        <v>45</v>
      </c>
      <c r="L694" s="7" t="s">
        <v>55</v>
      </c>
      <c r="M694" s="7" t="s">
        <v>56</v>
      </c>
      <c r="N694" s="7" t="s">
        <v>1530</v>
      </c>
      <c r="O694" s="6">
        <v>0.4</v>
      </c>
      <c r="P694" s="7" t="s">
        <v>36</v>
      </c>
      <c r="Q694" s="7" t="s">
        <v>82</v>
      </c>
      <c r="R694" s="7" t="s">
        <v>403</v>
      </c>
      <c r="S694" s="8" t="s">
        <v>1529</v>
      </c>
      <c r="T694" s="6">
        <v>20707</v>
      </c>
      <c r="U694" s="9">
        <v>42020</v>
      </c>
      <c r="V694" s="9">
        <v>42022</v>
      </c>
      <c r="W694" s="9" t="s">
        <v>1416</v>
      </c>
      <c r="X694" s="10">
        <f>NETWORKDAYS(Table1[[#This Row],[Order Date]],Table1[[#This Row],[Ship Date]])</f>
        <v>1</v>
      </c>
      <c r="Y694" s="6">
        <v>44.976799999999997</v>
      </c>
      <c r="Z694" s="6">
        <v>8</v>
      </c>
      <c r="AA694" s="6">
        <v>68.650000000000006</v>
      </c>
      <c r="AB694" s="6">
        <v>8</v>
      </c>
    </row>
    <row r="695" spans="1:28" ht="77.25" x14ac:dyDescent="0.45">
      <c r="A695" s="6">
        <v>202</v>
      </c>
      <c r="B695" s="6">
        <v>88972</v>
      </c>
      <c r="C695" s="7" t="s">
        <v>565</v>
      </c>
      <c r="D695" s="8" t="s">
        <v>42</v>
      </c>
      <c r="E695" s="7" t="s">
        <v>70</v>
      </c>
      <c r="F695" s="6">
        <v>0.03</v>
      </c>
      <c r="G695" s="6">
        <v>7.37</v>
      </c>
      <c r="H695" s="6">
        <v>5.53</v>
      </c>
      <c r="I695" s="7" t="s">
        <v>43</v>
      </c>
      <c r="J695" s="7" t="s">
        <v>62</v>
      </c>
      <c r="K695" s="7" t="s">
        <v>71</v>
      </c>
      <c r="L695" s="7" t="s">
        <v>93</v>
      </c>
      <c r="M695" s="7" t="s">
        <v>94</v>
      </c>
      <c r="N695" s="7" t="s">
        <v>1531</v>
      </c>
      <c r="O695" s="6">
        <v>0.69</v>
      </c>
      <c r="P695" s="7" t="s">
        <v>36</v>
      </c>
      <c r="Q695" s="7" t="s">
        <v>49</v>
      </c>
      <c r="R695" s="7" t="s">
        <v>567</v>
      </c>
      <c r="S695" s="8" t="s">
        <v>568</v>
      </c>
      <c r="T695" s="6">
        <v>74006</v>
      </c>
      <c r="U695" s="9">
        <v>42020</v>
      </c>
      <c r="V695" s="9">
        <v>42022</v>
      </c>
      <c r="W695" s="9" t="s">
        <v>1416</v>
      </c>
      <c r="X695" s="10">
        <f>NETWORKDAYS(Table1[[#This Row],[Order Date]],Table1[[#This Row],[Ship Date]])</f>
        <v>1</v>
      </c>
      <c r="Y695" s="6">
        <v>-133.69999999999999</v>
      </c>
      <c r="Z695" s="6">
        <v>11</v>
      </c>
      <c r="AA695" s="6">
        <v>85.79</v>
      </c>
      <c r="AB695" s="6">
        <v>7.34</v>
      </c>
    </row>
    <row r="696" spans="1:28" ht="77.25" x14ac:dyDescent="0.45">
      <c r="A696" s="6">
        <v>665</v>
      </c>
      <c r="B696" s="6">
        <v>88677</v>
      </c>
      <c r="C696" s="7" t="s">
        <v>367</v>
      </c>
      <c r="D696" s="8" t="s">
        <v>28</v>
      </c>
      <c r="E696" s="7" t="s">
        <v>79</v>
      </c>
      <c r="F696" s="6">
        <v>0.04</v>
      </c>
      <c r="G696" s="6">
        <v>22.72</v>
      </c>
      <c r="H696" s="6">
        <v>8.99</v>
      </c>
      <c r="I696" s="7" t="s">
        <v>43</v>
      </c>
      <c r="J696" s="7" t="s">
        <v>62</v>
      </c>
      <c r="K696" s="7" t="s">
        <v>32</v>
      </c>
      <c r="L696" s="7" t="s">
        <v>99</v>
      </c>
      <c r="M696" s="7" t="s">
        <v>94</v>
      </c>
      <c r="N696" s="7" t="s">
        <v>732</v>
      </c>
      <c r="O696" s="6">
        <v>0.44</v>
      </c>
      <c r="P696" s="7" t="s">
        <v>36</v>
      </c>
      <c r="Q696" s="7" t="s">
        <v>37</v>
      </c>
      <c r="R696" s="7" t="s">
        <v>369</v>
      </c>
      <c r="S696" s="8" t="s">
        <v>370</v>
      </c>
      <c r="T696" s="6">
        <v>37130</v>
      </c>
      <c r="U696" s="9">
        <v>42020</v>
      </c>
      <c r="V696" s="9">
        <v>42024</v>
      </c>
      <c r="W696" s="9" t="s">
        <v>1416</v>
      </c>
      <c r="X696" s="10">
        <f>NETWORKDAYS(Table1[[#This Row],[Order Date]],Table1[[#This Row],[Ship Date]])</f>
        <v>3</v>
      </c>
      <c r="Y696" s="6">
        <v>-678.49599999999998</v>
      </c>
      <c r="Z696" s="6">
        <v>9</v>
      </c>
      <c r="AA696" s="6">
        <v>202.41</v>
      </c>
      <c r="AB696" s="6">
        <v>22.68</v>
      </c>
    </row>
    <row r="697" spans="1:28" ht="77.25" x14ac:dyDescent="0.45">
      <c r="A697" s="6">
        <v>667</v>
      </c>
      <c r="B697" s="6">
        <v>22147</v>
      </c>
      <c r="C697" s="7" t="s">
        <v>482</v>
      </c>
      <c r="D697" s="8" t="s">
        <v>42</v>
      </c>
      <c r="E697" s="7" t="s">
        <v>79</v>
      </c>
      <c r="F697" s="6">
        <v>0.04</v>
      </c>
      <c r="G697" s="6">
        <v>22.72</v>
      </c>
      <c r="H697" s="6">
        <v>8.99</v>
      </c>
      <c r="I697" s="7" t="s">
        <v>43</v>
      </c>
      <c r="J697" s="7" t="s">
        <v>62</v>
      </c>
      <c r="K697" s="7" t="s">
        <v>32</v>
      </c>
      <c r="L697" s="7" t="s">
        <v>99</v>
      </c>
      <c r="M697" s="7" t="s">
        <v>94</v>
      </c>
      <c r="N697" s="7" t="s">
        <v>732</v>
      </c>
      <c r="O697" s="6">
        <v>0.44</v>
      </c>
      <c r="P697" s="7" t="s">
        <v>36</v>
      </c>
      <c r="Q697" s="7" t="s">
        <v>49</v>
      </c>
      <c r="R697" s="7" t="s">
        <v>236</v>
      </c>
      <c r="S697" s="8" t="s">
        <v>483</v>
      </c>
      <c r="T697" s="6">
        <v>75203</v>
      </c>
      <c r="U697" s="9">
        <v>42020</v>
      </c>
      <c r="V697" s="9">
        <v>42024</v>
      </c>
      <c r="W697" s="9" t="s">
        <v>1416</v>
      </c>
      <c r="X697" s="10">
        <f>NETWORKDAYS(Table1[[#This Row],[Order Date]],Table1[[#This Row],[Ship Date]])</f>
        <v>3</v>
      </c>
      <c r="Y697" s="6">
        <v>70.028000000000006</v>
      </c>
      <c r="Z697" s="6">
        <v>37</v>
      </c>
      <c r="AA697" s="6">
        <v>832.14</v>
      </c>
      <c r="AB697" s="6">
        <v>22.68</v>
      </c>
    </row>
    <row r="698" spans="1:28" ht="102.75" x14ac:dyDescent="0.45">
      <c r="A698" s="6">
        <v>3385</v>
      </c>
      <c r="B698" s="6">
        <v>88745</v>
      </c>
      <c r="C698" s="7" t="s">
        <v>1532</v>
      </c>
      <c r="D698" s="8" t="s">
        <v>78</v>
      </c>
      <c r="E698" s="7" t="s">
        <v>79</v>
      </c>
      <c r="F698" s="6">
        <v>0.04</v>
      </c>
      <c r="G698" s="6">
        <v>2.98</v>
      </c>
      <c r="H698" s="6">
        <v>2.0299999999999998</v>
      </c>
      <c r="I698" s="7" t="s">
        <v>54</v>
      </c>
      <c r="J698" s="7" t="s">
        <v>62</v>
      </c>
      <c r="K698" s="7" t="s">
        <v>45</v>
      </c>
      <c r="L698" s="7" t="s">
        <v>105</v>
      </c>
      <c r="M698" s="7" t="s">
        <v>56</v>
      </c>
      <c r="N698" s="7" t="s">
        <v>1533</v>
      </c>
      <c r="O698" s="6">
        <v>0.56999999999999995</v>
      </c>
      <c r="P698" s="7" t="s">
        <v>36</v>
      </c>
      <c r="Q698" s="7" t="s">
        <v>82</v>
      </c>
      <c r="R698" s="7" t="s">
        <v>173</v>
      </c>
      <c r="S698" s="8" t="s">
        <v>1534</v>
      </c>
      <c r="T698" s="6">
        <v>44512</v>
      </c>
      <c r="U698" s="9">
        <v>42020</v>
      </c>
      <c r="V698" s="9">
        <v>42020</v>
      </c>
      <c r="W698" s="9" t="s">
        <v>1416</v>
      </c>
      <c r="X698" s="10">
        <f>NETWORKDAYS(Table1[[#This Row],[Order Date]],Table1[[#This Row],[Ship Date]])</f>
        <v>1</v>
      </c>
      <c r="Y698" s="6">
        <v>-22.01</v>
      </c>
      <c r="Z698" s="6">
        <v>5</v>
      </c>
      <c r="AA698" s="6">
        <v>15.7</v>
      </c>
      <c r="AB698" s="6">
        <v>2.94</v>
      </c>
    </row>
    <row r="699" spans="1:28" ht="51.75" x14ac:dyDescent="0.45">
      <c r="A699" s="6">
        <v>3385</v>
      </c>
      <c r="B699" s="6">
        <v>88745</v>
      </c>
      <c r="C699" s="7" t="s">
        <v>1532</v>
      </c>
      <c r="D699" s="8" t="s">
        <v>78</v>
      </c>
      <c r="E699" s="7" t="s">
        <v>79</v>
      </c>
      <c r="F699" s="6">
        <v>0.01</v>
      </c>
      <c r="G699" s="6">
        <v>125.99</v>
      </c>
      <c r="H699" s="6">
        <v>8.99</v>
      </c>
      <c r="I699" s="7" t="s">
        <v>43</v>
      </c>
      <c r="J699" s="7" t="s">
        <v>62</v>
      </c>
      <c r="K699" s="7" t="s">
        <v>71</v>
      </c>
      <c r="L699" s="7" t="s">
        <v>234</v>
      </c>
      <c r="M699" s="7" t="s">
        <v>47</v>
      </c>
      <c r="N699" s="7" t="s">
        <v>344</v>
      </c>
      <c r="O699" s="6">
        <v>0.59</v>
      </c>
      <c r="P699" s="7" t="s">
        <v>36</v>
      </c>
      <c r="Q699" s="7" t="s">
        <v>82</v>
      </c>
      <c r="R699" s="7" t="s">
        <v>173</v>
      </c>
      <c r="S699" s="8" t="s">
        <v>1534</v>
      </c>
      <c r="T699" s="6">
        <v>44512</v>
      </c>
      <c r="U699" s="9">
        <v>42020</v>
      </c>
      <c r="V699" s="9">
        <v>42025</v>
      </c>
      <c r="W699" s="9" t="s">
        <v>1416</v>
      </c>
      <c r="X699" s="10">
        <f>NETWORKDAYS(Table1[[#This Row],[Order Date]],Table1[[#This Row],[Ship Date]])</f>
        <v>4</v>
      </c>
      <c r="Y699" s="6">
        <v>426.46032000000002</v>
      </c>
      <c r="Z699" s="6">
        <v>6</v>
      </c>
      <c r="AA699" s="6">
        <v>680.65</v>
      </c>
      <c r="AB699" s="6">
        <v>125.98</v>
      </c>
    </row>
    <row r="700" spans="1:28" ht="64.5" x14ac:dyDescent="0.45">
      <c r="A700" s="6">
        <v>1697</v>
      </c>
      <c r="B700" s="6">
        <v>86338</v>
      </c>
      <c r="C700" s="7" t="s">
        <v>1535</v>
      </c>
      <c r="D700" s="8" t="s">
        <v>28</v>
      </c>
      <c r="E700" s="7" t="s">
        <v>86</v>
      </c>
      <c r="F700" s="6">
        <v>0</v>
      </c>
      <c r="G700" s="6">
        <v>13.43</v>
      </c>
      <c r="H700" s="6">
        <v>5.5</v>
      </c>
      <c r="I700" s="7" t="s">
        <v>43</v>
      </c>
      <c r="J700" s="7" t="s">
        <v>87</v>
      </c>
      <c r="K700" s="7" t="s">
        <v>45</v>
      </c>
      <c r="L700" s="7" t="s">
        <v>187</v>
      </c>
      <c r="M700" s="7" t="s">
        <v>47</v>
      </c>
      <c r="N700" s="7" t="s">
        <v>221</v>
      </c>
      <c r="O700" s="6">
        <v>0.56999999999999995</v>
      </c>
      <c r="P700" s="7" t="s">
        <v>36</v>
      </c>
      <c r="Q700" s="7" t="s">
        <v>37</v>
      </c>
      <c r="R700" s="7" t="s">
        <v>333</v>
      </c>
      <c r="S700" s="8" t="s">
        <v>1536</v>
      </c>
      <c r="T700" s="6">
        <v>71901</v>
      </c>
      <c r="U700" s="9">
        <v>42020</v>
      </c>
      <c r="V700" s="9">
        <v>42021</v>
      </c>
      <c r="W700" s="9" t="s">
        <v>1416</v>
      </c>
      <c r="X700" s="10">
        <f>NETWORKDAYS(Table1[[#This Row],[Order Date]],Table1[[#This Row],[Ship Date]])</f>
        <v>1</v>
      </c>
      <c r="Y700" s="6">
        <v>-253.77799999999999</v>
      </c>
      <c r="Z700" s="6">
        <v>9</v>
      </c>
      <c r="AA700" s="6">
        <v>129.54</v>
      </c>
      <c r="AB700" s="6">
        <v>13.43</v>
      </c>
    </row>
    <row r="701" spans="1:28" ht="64.5" x14ac:dyDescent="0.45">
      <c r="A701" s="6">
        <v>3133</v>
      </c>
      <c r="B701" s="6">
        <v>86789</v>
      </c>
      <c r="C701" s="7" t="s">
        <v>176</v>
      </c>
      <c r="D701" s="8" t="s">
        <v>42</v>
      </c>
      <c r="E701" s="7" t="s">
        <v>86</v>
      </c>
      <c r="F701" s="6">
        <v>0.1</v>
      </c>
      <c r="G701" s="6">
        <v>5.81</v>
      </c>
      <c r="H701" s="6">
        <v>8.49</v>
      </c>
      <c r="I701" s="7" t="s">
        <v>43</v>
      </c>
      <c r="J701" s="7" t="s">
        <v>62</v>
      </c>
      <c r="K701" s="7" t="s">
        <v>45</v>
      </c>
      <c r="L701" s="7" t="s">
        <v>46</v>
      </c>
      <c r="M701" s="7" t="s">
        <v>47</v>
      </c>
      <c r="N701" s="7" t="s">
        <v>856</v>
      </c>
      <c r="O701" s="6">
        <v>0.39</v>
      </c>
      <c r="P701" s="7" t="s">
        <v>36</v>
      </c>
      <c r="Q701" s="7" t="s">
        <v>49</v>
      </c>
      <c r="R701" s="7" t="s">
        <v>75</v>
      </c>
      <c r="S701" s="8" t="s">
        <v>178</v>
      </c>
      <c r="T701" s="6">
        <v>60540</v>
      </c>
      <c r="U701" s="9">
        <v>42020</v>
      </c>
      <c r="V701" s="9">
        <v>42021</v>
      </c>
      <c r="W701" s="9" t="s">
        <v>1416</v>
      </c>
      <c r="X701" s="10">
        <f>NETWORKDAYS(Table1[[#This Row],[Order Date]],Table1[[#This Row],[Ship Date]])</f>
        <v>1</v>
      </c>
      <c r="Y701" s="6">
        <v>-350.43950000000001</v>
      </c>
      <c r="Z701" s="6">
        <v>12</v>
      </c>
      <c r="AA701" s="6">
        <v>64.959999999999994</v>
      </c>
      <c r="AB701" s="6">
        <v>5.71</v>
      </c>
    </row>
    <row r="702" spans="1:28" ht="39" x14ac:dyDescent="0.45">
      <c r="A702" s="6">
        <v>3133</v>
      </c>
      <c r="B702" s="6">
        <v>86789</v>
      </c>
      <c r="C702" s="7" t="s">
        <v>176</v>
      </c>
      <c r="D702" s="8" t="s">
        <v>42</v>
      </c>
      <c r="E702" s="7" t="s">
        <v>86</v>
      </c>
      <c r="F702" s="6">
        <v>0.03</v>
      </c>
      <c r="G702" s="6">
        <v>1.81</v>
      </c>
      <c r="H702" s="6">
        <v>0.75</v>
      </c>
      <c r="I702" s="7" t="s">
        <v>43</v>
      </c>
      <c r="J702" s="7" t="s">
        <v>62</v>
      </c>
      <c r="K702" s="7" t="s">
        <v>45</v>
      </c>
      <c r="L702" s="7" t="s">
        <v>409</v>
      </c>
      <c r="M702" s="7" t="s">
        <v>56</v>
      </c>
      <c r="N702" s="7" t="s">
        <v>1537</v>
      </c>
      <c r="O702" s="6">
        <v>0.52</v>
      </c>
      <c r="P702" s="7" t="s">
        <v>36</v>
      </c>
      <c r="Q702" s="7" t="s">
        <v>49</v>
      </c>
      <c r="R702" s="7" t="s">
        <v>75</v>
      </c>
      <c r="S702" s="8" t="s">
        <v>178</v>
      </c>
      <c r="T702" s="6">
        <v>60540</v>
      </c>
      <c r="U702" s="9">
        <v>42020</v>
      </c>
      <c r="V702" s="9">
        <v>42021</v>
      </c>
      <c r="W702" s="9" t="s">
        <v>1416</v>
      </c>
      <c r="X702" s="10">
        <f>NETWORKDAYS(Table1[[#This Row],[Order Date]],Table1[[#This Row],[Ship Date]])</f>
        <v>1</v>
      </c>
      <c r="Y702" s="6">
        <v>4.2027999999999999</v>
      </c>
      <c r="Z702" s="6">
        <v>10</v>
      </c>
      <c r="AA702" s="6">
        <v>19.14</v>
      </c>
      <c r="AB702" s="6">
        <v>1.78</v>
      </c>
    </row>
    <row r="703" spans="1:28" ht="64.5" x14ac:dyDescent="0.45">
      <c r="A703" s="6">
        <v>3036</v>
      </c>
      <c r="B703" s="6">
        <v>89129</v>
      </c>
      <c r="C703" s="7" t="s">
        <v>1538</v>
      </c>
      <c r="D703" s="8" t="s">
        <v>42</v>
      </c>
      <c r="E703" s="7" t="s">
        <v>147</v>
      </c>
      <c r="F703" s="6">
        <v>0.02</v>
      </c>
      <c r="G703" s="6">
        <v>12.99</v>
      </c>
      <c r="H703" s="6">
        <v>14.37</v>
      </c>
      <c r="I703" s="7" t="s">
        <v>43</v>
      </c>
      <c r="J703" s="7" t="s">
        <v>87</v>
      </c>
      <c r="K703" s="7" t="s">
        <v>32</v>
      </c>
      <c r="L703" s="7" t="s">
        <v>99</v>
      </c>
      <c r="M703" s="7" t="s">
        <v>131</v>
      </c>
      <c r="N703" s="7" t="s">
        <v>868</v>
      </c>
      <c r="O703" s="6">
        <v>0.73</v>
      </c>
      <c r="P703" s="7" t="s">
        <v>36</v>
      </c>
      <c r="Q703" s="7" t="s">
        <v>49</v>
      </c>
      <c r="R703" s="7" t="s">
        <v>590</v>
      </c>
      <c r="S703" s="8" t="s">
        <v>1539</v>
      </c>
      <c r="T703" s="6">
        <v>58554</v>
      </c>
      <c r="U703" s="9">
        <v>42020</v>
      </c>
      <c r="V703" s="9">
        <v>42022</v>
      </c>
      <c r="W703" s="9" t="s">
        <v>1416</v>
      </c>
      <c r="X703" s="10">
        <f>NETWORKDAYS(Table1[[#This Row],[Order Date]],Table1[[#This Row],[Ship Date]])</f>
        <v>1</v>
      </c>
      <c r="Y703" s="6">
        <v>-159.86000000000001</v>
      </c>
      <c r="Z703" s="6">
        <v>5</v>
      </c>
      <c r="AA703" s="6">
        <v>67.64</v>
      </c>
      <c r="AB703" s="6">
        <v>12.97</v>
      </c>
    </row>
    <row r="704" spans="1:28" ht="26.25" x14ac:dyDescent="0.45">
      <c r="A704" s="6">
        <v>3036</v>
      </c>
      <c r="B704" s="6">
        <v>89129</v>
      </c>
      <c r="C704" s="7" t="s">
        <v>1538</v>
      </c>
      <c r="D704" s="8" t="s">
        <v>42</v>
      </c>
      <c r="E704" s="7" t="s">
        <v>147</v>
      </c>
      <c r="F704" s="6">
        <v>0.05</v>
      </c>
      <c r="G704" s="6">
        <v>35.44</v>
      </c>
      <c r="H704" s="6">
        <v>7.5</v>
      </c>
      <c r="I704" s="7" t="s">
        <v>43</v>
      </c>
      <c r="J704" s="7" t="s">
        <v>87</v>
      </c>
      <c r="K704" s="7" t="s">
        <v>45</v>
      </c>
      <c r="L704" s="7" t="s">
        <v>55</v>
      </c>
      <c r="M704" s="7" t="s">
        <v>47</v>
      </c>
      <c r="N704" s="7" t="s">
        <v>1540</v>
      </c>
      <c r="O704" s="6">
        <v>0.38</v>
      </c>
      <c r="P704" s="7" t="s">
        <v>36</v>
      </c>
      <c r="Q704" s="7" t="s">
        <v>49</v>
      </c>
      <c r="R704" s="7" t="s">
        <v>590</v>
      </c>
      <c r="S704" s="8" t="s">
        <v>1539</v>
      </c>
      <c r="T704" s="6">
        <v>58554</v>
      </c>
      <c r="U704" s="9">
        <v>42020</v>
      </c>
      <c r="V704" s="9">
        <v>42022</v>
      </c>
      <c r="W704" s="9" t="s">
        <v>1416</v>
      </c>
      <c r="X704" s="10">
        <f>NETWORKDAYS(Table1[[#This Row],[Order Date]],Table1[[#This Row],[Ship Date]])</f>
        <v>1</v>
      </c>
      <c r="Y704" s="6">
        <v>165.88980000000001</v>
      </c>
      <c r="Z704" s="6">
        <v>7</v>
      </c>
      <c r="AA704" s="6">
        <v>240.42</v>
      </c>
      <c r="AB704" s="6">
        <v>35.39</v>
      </c>
    </row>
    <row r="705" spans="1:28" ht="39" x14ac:dyDescent="0.45">
      <c r="A705" s="6">
        <v>3036</v>
      </c>
      <c r="B705" s="6">
        <v>89129</v>
      </c>
      <c r="C705" s="7" t="s">
        <v>1538</v>
      </c>
      <c r="D705" s="8" t="s">
        <v>42</v>
      </c>
      <c r="E705" s="7" t="s">
        <v>147</v>
      </c>
      <c r="F705" s="6">
        <v>0.02</v>
      </c>
      <c r="G705" s="6">
        <v>12.98</v>
      </c>
      <c r="H705" s="6">
        <v>3.14</v>
      </c>
      <c r="I705" s="7" t="s">
        <v>43</v>
      </c>
      <c r="J705" s="7" t="s">
        <v>87</v>
      </c>
      <c r="K705" s="7" t="s">
        <v>45</v>
      </c>
      <c r="L705" s="7" t="s">
        <v>519</v>
      </c>
      <c r="M705" s="7" t="s">
        <v>94</v>
      </c>
      <c r="N705" s="7" t="s">
        <v>1541</v>
      </c>
      <c r="O705" s="6">
        <v>0.6</v>
      </c>
      <c r="P705" s="7" t="s">
        <v>36</v>
      </c>
      <c r="Q705" s="7" t="s">
        <v>49</v>
      </c>
      <c r="R705" s="7" t="s">
        <v>590</v>
      </c>
      <c r="S705" s="8" t="s">
        <v>1539</v>
      </c>
      <c r="T705" s="6">
        <v>58554</v>
      </c>
      <c r="U705" s="9">
        <v>42020</v>
      </c>
      <c r="V705" s="9">
        <v>42023</v>
      </c>
      <c r="W705" s="9" t="s">
        <v>1416</v>
      </c>
      <c r="X705" s="10">
        <f>NETWORKDAYS(Table1[[#This Row],[Order Date]],Table1[[#This Row],[Ship Date]])</f>
        <v>2</v>
      </c>
      <c r="Y705" s="6">
        <v>75.010000000000005</v>
      </c>
      <c r="Z705" s="6">
        <v>14</v>
      </c>
      <c r="AA705" s="6">
        <v>184.4</v>
      </c>
      <c r="AB705" s="6">
        <v>12.96</v>
      </c>
    </row>
    <row r="706" spans="1:28" ht="102.75" x14ac:dyDescent="0.45">
      <c r="A706" s="6">
        <v>592</v>
      </c>
      <c r="B706" s="6">
        <v>86307</v>
      </c>
      <c r="C706" s="7" t="s">
        <v>1542</v>
      </c>
      <c r="D706" s="8" t="s">
        <v>42</v>
      </c>
      <c r="E706" s="7" t="s">
        <v>29</v>
      </c>
      <c r="F706" s="6">
        <v>0.08</v>
      </c>
      <c r="G706" s="6">
        <v>30.53</v>
      </c>
      <c r="H706" s="6">
        <v>19.989999999999998</v>
      </c>
      <c r="I706" s="7" t="s">
        <v>43</v>
      </c>
      <c r="J706" s="7" t="s">
        <v>31</v>
      </c>
      <c r="K706" s="7" t="s">
        <v>45</v>
      </c>
      <c r="L706" s="7" t="s">
        <v>121</v>
      </c>
      <c r="M706" s="7" t="s">
        <v>47</v>
      </c>
      <c r="N706" s="7" t="s">
        <v>1543</v>
      </c>
      <c r="O706" s="6">
        <v>0.39</v>
      </c>
      <c r="P706" s="7" t="s">
        <v>36</v>
      </c>
      <c r="Q706" s="7" t="s">
        <v>49</v>
      </c>
      <c r="R706" s="7" t="s">
        <v>75</v>
      </c>
      <c r="S706" s="8" t="s">
        <v>1544</v>
      </c>
      <c r="T706" s="6">
        <v>60091</v>
      </c>
      <c r="U706" s="9">
        <v>42021</v>
      </c>
      <c r="V706" s="9">
        <v>42021</v>
      </c>
      <c r="W706" s="9" t="s">
        <v>1416</v>
      </c>
      <c r="X706" s="10">
        <f>NETWORKDAYS(Table1[[#This Row],[Order Date]],Table1[[#This Row],[Ship Date]])</f>
        <v>0</v>
      </c>
      <c r="Y706" s="6">
        <v>-239.8656</v>
      </c>
      <c r="Z706" s="6">
        <v>10</v>
      </c>
      <c r="AA706" s="6">
        <v>285.87</v>
      </c>
      <c r="AB706" s="6">
        <v>30.45</v>
      </c>
    </row>
    <row r="707" spans="1:28" ht="26.25" x14ac:dyDescent="0.45">
      <c r="A707" s="6">
        <v>593</v>
      </c>
      <c r="B707" s="6">
        <v>86307</v>
      </c>
      <c r="C707" s="7" t="s">
        <v>1545</v>
      </c>
      <c r="D707" s="8" t="s">
        <v>42</v>
      </c>
      <c r="E707" s="7" t="s">
        <v>29</v>
      </c>
      <c r="F707" s="6">
        <v>0.01</v>
      </c>
      <c r="G707" s="6">
        <v>1.68</v>
      </c>
      <c r="H707" s="6">
        <v>1.57</v>
      </c>
      <c r="I707" s="7" t="s">
        <v>43</v>
      </c>
      <c r="J707" s="7" t="s">
        <v>31</v>
      </c>
      <c r="K707" s="7" t="s">
        <v>45</v>
      </c>
      <c r="L707" s="7" t="s">
        <v>105</v>
      </c>
      <c r="M707" s="7" t="s">
        <v>56</v>
      </c>
      <c r="N707" s="7" t="s">
        <v>1546</v>
      </c>
      <c r="O707" s="6">
        <v>0.59</v>
      </c>
      <c r="P707" s="7" t="s">
        <v>36</v>
      </c>
      <c r="Q707" s="7" t="s">
        <v>49</v>
      </c>
      <c r="R707" s="7" t="s">
        <v>75</v>
      </c>
      <c r="S707" s="8" t="s">
        <v>1547</v>
      </c>
      <c r="T707" s="6">
        <v>60517</v>
      </c>
      <c r="U707" s="9">
        <v>42021</v>
      </c>
      <c r="V707" s="9">
        <v>42023</v>
      </c>
      <c r="W707" s="9" t="s">
        <v>1416</v>
      </c>
      <c r="X707" s="10">
        <f>NETWORKDAYS(Table1[[#This Row],[Order Date]],Table1[[#This Row],[Ship Date]])</f>
        <v>1</v>
      </c>
      <c r="Y707" s="6">
        <v>-53.444000000000003</v>
      </c>
      <c r="Z707" s="6">
        <v>12</v>
      </c>
      <c r="AA707" s="6">
        <v>20.37</v>
      </c>
      <c r="AB707" s="6">
        <v>1.67</v>
      </c>
    </row>
    <row r="708" spans="1:28" ht="26.25" x14ac:dyDescent="0.45">
      <c r="A708" s="6">
        <v>1531</v>
      </c>
      <c r="B708" s="6">
        <v>88852</v>
      </c>
      <c r="C708" s="7" t="s">
        <v>1548</v>
      </c>
      <c r="D708" s="8" t="s">
        <v>28</v>
      </c>
      <c r="E708" s="7" t="s">
        <v>29</v>
      </c>
      <c r="F708" s="6">
        <v>7.0000000000000007E-2</v>
      </c>
      <c r="G708" s="6">
        <v>4.91</v>
      </c>
      <c r="H708" s="6">
        <v>0.5</v>
      </c>
      <c r="I708" s="7" t="s">
        <v>43</v>
      </c>
      <c r="J708" s="7" t="s">
        <v>44</v>
      </c>
      <c r="K708" s="7" t="s">
        <v>45</v>
      </c>
      <c r="L708" s="7" t="s">
        <v>121</v>
      </c>
      <c r="M708" s="7" t="s">
        <v>47</v>
      </c>
      <c r="N708" s="7" t="s">
        <v>1001</v>
      </c>
      <c r="O708" s="6">
        <v>0.36</v>
      </c>
      <c r="P708" s="7" t="s">
        <v>36</v>
      </c>
      <c r="Q708" s="7" t="s">
        <v>37</v>
      </c>
      <c r="R708" s="7" t="s">
        <v>96</v>
      </c>
      <c r="S708" s="8" t="s">
        <v>1549</v>
      </c>
      <c r="T708" s="6">
        <v>32137</v>
      </c>
      <c r="U708" s="9">
        <v>42021</v>
      </c>
      <c r="V708" s="9">
        <v>42022</v>
      </c>
      <c r="W708" s="9" t="s">
        <v>1416</v>
      </c>
      <c r="X708" s="10">
        <f>NETWORKDAYS(Table1[[#This Row],[Order Date]],Table1[[#This Row],[Ship Date]])</f>
        <v>0</v>
      </c>
      <c r="Y708" s="6">
        <v>-157.696</v>
      </c>
      <c r="Z708" s="6">
        <v>6</v>
      </c>
      <c r="AA708" s="6">
        <v>28.22</v>
      </c>
      <c r="AB708" s="6">
        <v>4.84</v>
      </c>
    </row>
    <row r="709" spans="1:28" ht="39" x14ac:dyDescent="0.45">
      <c r="A709" s="6">
        <v>210</v>
      </c>
      <c r="B709" s="6">
        <v>85965</v>
      </c>
      <c r="C709" s="7" t="s">
        <v>1406</v>
      </c>
      <c r="D709" s="8" t="s">
        <v>78</v>
      </c>
      <c r="E709" s="7" t="s">
        <v>79</v>
      </c>
      <c r="F709" s="6">
        <v>0.05</v>
      </c>
      <c r="G709" s="6">
        <v>1.86</v>
      </c>
      <c r="H709" s="6">
        <v>2.58</v>
      </c>
      <c r="I709" s="7" t="s">
        <v>43</v>
      </c>
      <c r="J709" s="7" t="s">
        <v>87</v>
      </c>
      <c r="K709" s="7" t="s">
        <v>45</v>
      </c>
      <c r="L709" s="7" t="s">
        <v>409</v>
      </c>
      <c r="M709" s="7" t="s">
        <v>56</v>
      </c>
      <c r="N709" s="7" t="s">
        <v>1550</v>
      </c>
      <c r="O709" s="6">
        <v>0.82</v>
      </c>
      <c r="P709" s="7" t="s">
        <v>36</v>
      </c>
      <c r="Q709" s="7" t="s">
        <v>82</v>
      </c>
      <c r="R709" s="7" t="s">
        <v>83</v>
      </c>
      <c r="S709" s="8" t="s">
        <v>1407</v>
      </c>
      <c r="T709" s="6">
        <v>12180</v>
      </c>
      <c r="U709" s="9">
        <v>42021</v>
      </c>
      <c r="V709" s="9">
        <v>42025</v>
      </c>
      <c r="W709" s="9" t="s">
        <v>1416</v>
      </c>
      <c r="X709" s="10">
        <f>NETWORKDAYS(Table1[[#This Row],[Order Date]],Table1[[#This Row],[Ship Date]])</f>
        <v>3</v>
      </c>
      <c r="Y709" s="6">
        <v>-66.62</v>
      </c>
      <c r="Z709" s="6">
        <v>9</v>
      </c>
      <c r="AA709" s="6">
        <v>17.61</v>
      </c>
      <c r="AB709" s="6">
        <v>1.81</v>
      </c>
    </row>
    <row r="710" spans="1:28" ht="115.5" x14ac:dyDescent="0.45">
      <c r="A710" s="6">
        <v>366</v>
      </c>
      <c r="B710" s="6">
        <v>87347</v>
      </c>
      <c r="C710" s="7" t="s">
        <v>1551</v>
      </c>
      <c r="D710" s="8" t="s">
        <v>78</v>
      </c>
      <c r="E710" s="7" t="s">
        <v>86</v>
      </c>
      <c r="F710" s="6">
        <v>0.05</v>
      </c>
      <c r="G710" s="6">
        <v>328.14</v>
      </c>
      <c r="H710" s="6">
        <v>91.05</v>
      </c>
      <c r="I710" s="7" t="s">
        <v>30</v>
      </c>
      <c r="J710" s="7" t="s">
        <v>31</v>
      </c>
      <c r="K710" s="7" t="s">
        <v>45</v>
      </c>
      <c r="L710" s="7" t="s">
        <v>63</v>
      </c>
      <c r="M710" s="7" t="s">
        <v>73</v>
      </c>
      <c r="N710" s="7" t="s">
        <v>1552</v>
      </c>
      <c r="O710" s="6">
        <v>0.56999999999999995</v>
      </c>
      <c r="P710" s="7" t="s">
        <v>36</v>
      </c>
      <c r="Q710" s="7" t="s">
        <v>82</v>
      </c>
      <c r="R710" s="7" t="s">
        <v>601</v>
      </c>
      <c r="S710" s="8" t="s">
        <v>1553</v>
      </c>
      <c r="T710" s="6">
        <v>2910</v>
      </c>
      <c r="U710" s="9">
        <v>42021</v>
      </c>
      <c r="V710" s="9">
        <v>42023</v>
      </c>
      <c r="W710" s="9" t="s">
        <v>1416</v>
      </c>
      <c r="X710" s="10">
        <f>NETWORKDAYS(Table1[[#This Row],[Order Date]],Table1[[#This Row],[Ship Date]])</f>
        <v>1</v>
      </c>
      <c r="Y710" s="6">
        <v>411.5172</v>
      </c>
      <c r="Z710" s="6">
        <v>6</v>
      </c>
      <c r="AA710" s="6">
        <v>1967.98</v>
      </c>
      <c r="AB710" s="6">
        <v>328.09</v>
      </c>
    </row>
    <row r="711" spans="1:28" ht="77.25" x14ac:dyDescent="0.45">
      <c r="A711" s="6">
        <v>744</v>
      </c>
      <c r="B711" s="6">
        <v>87726</v>
      </c>
      <c r="C711" s="7" t="s">
        <v>1391</v>
      </c>
      <c r="D711" s="8" t="s">
        <v>53</v>
      </c>
      <c r="E711" s="7" t="s">
        <v>86</v>
      </c>
      <c r="F711" s="6">
        <v>0.03</v>
      </c>
      <c r="G711" s="6">
        <v>119.99</v>
      </c>
      <c r="H711" s="6">
        <v>56.14</v>
      </c>
      <c r="I711" s="7" t="s">
        <v>30</v>
      </c>
      <c r="J711" s="7" t="s">
        <v>44</v>
      </c>
      <c r="K711" s="7" t="s">
        <v>71</v>
      </c>
      <c r="L711" s="7" t="s">
        <v>72</v>
      </c>
      <c r="M711" s="7" t="s">
        <v>34</v>
      </c>
      <c r="N711" s="7" t="s">
        <v>1236</v>
      </c>
      <c r="O711" s="6">
        <v>0.39</v>
      </c>
      <c r="P711" s="7" t="s">
        <v>36</v>
      </c>
      <c r="Q711" s="7" t="s">
        <v>58</v>
      </c>
      <c r="R711" s="7" t="s">
        <v>229</v>
      </c>
      <c r="S711" s="8" t="s">
        <v>1392</v>
      </c>
      <c r="T711" s="6">
        <v>85737</v>
      </c>
      <c r="U711" s="9">
        <v>42021</v>
      </c>
      <c r="V711" s="9">
        <v>42023</v>
      </c>
      <c r="W711" s="9" t="s">
        <v>1416</v>
      </c>
      <c r="X711" s="10">
        <f>NETWORKDAYS(Table1[[#This Row],[Order Date]],Table1[[#This Row],[Ship Date]])</f>
        <v>1</v>
      </c>
      <c r="Y711" s="6">
        <v>1400.1</v>
      </c>
      <c r="Z711" s="6">
        <v>13</v>
      </c>
      <c r="AA711" s="6">
        <v>1545.58</v>
      </c>
      <c r="AB711" s="6">
        <v>119.96</v>
      </c>
    </row>
    <row r="712" spans="1:28" ht="115.5" x14ac:dyDescent="0.45">
      <c r="A712" s="6">
        <v>745</v>
      </c>
      <c r="B712" s="6">
        <v>87726</v>
      </c>
      <c r="C712" s="7" t="s">
        <v>1554</v>
      </c>
      <c r="D712" s="8" t="s">
        <v>53</v>
      </c>
      <c r="E712" s="7" t="s">
        <v>86</v>
      </c>
      <c r="F712" s="6">
        <v>0.05</v>
      </c>
      <c r="G712" s="6">
        <v>115.79</v>
      </c>
      <c r="H712" s="6">
        <v>1.99</v>
      </c>
      <c r="I712" s="7" t="s">
        <v>43</v>
      </c>
      <c r="J712" s="7" t="s">
        <v>44</v>
      </c>
      <c r="K712" s="7" t="s">
        <v>71</v>
      </c>
      <c r="L712" s="7" t="s">
        <v>93</v>
      </c>
      <c r="M712" s="7" t="s">
        <v>94</v>
      </c>
      <c r="N712" s="7" t="s">
        <v>1555</v>
      </c>
      <c r="O712" s="6">
        <v>0.49</v>
      </c>
      <c r="P712" s="7" t="s">
        <v>36</v>
      </c>
      <c r="Q712" s="7" t="s">
        <v>58</v>
      </c>
      <c r="R712" s="7" t="s">
        <v>229</v>
      </c>
      <c r="S712" s="8" t="s">
        <v>1556</v>
      </c>
      <c r="T712" s="6">
        <v>85345</v>
      </c>
      <c r="U712" s="9">
        <v>42021</v>
      </c>
      <c r="V712" s="9">
        <v>42023</v>
      </c>
      <c r="W712" s="9" t="s">
        <v>1416</v>
      </c>
      <c r="X712" s="10">
        <f>NETWORKDAYS(Table1[[#This Row],[Order Date]],Table1[[#This Row],[Ship Date]])</f>
        <v>1</v>
      </c>
      <c r="Y712" s="6">
        <v>67.599999999999994</v>
      </c>
      <c r="Z712" s="6">
        <v>3</v>
      </c>
      <c r="AA712" s="6">
        <v>353.1</v>
      </c>
      <c r="AB712" s="6">
        <v>115.74</v>
      </c>
    </row>
    <row r="713" spans="1:28" ht="90" x14ac:dyDescent="0.45">
      <c r="A713" s="6">
        <v>1702</v>
      </c>
      <c r="B713" s="6">
        <v>90473</v>
      </c>
      <c r="C713" s="7" t="s">
        <v>1557</v>
      </c>
      <c r="D713" s="8" t="s">
        <v>28</v>
      </c>
      <c r="E713" s="7" t="s">
        <v>86</v>
      </c>
      <c r="F713" s="6">
        <v>0.05</v>
      </c>
      <c r="G713" s="6">
        <v>14.81</v>
      </c>
      <c r="H713" s="6">
        <v>13.32</v>
      </c>
      <c r="I713" s="7" t="s">
        <v>43</v>
      </c>
      <c r="J713" s="7" t="s">
        <v>87</v>
      </c>
      <c r="K713" s="7" t="s">
        <v>45</v>
      </c>
      <c r="L713" s="7" t="s">
        <v>63</v>
      </c>
      <c r="M713" s="7" t="s">
        <v>47</v>
      </c>
      <c r="N713" s="7" t="s">
        <v>1558</v>
      </c>
      <c r="O713" s="6">
        <v>0.43</v>
      </c>
      <c r="P713" s="7" t="s">
        <v>36</v>
      </c>
      <c r="Q713" s="7" t="s">
        <v>37</v>
      </c>
      <c r="R713" s="7" t="s">
        <v>38</v>
      </c>
      <c r="S713" s="8" t="s">
        <v>1559</v>
      </c>
      <c r="T713" s="6">
        <v>39301</v>
      </c>
      <c r="U713" s="9">
        <v>42021</v>
      </c>
      <c r="V713" s="9">
        <v>42024</v>
      </c>
      <c r="W713" s="9" t="s">
        <v>1416</v>
      </c>
      <c r="X713" s="10">
        <f>NETWORKDAYS(Table1[[#This Row],[Order Date]],Table1[[#This Row],[Ship Date]])</f>
        <v>2</v>
      </c>
      <c r="Y713" s="6">
        <v>-220.05199999999999</v>
      </c>
      <c r="Z713" s="6">
        <v>3</v>
      </c>
      <c r="AA713" s="6">
        <v>45.28</v>
      </c>
      <c r="AB713" s="6">
        <v>14.76</v>
      </c>
    </row>
    <row r="714" spans="1:28" ht="77.25" x14ac:dyDescent="0.45">
      <c r="A714" s="6">
        <v>1702</v>
      </c>
      <c r="B714" s="6">
        <v>90473</v>
      </c>
      <c r="C714" s="7" t="s">
        <v>1557</v>
      </c>
      <c r="D714" s="8" t="s">
        <v>28</v>
      </c>
      <c r="E714" s="7" t="s">
        <v>86</v>
      </c>
      <c r="F714" s="6">
        <v>0.05</v>
      </c>
      <c r="G714" s="6">
        <v>4.2</v>
      </c>
      <c r="H714" s="6">
        <v>2.2599999999999998</v>
      </c>
      <c r="I714" s="7" t="s">
        <v>54</v>
      </c>
      <c r="J714" s="7" t="s">
        <v>87</v>
      </c>
      <c r="K714" s="7" t="s">
        <v>45</v>
      </c>
      <c r="L714" s="7" t="s">
        <v>55</v>
      </c>
      <c r="M714" s="7" t="s">
        <v>56</v>
      </c>
      <c r="N714" s="7" t="s">
        <v>1560</v>
      </c>
      <c r="O714" s="6">
        <v>0.36</v>
      </c>
      <c r="P714" s="7" t="s">
        <v>36</v>
      </c>
      <c r="Q714" s="7" t="s">
        <v>37</v>
      </c>
      <c r="R714" s="7" t="s">
        <v>38</v>
      </c>
      <c r="S714" s="8" t="s">
        <v>1559</v>
      </c>
      <c r="T714" s="6">
        <v>39301</v>
      </c>
      <c r="U714" s="9">
        <v>42021</v>
      </c>
      <c r="V714" s="9">
        <v>42023</v>
      </c>
      <c r="W714" s="9" t="s">
        <v>1416</v>
      </c>
      <c r="X714" s="10">
        <f>NETWORKDAYS(Table1[[#This Row],[Order Date]],Table1[[#This Row],[Ship Date]])</f>
        <v>1</v>
      </c>
      <c r="Y714" s="6">
        <v>20.393370000000001</v>
      </c>
      <c r="Z714" s="6">
        <v>3</v>
      </c>
      <c r="AA714" s="6">
        <v>13.57</v>
      </c>
      <c r="AB714" s="6">
        <v>4.1500000000000004</v>
      </c>
    </row>
    <row r="715" spans="1:28" ht="39" x14ac:dyDescent="0.45">
      <c r="A715" s="6">
        <v>1708</v>
      </c>
      <c r="B715" s="6">
        <v>88781</v>
      </c>
      <c r="C715" s="7" t="s">
        <v>1561</v>
      </c>
      <c r="D715" s="8" t="s">
        <v>78</v>
      </c>
      <c r="E715" s="7" t="s">
        <v>86</v>
      </c>
      <c r="F715" s="6">
        <v>0.05</v>
      </c>
      <c r="G715" s="6">
        <v>5.68</v>
      </c>
      <c r="H715" s="6">
        <v>1.39</v>
      </c>
      <c r="I715" s="7" t="s">
        <v>43</v>
      </c>
      <c r="J715" s="7" t="s">
        <v>31</v>
      </c>
      <c r="K715" s="7" t="s">
        <v>45</v>
      </c>
      <c r="L715" s="7" t="s">
        <v>423</v>
      </c>
      <c r="M715" s="7" t="s">
        <v>47</v>
      </c>
      <c r="N715" s="7" t="s">
        <v>1133</v>
      </c>
      <c r="O715" s="6">
        <v>0.38</v>
      </c>
      <c r="P715" s="7" t="s">
        <v>36</v>
      </c>
      <c r="Q715" s="7" t="s">
        <v>82</v>
      </c>
      <c r="R715" s="7" t="s">
        <v>173</v>
      </c>
      <c r="S715" s="8" t="s">
        <v>1562</v>
      </c>
      <c r="T715" s="6">
        <v>44118</v>
      </c>
      <c r="U715" s="9">
        <v>42021</v>
      </c>
      <c r="V715" s="9">
        <v>42022</v>
      </c>
      <c r="W715" s="9" t="s">
        <v>1416</v>
      </c>
      <c r="X715" s="10">
        <f>NETWORKDAYS(Table1[[#This Row],[Order Date]],Table1[[#This Row],[Ship Date]])</f>
        <v>0</v>
      </c>
      <c r="Y715" s="6">
        <v>38.281199999999998</v>
      </c>
      <c r="Z715" s="6">
        <v>10</v>
      </c>
      <c r="AA715" s="6">
        <v>55.48</v>
      </c>
      <c r="AB715" s="6">
        <v>5.63</v>
      </c>
    </row>
    <row r="716" spans="1:28" ht="26.25" x14ac:dyDescent="0.45">
      <c r="A716" s="6">
        <v>1719</v>
      </c>
      <c r="B716" s="6">
        <v>90786</v>
      </c>
      <c r="C716" s="7" t="s">
        <v>1563</v>
      </c>
      <c r="D716" s="8" t="s">
        <v>28</v>
      </c>
      <c r="E716" s="7" t="s">
        <v>86</v>
      </c>
      <c r="F716" s="6">
        <v>0.06</v>
      </c>
      <c r="G716" s="6">
        <v>16.48</v>
      </c>
      <c r="H716" s="6">
        <v>1.99</v>
      </c>
      <c r="I716" s="7" t="s">
        <v>43</v>
      </c>
      <c r="J716" s="7" t="s">
        <v>62</v>
      </c>
      <c r="K716" s="7" t="s">
        <v>71</v>
      </c>
      <c r="L716" s="7" t="s">
        <v>93</v>
      </c>
      <c r="M716" s="7" t="s">
        <v>94</v>
      </c>
      <c r="N716" s="7" t="s">
        <v>151</v>
      </c>
      <c r="O716" s="6">
        <v>0.42</v>
      </c>
      <c r="P716" s="7" t="s">
        <v>36</v>
      </c>
      <c r="Q716" s="7" t="s">
        <v>37</v>
      </c>
      <c r="R716" s="7" t="s">
        <v>128</v>
      </c>
      <c r="S716" s="8" t="s">
        <v>1564</v>
      </c>
      <c r="T716" s="6">
        <v>35473</v>
      </c>
      <c r="U716" s="9">
        <v>42021</v>
      </c>
      <c r="V716" s="9">
        <v>42023</v>
      </c>
      <c r="W716" s="9" t="s">
        <v>1416</v>
      </c>
      <c r="X716" s="10">
        <f>NETWORKDAYS(Table1[[#This Row],[Order Date]],Table1[[#This Row],[Ship Date]])</f>
        <v>1</v>
      </c>
      <c r="Y716" s="6">
        <v>-144.59200000000001</v>
      </c>
      <c r="Z716" s="6">
        <v>8</v>
      </c>
      <c r="AA716" s="6">
        <v>128.13</v>
      </c>
      <c r="AB716" s="6">
        <v>16.420000000000002</v>
      </c>
    </row>
    <row r="717" spans="1:28" ht="90" x14ac:dyDescent="0.45">
      <c r="A717" s="6">
        <v>1873</v>
      </c>
      <c r="B717" s="6">
        <v>90099</v>
      </c>
      <c r="C717" s="7" t="s">
        <v>1565</v>
      </c>
      <c r="D717" s="8" t="s">
        <v>28</v>
      </c>
      <c r="E717" s="7" t="s">
        <v>86</v>
      </c>
      <c r="F717" s="6">
        <v>0.03</v>
      </c>
      <c r="G717" s="6">
        <v>90.48</v>
      </c>
      <c r="H717" s="6">
        <v>19.989999999999998</v>
      </c>
      <c r="I717" s="7" t="s">
        <v>43</v>
      </c>
      <c r="J717" s="7" t="s">
        <v>62</v>
      </c>
      <c r="K717" s="7" t="s">
        <v>45</v>
      </c>
      <c r="L717" s="7" t="s">
        <v>423</v>
      </c>
      <c r="M717" s="7" t="s">
        <v>47</v>
      </c>
      <c r="N717" s="7" t="s">
        <v>1501</v>
      </c>
      <c r="O717" s="6">
        <v>0.4</v>
      </c>
      <c r="P717" s="7" t="s">
        <v>36</v>
      </c>
      <c r="Q717" s="7" t="s">
        <v>37</v>
      </c>
      <c r="R717" s="7" t="s">
        <v>96</v>
      </c>
      <c r="S717" s="8" t="s">
        <v>1566</v>
      </c>
      <c r="T717" s="6">
        <v>33403</v>
      </c>
      <c r="U717" s="9">
        <v>42021</v>
      </c>
      <c r="V717" s="9">
        <v>42023</v>
      </c>
      <c r="W717" s="9" t="s">
        <v>1416</v>
      </c>
      <c r="X717" s="10">
        <f>NETWORKDAYS(Table1[[#This Row],[Order Date]],Table1[[#This Row],[Ship Date]])</f>
        <v>1</v>
      </c>
      <c r="Y717" s="6">
        <v>15.353999999999999</v>
      </c>
      <c r="Z717" s="6">
        <v>1</v>
      </c>
      <c r="AA717" s="6">
        <v>99.69</v>
      </c>
      <c r="AB717" s="6">
        <v>90.45</v>
      </c>
    </row>
    <row r="718" spans="1:28" ht="39" x14ac:dyDescent="0.45">
      <c r="A718" s="6">
        <v>1873</v>
      </c>
      <c r="B718" s="6">
        <v>90099</v>
      </c>
      <c r="C718" s="7" t="s">
        <v>1565</v>
      </c>
      <c r="D718" s="8" t="s">
        <v>28</v>
      </c>
      <c r="E718" s="7" t="s">
        <v>86</v>
      </c>
      <c r="F718" s="6">
        <v>0.06</v>
      </c>
      <c r="G718" s="6">
        <v>22.84</v>
      </c>
      <c r="H718" s="6">
        <v>8.18</v>
      </c>
      <c r="I718" s="7" t="s">
        <v>43</v>
      </c>
      <c r="J718" s="7" t="s">
        <v>62</v>
      </c>
      <c r="K718" s="7" t="s">
        <v>45</v>
      </c>
      <c r="L718" s="7" t="s">
        <v>55</v>
      </c>
      <c r="M718" s="7" t="s">
        <v>47</v>
      </c>
      <c r="N718" s="7" t="s">
        <v>898</v>
      </c>
      <c r="O718" s="6">
        <v>0.39</v>
      </c>
      <c r="P718" s="7" t="s">
        <v>36</v>
      </c>
      <c r="Q718" s="7" t="s">
        <v>37</v>
      </c>
      <c r="R718" s="7" t="s">
        <v>96</v>
      </c>
      <c r="S718" s="8" t="s">
        <v>1566</v>
      </c>
      <c r="T718" s="6">
        <v>33403</v>
      </c>
      <c r="U718" s="9">
        <v>42021</v>
      </c>
      <c r="V718" s="9">
        <v>42021</v>
      </c>
      <c r="W718" s="9" t="s">
        <v>1416</v>
      </c>
      <c r="X718" s="10">
        <f>NETWORKDAYS(Table1[[#This Row],[Order Date]],Table1[[#This Row],[Ship Date]])</f>
        <v>0</v>
      </c>
      <c r="Y718" s="6">
        <v>-357.92399999999998</v>
      </c>
      <c r="Z718" s="6">
        <v>7</v>
      </c>
      <c r="AA718" s="6">
        <v>152.49</v>
      </c>
      <c r="AB718" s="6">
        <v>22.78</v>
      </c>
    </row>
    <row r="719" spans="1:28" ht="39" x14ac:dyDescent="0.45">
      <c r="A719" s="6">
        <v>2579</v>
      </c>
      <c r="B719" s="6">
        <v>88297</v>
      </c>
      <c r="C719" s="7" t="s">
        <v>126</v>
      </c>
      <c r="D719" s="8" t="s">
        <v>28</v>
      </c>
      <c r="E719" s="7" t="s">
        <v>86</v>
      </c>
      <c r="F719" s="6">
        <v>7.0000000000000007E-2</v>
      </c>
      <c r="G719" s="6">
        <v>1.76</v>
      </c>
      <c r="H719" s="6">
        <v>4.8600000000000003</v>
      </c>
      <c r="I719" s="7" t="s">
        <v>43</v>
      </c>
      <c r="J719" s="7" t="s">
        <v>87</v>
      </c>
      <c r="K719" s="7" t="s">
        <v>32</v>
      </c>
      <c r="L719" s="7" t="s">
        <v>99</v>
      </c>
      <c r="M719" s="7" t="s">
        <v>47</v>
      </c>
      <c r="N719" s="7" t="s">
        <v>1353</v>
      </c>
      <c r="O719" s="6">
        <v>0.41</v>
      </c>
      <c r="P719" s="7" t="s">
        <v>36</v>
      </c>
      <c r="Q719" s="7" t="s">
        <v>37</v>
      </c>
      <c r="R719" s="7" t="s">
        <v>128</v>
      </c>
      <c r="S719" s="8" t="s">
        <v>129</v>
      </c>
      <c r="T719" s="6">
        <v>36869</v>
      </c>
      <c r="U719" s="9">
        <v>42021</v>
      </c>
      <c r="V719" s="9">
        <v>42021</v>
      </c>
      <c r="W719" s="9" t="s">
        <v>1416</v>
      </c>
      <c r="X719" s="10">
        <f>NETWORKDAYS(Table1[[#This Row],[Order Date]],Table1[[#This Row],[Ship Date]])</f>
        <v>0</v>
      </c>
      <c r="Y719" s="6">
        <v>0.58799999999999997</v>
      </c>
      <c r="Z719" s="6">
        <v>15</v>
      </c>
      <c r="AA719" s="6">
        <v>26.01</v>
      </c>
      <c r="AB719" s="6">
        <v>1.69</v>
      </c>
    </row>
    <row r="720" spans="1:28" ht="39" x14ac:dyDescent="0.45">
      <c r="A720" s="6">
        <v>2618</v>
      </c>
      <c r="B720" s="6">
        <v>46884</v>
      </c>
      <c r="C720" s="7" t="s">
        <v>1567</v>
      </c>
      <c r="D720" s="8" t="s">
        <v>78</v>
      </c>
      <c r="E720" s="7" t="s">
        <v>86</v>
      </c>
      <c r="F720" s="6">
        <v>0.1</v>
      </c>
      <c r="G720" s="6">
        <v>7.64</v>
      </c>
      <c r="H720" s="6">
        <v>1.39</v>
      </c>
      <c r="I720" s="7" t="s">
        <v>43</v>
      </c>
      <c r="J720" s="7" t="s">
        <v>62</v>
      </c>
      <c r="K720" s="7" t="s">
        <v>45</v>
      </c>
      <c r="L720" s="7" t="s">
        <v>423</v>
      </c>
      <c r="M720" s="7" t="s">
        <v>47</v>
      </c>
      <c r="N720" s="7" t="s">
        <v>1568</v>
      </c>
      <c r="O720" s="6">
        <v>0.36</v>
      </c>
      <c r="P720" s="7" t="s">
        <v>36</v>
      </c>
      <c r="Q720" s="7" t="s">
        <v>82</v>
      </c>
      <c r="R720" s="7" t="s">
        <v>83</v>
      </c>
      <c r="S720" s="8" t="s">
        <v>84</v>
      </c>
      <c r="T720" s="6">
        <v>10004</v>
      </c>
      <c r="U720" s="9">
        <v>42021</v>
      </c>
      <c r="V720" s="9">
        <v>42023</v>
      </c>
      <c r="W720" s="9" t="s">
        <v>1416</v>
      </c>
      <c r="X720" s="10">
        <f>NETWORKDAYS(Table1[[#This Row],[Order Date]],Table1[[#This Row],[Ship Date]])</f>
        <v>1</v>
      </c>
      <c r="Y720" s="6">
        <v>16.12</v>
      </c>
      <c r="Z720" s="6">
        <v>18</v>
      </c>
      <c r="AA720" s="6">
        <v>130.11000000000001</v>
      </c>
      <c r="AB720" s="6">
        <v>7.54</v>
      </c>
    </row>
    <row r="721" spans="1:28" ht="51.75" x14ac:dyDescent="0.45">
      <c r="A721" s="6">
        <v>2618</v>
      </c>
      <c r="B721" s="6">
        <v>46884</v>
      </c>
      <c r="C721" s="7" t="s">
        <v>1567</v>
      </c>
      <c r="D721" s="8" t="s">
        <v>78</v>
      </c>
      <c r="E721" s="7" t="s">
        <v>86</v>
      </c>
      <c r="F721" s="6">
        <v>0</v>
      </c>
      <c r="G721" s="6">
        <v>125.99</v>
      </c>
      <c r="H721" s="6">
        <v>2.5</v>
      </c>
      <c r="I721" s="7" t="s">
        <v>43</v>
      </c>
      <c r="J721" s="7" t="s">
        <v>62</v>
      </c>
      <c r="K721" s="7" t="s">
        <v>71</v>
      </c>
      <c r="L721" s="7" t="s">
        <v>234</v>
      </c>
      <c r="M721" s="7" t="s">
        <v>47</v>
      </c>
      <c r="N721" s="7" t="s">
        <v>1569</v>
      </c>
      <c r="O721" s="6">
        <v>0.59</v>
      </c>
      <c r="P721" s="7" t="s">
        <v>36</v>
      </c>
      <c r="Q721" s="7" t="s">
        <v>82</v>
      </c>
      <c r="R721" s="7" t="s">
        <v>83</v>
      </c>
      <c r="S721" s="8" t="s">
        <v>84</v>
      </c>
      <c r="T721" s="6">
        <v>10004</v>
      </c>
      <c r="U721" s="9">
        <v>42021</v>
      </c>
      <c r="V721" s="9">
        <v>42023</v>
      </c>
      <c r="W721" s="9" t="s">
        <v>1416</v>
      </c>
      <c r="X721" s="10">
        <f>NETWORKDAYS(Table1[[#This Row],[Order Date]],Table1[[#This Row],[Ship Date]])</f>
        <v>1</v>
      </c>
      <c r="Y721" s="6">
        <v>-815.9008</v>
      </c>
      <c r="Z721" s="6">
        <v>3</v>
      </c>
      <c r="AA721" s="6">
        <v>337.34</v>
      </c>
      <c r="AB721" s="6">
        <v>125.99</v>
      </c>
    </row>
    <row r="722" spans="1:28" ht="39" x14ac:dyDescent="0.45">
      <c r="A722" s="6">
        <v>2618</v>
      </c>
      <c r="B722" s="6">
        <v>46884</v>
      </c>
      <c r="C722" s="7" t="s">
        <v>1567</v>
      </c>
      <c r="D722" s="8" t="s">
        <v>78</v>
      </c>
      <c r="E722" s="7" t="s">
        <v>86</v>
      </c>
      <c r="F722" s="6">
        <v>0.1</v>
      </c>
      <c r="G722" s="6">
        <v>11.55</v>
      </c>
      <c r="H722" s="6">
        <v>2.36</v>
      </c>
      <c r="I722" s="7" t="s">
        <v>43</v>
      </c>
      <c r="J722" s="7" t="s">
        <v>62</v>
      </c>
      <c r="K722" s="7" t="s">
        <v>45</v>
      </c>
      <c r="L722" s="7" t="s">
        <v>105</v>
      </c>
      <c r="M722" s="7" t="s">
        <v>56</v>
      </c>
      <c r="N722" s="7" t="s">
        <v>862</v>
      </c>
      <c r="O722" s="6">
        <v>0.55000000000000004</v>
      </c>
      <c r="P722" s="7" t="s">
        <v>36</v>
      </c>
      <c r="Q722" s="7" t="s">
        <v>82</v>
      </c>
      <c r="R722" s="7" t="s">
        <v>83</v>
      </c>
      <c r="S722" s="8" t="s">
        <v>84</v>
      </c>
      <c r="T722" s="6">
        <v>10004</v>
      </c>
      <c r="U722" s="9">
        <v>42021</v>
      </c>
      <c r="V722" s="9">
        <v>42022</v>
      </c>
      <c r="W722" s="9" t="s">
        <v>1416</v>
      </c>
      <c r="X722" s="10">
        <f>NETWORKDAYS(Table1[[#This Row],[Order Date]],Table1[[#This Row],[Ship Date]])</f>
        <v>0</v>
      </c>
      <c r="Y722" s="6">
        <v>15.808</v>
      </c>
      <c r="Z722" s="6">
        <v>25</v>
      </c>
      <c r="AA722" s="6">
        <v>280.43</v>
      </c>
      <c r="AB722" s="6">
        <v>11.45</v>
      </c>
    </row>
    <row r="723" spans="1:28" ht="102.75" x14ac:dyDescent="0.45">
      <c r="A723" s="6">
        <v>2628</v>
      </c>
      <c r="B723" s="6">
        <v>85916</v>
      </c>
      <c r="C723" s="7" t="s">
        <v>1570</v>
      </c>
      <c r="D723" s="8" t="s">
        <v>42</v>
      </c>
      <c r="E723" s="7" t="s">
        <v>86</v>
      </c>
      <c r="F723" s="6">
        <v>0.02</v>
      </c>
      <c r="G723" s="6">
        <v>30.53</v>
      </c>
      <c r="H723" s="6">
        <v>19.989999999999998</v>
      </c>
      <c r="I723" s="7" t="s">
        <v>54</v>
      </c>
      <c r="J723" s="7" t="s">
        <v>62</v>
      </c>
      <c r="K723" s="7" t="s">
        <v>45</v>
      </c>
      <c r="L723" s="7" t="s">
        <v>121</v>
      </c>
      <c r="M723" s="7" t="s">
        <v>47</v>
      </c>
      <c r="N723" s="7" t="s">
        <v>1543</v>
      </c>
      <c r="O723" s="6">
        <v>0.39</v>
      </c>
      <c r="P723" s="7" t="s">
        <v>36</v>
      </c>
      <c r="Q723" s="7" t="s">
        <v>49</v>
      </c>
      <c r="R723" s="7" t="s">
        <v>567</v>
      </c>
      <c r="S723" s="8" t="s">
        <v>1571</v>
      </c>
      <c r="T723" s="6">
        <v>73160</v>
      </c>
      <c r="U723" s="9">
        <v>42021</v>
      </c>
      <c r="V723" s="9">
        <v>42023</v>
      </c>
      <c r="W723" s="9" t="s">
        <v>1416</v>
      </c>
      <c r="X723" s="10">
        <f>NETWORKDAYS(Table1[[#This Row],[Order Date]],Table1[[#This Row],[Ship Date]])</f>
        <v>1</v>
      </c>
      <c r="Y723" s="6">
        <v>-54.63</v>
      </c>
      <c r="Z723" s="6">
        <v>14</v>
      </c>
      <c r="AA723" s="6">
        <v>448.47</v>
      </c>
      <c r="AB723" s="6">
        <v>30.51</v>
      </c>
    </row>
    <row r="724" spans="1:28" ht="51.75" x14ac:dyDescent="0.45">
      <c r="A724" s="6">
        <v>526</v>
      </c>
      <c r="B724" s="6">
        <v>90027</v>
      </c>
      <c r="C724" s="7" t="s">
        <v>1572</v>
      </c>
      <c r="D724" s="8" t="s">
        <v>53</v>
      </c>
      <c r="E724" s="7" t="s">
        <v>147</v>
      </c>
      <c r="F724" s="6">
        <v>0</v>
      </c>
      <c r="G724" s="6">
        <v>1.88</v>
      </c>
      <c r="H724" s="6">
        <v>1.49</v>
      </c>
      <c r="I724" s="7" t="s">
        <v>43</v>
      </c>
      <c r="J724" s="7" t="s">
        <v>87</v>
      </c>
      <c r="K724" s="7" t="s">
        <v>45</v>
      </c>
      <c r="L724" s="7" t="s">
        <v>46</v>
      </c>
      <c r="M724" s="7" t="s">
        <v>47</v>
      </c>
      <c r="N724" s="7" t="s">
        <v>274</v>
      </c>
      <c r="O724" s="6">
        <v>0.37</v>
      </c>
      <c r="P724" s="7" t="s">
        <v>36</v>
      </c>
      <c r="Q724" s="7" t="s">
        <v>58</v>
      </c>
      <c r="R724" s="7" t="s">
        <v>229</v>
      </c>
      <c r="S724" s="8" t="s">
        <v>1573</v>
      </c>
      <c r="T724" s="6">
        <v>85204</v>
      </c>
      <c r="U724" s="9">
        <v>42021</v>
      </c>
      <c r="V724" s="9">
        <v>42022</v>
      </c>
      <c r="W724" s="9" t="s">
        <v>1416</v>
      </c>
      <c r="X724" s="10">
        <f>NETWORKDAYS(Table1[[#This Row],[Order Date]],Table1[[#This Row],[Ship Date]])</f>
        <v>0</v>
      </c>
      <c r="Y724" s="6">
        <v>-15.5595</v>
      </c>
      <c r="Z724" s="6">
        <v>13</v>
      </c>
      <c r="AA724" s="6">
        <v>25.39</v>
      </c>
      <c r="AB724" s="6">
        <v>1.88</v>
      </c>
    </row>
    <row r="725" spans="1:28" ht="26.25" x14ac:dyDescent="0.45">
      <c r="A725" s="6">
        <v>526</v>
      </c>
      <c r="B725" s="6">
        <v>90027</v>
      </c>
      <c r="C725" s="7" t="s">
        <v>1572</v>
      </c>
      <c r="D725" s="8" t="s">
        <v>53</v>
      </c>
      <c r="E725" s="7" t="s">
        <v>147</v>
      </c>
      <c r="F725" s="6">
        <v>0.06</v>
      </c>
      <c r="G725" s="6">
        <v>5.78</v>
      </c>
      <c r="H725" s="6">
        <v>5.67</v>
      </c>
      <c r="I725" s="7" t="s">
        <v>43</v>
      </c>
      <c r="J725" s="7" t="s">
        <v>87</v>
      </c>
      <c r="K725" s="7" t="s">
        <v>45</v>
      </c>
      <c r="L725" s="7" t="s">
        <v>55</v>
      </c>
      <c r="M725" s="7" t="s">
        <v>47</v>
      </c>
      <c r="N725" s="7" t="s">
        <v>1574</v>
      </c>
      <c r="O725" s="6">
        <v>0.36</v>
      </c>
      <c r="P725" s="7" t="s">
        <v>36</v>
      </c>
      <c r="Q725" s="7" t="s">
        <v>58</v>
      </c>
      <c r="R725" s="7" t="s">
        <v>229</v>
      </c>
      <c r="S725" s="8" t="s">
        <v>1573</v>
      </c>
      <c r="T725" s="6">
        <v>85204</v>
      </c>
      <c r="U725" s="9">
        <v>42021</v>
      </c>
      <c r="V725" s="9">
        <v>42022</v>
      </c>
      <c r="W725" s="9" t="s">
        <v>1416</v>
      </c>
      <c r="X725" s="10">
        <f>NETWORKDAYS(Table1[[#This Row],[Order Date]],Table1[[#This Row],[Ship Date]])</f>
        <v>0</v>
      </c>
      <c r="Y725" s="6">
        <v>-108.19</v>
      </c>
      <c r="Z725" s="6">
        <v>15</v>
      </c>
      <c r="AA725" s="6">
        <v>87.27</v>
      </c>
      <c r="AB725" s="6">
        <v>5.72</v>
      </c>
    </row>
    <row r="726" spans="1:28" ht="51.75" x14ac:dyDescent="0.45">
      <c r="A726" s="6">
        <v>2059</v>
      </c>
      <c r="B726" s="6">
        <v>88039</v>
      </c>
      <c r="C726" s="7" t="s">
        <v>1575</v>
      </c>
      <c r="D726" s="8" t="s">
        <v>28</v>
      </c>
      <c r="E726" s="7" t="s">
        <v>147</v>
      </c>
      <c r="F726" s="6">
        <v>0.09</v>
      </c>
      <c r="G726" s="6">
        <v>28.48</v>
      </c>
      <c r="H726" s="6">
        <v>1.99</v>
      </c>
      <c r="I726" s="7" t="s">
        <v>43</v>
      </c>
      <c r="J726" s="7" t="s">
        <v>62</v>
      </c>
      <c r="K726" s="7" t="s">
        <v>71</v>
      </c>
      <c r="L726" s="7" t="s">
        <v>93</v>
      </c>
      <c r="M726" s="7" t="s">
        <v>94</v>
      </c>
      <c r="N726" s="7" t="s">
        <v>1345</v>
      </c>
      <c r="O726" s="6">
        <v>0.4</v>
      </c>
      <c r="P726" s="7" t="s">
        <v>36</v>
      </c>
      <c r="Q726" s="7" t="s">
        <v>37</v>
      </c>
      <c r="R726" s="7" t="s">
        <v>65</v>
      </c>
      <c r="S726" s="8" t="s">
        <v>1576</v>
      </c>
      <c r="T726" s="6">
        <v>27260</v>
      </c>
      <c r="U726" s="9">
        <v>42021</v>
      </c>
      <c r="V726" s="9">
        <v>42022</v>
      </c>
      <c r="W726" s="9" t="s">
        <v>1416</v>
      </c>
      <c r="X726" s="10">
        <f>NETWORKDAYS(Table1[[#This Row],[Order Date]],Table1[[#This Row],[Ship Date]])</f>
        <v>0</v>
      </c>
      <c r="Y726" s="6">
        <v>-1250.7460000000001</v>
      </c>
      <c r="Z726" s="6">
        <v>13</v>
      </c>
      <c r="AA726" s="6">
        <v>336.92</v>
      </c>
      <c r="AB726" s="6">
        <v>28.39</v>
      </c>
    </row>
    <row r="727" spans="1:28" ht="77.25" x14ac:dyDescent="0.45">
      <c r="A727" s="6">
        <v>2725</v>
      </c>
      <c r="B727" s="6">
        <v>88958</v>
      </c>
      <c r="C727" s="7" t="s">
        <v>1577</v>
      </c>
      <c r="D727" s="8" t="s">
        <v>28</v>
      </c>
      <c r="E727" s="7" t="s">
        <v>147</v>
      </c>
      <c r="F727" s="6">
        <v>0.05</v>
      </c>
      <c r="G727" s="6">
        <v>28.15</v>
      </c>
      <c r="H727" s="6">
        <v>6.17</v>
      </c>
      <c r="I727" s="7" t="s">
        <v>43</v>
      </c>
      <c r="J727" s="7" t="s">
        <v>87</v>
      </c>
      <c r="K727" s="7" t="s">
        <v>45</v>
      </c>
      <c r="L727" s="7" t="s">
        <v>105</v>
      </c>
      <c r="M727" s="7" t="s">
        <v>94</v>
      </c>
      <c r="N727" s="7" t="s">
        <v>1578</v>
      </c>
      <c r="O727" s="6">
        <v>0.55000000000000004</v>
      </c>
      <c r="P727" s="7" t="s">
        <v>36</v>
      </c>
      <c r="Q727" s="7" t="s">
        <v>37</v>
      </c>
      <c r="R727" s="7" t="s">
        <v>369</v>
      </c>
      <c r="S727" s="8" t="s">
        <v>1579</v>
      </c>
      <c r="T727" s="6">
        <v>37042</v>
      </c>
      <c r="U727" s="9">
        <v>42021</v>
      </c>
      <c r="V727" s="9">
        <v>42022</v>
      </c>
      <c r="W727" s="9" t="s">
        <v>1416</v>
      </c>
      <c r="X727" s="10">
        <f>NETWORKDAYS(Table1[[#This Row],[Order Date]],Table1[[#This Row],[Ship Date]])</f>
        <v>0</v>
      </c>
      <c r="Y727" s="6">
        <v>-66.248000000000005</v>
      </c>
      <c r="Z727" s="6">
        <v>10</v>
      </c>
      <c r="AA727" s="6">
        <v>282.38</v>
      </c>
      <c r="AB727" s="6">
        <v>28.1</v>
      </c>
    </row>
    <row r="728" spans="1:28" ht="39" x14ac:dyDescent="0.45">
      <c r="A728" s="6">
        <v>2443</v>
      </c>
      <c r="B728" s="6">
        <v>89299</v>
      </c>
      <c r="C728" s="7" t="s">
        <v>1580</v>
      </c>
      <c r="D728" s="8" t="s">
        <v>28</v>
      </c>
      <c r="E728" s="7" t="s">
        <v>70</v>
      </c>
      <c r="F728" s="6">
        <v>0.05</v>
      </c>
      <c r="G728" s="6">
        <v>58.1</v>
      </c>
      <c r="H728" s="6">
        <v>1.49</v>
      </c>
      <c r="I728" s="7" t="s">
        <v>43</v>
      </c>
      <c r="J728" s="7" t="s">
        <v>62</v>
      </c>
      <c r="K728" s="7" t="s">
        <v>45</v>
      </c>
      <c r="L728" s="7" t="s">
        <v>46</v>
      </c>
      <c r="M728" s="7" t="s">
        <v>47</v>
      </c>
      <c r="N728" s="7" t="s">
        <v>561</v>
      </c>
      <c r="O728" s="6">
        <v>0.38</v>
      </c>
      <c r="P728" s="7" t="s">
        <v>36</v>
      </c>
      <c r="Q728" s="7" t="s">
        <v>37</v>
      </c>
      <c r="R728" s="7" t="s">
        <v>96</v>
      </c>
      <c r="S728" s="8" t="s">
        <v>101</v>
      </c>
      <c r="T728" s="6">
        <v>33142</v>
      </c>
      <c r="U728" s="9">
        <v>42022</v>
      </c>
      <c r="V728" s="9">
        <v>42022</v>
      </c>
      <c r="W728" s="9" t="s">
        <v>1416</v>
      </c>
      <c r="X728" s="10">
        <f>NETWORKDAYS(Table1[[#This Row],[Order Date]],Table1[[#This Row],[Ship Date]])</f>
        <v>0</v>
      </c>
      <c r="Y728" s="6">
        <v>1633.9860000000001</v>
      </c>
      <c r="Z728" s="6">
        <v>13</v>
      </c>
      <c r="AA728" s="6">
        <v>739.06</v>
      </c>
      <c r="AB728" s="6">
        <v>58.05</v>
      </c>
    </row>
    <row r="729" spans="1:28" ht="77.25" x14ac:dyDescent="0.45">
      <c r="A729" s="6">
        <v>1971</v>
      </c>
      <c r="B729" s="6">
        <v>91550</v>
      </c>
      <c r="C729" s="7" t="s">
        <v>1581</v>
      </c>
      <c r="D729" s="8" t="s">
        <v>28</v>
      </c>
      <c r="E729" s="7" t="s">
        <v>86</v>
      </c>
      <c r="F729" s="6">
        <v>0.02</v>
      </c>
      <c r="G729" s="6">
        <v>11.58</v>
      </c>
      <c r="H729" s="6">
        <v>5.72</v>
      </c>
      <c r="I729" s="7" t="s">
        <v>43</v>
      </c>
      <c r="J729" s="7" t="s">
        <v>62</v>
      </c>
      <c r="K729" s="7" t="s">
        <v>45</v>
      </c>
      <c r="L729" s="7" t="s">
        <v>423</v>
      </c>
      <c r="M729" s="7" t="s">
        <v>47</v>
      </c>
      <c r="N729" s="7" t="s">
        <v>1127</v>
      </c>
      <c r="O729" s="6">
        <v>0.35</v>
      </c>
      <c r="P729" s="7" t="s">
        <v>36</v>
      </c>
      <c r="Q729" s="7" t="s">
        <v>37</v>
      </c>
      <c r="R729" s="7" t="s">
        <v>38</v>
      </c>
      <c r="S729" s="8" t="s">
        <v>1582</v>
      </c>
      <c r="T729" s="6">
        <v>38801</v>
      </c>
      <c r="U729" s="9">
        <v>42022</v>
      </c>
      <c r="V729" s="9">
        <v>42023</v>
      </c>
      <c r="W729" s="9" t="s">
        <v>1416</v>
      </c>
      <c r="X729" s="10">
        <f>NETWORKDAYS(Table1[[#This Row],[Order Date]],Table1[[#This Row],[Ship Date]])</f>
        <v>1</v>
      </c>
      <c r="Y729" s="6">
        <v>-259.75599999999997</v>
      </c>
      <c r="Z729" s="6">
        <v>3</v>
      </c>
      <c r="AA729" s="6">
        <v>35.479999999999997</v>
      </c>
      <c r="AB729" s="6">
        <v>11.56</v>
      </c>
    </row>
    <row r="730" spans="1:28" ht="51.75" x14ac:dyDescent="0.45">
      <c r="A730" s="6">
        <v>1972</v>
      </c>
      <c r="B730" s="6">
        <v>91550</v>
      </c>
      <c r="C730" s="7" t="s">
        <v>1583</v>
      </c>
      <c r="D730" s="8" t="s">
        <v>78</v>
      </c>
      <c r="E730" s="7" t="s">
        <v>86</v>
      </c>
      <c r="F730" s="6">
        <v>0.05</v>
      </c>
      <c r="G730" s="6">
        <v>350.99</v>
      </c>
      <c r="H730" s="6">
        <v>39</v>
      </c>
      <c r="I730" s="7" t="s">
        <v>30</v>
      </c>
      <c r="J730" s="7" t="s">
        <v>62</v>
      </c>
      <c r="K730" s="7" t="s">
        <v>32</v>
      </c>
      <c r="L730" s="7" t="s">
        <v>80</v>
      </c>
      <c r="M730" s="7" t="s">
        <v>73</v>
      </c>
      <c r="N730" s="7" t="s">
        <v>1457</v>
      </c>
      <c r="O730" s="6">
        <v>0.55000000000000004</v>
      </c>
      <c r="P730" s="7" t="s">
        <v>36</v>
      </c>
      <c r="Q730" s="7" t="s">
        <v>82</v>
      </c>
      <c r="R730" s="7" t="s">
        <v>291</v>
      </c>
      <c r="S730" s="8" t="s">
        <v>1584</v>
      </c>
      <c r="T730" s="6">
        <v>19090</v>
      </c>
      <c r="U730" s="9">
        <v>42022</v>
      </c>
      <c r="V730" s="9">
        <v>42024</v>
      </c>
      <c r="W730" s="9" t="s">
        <v>1416</v>
      </c>
      <c r="X730" s="10">
        <f>NETWORKDAYS(Table1[[#This Row],[Order Date]],Table1[[#This Row],[Ship Date]])</f>
        <v>2</v>
      </c>
      <c r="Y730" s="6">
        <v>1469.7275999999999</v>
      </c>
      <c r="Z730" s="6">
        <v>6</v>
      </c>
      <c r="AA730" s="6">
        <v>2130.04</v>
      </c>
      <c r="AB730" s="6">
        <v>350.94</v>
      </c>
    </row>
    <row r="731" spans="1:28" ht="51.75" x14ac:dyDescent="0.45">
      <c r="A731" s="6">
        <v>1972</v>
      </c>
      <c r="B731" s="6">
        <v>91550</v>
      </c>
      <c r="C731" s="7" t="s">
        <v>1583</v>
      </c>
      <c r="D731" s="8" t="s">
        <v>78</v>
      </c>
      <c r="E731" s="7" t="s">
        <v>86</v>
      </c>
      <c r="F731" s="6">
        <v>0.04</v>
      </c>
      <c r="G731" s="6">
        <v>15.99</v>
      </c>
      <c r="H731" s="6">
        <v>9.4</v>
      </c>
      <c r="I731" s="7" t="s">
        <v>54</v>
      </c>
      <c r="J731" s="7" t="s">
        <v>62</v>
      </c>
      <c r="K731" s="7" t="s">
        <v>71</v>
      </c>
      <c r="L731" s="7" t="s">
        <v>72</v>
      </c>
      <c r="M731" s="7" t="s">
        <v>47</v>
      </c>
      <c r="N731" s="7" t="s">
        <v>1315</v>
      </c>
      <c r="O731" s="6">
        <v>0.49</v>
      </c>
      <c r="P731" s="7" t="s">
        <v>36</v>
      </c>
      <c r="Q731" s="7" t="s">
        <v>82</v>
      </c>
      <c r="R731" s="7" t="s">
        <v>291</v>
      </c>
      <c r="S731" s="8" t="s">
        <v>1584</v>
      </c>
      <c r="T731" s="6">
        <v>19090</v>
      </c>
      <c r="U731" s="9">
        <v>42022</v>
      </c>
      <c r="V731" s="9">
        <v>42024</v>
      </c>
      <c r="W731" s="9" t="s">
        <v>1416</v>
      </c>
      <c r="X731" s="10">
        <f>NETWORKDAYS(Table1[[#This Row],[Order Date]],Table1[[#This Row],[Ship Date]])</f>
        <v>2</v>
      </c>
      <c r="Y731" s="6">
        <v>-83.553060000000002</v>
      </c>
      <c r="Z731" s="6">
        <v>5</v>
      </c>
      <c r="AA731" s="6">
        <v>82.8</v>
      </c>
      <c r="AB731" s="6">
        <v>15.95</v>
      </c>
    </row>
    <row r="732" spans="1:28" ht="77.25" x14ac:dyDescent="0.45">
      <c r="A732" s="6">
        <v>657</v>
      </c>
      <c r="B732" s="6">
        <v>91212</v>
      </c>
      <c r="C732" s="7" t="s">
        <v>1585</v>
      </c>
      <c r="D732" s="8" t="s">
        <v>78</v>
      </c>
      <c r="E732" s="7" t="s">
        <v>29</v>
      </c>
      <c r="F732" s="6">
        <v>0.1</v>
      </c>
      <c r="G732" s="6">
        <v>18.97</v>
      </c>
      <c r="H732" s="6">
        <v>9.0299999999999994</v>
      </c>
      <c r="I732" s="7" t="s">
        <v>43</v>
      </c>
      <c r="J732" s="7" t="s">
        <v>44</v>
      </c>
      <c r="K732" s="7" t="s">
        <v>45</v>
      </c>
      <c r="L732" s="7" t="s">
        <v>55</v>
      </c>
      <c r="M732" s="7" t="s">
        <v>47</v>
      </c>
      <c r="N732" s="7" t="s">
        <v>1116</v>
      </c>
      <c r="O732" s="6">
        <v>0.37</v>
      </c>
      <c r="P732" s="7" t="s">
        <v>36</v>
      </c>
      <c r="Q732" s="7" t="s">
        <v>82</v>
      </c>
      <c r="R732" s="7" t="s">
        <v>152</v>
      </c>
      <c r="S732" s="8" t="s">
        <v>1586</v>
      </c>
      <c r="T732" s="6">
        <v>1540</v>
      </c>
      <c r="U732" s="9">
        <v>42023</v>
      </c>
      <c r="V732" s="9">
        <v>42025</v>
      </c>
      <c r="W732" s="9" t="s">
        <v>1416</v>
      </c>
      <c r="X732" s="10">
        <f>NETWORKDAYS(Table1[[#This Row],[Order Date]],Table1[[#This Row],[Ship Date]])</f>
        <v>3</v>
      </c>
      <c r="Y732" s="6">
        <v>-24.204799999999999</v>
      </c>
      <c r="Z732" s="6">
        <v>1</v>
      </c>
      <c r="AA732" s="6">
        <v>19.73</v>
      </c>
      <c r="AB732" s="6">
        <v>18.87</v>
      </c>
    </row>
    <row r="733" spans="1:28" ht="77.25" x14ac:dyDescent="0.45">
      <c r="A733" s="6">
        <v>659</v>
      </c>
      <c r="B733" s="6">
        <v>91212</v>
      </c>
      <c r="C733" s="7" t="s">
        <v>1587</v>
      </c>
      <c r="D733" s="8" t="s">
        <v>78</v>
      </c>
      <c r="E733" s="7" t="s">
        <v>29</v>
      </c>
      <c r="F733" s="6">
        <v>0</v>
      </c>
      <c r="G733" s="6">
        <v>119.99</v>
      </c>
      <c r="H733" s="6">
        <v>56.14</v>
      </c>
      <c r="I733" s="7" t="s">
        <v>30</v>
      </c>
      <c r="J733" s="7" t="s">
        <v>44</v>
      </c>
      <c r="K733" s="7" t="s">
        <v>71</v>
      </c>
      <c r="L733" s="7" t="s">
        <v>72</v>
      </c>
      <c r="M733" s="7" t="s">
        <v>34</v>
      </c>
      <c r="N733" s="7" t="s">
        <v>1236</v>
      </c>
      <c r="O733" s="6">
        <v>0.39</v>
      </c>
      <c r="P733" s="7" t="s">
        <v>36</v>
      </c>
      <c r="Q733" s="7" t="s">
        <v>82</v>
      </c>
      <c r="R733" s="7" t="s">
        <v>139</v>
      </c>
      <c r="S733" s="8" t="s">
        <v>282</v>
      </c>
      <c r="T733" s="6">
        <v>5403</v>
      </c>
      <c r="U733" s="9">
        <v>42023</v>
      </c>
      <c r="V733" s="9">
        <v>42024</v>
      </c>
      <c r="W733" s="9" t="s">
        <v>1416</v>
      </c>
      <c r="X733" s="10">
        <f>NETWORKDAYS(Table1[[#This Row],[Order Date]],Table1[[#This Row],[Ship Date]])</f>
        <v>2</v>
      </c>
      <c r="Y733" s="6">
        <v>-126.05777999999999</v>
      </c>
      <c r="Z733" s="6">
        <v>5</v>
      </c>
      <c r="AA733" s="6">
        <v>615.54</v>
      </c>
      <c r="AB733" s="6">
        <v>119.99</v>
      </c>
    </row>
    <row r="734" spans="1:28" ht="102.75" x14ac:dyDescent="0.45">
      <c r="A734" s="6">
        <v>3095</v>
      </c>
      <c r="B734" s="6">
        <v>86220</v>
      </c>
      <c r="C734" s="7" t="s">
        <v>1588</v>
      </c>
      <c r="D734" s="8" t="s">
        <v>78</v>
      </c>
      <c r="E734" s="7" t="s">
        <v>29</v>
      </c>
      <c r="F734" s="6">
        <v>0.09</v>
      </c>
      <c r="G734" s="6">
        <v>207.48</v>
      </c>
      <c r="H734" s="6">
        <v>0.99</v>
      </c>
      <c r="I734" s="7" t="s">
        <v>43</v>
      </c>
      <c r="J734" s="7" t="s">
        <v>44</v>
      </c>
      <c r="K734" s="7" t="s">
        <v>45</v>
      </c>
      <c r="L734" s="7" t="s">
        <v>63</v>
      </c>
      <c r="M734" s="7" t="s">
        <v>47</v>
      </c>
      <c r="N734" s="7" t="s">
        <v>1589</v>
      </c>
      <c r="O734" s="6">
        <v>0.55000000000000004</v>
      </c>
      <c r="P734" s="7" t="s">
        <v>36</v>
      </c>
      <c r="Q734" s="7" t="s">
        <v>82</v>
      </c>
      <c r="R734" s="7" t="s">
        <v>173</v>
      </c>
      <c r="S734" s="8" t="s">
        <v>1590</v>
      </c>
      <c r="T734" s="6">
        <v>45011</v>
      </c>
      <c r="U734" s="9">
        <v>42023</v>
      </c>
      <c r="V734" s="9">
        <v>42025</v>
      </c>
      <c r="W734" s="9" t="s">
        <v>1416</v>
      </c>
      <c r="X734" s="10">
        <f>NETWORKDAYS(Table1[[#This Row],[Order Date]],Table1[[#This Row],[Ship Date]])</f>
        <v>3</v>
      </c>
      <c r="Y734" s="6">
        <v>683.9556</v>
      </c>
      <c r="Z734" s="6">
        <v>5</v>
      </c>
      <c r="AA734" s="6">
        <v>991.24</v>
      </c>
      <c r="AB734" s="6">
        <v>207.39</v>
      </c>
    </row>
    <row r="735" spans="1:28" ht="26.25" x14ac:dyDescent="0.45">
      <c r="A735" s="6">
        <v>259</v>
      </c>
      <c r="B735" s="6">
        <v>85857</v>
      </c>
      <c r="C735" s="7" t="s">
        <v>1591</v>
      </c>
      <c r="D735" s="8" t="s">
        <v>53</v>
      </c>
      <c r="E735" s="7" t="s">
        <v>79</v>
      </c>
      <c r="F735" s="6">
        <v>0.09</v>
      </c>
      <c r="G735" s="6">
        <v>2.88</v>
      </c>
      <c r="H735" s="6">
        <v>0.7</v>
      </c>
      <c r="I735" s="7" t="s">
        <v>43</v>
      </c>
      <c r="J735" s="7" t="s">
        <v>44</v>
      </c>
      <c r="K735" s="7" t="s">
        <v>45</v>
      </c>
      <c r="L735" s="7" t="s">
        <v>105</v>
      </c>
      <c r="M735" s="7" t="s">
        <v>56</v>
      </c>
      <c r="N735" s="7" t="s">
        <v>534</v>
      </c>
      <c r="O735" s="6">
        <v>0.56000000000000005</v>
      </c>
      <c r="P735" s="7" t="s">
        <v>36</v>
      </c>
      <c r="Q735" s="7" t="s">
        <v>58</v>
      </c>
      <c r="R735" s="7" t="s">
        <v>654</v>
      </c>
      <c r="S735" s="8" t="s">
        <v>1592</v>
      </c>
      <c r="T735" s="6">
        <v>87505</v>
      </c>
      <c r="U735" s="9">
        <v>42023</v>
      </c>
      <c r="V735" s="9">
        <v>42023</v>
      </c>
      <c r="W735" s="9" t="s">
        <v>1416</v>
      </c>
      <c r="X735" s="10">
        <f>NETWORKDAYS(Table1[[#This Row],[Order Date]],Table1[[#This Row],[Ship Date]])</f>
        <v>1</v>
      </c>
      <c r="Y735" s="6">
        <v>5.7531999999999996</v>
      </c>
      <c r="Z735" s="6">
        <v>10</v>
      </c>
      <c r="AA735" s="6">
        <v>26.38</v>
      </c>
      <c r="AB735" s="6">
        <v>2.79</v>
      </c>
    </row>
    <row r="736" spans="1:28" ht="77.25" x14ac:dyDescent="0.45">
      <c r="A736" s="6">
        <v>3155</v>
      </c>
      <c r="B736" s="6">
        <v>86898</v>
      </c>
      <c r="C736" s="7" t="s">
        <v>393</v>
      </c>
      <c r="D736" s="8" t="s">
        <v>28</v>
      </c>
      <c r="E736" s="7" t="s">
        <v>29</v>
      </c>
      <c r="F736" s="6">
        <v>0.02</v>
      </c>
      <c r="G736" s="6">
        <v>60.22</v>
      </c>
      <c r="H736" s="6">
        <v>3.5</v>
      </c>
      <c r="I736" s="7" t="s">
        <v>43</v>
      </c>
      <c r="J736" s="7" t="s">
        <v>62</v>
      </c>
      <c r="K736" s="7" t="s">
        <v>45</v>
      </c>
      <c r="L736" s="7" t="s">
        <v>63</v>
      </c>
      <c r="M736" s="7" t="s">
        <v>47</v>
      </c>
      <c r="N736" s="7" t="s">
        <v>1593</v>
      </c>
      <c r="O736" s="6">
        <v>0.56999999999999995</v>
      </c>
      <c r="P736" s="7" t="s">
        <v>36</v>
      </c>
      <c r="Q736" s="7" t="s">
        <v>37</v>
      </c>
      <c r="R736" s="7" t="s">
        <v>96</v>
      </c>
      <c r="S736" s="8" t="s">
        <v>299</v>
      </c>
      <c r="T736" s="6">
        <v>32771</v>
      </c>
      <c r="U736" s="9">
        <v>42024</v>
      </c>
      <c r="V736" s="9">
        <v>42025</v>
      </c>
      <c r="W736" s="9" t="s">
        <v>1416</v>
      </c>
      <c r="X736" s="10">
        <f>NETWORKDAYS(Table1[[#This Row],[Order Date]],Table1[[#This Row],[Ship Date]])</f>
        <v>2</v>
      </c>
      <c r="Y736" s="6">
        <v>-193.91399999999999</v>
      </c>
      <c r="Z736" s="6">
        <v>9</v>
      </c>
      <c r="AA736" s="6">
        <v>541.76</v>
      </c>
      <c r="AB736" s="6">
        <v>60.2</v>
      </c>
    </row>
    <row r="737" spans="1:28" ht="51.75" x14ac:dyDescent="0.45">
      <c r="A737" s="6">
        <v>32</v>
      </c>
      <c r="B737" s="6">
        <v>89202</v>
      </c>
      <c r="C737" s="7" t="s">
        <v>1214</v>
      </c>
      <c r="D737" s="8" t="s">
        <v>53</v>
      </c>
      <c r="E737" s="7" t="s">
        <v>86</v>
      </c>
      <c r="F737" s="6">
        <v>0.09</v>
      </c>
      <c r="G737" s="6">
        <v>125.99</v>
      </c>
      <c r="H737" s="6">
        <v>7.69</v>
      </c>
      <c r="I737" s="7" t="s">
        <v>54</v>
      </c>
      <c r="J737" s="7" t="s">
        <v>62</v>
      </c>
      <c r="K737" s="7" t="s">
        <v>71</v>
      </c>
      <c r="L737" s="7" t="s">
        <v>234</v>
      </c>
      <c r="M737" s="7" t="s">
        <v>47</v>
      </c>
      <c r="N737" s="7" t="s">
        <v>616</v>
      </c>
      <c r="O737" s="6">
        <v>0.59</v>
      </c>
      <c r="P737" s="7" t="s">
        <v>36</v>
      </c>
      <c r="Q737" s="7" t="s">
        <v>58</v>
      </c>
      <c r="R737" s="7" t="s">
        <v>107</v>
      </c>
      <c r="S737" s="8" t="s">
        <v>1216</v>
      </c>
      <c r="T737" s="6">
        <v>97526</v>
      </c>
      <c r="U737" s="9">
        <v>42024</v>
      </c>
      <c r="V737" s="9">
        <v>42026</v>
      </c>
      <c r="W737" s="9" t="s">
        <v>1416</v>
      </c>
      <c r="X737" s="10">
        <f>NETWORKDAYS(Table1[[#This Row],[Order Date]],Table1[[#This Row],[Ship Date]])</f>
        <v>3</v>
      </c>
      <c r="Y737" s="6">
        <v>209.99700000000001</v>
      </c>
      <c r="Z737" s="6">
        <v>8</v>
      </c>
      <c r="AA737" s="6">
        <v>783.55</v>
      </c>
      <c r="AB737" s="6">
        <v>125.9</v>
      </c>
    </row>
    <row r="738" spans="1:28" ht="26.25" x14ac:dyDescent="0.45">
      <c r="A738" s="6">
        <v>493</v>
      </c>
      <c r="B738" s="6">
        <v>88906</v>
      </c>
      <c r="C738" s="7" t="s">
        <v>1594</v>
      </c>
      <c r="D738" s="8" t="s">
        <v>53</v>
      </c>
      <c r="E738" s="7" t="s">
        <v>147</v>
      </c>
      <c r="F738" s="6">
        <v>0.02</v>
      </c>
      <c r="G738" s="6">
        <v>6.48</v>
      </c>
      <c r="H738" s="6">
        <v>6.6</v>
      </c>
      <c r="I738" s="7" t="s">
        <v>43</v>
      </c>
      <c r="J738" s="7" t="s">
        <v>44</v>
      </c>
      <c r="K738" s="7" t="s">
        <v>45</v>
      </c>
      <c r="L738" s="7" t="s">
        <v>55</v>
      </c>
      <c r="M738" s="7" t="s">
        <v>47</v>
      </c>
      <c r="N738" s="7" t="s">
        <v>1595</v>
      </c>
      <c r="O738" s="6">
        <v>0.37</v>
      </c>
      <c r="P738" s="7" t="s">
        <v>36</v>
      </c>
      <c r="Q738" s="7" t="s">
        <v>58</v>
      </c>
      <c r="R738" s="7" t="s">
        <v>90</v>
      </c>
      <c r="S738" s="8" t="s">
        <v>1596</v>
      </c>
      <c r="T738" s="6">
        <v>98158</v>
      </c>
      <c r="U738" s="9">
        <v>42024</v>
      </c>
      <c r="V738" s="9">
        <v>42026</v>
      </c>
      <c r="W738" s="9" t="s">
        <v>1416</v>
      </c>
      <c r="X738" s="10">
        <f>NETWORKDAYS(Table1[[#This Row],[Order Date]],Table1[[#This Row],[Ship Date]])</f>
        <v>3</v>
      </c>
      <c r="Y738" s="6">
        <v>-92.05</v>
      </c>
      <c r="Z738" s="6">
        <v>10</v>
      </c>
      <c r="AA738" s="6">
        <v>66.709999999999994</v>
      </c>
      <c r="AB738" s="6">
        <v>6.46</v>
      </c>
    </row>
    <row r="739" spans="1:28" ht="51.75" x14ac:dyDescent="0.45">
      <c r="A739" s="6">
        <v>493</v>
      </c>
      <c r="B739" s="6">
        <v>88906</v>
      </c>
      <c r="C739" s="7" t="s">
        <v>1594</v>
      </c>
      <c r="D739" s="8" t="s">
        <v>53</v>
      </c>
      <c r="E739" s="7" t="s">
        <v>147</v>
      </c>
      <c r="F739" s="6">
        <v>0.04</v>
      </c>
      <c r="G739" s="6">
        <v>17.149999999999999</v>
      </c>
      <c r="H739" s="6">
        <v>4.96</v>
      </c>
      <c r="I739" s="7" t="s">
        <v>43</v>
      </c>
      <c r="J739" s="7" t="s">
        <v>44</v>
      </c>
      <c r="K739" s="7" t="s">
        <v>45</v>
      </c>
      <c r="L739" s="7" t="s">
        <v>187</v>
      </c>
      <c r="M739" s="7" t="s">
        <v>47</v>
      </c>
      <c r="N739" s="7" t="s">
        <v>1597</v>
      </c>
      <c r="O739" s="6">
        <v>0.57999999999999996</v>
      </c>
      <c r="P739" s="7" t="s">
        <v>36</v>
      </c>
      <c r="Q739" s="7" t="s">
        <v>58</v>
      </c>
      <c r="R739" s="7" t="s">
        <v>90</v>
      </c>
      <c r="S739" s="8" t="s">
        <v>1596</v>
      </c>
      <c r="T739" s="6">
        <v>98158</v>
      </c>
      <c r="U739" s="9">
        <v>42024</v>
      </c>
      <c r="V739" s="9">
        <v>42025</v>
      </c>
      <c r="W739" s="9" t="s">
        <v>1416</v>
      </c>
      <c r="X739" s="10">
        <f>NETWORKDAYS(Table1[[#This Row],[Order Date]],Table1[[#This Row],[Ship Date]])</f>
        <v>2</v>
      </c>
      <c r="Y739" s="6">
        <v>6.11</v>
      </c>
      <c r="Z739" s="6">
        <v>5</v>
      </c>
      <c r="AA739" s="6">
        <v>87.16</v>
      </c>
      <c r="AB739" s="6">
        <v>17.11</v>
      </c>
    </row>
    <row r="740" spans="1:28" ht="141" x14ac:dyDescent="0.45">
      <c r="A740" s="6">
        <v>524</v>
      </c>
      <c r="B740" s="6">
        <v>91127</v>
      </c>
      <c r="C740" s="7" t="s">
        <v>1598</v>
      </c>
      <c r="D740" s="8" t="s">
        <v>28</v>
      </c>
      <c r="E740" s="7" t="s">
        <v>147</v>
      </c>
      <c r="F740" s="6">
        <v>0.03</v>
      </c>
      <c r="G740" s="6">
        <v>1270.99</v>
      </c>
      <c r="H740" s="6">
        <v>19.989999999999998</v>
      </c>
      <c r="I740" s="7" t="s">
        <v>43</v>
      </c>
      <c r="J740" s="7" t="s">
        <v>44</v>
      </c>
      <c r="K740" s="7" t="s">
        <v>45</v>
      </c>
      <c r="L740" s="7" t="s">
        <v>46</v>
      </c>
      <c r="M740" s="7" t="s">
        <v>47</v>
      </c>
      <c r="N740" s="7" t="s">
        <v>1599</v>
      </c>
      <c r="O740" s="6">
        <v>0.35</v>
      </c>
      <c r="P740" s="7" t="s">
        <v>36</v>
      </c>
      <c r="Q740" s="7" t="s">
        <v>37</v>
      </c>
      <c r="R740" s="7" t="s">
        <v>369</v>
      </c>
      <c r="S740" s="8" t="s">
        <v>1600</v>
      </c>
      <c r="T740" s="6">
        <v>37922</v>
      </c>
      <c r="U740" s="9">
        <v>42024</v>
      </c>
      <c r="V740" s="9">
        <v>42026</v>
      </c>
      <c r="W740" s="9" t="s">
        <v>1416</v>
      </c>
      <c r="X740" s="10">
        <f>NETWORKDAYS(Table1[[#This Row],[Order Date]],Table1[[#This Row],[Ship Date]])</f>
        <v>3</v>
      </c>
      <c r="Y740" s="6">
        <v>363.55200000000002</v>
      </c>
      <c r="Z740" s="6">
        <v>2</v>
      </c>
      <c r="AA740" s="6">
        <v>2589.0100000000002</v>
      </c>
      <c r="AB740" s="6">
        <v>1270.96</v>
      </c>
    </row>
    <row r="741" spans="1:28" ht="51.75" x14ac:dyDescent="0.45">
      <c r="A741" s="6">
        <v>524</v>
      </c>
      <c r="B741" s="6">
        <v>91127</v>
      </c>
      <c r="C741" s="7" t="s">
        <v>1598</v>
      </c>
      <c r="D741" s="8" t="s">
        <v>28</v>
      </c>
      <c r="E741" s="7" t="s">
        <v>147</v>
      </c>
      <c r="F741" s="6">
        <v>7.0000000000000007E-2</v>
      </c>
      <c r="G741" s="6">
        <v>2036.48</v>
      </c>
      <c r="H741" s="6">
        <v>14.7</v>
      </c>
      <c r="I741" s="7" t="s">
        <v>30</v>
      </c>
      <c r="J741" s="7" t="s">
        <v>44</v>
      </c>
      <c r="K741" s="7" t="s">
        <v>71</v>
      </c>
      <c r="L741" s="7" t="s">
        <v>72</v>
      </c>
      <c r="M741" s="7" t="s">
        <v>73</v>
      </c>
      <c r="N741" s="7" t="s">
        <v>1024</v>
      </c>
      <c r="O741" s="6">
        <v>0.55000000000000004</v>
      </c>
      <c r="P741" s="7" t="s">
        <v>36</v>
      </c>
      <c r="Q741" s="7" t="s">
        <v>37</v>
      </c>
      <c r="R741" s="7" t="s">
        <v>369</v>
      </c>
      <c r="S741" s="8" t="s">
        <v>1600</v>
      </c>
      <c r="T741" s="6">
        <v>37922</v>
      </c>
      <c r="U741" s="9">
        <v>42024</v>
      </c>
      <c r="V741" s="9">
        <v>42026</v>
      </c>
      <c r="W741" s="9" t="s">
        <v>1416</v>
      </c>
      <c r="X741" s="10">
        <f>NETWORKDAYS(Table1[[#This Row],[Order Date]],Table1[[#This Row],[Ship Date]])</f>
        <v>3</v>
      </c>
      <c r="Y741" s="6">
        <v>-11.536</v>
      </c>
      <c r="Z741" s="6">
        <v>1</v>
      </c>
      <c r="AA741" s="6">
        <v>1893.93</v>
      </c>
      <c r="AB741" s="6">
        <v>2036.41</v>
      </c>
    </row>
    <row r="742" spans="1:28" ht="77.25" x14ac:dyDescent="0.45">
      <c r="A742" s="6">
        <v>549</v>
      </c>
      <c r="B742" s="6">
        <v>90908</v>
      </c>
      <c r="C742" s="7" t="s">
        <v>1601</v>
      </c>
      <c r="D742" s="8" t="s">
        <v>53</v>
      </c>
      <c r="E742" s="7" t="s">
        <v>147</v>
      </c>
      <c r="F742" s="6">
        <v>0.02</v>
      </c>
      <c r="G742" s="6">
        <v>7.1</v>
      </c>
      <c r="H742" s="6">
        <v>6.05</v>
      </c>
      <c r="I742" s="7" t="s">
        <v>43</v>
      </c>
      <c r="J742" s="7" t="s">
        <v>62</v>
      </c>
      <c r="K742" s="7" t="s">
        <v>45</v>
      </c>
      <c r="L742" s="7" t="s">
        <v>46</v>
      </c>
      <c r="M742" s="7" t="s">
        <v>47</v>
      </c>
      <c r="N742" s="7" t="s">
        <v>1049</v>
      </c>
      <c r="O742" s="6">
        <v>0.39</v>
      </c>
      <c r="P742" s="7" t="s">
        <v>36</v>
      </c>
      <c r="Q742" s="7" t="s">
        <v>58</v>
      </c>
      <c r="R742" s="7" t="s">
        <v>654</v>
      </c>
      <c r="S742" s="8" t="s">
        <v>1602</v>
      </c>
      <c r="T742" s="6">
        <v>88201</v>
      </c>
      <c r="U742" s="9">
        <v>42024</v>
      </c>
      <c r="V742" s="9">
        <v>42024</v>
      </c>
      <c r="W742" s="9" t="s">
        <v>1416</v>
      </c>
      <c r="X742" s="10">
        <f>NETWORKDAYS(Table1[[#This Row],[Order Date]],Table1[[#This Row],[Ship Date]])</f>
        <v>1</v>
      </c>
      <c r="Y742" s="6">
        <v>-66.378</v>
      </c>
      <c r="Z742" s="6">
        <v>9</v>
      </c>
      <c r="AA742" s="6">
        <v>66.319999999999993</v>
      </c>
      <c r="AB742" s="6">
        <v>7.08</v>
      </c>
    </row>
    <row r="743" spans="1:28" ht="77.25" x14ac:dyDescent="0.45">
      <c r="A743" s="6">
        <v>2464</v>
      </c>
      <c r="B743" s="6">
        <v>88714</v>
      </c>
      <c r="C743" s="7" t="s">
        <v>1603</v>
      </c>
      <c r="D743" s="8" t="s">
        <v>28</v>
      </c>
      <c r="E743" s="7" t="s">
        <v>147</v>
      </c>
      <c r="F743" s="6">
        <v>0.05</v>
      </c>
      <c r="G743" s="6">
        <v>6.28</v>
      </c>
      <c r="H743" s="6">
        <v>5.36</v>
      </c>
      <c r="I743" s="7" t="s">
        <v>43</v>
      </c>
      <c r="J743" s="7" t="s">
        <v>44</v>
      </c>
      <c r="K743" s="7" t="s">
        <v>45</v>
      </c>
      <c r="L743" s="7" t="s">
        <v>46</v>
      </c>
      <c r="M743" s="7" t="s">
        <v>47</v>
      </c>
      <c r="N743" s="7" t="s">
        <v>1604</v>
      </c>
      <c r="O743" s="6">
        <v>0.4</v>
      </c>
      <c r="P743" s="7" t="s">
        <v>36</v>
      </c>
      <c r="Q743" s="7" t="s">
        <v>37</v>
      </c>
      <c r="R743" s="7" t="s">
        <v>787</v>
      </c>
      <c r="S743" s="8" t="s">
        <v>1605</v>
      </c>
      <c r="T743" s="6">
        <v>71111</v>
      </c>
      <c r="U743" s="9">
        <v>42024</v>
      </c>
      <c r="V743" s="9">
        <v>42027</v>
      </c>
      <c r="W743" s="9" t="s">
        <v>1416</v>
      </c>
      <c r="X743" s="10">
        <f>NETWORKDAYS(Table1[[#This Row],[Order Date]],Table1[[#This Row],[Ship Date]])</f>
        <v>4</v>
      </c>
      <c r="Y743" s="6">
        <v>1.278</v>
      </c>
      <c r="Z743" s="6">
        <v>6</v>
      </c>
      <c r="AA743" s="6">
        <v>38.04</v>
      </c>
      <c r="AB743" s="6">
        <v>6.23</v>
      </c>
    </row>
    <row r="744" spans="1:28" ht="26.25" x14ac:dyDescent="0.45">
      <c r="A744" s="6">
        <v>2464</v>
      </c>
      <c r="B744" s="6">
        <v>88714</v>
      </c>
      <c r="C744" s="7" t="s">
        <v>1603</v>
      </c>
      <c r="D744" s="8" t="s">
        <v>28</v>
      </c>
      <c r="E744" s="7" t="s">
        <v>147</v>
      </c>
      <c r="F744" s="6">
        <v>0.04</v>
      </c>
      <c r="G744" s="6">
        <v>3.08</v>
      </c>
      <c r="H744" s="6">
        <v>0.99</v>
      </c>
      <c r="I744" s="7" t="s">
        <v>43</v>
      </c>
      <c r="J744" s="7" t="s">
        <v>44</v>
      </c>
      <c r="K744" s="7" t="s">
        <v>45</v>
      </c>
      <c r="L744" s="7" t="s">
        <v>121</v>
      </c>
      <c r="M744" s="7" t="s">
        <v>47</v>
      </c>
      <c r="N744" s="7" t="s">
        <v>998</v>
      </c>
      <c r="O744" s="6">
        <v>0.37</v>
      </c>
      <c r="P744" s="7" t="s">
        <v>36</v>
      </c>
      <c r="Q744" s="7" t="s">
        <v>37</v>
      </c>
      <c r="R744" s="7" t="s">
        <v>787</v>
      </c>
      <c r="S744" s="8" t="s">
        <v>1605</v>
      </c>
      <c r="T744" s="6">
        <v>71111</v>
      </c>
      <c r="U744" s="9">
        <v>42024</v>
      </c>
      <c r="V744" s="9">
        <v>42025</v>
      </c>
      <c r="W744" s="9" t="s">
        <v>1416</v>
      </c>
      <c r="X744" s="10">
        <f>NETWORKDAYS(Table1[[#This Row],[Order Date]],Table1[[#This Row],[Ship Date]])</f>
        <v>2</v>
      </c>
      <c r="Y744" s="6">
        <v>424.29</v>
      </c>
      <c r="Z744" s="6">
        <v>14</v>
      </c>
      <c r="AA744" s="6">
        <v>42.53</v>
      </c>
      <c r="AB744" s="6">
        <v>3.04</v>
      </c>
    </row>
    <row r="745" spans="1:28" ht="51.75" x14ac:dyDescent="0.45">
      <c r="A745" s="6">
        <v>1473</v>
      </c>
      <c r="B745" s="6">
        <v>87076</v>
      </c>
      <c r="C745" s="7" t="s">
        <v>1606</v>
      </c>
      <c r="D745" s="8" t="s">
        <v>78</v>
      </c>
      <c r="E745" s="7" t="s">
        <v>29</v>
      </c>
      <c r="F745" s="6">
        <v>0.04</v>
      </c>
      <c r="G745" s="6">
        <v>9.7799999999999994</v>
      </c>
      <c r="H745" s="6">
        <v>1.99</v>
      </c>
      <c r="I745" s="7" t="s">
        <v>54</v>
      </c>
      <c r="J745" s="7" t="s">
        <v>87</v>
      </c>
      <c r="K745" s="7" t="s">
        <v>71</v>
      </c>
      <c r="L745" s="7" t="s">
        <v>93</v>
      </c>
      <c r="M745" s="7" t="s">
        <v>94</v>
      </c>
      <c r="N745" s="7" t="s">
        <v>1607</v>
      </c>
      <c r="O745" s="6">
        <v>0.43</v>
      </c>
      <c r="P745" s="7" t="s">
        <v>36</v>
      </c>
      <c r="Q745" s="7" t="s">
        <v>82</v>
      </c>
      <c r="R745" s="7" t="s">
        <v>173</v>
      </c>
      <c r="S745" s="8" t="s">
        <v>1608</v>
      </c>
      <c r="T745" s="6">
        <v>44691</v>
      </c>
      <c r="U745" s="9">
        <v>42025</v>
      </c>
      <c r="V745" s="9">
        <v>42026</v>
      </c>
      <c r="W745" s="9" t="s">
        <v>1416</v>
      </c>
      <c r="X745" s="10">
        <f>NETWORKDAYS(Table1[[#This Row],[Order Date]],Table1[[#This Row],[Ship Date]])</f>
        <v>2</v>
      </c>
      <c r="Y745" s="6">
        <v>61.292700000000004</v>
      </c>
      <c r="Z745" s="6">
        <v>9</v>
      </c>
      <c r="AA745" s="6">
        <v>88.83</v>
      </c>
      <c r="AB745" s="6">
        <v>9.74</v>
      </c>
    </row>
    <row r="746" spans="1:28" ht="51.75" x14ac:dyDescent="0.45">
      <c r="A746" s="6">
        <v>1788</v>
      </c>
      <c r="B746" s="6">
        <v>88256</v>
      </c>
      <c r="C746" s="7" t="s">
        <v>1609</v>
      </c>
      <c r="D746" s="8" t="s">
        <v>28</v>
      </c>
      <c r="E746" s="7" t="s">
        <v>29</v>
      </c>
      <c r="F746" s="6">
        <v>0.04</v>
      </c>
      <c r="G746" s="6">
        <v>205.99</v>
      </c>
      <c r="H746" s="6">
        <v>8.99</v>
      </c>
      <c r="I746" s="7" t="s">
        <v>43</v>
      </c>
      <c r="J746" s="7" t="s">
        <v>44</v>
      </c>
      <c r="K746" s="7" t="s">
        <v>71</v>
      </c>
      <c r="L746" s="7" t="s">
        <v>234</v>
      </c>
      <c r="M746" s="7" t="s">
        <v>47</v>
      </c>
      <c r="N746" s="7" t="s">
        <v>763</v>
      </c>
      <c r="O746" s="6">
        <v>0.56000000000000005</v>
      </c>
      <c r="P746" s="7" t="s">
        <v>36</v>
      </c>
      <c r="Q746" s="7" t="s">
        <v>37</v>
      </c>
      <c r="R746" s="7" t="s">
        <v>252</v>
      </c>
      <c r="S746" s="8" t="s">
        <v>1610</v>
      </c>
      <c r="T746" s="6">
        <v>30188</v>
      </c>
      <c r="U746" s="9">
        <v>42025</v>
      </c>
      <c r="V746" s="9">
        <v>42026</v>
      </c>
      <c r="W746" s="9" t="s">
        <v>1416</v>
      </c>
      <c r="X746" s="10">
        <f>NETWORKDAYS(Table1[[#This Row],[Order Date]],Table1[[#This Row],[Ship Date]])</f>
        <v>2</v>
      </c>
      <c r="Y746" s="6">
        <v>960.98400000000004</v>
      </c>
      <c r="Z746" s="6">
        <v>6</v>
      </c>
      <c r="AA746" s="6">
        <v>1008.53</v>
      </c>
      <c r="AB746" s="6">
        <v>205.95</v>
      </c>
    </row>
    <row r="747" spans="1:28" ht="64.5" x14ac:dyDescent="0.45">
      <c r="A747" s="6">
        <v>263</v>
      </c>
      <c r="B747" s="6">
        <v>86297</v>
      </c>
      <c r="C747" s="7" t="s">
        <v>1611</v>
      </c>
      <c r="D747" s="8" t="s">
        <v>78</v>
      </c>
      <c r="E747" s="7" t="s">
        <v>70</v>
      </c>
      <c r="F747" s="6">
        <v>0.05</v>
      </c>
      <c r="G747" s="6">
        <v>31.76</v>
      </c>
      <c r="H747" s="6">
        <v>45.51</v>
      </c>
      <c r="I747" s="7" t="s">
        <v>30</v>
      </c>
      <c r="J747" s="7" t="s">
        <v>31</v>
      </c>
      <c r="K747" s="7" t="s">
        <v>32</v>
      </c>
      <c r="L747" s="7" t="s">
        <v>33</v>
      </c>
      <c r="M747" s="7" t="s">
        <v>34</v>
      </c>
      <c r="N747" s="7" t="s">
        <v>1612</v>
      </c>
      <c r="O747" s="6">
        <v>0.65</v>
      </c>
      <c r="P747" s="7" t="s">
        <v>36</v>
      </c>
      <c r="Q747" s="7" t="s">
        <v>82</v>
      </c>
      <c r="R747" s="7" t="s">
        <v>173</v>
      </c>
      <c r="S747" s="8" t="s">
        <v>1613</v>
      </c>
      <c r="T747" s="6">
        <v>44106</v>
      </c>
      <c r="U747" s="9">
        <v>42025</v>
      </c>
      <c r="V747" s="9">
        <v>42027</v>
      </c>
      <c r="W747" s="9" t="s">
        <v>1416</v>
      </c>
      <c r="X747" s="10">
        <f>NETWORKDAYS(Table1[[#This Row],[Order Date]],Table1[[#This Row],[Ship Date]])</f>
        <v>3</v>
      </c>
      <c r="Y747" s="6">
        <v>-2177.9860960000001</v>
      </c>
      <c r="Z747" s="6">
        <v>9</v>
      </c>
      <c r="AA747" s="6">
        <v>304.33999999999997</v>
      </c>
      <c r="AB747" s="6">
        <v>31.71</v>
      </c>
    </row>
    <row r="748" spans="1:28" ht="39" x14ac:dyDescent="0.45">
      <c r="A748" s="6">
        <v>2423</v>
      </c>
      <c r="B748" s="6">
        <v>89054</v>
      </c>
      <c r="C748" s="7" t="s">
        <v>1614</v>
      </c>
      <c r="D748" s="8" t="s">
        <v>42</v>
      </c>
      <c r="E748" s="7" t="s">
        <v>79</v>
      </c>
      <c r="F748" s="6">
        <v>0.04</v>
      </c>
      <c r="G748" s="6">
        <v>100.98</v>
      </c>
      <c r="H748" s="6">
        <v>7.18</v>
      </c>
      <c r="I748" s="7" t="s">
        <v>43</v>
      </c>
      <c r="J748" s="7" t="s">
        <v>87</v>
      </c>
      <c r="K748" s="7" t="s">
        <v>71</v>
      </c>
      <c r="L748" s="7" t="s">
        <v>93</v>
      </c>
      <c r="M748" s="7" t="s">
        <v>47</v>
      </c>
      <c r="N748" s="7" t="s">
        <v>496</v>
      </c>
      <c r="O748" s="6">
        <v>0.4</v>
      </c>
      <c r="P748" s="7" t="s">
        <v>36</v>
      </c>
      <c r="Q748" s="7" t="s">
        <v>49</v>
      </c>
      <c r="R748" s="7" t="s">
        <v>236</v>
      </c>
      <c r="S748" s="8" t="s">
        <v>1615</v>
      </c>
      <c r="T748" s="6">
        <v>76053</v>
      </c>
      <c r="U748" s="9">
        <v>42025</v>
      </c>
      <c r="V748" s="9">
        <v>42030</v>
      </c>
      <c r="W748" s="9" t="s">
        <v>1416</v>
      </c>
      <c r="X748" s="10">
        <f>NETWORKDAYS(Table1[[#This Row],[Order Date]],Table1[[#This Row],[Ship Date]])</f>
        <v>4</v>
      </c>
      <c r="Y748" s="6">
        <v>269.94</v>
      </c>
      <c r="Z748" s="6">
        <v>4</v>
      </c>
      <c r="AA748" s="6">
        <v>414.91</v>
      </c>
      <c r="AB748" s="6">
        <v>100.94</v>
      </c>
    </row>
    <row r="749" spans="1:28" ht="64.5" x14ac:dyDescent="0.45">
      <c r="A749" s="6">
        <v>2882</v>
      </c>
      <c r="B749" s="6">
        <v>50917</v>
      </c>
      <c r="C749" s="7" t="s">
        <v>1185</v>
      </c>
      <c r="D749" s="8" t="s">
        <v>28</v>
      </c>
      <c r="E749" s="7" t="s">
        <v>79</v>
      </c>
      <c r="F749" s="6">
        <v>0.02</v>
      </c>
      <c r="G749" s="6">
        <v>43.98</v>
      </c>
      <c r="H749" s="6">
        <v>1.99</v>
      </c>
      <c r="I749" s="7" t="s">
        <v>43</v>
      </c>
      <c r="J749" s="7" t="s">
        <v>44</v>
      </c>
      <c r="K749" s="7" t="s">
        <v>71</v>
      </c>
      <c r="L749" s="7" t="s">
        <v>93</v>
      </c>
      <c r="M749" s="7" t="s">
        <v>94</v>
      </c>
      <c r="N749" s="7" t="s">
        <v>1616</v>
      </c>
      <c r="O749" s="6">
        <v>0.44</v>
      </c>
      <c r="P749" s="7" t="s">
        <v>36</v>
      </c>
      <c r="Q749" s="7" t="s">
        <v>37</v>
      </c>
      <c r="R749" s="7" t="s">
        <v>65</v>
      </c>
      <c r="S749" s="8" t="s">
        <v>232</v>
      </c>
      <c r="T749" s="6">
        <v>28206</v>
      </c>
      <c r="U749" s="9">
        <v>42025</v>
      </c>
      <c r="V749" s="9">
        <v>42029</v>
      </c>
      <c r="W749" s="9" t="s">
        <v>1416</v>
      </c>
      <c r="X749" s="10">
        <f>NETWORKDAYS(Table1[[#This Row],[Order Date]],Table1[[#This Row],[Ship Date]])</f>
        <v>3</v>
      </c>
      <c r="Y749" s="6">
        <v>333.76049999999998</v>
      </c>
      <c r="Z749" s="6">
        <v>40</v>
      </c>
      <c r="AA749" s="6">
        <v>1724.01</v>
      </c>
      <c r="AB749" s="6">
        <v>43.96</v>
      </c>
    </row>
    <row r="750" spans="1:28" ht="64.5" x14ac:dyDescent="0.45">
      <c r="A750" s="6">
        <v>1402</v>
      </c>
      <c r="B750" s="6">
        <v>43079</v>
      </c>
      <c r="C750" s="7" t="s">
        <v>1520</v>
      </c>
      <c r="D750" s="8" t="s">
        <v>42</v>
      </c>
      <c r="E750" s="7" t="s">
        <v>86</v>
      </c>
      <c r="F750" s="6">
        <v>0.04</v>
      </c>
      <c r="G750" s="6">
        <v>30.73</v>
      </c>
      <c r="H750" s="6">
        <v>4</v>
      </c>
      <c r="I750" s="7" t="s">
        <v>43</v>
      </c>
      <c r="J750" s="7" t="s">
        <v>87</v>
      </c>
      <c r="K750" s="7" t="s">
        <v>71</v>
      </c>
      <c r="L750" s="7" t="s">
        <v>93</v>
      </c>
      <c r="M750" s="7" t="s">
        <v>47</v>
      </c>
      <c r="N750" s="7" t="s">
        <v>1617</v>
      </c>
      <c r="O750" s="6">
        <v>0.75</v>
      </c>
      <c r="P750" s="7" t="s">
        <v>36</v>
      </c>
      <c r="Q750" s="7" t="s">
        <v>49</v>
      </c>
      <c r="R750" s="7" t="s">
        <v>75</v>
      </c>
      <c r="S750" s="8" t="s">
        <v>737</v>
      </c>
      <c r="T750" s="6">
        <v>60653</v>
      </c>
      <c r="U750" s="9">
        <v>42025</v>
      </c>
      <c r="V750" s="9">
        <v>42026</v>
      </c>
      <c r="W750" s="9" t="s">
        <v>1416</v>
      </c>
      <c r="X750" s="10">
        <f>NETWORKDAYS(Table1[[#This Row],[Order Date]],Table1[[#This Row],[Ship Date]])</f>
        <v>2</v>
      </c>
      <c r="Y750" s="6">
        <v>-20.79</v>
      </c>
      <c r="Z750" s="6">
        <v>48</v>
      </c>
      <c r="AA750" s="6">
        <v>1420.84</v>
      </c>
      <c r="AB750" s="6">
        <v>30.69</v>
      </c>
    </row>
    <row r="751" spans="1:28" ht="64.5" x14ac:dyDescent="0.45">
      <c r="A751" s="6">
        <v>1405</v>
      </c>
      <c r="B751" s="6">
        <v>86145</v>
      </c>
      <c r="C751" s="7" t="s">
        <v>1521</v>
      </c>
      <c r="D751" s="8" t="s">
        <v>42</v>
      </c>
      <c r="E751" s="7" t="s">
        <v>86</v>
      </c>
      <c r="F751" s="6">
        <v>0.04</v>
      </c>
      <c r="G751" s="6">
        <v>30.73</v>
      </c>
      <c r="H751" s="6">
        <v>4</v>
      </c>
      <c r="I751" s="7" t="s">
        <v>43</v>
      </c>
      <c r="J751" s="7" t="s">
        <v>87</v>
      </c>
      <c r="K751" s="7" t="s">
        <v>71</v>
      </c>
      <c r="L751" s="7" t="s">
        <v>93</v>
      </c>
      <c r="M751" s="7" t="s">
        <v>47</v>
      </c>
      <c r="N751" s="7" t="s">
        <v>1617</v>
      </c>
      <c r="O751" s="6">
        <v>0.75</v>
      </c>
      <c r="P751" s="7" t="s">
        <v>36</v>
      </c>
      <c r="Q751" s="7" t="s">
        <v>49</v>
      </c>
      <c r="R751" s="7" t="s">
        <v>192</v>
      </c>
      <c r="S751" s="8" t="s">
        <v>1522</v>
      </c>
      <c r="T751" s="6">
        <v>49017</v>
      </c>
      <c r="U751" s="9">
        <v>42025</v>
      </c>
      <c r="V751" s="9">
        <v>42026</v>
      </c>
      <c r="W751" s="9" t="s">
        <v>1416</v>
      </c>
      <c r="X751" s="10">
        <f>NETWORKDAYS(Table1[[#This Row],[Order Date]],Table1[[#This Row],[Ship Date]])</f>
        <v>2</v>
      </c>
      <c r="Y751" s="6">
        <v>-20.79</v>
      </c>
      <c r="Z751" s="6">
        <v>12</v>
      </c>
      <c r="AA751" s="6">
        <v>355.21</v>
      </c>
      <c r="AB751" s="6">
        <v>30.69</v>
      </c>
    </row>
    <row r="752" spans="1:28" ht="64.5" x14ac:dyDescent="0.45">
      <c r="A752" s="6">
        <v>2796</v>
      </c>
      <c r="B752" s="6">
        <v>87553</v>
      </c>
      <c r="C752" s="7" t="s">
        <v>1618</v>
      </c>
      <c r="D752" s="8" t="s">
        <v>42</v>
      </c>
      <c r="E752" s="7" t="s">
        <v>86</v>
      </c>
      <c r="F752" s="6">
        <v>0.02</v>
      </c>
      <c r="G752" s="6">
        <v>30.44</v>
      </c>
      <c r="H752" s="6">
        <v>1.49</v>
      </c>
      <c r="I752" s="7" t="s">
        <v>43</v>
      </c>
      <c r="J752" s="7" t="s">
        <v>62</v>
      </c>
      <c r="K752" s="7" t="s">
        <v>45</v>
      </c>
      <c r="L752" s="7" t="s">
        <v>46</v>
      </c>
      <c r="M752" s="7" t="s">
        <v>47</v>
      </c>
      <c r="N752" s="7" t="s">
        <v>1619</v>
      </c>
      <c r="O752" s="6">
        <v>0.37</v>
      </c>
      <c r="P752" s="7" t="s">
        <v>36</v>
      </c>
      <c r="Q752" s="7" t="s">
        <v>49</v>
      </c>
      <c r="R752" s="7" t="s">
        <v>208</v>
      </c>
      <c r="S752" s="8" t="s">
        <v>1620</v>
      </c>
      <c r="T752" s="6">
        <v>51106</v>
      </c>
      <c r="U752" s="9">
        <v>42025</v>
      </c>
      <c r="V752" s="9">
        <v>42027</v>
      </c>
      <c r="W752" s="9" t="s">
        <v>1416</v>
      </c>
      <c r="X752" s="10">
        <f>NETWORKDAYS(Table1[[#This Row],[Order Date]],Table1[[#This Row],[Ship Date]])</f>
        <v>3</v>
      </c>
      <c r="Y752" s="6">
        <v>266.76089999999999</v>
      </c>
      <c r="Z752" s="6">
        <v>12</v>
      </c>
      <c r="AA752" s="6">
        <v>386.61</v>
      </c>
      <c r="AB752" s="6">
        <v>30.42</v>
      </c>
    </row>
    <row r="753" spans="1:28" ht="26.25" x14ac:dyDescent="0.45">
      <c r="A753" s="6">
        <v>2797</v>
      </c>
      <c r="B753" s="6">
        <v>87553</v>
      </c>
      <c r="C753" s="7" t="s">
        <v>1621</v>
      </c>
      <c r="D753" s="8" t="s">
        <v>78</v>
      </c>
      <c r="E753" s="7" t="s">
        <v>86</v>
      </c>
      <c r="F753" s="6">
        <v>0.02</v>
      </c>
      <c r="G753" s="6">
        <v>4.91</v>
      </c>
      <c r="H753" s="6">
        <v>0.5</v>
      </c>
      <c r="I753" s="7" t="s">
        <v>43</v>
      </c>
      <c r="J753" s="7" t="s">
        <v>62</v>
      </c>
      <c r="K753" s="7" t="s">
        <v>45</v>
      </c>
      <c r="L753" s="7" t="s">
        <v>121</v>
      </c>
      <c r="M753" s="7" t="s">
        <v>47</v>
      </c>
      <c r="N753" s="7" t="s">
        <v>1001</v>
      </c>
      <c r="O753" s="6">
        <v>0.36</v>
      </c>
      <c r="P753" s="7" t="s">
        <v>36</v>
      </c>
      <c r="Q753" s="7" t="s">
        <v>82</v>
      </c>
      <c r="R753" s="7" t="s">
        <v>291</v>
      </c>
      <c r="S753" s="8" t="s">
        <v>1622</v>
      </c>
      <c r="T753" s="6">
        <v>15122</v>
      </c>
      <c r="U753" s="9">
        <v>42025</v>
      </c>
      <c r="V753" s="9">
        <v>42026</v>
      </c>
      <c r="W753" s="9" t="s">
        <v>1416</v>
      </c>
      <c r="X753" s="10">
        <f>NETWORKDAYS(Table1[[#This Row],[Order Date]],Table1[[#This Row],[Ship Date]])</f>
        <v>2</v>
      </c>
      <c r="Y753" s="6">
        <v>29.883900000000001</v>
      </c>
      <c r="Z753" s="6">
        <v>9</v>
      </c>
      <c r="AA753" s="6">
        <v>43.31</v>
      </c>
      <c r="AB753" s="6">
        <v>4.8899999999999997</v>
      </c>
    </row>
    <row r="754" spans="1:28" ht="77.25" x14ac:dyDescent="0.45">
      <c r="A754" s="6">
        <v>2855</v>
      </c>
      <c r="B754" s="6">
        <v>87316</v>
      </c>
      <c r="C754" s="7" t="s">
        <v>1623</v>
      </c>
      <c r="D754" s="8" t="s">
        <v>53</v>
      </c>
      <c r="E754" s="7" t="s">
        <v>86</v>
      </c>
      <c r="F754" s="6">
        <v>0.08</v>
      </c>
      <c r="G754" s="6">
        <v>7.84</v>
      </c>
      <c r="H754" s="6">
        <v>4.71</v>
      </c>
      <c r="I754" s="7" t="s">
        <v>43</v>
      </c>
      <c r="J754" s="7" t="s">
        <v>62</v>
      </c>
      <c r="K754" s="7" t="s">
        <v>45</v>
      </c>
      <c r="L754" s="7" t="s">
        <v>46</v>
      </c>
      <c r="M754" s="7" t="s">
        <v>47</v>
      </c>
      <c r="N754" s="7" t="s">
        <v>1624</v>
      </c>
      <c r="O754" s="6">
        <v>0.35</v>
      </c>
      <c r="P754" s="7" t="s">
        <v>36</v>
      </c>
      <c r="Q754" s="7" t="s">
        <v>58</v>
      </c>
      <c r="R754" s="7" t="s">
        <v>90</v>
      </c>
      <c r="S754" s="8" t="s">
        <v>1625</v>
      </c>
      <c r="T754" s="6">
        <v>98198</v>
      </c>
      <c r="U754" s="9">
        <v>42025</v>
      </c>
      <c r="V754" s="9">
        <v>42026</v>
      </c>
      <c r="W754" s="9" t="s">
        <v>1416</v>
      </c>
      <c r="X754" s="10">
        <f>NETWORKDAYS(Table1[[#This Row],[Order Date]],Table1[[#This Row],[Ship Date]])</f>
        <v>2</v>
      </c>
      <c r="Y754" s="6">
        <v>-12.87678</v>
      </c>
      <c r="Z754" s="6">
        <v>10</v>
      </c>
      <c r="AA754" s="6">
        <v>76.16</v>
      </c>
      <c r="AB754" s="6">
        <v>7.76</v>
      </c>
    </row>
    <row r="755" spans="1:28" ht="115.5" x14ac:dyDescent="0.45">
      <c r="A755" s="6">
        <v>2855</v>
      </c>
      <c r="B755" s="6">
        <v>87316</v>
      </c>
      <c r="C755" s="7" t="s">
        <v>1623</v>
      </c>
      <c r="D755" s="8" t="s">
        <v>53</v>
      </c>
      <c r="E755" s="7" t="s">
        <v>86</v>
      </c>
      <c r="F755" s="6">
        <v>0.03</v>
      </c>
      <c r="G755" s="6">
        <v>105.34</v>
      </c>
      <c r="H755" s="6">
        <v>24.49</v>
      </c>
      <c r="I755" s="7" t="s">
        <v>43</v>
      </c>
      <c r="J755" s="7" t="s">
        <v>62</v>
      </c>
      <c r="K755" s="7" t="s">
        <v>32</v>
      </c>
      <c r="L755" s="7" t="s">
        <v>99</v>
      </c>
      <c r="M755" s="7" t="s">
        <v>131</v>
      </c>
      <c r="N755" s="7" t="s">
        <v>1626</v>
      </c>
      <c r="O755" s="6">
        <v>0.61</v>
      </c>
      <c r="P755" s="7" t="s">
        <v>36</v>
      </c>
      <c r="Q755" s="7" t="s">
        <v>58</v>
      </c>
      <c r="R755" s="7" t="s">
        <v>90</v>
      </c>
      <c r="S755" s="8" t="s">
        <v>1625</v>
      </c>
      <c r="T755" s="6">
        <v>98198</v>
      </c>
      <c r="U755" s="9">
        <v>42025</v>
      </c>
      <c r="V755" s="9">
        <v>42026</v>
      </c>
      <c r="W755" s="9" t="s">
        <v>1416</v>
      </c>
      <c r="X755" s="10">
        <f>NETWORKDAYS(Table1[[#This Row],[Order Date]],Table1[[#This Row],[Ship Date]])</f>
        <v>2</v>
      </c>
      <c r="Y755" s="6">
        <v>618.13080000000002</v>
      </c>
      <c r="Z755" s="6">
        <v>10</v>
      </c>
      <c r="AA755" s="6">
        <v>1038.1400000000001</v>
      </c>
      <c r="AB755" s="6">
        <v>105.31</v>
      </c>
    </row>
    <row r="756" spans="1:28" ht="77.25" x14ac:dyDescent="0.45">
      <c r="A756" s="6">
        <v>584</v>
      </c>
      <c r="B756" s="6">
        <v>88646</v>
      </c>
      <c r="C756" s="7" t="s">
        <v>1627</v>
      </c>
      <c r="D756" s="8" t="s">
        <v>78</v>
      </c>
      <c r="E756" s="7" t="s">
        <v>147</v>
      </c>
      <c r="F756" s="6">
        <v>0.04</v>
      </c>
      <c r="G756" s="6">
        <v>15.51</v>
      </c>
      <c r="H756" s="6">
        <v>17.78</v>
      </c>
      <c r="I756" s="7" t="s">
        <v>43</v>
      </c>
      <c r="J756" s="7" t="s">
        <v>62</v>
      </c>
      <c r="K756" s="7" t="s">
        <v>45</v>
      </c>
      <c r="L756" s="7" t="s">
        <v>187</v>
      </c>
      <c r="M756" s="7" t="s">
        <v>47</v>
      </c>
      <c r="N756" s="7" t="s">
        <v>1421</v>
      </c>
      <c r="O756" s="6">
        <v>0.59</v>
      </c>
      <c r="P756" s="7" t="s">
        <v>36</v>
      </c>
      <c r="Q756" s="7" t="s">
        <v>82</v>
      </c>
      <c r="R756" s="7" t="s">
        <v>152</v>
      </c>
      <c r="S756" s="8" t="s">
        <v>1628</v>
      </c>
      <c r="T756" s="6">
        <v>1801</v>
      </c>
      <c r="U756" s="9">
        <v>42025</v>
      </c>
      <c r="V756" s="9">
        <v>42027</v>
      </c>
      <c r="W756" s="9" t="s">
        <v>1416</v>
      </c>
      <c r="X756" s="10">
        <f>NETWORKDAYS(Table1[[#This Row],[Order Date]],Table1[[#This Row],[Ship Date]])</f>
        <v>3</v>
      </c>
      <c r="Y756" s="6">
        <v>-266.22000000000003</v>
      </c>
      <c r="Z756" s="6">
        <v>7</v>
      </c>
      <c r="AA756" s="6">
        <v>116.93</v>
      </c>
      <c r="AB756" s="6">
        <v>15.47</v>
      </c>
    </row>
    <row r="757" spans="1:28" ht="90" x14ac:dyDescent="0.45">
      <c r="A757" s="6">
        <v>1709</v>
      </c>
      <c r="B757" s="6">
        <v>88782</v>
      </c>
      <c r="C757" s="7" t="s">
        <v>930</v>
      </c>
      <c r="D757" s="8" t="s">
        <v>78</v>
      </c>
      <c r="E757" s="7" t="s">
        <v>147</v>
      </c>
      <c r="F757" s="6">
        <v>0.01</v>
      </c>
      <c r="G757" s="6">
        <v>14.28</v>
      </c>
      <c r="H757" s="6">
        <v>2.99</v>
      </c>
      <c r="I757" s="7" t="s">
        <v>43</v>
      </c>
      <c r="J757" s="7" t="s">
        <v>44</v>
      </c>
      <c r="K757" s="7" t="s">
        <v>45</v>
      </c>
      <c r="L757" s="7" t="s">
        <v>46</v>
      </c>
      <c r="M757" s="7" t="s">
        <v>47</v>
      </c>
      <c r="N757" s="7" t="s">
        <v>1629</v>
      </c>
      <c r="O757" s="6">
        <v>0.39</v>
      </c>
      <c r="P757" s="7" t="s">
        <v>36</v>
      </c>
      <c r="Q757" s="7" t="s">
        <v>82</v>
      </c>
      <c r="R757" s="7" t="s">
        <v>291</v>
      </c>
      <c r="S757" s="8" t="s">
        <v>932</v>
      </c>
      <c r="T757" s="6">
        <v>19464</v>
      </c>
      <c r="U757" s="9">
        <v>42025</v>
      </c>
      <c r="V757" s="9">
        <v>42026</v>
      </c>
      <c r="W757" s="9" t="s">
        <v>1416</v>
      </c>
      <c r="X757" s="10">
        <f>NETWORKDAYS(Table1[[#This Row],[Order Date]],Table1[[#This Row],[Ship Date]])</f>
        <v>2</v>
      </c>
      <c r="Y757" s="6">
        <v>21.003499999999999</v>
      </c>
      <c r="Z757" s="6">
        <v>2</v>
      </c>
      <c r="AA757" s="6">
        <v>30.44</v>
      </c>
      <c r="AB757" s="6">
        <v>14.27</v>
      </c>
    </row>
    <row r="758" spans="1:28" ht="64.5" x14ac:dyDescent="0.45">
      <c r="A758" s="6">
        <v>1727</v>
      </c>
      <c r="B758" s="6">
        <v>87194</v>
      </c>
      <c r="C758" s="7" t="s">
        <v>1630</v>
      </c>
      <c r="D758" s="8" t="s">
        <v>78</v>
      </c>
      <c r="E758" s="7" t="s">
        <v>147</v>
      </c>
      <c r="F758" s="6">
        <v>0.1</v>
      </c>
      <c r="G758" s="6">
        <v>14.98</v>
      </c>
      <c r="H758" s="6">
        <v>7.69</v>
      </c>
      <c r="I758" s="7" t="s">
        <v>54</v>
      </c>
      <c r="J758" s="7" t="s">
        <v>31</v>
      </c>
      <c r="K758" s="7" t="s">
        <v>45</v>
      </c>
      <c r="L758" s="7" t="s">
        <v>187</v>
      </c>
      <c r="M758" s="7" t="s">
        <v>47</v>
      </c>
      <c r="N758" s="7" t="s">
        <v>1631</v>
      </c>
      <c r="O758" s="6">
        <v>0.56999999999999995</v>
      </c>
      <c r="P758" s="7" t="s">
        <v>36</v>
      </c>
      <c r="Q758" s="7" t="s">
        <v>82</v>
      </c>
      <c r="R758" s="7" t="s">
        <v>173</v>
      </c>
      <c r="S758" s="8" t="s">
        <v>1632</v>
      </c>
      <c r="T758" s="6">
        <v>44240</v>
      </c>
      <c r="U758" s="9">
        <v>42025</v>
      </c>
      <c r="V758" s="9">
        <v>42027</v>
      </c>
      <c r="W758" s="9" t="s">
        <v>1416</v>
      </c>
      <c r="X758" s="10">
        <f>NETWORKDAYS(Table1[[#This Row],[Order Date]],Table1[[#This Row],[Ship Date]])</f>
        <v>3</v>
      </c>
      <c r="Y758" s="6">
        <v>-76.900000000000006</v>
      </c>
      <c r="Z758" s="6">
        <v>8</v>
      </c>
      <c r="AA758" s="6">
        <v>114.81</v>
      </c>
      <c r="AB758" s="6">
        <v>14.88</v>
      </c>
    </row>
    <row r="759" spans="1:28" ht="51.75" x14ac:dyDescent="0.45">
      <c r="A759" s="6">
        <v>1928</v>
      </c>
      <c r="B759" s="6">
        <v>88580</v>
      </c>
      <c r="C759" s="7" t="s">
        <v>1633</v>
      </c>
      <c r="D759" s="8" t="s">
        <v>28</v>
      </c>
      <c r="E759" s="7" t="s">
        <v>147</v>
      </c>
      <c r="F759" s="6">
        <v>0.1</v>
      </c>
      <c r="G759" s="6">
        <v>1889.99</v>
      </c>
      <c r="H759" s="6">
        <v>19.989999999999998</v>
      </c>
      <c r="I759" s="7" t="s">
        <v>43</v>
      </c>
      <c r="J759" s="7" t="s">
        <v>87</v>
      </c>
      <c r="K759" s="7" t="s">
        <v>45</v>
      </c>
      <c r="L759" s="7" t="s">
        <v>46</v>
      </c>
      <c r="M759" s="7" t="s">
        <v>47</v>
      </c>
      <c r="N759" s="7" t="s">
        <v>1634</v>
      </c>
      <c r="O759" s="6">
        <v>0.36</v>
      </c>
      <c r="P759" s="7" t="s">
        <v>36</v>
      </c>
      <c r="Q759" s="7" t="s">
        <v>37</v>
      </c>
      <c r="R759" s="7" t="s">
        <v>385</v>
      </c>
      <c r="S759" s="8" t="s">
        <v>1635</v>
      </c>
      <c r="T759" s="6">
        <v>29651</v>
      </c>
      <c r="U759" s="9">
        <v>42025</v>
      </c>
      <c r="V759" s="9">
        <v>42025</v>
      </c>
      <c r="W759" s="9" t="s">
        <v>1416</v>
      </c>
      <c r="X759" s="10">
        <f>NETWORKDAYS(Table1[[#This Row],[Order Date]],Table1[[#This Row],[Ship Date]])</f>
        <v>1</v>
      </c>
      <c r="Y759" s="6">
        <v>-42.545999999999999</v>
      </c>
      <c r="Z759" s="6">
        <v>1</v>
      </c>
      <c r="AA759" s="6">
        <v>1786.04</v>
      </c>
      <c r="AB759" s="6">
        <v>1889.89</v>
      </c>
    </row>
    <row r="760" spans="1:28" ht="102.75" x14ac:dyDescent="0.45">
      <c r="A760" s="6">
        <v>1989</v>
      </c>
      <c r="B760" s="6">
        <v>90000</v>
      </c>
      <c r="C760" s="7" t="s">
        <v>632</v>
      </c>
      <c r="D760" s="8" t="s">
        <v>53</v>
      </c>
      <c r="E760" s="7" t="s">
        <v>147</v>
      </c>
      <c r="F760" s="6">
        <v>0.04</v>
      </c>
      <c r="G760" s="6">
        <v>355.98</v>
      </c>
      <c r="H760" s="6">
        <v>58.92</v>
      </c>
      <c r="I760" s="7" t="s">
        <v>30</v>
      </c>
      <c r="J760" s="7" t="s">
        <v>87</v>
      </c>
      <c r="K760" s="7" t="s">
        <v>32</v>
      </c>
      <c r="L760" s="7" t="s">
        <v>80</v>
      </c>
      <c r="M760" s="7" t="s">
        <v>73</v>
      </c>
      <c r="N760" s="7" t="s">
        <v>1162</v>
      </c>
      <c r="O760" s="6">
        <v>0.64</v>
      </c>
      <c r="P760" s="7" t="s">
        <v>36</v>
      </c>
      <c r="Q760" s="7" t="s">
        <v>58</v>
      </c>
      <c r="R760" s="7" t="s">
        <v>114</v>
      </c>
      <c r="S760" s="8" t="s">
        <v>634</v>
      </c>
      <c r="T760" s="6">
        <v>84117</v>
      </c>
      <c r="U760" s="9">
        <v>42025</v>
      </c>
      <c r="V760" s="9">
        <v>42026</v>
      </c>
      <c r="W760" s="9" t="s">
        <v>1416</v>
      </c>
      <c r="X760" s="10">
        <f>NETWORKDAYS(Table1[[#This Row],[Order Date]],Table1[[#This Row],[Ship Date]])</f>
        <v>2</v>
      </c>
      <c r="Y760" s="6">
        <v>882.93</v>
      </c>
      <c r="Z760" s="6">
        <v>8</v>
      </c>
      <c r="AA760" s="6">
        <v>2748.21</v>
      </c>
      <c r="AB760" s="6">
        <v>355.94</v>
      </c>
    </row>
    <row r="761" spans="1:28" ht="77.25" x14ac:dyDescent="0.45">
      <c r="A761" s="6">
        <v>1989</v>
      </c>
      <c r="B761" s="6">
        <v>90000</v>
      </c>
      <c r="C761" s="7" t="s">
        <v>632</v>
      </c>
      <c r="D761" s="8" t="s">
        <v>53</v>
      </c>
      <c r="E761" s="7" t="s">
        <v>147</v>
      </c>
      <c r="F761" s="6">
        <v>0.09</v>
      </c>
      <c r="G761" s="6">
        <v>19.98</v>
      </c>
      <c r="H761" s="6">
        <v>8.68</v>
      </c>
      <c r="I761" s="7" t="s">
        <v>43</v>
      </c>
      <c r="J761" s="7" t="s">
        <v>87</v>
      </c>
      <c r="K761" s="7" t="s">
        <v>45</v>
      </c>
      <c r="L761" s="7" t="s">
        <v>55</v>
      </c>
      <c r="M761" s="7" t="s">
        <v>47</v>
      </c>
      <c r="N761" s="7" t="s">
        <v>1004</v>
      </c>
      <c r="O761" s="6">
        <v>0.37</v>
      </c>
      <c r="P761" s="7" t="s">
        <v>36</v>
      </c>
      <c r="Q761" s="7" t="s">
        <v>58</v>
      </c>
      <c r="R761" s="7" t="s">
        <v>114</v>
      </c>
      <c r="S761" s="8" t="s">
        <v>634</v>
      </c>
      <c r="T761" s="6">
        <v>84117</v>
      </c>
      <c r="U761" s="9">
        <v>42025</v>
      </c>
      <c r="V761" s="9">
        <v>42026</v>
      </c>
      <c r="W761" s="9" t="s">
        <v>1416</v>
      </c>
      <c r="X761" s="10">
        <f>NETWORKDAYS(Table1[[#This Row],[Order Date]],Table1[[#This Row],[Ship Date]])</f>
        <v>2</v>
      </c>
      <c r="Y761" s="6">
        <v>6.6803999999999997</v>
      </c>
      <c r="Z761" s="6">
        <v>5</v>
      </c>
      <c r="AA761" s="6">
        <v>93.19</v>
      </c>
      <c r="AB761" s="6">
        <v>19.89</v>
      </c>
    </row>
    <row r="762" spans="1:28" ht="64.5" x14ac:dyDescent="0.45">
      <c r="A762" s="6">
        <v>3229</v>
      </c>
      <c r="B762" s="6">
        <v>87435</v>
      </c>
      <c r="C762" s="7" t="s">
        <v>1636</v>
      </c>
      <c r="D762" s="8" t="s">
        <v>42</v>
      </c>
      <c r="E762" s="7" t="s">
        <v>147</v>
      </c>
      <c r="F762" s="6">
        <v>0.01</v>
      </c>
      <c r="G762" s="6">
        <v>24.95</v>
      </c>
      <c r="H762" s="6">
        <v>2.99</v>
      </c>
      <c r="I762" s="7" t="s">
        <v>43</v>
      </c>
      <c r="J762" s="7" t="s">
        <v>31</v>
      </c>
      <c r="K762" s="7" t="s">
        <v>45</v>
      </c>
      <c r="L762" s="7" t="s">
        <v>46</v>
      </c>
      <c r="M762" s="7" t="s">
        <v>47</v>
      </c>
      <c r="N762" s="7" t="s">
        <v>1637</v>
      </c>
      <c r="O762" s="6">
        <v>0.39</v>
      </c>
      <c r="P762" s="7" t="s">
        <v>36</v>
      </c>
      <c r="Q762" s="7" t="s">
        <v>49</v>
      </c>
      <c r="R762" s="7" t="s">
        <v>200</v>
      </c>
      <c r="S762" s="8" t="s">
        <v>1638</v>
      </c>
      <c r="T762" s="6">
        <v>54880</v>
      </c>
      <c r="U762" s="9">
        <v>42025</v>
      </c>
      <c r="V762" s="9">
        <v>42026</v>
      </c>
      <c r="W762" s="9" t="s">
        <v>1416</v>
      </c>
      <c r="X762" s="10">
        <f>NETWORKDAYS(Table1[[#This Row],[Order Date]],Table1[[#This Row],[Ship Date]])</f>
        <v>2</v>
      </c>
      <c r="Y762" s="6">
        <v>261.38580000000002</v>
      </c>
      <c r="Z762" s="6">
        <v>15</v>
      </c>
      <c r="AA762" s="6">
        <v>378.82</v>
      </c>
      <c r="AB762" s="6">
        <v>24.94</v>
      </c>
    </row>
    <row r="763" spans="1:28" ht="77.25" x14ac:dyDescent="0.45">
      <c r="A763" s="6">
        <v>3230</v>
      </c>
      <c r="B763" s="6">
        <v>87435</v>
      </c>
      <c r="C763" s="7" t="s">
        <v>1639</v>
      </c>
      <c r="D763" s="8" t="s">
        <v>42</v>
      </c>
      <c r="E763" s="7" t="s">
        <v>147</v>
      </c>
      <c r="F763" s="6">
        <v>0</v>
      </c>
      <c r="G763" s="6">
        <v>15.98</v>
      </c>
      <c r="H763" s="6">
        <v>8.99</v>
      </c>
      <c r="I763" s="7" t="s">
        <v>43</v>
      </c>
      <c r="J763" s="7" t="s">
        <v>31</v>
      </c>
      <c r="K763" s="7" t="s">
        <v>71</v>
      </c>
      <c r="L763" s="7" t="s">
        <v>93</v>
      </c>
      <c r="M763" s="7" t="s">
        <v>94</v>
      </c>
      <c r="N763" s="7" t="s">
        <v>1640</v>
      </c>
      <c r="O763" s="6">
        <v>0.64</v>
      </c>
      <c r="P763" s="7" t="s">
        <v>36</v>
      </c>
      <c r="Q763" s="7" t="s">
        <v>49</v>
      </c>
      <c r="R763" s="7" t="s">
        <v>200</v>
      </c>
      <c r="S763" s="8" t="s">
        <v>1641</v>
      </c>
      <c r="T763" s="6">
        <v>53186</v>
      </c>
      <c r="U763" s="9">
        <v>42025</v>
      </c>
      <c r="V763" s="9">
        <v>42027</v>
      </c>
      <c r="W763" s="9" t="s">
        <v>1416</v>
      </c>
      <c r="X763" s="10">
        <f>NETWORKDAYS(Table1[[#This Row],[Order Date]],Table1[[#This Row],[Ship Date]])</f>
        <v>3</v>
      </c>
      <c r="Y763" s="6">
        <v>-135.46</v>
      </c>
      <c r="Z763" s="6">
        <v>9</v>
      </c>
      <c r="AA763" s="6">
        <v>152.18</v>
      </c>
      <c r="AB763" s="6">
        <v>15.98</v>
      </c>
    </row>
    <row r="764" spans="1:28" ht="77.25" x14ac:dyDescent="0.45">
      <c r="A764" s="6">
        <v>151</v>
      </c>
      <c r="B764" s="6">
        <v>89521</v>
      </c>
      <c r="C764" s="7" t="s">
        <v>422</v>
      </c>
      <c r="D764" s="8" t="s">
        <v>28</v>
      </c>
      <c r="E764" s="7" t="s">
        <v>29</v>
      </c>
      <c r="F764" s="6">
        <v>0.09</v>
      </c>
      <c r="G764" s="6">
        <v>32.979999999999997</v>
      </c>
      <c r="H764" s="6">
        <v>5.5</v>
      </c>
      <c r="I764" s="7" t="s">
        <v>43</v>
      </c>
      <c r="J764" s="7" t="s">
        <v>87</v>
      </c>
      <c r="K764" s="7" t="s">
        <v>71</v>
      </c>
      <c r="L764" s="7" t="s">
        <v>93</v>
      </c>
      <c r="M764" s="7" t="s">
        <v>47</v>
      </c>
      <c r="N764" s="7" t="s">
        <v>1642</v>
      </c>
      <c r="O764" s="6">
        <v>0.75</v>
      </c>
      <c r="P764" s="7" t="s">
        <v>36</v>
      </c>
      <c r="Q764" s="7" t="s">
        <v>37</v>
      </c>
      <c r="R764" s="7" t="s">
        <v>369</v>
      </c>
      <c r="S764" s="8" t="s">
        <v>425</v>
      </c>
      <c r="T764" s="6">
        <v>37664</v>
      </c>
      <c r="U764" s="9">
        <v>42026</v>
      </c>
      <c r="V764" s="9">
        <v>42027</v>
      </c>
      <c r="W764" s="9" t="s">
        <v>1416</v>
      </c>
      <c r="X764" s="10">
        <f>NETWORKDAYS(Table1[[#This Row],[Order Date]],Table1[[#This Row],[Ship Date]])</f>
        <v>2</v>
      </c>
      <c r="Y764" s="6">
        <v>-20.257999999999999</v>
      </c>
      <c r="Z764" s="6">
        <v>2</v>
      </c>
      <c r="AA764" s="6">
        <v>62.46</v>
      </c>
      <c r="AB764" s="6">
        <v>32.89</v>
      </c>
    </row>
    <row r="765" spans="1:28" ht="77.25" x14ac:dyDescent="0.45">
      <c r="A765" s="6">
        <v>1438</v>
      </c>
      <c r="B765" s="6">
        <v>90120</v>
      </c>
      <c r="C765" s="7" t="s">
        <v>1643</v>
      </c>
      <c r="D765" s="8" t="s">
        <v>78</v>
      </c>
      <c r="E765" s="7" t="s">
        <v>29</v>
      </c>
      <c r="F765" s="6">
        <v>0.01</v>
      </c>
      <c r="G765" s="6">
        <v>80.98</v>
      </c>
      <c r="H765" s="6">
        <v>35</v>
      </c>
      <c r="I765" s="7" t="s">
        <v>43</v>
      </c>
      <c r="J765" s="7" t="s">
        <v>62</v>
      </c>
      <c r="K765" s="7" t="s">
        <v>45</v>
      </c>
      <c r="L765" s="7" t="s">
        <v>187</v>
      </c>
      <c r="M765" s="7" t="s">
        <v>131</v>
      </c>
      <c r="N765" s="7" t="s">
        <v>1283</v>
      </c>
      <c r="O765" s="6">
        <v>0.83</v>
      </c>
      <c r="P765" s="7" t="s">
        <v>36</v>
      </c>
      <c r="Q765" s="7" t="s">
        <v>82</v>
      </c>
      <c r="R765" s="7" t="s">
        <v>173</v>
      </c>
      <c r="S765" s="8" t="s">
        <v>1644</v>
      </c>
      <c r="T765" s="6">
        <v>44035</v>
      </c>
      <c r="U765" s="9">
        <v>42026</v>
      </c>
      <c r="V765" s="9">
        <v>42028</v>
      </c>
      <c r="W765" s="9" t="s">
        <v>1416</v>
      </c>
      <c r="X765" s="10">
        <f>NETWORKDAYS(Table1[[#This Row],[Order Date]],Table1[[#This Row],[Ship Date]])</f>
        <v>2</v>
      </c>
      <c r="Y765" s="6">
        <v>-409.37360000000001</v>
      </c>
      <c r="Z765" s="6">
        <v>3</v>
      </c>
      <c r="AA765" s="6">
        <v>267.83</v>
      </c>
      <c r="AB765" s="6">
        <v>80.97</v>
      </c>
    </row>
    <row r="766" spans="1:28" ht="51.75" x14ac:dyDescent="0.45">
      <c r="A766" s="6">
        <v>1959</v>
      </c>
      <c r="B766" s="6">
        <v>28225</v>
      </c>
      <c r="C766" s="7" t="s">
        <v>371</v>
      </c>
      <c r="D766" s="8" t="s">
        <v>28</v>
      </c>
      <c r="E766" s="7" t="s">
        <v>29</v>
      </c>
      <c r="F766" s="6">
        <v>0</v>
      </c>
      <c r="G766" s="6">
        <v>20.28</v>
      </c>
      <c r="H766" s="6">
        <v>14.39</v>
      </c>
      <c r="I766" s="7" t="s">
        <v>43</v>
      </c>
      <c r="J766" s="7" t="s">
        <v>62</v>
      </c>
      <c r="K766" s="7" t="s">
        <v>32</v>
      </c>
      <c r="L766" s="7" t="s">
        <v>99</v>
      </c>
      <c r="M766" s="7" t="s">
        <v>47</v>
      </c>
      <c r="N766" s="7" t="s">
        <v>880</v>
      </c>
      <c r="O766" s="6">
        <v>0.47</v>
      </c>
      <c r="P766" s="7" t="s">
        <v>36</v>
      </c>
      <c r="Q766" s="7" t="s">
        <v>37</v>
      </c>
      <c r="R766" s="7" t="s">
        <v>96</v>
      </c>
      <c r="S766" s="8" t="s">
        <v>101</v>
      </c>
      <c r="T766" s="6">
        <v>33916</v>
      </c>
      <c r="U766" s="9">
        <v>42026</v>
      </c>
      <c r="V766" s="9">
        <v>42026</v>
      </c>
      <c r="W766" s="9" t="s">
        <v>1416</v>
      </c>
      <c r="X766" s="10">
        <f>NETWORKDAYS(Table1[[#This Row],[Order Date]],Table1[[#This Row],[Ship Date]])</f>
        <v>1</v>
      </c>
      <c r="Y766" s="6">
        <v>-66.247299999999996</v>
      </c>
      <c r="Z766" s="6">
        <v>9</v>
      </c>
      <c r="AA766" s="6">
        <v>206.04</v>
      </c>
      <c r="AB766" s="6">
        <v>20.28</v>
      </c>
    </row>
    <row r="767" spans="1:28" ht="51.75" x14ac:dyDescent="0.45">
      <c r="A767" s="6">
        <v>1764</v>
      </c>
      <c r="B767" s="6">
        <v>89775</v>
      </c>
      <c r="C767" s="7" t="s">
        <v>1352</v>
      </c>
      <c r="D767" s="8" t="s">
        <v>28</v>
      </c>
      <c r="E767" s="7" t="s">
        <v>70</v>
      </c>
      <c r="F767" s="6">
        <v>0</v>
      </c>
      <c r="G767" s="6">
        <v>115.99</v>
      </c>
      <c r="H767" s="6">
        <v>5.92</v>
      </c>
      <c r="I767" s="7" t="s">
        <v>43</v>
      </c>
      <c r="J767" s="7" t="s">
        <v>44</v>
      </c>
      <c r="K767" s="7" t="s">
        <v>71</v>
      </c>
      <c r="L767" s="7" t="s">
        <v>234</v>
      </c>
      <c r="M767" s="7" t="s">
        <v>47</v>
      </c>
      <c r="N767" s="7" t="s">
        <v>1645</v>
      </c>
      <c r="O767" s="6">
        <v>0.57999999999999996</v>
      </c>
      <c r="P767" s="7" t="s">
        <v>36</v>
      </c>
      <c r="Q767" s="7" t="s">
        <v>37</v>
      </c>
      <c r="R767" s="7" t="s">
        <v>96</v>
      </c>
      <c r="S767" s="8" t="s">
        <v>1354</v>
      </c>
      <c r="T767" s="6">
        <v>34698</v>
      </c>
      <c r="U767" s="9">
        <v>42026</v>
      </c>
      <c r="V767" s="9">
        <v>42026</v>
      </c>
      <c r="W767" s="9" t="s">
        <v>1416</v>
      </c>
      <c r="X767" s="10">
        <f>NETWORKDAYS(Table1[[#This Row],[Order Date]],Table1[[#This Row],[Ship Date]])</f>
        <v>1</v>
      </c>
      <c r="Y767" s="6">
        <v>-16.771999999999998</v>
      </c>
      <c r="Z767" s="6">
        <v>11</v>
      </c>
      <c r="AA767" s="6">
        <v>1160.42</v>
      </c>
      <c r="AB767" s="6">
        <v>115.99</v>
      </c>
    </row>
    <row r="768" spans="1:28" ht="51.75" x14ac:dyDescent="0.45">
      <c r="A768" s="6">
        <v>2456</v>
      </c>
      <c r="B768" s="6">
        <v>89218</v>
      </c>
      <c r="C768" s="7" t="s">
        <v>1646</v>
      </c>
      <c r="D768" s="8" t="s">
        <v>28</v>
      </c>
      <c r="E768" s="7" t="s">
        <v>70</v>
      </c>
      <c r="F768" s="6">
        <v>7.0000000000000007E-2</v>
      </c>
      <c r="G768" s="6">
        <v>179.99</v>
      </c>
      <c r="H768" s="6">
        <v>19.989999999999998</v>
      </c>
      <c r="I768" s="7" t="s">
        <v>43</v>
      </c>
      <c r="J768" s="7" t="s">
        <v>87</v>
      </c>
      <c r="K768" s="7" t="s">
        <v>71</v>
      </c>
      <c r="L768" s="7" t="s">
        <v>93</v>
      </c>
      <c r="M768" s="7" t="s">
        <v>47</v>
      </c>
      <c r="N768" s="7" t="s">
        <v>759</v>
      </c>
      <c r="O768" s="6">
        <v>0.48</v>
      </c>
      <c r="P768" s="7" t="s">
        <v>36</v>
      </c>
      <c r="Q768" s="7" t="s">
        <v>37</v>
      </c>
      <c r="R768" s="7" t="s">
        <v>128</v>
      </c>
      <c r="S768" s="8" t="s">
        <v>1647</v>
      </c>
      <c r="T768" s="6">
        <v>36608</v>
      </c>
      <c r="U768" s="9">
        <v>42026</v>
      </c>
      <c r="V768" s="9">
        <v>42027</v>
      </c>
      <c r="W768" s="9" t="s">
        <v>1416</v>
      </c>
      <c r="X768" s="10">
        <f>NETWORKDAYS(Table1[[#This Row],[Order Date]],Table1[[#This Row],[Ship Date]])</f>
        <v>2</v>
      </c>
      <c r="Y768" s="6">
        <v>733.28219999999999</v>
      </c>
      <c r="Z768" s="6">
        <v>7</v>
      </c>
      <c r="AA768" s="6">
        <v>1188.6300000000001</v>
      </c>
      <c r="AB768" s="6">
        <v>179.92</v>
      </c>
    </row>
    <row r="769" spans="1:28" ht="102.75" x14ac:dyDescent="0.45">
      <c r="A769" s="6">
        <v>2456</v>
      </c>
      <c r="B769" s="6">
        <v>89218</v>
      </c>
      <c r="C769" s="7" t="s">
        <v>1646</v>
      </c>
      <c r="D769" s="8" t="s">
        <v>28</v>
      </c>
      <c r="E769" s="7" t="s">
        <v>70</v>
      </c>
      <c r="F769" s="6">
        <v>0.02</v>
      </c>
      <c r="G769" s="6">
        <v>92.23</v>
      </c>
      <c r="H769" s="6">
        <v>39.61</v>
      </c>
      <c r="I769" s="7" t="s">
        <v>54</v>
      </c>
      <c r="J769" s="7" t="s">
        <v>87</v>
      </c>
      <c r="K769" s="7" t="s">
        <v>32</v>
      </c>
      <c r="L769" s="7" t="s">
        <v>99</v>
      </c>
      <c r="M769" s="7" t="s">
        <v>112</v>
      </c>
      <c r="N769" s="7" t="s">
        <v>1648</v>
      </c>
      <c r="O769" s="6">
        <v>0.67</v>
      </c>
      <c r="P769" s="7" t="s">
        <v>36</v>
      </c>
      <c r="Q769" s="7" t="s">
        <v>37</v>
      </c>
      <c r="R769" s="7" t="s">
        <v>128</v>
      </c>
      <c r="S769" s="8" t="s">
        <v>1647</v>
      </c>
      <c r="T769" s="6">
        <v>36608</v>
      </c>
      <c r="U769" s="9">
        <v>42026</v>
      </c>
      <c r="V769" s="9">
        <v>42027</v>
      </c>
      <c r="W769" s="9" t="s">
        <v>1416</v>
      </c>
      <c r="X769" s="10">
        <f>NETWORKDAYS(Table1[[#This Row],[Order Date]],Table1[[#This Row],[Ship Date]])</f>
        <v>2</v>
      </c>
      <c r="Y769" s="6">
        <v>-905.99040000000002</v>
      </c>
      <c r="Z769" s="6">
        <v>11</v>
      </c>
      <c r="AA769" s="6">
        <v>1009.93</v>
      </c>
      <c r="AB769" s="6">
        <v>92.21</v>
      </c>
    </row>
    <row r="770" spans="1:28" ht="102.75" x14ac:dyDescent="0.45">
      <c r="A770" s="6">
        <v>2457</v>
      </c>
      <c r="B770" s="6">
        <v>89218</v>
      </c>
      <c r="C770" s="7" t="s">
        <v>1649</v>
      </c>
      <c r="D770" s="8" t="s">
        <v>42</v>
      </c>
      <c r="E770" s="7" t="s">
        <v>70</v>
      </c>
      <c r="F770" s="6">
        <v>0.02</v>
      </c>
      <c r="G770" s="6">
        <v>15.22</v>
      </c>
      <c r="H770" s="6">
        <v>9.73</v>
      </c>
      <c r="I770" s="7" t="s">
        <v>43</v>
      </c>
      <c r="J770" s="7" t="s">
        <v>87</v>
      </c>
      <c r="K770" s="7" t="s">
        <v>45</v>
      </c>
      <c r="L770" s="7" t="s">
        <v>46</v>
      </c>
      <c r="M770" s="7" t="s">
        <v>47</v>
      </c>
      <c r="N770" s="7" t="s">
        <v>1650</v>
      </c>
      <c r="O770" s="6">
        <v>0.36</v>
      </c>
      <c r="P770" s="7" t="s">
        <v>36</v>
      </c>
      <c r="Q770" s="7" t="s">
        <v>49</v>
      </c>
      <c r="R770" s="7" t="s">
        <v>50</v>
      </c>
      <c r="S770" s="8" t="s">
        <v>1651</v>
      </c>
      <c r="T770" s="6">
        <v>55014</v>
      </c>
      <c r="U770" s="9">
        <v>42026</v>
      </c>
      <c r="V770" s="9">
        <v>42026</v>
      </c>
      <c r="W770" s="9" t="s">
        <v>1416</v>
      </c>
      <c r="X770" s="10">
        <f>NETWORKDAYS(Table1[[#This Row],[Order Date]],Table1[[#This Row],[Ship Date]])</f>
        <v>1</v>
      </c>
      <c r="Y770" s="6">
        <v>-21.63242</v>
      </c>
      <c r="Z770" s="6">
        <v>9</v>
      </c>
      <c r="AA770" s="6">
        <v>140.69999999999999</v>
      </c>
      <c r="AB770" s="6">
        <v>15.2</v>
      </c>
    </row>
    <row r="771" spans="1:28" ht="115.5" x14ac:dyDescent="0.45">
      <c r="A771" s="6">
        <v>2209</v>
      </c>
      <c r="B771" s="6">
        <v>88030</v>
      </c>
      <c r="C771" s="7" t="s">
        <v>1652</v>
      </c>
      <c r="D771" s="8" t="s">
        <v>28</v>
      </c>
      <c r="E771" s="7" t="s">
        <v>79</v>
      </c>
      <c r="F771" s="6">
        <v>0.06</v>
      </c>
      <c r="G771" s="6">
        <v>6.98</v>
      </c>
      <c r="H771" s="6">
        <v>1.6</v>
      </c>
      <c r="I771" s="7" t="s">
        <v>43</v>
      </c>
      <c r="J771" s="7" t="s">
        <v>87</v>
      </c>
      <c r="K771" s="7" t="s">
        <v>45</v>
      </c>
      <c r="L771" s="7" t="s">
        <v>55</v>
      </c>
      <c r="M771" s="7" t="s">
        <v>56</v>
      </c>
      <c r="N771" s="7" t="s">
        <v>992</v>
      </c>
      <c r="O771" s="6">
        <v>0.38</v>
      </c>
      <c r="P771" s="7" t="s">
        <v>36</v>
      </c>
      <c r="Q771" s="7" t="s">
        <v>37</v>
      </c>
      <c r="R771" s="7" t="s">
        <v>252</v>
      </c>
      <c r="S771" s="8" t="s">
        <v>1471</v>
      </c>
      <c r="T771" s="6">
        <v>30337</v>
      </c>
      <c r="U771" s="9">
        <v>42026</v>
      </c>
      <c r="V771" s="9">
        <v>42033</v>
      </c>
      <c r="W771" s="9" t="s">
        <v>1416</v>
      </c>
      <c r="X771" s="10">
        <f>NETWORKDAYS(Table1[[#This Row],[Order Date]],Table1[[#This Row],[Ship Date]])</f>
        <v>6</v>
      </c>
      <c r="Y771" s="6">
        <v>-98.055999999999997</v>
      </c>
      <c r="Z771" s="6">
        <v>12</v>
      </c>
      <c r="AA771" s="6">
        <v>83.93</v>
      </c>
      <c r="AB771" s="6">
        <v>6.92</v>
      </c>
    </row>
    <row r="772" spans="1:28" ht="102.75" x14ac:dyDescent="0.45">
      <c r="A772" s="6">
        <v>2896</v>
      </c>
      <c r="B772" s="6">
        <v>86925</v>
      </c>
      <c r="C772" s="7" t="s">
        <v>1653</v>
      </c>
      <c r="D772" s="8" t="s">
        <v>42</v>
      </c>
      <c r="E772" s="7" t="s">
        <v>79</v>
      </c>
      <c r="F772" s="6">
        <v>0.02</v>
      </c>
      <c r="G772" s="6">
        <v>880.98</v>
      </c>
      <c r="H772" s="6">
        <v>44.55</v>
      </c>
      <c r="I772" s="7" t="s">
        <v>30</v>
      </c>
      <c r="J772" s="7" t="s">
        <v>87</v>
      </c>
      <c r="K772" s="7" t="s">
        <v>32</v>
      </c>
      <c r="L772" s="7" t="s">
        <v>88</v>
      </c>
      <c r="M772" s="7" t="s">
        <v>34</v>
      </c>
      <c r="N772" s="7" t="s">
        <v>1112</v>
      </c>
      <c r="O772" s="6">
        <v>0.62</v>
      </c>
      <c r="P772" s="7" t="s">
        <v>36</v>
      </c>
      <c r="Q772" s="7" t="s">
        <v>49</v>
      </c>
      <c r="R772" s="7" t="s">
        <v>50</v>
      </c>
      <c r="S772" s="8" t="s">
        <v>1654</v>
      </c>
      <c r="T772" s="6">
        <v>56001</v>
      </c>
      <c r="U772" s="9">
        <v>42026</v>
      </c>
      <c r="V772" s="9">
        <v>42030</v>
      </c>
      <c r="W772" s="9" t="s">
        <v>1416</v>
      </c>
      <c r="X772" s="10">
        <f>NETWORKDAYS(Table1[[#This Row],[Order Date]],Table1[[#This Row],[Ship Date]])</f>
        <v>3</v>
      </c>
      <c r="Y772" s="6">
        <v>4861.0637999999999</v>
      </c>
      <c r="Z772" s="6">
        <v>8</v>
      </c>
      <c r="AA772" s="6">
        <v>7045.02</v>
      </c>
      <c r="AB772" s="6">
        <v>880.96</v>
      </c>
    </row>
    <row r="773" spans="1:28" ht="39" x14ac:dyDescent="0.45">
      <c r="A773" s="6">
        <v>2422</v>
      </c>
      <c r="B773" s="6">
        <v>89055</v>
      </c>
      <c r="C773" s="7" t="s">
        <v>1655</v>
      </c>
      <c r="D773" s="8" t="s">
        <v>42</v>
      </c>
      <c r="E773" s="7" t="s">
        <v>86</v>
      </c>
      <c r="F773" s="6">
        <v>0.09</v>
      </c>
      <c r="G773" s="6">
        <v>3.89</v>
      </c>
      <c r="H773" s="6">
        <v>7.01</v>
      </c>
      <c r="I773" s="7" t="s">
        <v>54</v>
      </c>
      <c r="J773" s="7" t="s">
        <v>87</v>
      </c>
      <c r="K773" s="7" t="s">
        <v>45</v>
      </c>
      <c r="L773" s="7" t="s">
        <v>46</v>
      </c>
      <c r="M773" s="7" t="s">
        <v>47</v>
      </c>
      <c r="N773" s="7" t="s">
        <v>1656</v>
      </c>
      <c r="O773" s="6">
        <v>0.37</v>
      </c>
      <c r="P773" s="7" t="s">
        <v>36</v>
      </c>
      <c r="Q773" s="7" t="s">
        <v>49</v>
      </c>
      <c r="R773" s="7" t="s">
        <v>236</v>
      </c>
      <c r="S773" s="8" t="s">
        <v>1657</v>
      </c>
      <c r="T773" s="6">
        <v>77340</v>
      </c>
      <c r="U773" s="9">
        <v>42026</v>
      </c>
      <c r="V773" s="9">
        <v>42028</v>
      </c>
      <c r="W773" s="9" t="s">
        <v>1416</v>
      </c>
      <c r="X773" s="10">
        <f>NETWORKDAYS(Table1[[#This Row],[Order Date]],Table1[[#This Row],[Ship Date]])</f>
        <v>2</v>
      </c>
      <c r="Y773" s="6">
        <v>-154.30699999999999</v>
      </c>
      <c r="Z773" s="6">
        <v>10</v>
      </c>
      <c r="AA773" s="6">
        <v>42.56</v>
      </c>
      <c r="AB773" s="6">
        <v>3.8</v>
      </c>
    </row>
    <row r="774" spans="1:28" ht="26.25" x14ac:dyDescent="0.45">
      <c r="A774" s="6">
        <v>2873</v>
      </c>
      <c r="B774" s="6">
        <v>89872</v>
      </c>
      <c r="C774" s="7" t="s">
        <v>1658</v>
      </c>
      <c r="D774" s="8" t="s">
        <v>28</v>
      </c>
      <c r="E774" s="7" t="s">
        <v>86</v>
      </c>
      <c r="F774" s="6">
        <v>7.0000000000000007E-2</v>
      </c>
      <c r="G774" s="6">
        <v>2.89</v>
      </c>
      <c r="H774" s="6">
        <v>0.5</v>
      </c>
      <c r="I774" s="7" t="s">
        <v>43</v>
      </c>
      <c r="J774" s="7" t="s">
        <v>31</v>
      </c>
      <c r="K774" s="7" t="s">
        <v>45</v>
      </c>
      <c r="L774" s="7" t="s">
        <v>121</v>
      </c>
      <c r="M774" s="7" t="s">
        <v>47</v>
      </c>
      <c r="N774" s="7" t="s">
        <v>1325</v>
      </c>
      <c r="O774" s="6">
        <v>0.38</v>
      </c>
      <c r="P774" s="7" t="s">
        <v>36</v>
      </c>
      <c r="Q774" s="7" t="s">
        <v>37</v>
      </c>
      <c r="R774" s="7" t="s">
        <v>96</v>
      </c>
      <c r="S774" s="8" t="s">
        <v>1659</v>
      </c>
      <c r="T774" s="6">
        <v>33012</v>
      </c>
      <c r="U774" s="9">
        <v>42026</v>
      </c>
      <c r="V774" s="9">
        <v>42028</v>
      </c>
      <c r="W774" s="9" t="s">
        <v>1416</v>
      </c>
      <c r="X774" s="10">
        <f>NETWORKDAYS(Table1[[#This Row],[Order Date]],Table1[[#This Row],[Ship Date]])</f>
        <v>2</v>
      </c>
      <c r="Y774" s="6">
        <v>441.59399999999999</v>
      </c>
      <c r="Z774" s="6">
        <v>12</v>
      </c>
      <c r="AA774" s="6">
        <v>33.020000000000003</v>
      </c>
      <c r="AB774" s="6">
        <v>2.82</v>
      </c>
    </row>
    <row r="775" spans="1:28" ht="90" x14ac:dyDescent="0.45">
      <c r="A775" s="6">
        <v>2873</v>
      </c>
      <c r="B775" s="6">
        <v>89872</v>
      </c>
      <c r="C775" s="7" t="s">
        <v>1658</v>
      </c>
      <c r="D775" s="8" t="s">
        <v>28</v>
      </c>
      <c r="E775" s="7" t="s">
        <v>86</v>
      </c>
      <c r="F775" s="6">
        <v>0</v>
      </c>
      <c r="G775" s="6">
        <v>217.85</v>
      </c>
      <c r="H775" s="6">
        <v>29.1</v>
      </c>
      <c r="I775" s="7" t="s">
        <v>30</v>
      </c>
      <c r="J775" s="7" t="s">
        <v>31</v>
      </c>
      <c r="K775" s="7" t="s">
        <v>32</v>
      </c>
      <c r="L775" s="7" t="s">
        <v>33</v>
      </c>
      <c r="M775" s="7" t="s">
        <v>34</v>
      </c>
      <c r="N775" s="7" t="s">
        <v>1660</v>
      </c>
      <c r="O775" s="6">
        <v>0.68</v>
      </c>
      <c r="P775" s="7" t="s">
        <v>36</v>
      </c>
      <c r="Q775" s="7" t="s">
        <v>37</v>
      </c>
      <c r="R775" s="7" t="s">
        <v>96</v>
      </c>
      <c r="S775" s="8" t="s">
        <v>1659</v>
      </c>
      <c r="T775" s="6">
        <v>33012</v>
      </c>
      <c r="U775" s="9">
        <v>42026</v>
      </c>
      <c r="V775" s="9">
        <v>42027</v>
      </c>
      <c r="W775" s="9" t="s">
        <v>1416</v>
      </c>
      <c r="X775" s="10">
        <f>NETWORKDAYS(Table1[[#This Row],[Order Date]],Table1[[#This Row],[Ship Date]])</f>
        <v>2</v>
      </c>
      <c r="Y775" s="6">
        <v>394.17</v>
      </c>
      <c r="Z775" s="6">
        <v>10</v>
      </c>
      <c r="AA775" s="6">
        <v>2273.1</v>
      </c>
      <c r="AB775" s="6">
        <v>217.85</v>
      </c>
    </row>
    <row r="776" spans="1:28" ht="51.75" x14ac:dyDescent="0.45">
      <c r="A776" s="6">
        <v>3350</v>
      </c>
      <c r="B776" s="6">
        <v>91296</v>
      </c>
      <c r="C776" s="7" t="s">
        <v>1661</v>
      </c>
      <c r="D776" s="8" t="s">
        <v>53</v>
      </c>
      <c r="E776" s="7" t="s">
        <v>86</v>
      </c>
      <c r="F776" s="6">
        <v>0.01</v>
      </c>
      <c r="G776" s="6">
        <v>73.98</v>
      </c>
      <c r="H776" s="6">
        <v>12.14</v>
      </c>
      <c r="I776" s="7" t="s">
        <v>43</v>
      </c>
      <c r="J776" s="7" t="s">
        <v>31</v>
      </c>
      <c r="K776" s="7" t="s">
        <v>71</v>
      </c>
      <c r="L776" s="7" t="s">
        <v>93</v>
      </c>
      <c r="M776" s="7" t="s">
        <v>47</v>
      </c>
      <c r="N776" s="7" t="s">
        <v>1662</v>
      </c>
      <c r="O776" s="6">
        <v>0.67</v>
      </c>
      <c r="P776" s="7" t="s">
        <v>36</v>
      </c>
      <c r="Q776" s="7" t="s">
        <v>58</v>
      </c>
      <c r="R776" s="7" t="s">
        <v>90</v>
      </c>
      <c r="S776" s="8" t="s">
        <v>1663</v>
      </c>
      <c r="T776" s="6">
        <v>98444</v>
      </c>
      <c r="U776" s="9">
        <v>42027</v>
      </c>
      <c r="V776" s="9">
        <v>42029</v>
      </c>
      <c r="W776" s="9" t="s">
        <v>1416</v>
      </c>
      <c r="X776" s="10">
        <f>NETWORKDAYS(Table1[[#This Row],[Order Date]],Table1[[#This Row],[Ship Date]])</f>
        <v>1</v>
      </c>
      <c r="Y776" s="6">
        <v>-29.0656</v>
      </c>
      <c r="Z776" s="6">
        <v>5</v>
      </c>
      <c r="AA776" s="6">
        <v>384.22</v>
      </c>
      <c r="AB776" s="6">
        <v>73.97</v>
      </c>
    </row>
    <row r="777" spans="1:28" ht="128.25" x14ac:dyDescent="0.45">
      <c r="A777" s="6">
        <v>1692</v>
      </c>
      <c r="B777" s="6">
        <v>90189</v>
      </c>
      <c r="C777" s="7" t="s">
        <v>1664</v>
      </c>
      <c r="D777" s="8" t="s">
        <v>42</v>
      </c>
      <c r="E777" s="7" t="s">
        <v>147</v>
      </c>
      <c r="F777" s="6">
        <v>0</v>
      </c>
      <c r="G777" s="6">
        <v>6.84</v>
      </c>
      <c r="H777" s="6">
        <v>8.3699999999999992</v>
      </c>
      <c r="I777" s="7" t="s">
        <v>43</v>
      </c>
      <c r="J777" s="7" t="s">
        <v>44</v>
      </c>
      <c r="K777" s="7" t="s">
        <v>45</v>
      </c>
      <c r="L777" s="7" t="s">
        <v>519</v>
      </c>
      <c r="M777" s="7" t="s">
        <v>94</v>
      </c>
      <c r="N777" s="7" t="s">
        <v>824</v>
      </c>
      <c r="O777" s="6">
        <v>0.57999999999999996</v>
      </c>
      <c r="P777" s="7" t="s">
        <v>36</v>
      </c>
      <c r="Q777" s="7" t="s">
        <v>49</v>
      </c>
      <c r="R777" s="7" t="s">
        <v>189</v>
      </c>
      <c r="S777" s="8" t="s">
        <v>598</v>
      </c>
      <c r="T777" s="6">
        <v>67114</v>
      </c>
      <c r="U777" s="9">
        <v>42027</v>
      </c>
      <c r="V777" s="9">
        <v>42028</v>
      </c>
      <c r="W777" s="9" t="s">
        <v>1416</v>
      </c>
      <c r="X777" s="10">
        <f>NETWORKDAYS(Table1[[#This Row],[Order Date]],Table1[[#This Row],[Ship Date]])</f>
        <v>1</v>
      </c>
      <c r="Y777" s="6">
        <v>-123.1816</v>
      </c>
      <c r="Z777" s="6">
        <v>5</v>
      </c>
      <c r="AA777" s="6">
        <v>37.89</v>
      </c>
      <c r="AB777" s="6">
        <v>6.84</v>
      </c>
    </row>
    <row r="778" spans="1:28" ht="77.25" x14ac:dyDescent="0.45">
      <c r="A778" s="6">
        <v>1693</v>
      </c>
      <c r="B778" s="6">
        <v>90189</v>
      </c>
      <c r="C778" s="7" t="s">
        <v>1665</v>
      </c>
      <c r="D778" s="8" t="s">
        <v>28</v>
      </c>
      <c r="E778" s="7" t="s">
        <v>147</v>
      </c>
      <c r="F778" s="6">
        <v>7.0000000000000007E-2</v>
      </c>
      <c r="G778" s="6">
        <v>30.98</v>
      </c>
      <c r="H778" s="6">
        <v>5.76</v>
      </c>
      <c r="I778" s="7" t="s">
        <v>43</v>
      </c>
      <c r="J778" s="7" t="s">
        <v>44</v>
      </c>
      <c r="K778" s="7" t="s">
        <v>45</v>
      </c>
      <c r="L778" s="7" t="s">
        <v>55</v>
      </c>
      <c r="M778" s="7" t="s">
        <v>47</v>
      </c>
      <c r="N778" s="7" t="s">
        <v>1666</v>
      </c>
      <c r="O778" s="6">
        <v>0.4</v>
      </c>
      <c r="P778" s="7" t="s">
        <v>36</v>
      </c>
      <c r="Q778" s="7" t="s">
        <v>37</v>
      </c>
      <c r="R778" s="7" t="s">
        <v>169</v>
      </c>
      <c r="S778" s="8" t="s">
        <v>1667</v>
      </c>
      <c r="T778" s="6">
        <v>20190</v>
      </c>
      <c r="U778" s="9">
        <v>42027</v>
      </c>
      <c r="V778" s="9">
        <v>42029</v>
      </c>
      <c r="W778" s="9" t="s">
        <v>1416</v>
      </c>
      <c r="X778" s="10">
        <f>NETWORKDAYS(Table1[[#This Row],[Order Date]],Table1[[#This Row],[Ship Date]])</f>
        <v>1</v>
      </c>
      <c r="Y778" s="6">
        <v>-28.797999999999998</v>
      </c>
      <c r="Z778" s="6">
        <v>11</v>
      </c>
      <c r="AA778" s="6">
        <v>343.79</v>
      </c>
      <c r="AB778" s="6">
        <v>30.91</v>
      </c>
    </row>
    <row r="779" spans="1:28" ht="51.75" x14ac:dyDescent="0.45">
      <c r="A779" s="6">
        <v>604</v>
      </c>
      <c r="B779" s="6">
        <v>34882</v>
      </c>
      <c r="C779" s="7" t="s">
        <v>1668</v>
      </c>
      <c r="D779" s="8" t="s">
        <v>53</v>
      </c>
      <c r="E779" s="7" t="s">
        <v>29</v>
      </c>
      <c r="F779" s="6">
        <v>0.03</v>
      </c>
      <c r="G779" s="6">
        <v>1.88</v>
      </c>
      <c r="H779" s="6">
        <v>1.49</v>
      </c>
      <c r="I779" s="7" t="s">
        <v>43</v>
      </c>
      <c r="J779" s="7" t="s">
        <v>87</v>
      </c>
      <c r="K779" s="7" t="s">
        <v>45</v>
      </c>
      <c r="L779" s="7" t="s">
        <v>46</v>
      </c>
      <c r="M779" s="7" t="s">
        <v>47</v>
      </c>
      <c r="N779" s="7" t="s">
        <v>274</v>
      </c>
      <c r="O779" s="6">
        <v>0.37</v>
      </c>
      <c r="P779" s="7" t="s">
        <v>36</v>
      </c>
      <c r="Q779" s="7" t="s">
        <v>58</v>
      </c>
      <c r="R779" s="7" t="s">
        <v>59</v>
      </c>
      <c r="S779" s="8" t="s">
        <v>68</v>
      </c>
      <c r="T779" s="6">
        <v>90045</v>
      </c>
      <c r="U779" s="9">
        <v>42028</v>
      </c>
      <c r="V779" s="9">
        <v>42029</v>
      </c>
      <c r="W779" s="9" t="s">
        <v>1416</v>
      </c>
      <c r="X779" s="10">
        <f>NETWORKDAYS(Table1[[#This Row],[Order Date]],Table1[[#This Row],[Ship Date]])</f>
        <v>0</v>
      </c>
      <c r="Y779" s="6">
        <v>-15.099500000000001</v>
      </c>
      <c r="Z779" s="6">
        <v>52</v>
      </c>
      <c r="AA779" s="6">
        <v>102.32</v>
      </c>
      <c r="AB779" s="6">
        <v>1.85</v>
      </c>
    </row>
    <row r="780" spans="1:28" ht="39" x14ac:dyDescent="0.45">
      <c r="A780" s="6">
        <v>830</v>
      </c>
      <c r="B780" s="6">
        <v>90270</v>
      </c>
      <c r="C780" s="7" t="s">
        <v>1669</v>
      </c>
      <c r="D780" s="8" t="s">
        <v>53</v>
      </c>
      <c r="E780" s="7" t="s">
        <v>70</v>
      </c>
      <c r="F780" s="6">
        <v>0.01</v>
      </c>
      <c r="G780" s="6">
        <v>14.42</v>
      </c>
      <c r="H780" s="6">
        <v>6.75</v>
      </c>
      <c r="I780" s="7" t="s">
        <v>43</v>
      </c>
      <c r="J780" s="7" t="s">
        <v>62</v>
      </c>
      <c r="K780" s="7" t="s">
        <v>45</v>
      </c>
      <c r="L780" s="7" t="s">
        <v>63</v>
      </c>
      <c r="M780" s="7" t="s">
        <v>112</v>
      </c>
      <c r="N780" s="7" t="s">
        <v>871</v>
      </c>
      <c r="O780" s="6">
        <v>0.52</v>
      </c>
      <c r="P780" s="7" t="s">
        <v>36</v>
      </c>
      <c r="Q780" s="7" t="s">
        <v>58</v>
      </c>
      <c r="R780" s="7" t="s">
        <v>442</v>
      </c>
      <c r="S780" s="8" t="s">
        <v>1670</v>
      </c>
      <c r="T780" s="6">
        <v>80033</v>
      </c>
      <c r="U780" s="9">
        <v>42028</v>
      </c>
      <c r="V780" s="9">
        <v>42028</v>
      </c>
      <c r="W780" s="9" t="s">
        <v>1416</v>
      </c>
      <c r="X780" s="10">
        <f>NETWORKDAYS(Table1[[#This Row],[Order Date]],Table1[[#This Row],[Ship Date]])</f>
        <v>0</v>
      </c>
      <c r="Y780" s="6">
        <v>-13.826000000000001</v>
      </c>
      <c r="Z780" s="6">
        <v>6</v>
      </c>
      <c r="AA780" s="6">
        <v>89.91</v>
      </c>
      <c r="AB780" s="6">
        <v>14.41</v>
      </c>
    </row>
    <row r="781" spans="1:28" ht="64.5" x14ac:dyDescent="0.45">
      <c r="A781" s="6">
        <v>997</v>
      </c>
      <c r="B781" s="6">
        <v>89431</v>
      </c>
      <c r="C781" s="7" t="s">
        <v>1671</v>
      </c>
      <c r="D781" s="8" t="s">
        <v>78</v>
      </c>
      <c r="E781" s="7" t="s">
        <v>79</v>
      </c>
      <c r="F781" s="6">
        <v>0.08</v>
      </c>
      <c r="G781" s="6">
        <v>67.84</v>
      </c>
      <c r="H781" s="6">
        <v>0.99</v>
      </c>
      <c r="I781" s="7" t="s">
        <v>43</v>
      </c>
      <c r="J781" s="7" t="s">
        <v>31</v>
      </c>
      <c r="K781" s="7" t="s">
        <v>45</v>
      </c>
      <c r="L781" s="7" t="s">
        <v>63</v>
      </c>
      <c r="M781" s="7" t="s">
        <v>47</v>
      </c>
      <c r="N781" s="7" t="s">
        <v>1672</v>
      </c>
      <c r="O781" s="6">
        <v>0.57999999999999996</v>
      </c>
      <c r="P781" s="7" t="s">
        <v>36</v>
      </c>
      <c r="Q781" s="7" t="s">
        <v>82</v>
      </c>
      <c r="R781" s="7" t="s">
        <v>275</v>
      </c>
      <c r="S781" s="8" t="s">
        <v>1431</v>
      </c>
      <c r="T781" s="6">
        <v>7002</v>
      </c>
      <c r="U781" s="9">
        <v>42028</v>
      </c>
      <c r="V781" s="9">
        <v>42033</v>
      </c>
      <c r="W781" s="9" t="s">
        <v>1416</v>
      </c>
      <c r="X781" s="10">
        <f>NETWORKDAYS(Table1[[#This Row],[Order Date]],Table1[[#This Row],[Ship Date]])</f>
        <v>4</v>
      </c>
      <c r="Y781" s="6">
        <v>-23.634399999999999</v>
      </c>
      <c r="Z781" s="6">
        <v>1</v>
      </c>
      <c r="AA781" s="6">
        <v>63.66</v>
      </c>
      <c r="AB781" s="6">
        <v>67.760000000000005</v>
      </c>
    </row>
    <row r="782" spans="1:28" ht="51.75" x14ac:dyDescent="0.45">
      <c r="A782" s="6">
        <v>1281</v>
      </c>
      <c r="B782" s="6">
        <v>89112</v>
      </c>
      <c r="C782" s="7" t="s">
        <v>1673</v>
      </c>
      <c r="D782" s="8" t="s">
        <v>42</v>
      </c>
      <c r="E782" s="7" t="s">
        <v>79</v>
      </c>
      <c r="F782" s="6">
        <v>0.03</v>
      </c>
      <c r="G782" s="6">
        <v>199.99</v>
      </c>
      <c r="H782" s="6">
        <v>24.49</v>
      </c>
      <c r="I782" s="7" t="s">
        <v>54</v>
      </c>
      <c r="J782" s="7" t="s">
        <v>31</v>
      </c>
      <c r="K782" s="7" t="s">
        <v>71</v>
      </c>
      <c r="L782" s="7" t="s">
        <v>161</v>
      </c>
      <c r="M782" s="7" t="s">
        <v>131</v>
      </c>
      <c r="N782" s="7" t="s">
        <v>402</v>
      </c>
      <c r="O782" s="6">
        <v>0.46</v>
      </c>
      <c r="P782" s="7" t="s">
        <v>36</v>
      </c>
      <c r="Q782" s="7" t="s">
        <v>49</v>
      </c>
      <c r="R782" s="7" t="s">
        <v>256</v>
      </c>
      <c r="S782" s="8" t="s">
        <v>1674</v>
      </c>
      <c r="T782" s="6">
        <v>47591</v>
      </c>
      <c r="U782" s="9">
        <v>42028</v>
      </c>
      <c r="V782" s="9">
        <v>42030</v>
      </c>
      <c r="W782" s="9" t="s">
        <v>1416</v>
      </c>
      <c r="X782" s="10">
        <f>NETWORKDAYS(Table1[[#This Row],[Order Date]],Table1[[#This Row],[Ship Date]])</f>
        <v>1</v>
      </c>
      <c r="Y782" s="6">
        <v>727.73609999999996</v>
      </c>
      <c r="Z782" s="6">
        <v>5</v>
      </c>
      <c r="AA782" s="6">
        <v>1054.69</v>
      </c>
      <c r="AB782" s="6">
        <v>199.96</v>
      </c>
    </row>
    <row r="783" spans="1:28" ht="51.75" x14ac:dyDescent="0.45">
      <c r="A783" s="6">
        <v>1282</v>
      </c>
      <c r="B783" s="6">
        <v>29319</v>
      </c>
      <c r="C783" s="7" t="s">
        <v>1675</v>
      </c>
      <c r="D783" s="8" t="s">
        <v>78</v>
      </c>
      <c r="E783" s="7" t="s">
        <v>79</v>
      </c>
      <c r="F783" s="6">
        <v>0.03</v>
      </c>
      <c r="G783" s="6">
        <v>199.99</v>
      </c>
      <c r="H783" s="6">
        <v>24.49</v>
      </c>
      <c r="I783" s="7" t="s">
        <v>54</v>
      </c>
      <c r="J783" s="7" t="s">
        <v>31</v>
      </c>
      <c r="K783" s="7" t="s">
        <v>71</v>
      </c>
      <c r="L783" s="7" t="s">
        <v>161</v>
      </c>
      <c r="M783" s="7" t="s">
        <v>131</v>
      </c>
      <c r="N783" s="7" t="s">
        <v>402</v>
      </c>
      <c r="O783" s="6">
        <v>0.46</v>
      </c>
      <c r="P783" s="7" t="s">
        <v>36</v>
      </c>
      <c r="Q783" s="7" t="s">
        <v>82</v>
      </c>
      <c r="R783" s="7" t="s">
        <v>291</v>
      </c>
      <c r="S783" s="8" t="s">
        <v>729</v>
      </c>
      <c r="T783" s="6">
        <v>19134</v>
      </c>
      <c r="U783" s="9">
        <v>42028</v>
      </c>
      <c r="V783" s="9">
        <v>42030</v>
      </c>
      <c r="W783" s="9" t="s">
        <v>1416</v>
      </c>
      <c r="X783" s="10">
        <f>NETWORKDAYS(Table1[[#This Row],[Order Date]],Table1[[#This Row],[Ship Date]])</f>
        <v>1</v>
      </c>
      <c r="Y783" s="6">
        <v>393.42</v>
      </c>
      <c r="Z783" s="6">
        <v>21</v>
      </c>
      <c r="AA783" s="6">
        <v>4429.6899999999996</v>
      </c>
      <c r="AB783" s="6">
        <v>199.96</v>
      </c>
    </row>
    <row r="784" spans="1:28" ht="51.75" x14ac:dyDescent="0.45">
      <c r="A784" s="6">
        <v>1690</v>
      </c>
      <c r="B784" s="6">
        <v>91076</v>
      </c>
      <c r="C784" s="7" t="s">
        <v>1403</v>
      </c>
      <c r="D784" s="8" t="s">
        <v>78</v>
      </c>
      <c r="E784" s="7" t="s">
        <v>79</v>
      </c>
      <c r="F784" s="6">
        <v>0.05</v>
      </c>
      <c r="G784" s="6">
        <v>115.99</v>
      </c>
      <c r="H784" s="6">
        <v>5.26</v>
      </c>
      <c r="I784" s="7" t="s">
        <v>43</v>
      </c>
      <c r="J784" s="7" t="s">
        <v>62</v>
      </c>
      <c r="K784" s="7" t="s">
        <v>71</v>
      </c>
      <c r="L784" s="7" t="s">
        <v>234</v>
      </c>
      <c r="M784" s="7" t="s">
        <v>47</v>
      </c>
      <c r="N784" s="7" t="s">
        <v>1676</v>
      </c>
      <c r="O784" s="6">
        <v>0.56999999999999995</v>
      </c>
      <c r="P784" s="7" t="s">
        <v>36</v>
      </c>
      <c r="Q784" s="7" t="s">
        <v>82</v>
      </c>
      <c r="R784" s="7" t="s">
        <v>291</v>
      </c>
      <c r="S784" s="8" t="s">
        <v>1404</v>
      </c>
      <c r="T784" s="6">
        <v>17112</v>
      </c>
      <c r="U784" s="9">
        <v>42028</v>
      </c>
      <c r="V784" s="9">
        <v>42032</v>
      </c>
      <c r="W784" s="9" t="s">
        <v>1416</v>
      </c>
      <c r="X784" s="10">
        <f>NETWORKDAYS(Table1[[#This Row],[Order Date]],Table1[[#This Row],[Ship Date]])</f>
        <v>3</v>
      </c>
      <c r="Y784" s="6">
        <v>616.53570000000002</v>
      </c>
      <c r="Z784" s="6">
        <v>9</v>
      </c>
      <c r="AA784" s="6">
        <v>893.53</v>
      </c>
      <c r="AB784" s="6">
        <v>115.94</v>
      </c>
    </row>
    <row r="785" spans="1:28" ht="77.25" x14ac:dyDescent="0.45">
      <c r="A785" s="6">
        <v>2613</v>
      </c>
      <c r="B785" s="6">
        <v>86119</v>
      </c>
      <c r="C785" s="7" t="s">
        <v>1677</v>
      </c>
      <c r="D785" s="8" t="s">
        <v>78</v>
      </c>
      <c r="E785" s="7" t="s">
        <v>79</v>
      </c>
      <c r="F785" s="6">
        <v>0.02</v>
      </c>
      <c r="G785" s="6">
        <v>50.98</v>
      </c>
      <c r="H785" s="6">
        <v>13.66</v>
      </c>
      <c r="I785" s="7" t="s">
        <v>54</v>
      </c>
      <c r="J785" s="7" t="s">
        <v>62</v>
      </c>
      <c r="K785" s="7" t="s">
        <v>45</v>
      </c>
      <c r="L785" s="7" t="s">
        <v>63</v>
      </c>
      <c r="M785" s="7" t="s">
        <v>47</v>
      </c>
      <c r="N785" s="7" t="s">
        <v>1678</v>
      </c>
      <c r="O785" s="6">
        <v>0.57999999999999996</v>
      </c>
      <c r="P785" s="7" t="s">
        <v>36</v>
      </c>
      <c r="Q785" s="7" t="s">
        <v>82</v>
      </c>
      <c r="R785" s="7" t="s">
        <v>275</v>
      </c>
      <c r="S785" s="8" t="s">
        <v>1679</v>
      </c>
      <c r="T785" s="6">
        <v>8863</v>
      </c>
      <c r="U785" s="9">
        <v>42028</v>
      </c>
      <c r="V785" s="9">
        <v>42028</v>
      </c>
      <c r="W785" s="9" t="s">
        <v>1416</v>
      </c>
      <c r="X785" s="10">
        <f>NETWORKDAYS(Table1[[#This Row],[Order Date]],Table1[[#This Row],[Ship Date]])</f>
        <v>0</v>
      </c>
      <c r="Y785" s="6">
        <v>-25.76</v>
      </c>
      <c r="Z785" s="6">
        <v>1</v>
      </c>
      <c r="AA785" s="6">
        <v>68.45</v>
      </c>
      <c r="AB785" s="6">
        <v>50.96</v>
      </c>
    </row>
    <row r="786" spans="1:28" ht="51.75" x14ac:dyDescent="0.45">
      <c r="A786" s="6">
        <v>3089</v>
      </c>
      <c r="B786" s="6">
        <v>91219</v>
      </c>
      <c r="C786" s="7" t="s">
        <v>1680</v>
      </c>
      <c r="D786" s="8" t="s">
        <v>42</v>
      </c>
      <c r="E786" s="7" t="s">
        <v>79</v>
      </c>
      <c r="F786" s="6">
        <v>7.0000000000000007E-2</v>
      </c>
      <c r="G786" s="6">
        <v>49.43</v>
      </c>
      <c r="H786" s="6">
        <v>19.989999999999998</v>
      </c>
      <c r="I786" s="7" t="s">
        <v>43</v>
      </c>
      <c r="J786" s="7" t="s">
        <v>62</v>
      </c>
      <c r="K786" s="7" t="s">
        <v>45</v>
      </c>
      <c r="L786" s="7" t="s">
        <v>63</v>
      </c>
      <c r="M786" s="7" t="s">
        <v>47</v>
      </c>
      <c r="N786" s="7" t="s">
        <v>1681</v>
      </c>
      <c r="O786" s="6">
        <v>0.56999999999999995</v>
      </c>
      <c r="P786" s="7" t="s">
        <v>36</v>
      </c>
      <c r="Q786" s="7" t="s">
        <v>49</v>
      </c>
      <c r="R786" s="7" t="s">
        <v>189</v>
      </c>
      <c r="S786" s="8" t="s">
        <v>1037</v>
      </c>
      <c r="T786" s="6">
        <v>66209</v>
      </c>
      <c r="U786" s="9">
        <v>42028</v>
      </c>
      <c r="V786" s="9">
        <v>42033</v>
      </c>
      <c r="W786" s="9" t="s">
        <v>1416</v>
      </c>
      <c r="X786" s="10">
        <f>NETWORKDAYS(Table1[[#This Row],[Order Date]],Table1[[#This Row],[Ship Date]])</f>
        <v>4</v>
      </c>
      <c r="Y786" s="6">
        <v>-122.77</v>
      </c>
      <c r="Z786" s="6">
        <v>6</v>
      </c>
      <c r="AA786" s="6">
        <v>281.82</v>
      </c>
      <c r="AB786" s="6">
        <v>49.36</v>
      </c>
    </row>
    <row r="787" spans="1:28" ht="51.75" x14ac:dyDescent="0.45">
      <c r="A787" s="6">
        <v>2283</v>
      </c>
      <c r="B787" s="6">
        <v>85947</v>
      </c>
      <c r="C787" s="7" t="s">
        <v>1682</v>
      </c>
      <c r="D787" s="8" t="s">
        <v>42</v>
      </c>
      <c r="E787" s="7" t="s">
        <v>86</v>
      </c>
      <c r="F787" s="6">
        <v>0.01</v>
      </c>
      <c r="G787" s="6">
        <v>11.7</v>
      </c>
      <c r="H787" s="6">
        <v>6.96</v>
      </c>
      <c r="I787" s="7" t="s">
        <v>43</v>
      </c>
      <c r="J787" s="7" t="s">
        <v>87</v>
      </c>
      <c r="K787" s="7" t="s">
        <v>45</v>
      </c>
      <c r="L787" s="7" t="s">
        <v>63</v>
      </c>
      <c r="M787" s="7" t="s">
        <v>112</v>
      </c>
      <c r="N787" s="7" t="s">
        <v>242</v>
      </c>
      <c r="O787" s="6">
        <v>0.5</v>
      </c>
      <c r="P787" s="7" t="s">
        <v>36</v>
      </c>
      <c r="Q787" s="7" t="s">
        <v>49</v>
      </c>
      <c r="R787" s="7" t="s">
        <v>200</v>
      </c>
      <c r="S787" s="8" t="s">
        <v>1683</v>
      </c>
      <c r="T787" s="6">
        <v>53132</v>
      </c>
      <c r="U787" s="9">
        <v>42028</v>
      </c>
      <c r="V787" s="9">
        <v>42030</v>
      </c>
      <c r="W787" s="9" t="s">
        <v>1416</v>
      </c>
      <c r="X787" s="10">
        <f>NETWORKDAYS(Table1[[#This Row],[Order Date]],Table1[[#This Row],[Ship Date]])</f>
        <v>1</v>
      </c>
      <c r="Y787" s="6">
        <v>-28.954000000000001</v>
      </c>
      <c r="Z787" s="6">
        <v>6</v>
      </c>
      <c r="AA787" s="6">
        <v>76.87</v>
      </c>
      <c r="AB787" s="6">
        <v>11.69</v>
      </c>
    </row>
    <row r="788" spans="1:28" ht="64.5" x14ac:dyDescent="0.45">
      <c r="A788" s="6">
        <v>275</v>
      </c>
      <c r="B788" s="6">
        <v>89292</v>
      </c>
      <c r="C788" s="7" t="s">
        <v>1684</v>
      </c>
      <c r="D788" s="8" t="s">
        <v>78</v>
      </c>
      <c r="E788" s="7" t="s">
        <v>147</v>
      </c>
      <c r="F788" s="6">
        <v>0.09</v>
      </c>
      <c r="G788" s="6">
        <v>15.28</v>
      </c>
      <c r="H788" s="6">
        <v>10.91</v>
      </c>
      <c r="I788" s="7" t="s">
        <v>43</v>
      </c>
      <c r="J788" s="7" t="s">
        <v>62</v>
      </c>
      <c r="K788" s="7" t="s">
        <v>45</v>
      </c>
      <c r="L788" s="7" t="s">
        <v>46</v>
      </c>
      <c r="M788" s="7" t="s">
        <v>47</v>
      </c>
      <c r="N788" s="7" t="s">
        <v>1685</v>
      </c>
      <c r="O788" s="6">
        <v>0.36</v>
      </c>
      <c r="P788" s="7" t="s">
        <v>36</v>
      </c>
      <c r="Q788" s="7" t="s">
        <v>82</v>
      </c>
      <c r="R788" s="7" t="s">
        <v>294</v>
      </c>
      <c r="S788" s="8" t="s">
        <v>1686</v>
      </c>
      <c r="T788" s="6">
        <v>6824</v>
      </c>
      <c r="U788" s="9">
        <v>42028</v>
      </c>
      <c r="V788" s="9">
        <v>42029</v>
      </c>
      <c r="W788" s="9" t="s">
        <v>1416</v>
      </c>
      <c r="X788" s="10">
        <f>NETWORKDAYS(Table1[[#This Row],[Order Date]],Table1[[#This Row],[Ship Date]])</f>
        <v>0</v>
      </c>
      <c r="Y788" s="6">
        <v>-51.75</v>
      </c>
      <c r="Z788" s="6">
        <v>4</v>
      </c>
      <c r="AA788" s="6">
        <v>61.52</v>
      </c>
      <c r="AB788" s="6">
        <v>15.19</v>
      </c>
    </row>
    <row r="789" spans="1:28" ht="51.75" x14ac:dyDescent="0.45">
      <c r="A789" s="6">
        <v>1653</v>
      </c>
      <c r="B789" s="6">
        <v>89885</v>
      </c>
      <c r="C789" s="7" t="s">
        <v>1687</v>
      </c>
      <c r="D789" s="8" t="s">
        <v>53</v>
      </c>
      <c r="E789" s="7" t="s">
        <v>147</v>
      </c>
      <c r="F789" s="6">
        <v>0</v>
      </c>
      <c r="G789" s="6">
        <v>101.41</v>
      </c>
      <c r="H789" s="6">
        <v>35</v>
      </c>
      <c r="I789" s="7" t="s">
        <v>54</v>
      </c>
      <c r="J789" s="7" t="s">
        <v>62</v>
      </c>
      <c r="K789" s="7" t="s">
        <v>45</v>
      </c>
      <c r="L789" s="7" t="s">
        <v>187</v>
      </c>
      <c r="M789" s="7" t="s">
        <v>131</v>
      </c>
      <c r="N789" s="7" t="s">
        <v>547</v>
      </c>
      <c r="O789" s="6">
        <v>0.82</v>
      </c>
      <c r="P789" s="7" t="s">
        <v>36</v>
      </c>
      <c r="Q789" s="7" t="s">
        <v>58</v>
      </c>
      <c r="R789" s="7" t="s">
        <v>59</v>
      </c>
      <c r="S789" s="8" t="s">
        <v>1688</v>
      </c>
      <c r="T789" s="6">
        <v>91360</v>
      </c>
      <c r="U789" s="9">
        <v>42028</v>
      </c>
      <c r="V789" s="9">
        <v>42029</v>
      </c>
      <c r="W789" s="9" t="s">
        <v>1416</v>
      </c>
      <c r="X789" s="10">
        <f>NETWORKDAYS(Table1[[#This Row],[Order Date]],Table1[[#This Row],[Ship Date]])</f>
        <v>0</v>
      </c>
      <c r="Y789" s="6">
        <v>-457.73</v>
      </c>
      <c r="Z789" s="6">
        <v>10</v>
      </c>
      <c r="AA789" s="6">
        <v>1104.32</v>
      </c>
      <c r="AB789" s="6">
        <v>101.41</v>
      </c>
    </row>
    <row r="790" spans="1:28" ht="51.75" x14ac:dyDescent="0.45">
      <c r="A790" s="6">
        <v>1653</v>
      </c>
      <c r="B790" s="6">
        <v>89885</v>
      </c>
      <c r="C790" s="7" t="s">
        <v>1687</v>
      </c>
      <c r="D790" s="8" t="s">
        <v>53</v>
      </c>
      <c r="E790" s="7" t="s">
        <v>147</v>
      </c>
      <c r="F790" s="6">
        <v>0.1</v>
      </c>
      <c r="G790" s="6">
        <v>95.99</v>
      </c>
      <c r="H790" s="6">
        <v>4.9000000000000004</v>
      </c>
      <c r="I790" s="7" t="s">
        <v>43</v>
      </c>
      <c r="J790" s="7" t="s">
        <v>62</v>
      </c>
      <c r="K790" s="7" t="s">
        <v>71</v>
      </c>
      <c r="L790" s="7" t="s">
        <v>234</v>
      </c>
      <c r="M790" s="7" t="s">
        <v>47</v>
      </c>
      <c r="N790" s="7" t="s">
        <v>1689</v>
      </c>
      <c r="O790" s="6">
        <v>0.56000000000000005</v>
      </c>
      <c r="P790" s="7" t="s">
        <v>36</v>
      </c>
      <c r="Q790" s="7" t="s">
        <v>58</v>
      </c>
      <c r="R790" s="7" t="s">
        <v>59</v>
      </c>
      <c r="S790" s="8" t="s">
        <v>1688</v>
      </c>
      <c r="T790" s="6">
        <v>91360</v>
      </c>
      <c r="U790" s="9">
        <v>42028</v>
      </c>
      <c r="V790" s="9">
        <v>42029</v>
      </c>
      <c r="W790" s="9" t="s">
        <v>1416</v>
      </c>
      <c r="X790" s="10">
        <f>NETWORKDAYS(Table1[[#This Row],[Order Date]],Table1[[#This Row],[Ship Date]])</f>
        <v>0</v>
      </c>
      <c r="Y790" s="6">
        <v>-268.66399999999999</v>
      </c>
      <c r="Z790" s="6">
        <v>2</v>
      </c>
      <c r="AA790" s="6">
        <v>149.80000000000001</v>
      </c>
      <c r="AB790" s="6">
        <v>95.89</v>
      </c>
    </row>
    <row r="791" spans="1:28" ht="90" x14ac:dyDescent="0.45">
      <c r="A791" s="6">
        <v>1389</v>
      </c>
      <c r="B791" s="6">
        <v>88726</v>
      </c>
      <c r="C791" s="7" t="s">
        <v>1690</v>
      </c>
      <c r="D791" s="8" t="s">
        <v>53</v>
      </c>
      <c r="E791" s="7" t="s">
        <v>29</v>
      </c>
      <c r="F791" s="6">
        <v>0.06</v>
      </c>
      <c r="G791" s="6">
        <v>1.74</v>
      </c>
      <c r="H791" s="6">
        <v>4.08</v>
      </c>
      <c r="I791" s="7" t="s">
        <v>43</v>
      </c>
      <c r="J791" s="7" t="s">
        <v>62</v>
      </c>
      <c r="K791" s="7" t="s">
        <v>32</v>
      </c>
      <c r="L791" s="7" t="s">
        <v>99</v>
      </c>
      <c r="M791" s="7" t="s">
        <v>94</v>
      </c>
      <c r="N791" s="7" t="s">
        <v>1234</v>
      </c>
      <c r="O791" s="6">
        <v>0.53</v>
      </c>
      <c r="P791" s="7" t="s">
        <v>36</v>
      </c>
      <c r="Q791" s="7" t="s">
        <v>58</v>
      </c>
      <c r="R791" s="7" t="s">
        <v>59</v>
      </c>
      <c r="S791" s="8" t="s">
        <v>757</v>
      </c>
      <c r="T791" s="6">
        <v>94025</v>
      </c>
      <c r="U791" s="9">
        <v>42029</v>
      </c>
      <c r="V791" s="9">
        <v>42030</v>
      </c>
      <c r="W791" s="9" t="s">
        <v>1416</v>
      </c>
      <c r="X791" s="10">
        <f>NETWORKDAYS(Table1[[#This Row],[Order Date]],Table1[[#This Row],[Ship Date]])</f>
        <v>1</v>
      </c>
      <c r="Y791" s="6">
        <v>-11.0732</v>
      </c>
      <c r="Z791" s="6">
        <v>1</v>
      </c>
      <c r="AA791" s="6">
        <v>2.77</v>
      </c>
      <c r="AB791" s="6">
        <v>1.68</v>
      </c>
    </row>
    <row r="792" spans="1:28" ht="51.75" x14ac:dyDescent="0.45">
      <c r="A792" s="6">
        <v>156</v>
      </c>
      <c r="B792" s="6">
        <v>87672</v>
      </c>
      <c r="C792" s="7" t="s">
        <v>1691</v>
      </c>
      <c r="D792" s="8" t="s">
        <v>53</v>
      </c>
      <c r="E792" s="7" t="s">
        <v>70</v>
      </c>
      <c r="F792" s="6">
        <v>0.03</v>
      </c>
      <c r="G792" s="6">
        <v>10.89</v>
      </c>
      <c r="H792" s="6">
        <v>4.5</v>
      </c>
      <c r="I792" s="7" t="s">
        <v>43</v>
      </c>
      <c r="J792" s="7" t="s">
        <v>62</v>
      </c>
      <c r="K792" s="7" t="s">
        <v>45</v>
      </c>
      <c r="L792" s="7" t="s">
        <v>63</v>
      </c>
      <c r="M792" s="7" t="s">
        <v>47</v>
      </c>
      <c r="N792" s="7" t="s">
        <v>1692</v>
      </c>
      <c r="O792" s="6">
        <v>0.59</v>
      </c>
      <c r="P792" s="7" t="s">
        <v>36</v>
      </c>
      <c r="Q792" s="7" t="s">
        <v>58</v>
      </c>
      <c r="R792" s="7" t="s">
        <v>442</v>
      </c>
      <c r="S792" s="8" t="s">
        <v>1693</v>
      </c>
      <c r="T792" s="6">
        <v>80525</v>
      </c>
      <c r="U792" s="9">
        <v>42029</v>
      </c>
      <c r="V792" s="9">
        <v>42030</v>
      </c>
      <c r="W792" s="9" t="s">
        <v>1416</v>
      </c>
      <c r="X792" s="10">
        <f>NETWORKDAYS(Table1[[#This Row],[Order Date]],Table1[[#This Row],[Ship Date]])</f>
        <v>1</v>
      </c>
      <c r="Y792" s="6">
        <v>-18.64</v>
      </c>
      <c r="Z792" s="6">
        <v>3</v>
      </c>
      <c r="AA792" s="6">
        <v>33.82</v>
      </c>
      <c r="AB792" s="6">
        <v>10.86</v>
      </c>
    </row>
    <row r="793" spans="1:28" ht="51.75" x14ac:dyDescent="0.45">
      <c r="A793" s="6">
        <v>1997</v>
      </c>
      <c r="B793" s="6">
        <v>90333</v>
      </c>
      <c r="C793" s="7" t="s">
        <v>820</v>
      </c>
      <c r="D793" s="8" t="s">
        <v>28</v>
      </c>
      <c r="E793" s="7" t="s">
        <v>147</v>
      </c>
      <c r="F793" s="6">
        <v>0.1</v>
      </c>
      <c r="G793" s="6">
        <v>125.99</v>
      </c>
      <c r="H793" s="6">
        <v>8.99</v>
      </c>
      <c r="I793" s="7" t="s">
        <v>43</v>
      </c>
      <c r="J793" s="7" t="s">
        <v>44</v>
      </c>
      <c r="K793" s="7" t="s">
        <v>71</v>
      </c>
      <c r="L793" s="7" t="s">
        <v>234</v>
      </c>
      <c r="M793" s="7" t="s">
        <v>47</v>
      </c>
      <c r="N793" s="7" t="s">
        <v>570</v>
      </c>
      <c r="O793" s="6">
        <v>0.56999999999999995</v>
      </c>
      <c r="P793" s="7" t="s">
        <v>36</v>
      </c>
      <c r="Q793" s="7" t="s">
        <v>37</v>
      </c>
      <c r="R793" s="7" t="s">
        <v>385</v>
      </c>
      <c r="S793" s="8" t="s">
        <v>386</v>
      </c>
      <c r="T793" s="6">
        <v>29915</v>
      </c>
      <c r="U793" s="9">
        <v>42029</v>
      </c>
      <c r="V793" s="9">
        <v>42032</v>
      </c>
      <c r="W793" s="9" t="s">
        <v>1416</v>
      </c>
      <c r="X793" s="10">
        <f>NETWORKDAYS(Table1[[#This Row],[Order Date]],Table1[[#This Row],[Ship Date]])</f>
        <v>3</v>
      </c>
      <c r="Y793" s="6">
        <v>17.652000000000001</v>
      </c>
      <c r="Z793" s="6">
        <v>4</v>
      </c>
      <c r="AA793" s="6">
        <v>408.66</v>
      </c>
      <c r="AB793" s="6">
        <v>125.89</v>
      </c>
    </row>
    <row r="794" spans="1:28" ht="39" x14ac:dyDescent="0.45">
      <c r="A794" s="6">
        <v>1360</v>
      </c>
      <c r="B794" s="6">
        <v>89595</v>
      </c>
      <c r="C794" s="7" t="s">
        <v>1694</v>
      </c>
      <c r="D794" s="8" t="s">
        <v>42</v>
      </c>
      <c r="E794" s="7" t="s">
        <v>70</v>
      </c>
      <c r="F794" s="6">
        <v>0.03</v>
      </c>
      <c r="G794" s="6">
        <v>14.34</v>
      </c>
      <c r="H794" s="6">
        <v>5</v>
      </c>
      <c r="I794" s="7" t="s">
        <v>43</v>
      </c>
      <c r="J794" s="7" t="s">
        <v>44</v>
      </c>
      <c r="K794" s="7" t="s">
        <v>32</v>
      </c>
      <c r="L794" s="7" t="s">
        <v>99</v>
      </c>
      <c r="M794" s="7" t="s">
        <v>94</v>
      </c>
      <c r="N794" s="7" t="s">
        <v>1695</v>
      </c>
      <c r="O794" s="6">
        <v>0.49</v>
      </c>
      <c r="P794" s="7" t="s">
        <v>36</v>
      </c>
      <c r="Q794" s="7" t="s">
        <v>49</v>
      </c>
      <c r="R794" s="7" t="s">
        <v>208</v>
      </c>
      <c r="S794" s="8" t="s">
        <v>1696</v>
      </c>
      <c r="T794" s="6">
        <v>52761</v>
      </c>
      <c r="U794" s="9">
        <v>42030</v>
      </c>
      <c r="V794" s="9">
        <v>42031</v>
      </c>
      <c r="W794" s="9" t="s">
        <v>1416</v>
      </c>
      <c r="X794" s="10">
        <f>NETWORKDAYS(Table1[[#This Row],[Order Date]],Table1[[#This Row],[Ship Date]])</f>
        <v>2</v>
      </c>
      <c r="Y794" s="6">
        <v>82.310100000000006</v>
      </c>
      <c r="Z794" s="6">
        <v>8</v>
      </c>
      <c r="AA794" s="6">
        <v>119.29</v>
      </c>
      <c r="AB794" s="6">
        <v>14.31</v>
      </c>
    </row>
    <row r="795" spans="1:28" ht="26.25" x14ac:dyDescent="0.45">
      <c r="A795" s="6">
        <v>1361</v>
      </c>
      <c r="B795" s="6">
        <v>89595</v>
      </c>
      <c r="C795" s="7" t="s">
        <v>876</v>
      </c>
      <c r="D795" s="8" t="s">
        <v>42</v>
      </c>
      <c r="E795" s="7" t="s">
        <v>70</v>
      </c>
      <c r="F795" s="6">
        <v>0.01</v>
      </c>
      <c r="G795" s="6">
        <v>2.89</v>
      </c>
      <c r="H795" s="6">
        <v>0.5</v>
      </c>
      <c r="I795" s="7" t="s">
        <v>43</v>
      </c>
      <c r="J795" s="7" t="s">
        <v>44</v>
      </c>
      <c r="K795" s="7" t="s">
        <v>45</v>
      </c>
      <c r="L795" s="7" t="s">
        <v>121</v>
      </c>
      <c r="M795" s="7" t="s">
        <v>47</v>
      </c>
      <c r="N795" s="7" t="s">
        <v>1325</v>
      </c>
      <c r="O795" s="6">
        <v>0.38</v>
      </c>
      <c r="P795" s="7" t="s">
        <v>36</v>
      </c>
      <c r="Q795" s="7" t="s">
        <v>49</v>
      </c>
      <c r="R795" s="7" t="s">
        <v>192</v>
      </c>
      <c r="S795" s="8" t="s">
        <v>878</v>
      </c>
      <c r="T795" s="6">
        <v>48101</v>
      </c>
      <c r="U795" s="9">
        <v>42030</v>
      </c>
      <c r="V795" s="9">
        <v>42032</v>
      </c>
      <c r="W795" s="9" t="s">
        <v>1416</v>
      </c>
      <c r="X795" s="10">
        <f>NETWORKDAYS(Table1[[#This Row],[Order Date]],Table1[[#This Row],[Ship Date]])</f>
        <v>3</v>
      </c>
      <c r="Y795" s="6">
        <v>1.2236</v>
      </c>
      <c r="Z795" s="6">
        <v>1</v>
      </c>
      <c r="AA795" s="6">
        <v>3.08</v>
      </c>
      <c r="AB795" s="6">
        <v>2.88</v>
      </c>
    </row>
    <row r="796" spans="1:28" ht="51.75" x14ac:dyDescent="0.45">
      <c r="A796" s="6">
        <v>3154</v>
      </c>
      <c r="B796" s="6">
        <v>86899</v>
      </c>
      <c r="C796" s="7" t="s">
        <v>1697</v>
      </c>
      <c r="D796" s="8" t="s">
        <v>28</v>
      </c>
      <c r="E796" s="7" t="s">
        <v>70</v>
      </c>
      <c r="F796" s="6">
        <v>0.08</v>
      </c>
      <c r="G796" s="6">
        <v>150.97999999999999</v>
      </c>
      <c r="H796" s="6">
        <v>13.99</v>
      </c>
      <c r="I796" s="7" t="s">
        <v>54</v>
      </c>
      <c r="J796" s="7" t="s">
        <v>62</v>
      </c>
      <c r="K796" s="7" t="s">
        <v>71</v>
      </c>
      <c r="L796" s="7" t="s">
        <v>72</v>
      </c>
      <c r="M796" s="7" t="s">
        <v>112</v>
      </c>
      <c r="N796" s="7" t="s">
        <v>1052</v>
      </c>
      <c r="O796" s="6">
        <v>0.38</v>
      </c>
      <c r="P796" s="7" t="s">
        <v>36</v>
      </c>
      <c r="Q796" s="7" t="s">
        <v>37</v>
      </c>
      <c r="R796" s="7" t="s">
        <v>96</v>
      </c>
      <c r="S796" s="8" t="s">
        <v>1698</v>
      </c>
      <c r="T796" s="6">
        <v>33710</v>
      </c>
      <c r="U796" s="9">
        <v>42030</v>
      </c>
      <c r="V796" s="9">
        <v>42031</v>
      </c>
      <c r="W796" s="9" t="s">
        <v>1416</v>
      </c>
      <c r="X796" s="10">
        <f>NETWORKDAYS(Table1[[#This Row],[Order Date]],Table1[[#This Row],[Ship Date]])</f>
        <v>2</v>
      </c>
      <c r="Y796" s="6">
        <v>-3.948</v>
      </c>
      <c r="Z796" s="6">
        <v>8</v>
      </c>
      <c r="AA796" s="6">
        <v>1183.82</v>
      </c>
      <c r="AB796" s="6">
        <v>150.9</v>
      </c>
    </row>
    <row r="797" spans="1:28" ht="64.5" x14ac:dyDescent="0.45">
      <c r="A797" s="6">
        <v>3155</v>
      </c>
      <c r="B797" s="6">
        <v>86899</v>
      </c>
      <c r="C797" s="7" t="s">
        <v>393</v>
      </c>
      <c r="D797" s="8" t="s">
        <v>28</v>
      </c>
      <c r="E797" s="7" t="s">
        <v>70</v>
      </c>
      <c r="F797" s="6">
        <v>0.03</v>
      </c>
      <c r="G797" s="6">
        <v>25.98</v>
      </c>
      <c r="H797" s="6">
        <v>14.36</v>
      </c>
      <c r="I797" s="7" t="s">
        <v>30</v>
      </c>
      <c r="J797" s="7" t="s">
        <v>62</v>
      </c>
      <c r="K797" s="7" t="s">
        <v>32</v>
      </c>
      <c r="L797" s="7" t="s">
        <v>80</v>
      </c>
      <c r="M797" s="7" t="s">
        <v>73</v>
      </c>
      <c r="N797" s="7" t="s">
        <v>1699</v>
      </c>
      <c r="O797" s="6">
        <v>0.6</v>
      </c>
      <c r="P797" s="7" t="s">
        <v>36</v>
      </c>
      <c r="Q797" s="7" t="s">
        <v>37</v>
      </c>
      <c r="R797" s="7" t="s">
        <v>96</v>
      </c>
      <c r="S797" s="8" t="s">
        <v>299</v>
      </c>
      <c r="T797" s="6">
        <v>32771</v>
      </c>
      <c r="U797" s="9">
        <v>42030</v>
      </c>
      <c r="V797" s="9">
        <v>42031</v>
      </c>
      <c r="W797" s="9" t="s">
        <v>1416</v>
      </c>
      <c r="X797" s="10">
        <f>NETWORKDAYS(Table1[[#This Row],[Order Date]],Table1[[#This Row],[Ship Date]])</f>
        <v>2</v>
      </c>
      <c r="Y797" s="6">
        <v>57.545999999999999</v>
      </c>
      <c r="Z797" s="6">
        <v>4</v>
      </c>
      <c r="AA797" s="6">
        <v>107.66</v>
      </c>
      <c r="AB797" s="6">
        <v>25.95</v>
      </c>
    </row>
    <row r="798" spans="1:28" ht="64.5" x14ac:dyDescent="0.45">
      <c r="A798" s="6">
        <v>3155</v>
      </c>
      <c r="B798" s="6">
        <v>86899</v>
      </c>
      <c r="C798" s="7" t="s">
        <v>393</v>
      </c>
      <c r="D798" s="8" t="s">
        <v>28</v>
      </c>
      <c r="E798" s="7" t="s">
        <v>70</v>
      </c>
      <c r="F798" s="6">
        <v>0.1</v>
      </c>
      <c r="G798" s="6">
        <v>32.479999999999997</v>
      </c>
      <c r="H798" s="6">
        <v>35</v>
      </c>
      <c r="I798" s="7" t="s">
        <v>43</v>
      </c>
      <c r="J798" s="7" t="s">
        <v>62</v>
      </c>
      <c r="K798" s="7" t="s">
        <v>45</v>
      </c>
      <c r="L798" s="7" t="s">
        <v>187</v>
      </c>
      <c r="M798" s="7" t="s">
        <v>131</v>
      </c>
      <c r="N798" s="7" t="s">
        <v>1700</v>
      </c>
      <c r="O798" s="6">
        <v>0.81</v>
      </c>
      <c r="P798" s="7" t="s">
        <v>36</v>
      </c>
      <c r="Q798" s="7" t="s">
        <v>37</v>
      </c>
      <c r="R798" s="7" t="s">
        <v>96</v>
      </c>
      <c r="S798" s="8" t="s">
        <v>299</v>
      </c>
      <c r="T798" s="6">
        <v>32771</v>
      </c>
      <c r="U798" s="9">
        <v>42030</v>
      </c>
      <c r="V798" s="9">
        <v>42031</v>
      </c>
      <c r="W798" s="9" t="s">
        <v>1416</v>
      </c>
      <c r="X798" s="10">
        <f>NETWORKDAYS(Table1[[#This Row],[Order Date]],Table1[[#This Row],[Ship Date]])</f>
        <v>2</v>
      </c>
      <c r="Y798" s="6">
        <v>-333.42540000000002</v>
      </c>
      <c r="Z798" s="6">
        <v>10</v>
      </c>
      <c r="AA798" s="6">
        <v>318.83</v>
      </c>
      <c r="AB798" s="6">
        <v>32.380000000000003</v>
      </c>
    </row>
    <row r="799" spans="1:28" ht="26.25" x14ac:dyDescent="0.45">
      <c r="A799" s="6">
        <v>1129</v>
      </c>
      <c r="B799" s="6">
        <v>57794</v>
      </c>
      <c r="C799" s="7" t="s">
        <v>1122</v>
      </c>
      <c r="D799" s="8" t="s">
        <v>78</v>
      </c>
      <c r="E799" s="7" t="s">
        <v>79</v>
      </c>
      <c r="F799" s="6">
        <v>0.02</v>
      </c>
      <c r="G799" s="6">
        <v>4.9800000000000004</v>
      </c>
      <c r="H799" s="6">
        <v>6.07</v>
      </c>
      <c r="I799" s="7" t="s">
        <v>43</v>
      </c>
      <c r="J799" s="7" t="s">
        <v>87</v>
      </c>
      <c r="K799" s="7" t="s">
        <v>45</v>
      </c>
      <c r="L799" s="7" t="s">
        <v>55</v>
      </c>
      <c r="M799" s="7" t="s">
        <v>47</v>
      </c>
      <c r="N799" s="7" t="s">
        <v>1701</v>
      </c>
      <c r="O799" s="6">
        <v>0.36</v>
      </c>
      <c r="P799" s="7" t="s">
        <v>36</v>
      </c>
      <c r="Q799" s="7" t="s">
        <v>82</v>
      </c>
      <c r="R799" s="7" t="s">
        <v>152</v>
      </c>
      <c r="S799" s="8" t="s">
        <v>153</v>
      </c>
      <c r="T799" s="6">
        <v>2118</v>
      </c>
      <c r="U799" s="9">
        <v>42030</v>
      </c>
      <c r="V799" s="9">
        <v>42032</v>
      </c>
      <c r="W799" s="9" t="s">
        <v>1416</v>
      </c>
      <c r="X799" s="10">
        <f>NETWORKDAYS(Table1[[#This Row],[Order Date]],Table1[[#This Row],[Ship Date]])</f>
        <v>3</v>
      </c>
      <c r="Y799" s="6">
        <v>-46.92</v>
      </c>
      <c r="Z799" s="6">
        <v>19</v>
      </c>
      <c r="AA799" s="6">
        <v>105.5</v>
      </c>
      <c r="AB799" s="6">
        <v>4.96</v>
      </c>
    </row>
    <row r="800" spans="1:28" ht="26.25" x14ac:dyDescent="0.45">
      <c r="A800" s="6">
        <v>1133</v>
      </c>
      <c r="B800" s="6">
        <v>88105</v>
      </c>
      <c r="C800" s="7" t="s">
        <v>1702</v>
      </c>
      <c r="D800" s="8" t="s">
        <v>42</v>
      </c>
      <c r="E800" s="7" t="s">
        <v>79</v>
      </c>
      <c r="F800" s="6">
        <v>0.02</v>
      </c>
      <c r="G800" s="6">
        <v>4.9800000000000004</v>
      </c>
      <c r="H800" s="6">
        <v>6.07</v>
      </c>
      <c r="I800" s="7" t="s">
        <v>43</v>
      </c>
      <c r="J800" s="7" t="s">
        <v>87</v>
      </c>
      <c r="K800" s="7" t="s">
        <v>45</v>
      </c>
      <c r="L800" s="7" t="s">
        <v>55</v>
      </c>
      <c r="M800" s="7" t="s">
        <v>47</v>
      </c>
      <c r="N800" s="7" t="s">
        <v>1701</v>
      </c>
      <c r="O800" s="6">
        <v>0.36</v>
      </c>
      <c r="P800" s="7" t="s">
        <v>36</v>
      </c>
      <c r="Q800" s="7" t="s">
        <v>49</v>
      </c>
      <c r="R800" s="7" t="s">
        <v>236</v>
      </c>
      <c r="S800" s="8" t="s">
        <v>1703</v>
      </c>
      <c r="T800" s="6">
        <v>75234</v>
      </c>
      <c r="U800" s="9">
        <v>42030</v>
      </c>
      <c r="V800" s="9">
        <v>42032</v>
      </c>
      <c r="W800" s="9" t="s">
        <v>1416</v>
      </c>
      <c r="X800" s="10">
        <f>NETWORKDAYS(Table1[[#This Row],[Order Date]],Table1[[#This Row],[Ship Date]])</f>
        <v>3</v>
      </c>
      <c r="Y800" s="6">
        <v>-46.92</v>
      </c>
      <c r="Z800" s="6">
        <v>5</v>
      </c>
      <c r="AA800" s="6">
        <v>27.76</v>
      </c>
      <c r="AB800" s="6">
        <v>4.96</v>
      </c>
    </row>
    <row r="801" spans="1:28" ht="26.25" x14ac:dyDescent="0.45">
      <c r="A801" s="6">
        <v>2795</v>
      </c>
      <c r="B801" s="6">
        <v>87556</v>
      </c>
      <c r="C801" s="7" t="s">
        <v>1704</v>
      </c>
      <c r="D801" s="8" t="s">
        <v>42</v>
      </c>
      <c r="E801" s="7" t="s">
        <v>79</v>
      </c>
      <c r="F801" s="6">
        <v>0.04</v>
      </c>
      <c r="G801" s="6">
        <v>3.57</v>
      </c>
      <c r="H801" s="6">
        <v>4.17</v>
      </c>
      <c r="I801" s="7" t="s">
        <v>43</v>
      </c>
      <c r="J801" s="7" t="s">
        <v>62</v>
      </c>
      <c r="K801" s="7" t="s">
        <v>45</v>
      </c>
      <c r="L801" s="7" t="s">
        <v>105</v>
      </c>
      <c r="M801" s="7" t="s">
        <v>94</v>
      </c>
      <c r="N801" s="7" t="s">
        <v>1705</v>
      </c>
      <c r="O801" s="6">
        <v>0.59</v>
      </c>
      <c r="P801" s="7" t="s">
        <v>36</v>
      </c>
      <c r="Q801" s="7" t="s">
        <v>49</v>
      </c>
      <c r="R801" s="7" t="s">
        <v>208</v>
      </c>
      <c r="S801" s="8" t="s">
        <v>1706</v>
      </c>
      <c r="T801" s="6">
        <v>50401</v>
      </c>
      <c r="U801" s="9">
        <v>42030</v>
      </c>
      <c r="V801" s="9">
        <v>42032</v>
      </c>
      <c r="W801" s="9" t="s">
        <v>1416</v>
      </c>
      <c r="X801" s="10">
        <f>NETWORKDAYS(Table1[[#This Row],[Order Date]],Table1[[#This Row],[Ship Date]])</f>
        <v>3</v>
      </c>
      <c r="Y801" s="6">
        <v>-69.91</v>
      </c>
      <c r="Z801" s="6">
        <v>8</v>
      </c>
      <c r="AA801" s="6">
        <v>30.9</v>
      </c>
      <c r="AB801" s="6">
        <v>3.53</v>
      </c>
    </row>
    <row r="802" spans="1:28" ht="51.75" x14ac:dyDescent="0.45">
      <c r="A802" s="6">
        <v>2795</v>
      </c>
      <c r="B802" s="6">
        <v>87556</v>
      </c>
      <c r="C802" s="7" t="s">
        <v>1704</v>
      </c>
      <c r="D802" s="8" t="s">
        <v>42</v>
      </c>
      <c r="E802" s="7" t="s">
        <v>79</v>
      </c>
      <c r="F802" s="6">
        <v>0.05</v>
      </c>
      <c r="G802" s="6">
        <v>200.99</v>
      </c>
      <c r="H802" s="6">
        <v>4.2</v>
      </c>
      <c r="I802" s="7" t="s">
        <v>43</v>
      </c>
      <c r="J802" s="7" t="s">
        <v>62</v>
      </c>
      <c r="K802" s="7" t="s">
        <v>71</v>
      </c>
      <c r="L802" s="7" t="s">
        <v>234</v>
      </c>
      <c r="M802" s="7" t="s">
        <v>47</v>
      </c>
      <c r="N802" s="7" t="s">
        <v>1707</v>
      </c>
      <c r="O802" s="6">
        <v>0.59</v>
      </c>
      <c r="P802" s="7" t="s">
        <v>36</v>
      </c>
      <c r="Q802" s="7" t="s">
        <v>49</v>
      </c>
      <c r="R802" s="7" t="s">
        <v>208</v>
      </c>
      <c r="S802" s="8" t="s">
        <v>1706</v>
      </c>
      <c r="T802" s="6">
        <v>50401</v>
      </c>
      <c r="U802" s="9">
        <v>42030</v>
      </c>
      <c r="V802" s="9">
        <v>42034</v>
      </c>
      <c r="W802" s="9" t="s">
        <v>1416</v>
      </c>
      <c r="X802" s="10">
        <f>NETWORKDAYS(Table1[[#This Row],[Order Date]],Table1[[#This Row],[Ship Date]])</f>
        <v>5</v>
      </c>
      <c r="Y802" s="6">
        <v>1630.5252</v>
      </c>
      <c r="Z802" s="6">
        <v>14</v>
      </c>
      <c r="AA802" s="6">
        <v>2363.08</v>
      </c>
      <c r="AB802" s="6">
        <v>200.94</v>
      </c>
    </row>
    <row r="803" spans="1:28" ht="51.75" x14ac:dyDescent="0.45">
      <c r="A803" s="6">
        <v>2795</v>
      </c>
      <c r="B803" s="6">
        <v>87556</v>
      </c>
      <c r="C803" s="7" t="s">
        <v>1704</v>
      </c>
      <c r="D803" s="8" t="s">
        <v>42</v>
      </c>
      <c r="E803" s="7" t="s">
        <v>79</v>
      </c>
      <c r="F803" s="6">
        <v>7.0000000000000007E-2</v>
      </c>
      <c r="G803" s="6">
        <v>195.99</v>
      </c>
      <c r="H803" s="6">
        <v>8.99</v>
      </c>
      <c r="I803" s="7" t="s">
        <v>43</v>
      </c>
      <c r="J803" s="7" t="s">
        <v>62</v>
      </c>
      <c r="K803" s="7" t="s">
        <v>71</v>
      </c>
      <c r="L803" s="7" t="s">
        <v>234</v>
      </c>
      <c r="M803" s="7" t="s">
        <v>47</v>
      </c>
      <c r="N803" s="7" t="s">
        <v>1708</v>
      </c>
      <c r="O803" s="6">
        <v>0.57999999999999996</v>
      </c>
      <c r="P803" s="7" t="s">
        <v>36</v>
      </c>
      <c r="Q803" s="7" t="s">
        <v>49</v>
      </c>
      <c r="R803" s="7" t="s">
        <v>208</v>
      </c>
      <c r="S803" s="8" t="s">
        <v>1706</v>
      </c>
      <c r="T803" s="6">
        <v>50401</v>
      </c>
      <c r="U803" s="9">
        <v>42030</v>
      </c>
      <c r="V803" s="9">
        <v>42030</v>
      </c>
      <c r="W803" s="9" t="s">
        <v>1416</v>
      </c>
      <c r="X803" s="10">
        <f>NETWORKDAYS(Table1[[#This Row],[Order Date]],Table1[[#This Row],[Ship Date]])</f>
        <v>1</v>
      </c>
      <c r="Y803" s="6">
        <v>-457.16</v>
      </c>
      <c r="Z803" s="6">
        <v>2</v>
      </c>
      <c r="AA803" s="6">
        <v>328.45</v>
      </c>
      <c r="AB803" s="6">
        <v>195.92</v>
      </c>
    </row>
    <row r="804" spans="1:28" ht="64.5" x14ac:dyDescent="0.45">
      <c r="A804" s="6">
        <v>3000</v>
      </c>
      <c r="B804" s="6">
        <v>87042</v>
      </c>
      <c r="C804" s="7" t="s">
        <v>1709</v>
      </c>
      <c r="D804" s="8" t="s">
        <v>42</v>
      </c>
      <c r="E804" s="7" t="s">
        <v>79</v>
      </c>
      <c r="F804" s="6">
        <v>0.01</v>
      </c>
      <c r="G804" s="6">
        <v>10.14</v>
      </c>
      <c r="H804" s="6">
        <v>2.27</v>
      </c>
      <c r="I804" s="7" t="s">
        <v>43</v>
      </c>
      <c r="J804" s="7" t="s">
        <v>44</v>
      </c>
      <c r="K804" s="7" t="s">
        <v>45</v>
      </c>
      <c r="L804" s="7" t="s">
        <v>55</v>
      </c>
      <c r="M804" s="7" t="s">
        <v>56</v>
      </c>
      <c r="N804" s="7" t="s">
        <v>180</v>
      </c>
      <c r="O804" s="6">
        <v>0.36</v>
      </c>
      <c r="P804" s="7" t="s">
        <v>36</v>
      </c>
      <c r="Q804" s="7" t="s">
        <v>49</v>
      </c>
      <c r="R804" s="7" t="s">
        <v>192</v>
      </c>
      <c r="S804" s="8" t="s">
        <v>1710</v>
      </c>
      <c r="T804" s="6">
        <v>48342</v>
      </c>
      <c r="U804" s="9">
        <v>42030</v>
      </c>
      <c r="V804" s="9">
        <v>42032</v>
      </c>
      <c r="W804" s="9" t="s">
        <v>1416</v>
      </c>
      <c r="X804" s="10">
        <f>NETWORKDAYS(Table1[[#This Row],[Order Date]],Table1[[#This Row],[Ship Date]])</f>
        <v>3</v>
      </c>
      <c r="Y804" s="6">
        <v>28.152000000000001</v>
      </c>
      <c r="Z804" s="6">
        <v>4</v>
      </c>
      <c r="AA804" s="6">
        <v>40.799999999999997</v>
      </c>
      <c r="AB804" s="6">
        <v>10.130000000000001</v>
      </c>
    </row>
    <row r="805" spans="1:28" ht="77.25" x14ac:dyDescent="0.45">
      <c r="A805" s="6">
        <v>3311</v>
      </c>
      <c r="B805" s="6">
        <v>90462</v>
      </c>
      <c r="C805" s="7" t="s">
        <v>1711</v>
      </c>
      <c r="D805" s="8" t="s">
        <v>78</v>
      </c>
      <c r="E805" s="7" t="s">
        <v>79</v>
      </c>
      <c r="F805" s="6">
        <v>0.06</v>
      </c>
      <c r="G805" s="6">
        <v>6.45</v>
      </c>
      <c r="H805" s="6">
        <v>1.34</v>
      </c>
      <c r="I805" s="7" t="s">
        <v>43</v>
      </c>
      <c r="J805" s="7" t="s">
        <v>31</v>
      </c>
      <c r="K805" s="7" t="s">
        <v>45</v>
      </c>
      <c r="L805" s="7" t="s">
        <v>55</v>
      </c>
      <c r="M805" s="7" t="s">
        <v>56</v>
      </c>
      <c r="N805" s="7" t="s">
        <v>1491</v>
      </c>
      <c r="O805" s="6">
        <v>0.36</v>
      </c>
      <c r="P805" s="7" t="s">
        <v>36</v>
      </c>
      <c r="Q805" s="7" t="s">
        <v>82</v>
      </c>
      <c r="R805" s="7" t="s">
        <v>152</v>
      </c>
      <c r="S805" s="8" t="s">
        <v>1712</v>
      </c>
      <c r="T805" s="6">
        <v>1890</v>
      </c>
      <c r="U805" s="9">
        <v>42030</v>
      </c>
      <c r="V805" s="9">
        <v>42035</v>
      </c>
      <c r="W805" s="9" t="s">
        <v>1416</v>
      </c>
      <c r="X805" s="10">
        <f>NETWORKDAYS(Table1[[#This Row],[Order Date]],Table1[[#This Row],[Ship Date]])</f>
        <v>5</v>
      </c>
      <c r="Y805" s="6">
        <v>39.426600000000001</v>
      </c>
      <c r="Z805" s="6">
        <v>9</v>
      </c>
      <c r="AA805" s="6">
        <v>57.14</v>
      </c>
      <c r="AB805" s="6">
        <v>6.39</v>
      </c>
    </row>
    <row r="806" spans="1:28" ht="64.5" x14ac:dyDescent="0.45">
      <c r="A806" s="6">
        <v>3314</v>
      </c>
      <c r="B806" s="6">
        <v>90462</v>
      </c>
      <c r="C806" s="7" t="s">
        <v>1713</v>
      </c>
      <c r="D806" s="8" t="s">
        <v>78</v>
      </c>
      <c r="E806" s="7" t="s">
        <v>79</v>
      </c>
      <c r="F806" s="6">
        <v>0.05</v>
      </c>
      <c r="G806" s="6">
        <v>122.99</v>
      </c>
      <c r="H806" s="6">
        <v>70.2</v>
      </c>
      <c r="I806" s="7" t="s">
        <v>30</v>
      </c>
      <c r="J806" s="7" t="s">
        <v>31</v>
      </c>
      <c r="K806" s="7" t="s">
        <v>32</v>
      </c>
      <c r="L806" s="7" t="s">
        <v>80</v>
      </c>
      <c r="M806" s="7" t="s">
        <v>73</v>
      </c>
      <c r="N806" s="7" t="s">
        <v>137</v>
      </c>
      <c r="O806" s="6">
        <v>0.74</v>
      </c>
      <c r="P806" s="7" t="s">
        <v>36</v>
      </c>
      <c r="Q806" s="7" t="s">
        <v>82</v>
      </c>
      <c r="R806" s="7" t="s">
        <v>275</v>
      </c>
      <c r="S806" s="8" t="s">
        <v>276</v>
      </c>
      <c r="T806" s="6">
        <v>7024</v>
      </c>
      <c r="U806" s="9">
        <v>42030</v>
      </c>
      <c r="V806" s="9">
        <v>42034</v>
      </c>
      <c r="W806" s="9" t="s">
        <v>1416</v>
      </c>
      <c r="X806" s="10">
        <f>NETWORKDAYS(Table1[[#This Row],[Order Date]],Table1[[#This Row],[Ship Date]])</f>
        <v>5</v>
      </c>
      <c r="Y806" s="6">
        <v>-722.23</v>
      </c>
      <c r="Z806" s="6">
        <v>4</v>
      </c>
      <c r="AA806" s="6">
        <v>498.31</v>
      </c>
      <c r="AB806" s="6">
        <v>122.94</v>
      </c>
    </row>
    <row r="807" spans="1:28" ht="90" x14ac:dyDescent="0.45">
      <c r="A807" s="6">
        <v>1946</v>
      </c>
      <c r="B807" s="6">
        <v>86331</v>
      </c>
      <c r="C807" s="7" t="s">
        <v>1714</v>
      </c>
      <c r="D807" s="8" t="s">
        <v>78</v>
      </c>
      <c r="E807" s="7" t="s">
        <v>86</v>
      </c>
      <c r="F807" s="6">
        <v>0.08</v>
      </c>
      <c r="G807" s="6">
        <v>90.98</v>
      </c>
      <c r="H807" s="6">
        <v>56.2</v>
      </c>
      <c r="I807" s="7" t="s">
        <v>43</v>
      </c>
      <c r="J807" s="7" t="s">
        <v>44</v>
      </c>
      <c r="K807" s="7" t="s">
        <v>32</v>
      </c>
      <c r="L807" s="7" t="s">
        <v>99</v>
      </c>
      <c r="M807" s="7" t="s">
        <v>112</v>
      </c>
      <c r="N807" s="7" t="s">
        <v>1343</v>
      </c>
      <c r="O807" s="6">
        <v>0.74</v>
      </c>
      <c r="P807" s="7" t="s">
        <v>36</v>
      </c>
      <c r="Q807" s="7" t="s">
        <v>82</v>
      </c>
      <c r="R807" s="7" t="s">
        <v>291</v>
      </c>
      <c r="S807" s="8" t="s">
        <v>1715</v>
      </c>
      <c r="T807" s="6">
        <v>15228</v>
      </c>
      <c r="U807" s="9">
        <v>42030</v>
      </c>
      <c r="V807" s="9">
        <v>42032</v>
      </c>
      <c r="W807" s="9" t="s">
        <v>1416</v>
      </c>
      <c r="X807" s="10">
        <f>NETWORKDAYS(Table1[[#This Row],[Order Date]],Table1[[#This Row],[Ship Date]])</f>
        <v>3</v>
      </c>
      <c r="Y807" s="6">
        <v>-1920.9336000000001</v>
      </c>
      <c r="Z807" s="6">
        <v>12</v>
      </c>
      <c r="AA807" s="6">
        <v>1058.3599999999999</v>
      </c>
      <c r="AB807" s="6">
        <v>90.9</v>
      </c>
    </row>
    <row r="808" spans="1:28" ht="26.25" x14ac:dyDescent="0.45">
      <c r="A808" s="6">
        <v>1946</v>
      </c>
      <c r="B808" s="6">
        <v>86331</v>
      </c>
      <c r="C808" s="7" t="s">
        <v>1714</v>
      </c>
      <c r="D808" s="8" t="s">
        <v>78</v>
      </c>
      <c r="E808" s="7" t="s">
        <v>86</v>
      </c>
      <c r="F808" s="6">
        <v>7.0000000000000007E-2</v>
      </c>
      <c r="G808" s="6">
        <v>5.98</v>
      </c>
      <c r="H808" s="6">
        <v>5.35</v>
      </c>
      <c r="I808" s="7" t="s">
        <v>43</v>
      </c>
      <c r="J808" s="7" t="s">
        <v>44</v>
      </c>
      <c r="K808" s="7" t="s">
        <v>45</v>
      </c>
      <c r="L808" s="7" t="s">
        <v>55</v>
      </c>
      <c r="M808" s="7" t="s">
        <v>47</v>
      </c>
      <c r="N808" s="7" t="s">
        <v>1716</v>
      </c>
      <c r="O808" s="6">
        <v>0.4</v>
      </c>
      <c r="P808" s="7" t="s">
        <v>36</v>
      </c>
      <c r="Q808" s="7" t="s">
        <v>82</v>
      </c>
      <c r="R808" s="7" t="s">
        <v>291</v>
      </c>
      <c r="S808" s="8" t="s">
        <v>1715</v>
      </c>
      <c r="T808" s="6">
        <v>15228</v>
      </c>
      <c r="U808" s="9">
        <v>42030</v>
      </c>
      <c r="V808" s="9">
        <v>42032</v>
      </c>
      <c r="W808" s="9" t="s">
        <v>1416</v>
      </c>
      <c r="X808" s="10">
        <f>NETWORKDAYS(Table1[[#This Row],[Order Date]],Table1[[#This Row],[Ship Date]])</f>
        <v>3</v>
      </c>
      <c r="Y808" s="6">
        <v>-37.175199999999997</v>
      </c>
      <c r="Z808" s="6">
        <v>3</v>
      </c>
      <c r="AA808" s="6">
        <v>18.309999999999999</v>
      </c>
      <c r="AB808" s="6">
        <v>5.91</v>
      </c>
    </row>
    <row r="809" spans="1:28" ht="39" x14ac:dyDescent="0.45">
      <c r="A809" s="6">
        <v>3361</v>
      </c>
      <c r="B809" s="6">
        <v>91436</v>
      </c>
      <c r="C809" s="7" t="s">
        <v>1717</v>
      </c>
      <c r="D809" s="8" t="s">
        <v>42</v>
      </c>
      <c r="E809" s="7" t="s">
        <v>86</v>
      </c>
      <c r="F809" s="6">
        <v>0.04</v>
      </c>
      <c r="G809" s="6">
        <v>7.96</v>
      </c>
      <c r="H809" s="6">
        <v>4.95</v>
      </c>
      <c r="I809" s="7" t="s">
        <v>43</v>
      </c>
      <c r="J809" s="7" t="s">
        <v>87</v>
      </c>
      <c r="K809" s="7" t="s">
        <v>32</v>
      </c>
      <c r="L809" s="7" t="s">
        <v>99</v>
      </c>
      <c r="M809" s="7" t="s">
        <v>47</v>
      </c>
      <c r="N809" s="7" t="s">
        <v>1718</v>
      </c>
      <c r="O809" s="6">
        <v>0.41</v>
      </c>
      <c r="P809" s="7" t="s">
        <v>36</v>
      </c>
      <c r="Q809" s="7" t="s">
        <v>49</v>
      </c>
      <c r="R809" s="7" t="s">
        <v>200</v>
      </c>
      <c r="S809" s="8" t="s">
        <v>1719</v>
      </c>
      <c r="T809" s="6">
        <v>53095</v>
      </c>
      <c r="U809" s="9">
        <v>42030</v>
      </c>
      <c r="V809" s="9">
        <v>42030</v>
      </c>
      <c r="W809" s="9" t="s">
        <v>1416</v>
      </c>
      <c r="X809" s="10">
        <f>NETWORKDAYS(Table1[[#This Row],[Order Date]],Table1[[#This Row],[Ship Date]])</f>
        <v>1</v>
      </c>
      <c r="Y809" s="6">
        <v>-7.73</v>
      </c>
      <c r="Z809" s="6">
        <v>15</v>
      </c>
      <c r="AA809" s="6">
        <v>116.11</v>
      </c>
      <c r="AB809" s="6">
        <v>7.92</v>
      </c>
    </row>
    <row r="810" spans="1:28" ht="102.75" x14ac:dyDescent="0.45">
      <c r="A810" s="6">
        <v>2264</v>
      </c>
      <c r="B810" s="6">
        <v>86611</v>
      </c>
      <c r="C810" s="7" t="s">
        <v>1720</v>
      </c>
      <c r="D810" s="8" t="s">
        <v>42</v>
      </c>
      <c r="E810" s="7" t="s">
        <v>147</v>
      </c>
      <c r="F810" s="6">
        <v>0.09</v>
      </c>
      <c r="G810" s="6">
        <v>207.48</v>
      </c>
      <c r="H810" s="6">
        <v>0.99</v>
      </c>
      <c r="I810" s="7" t="s">
        <v>43</v>
      </c>
      <c r="J810" s="7" t="s">
        <v>62</v>
      </c>
      <c r="K810" s="7" t="s">
        <v>45</v>
      </c>
      <c r="L810" s="7" t="s">
        <v>63</v>
      </c>
      <c r="M810" s="7" t="s">
        <v>47</v>
      </c>
      <c r="N810" s="7" t="s">
        <v>1589</v>
      </c>
      <c r="O810" s="6">
        <v>0.55000000000000004</v>
      </c>
      <c r="P810" s="7" t="s">
        <v>36</v>
      </c>
      <c r="Q810" s="7" t="s">
        <v>49</v>
      </c>
      <c r="R810" s="7" t="s">
        <v>118</v>
      </c>
      <c r="S810" s="8" t="s">
        <v>1721</v>
      </c>
      <c r="T810" s="6">
        <v>64804</v>
      </c>
      <c r="U810" s="9">
        <v>42030</v>
      </c>
      <c r="V810" s="9">
        <v>42033</v>
      </c>
      <c r="W810" s="9" t="s">
        <v>1416</v>
      </c>
      <c r="X810" s="10">
        <f>NETWORKDAYS(Table1[[#This Row],[Order Date]],Table1[[#This Row],[Ship Date]])</f>
        <v>4</v>
      </c>
      <c r="Y810" s="6">
        <v>359.83</v>
      </c>
      <c r="Z810" s="6">
        <v>3</v>
      </c>
      <c r="AA810" s="6">
        <v>577.75</v>
      </c>
      <c r="AB810" s="6">
        <v>207.39</v>
      </c>
    </row>
    <row r="811" spans="1:28" ht="39" x14ac:dyDescent="0.45">
      <c r="A811" s="6">
        <v>483</v>
      </c>
      <c r="B811" s="6">
        <v>90353</v>
      </c>
      <c r="C811" s="7" t="s">
        <v>514</v>
      </c>
      <c r="D811" s="8" t="s">
        <v>42</v>
      </c>
      <c r="E811" s="7" t="s">
        <v>29</v>
      </c>
      <c r="F811" s="6">
        <v>0.03</v>
      </c>
      <c r="G811" s="6">
        <v>11.97</v>
      </c>
      <c r="H811" s="6">
        <v>4.9800000000000004</v>
      </c>
      <c r="I811" s="7" t="s">
        <v>43</v>
      </c>
      <c r="J811" s="7" t="s">
        <v>62</v>
      </c>
      <c r="K811" s="7" t="s">
        <v>45</v>
      </c>
      <c r="L811" s="7" t="s">
        <v>63</v>
      </c>
      <c r="M811" s="7" t="s">
        <v>47</v>
      </c>
      <c r="N811" s="7" t="s">
        <v>1722</v>
      </c>
      <c r="O811" s="6">
        <v>0.57999999999999996</v>
      </c>
      <c r="P811" s="7" t="s">
        <v>36</v>
      </c>
      <c r="Q811" s="7" t="s">
        <v>49</v>
      </c>
      <c r="R811" s="7" t="s">
        <v>75</v>
      </c>
      <c r="S811" s="8" t="s">
        <v>516</v>
      </c>
      <c r="T811" s="6">
        <v>60543</v>
      </c>
      <c r="U811" s="9">
        <v>42031</v>
      </c>
      <c r="V811" s="9">
        <v>42032</v>
      </c>
      <c r="W811" s="9" t="s">
        <v>1416</v>
      </c>
      <c r="X811" s="10">
        <f>NETWORKDAYS(Table1[[#This Row],[Order Date]],Table1[[#This Row],[Ship Date]])</f>
        <v>2</v>
      </c>
      <c r="Y811" s="6">
        <v>-18.190000000000001</v>
      </c>
      <c r="Z811" s="6">
        <v>6</v>
      </c>
      <c r="AA811" s="6">
        <v>73.180000000000007</v>
      </c>
      <c r="AB811" s="6">
        <v>11.94</v>
      </c>
    </row>
    <row r="812" spans="1:28" ht="26.25" x14ac:dyDescent="0.45">
      <c r="A812" s="6">
        <v>2979</v>
      </c>
      <c r="B812" s="6">
        <v>86544</v>
      </c>
      <c r="C812" s="7" t="s">
        <v>1288</v>
      </c>
      <c r="D812" s="8" t="s">
        <v>42</v>
      </c>
      <c r="E812" s="7" t="s">
        <v>29</v>
      </c>
      <c r="F812" s="6">
        <v>0.09</v>
      </c>
      <c r="G812" s="6">
        <v>2.94</v>
      </c>
      <c r="H812" s="6">
        <v>0.7</v>
      </c>
      <c r="I812" s="7" t="s">
        <v>43</v>
      </c>
      <c r="J812" s="7" t="s">
        <v>62</v>
      </c>
      <c r="K812" s="7" t="s">
        <v>45</v>
      </c>
      <c r="L812" s="7" t="s">
        <v>105</v>
      </c>
      <c r="M812" s="7" t="s">
        <v>56</v>
      </c>
      <c r="N812" s="7" t="s">
        <v>1723</v>
      </c>
      <c r="O812" s="6">
        <v>0.57999999999999996</v>
      </c>
      <c r="P812" s="7" t="s">
        <v>36</v>
      </c>
      <c r="Q812" s="7" t="s">
        <v>49</v>
      </c>
      <c r="R812" s="7" t="s">
        <v>590</v>
      </c>
      <c r="S812" s="8" t="s">
        <v>1290</v>
      </c>
      <c r="T812" s="6">
        <v>58601</v>
      </c>
      <c r="U812" s="9">
        <v>42031</v>
      </c>
      <c r="V812" s="9">
        <v>42032</v>
      </c>
      <c r="W812" s="9" t="s">
        <v>1416</v>
      </c>
      <c r="X812" s="10">
        <f>NETWORKDAYS(Table1[[#This Row],[Order Date]],Table1[[#This Row],[Ship Date]])</f>
        <v>2</v>
      </c>
      <c r="Y812" s="6">
        <v>6.3840000000000003</v>
      </c>
      <c r="Z812" s="6">
        <v>9</v>
      </c>
      <c r="AA812" s="6">
        <v>25.22</v>
      </c>
      <c r="AB812" s="6">
        <v>2.85</v>
      </c>
    </row>
    <row r="813" spans="1:28" ht="102.75" x14ac:dyDescent="0.45">
      <c r="A813" s="6">
        <v>2980</v>
      </c>
      <c r="B813" s="6">
        <v>86544</v>
      </c>
      <c r="C813" s="7" t="s">
        <v>670</v>
      </c>
      <c r="D813" s="8" t="s">
        <v>78</v>
      </c>
      <c r="E813" s="7" t="s">
        <v>29</v>
      </c>
      <c r="F813" s="6">
        <v>0.03</v>
      </c>
      <c r="G813" s="6">
        <v>43.98</v>
      </c>
      <c r="H813" s="6">
        <v>8.99</v>
      </c>
      <c r="I813" s="7" t="s">
        <v>43</v>
      </c>
      <c r="J813" s="7" t="s">
        <v>62</v>
      </c>
      <c r="K813" s="7" t="s">
        <v>45</v>
      </c>
      <c r="L813" s="7" t="s">
        <v>105</v>
      </c>
      <c r="M813" s="7" t="s">
        <v>94</v>
      </c>
      <c r="N813" s="7" t="s">
        <v>1724</v>
      </c>
      <c r="O813" s="6">
        <v>0.57999999999999996</v>
      </c>
      <c r="P813" s="7" t="s">
        <v>36</v>
      </c>
      <c r="Q813" s="7" t="s">
        <v>82</v>
      </c>
      <c r="R813" s="7" t="s">
        <v>173</v>
      </c>
      <c r="S813" s="8" t="s">
        <v>672</v>
      </c>
      <c r="T813" s="6">
        <v>44870</v>
      </c>
      <c r="U813" s="9">
        <v>42031</v>
      </c>
      <c r="V813" s="9">
        <v>42033</v>
      </c>
      <c r="W813" s="9" t="s">
        <v>1416</v>
      </c>
      <c r="X813" s="10">
        <f>NETWORKDAYS(Table1[[#This Row],[Order Date]],Table1[[#This Row],[Ship Date]])</f>
        <v>3</v>
      </c>
      <c r="Y813" s="6">
        <v>274.0788</v>
      </c>
      <c r="Z813" s="6">
        <v>10</v>
      </c>
      <c r="AA813" s="6">
        <v>454.4</v>
      </c>
      <c r="AB813" s="6">
        <v>43.95</v>
      </c>
    </row>
    <row r="814" spans="1:28" ht="26.25" x14ac:dyDescent="0.45">
      <c r="A814" s="6">
        <v>2980</v>
      </c>
      <c r="B814" s="6">
        <v>86544</v>
      </c>
      <c r="C814" s="7" t="s">
        <v>670</v>
      </c>
      <c r="D814" s="8" t="s">
        <v>78</v>
      </c>
      <c r="E814" s="7" t="s">
        <v>29</v>
      </c>
      <c r="F814" s="6">
        <v>0.06</v>
      </c>
      <c r="G814" s="6">
        <v>1.1399999999999999</v>
      </c>
      <c r="H814" s="6">
        <v>0.7</v>
      </c>
      <c r="I814" s="7" t="s">
        <v>43</v>
      </c>
      <c r="J814" s="7" t="s">
        <v>62</v>
      </c>
      <c r="K814" s="7" t="s">
        <v>45</v>
      </c>
      <c r="L814" s="7" t="s">
        <v>409</v>
      </c>
      <c r="M814" s="7" t="s">
        <v>56</v>
      </c>
      <c r="N814" s="7" t="s">
        <v>1002</v>
      </c>
      <c r="O814" s="6">
        <v>0.38</v>
      </c>
      <c r="P814" s="7" t="s">
        <v>36</v>
      </c>
      <c r="Q814" s="7" t="s">
        <v>82</v>
      </c>
      <c r="R814" s="7" t="s">
        <v>173</v>
      </c>
      <c r="S814" s="8" t="s">
        <v>672</v>
      </c>
      <c r="T814" s="6">
        <v>44870</v>
      </c>
      <c r="U814" s="9">
        <v>42031</v>
      </c>
      <c r="V814" s="9">
        <v>42034</v>
      </c>
      <c r="W814" s="9" t="s">
        <v>1416</v>
      </c>
      <c r="X814" s="10">
        <f>NETWORKDAYS(Table1[[#This Row],[Order Date]],Table1[[#This Row],[Ship Date]])</f>
        <v>4</v>
      </c>
      <c r="Y814" s="6">
        <v>-3.782</v>
      </c>
      <c r="Z814" s="6">
        <v>13</v>
      </c>
      <c r="AA814" s="6">
        <v>14.53</v>
      </c>
      <c r="AB814" s="6">
        <v>1.08</v>
      </c>
    </row>
    <row r="815" spans="1:28" ht="26.25" x14ac:dyDescent="0.45">
      <c r="A815" s="6">
        <v>2254</v>
      </c>
      <c r="B815" s="6">
        <v>89278</v>
      </c>
      <c r="C815" s="7" t="s">
        <v>585</v>
      </c>
      <c r="D815" s="8" t="s">
        <v>28</v>
      </c>
      <c r="E815" s="7" t="s">
        <v>79</v>
      </c>
      <c r="F815" s="6">
        <v>0.1</v>
      </c>
      <c r="G815" s="6">
        <v>6.3</v>
      </c>
      <c r="H815" s="6">
        <v>0.5</v>
      </c>
      <c r="I815" s="7" t="s">
        <v>43</v>
      </c>
      <c r="J815" s="7" t="s">
        <v>62</v>
      </c>
      <c r="K815" s="7" t="s">
        <v>45</v>
      </c>
      <c r="L815" s="7" t="s">
        <v>121</v>
      </c>
      <c r="M815" s="7" t="s">
        <v>47</v>
      </c>
      <c r="N815" s="7" t="s">
        <v>340</v>
      </c>
      <c r="O815" s="6">
        <v>0.39</v>
      </c>
      <c r="P815" s="7" t="s">
        <v>36</v>
      </c>
      <c r="Q815" s="7" t="s">
        <v>37</v>
      </c>
      <c r="R815" s="7" t="s">
        <v>364</v>
      </c>
      <c r="S815" s="8" t="s">
        <v>587</v>
      </c>
      <c r="T815" s="6">
        <v>42003</v>
      </c>
      <c r="U815" s="9">
        <v>42031</v>
      </c>
      <c r="V815" s="9">
        <v>42006</v>
      </c>
      <c r="W815" s="9" t="s">
        <v>1416</v>
      </c>
      <c r="X815" s="10">
        <f>NETWORKDAYS(Table1[[#This Row],[Order Date]],Table1[[#This Row],[Ship Date]])</f>
        <v>-18</v>
      </c>
      <c r="Y815" s="6">
        <v>-464.28199999999998</v>
      </c>
      <c r="Z815" s="6">
        <v>12</v>
      </c>
      <c r="AA815" s="6">
        <v>68.72</v>
      </c>
      <c r="AB815" s="6">
        <v>6.2</v>
      </c>
    </row>
    <row r="816" spans="1:28" ht="26.25" x14ac:dyDescent="0.45">
      <c r="A816" s="6">
        <v>2178</v>
      </c>
      <c r="B816" s="6">
        <v>89465</v>
      </c>
      <c r="C816" s="7" t="s">
        <v>1725</v>
      </c>
      <c r="D816" s="8" t="s">
        <v>78</v>
      </c>
      <c r="E816" s="7" t="s">
        <v>86</v>
      </c>
      <c r="F816" s="6">
        <v>0.08</v>
      </c>
      <c r="G816" s="6">
        <v>2.94</v>
      </c>
      <c r="H816" s="6">
        <v>0.96</v>
      </c>
      <c r="I816" s="7" t="s">
        <v>43</v>
      </c>
      <c r="J816" s="7" t="s">
        <v>31</v>
      </c>
      <c r="K816" s="7" t="s">
        <v>45</v>
      </c>
      <c r="L816" s="7" t="s">
        <v>105</v>
      </c>
      <c r="M816" s="7" t="s">
        <v>56</v>
      </c>
      <c r="N816" s="7" t="s">
        <v>734</v>
      </c>
      <c r="O816" s="6">
        <v>0.57999999999999996</v>
      </c>
      <c r="P816" s="7" t="s">
        <v>36</v>
      </c>
      <c r="Q816" s="7" t="s">
        <v>82</v>
      </c>
      <c r="R816" s="7" t="s">
        <v>152</v>
      </c>
      <c r="S816" s="8" t="s">
        <v>1726</v>
      </c>
      <c r="T816" s="6">
        <v>1610</v>
      </c>
      <c r="U816" s="9">
        <v>42031</v>
      </c>
      <c r="V816" s="9">
        <v>42033</v>
      </c>
      <c r="W816" s="9" t="s">
        <v>1416</v>
      </c>
      <c r="X816" s="10">
        <f>NETWORKDAYS(Table1[[#This Row],[Order Date]],Table1[[#This Row],[Ship Date]])</f>
        <v>3</v>
      </c>
      <c r="Y816" s="6">
        <v>-1.18</v>
      </c>
      <c r="Z816" s="6">
        <v>9</v>
      </c>
      <c r="AA816" s="6">
        <v>25.35</v>
      </c>
      <c r="AB816" s="6">
        <v>2.86</v>
      </c>
    </row>
    <row r="817" spans="1:28" ht="51.75" x14ac:dyDescent="0.45">
      <c r="A817" s="6">
        <v>3347</v>
      </c>
      <c r="B817" s="6">
        <v>89356</v>
      </c>
      <c r="C817" s="7" t="s">
        <v>696</v>
      </c>
      <c r="D817" s="8" t="s">
        <v>28</v>
      </c>
      <c r="E817" s="7" t="s">
        <v>86</v>
      </c>
      <c r="F817" s="6">
        <v>0.02</v>
      </c>
      <c r="G817" s="6">
        <v>110.99</v>
      </c>
      <c r="H817" s="6">
        <v>2.5</v>
      </c>
      <c r="I817" s="7" t="s">
        <v>43</v>
      </c>
      <c r="J817" s="7" t="s">
        <v>44</v>
      </c>
      <c r="K817" s="7" t="s">
        <v>71</v>
      </c>
      <c r="L817" s="7" t="s">
        <v>234</v>
      </c>
      <c r="M817" s="7" t="s">
        <v>47</v>
      </c>
      <c r="N817" s="7" t="s">
        <v>1727</v>
      </c>
      <c r="O817" s="6">
        <v>0.56999999999999995</v>
      </c>
      <c r="P817" s="7" t="s">
        <v>36</v>
      </c>
      <c r="Q817" s="7" t="s">
        <v>37</v>
      </c>
      <c r="R817" s="7" t="s">
        <v>96</v>
      </c>
      <c r="S817" s="8" t="s">
        <v>698</v>
      </c>
      <c r="T817" s="6">
        <v>33411</v>
      </c>
      <c r="U817" s="9">
        <v>42031</v>
      </c>
      <c r="V817" s="9">
        <v>42033</v>
      </c>
      <c r="W817" s="9" t="s">
        <v>1416</v>
      </c>
      <c r="X817" s="10">
        <f>NETWORKDAYS(Table1[[#This Row],[Order Date]],Table1[[#This Row],[Ship Date]])</f>
        <v>3</v>
      </c>
      <c r="Y817" s="6">
        <v>-39.808999999999997</v>
      </c>
      <c r="Z817" s="6">
        <v>1</v>
      </c>
      <c r="AA817" s="6">
        <v>94.3</v>
      </c>
      <c r="AB817" s="6">
        <v>110.97</v>
      </c>
    </row>
    <row r="818" spans="1:28" ht="90" x14ac:dyDescent="0.45">
      <c r="A818" s="6">
        <v>129</v>
      </c>
      <c r="B818" s="6">
        <v>86693</v>
      </c>
      <c r="C818" s="7" t="s">
        <v>1728</v>
      </c>
      <c r="D818" s="8" t="s">
        <v>42</v>
      </c>
      <c r="E818" s="7" t="s">
        <v>147</v>
      </c>
      <c r="F818" s="6">
        <v>0.02</v>
      </c>
      <c r="G818" s="6">
        <v>1.74</v>
      </c>
      <c r="H818" s="6">
        <v>4.08</v>
      </c>
      <c r="I818" s="7" t="s">
        <v>43</v>
      </c>
      <c r="J818" s="7" t="s">
        <v>31</v>
      </c>
      <c r="K818" s="7" t="s">
        <v>32</v>
      </c>
      <c r="L818" s="7" t="s">
        <v>99</v>
      </c>
      <c r="M818" s="7" t="s">
        <v>94</v>
      </c>
      <c r="N818" s="7" t="s">
        <v>1234</v>
      </c>
      <c r="O818" s="6">
        <v>0.53</v>
      </c>
      <c r="P818" s="7" t="s">
        <v>36</v>
      </c>
      <c r="Q818" s="7" t="s">
        <v>49</v>
      </c>
      <c r="R818" s="7" t="s">
        <v>75</v>
      </c>
      <c r="S818" s="8" t="s">
        <v>1729</v>
      </c>
      <c r="T818" s="6">
        <v>62002</v>
      </c>
      <c r="U818" s="9">
        <v>42031</v>
      </c>
      <c r="V818" s="9">
        <v>42032</v>
      </c>
      <c r="W818" s="9" t="s">
        <v>1416</v>
      </c>
      <c r="X818" s="10">
        <f>NETWORKDAYS(Table1[[#This Row],[Order Date]],Table1[[#This Row],[Ship Date]])</f>
        <v>2</v>
      </c>
      <c r="Y818" s="6">
        <v>-37.39</v>
      </c>
      <c r="Z818" s="6">
        <v>5</v>
      </c>
      <c r="AA818" s="6">
        <v>10.23</v>
      </c>
      <c r="AB818" s="6">
        <v>1.72</v>
      </c>
    </row>
    <row r="819" spans="1:28" ht="64.5" x14ac:dyDescent="0.45">
      <c r="A819" s="6">
        <v>898</v>
      </c>
      <c r="B819" s="6">
        <v>9606</v>
      </c>
      <c r="C819" s="7" t="s">
        <v>1444</v>
      </c>
      <c r="D819" s="8" t="s">
        <v>78</v>
      </c>
      <c r="E819" s="7" t="s">
        <v>147</v>
      </c>
      <c r="F819" s="6">
        <v>0.02</v>
      </c>
      <c r="G819" s="6">
        <v>12.53</v>
      </c>
      <c r="H819" s="6">
        <v>0.49</v>
      </c>
      <c r="I819" s="7" t="s">
        <v>43</v>
      </c>
      <c r="J819" s="7" t="s">
        <v>31</v>
      </c>
      <c r="K819" s="7" t="s">
        <v>45</v>
      </c>
      <c r="L819" s="7" t="s">
        <v>121</v>
      </c>
      <c r="M819" s="7" t="s">
        <v>47</v>
      </c>
      <c r="N819" s="7" t="s">
        <v>122</v>
      </c>
      <c r="O819" s="6">
        <v>0.38</v>
      </c>
      <c r="P819" s="7" t="s">
        <v>36</v>
      </c>
      <c r="Q819" s="7" t="s">
        <v>82</v>
      </c>
      <c r="R819" s="7" t="s">
        <v>83</v>
      </c>
      <c r="S819" s="8" t="s">
        <v>84</v>
      </c>
      <c r="T819" s="6">
        <v>10039</v>
      </c>
      <c r="U819" s="9">
        <v>42031</v>
      </c>
      <c r="V819" s="9">
        <v>42031</v>
      </c>
      <c r="W819" s="9" t="s">
        <v>1416</v>
      </c>
      <c r="X819" s="10">
        <f>NETWORKDAYS(Table1[[#This Row],[Order Date]],Table1[[#This Row],[Ship Date]])</f>
        <v>1</v>
      </c>
      <c r="Y819" s="6">
        <v>263.39999999999998</v>
      </c>
      <c r="Z819" s="6">
        <v>47</v>
      </c>
      <c r="AA819" s="6">
        <v>594.44000000000005</v>
      </c>
      <c r="AB819" s="6">
        <v>12.51</v>
      </c>
    </row>
    <row r="820" spans="1:28" ht="39" x14ac:dyDescent="0.45">
      <c r="A820" s="6">
        <v>898</v>
      </c>
      <c r="B820" s="6">
        <v>9606</v>
      </c>
      <c r="C820" s="7" t="s">
        <v>1444</v>
      </c>
      <c r="D820" s="8" t="s">
        <v>78</v>
      </c>
      <c r="E820" s="7" t="s">
        <v>147</v>
      </c>
      <c r="F820" s="6">
        <v>7.0000000000000007E-2</v>
      </c>
      <c r="G820" s="6">
        <v>5.18</v>
      </c>
      <c r="H820" s="6">
        <v>2.04</v>
      </c>
      <c r="I820" s="7" t="s">
        <v>54</v>
      </c>
      <c r="J820" s="7" t="s">
        <v>31</v>
      </c>
      <c r="K820" s="7" t="s">
        <v>45</v>
      </c>
      <c r="L820" s="7" t="s">
        <v>55</v>
      </c>
      <c r="M820" s="7" t="s">
        <v>56</v>
      </c>
      <c r="N820" s="7" t="s">
        <v>1157</v>
      </c>
      <c r="O820" s="6">
        <v>0.36</v>
      </c>
      <c r="P820" s="7" t="s">
        <v>36</v>
      </c>
      <c r="Q820" s="7" t="s">
        <v>82</v>
      </c>
      <c r="R820" s="7" t="s">
        <v>83</v>
      </c>
      <c r="S820" s="8" t="s">
        <v>84</v>
      </c>
      <c r="T820" s="6">
        <v>10039</v>
      </c>
      <c r="U820" s="9">
        <v>42031</v>
      </c>
      <c r="V820" s="9">
        <v>42033</v>
      </c>
      <c r="W820" s="9" t="s">
        <v>1416</v>
      </c>
      <c r="X820" s="10">
        <f>NETWORKDAYS(Table1[[#This Row],[Order Date]],Table1[[#This Row],[Ship Date]])</f>
        <v>3</v>
      </c>
      <c r="Y820" s="6">
        <v>37.31</v>
      </c>
      <c r="Z820" s="6">
        <v>44</v>
      </c>
      <c r="AA820" s="6">
        <v>228.5</v>
      </c>
      <c r="AB820" s="6">
        <v>5.1100000000000003</v>
      </c>
    </row>
    <row r="821" spans="1:28" ht="64.5" x14ac:dyDescent="0.45">
      <c r="A821" s="6">
        <v>899</v>
      </c>
      <c r="B821" s="6">
        <v>86264</v>
      </c>
      <c r="C821" s="7" t="s">
        <v>1447</v>
      </c>
      <c r="D821" s="8" t="s">
        <v>78</v>
      </c>
      <c r="E821" s="7" t="s">
        <v>147</v>
      </c>
      <c r="F821" s="6">
        <v>0.02</v>
      </c>
      <c r="G821" s="6">
        <v>12.53</v>
      </c>
      <c r="H821" s="6">
        <v>0.49</v>
      </c>
      <c r="I821" s="7" t="s">
        <v>43</v>
      </c>
      <c r="J821" s="7" t="s">
        <v>31</v>
      </c>
      <c r="K821" s="7" t="s">
        <v>45</v>
      </c>
      <c r="L821" s="7" t="s">
        <v>121</v>
      </c>
      <c r="M821" s="7" t="s">
        <v>47</v>
      </c>
      <c r="N821" s="7" t="s">
        <v>122</v>
      </c>
      <c r="O821" s="6">
        <v>0.38</v>
      </c>
      <c r="P821" s="7" t="s">
        <v>36</v>
      </c>
      <c r="Q821" s="7" t="s">
        <v>82</v>
      </c>
      <c r="R821" s="7" t="s">
        <v>291</v>
      </c>
      <c r="S821" s="8" t="s">
        <v>1448</v>
      </c>
      <c r="T821" s="6">
        <v>16602</v>
      </c>
      <c r="U821" s="9">
        <v>42031</v>
      </c>
      <c r="V821" s="9">
        <v>42031</v>
      </c>
      <c r="W821" s="9" t="s">
        <v>1416</v>
      </c>
      <c r="X821" s="10">
        <f>NETWORKDAYS(Table1[[#This Row],[Order Date]],Table1[[#This Row],[Ship Date]])</f>
        <v>1</v>
      </c>
      <c r="Y821" s="6">
        <v>104.7213</v>
      </c>
      <c r="Z821" s="6">
        <v>12</v>
      </c>
      <c r="AA821" s="6">
        <v>151.77000000000001</v>
      </c>
      <c r="AB821" s="6">
        <v>12.51</v>
      </c>
    </row>
    <row r="822" spans="1:28" ht="39" x14ac:dyDescent="0.45">
      <c r="A822" s="6">
        <v>899</v>
      </c>
      <c r="B822" s="6">
        <v>86264</v>
      </c>
      <c r="C822" s="7" t="s">
        <v>1447</v>
      </c>
      <c r="D822" s="8" t="s">
        <v>78</v>
      </c>
      <c r="E822" s="7" t="s">
        <v>147</v>
      </c>
      <c r="F822" s="6">
        <v>7.0000000000000007E-2</v>
      </c>
      <c r="G822" s="6">
        <v>5.18</v>
      </c>
      <c r="H822" s="6">
        <v>2.04</v>
      </c>
      <c r="I822" s="7" t="s">
        <v>54</v>
      </c>
      <c r="J822" s="7" t="s">
        <v>31</v>
      </c>
      <c r="K822" s="7" t="s">
        <v>45</v>
      </c>
      <c r="L822" s="7" t="s">
        <v>55</v>
      </c>
      <c r="M822" s="7" t="s">
        <v>56</v>
      </c>
      <c r="N822" s="7" t="s">
        <v>1157</v>
      </c>
      <c r="O822" s="6">
        <v>0.36</v>
      </c>
      <c r="P822" s="7" t="s">
        <v>36</v>
      </c>
      <c r="Q822" s="7" t="s">
        <v>82</v>
      </c>
      <c r="R822" s="7" t="s">
        <v>291</v>
      </c>
      <c r="S822" s="8" t="s">
        <v>1448</v>
      </c>
      <c r="T822" s="6">
        <v>16602</v>
      </c>
      <c r="U822" s="9">
        <v>42031</v>
      </c>
      <c r="V822" s="9">
        <v>42033</v>
      </c>
      <c r="W822" s="9" t="s">
        <v>1416</v>
      </c>
      <c r="X822" s="10">
        <f>NETWORKDAYS(Table1[[#This Row],[Order Date]],Table1[[#This Row],[Ship Date]])</f>
        <v>3</v>
      </c>
      <c r="Y822" s="6">
        <v>37.31</v>
      </c>
      <c r="Z822" s="6">
        <v>11</v>
      </c>
      <c r="AA822" s="6">
        <v>57.13</v>
      </c>
      <c r="AB822" s="6">
        <v>5.1100000000000003</v>
      </c>
    </row>
    <row r="823" spans="1:28" ht="51.75" x14ac:dyDescent="0.45">
      <c r="A823" s="6">
        <v>1351</v>
      </c>
      <c r="B823" s="6">
        <v>88232</v>
      </c>
      <c r="C823" s="7" t="s">
        <v>1730</v>
      </c>
      <c r="D823" s="8" t="s">
        <v>28</v>
      </c>
      <c r="E823" s="7" t="s">
        <v>147</v>
      </c>
      <c r="F823" s="6">
        <v>0.1</v>
      </c>
      <c r="G823" s="6">
        <v>110.99</v>
      </c>
      <c r="H823" s="6">
        <v>8.99</v>
      </c>
      <c r="I823" s="7" t="s">
        <v>54</v>
      </c>
      <c r="J823" s="7" t="s">
        <v>87</v>
      </c>
      <c r="K823" s="7" t="s">
        <v>71</v>
      </c>
      <c r="L823" s="7" t="s">
        <v>234</v>
      </c>
      <c r="M823" s="7" t="s">
        <v>47</v>
      </c>
      <c r="N823" s="7" t="s">
        <v>1731</v>
      </c>
      <c r="O823" s="6">
        <v>0.56999999999999995</v>
      </c>
      <c r="P823" s="7" t="s">
        <v>36</v>
      </c>
      <c r="Q823" s="7" t="s">
        <v>37</v>
      </c>
      <c r="R823" s="7" t="s">
        <v>96</v>
      </c>
      <c r="S823" s="8" t="s">
        <v>1732</v>
      </c>
      <c r="T823" s="6">
        <v>33063</v>
      </c>
      <c r="U823" s="9">
        <v>42031</v>
      </c>
      <c r="V823" s="9">
        <v>42033</v>
      </c>
      <c r="W823" s="9" t="s">
        <v>1416</v>
      </c>
      <c r="X823" s="10">
        <f>NETWORKDAYS(Table1[[#This Row],[Order Date]],Table1[[#This Row],[Ship Date]])</f>
        <v>3</v>
      </c>
      <c r="Y823" s="6">
        <v>3285.48</v>
      </c>
      <c r="Z823" s="6">
        <v>7</v>
      </c>
      <c r="AA823" s="6">
        <v>627.78</v>
      </c>
      <c r="AB823" s="6">
        <v>110.89</v>
      </c>
    </row>
    <row r="824" spans="1:28" ht="51.75" x14ac:dyDescent="0.45">
      <c r="A824" s="6">
        <v>2281</v>
      </c>
      <c r="B824" s="6">
        <v>85948</v>
      </c>
      <c r="C824" s="7" t="s">
        <v>1733</v>
      </c>
      <c r="D824" s="8" t="s">
        <v>42</v>
      </c>
      <c r="E824" s="7" t="s">
        <v>147</v>
      </c>
      <c r="F824" s="6">
        <v>0.08</v>
      </c>
      <c r="G824" s="6">
        <v>205.99</v>
      </c>
      <c r="H824" s="6">
        <v>2.5</v>
      </c>
      <c r="I824" s="7" t="s">
        <v>43</v>
      </c>
      <c r="J824" s="7" t="s">
        <v>87</v>
      </c>
      <c r="K824" s="7" t="s">
        <v>71</v>
      </c>
      <c r="L824" s="7" t="s">
        <v>234</v>
      </c>
      <c r="M824" s="7" t="s">
        <v>47</v>
      </c>
      <c r="N824" s="7" t="s">
        <v>1734</v>
      </c>
      <c r="O824" s="6">
        <v>0.59</v>
      </c>
      <c r="P824" s="7" t="s">
        <v>36</v>
      </c>
      <c r="Q824" s="7" t="s">
        <v>49</v>
      </c>
      <c r="R824" s="7" t="s">
        <v>200</v>
      </c>
      <c r="S824" s="8" t="s">
        <v>1735</v>
      </c>
      <c r="T824" s="6">
        <v>54703</v>
      </c>
      <c r="U824" s="9">
        <v>42031</v>
      </c>
      <c r="V824" s="9">
        <v>42032</v>
      </c>
      <c r="W824" s="9" t="s">
        <v>1416</v>
      </c>
      <c r="X824" s="10">
        <f>NETWORKDAYS(Table1[[#This Row],[Order Date]],Table1[[#This Row],[Ship Date]])</f>
        <v>2</v>
      </c>
      <c r="Y824" s="6">
        <v>997.38144</v>
      </c>
      <c r="Z824" s="6">
        <v>10</v>
      </c>
      <c r="AA824" s="6">
        <v>1610.84</v>
      </c>
      <c r="AB824" s="6">
        <v>205.91</v>
      </c>
    </row>
    <row r="825" spans="1:28" ht="90" x14ac:dyDescent="0.45">
      <c r="A825" s="6">
        <v>53</v>
      </c>
      <c r="B825" s="6">
        <v>88425</v>
      </c>
      <c r="C825" s="7" t="s">
        <v>1736</v>
      </c>
      <c r="D825" s="8" t="s">
        <v>53</v>
      </c>
      <c r="E825" s="7" t="s">
        <v>29</v>
      </c>
      <c r="F825" s="6">
        <v>7.0000000000000007E-2</v>
      </c>
      <c r="G825" s="6">
        <v>3502.14</v>
      </c>
      <c r="H825" s="6">
        <v>8.73</v>
      </c>
      <c r="I825" s="7" t="s">
        <v>30</v>
      </c>
      <c r="J825" s="7" t="s">
        <v>62</v>
      </c>
      <c r="K825" s="7" t="s">
        <v>71</v>
      </c>
      <c r="L825" s="7" t="s">
        <v>72</v>
      </c>
      <c r="M825" s="7" t="s">
        <v>34</v>
      </c>
      <c r="N825" s="7" t="s">
        <v>1737</v>
      </c>
      <c r="O825" s="6">
        <v>0.56999999999999995</v>
      </c>
      <c r="P825" s="7" t="s">
        <v>36</v>
      </c>
      <c r="Q825" s="7" t="s">
        <v>58</v>
      </c>
      <c r="R825" s="7" t="s">
        <v>90</v>
      </c>
      <c r="S825" s="8" t="s">
        <v>1738</v>
      </c>
      <c r="T825" s="6">
        <v>98052</v>
      </c>
      <c r="U825" s="9">
        <v>42032</v>
      </c>
      <c r="V825" s="9">
        <v>42034</v>
      </c>
      <c r="W825" s="9" t="s">
        <v>1416</v>
      </c>
      <c r="X825" s="10">
        <f>NETWORKDAYS(Table1[[#This Row],[Order Date]],Table1[[#This Row],[Ship Date]])</f>
        <v>3</v>
      </c>
      <c r="Y825" s="6">
        <v>-6923.5991999999997</v>
      </c>
      <c r="Z825" s="6">
        <v>1</v>
      </c>
      <c r="AA825" s="6">
        <v>3267.55</v>
      </c>
      <c r="AB825" s="6">
        <v>3502.07</v>
      </c>
    </row>
    <row r="826" spans="1:28" ht="64.5" x14ac:dyDescent="0.45">
      <c r="A826" s="6">
        <v>3266</v>
      </c>
      <c r="B826" s="6">
        <v>89836</v>
      </c>
      <c r="C826" s="7" t="s">
        <v>1739</v>
      </c>
      <c r="D826" s="8" t="s">
        <v>78</v>
      </c>
      <c r="E826" s="7" t="s">
        <v>29</v>
      </c>
      <c r="F826" s="6">
        <v>0</v>
      </c>
      <c r="G826" s="6">
        <v>122.99</v>
      </c>
      <c r="H826" s="6">
        <v>70.2</v>
      </c>
      <c r="I826" s="7" t="s">
        <v>30</v>
      </c>
      <c r="J826" s="7" t="s">
        <v>62</v>
      </c>
      <c r="K826" s="7" t="s">
        <v>32</v>
      </c>
      <c r="L826" s="7" t="s">
        <v>80</v>
      </c>
      <c r="M826" s="7" t="s">
        <v>73</v>
      </c>
      <c r="N826" s="7" t="s">
        <v>137</v>
      </c>
      <c r="O826" s="6">
        <v>0.74</v>
      </c>
      <c r="P826" s="7" t="s">
        <v>36</v>
      </c>
      <c r="Q826" s="7" t="s">
        <v>82</v>
      </c>
      <c r="R826" s="7" t="s">
        <v>298</v>
      </c>
      <c r="S826" s="8" t="s">
        <v>299</v>
      </c>
      <c r="T826" s="6">
        <v>4073</v>
      </c>
      <c r="U826" s="9">
        <v>42032</v>
      </c>
      <c r="V826" s="9">
        <v>42033</v>
      </c>
      <c r="W826" s="9" t="s">
        <v>1416</v>
      </c>
      <c r="X826" s="10">
        <f>NETWORKDAYS(Table1[[#This Row],[Order Date]],Table1[[#This Row],[Ship Date]])</f>
        <v>2</v>
      </c>
      <c r="Y826" s="6">
        <v>-1764.29</v>
      </c>
      <c r="Z826" s="6">
        <v>14</v>
      </c>
      <c r="AA826" s="6">
        <v>1794.88</v>
      </c>
      <c r="AB826" s="6">
        <v>122.99</v>
      </c>
    </row>
    <row r="827" spans="1:28" ht="102.75" x14ac:dyDescent="0.45">
      <c r="A827" s="6">
        <v>3269</v>
      </c>
      <c r="B827" s="6">
        <v>89836</v>
      </c>
      <c r="C827" s="7" t="s">
        <v>1740</v>
      </c>
      <c r="D827" s="8" t="s">
        <v>78</v>
      </c>
      <c r="E827" s="7" t="s">
        <v>29</v>
      </c>
      <c r="F827" s="6">
        <v>0.01</v>
      </c>
      <c r="G827" s="6">
        <v>60.97</v>
      </c>
      <c r="H827" s="6">
        <v>4.5</v>
      </c>
      <c r="I827" s="7" t="s">
        <v>54</v>
      </c>
      <c r="J827" s="7" t="s">
        <v>62</v>
      </c>
      <c r="K827" s="7" t="s">
        <v>45</v>
      </c>
      <c r="L827" s="7" t="s">
        <v>63</v>
      </c>
      <c r="M827" s="7" t="s">
        <v>47</v>
      </c>
      <c r="N827" s="7" t="s">
        <v>64</v>
      </c>
      <c r="O827" s="6">
        <v>0.56000000000000005</v>
      </c>
      <c r="P827" s="7" t="s">
        <v>36</v>
      </c>
      <c r="Q827" s="7" t="s">
        <v>82</v>
      </c>
      <c r="R827" s="7" t="s">
        <v>275</v>
      </c>
      <c r="S827" s="8" t="s">
        <v>1741</v>
      </c>
      <c r="T827" s="6">
        <v>7060</v>
      </c>
      <c r="U827" s="9">
        <v>42032</v>
      </c>
      <c r="V827" s="9">
        <v>42034</v>
      </c>
      <c r="W827" s="9" t="s">
        <v>1416</v>
      </c>
      <c r="X827" s="10">
        <f>NETWORKDAYS(Table1[[#This Row],[Order Date]],Table1[[#This Row],[Ship Date]])</f>
        <v>3</v>
      </c>
      <c r="Y827" s="6">
        <v>527.87760000000003</v>
      </c>
      <c r="Z827" s="6">
        <v>12</v>
      </c>
      <c r="AA827" s="6">
        <v>765.04</v>
      </c>
      <c r="AB827" s="6">
        <v>60.96</v>
      </c>
    </row>
    <row r="828" spans="1:28" ht="26.25" x14ac:dyDescent="0.45">
      <c r="A828" s="6">
        <v>24</v>
      </c>
      <c r="B828" s="6">
        <v>87651</v>
      </c>
      <c r="C828" s="7" t="s">
        <v>1742</v>
      </c>
      <c r="D828" s="8" t="s">
        <v>53</v>
      </c>
      <c r="E828" s="7" t="s">
        <v>70</v>
      </c>
      <c r="F828" s="6">
        <v>0.06</v>
      </c>
      <c r="G828" s="6">
        <v>55.48</v>
      </c>
      <c r="H828" s="6">
        <v>14.3</v>
      </c>
      <c r="I828" s="7" t="s">
        <v>43</v>
      </c>
      <c r="J828" s="7" t="s">
        <v>62</v>
      </c>
      <c r="K828" s="7" t="s">
        <v>45</v>
      </c>
      <c r="L828" s="7" t="s">
        <v>55</v>
      </c>
      <c r="M828" s="7" t="s">
        <v>47</v>
      </c>
      <c r="N828" s="7" t="s">
        <v>592</v>
      </c>
      <c r="O828" s="6">
        <v>0.37</v>
      </c>
      <c r="P828" s="7" t="s">
        <v>36</v>
      </c>
      <c r="Q828" s="7" t="s">
        <v>58</v>
      </c>
      <c r="R828" s="7" t="s">
        <v>59</v>
      </c>
      <c r="S828" s="8" t="s">
        <v>1743</v>
      </c>
      <c r="T828" s="6">
        <v>92677</v>
      </c>
      <c r="U828" s="9">
        <v>42032</v>
      </c>
      <c r="V828" s="9">
        <v>42033</v>
      </c>
      <c r="W828" s="9" t="s">
        <v>1416</v>
      </c>
      <c r="X828" s="10">
        <f>NETWORKDAYS(Table1[[#This Row],[Order Date]],Table1[[#This Row],[Ship Date]])</f>
        <v>2</v>
      </c>
      <c r="Y828" s="6">
        <v>-28.296800000000001</v>
      </c>
      <c r="Z828" s="6">
        <v>1</v>
      </c>
      <c r="AA828" s="6">
        <v>67.489999999999995</v>
      </c>
      <c r="AB828" s="6">
        <v>55.42</v>
      </c>
    </row>
    <row r="829" spans="1:28" ht="26.25" x14ac:dyDescent="0.45">
      <c r="A829" s="6">
        <v>24</v>
      </c>
      <c r="B829" s="6">
        <v>87651</v>
      </c>
      <c r="C829" s="7" t="s">
        <v>1742</v>
      </c>
      <c r="D829" s="8" t="s">
        <v>53</v>
      </c>
      <c r="E829" s="7" t="s">
        <v>70</v>
      </c>
      <c r="F829" s="6">
        <v>0.02</v>
      </c>
      <c r="G829" s="6">
        <v>1.68</v>
      </c>
      <c r="H829" s="6">
        <v>1.57</v>
      </c>
      <c r="I829" s="7" t="s">
        <v>43</v>
      </c>
      <c r="J829" s="7" t="s">
        <v>62</v>
      </c>
      <c r="K829" s="7" t="s">
        <v>45</v>
      </c>
      <c r="L829" s="7" t="s">
        <v>105</v>
      </c>
      <c r="M829" s="7" t="s">
        <v>56</v>
      </c>
      <c r="N829" s="7" t="s">
        <v>1546</v>
      </c>
      <c r="O829" s="6">
        <v>0.59</v>
      </c>
      <c r="P829" s="7" t="s">
        <v>36</v>
      </c>
      <c r="Q829" s="7" t="s">
        <v>58</v>
      </c>
      <c r="R829" s="7" t="s">
        <v>59</v>
      </c>
      <c r="S829" s="8" t="s">
        <v>1743</v>
      </c>
      <c r="T829" s="6">
        <v>92677</v>
      </c>
      <c r="U829" s="9">
        <v>42032</v>
      </c>
      <c r="V829" s="9">
        <v>42034</v>
      </c>
      <c r="W829" s="9" t="s">
        <v>1416</v>
      </c>
      <c r="X829" s="10">
        <f>NETWORKDAYS(Table1[[#This Row],[Order Date]],Table1[[#This Row],[Ship Date]])</f>
        <v>3</v>
      </c>
      <c r="Y829" s="6">
        <v>-5.3071999999999999</v>
      </c>
      <c r="Z829" s="6">
        <v>1</v>
      </c>
      <c r="AA829" s="6">
        <v>2.25</v>
      </c>
      <c r="AB829" s="6">
        <v>1.66</v>
      </c>
    </row>
    <row r="830" spans="1:28" ht="51.75" x14ac:dyDescent="0.45">
      <c r="A830" s="6">
        <v>744</v>
      </c>
      <c r="B830" s="6">
        <v>87725</v>
      </c>
      <c r="C830" s="7" t="s">
        <v>1391</v>
      </c>
      <c r="D830" s="8" t="s">
        <v>53</v>
      </c>
      <c r="E830" s="7" t="s">
        <v>79</v>
      </c>
      <c r="F830" s="6">
        <v>0.03</v>
      </c>
      <c r="G830" s="6">
        <v>5.18</v>
      </c>
      <c r="H830" s="6">
        <v>5.74</v>
      </c>
      <c r="I830" s="7" t="s">
        <v>43</v>
      </c>
      <c r="J830" s="7" t="s">
        <v>62</v>
      </c>
      <c r="K830" s="7" t="s">
        <v>45</v>
      </c>
      <c r="L830" s="7" t="s">
        <v>46</v>
      </c>
      <c r="M830" s="7" t="s">
        <v>47</v>
      </c>
      <c r="N830" s="7" t="s">
        <v>786</v>
      </c>
      <c r="O830" s="6">
        <v>0.36</v>
      </c>
      <c r="P830" s="7" t="s">
        <v>36</v>
      </c>
      <c r="Q830" s="7" t="s">
        <v>58</v>
      </c>
      <c r="R830" s="7" t="s">
        <v>229</v>
      </c>
      <c r="S830" s="8" t="s">
        <v>1392</v>
      </c>
      <c r="T830" s="6">
        <v>85737</v>
      </c>
      <c r="U830" s="9">
        <v>42032</v>
      </c>
      <c r="V830" s="9">
        <v>42006</v>
      </c>
      <c r="W830" s="9" t="s">
        <v>1416</v>
      </c>
      <c r="X830" s="10">
        <f>NETWORKDAYS(Table1[[#This Row],[Order Date]],Table1[[#This Row],[Ship Date]])</f>
        <v>-19</v>
      </c>
      <c r="Y830" s="6">
        <v>-126.81417999999999</v>
      </c>
      <c r="Z830" s="6">
        <v>9</v>
      </c>
      <c r="AA830" s="6">
        <v>47.64</v>
      </c>
      <c r="AB830" s="6">
        <v>5.15</v>
      </c>
    </row>
    <row r="831" spans="1:28" ht="90" x14ac:dyDescent="0.45">
      <c r="A831" s="6">
        <v>553</v>
      </c>
      <c r="B831" s="6">
        <v>17155</v>
      </c>
      <c r="C831" s="7" t="s">
        <v>310</v>
      </c>
      <c r="D831" s="8" t="s">
        <v>53</v>
      </c>
      <c r="E831" s="7" t="s">
        <v>86</v>
      </c>
      <c r="F831" s="6">
        <v>0</v>
      </c>
      <c r="G831" s="6">
        <v>6.88</v>
      </c>
      <c r="H831" s="6">
        <v>2</v>
      </c>
      <c r="I831" s="7" t="s">
        <v>54</v>
      </c>
      <c r="J831" s="7" t="s">
        <v>87</v>
      </c>
      <c r="K831" s="7" t="s">
        <v>45</v>
      </c>
      <c r="L831" s="7" t="s">
        <v>55</v>
      </c>
      <c r="M831" s="7" t="s">
        <v>56</v>
      </c>
      <c r="N831" s="7" t="s">
        <v>1302</v>
      </c>
      <c r="O831" s="6">
        <v>0.39</v>
      </c>
      <c r="P831" s="7" t="s">
        <v>36</v>
      </c>
      <c r="Q831" s="7" t="s">
        <v>58</v>
      </c>
      <c r="R831" s="7" t="s">
        <v>59</v>
      </c>
      <c r="S831" s="8" t="s">
        <v>68</v>
      </c>
      <c r="T831" s="6">
        <v>90008</v>
      </c>
      <c r="U831" s="9">
        <v>42032</v>
      </c>
      <c r="V831" s="9">
        <v>42033</v>
      </c>
      <c r="W831" s="9" t="s">
        <v>1416</v>
      </c>
      <c r="X831" s="10">
        <f>NETWORKDAYS(Table1[[#This Row],[Order Date]],Table1[[#This Row],[Ship Date]])</f>
        <v>2</v>
      </c>
      <c r="Y831" s="6">
        <v>34.067999999999998</v>
      </c>
      <c r="Z831" s="6">
        <v>36</v>
      </c>
      <c r="AA831" s="6">
        <v>267.52999999999997</v>
      </c>
      <c r="AB831" s="6">
        <v>6.88</v>
      </c>
    </row>
    <row r="832" spans="1:28" ht="90" x14ac:dyDescent="0.45">
      <c r="A832" s="6">
        <v>556</v>
      </c>
      <c r="B832" s="6">
        <v>86189</v>
      </c>
      <c r="C832" s="7" t="s">
        <v>1744</v>
      </c>
      <c r="D832" s="8" t="s">
        <v>53</v>
      </c>
      <c r="E832" s="7" t="s">
        <v>86</v>
      </c>
      <c r="F832" s="6">
        <v>0</v>
      </c>
      <c r="G832" s="6">
        <v>6.88</v>
      </c>
      <c r="H832" s="6">
        <v>2</v>
      </c>
      <c r="I832" s="7" t="s">
        <v>54</v>
      </c>
      <c r="J832" s="7" t="s">
        <v>87</v>
      </c>
      <c r="K832" s="7" t="s">
        <v>45</v>
      </c>
      <c r="L832" s="7" t="s">
        <v>55</v>
      </c>
      <c r="M832" s="7" t="s">
        <v>56</v>
      </c>
      <c r="N832" s="7" t="s">
        <v>1302</v>
      </c>
      <c r="O832" s="6">
        <v>0.39</v>
      </c>
      <c r="P832" s="7" t="s">
        <v>36</v>
      </c>
      <c r="Q832" s="7" t="s">
        <v>58</v>
      </c>
      <c r="R832" s="7" t="s">
        <v>114</v>
      </c>
      <c r="S832" s="8" t="s">
        <v>1745</v>
      </c>
      <c r="T832" s="6">
        <v>84604</v>
      </c>
      <c r="U832" s="9">
        <v>42032</v>
      </c>
      <c r="V832" s="9">
        <v>42033</v>
      </c>
      <c r="W832" s="9" t="s">
        <v>1416</v>
      </c>
      <c r="X832" s="10">
        <f>NETWORKDAYS(Table1[[#This Row],[Order Date]],Table1[[#This Row],[Ship Date]])</f>
        <v>2</v>
      </c>
      <c r="Y832" s="6">
        <v>46.147199999999998</v>
      </c>
      <c r="Z832" s="6">
        <v>9</v>
      </c>
      <c r="AA832" s="6">
        <v>66.88</v>
      </c>
      <c r="AB832" s="6">
        <v>6.88</v>
      </c>
    </row>
    <row r="833" spans="1:28" ht="64.5" x14ac:dyDescent="0.45">
      <c r="A833" s="6">
        <v>556</v>
      </c>
      <c r="B833" s="6">
        <v>86189</v>
      </c>
      <c r="C833" s="7" t="s">
        <v>1744</v>
      </c>
      <c r="D833" s="8" t="s">
        <v>53</v>
      </c>
      <c r="E833" s="7" t="s">
        <v>86</v>
      </c>
      <c r="F833" s="6">
        <v>0.03</v>
      </c>
      <c r="G833" s="6">
        <v>32.479999999999997</v>
      </c>
      <c r="H833" s="6">
        <v>35</v>
      </c>
      <c r="I833" s="7" t="s">
        <v>54</v>
      </c>
      <c r="J833" s="7" t="s">
        <v>87</v>
      </c>
      <c r="K833" s="7" t="s">
        <v>45</v>
      </c>
      <c r="L833" s="7" t="s">
        <v>187</v>
      </c>
      <c r="M833" s="7" t="s">
        <v>131</v>
      </c>
      <c r="N833" s="7" t="s">
        <v>1700</v>
      </c>
      <c r="O833" s="6">
        <v>0.81</v>
      </c>
      <c r="P833" s="7" t="s">
        <v>36</v>
      </c>
      <c r="Q833" s="7" t="s">
        <v>58</v>
      </c>
      <c r="R833" s="7" t="s">
        <v>114</v>
      </c>
      <c r="S833" s="8" t="s">
        <v>1745</v>
      </c>
      <c r="T833" s="6">
        <v>84604</v>
      </c>
      <c r="U833" s="9">
        <v>42032</v>
      </c>
      <c r="V833" s="9">
        <v>42032</v>
      </c>
      <c r="W833" s="9" t="s">
        <v>1416</v>
      </c>
      <c r="X833" s="10">
        <f>NETWORKDAYS(Table1[[#This Row],[Order Date]],Table1[[#This Row],[Ship Date]])</f>
        <v>1</v>
      </c>
      <c r="Y833" s="6">
        <v>-1116.3348000000001</v>
      </c>
      <c r="Z833" s="6">
        <v>8</v>
      </c>
      <c r="AA833" s="6">
        <v>274.91000000000003</v>
      </c>
      <c r="AB833" s="6">
        <v>32.450000000000003</v>
      </c>
    </row>
    <row r="834" spans="1:28" ht="51.75" x14ac:dyDescent="0.45">
      <c r="A834" s="6">
        <v>1875</v>
      </c>
      <c r="B834" s="6">
        <v>90899</v>
      </c>
      <c r="C834" s="7" t="s">
        <v>1746</v>
      </c>
      <c r="D834" s="8" t="s">
        <v>28</v>
      </c>
      <c r="E834" s="7" t="s">
        <v>29</v>
      </c>
      <c r="F834" s="6">
        <v>0.09</v>
      </c>
      <c r="G834" s="6">
        <v>95.99</v>
      </c>
      <c r="H834" s="6">
        <v>4.9000000000000004</v>
      </c>
      <c r="I834" s="7" t="s">
        <v>43</v>
      </c>
      <c r="J834" s="7" t="s">
        <v>44</v>
      </c>
      <c r="K834" s="7" t="s">
        <v>71</v>
      </c>
      <c r="L834" s="7" t="s">
        <v>234</v>
      </c>
      <c r="M834" s="7" t="s">
        <v>47</v>
      </c>
      <c r="N834" s="7" t="s">
        <v>1689</v>
      </c>
      <c r="O834" s="6">
        <v>0.56000000000000005</v>
      </c>
      <c r="P834" s="7" t="s">
        <v>36</v>
      </c>
      <c r="Q834" s="7" t="s">
        <v>37</v>
      </c>
      <c r="R834" s="7" t="s">
        <v>169</v>
      </c>
      <c r="S834" s="8" t="s">
        <v>1747</v>
      </c>
      <c r="T834" s="6">
        <v>23320</v>
      </c>
      <c r="U834" s="9">
        <v>42033</v>
      </c>
      <c r="V834" s="9">
        <v>42035</v>
      </c>
      <c r="W834" s="9" t="s">
        <v>1416</v>
      </c>
      <c r="X834" s="10">
        <f>NETWORKDAYS(Table1[[#This Row],[Order Date]],Table1[[#This Row],[Ship Date]])</f>
        <v>2</v>
      </c>
      <c r="Y834" s="6">
        <v>34.302</v>
      </c>
      <c r="Z834" s="6">
        <v>4</v>
      </c>
      <c r="AA834" s="6">
        <v>320.75</v>
      </c>
      <c r="AB834" s="6">
        <v>95.9</v>
      </c>
    </row>
    <row r="835" spans="1:28" ht="77.25" x14ac:dyDescent="0.45">
      <c r="A835" s="6">
        <v>2265</v>
      </c>
      <c r="B835" s="6">
        <v>86612</v>
      </c>
      <c r="C835" s="7" t="s">
        <v>1748</v>
      </c>
      <c r="D835" s="8" t="s">
        <v>42</v>
      </c>
      <c r="E835" s="7" t="s">
        <v>29</v>
      </c>
      <c r="F835" s="6">
        <v>0.1</v>
      </c>
      <c r="G835" s="6">
        <v>7.45</v>
      </c>
      <c r="H835" s="6">
        <v>6.28</v>
      </c>
      <c r="I835" s="7" t="s">
        <v>43</v>
      </c>
      <c r="J835" s="7" t="s">
        <v>62</v>
      </c>
      <c r="K835" s="7" t="s">
        <v>45</v>
      </c>
      <c r="L835" s="7" t="s">
        <v>46</v>
      </c>
      <c r="M835" s="7" t="s">
        <v>47</v>
      </c>
      <c r="N835" s="7" t="s">
        <v>1749</v>
      </c>
      <c r="O835" s="6">
        <v>0.4</v>
      </c>
      <c r="P835" s="7" t="s">
        <v>36</v>
      </c>
      <c r="Q835" s="7" t="s">
        <v>49</v>
      </c>
      <c r="R835" s="7" t="s">
        <v>118</v>
      </c>
      <c r="S835" s="8" t="s">
        <v>1750</v>
      </c>
      <c r="T835" s="6">
        <v>64130</v>
      </c>
      <c r="U835" s="9">
        <v>42033</v>
      </c>
      <c r="V835" s="9">
        <v>42006</v>
      </c>
      <c r="W835" s="9" t="s">
        <v>1416</v>
      </c>
      <c r="X835" s="10">
        <f>NETWORKDAYS(Table1[[#This Row],[Order Date]],Table1[[#This Row],[Ship Date]])</f>
        <v>-20</v>
      </c>
      <c r="Y835" s="6">
        <v>-69.873999999999995</v>
      </c>
      <c r="Z835" s="6">
        <v>8</v>
      </c>
      <c r="AA835" s="6">
        <v>59.4</v>
      </c>
      <c r="AB835" s="6">
        <v>7.35</v>
      </c>
    </row>
    <row r="836" spans="1:28" ht="26.25" x14ac:dyDescent="0.45">
      <c r="A836" s="6">
        <v>2265</v>
      </c>
      <c r="B836" s="6">
        <v>86612</v>
      </c>
      <c r="C836" s="7" t="s">
        <v>1748</v>
      </c>
      <c r="D836" s="8" t="s">
        <v>42</v>
      </c>
      <c r="E836" s="7" t="s">
        <v>29</v>
      </c>
      <c r="F836" s="6">
        <v>0.01</v>
      </c>
      <c r="G836" s="6">
        <v>6.48</v>
      </c>
      <c r="H836" s="6">
        <v>7.86</v>
      </c>
      <c r="I836" s="7" t="s">
        <v>43</v>
      </c>
      <c r="J836" s="7" t="s">
        <v>62</v>
      </c>
      <c r="K836" s="7" t="s">
        <v>45</v>
      </c>
      <c r="L836" s="7" t="s">
        <v>55</v>
      </c>
      <c r="M836" s="7" t="s">
        <v>47</v>
      </c>
      <c r="N836" s="7" t="s">
        <v>1751</v>
      </c>
      <c r="O836" s="6">
        <v>0.37</v>
      </c>
      <c r="P836" s="7" t="s">
        <v>36</v>
      </c>
      <c r="Q836" s="7" t="s">
        <v>49</v>
      </c>
      <c r="R836" s="7" t="s">
        <v>118</v>
      </c>
      <c r="S836" s="8" t="s">
        <v>1750</v>
      </c>
      <c r="T836" s="6">
        <v>64130</v>
      </c>
      <c r="U836" s="9">
        <v>42033</v>
      </c>
      <c r="V836" s="9">
        <v>42035</v>
      </c>
      <c r="W836" s="9" t="s">
        <v>1416</v>
      </c>
      <c r="X836" s="10">
        <f>NETWORKDAYS(Table1[[#This Row],[Order Date]],Table1[[#This Row],[Ship Date]])</f>
        <v>2</v>
      </c>
      <c r="Y836" s="6">
        <v>-135.74</v>
      </c>
      <c r="Z836" s="6">
        <v>10</v>
      </c>
      <c r="AA836" s="6">
        <v>66.459999999999994</v>
      </c>
      <c r="AB836" s="6">
        <v>6.47</v>
      </c>
    </row>
    <row r="837" spans="1:28" ht="77.25" x14ac:dyDescent="0.45">
      <c r="A837" s="6">
        <v>699</v>
      </c>
      <c r="B837" s="6">
        <v>32420</v>
      </c>
      <c r="C837" s="7" t="s">
        <v>507</v>
      </c>
      <c r="D837" s="8" t="s">
        <v>53</v>
      </c>
      <c r="E837" s="7" t="s">
        <v>86</v>
      </c>
      <c r="F837" s="6">
        <v>7.0000000000000007E-2</v>
      </c>
      <c r="G837" s="6">
        <v>5.0199999999999996</v>
      </c>
      <c r="H837" s="6">
        <v>5.14</v>
      </c>
      <c r="I837" s="7" t="s">
        <v>43</v>
      </c>
      <c r="J837" s="7" t="s">
        <v>44</v>
      </c>
      <c r="K837" s="7" t="s">
        <v>71</v>
      </c>
      <c r="L837" s="7" t="s">
        <v>93</v>
      </c>
      <c r="M837" s="7" t="s">
        <v>94</v>
      </c>
      <c r="N837" s="7" t="s">
        <v>1752</v>
      </c>
      <c r="O837" s="6">
        <v>0.79</v>
      </c>
      <c r="P837" s="7" t="s">
        <v>36</v>
      </c>
      <c r="Q837" s="7" t="s">
        <v>58</v>
      </c>
      <c r="R837" s="7" t="s">
        <v>59</v>
      </c>
      <c r="S837" s="8" t="s">
        <v>68</v>
      </c>
      <c r="T837" s="6">
        <v>90041</v>
      </c>
      <c r="U837" s="9">
        <v>42033</v>
      </c>
      <c r="V837" s="9">
        <v>42035</v>
      </c>
      <c r="W837" s="9" t="s">
        <v>1416</v>
      </c>
      <c r="X837" s="10">
        <f>NETWORKDAYS(Table1[[#This Row],[Order Date]],Table1[[#This Row],[Ship Date]])</f>
        <v>2</v>
      </c>
      <c r="Y837" s="6">
        <v>-168.72</v>
      </c>
      <c r="Z837" s="6">
        <v>42</v>
      </c>
      <c r="AA837" s="6">
        <v>210.1</v>
      </c>
      <c r="AB837" s="6">
        <v>4.95</v>
      </c>
    </row>
    <row r="838" spans="1:28" ht="77.25" x14ac:dyDescent="0.45">
      <c r="A838" s="6">
        <v>699</v>
      </c>
      <c r="B838" s="6">
        <v>32420</v>
      </c>
      <c r="C838" s="7" t="s">
        <v>507</v>
      </c>
      <c r="D838" s="8" t="s">
        <v>53</v>
      </c>
      <c r="E838" s="7" t="s">
        <v>86</v>
      </c>
      <c r="F838" s="6">
        <v>7.0000000000000007E-2</v>
      </c>
      <c r="G838" s="6">
        <v>280.98</v>
      </c>
      <c r="H838" s="6">
        <v>57</v>
      </c>
      <c r="I838" s="7" t="s">
        <v>30</v>
      </c>
      <c r="J838" s="7" t="s">
        <v>44</v>
      </c>
      <c r="K838" s="7" t="s">
        <v>32</v>
      </c>
      <c r="L838" s="7" t="s">
        <v>80</v>
      </c>
      <c r="M838" s="7" t="s">
        <v>73</v>
      </c>
      <c r="N838" s="7" t="s">
        <v>1753</v>
      </c>
      <c r="O838" s="6">
        <v>0.78</v>
      </c>
      <c r="P838" s="7" t="s">
        <v>36</v>
      </c>
      <c r="Q838" s="7" t="s">
        <v>58</v>
      </c>
      <c r="R838" s="7" t="s">
        <v>59</v>
      </c>
      <c r="S838" s="8" t="s">
        <v>68</v>
      </c>
      <c r="T838" s="6">
        <v>90041</v>
      </c>
      <c r="U838" s="9">
        <v>42033</v>
      </c>
      <c r="V838" s="9">
        <v>42035</v>
      </c>
      <c r="W838" s="9" t="s">
        <v>1416</v>
      </c>
      <c r="X838" s="10">
        <f>NETWORKDAYS(Table1[[#This Row],[Order Date]],Table1[[#This Row],[Ship Date]])</f>
        <v>2</v>
      </c>
      <c r="Y838" s="6">
        <v>-439.62</v>
      </c>
      <c r="Z838" s="6">
        <v>23</v>
      </c>
      <c r="AA838" s="6">
        <v>6499.87</v>
      </c>
      <c r="AB838" s="6">
        <v>280.91000000000003</v>
      </c>
    </row>
    <row r="839" spans="1:28" ht="90" x14ac:dyDescent="0.45">
      <c r="A839" s="6">
        <v>2061</v>
      </c>
      <c r="B839" s="6">
        <v>87146</v>
      </c>
      <c r="C839" s="7" t="s">
        <v>1754</v>
      </c>
      <c r="D839" s="8" t="s">
        <v>42</v>
      </c>
      <c r="E839" s="7" t="s">
        <v>86</v>
      </c>
      <c r="F839" s="6">
        <v>0.02</v>
      </c>
      <c r="G839" s="6">
        <v>240.98</v>
      </c>
      <c r="H839" s="6">
        <v>60.2</v>
      </c>
      <c r="I839" s="7" t="s">
        <v>30</v>
      </c>
      <c r="J839" s="7" t="s">
        <v>62</v>
      </c>
      <c r="K839" s="7" t="s">
        <v>32</v>
      </c>
      <c r="L839" s="7" t="s">
        <v>88</v>
      </c>
      <c r="M839" s="7" t="s">
        <v>34</v>
      </c>
      <c r="N839" s="7" t="s">
        <v>1755</v>
      </c>
      <c r="O839" s="6">
        <v>0.56000000000000005</v>
      </c>
      <c r="P839" s="7" t="s">
        <v>36</v>
      </c>
      <c r="Q839" s="7" t="s">
        <v>49</v>
      </c>
      <c r="R839" s="7" t="s">
        <v>225</v>
      </c>
      <c r="S839" s="8" t="s">
        <v>1756</v>
      </c>
      <c r="T839" s="6">
        <v>69101</v>
      </c>
      <c r="U839" s="9">
        <v>42033</v>
      </c>
      <c r="V839" s="9">
        <v>42035</v>
      </c>
      <c r="W839" s="9" t="s">
        <v>1416</v>
      </c>
      <c r="X839" s="10">
        <f>NETWORKDAYS(Table1[[#This Row],[Order Date]],Table1[[#This Row],[Ship Date]])</f>
        <v>2</v>
      </c>
      <c r="Y839" s="6">
        <v>-272.71319999999997</v>
      </c>
      <c r="Z839" s="6">
        <v>1</v>
      </c>
      <c r="AA839" s="6">
        <v>260.66000000000003</v>
      </c>
      <c r="AB839" s="6">
        <v>240.96</v>
      </c>
    </row>
    <row r="840" spans="1:28" ht="64.5" x14ac:dyDescent="0.45">
      <c r="A840" s="6">
        <v>2062</v>
      </c>
      <c r="B840" s="6">
        <v>87146</v>
      </c>
      <c r="C840" s="7" t="s">
        <v>1757</v>
      </c>
      <c r="D840" s="8" t="s">
        <v>28</v>
      </c>
      <c r="E840" s="7" t="s">
        <v>86</v>
      </c>
      <c r="F840" s="6">
        <v>0.02</v>
      </c>
      <c r="G840" s="6">
        <v>420.98</v>
      </c>
      <c r="H840" s="6">
        <v>19.989999999999998</v>
      </c>
      <c r="I840" s="7" t="s">
        <v>43</v>
      </c>
      <c r="J840" s="7" t="s">
        <v>62</v>
      </c>
      <c r="K840" s="7" t="s">
        <v>45</v>
      </c>
      <c r="L840" s="7" t="s">
        <v>46</v>
      </c>
      <c r="M840" s="7" t="s">
        <v>47</v>
      </c>
      <c r="N840" s="7" t="s">
        <v>1758</v>
      </c>
      <c r="O840" s="6">
        <v>0.35</v>
      </c>
      <c r="P840" s="7" t="s">
        <v>36</v>
      </c>
      <c r="Q840" s="7" t="s">
        <v>37</v>
      </c>
      <c r="R840" s="7" t="s">
        <v>169</v>
      </c>
      <c r="S840" s="8" t="s">
        <v>1759</v>
      </c>
      <c r="T840" s="6">
        <v>23111</v>
      </c>
      <c r="U840" s="9">
        <v>42033</v>
      </c>
      <c r="V840" s="9">
        <v>42006</v>
      </c>
      <c r="W840" s="9" t="s">
        <v>1416</v>
      </c>
      <c r="X840" s="10">
        <f>NETWORKDAYS(Table1[[#This Row],[Order Date]],Table1[[#This Row],[Ship Date]])</f>
        <v>-20</v>
      </c>
      <c r="Y840" s="6">
        <v>-162.69399999999999</v>
      </c>
      <c r="Z840" s="6">
        <v>10</v>
      </c>
      <c r="AA840" s="6">
        <v>4249.37</v>
      </c>
      <c r="AB840" s="6">
        <v>420.96</v>
      </c>
    </row>
    <row r="841" spans="1:28" ht="51.75" x14ac:dyDescent="0.45">
      <c r="A841" s="6">
        <v>767</v>
      </c>
      <c r="B841" s="6">
        <v>86279</v>
      </c>
      <c r="C841" s="7" t="s">
        <v>1760</v>
      </c>
      <c r="D841" s="8" t="s">
        <v>42</v>
      </c>
      <c r="E841" s="7" t="s">
        <v>29</v>
      </c>
      <c r="F841" s="6">
        <v>0.1</v>
      </c>
      <c r="G841" s="6">
        <v>31.78</v>
      </c>
      <c r="H841" s="6">
        <v>1.99</v>
      </c>
      <c r="I841" s="7" t="s">
        <v>43</v>
      </c>
      <c r="J841" s="7" t="s">
        <v>62</v>
      </c>
      <c r="K841" s="7" t="s">
        <v>71</v>
      </c>
      <c r="L841" s="7" t="s">
        <v>93</v>
      </c>
      <c r="M841" s="7" t="s">
        <v>94</v>
      </c>
      <c r="N841" s="7" t="s">
        <v>1182</v>
      </c>
      <c r="O841" s="6">
        <v>0.42</v>
      </c>
      <c r="P841" s="7" t="s">
        <v>36</v>
      </c>
      <c r="Q841" s="7" t="s">
        <v>49</v>
      </c>
      <c r="R841" s="7" t="s">
        <v>75</v>
      </c>
      <c r="S841" s="8" t="s">
        <v>1761</v>
      </c>
      <c r="T841" s="6">
        <v>61201</v>
      </c>
      <c r="U841" s="9">
        <v>42034</v>
      </c>
      <c r="V841" s="9">
        <v>42006</v>
      </c>
      <c r="W841" s="9" t="s">
        <v>1416</v>
      </c>
      <c r="X841" s="10">
        <f>NETWORKDAYS(Table1[[#This Row],[Order Date]],Table1[[#This Row],[Ship Date]])</f>
        <v>-21</v>
      </c>
      <c r="Y841" s="6">
        <v>232.2816</v>
      </c>
      <c r="Z841" s="6">
        <v>11</v>
      </c>
      <c r="AA841" s="6">
        <v>336.64</v>
      </c>
      <c r="AB841" s="6">
        <v>31.68</v>
      </c>
    </row>
    <row r="842" spans="1:28" ht="39" x14ac:dyDescent="0.45">
      <c r="A842" s="6">
        <v>550</v>
      </c>
      <c r="B842" s="6">
        <v>90909</v>
      </c>
      <c r="C842" s="7" t="s">
        <v>1762</v>
      </c>
      <c r="D842" s="8" t="s">
        <v>42</v>
      </c>
      <c r="E842" s="7" t="s">
        <v>70</v>
      </c>
      <c r="F842" s="6">
        <v>0.05</v>
      </c>
      <c r="G842" s="6">
        <v>1.68</v>
      </c>
      <c r="H842" s="6">
        <v>1.57</v>
      </c>
      <c r="I842" s="7" t="s">
        <v>43</v>
      </c>
      <c r="J842" s="7" t="s">
        <v>62</v>
      </c>
      <c r="K842" s="7" t="s">
        <v>45</v>
      </c>
      <c r="L842" s="7" t="s">
        <v>105</v>
      </c>
      <c r="M842" s="7" t="s">
        <v>56</v>
      </c>
      <c r="N842" s="7" t="s">
        <v>1546</v>
      </c>
      <c r="O842" s="6">
        <v>0.59</v>
      </c>
      <c r="P842" s="7" t="s">
        <v>36</v>
      </c>
      <c r="Q842" s="7" t="s">
        <v>49</v>
      </c>
      <c r="R842" s="7" t="s">
        <v>236</v>
      </c>
      <c r="S842" s="8" t="s">
        <v>1763</v>
      </c>
      <c r="T842" s="6">
        <v>78155</v>
      </c>
      <c r="U842" s="9">
        <v>42034</v>
      </c>
      <c r="V842" s="9">
        <v>42035</v>
      </c>
      <c r="W842" s="9" t="s">
        <v>1416</v>
      </c>
      <c r="X842" s="10">
        <f>NETWORKDAYS(Table1[[#This Row],[Order Date]],Table1[[#This Row],[Ship Date]])</f>
        <v>1</v>
      </c>
      <c r="Y842" s="6">
        <v>-33.340000000000003</v>
      </c>
      <c r="Z842" s="6">
        <v>11</v>
      </c>
      <c r="AA842" s="6">
        <v>18.75</v>
      </c>
      <c r="AB842" s="6">
        <v>1.63</v>
      </c>
    </row>
    <row r="843" spans="1:28" ht="102.75" x14ac:dyDescent="0.45">
      <c r="A843" s="6">
        <v>550</v>
      </c>
      <c r="B843" s="6">
        <v>90909</v>
      </c>
      <c r="C843" s="7" t="s">
        <v>1762</v>
      </c>
      <c r="D843" s="8" t="s">
        <v>42</v>
      </c>
      <c r="E843" s="7" t="s">
        <v>70</v>
      </c>
      <c r="F843" s="6">
        <v>0.1</v>
      </c>
      <c r="G843" s="6">
        <v>218.75</v>
      </c>
      <c r="H843" s="6">
        <v>69.64</v>
      </c>
      <c r="I843" s="7" t="s">
        <v>30</v>
      </c>
      <c r="J843" s="7" t="s">
        <v>62</v>
      </c>
      <c r="K843" s="7" t="s">
        <v>32</v>
      </c>
      <c r="L843" s="7" t="s">
        <v>33</v>
      </c>
      <c r="M843" s="7" t="s">
        <v>34</v>
      </c>
      <c r="N843" s="7" t="s">
        <v>1163</v>
      </c>
      <c r="O843" s="6">
        <v>0.77</v>
      </c>
      <c r="P843" s="7" t="s">
        <v>36</v>
      </c>
      <c r="Q843" s="7" t="s">
        <v>49</v>
      </c>
      <c r="R843" s="7" t="s">
        <v>236</v>
      </c>
      <c r="S843" s="8" t="s">
        <v>1763</v>
      </c>
      <c r="T843" s="6">
        <v>78155</v>
      </c>
      <c r="U843" s="9">
        <v>42034</v>
      </c>
      <c r="V843" s="9">
        <v>42006</v>
      </c>
      <c r="W843" s="9" t="s">
        <v>1416</v>
      </c>
      <c r="X843" s="10">
        <f>NETWORKDAYS(Table1[[#This Row],[Order Date]],Table1[[#This Row],[Ship Date]])</f>
        <v>-21</v>
      </c>
      <c r="Y843" s="6">
        <v>-201.27600000000001</v>
      </c>
      <c r="Z843" s="6">
        <v>1</v>
      </c>
      <c r="AA843" s="6">
        <v>188.51</v>
      </c>
      <c r="AB843" s="6">
        <v>218.65</v>
      </c>
    </row>
    <row r="844" spans="1:28" ht="51.75" x14ac:dyDescent="0.45">
      <c r="A844" s="6">
        <v>551</v>
      </c>
      <c r="B844" s="6">
        <v>90909</v>
      </c>
      <c r="C844" s="7" t="s">
        <v>1764</v>
      </c>
      <c r="D844" s="8" t="s">
        <v>42</v>
      </c>
      <c r="E844" s="7" t="s">
        <v>70</v>
      </c>
      <c r="F844" s="6">
        <v>0</v>
      </c>
      <c r="G844" s="6">
        <v>15.04</v>
      </c>
      <c r="H844" s="6">
        <v>1.97</v>
      </c>
      <c r="I844" s="7" t="s">
        <v>43</v>
      </c>
      <c r="J844" s="7" t="s">
        <v>62</v>
      </c>
      <c r="K844" s="7" t="s">
        <v>45</v>
      </c>
      <c r="L844" s="7" t="s">
        <v>55</v>
      </c>
      <c r="M844" s="7" t="s">
        <v>56</v>
      </c>
      <c r="N844" s="7" t="s">
        <v>978</v>
      </c>
      <c r="O844" s="6">
        <v>0.39</v>
      </c>
      <c r="P844" s="7" t="s">
        <v>36</v>
      </c>
      <c r="Q844" s="7" t="s">
        <v>49</v>
      </c>
      <c r="R844" s="7" t="s">
        <v>236</v>
      </c>
      <c r="S844" s="8" t="s">
        <v>1765</v>
      </c>
      <c r="T844" s="6">
        <v>75090</v>
      </c>
      <c r="U844" s="9">
        <v>42034</v>
      </c>
      <c r="V844" s="9">
        <v>42006</v>
      </c>
      <c r="W844" s="9" t="s">
        <v>1416</v>
      </c>
      <c r="X844" s="10">
        <f>NETWORKDAYS(Table1[[#This Row],[Order Date]],Table1[[#This Row],[Ship Date]])</f>
        <v>-21</v>
      </c>
      <c r="Y844" s="6">
        <v>21.514199999999999</v>
      </c>
      <c r="Z844" s="6">
        <v>2</v>
      </c>
      <c r="AA844" s="6">
        <v>31.18</v>
      </c>
      <c r="AB844" s="6">
        <v>15.04</v>
      </c>
    </row>
    <row r="845" spans="1:28" ht="77.25" x14ac:dyDescent="0.45">
      <c r="A845" s="6">
        <v>1442</v>
      </c>
      <c r="B845" s="6">
        <v>89077</v>
      </c>
      <c r="C845" s="7" t="s">
        <v>1766</v>
      </c>
      <c r="D845" s="8" t="s">
        <v>42</v>
      </c>
      <c r="E845" s="7" t="s">
        <v>79</v>
      </c>
      <c r="F845" s="6">
        <v>0.09</v>
      </c>
      <c r="G845" s="6">
        <v>46.94</v>
      </c>
      <c r="H845" s="6">
        <v>6.77</v>
      </c>
      <c r="I845" s="7" t="s">
        <v>54</v>
      </c>
      <c r="J845" s="7" t="s">
        <v>62</v>
      </c>
      <c r="K845" s="7" t="s">
        <v>32</v>
      </c>
      <c r="L845" s="7" t="s">
        <v>99</v>
      </c>
      <c r="M845" s="7" t="s">
        <v>47</v>
      </c>
      <c r="N845" s="7" t="s">
        <v>1767</v>
      </c>
      <c r="O845" s="6">
        <v>0.44</v>
      </c>
      <c r="P845" s="7" t="s">
        <v>36</v>
      </c>
      <c r="Q845" s="7" t="s">
        <v>49</v>
      </c>
      <c r="R845" s="7" t="s">
        <v>118</v>
      </c>
      <c r="S845" s="8" t="s">
        <v>896</v>
      </c>
      <c r="T845" s="6">
        <v>65807</v>
      </c>
      <c r="U845" s="9">
        <v>42034</v>
      </c>
      <c r="V845" s="9">
        <v>42034</v>
      </c>
      <c r="W845" s="9" t="s">
        <v>1416</v>
      </c>
      <c r="X845" s="10">
        <f>NETWORKDAYS(Table1[[#This Row],[Order Date]],Table1[[#This Row],[Ship Date]])</f>
        <v>1</v>
      </c>
      <c r="Y845" s="6">
        <v>297.96960000000001</v>
      </c>
      <c r="Z845" s="6">
        <v>10</v>
      </c>
      <c r="AA845" s="6">
        <v>431.84</v>
      </c>
      <c r="AB845" s="6">
        <v>46.85</v>
      </c>
    </row>
    <row r="846" spans="1:28" ht="90" x14ac:dyDescent="0.45">
      <c r="A846" s="6">
        <v>343</v>
      </c>
      <c r="B846" s="6">
        <v>88151</v>
      </c>
      <c r="C846" s="7" t="s">
        <v>1768</v>
      </c>
      <c r="D846" s="8" t="s">
        <v>78</v>
      </c>
      <c r="E846" s="7" t="s">
        <v>29</v>
      </c>
      <c r="F846" s="6">
        <v>0.03</v>
      </c>
      <c r="G846" s="6">
        <v>15.23</v>
      </c>
      <c r="H846" s="6">
        <v>27.75</v>
      </c>
      <c r="I846" s="7" t="s">
        <v>30</v>
      </c>
      <c r="J846" s="7" t="s">
        <v>62</v>
      </c>
      <c r="K846" s="7" t="s">
        <v>32</v>
      </c>
      <c r="L846" s="7" t="s">
        <v>33</v>
      </c>
      <c r="M846" s="7" t="s">
        <v>34</v>
      </c>
      <c r="N846" s="7" t="s">
        <v>1769</v>
      </c>
      <c r="O846" s="6">
        <v>0.76</v>
      </c>
      <c r="P846" s="7" t="s">
        <v>36</v>
      </c>
      <c r="Q846" s="7" t="s">
        <v>82</v>
      </c>
      <c r="R846" s="7" t="s">
        <v>298</v>
      </c>
      <c r="S846" s="8" t="s">
        <v>1770</v>
      </c>
      <c r="T846" s="6">
        <v>4401</v>
      </c>
      <c r="U846" s="9">
        <v>42035</v>
      </c>
      <c r="V846" s="9">
        <v>42006</v>
      </c>
      <c r="W846" s="9" t="s">
        <v>1416</v>
      </c>
      <c r="X846" s="10">
        <f>NETWORKDAYS(Table1[[#This Row],[Order Date]],Table1[[#This Row],[Ship Date]])</f>
        <v>-21</v>
      </c>
      <c r="Y846" s="6">
        <v>11.65095</v>
      </c>
      <c r="Z846" s="6">
        <v>7</v>
      </c>
      <c r="AA846" s="6">
        <v>111.86</v>
      </c>
      <c r="AB846" s="6">
        <v>15.2</v>
      </c>
    </row>
    <row r="847" spans="1:28" ht="128.25" x14ac:dyDescent="0.45">
      <c r="A847" s="6">
        <v>2202</v>
      </c>
      <c r="B847" s="6">
        <v>86050</v>
      </c>
      <c r="C847" s="7" t="s">
        <v>1771</v>
      </c>
      <c r="D847" s="8" t="s">
        <v>42</v>
      </c>
      <c r="E847" s="7" t="s">
        <v>79</v>
      </c>
      <c r="F847" s="6">
        <v>0.09</v>
      </c>
      <c r="G847" s="6">
        <v>160.97999999999999</v>
      </c>
      <c r="H847" s="6">
        <v>30</v>
      </c>
      <c r="I847" s="7" t="s">
        <v>30</v>
      </c>
      <c r="J847" s="7" t="s">
        <v>87</v>
      </c>
      <c r="K847" s="7" t="s">
        <v>32</v>
      </c>
      <c r="L847" s="7" t="s">
        <v>80</v>
      </c>
      <c r="M847" s="7" t="s">
        <v>73</v>
      </c>
      <c r="N847" s="7" t="s">
        <v>986</v>
      </c>
      <c r="O847" s="6">
        <v>0.62</v>
      </c>
      <c r="P847" s="7" t="s">
        <v>36</v>
      </c>
      <c r="Q847" s="7" t="s">
        <v>49</v>
      </c>
      <c r="R847" s="7" t="s">
        <v>50</v>
      </c>
      <c r="S847" s="8" t="s">
        <v>1772</v>
      </c>
      <c r="T847" s="6">
        <v>55429</v>
      </c>
      <c r="U847" s="9">
        <v>42035</v>
      </c>
      <c r="V847" s="9">
        <v>42035</v>
      </c>
      <c r="W847" s="9" t="s">
        <v>1416</v>
      </c>
      <c r="X847" s="10">
        <f>NETWORKDAYS(Table1[[#This Row],[Order Date]],Table1[[#This Row],[Ship Date]])</f>
        <v>0</v>
      </c>
      <c r="Y847" s="6">
        <v>357.428</v>
      </c>
      <c r="Z847" s="6">
        <v>11</v>
      </c>
      <c r="AA847" s="6">
        <v>1635.38</v>
      </c>
      <c r="AB847" s="6">
        <v>160.88999999999999</v>
      </c>
    </row>
    <row r="848" spans="1:28" ht="26.25" x14ac:dyDescent="0.45">
      <c r="A848" s="6">
        <v>2202</v>
      </c>
      <c r="B848" s="6">
        <v>86050</v>
      </c>
      <c r="C848" s="7" t="s">
        <v>1771</v>
      </c>
      <c r="D848" s="8" t="s">
        <v>42</v>
      </c>
      <c r="E848" s="7" t="s">
        <v>79</v>
      </c>
      <c r="F848" s="6">
        <v>0.09</v>
      </c>
      <c r="G848" s="6">
        <v>6.3</v>
      </c>
      <c r="H848" s="6">
        <v>0.5</v>
      </c>
      <c r="I848" s="7" t="s">
        <v>43</v>
      </c>
      <c r="J848" s="7" t="s">
        <v>87</v>
      </c>
      <c r="K848" s="7" t="s">
        <v>45</v>
      </c>
      <c r="L848" s="7" t="s">
        <v>121</v>
      </c>
      <c r="M848" s="7" t="s">
        <v>47</v>
      </c>
      <c r="N848" s="7" t="s">
        <v>1441</v>
      </c>
      <c r="O848" s="6">
        <v>0.39</v>
      </c>
      <c r="P848" s="7" t="s">
        <v>36</v>
      </c>
      <c r="Q848" s="7" t="s">
        <v>49</v>
      </c>
      <c r="R848" s="7" t="s">
        <v>50</v>
      </c>
      <c r="S848" s="8" t="s">
        <v>1772</v>
      </c>
      <c r="T848" s="6">
        <v>55429</v>
      </c>
      <c r="U848" s="9">
        <v>42035</v>
      </c>
      <c r="V848" s="9">
        <v>42035</v>
      </c>
      <c r="W848" s="9" t="s">
        <v>1416</v>
      </c>
      <c r="X848" s="10">
        <f>NETWORKDAYS(Table1[[#This Row],[Order Date]],Table1[[#This Row],[Ship Date]])</f>
        <v>0</v>
      </c>
      <c r="Y848" s="6">
        <v>40.351199999999999</v>
      </c>
      <c r="Z848" s="6">
        <v>10</v>
      </c>
      <c r="AA848" s="6">
        <v>58.48</v>
      </c>
      <c r="AB848" s="6">
        <v>6.21</v>
      </c>
    </row>
    <row r="849" spans="1:28" ht="102.75" x14ac:dyDescent="0.45">
      <c r="A849" s="6">
        <v>911</v>
      </c>
      <c r="B849" s="6">
        <v>90185</v>
      </c>
      <c r="C849" s="7" t="s">
        <v>988</v>
      </c>
      <c r="D849" s="8" t="s">
        <v>78</v>
      </c>
      <c r="E849" s="7" t="s">
        <v>147</v>
      </c>
      <c r="F849" s="6">
        <v>0.04</v>
      </c>
      <c r="G849" s="6">
        <v>218.75</v>
      </c>
      <c r="H849" s="6">
        <v>69.64</v>
      </c>
      <c r="I849" s="7" t="s">
        <v>30</v>
      </c>
      <c r="J849" s="7" t="s">
        <v>62</v>
      </c>
      <c r="K849" s="7" t="s">
        <v>32</v>
      </c>
      <c r="L849" s="7" t="s">
        <v>33</v>
      </c>
      <c r="M849" s="7" t="s">
        <v>34</v>
      </c>
      <c r="N849" s="7" t="s">
        <v>1163</v>
      </c>
      <c r="O849" s="6">
        <v>0.72</v>
      </c>
      <c r="P849" s="7" t="s">
        <v>36</v>
      </c>
      <c r="Q849" s="7" t="s">
        <v>82</v>
      </c>
      <c r="R849" s="7" t="s">
        <v>218</v>
      </c>
      <c r="S849" s="8" t="s">
        <v>990</v>
      </c>
      <c r="T849" s="6">
        <v>26003</v>
      </c>
      <c r="U849" s="9">
        <v>42035</v>
      </c>
      <c r="V849" s="9">
        <v>42006</v>
      </c>
      <c r="W849" s="9" t="s">
        <v>1416</v>
      </c>
      <c r="X849" s="10">
        <f>NETWORKDAYS(Table1[[#This Row],[Order Date]],Table1[[#This Row],[Ship Date]])</f>
        <v>-21</v>
      </c>
      <c r="Y849" s="6">
        <v>-655.52987499999995</v>
      </c>
      <c r="Z849" s="6">
        <v>10</v>
      </c>
      <c r="AA849" s="6">
        <v>2285.41</v>
      </c>
      <c r="AB849" s="6">
        <v>218.71</v>
      </c>
    </row>
    <row r="850" spans="1:28" ht="39" x14ac:dyDescent="0.45">
      <c r="A850" s="6">
        <v>2071</v>
      </c>
      <c r="B850" s="6">
        <v>88555</v>
      </c>
      <c r="C850" s="7" t="s">
        <v>997</v>
      </c>
      <c r="D850" s="8" t="s">
        <v>42</v>
      </c>
      <c r="E850" s="7" t="s">
        <v>147</v>
      </c>
      <c r="F850" s="6">
        <v>0.03</v>
      </c>
      <c r="G850" s="6">
        <v>60.98</v>
      </c>
      <c r="H850" s="6">
        <v>1.99</v>
      </c>
      <c r="I850" s="7" t="s">
        <v>43</v>
      </c>
      <c r="J850" s="7" t="s">
        <v>62</v>
      </c>
      <c r="K850" s="7" t="s">
        <v>71</v>
      </c>
      <c r="L850" s="7" t="s">
        <v>93</v>
      </c>
      <c r="M850" s="7" t="s">
        <v>94</v>
      </c>
      <c r="N850" s="7" t="s">
        <v>1773</v>
      </c>
      <c r="O850" s="6">
        <v>0.5</v>
      </c>
      <c r="P850" s="7" t="s">
        <v>36</v>
      </c>
      <c r="Q850" s="7" t="s">
        <v>49</v>
      </c>
      <c r="R850" s="7" t="s">
        <v>192</v>
      </c>
      <c r="S850" s="8" t="s">
        <v>999</v>
      </c>
      <c r="T850" s="6">
        <v>48336</v>
      </c>
      <c r="U850" s="9">
        <v>42036</v>
      </c>
      <c r="V850" s="9">
        <v>42006</v>
      </c>
      <c r="W850" s="9" t="s">
        <v>1416</v>
      </c>
      <c r="X850" s="10">
        <f>NETWORKDAYS(Table1[[#This Row],[Order Date]],Table1[[#This Row],[Ship Date]])</f>
        <v>-21</v>
      </c>
      <c r="Y850" s="6">
        <v>976.2672</v>
      </c>
      <c r="Z850" s="6">
        <v>23</v>
      </c>
      <c r="AA850" s="6">
        <v>1414.88</v>
      </c>
      <c r="AB850" s="6">
        <v>60.95</v>
      </c>
    </row>
    <row r="851" spans="1:28" ht="39" x14ac:dyDescent="0.45">
      <c r="A851" s="6">
        <v>2220</v>
      </c>
      <c r="B851" s="6">
        <v>91036</v>
      </c>
      <c r="C851" s="7" t="s">
        <v>1774</v>
      </c>
      <c r="D851" s="8" t="s">
        <v>28</v>
      </c>
      <c r="E851" s="7" t="s">
        <v>79</v>
      </c>
      <c r="F851" s="6">
        <v>0.09</v>
      </c>
      <c r="G851" s="6">
        <v>14.2</v>
      </c>
      <c r="H851" s="6">
        <v>5.3</v>
      </c>
      <c r="I851" s="7" t="s">
        <v>43</v>
      </c>
      <c r="J851" s="7" t="s">
        <v>44</v>
      </c>
      <c r="K851" s="7" t="s">
        <v>32</v>
      </c>
      <c r="L851" s="7" t="s">
        <v>99</v>
      </c>
      <c r="M851" s="7" t="s">
        <v>56</v>
      </c>
      <c r="N851" s="7" t="s">
        <v>712</v>
      </c>
      <c r="O851" s="6">
        <v>0.46</v>
      </c>
      <c r="P851" s="7" t="s">
        <v>36</v>
      </c>
      <c r="Q851" s="7" t="s">
        <v>37</v>
      </c>
      <c r="R851" s="7" t="s">
        <v>96</v>
      </c>
      <c r="S851" s="8" t="s">
        <v>1775</v>
      </c>
      <c r="T851" s="6">
        <v>34787</v>
      </c>
      <c r="U851" s="9">
        <v>42063</v>
      </c>
      <c r="V851" s="9">
        <v>42007</v>
      </c>
      <c r="W851" s="9" t="s">
        <v>1416</v>
      </c>
      <c r="X851" s="10">
        <f>NETWORKDAYS(Table1[[#This Row],[Order Date]],Table1[[#This Row],[Ship Date]])</f>
        <v>-40</v>
      </c>
      <c r="Y851" s="6">
        <v>-324.73</v>
      </c>
      <c r="Z851" s="6">
        <v>4</v>
      </c>
      <c r="AA851" s="6">
        <v>55.08</v>
      </c>
      <c r="AB851" s="6">
        <v>14.11</v>
      </c>
    </row>
    <row r="852" spans="1:28" ht="39" x14ac:dyDescent="0.45">
      <c r="A852" s="6">
        <v>920</v>
      </c>
      <c r="B852" s="6">
        <v>90491</v>
      </c>
      <c r="C852" s="7" t="s">
        <v>264</v>
      </c>
      <c r="D852" s="8" t="s">
        <v>53</v>
      </c>
      <c r="E852" s="7" t="s">
        <v>79</v>
      </c>
      <c r="F852" s="6">
        <v>0.1</v>
      </c>
      <c r="G852" s="6">
        <v>15.98</v>
      </c>
      <c r="H852" s="6">
        <v>4</v>
      </c>
      <c r="I852" s="7" t="s">
        <v>43</v>
      </c>
      <c r="J852" s="7" t="s">
        <v>62</v>
      </c>
      <c r="K852" s="7" t="s">
        <v>71</v>
      </c>
      <c r="L852" s="7" t="s">
        <v>93</v>
      </c>
      <c r="M852" s="7" t="s">
        <v>47</v>
      </c>
      <c r="N852" s="7" t="s">
        <v>1776</v>
      </c>
      <c r="O852" s="6">
        <v>0.37</v>
      </c>
      <c r="P852" s="7" t="s">
        <v>36</v>
      </c>
      <c r="Q852" s="7" t="s">
        <v>58</v>
      </c>
      <c r="R852" s="7" t="s">
        <v>59</v>
      </c>
      <c r="S852" s="8" t="s">
        <v>266</v>
      </c>
      <c r="T852" s="6">
        <v>92374</v>
      </c>
      <c r="U852" s="9">
        <v>42090</v>
      </c>
      <c r="V852" s="9">
        <v>42008</v>
      </c>
      <c r="W852" s="9" t="s">
        <v>1416</v>
      </c>
      <c r="X852" s="10">
        <f>NETWORKDAYS(Table1[[#This Row],[Order Date]],Table1[[#This Row],[Ship Date]])</f>
        <v>-60</v>
      </c>
      <c r="Y852" s="6">
        <v>92.722200000000001</v>
      </c>
      <c r="Z852" s="6">
        <v>9</v>
      </c>
      <c r="AA852" s="6">
        <v>134.38</v>
      </c>
      <c r="AB852" s="6">
        <v>15.88</v>
      </c>
    </row>
    <row r="853" spans="1:28" ht="51.75" x14ac:dyDescent="0.45">
      <c r="A853" s="6">
        <v>152</v>
      </c>
      <c r="B853" s="6">
        <v>89524</v>
      </c>
      <c r="C853" s="7" t="s">
        <v>405</v>
      </c>
      <c r="D853" s="8" t="s">
        <v>28</v>
      </c>
      <c r="E853" s="7" t="s">
        <v>70</v>
      </c>
      <c r="F853" s="6">
        <v>0.01</v>
      </c>
      <c r="G853" s="6">
        <v>65.989999999999995</v>
      </c>
      <c r="H853" s="6">
        <v>8.99</v>
      </c>
      <c r="I853" s="7" t="s">
        <v>43</v>
      </c>
      <c r="J853" s="7" t="s">
        <v>44</v>
      </c>
      <c r="K853" s="7" t="s">
        <v>71</v>
      </c>
      <c r="L853" s="7" t="s">
        <v>234</v>
      </c>
      <c r="M853" s="7" t="s">
        <v>47</v>
      </c>
      <c r="N853" s="7" t="s">
        <v>1777</v>
      </c>
      <c r="O853" s="6">
        <v>0.6</v>
      </c>
      <c r="P853" s="7" t="s">
        <v>36</v>
      </c>
      <c r="Q853" s="7" t="s">
        <v>37</v>
      </c>
      <c r="R853" s="7" t="s">
        <v>369</v>
      </c>
      <c r="S853" s="8" t="s">
        <v>407</v>
      </c>
      <c r="T853" s="6">
        <v>37918</v>
      </c>
      <c r="U853" s="9">
        <v>42092</v>
      </c>
      <c r="V853" s="9">
        <v>42008</v>
      </c>
      <c r="W853" s="9" t="s">
        <v>1416</v>
      </c>
      <c r="X853" s="10">
        <f>NETWORKDAYS(Table1[[#This Row],[Order Date]],Table1[[#This Row],[Ship Date]])</f>
        <v>-60</v>
      </c>
      <c r="Y853" s="6">
        <v>97.86</v>
      </c>
      <c r="Z853" s="6">
        <v>5</v>
      </c>
      <c r="AA853" s="6">
        <v>292.23</v>
      </c>
      <c r="AB853" s="6">
        <v>65.98</v>
      </c>
    </row>
    <row r="854" spans="1:28" ht="26.25" x14ac:dyDescent="0.45">
      <c r="A854" s="6">
        <v>3252</v>
      </c>
      <c r="B854" s="6">
        <v>87296</v>
      </c>
      <c r="C854" s="7" t="s">
        <v>953</v>
      </c>
      <c r="D854" s="8" t="s">
        <v>78</v>
      </c>
      <c r="E854" s="7" t="s">
        <v>29</v>
      </c>
      <c r="F854" s="6">
        <v>0.01</v>
      </c>
      <c r="G854" s="6">
        <v>11.34</v>
      </c>
      <c r="H854" s="6">
        <v>5.01</v>
      </c>
      <c r="I854" s="7" t="s">
        <v>43</v>
      </c>
      <c r="J854" s="7" t="s">
        <v>31</v>
      </c>
      <c r="K854" s="7" t="s">
        <v>45</v>
      </c>
      <c r="L854" s="7" t="s">
        <v>55</v>
      </c>
      <c r="M854" s="7" t="s">
        <v>47</v>
      </c>
      <c r="N854" s="7" t="s">
        <v>1778</v>
      </c>
      <c r="O854" s="6">
        <v>0.36</v>
      </c>
      <c r="P854" s="7" t="s">
        <v>36</v>
      </c>
      <c r="Q854" s="7" t="s">
        <v>82</v>
      </c>
      <c r="R854" s="7" t="s">
        <v>83</v>
      </c>
      <c r="S854" s="8" t="s">
        <v>954</v>
      </c>
      <c r="T854" s="6">
        <v>12306</v>
      </c>
      <c r="U854" s="9">
        <v>42093</v>
      </c>
      <c r="V854" s="9">
        <v>42008</v>
      </c>
      <c r="W854" s="9" t="s">
        <v>1416</v>
      </c>
      <c r="X854" s="10">
        <f>NETWORKDAYS(Table1[[#This Row],[Order Date]],Table1[[#This Row],[Ship Date]])</f>
        <v>-61</v>
      </c>
      <c r="Y854" s="6">
        <v>-11.83</v>
      </c>
      <c r="Z854" s="6">
        <v>1</v>
      </c>
      <c r="AA854" s="6">
        <v>14.52</v>
      </c>
      <c r="AB854" s="6">
        <v>11.33</v>
      </c>
    </row>
    <row r="855" spans="1:28" ht="64.5" x14ac:dyDescent="0.45">
      <c r="A855" s="6">
        <v>193</v>
      </c>
      <c r="B855" s="6">
        <v>90432</v>
      </c>
      <c r="C855" s="7" t="s">
        <v>1779</v>
      </c>
      <c r="D855" s="8" t="s">
        <v>53</v>
      </c>
      <c r="E855" s="7" t="s">
        <v>86</v>
      </c>
      <c r="F855" s="6">
        <v>7.0000000000000007E-2</v>
      </c>
      <c r="G855" s="6">
        <v>6.54</v>
      </c>
      <c r="H855" s="6">
        <v>5.27</v>
      </c>
      <c r="I855" s="7" t="s">
        <v>43</v>
      </c>
      <c r="J855" s="7" t="s">
        <v>62</v>
      </c>
      <c r="K855" s="7" t="s">
        <v>45</v>
      </c>
      <c r="L855" s="7" t="s">
        <v>46</v>
      </c>
      <c r="M855" s="7" t="s">
        <v>47</v>
      </c>
      <c r="N855" s="7" t="s">
        <v>1780</v>
      </c>
      <c r="O855" s="6">
        <v>0.36</v>
      </c>
      <c r="P855" s="7" t="s">
        <v>36</v>
      </c>
      <c r="Q855" s="7" t="s">
        <v>58</v>
      </c>
      <c r="R855" s="7" t="s">
        <v>114</v>
      </c>
      <c r="S855" s="8" t="s">
        <v>1442</v>
      </c>
      <c r="T855" s="6">
        <v>84041</v>
      </c>
      <c r="U855" s="9">
        <v>42093</v>
      </c>
      <c r="V855" s="9">
        <v>42008</v>
      </c>
      <c r="W855" s="9" t="s">
        <v>1416</v>
      </c>
      <c r="X855" s="10">
        <f>NETWORKDAYS(Table1[[#This Row],[Order Date]],Table1[[#This Row],[Ship Date]])</f>
        <v>-61</v>
      </c>
      <c r="Y855" s="6">
        <v>-66.044499999999999</v>
      </c>
      <c r="Z855" s="6">
        <v>21</v>
      </c>
      <c r="AA855" s="6">
        <v>140.30000000000001</v>
      </c>
      <c r="AB855" s="6">
        <v>6.47</v>
      </c>
    </row>
    <row r="856" spans="1:28" ht="39" x14ac:dyDescent="0.45">
      <c r="A856" s="6">
        <v>194</v>
      </c>
      <c r="B856" s="6">
        <v>90432</v>
      </c>
      <c r="C856" s="7" t="s">
        <v>1781</v>
      </c>
      <c r="D856" s="8" t="s">
        <v>53</v>
      </c>
      <c r="E856" s="7" t="s">
        <v>86</v>
      </c>
      <c r="F856" s="6">
        <v>0.09</v>
      </c>
      <c r="G856" s="6">
        <v>3.29</v>
      </c>
      <c r="H856" s="6">
        <v>1.35</v>
      </c>
      <c r="I856" s="7" t="s">
        <v>43</v>
      </c>
      <c r="J856" s="7" t="s">
        <v>62</v>
      </c>
      <c r="K856" s="7" t="s">
        <v>45</v>
      </c>
      <c r="L856" s="7" t="s">
        <v>409</v>
      </c>
      <c r="M856" s="7" t="s">
        <v>56</v>
      </c>
      <c r="N856" s="7" t="s">
        <v>1782</v>
      </c>
      <c r="O856" s="6">
        <v>0.4</v>
      </c>
      <c r="P856" s="7" t="s">
        <v>36</v>
      </c>
      <c r="Q856" s="7" t="s">
        <v>58</v>
      </c>
      <c r="R856" s="7" t="s">
        <v>114</v>
      </c>
      <c r="S856" s="8" t="s">
        <v>1783</v>
      </c>
      <c r="T856" s="6">
        <v>84043</v>
      </c>
      <c r="U856" s="9">
        <v>42093</v>
      </c>
      <c r="V856" s="9">
        <v>42008</v>
      </c>
      <c r="W856" s="9" t="s">
        <v>1416</v>
      </c>
      <c r="X856" s="10">
        <f>NETWORKDAYS(Table1[[#This Row],[Order Date]],Table1[[#This Row],[Ship Date]])</f>
        <v>-61</v>
      </c>
      <c r="Y856" s="6">
        <v>15.66</v>
      </c>
      <c r="Z856" s="6">
        <v>23</v>
      </c>
      <c r="AA856" s="6">
        <v>71.55</v>
      </c>
      <c r="AB856" s="6">
        <v>3.2</v>
      </c>
    </row>
    <row r="857" spans="1:28" ht="90" x14ac:dyDescent="0.45">
      <c r="A857" s="6">
        <v>1314</v>
      </c>
      <c r="B857" s="6">
        <v>22755</v>
      </c>
      <c r="C857" s="7" t="s">
        <v>1784</v>
      </c>
      <c r="D857" s="8" t="s">
        <v>53</v>
      </c>
      <c r="E857" s="7" t="s">
        <v>86</v>
      </c>
      <c r="F857" s="6">
        <v>0.04</v>
      </c>
      <c r="G857" s="6">
        <v>5.34</v>
      </c>
      <c r="H857" s="6">
        <v>2.99</v>
      </c>
      <c r="I857" s="7" t="s">
        <v>43</v>
      </c>
      <c r="J857" s="7" t="s">
        <v>87</v>
      </c>
      <c r="K857" s="7" t="s">
        <v>45</v>
      </c>
      <c r="L857" s="7" t="s">
        <v>46</v>
      </c>
      <c r="M857" s="7" t="s">
        <v>47</v>
      </c>
      <c r="N857" s="7" t="s">
        <v>1289</v>
      </c>
      <c r="O857" s="6">
        <v>0.38</v>
      </c>
      <c r="P857" s="7" t="s">
        <v>36</v>
      </c>
      <c r="Q857" s="7" t="s">
        <v>58</v>
      </c>
      <c r="R857" s="7" t="s">
        <v>59</v>
      </c>
      <c r="S857" s="8" t="s">
        <v>68</v>
      </c>
      <c r="T857" s="6">
        <v>90058</v>
      </c>
      <c r="U857" s="9">
        <v>42093</v>
      </c>
      <c r="V857" s="9">
        <v>42008</v>
      </c>
      <c r="W857" s="9" t="s">
        <v>1416</v>
      </c>
      <c r="X857" s="10">
        <f>NETWORKDAYS(Table1[[#This Row],[Order Date]],Table1[[#This Row],[Ship Date]])</f>
        <v>-61</v>
      </c>
      <c r="Y857" s="6">
        <v>3.4510000000000001</v>
      </c>
      <c r="Z857" s="6">
        <v>45</v>
      </c>
      <c r="AA857" s="6">
        <v>240.6</v>
      </c>
      <c r="AB857" s="6">
        <v>5.3</v>
      </c>
    </row>
    <row r="858" spans="1:28" ht="51.75" x14ac:dyDescent="0.45">
      <c r="A858" s="6">
        <v>1314</v>
      </c>
      <c r="B858" s="6">
        <v>22755</v>
      </c>
      <c r="C858" s="7" t="s">
        <v>1784</v>
      </c>
      <c r="D858" s="8" t="s">
        <v>53</v>
      </c>
      <c r="E858" s="7" t="s">
        <v>86</v>
      </c>
      <c r="F858" s="6">
        <v>0.06</v>
      </c>
      <c r="G858" s="6">
        <v>55.99</v>
      </c>
      <c r="H858" s="6">
        <v>5</v>
      </c>
      <c r="I858" s="7" t="s">
        <v>43</v>
      </c>
      <c r="J858" s="7" t="s">
        <v>87</v>
      </c>
      <c r="K858" s="7" t="s">
        <v>71</v>
      </c>
      <c r="L858" s="7" t="s">
        <v>234</v>
      </c>
      <c r="M858" s="7" t="s">
        <v>94</v>
      </c>
      <c r="N858" s="7" t="s">
        <v>783</v>
      </c>
      <c r="O858" s="6">
        <v>0.8</v>
      </c>
      <c r="P858" s="7" t="s">
        <v>36</v>
      </c>
      <c r="Q858" s="7" t="s">
        <v>58</v>
      </c>
      <c r="R858" s="7" t="s">
        <v>59</v>
      </c>
      <c r="S858" s="8" t="s">
        <v>68</v>
      </c>
      <c r="T858" s="6">
        <v>90058</v>
      </c>
      <c r="U858" s="9">
        <v>42093</v>
      </c>
      <c r="V858" s="9">
        <v>42008</v>
      </c>
      <c r="W858" s="9" t="s">
        <v>1416</v>
      </c>
      <c r="X858" s="10">
        <f>NETWORKDAYS(Table1[[#This Row],[Order Date]],Table1[[#This Row],[Ship Date]])</f>
        <v>-61</v>
      </c>
      <c r="Y858" s="6">
        <v>-275.25299999999999</v>
      </c>
      <c r="Z858" s="6">
        <v>5</v>
      </c>
      <c r="AA858" s="6">
        <v>236.88</v>
      </c>
      <c r="AB858" s="6">
        <v>55.93</v>
      </c>
    </row>
    <row r="859" spans="1:28" ht="90" x14ac:dyDescent="0.45">
      <c r="A859" s="6">
        <v>1316</v>
      </c>
      <c r="B859" s="6">
        <v>87602</v>
      </c>
      <c r="C859" s="7" t="s">
        <v>1785</v>
      </c>
      <c r="D859" s="8" t="s">
        <v>53</v>
      </c>
      <c r="E859" s="7" t="s">
        <v>86</v>
      </c>
      <c r="F859" s="6">
        <v>0.04</v>
      </c>
      <c r="G859" s="6">
        <v>5.34</v>
      </c>
      <c r="H859" s="6">
        <v>2.99</v>
      </c>
      <c r="I859" s="7" t="s">
        <v>43</v>
      </c>
      <c r="J859" s="7" t="s">
        <v>87</v>
      </c>
      <c r="K859" s="7" t="s">
        <v>45</v>
      </c>
      <c r="L859" s="7" t="s">
        <v>46</v>
      </c>
      <c r="M859" s="7" t="s">
        <v>47</v>
      </c>
      <c r="N859" s="7" t="s">
        <v>1289</v>
      </c>
      <c r="O859" s="6">
        <v>0.38</v>
      </c>
      <c r="P859" s="7" t="s">
        <v>36</v>
      </c>
      <c r="Q859" s="7" t="s">
        <v>58</v>
      </c>
      <c r="R859" s="7" t="s">
        <v>442</v>
      </c>
      <c r="S859" s="8" t="s">
        <v>1786</v>
      </c>
      <c r="T859" s="6">
        <v>80022</v>
      </c>
      <c r="U859" s="9">
        <v>42093</v>
      </c>
      <c r="V859" s="9">
        <v>42008</v>
      </c>
      <c r="W859" s="9" t="s">
        <v>1416</v>
      </c>
      <c r="X859" s="10">
        <f>NETWORKDAYS(Table1[[#This Row],[Order Date]],Table1[[#This Row],[Ship Date]])</f>
        <v>-61</v>
      </c>
      <c r="Y859" s="6">
        <v>3.4510000000000001</v>
      </c>
      <c r="Z859" s="6">
        <v>11</v>
      </c>
      <c r="AA859" s="6">
        <v>58.81</v>
      </c>
      <c r="AB859" s="6">
        <v>5.3</v>
      </c>
    </row>
    <row r="860" spans="1:28" ht="51.75" x14ac:dyDescent="0.45">
      <c r="A860" s="6">
        <v>1316</v>
      </c>
      <c r="B860" s="6">
        <v>87602</v>
      </c>
      <c r="C860" s="7" t="s">
        <v>1785</v>
      </c>
      <c r="D860" s="8" t="s">
        <v>53</v>
      </c>
      <c r="E860" s="7" t="s">
        <v>86</v>
      </c>
      <c r="F860" s="6">
        <v>0.06</v>
      </c>
      <c r="G860" s="6">
        <v>55.99</v>
      </c>
      <c r="H860" s="6">
        <v>5</v>
      </c>
      <c r="I860" s="7" t="s">
        <v>43</v>
      </c>
      <c r="J860" s="7" t="s">
        <v>87</v>
      </c>
      <c r="K860" s="7" t="s">
        <v>71</v>
      </c>
      <c r="L860" s="7" t="s">
        <v>234</v>
      </c>
      <c r="M860" s="7" t="s">
        <v>94</v>
      </c>
      <c r="N860" s="7" t="s">
        <v>783</v>
      </c>
      <c r="O860" s="6">
        <v>0.8</v>
      </c>
      <c r="P860" s="7" t="s">
        <v>36</v>
      </c>
      <c r="Q860" s="7" t="s">
        <v>58</v>
      </c>
      <c r="R860" s="7" t="s">
        <v>442</v>
      </c>
      <c r="S860" s="8" t="s">
        <v>1786</v>
      </c>
      <c r="T860" s="6">
        <v>80022</v>
      </c>
      <c r="U860" s="9">
        <v>42093</v>
      </c>
      <c r="V860" s="9">
        <v>42008</v>
      </c>
      <c r="W860" s="9" t="s">
        <v>1416</v>
      </c>
      <c r="X860" s="10">
        <f>NETWORKDAYS(Table1[[#This Row],[Order Date]],Table1[[#This Row],[Ship Date]])</f>
        <v>-61</v>
      </c>
      <c r="Y860" s="6">
        <v>-275.25299999999999</v>
      </c>
      <c r="Z860" s="6">
        <v>1</v>
      </c>
      <c r="AA860" s="6">
        <v>47.38</v>
      </c>
      <c r="AB860" s="6">
        <v>55.93</v>
      </c>
    </row>
    <row r="861" spans="1:28" ht="90" x14ac:dyDescent="0.45">
      <c r="A861" s="6">
        <v>1840</v>
      </c>
      <c r="B861" s="6">
        <v>86599</v>
      </c>
      <c r="C861" s="7" t="s">
        <v>1787</v>
      </c>
      <c r="D861" s="8" t="s">
        <v>78</v>
      </c>
      <c r="E861" s="7" t="s">
        <v>147</v>
      </c>
      <c r="F861" s="6">
        <v>7.0000000000000007E-2</v>
      </c>
      <c r="G861" s="6">
        <v>40.98</v>
      </c>
      <c r="H861" s="6">
        <v>2.99</v>
      </c>
      <c r="I861" s="7" t="s">
        <v>43</v>
      </c>
      <c r="J861" s="7" t="s">
        <v>87</v>
      </c>
      <c r="K861" s="7" t="s">
        <v>45</v>
      </c>
      <c r="L861" s="7" t="s">
        <v>46</v>
      </c>
      <c r="M861" s="7" t="s">
        <v>47</v>
      </c>
      <c r="N861" s="7" t="s">
        <v>48</v>
      </c>
      <c r="O861" s="6">
        <v>0.36</v>
      </c>
      <c r="P861" s="7" t="s">
        <v>36</v>
      </c>
      <c r="Q861" s="7" t="s">
        <v>82</v>
      </c>
      <c r="R861" s="7" t="s">
        <v>152</v>
      </c>
      <c r="S861" s="8" t="s">
        <v>1788</v>
      </c>
      <c r="T861" s="6">
        <v>1469</v>
      </c>
      <c r="U861" s="9">
        <v>42093</v>
      </c>
      <c r="V861" s="9">
        <v>42008</v>
      </c>
      <c r="W861" s="9" t="s">
        <v>1416</v>
      </c>
      <c r="X861" s="10">
        <f>NETWORKDAYS(Table1[[#This Row],[Order Date]],Table1[[#This Row],[Ship Date]])</f>
        <v>-61</v>
      </c>
      <c r="Y861" s="6">
        <v>369.20519999999999</v>
      </c>
      <c r="Z861" s="6">
        <v>13</v>
      </c>
      <c r="AA861" s="6">
        <v>535.08000000000004</v>
      </c>
      <c r="AB861" s="6">
        <v>40.909999999999997</v>
      </c>
    </row>
    <row r="862" spans="1:28" ht="51.75" x14ac:dyDescent="0.45">
      <c r="A862" s="6">
        <v>2066</v>
      </c>
      <c r="B862" s="6">
        <v>85834</v>
      </c>
      <c r="C862" s="7" t="s">
        <v>414</v>
      </c>
      <c r="D862" s="8" t="s">
        <v>28</v>
      </c>
      <c r="E862" s="7" t="s">
        <v>29</v>
      </c>
      <c r="F862" s="6">
        <v>0.09</v>
      </c>
      <c r="G862" s="6">
        <v>20.99</v>
      </c>
      <c r="H862" s="6">
        <v>4.8099999999999996</v>
      </c>
      <c r="I862" s="7" t="s">
        <v>54</v>
      </c>
      <c r="J862" s="7" t="s">
        <v>87</v>
      </c>
      <c r="K862" s="7" t="s">
        <v>71</v>
      </c>
      <c r="L862" s="7" t="s">
        <v>234</v>
      </c>
      <c r="M862" s="7" t="s">
        <v>112</v>
      </c>
      <c r="N862" s="7" t="s">
        <v>1332</v>
      </c>
      <c r="O862" s="6">
        <v>0.57999999999999996</v>
      </c>
      <c r="P862" s="7" t="s">
        <v>36</v>
      </c>
      <c r="Q862" s="7" t="s">
        <v>37</v>
      </c>
      <c r="R862" s="7" t="s">
        <v>65</v>
      </c>
      <c r="S862" s="8" t="s">
        <v>415</v>
      </c>
      <c r="T862" s="6">
        <v>28079</v>
      </c>
      <c r="U862" s="9">
        <v>42094</v>
      </c>
      <c r="V862" s="9">
        <v>42008</v>
      </c>
      <c r="W862" s="9" t="s">
        <v>1416</v>
      </c>
      <c r="X862" s="10">
        <f>NETWORKDAYS(Table1[[#This Row],[Order Date]],Table1[[#This Row],[Ship Date]])</f>
        <v>-62</v>
      </c>
      <c r="Y862" s="6">
        <v>272.69400000000002</v>
      </c>
      <c r="Z862" s="6">
        <v>2</v>
      </c>
      <c r="AA862" s="6">
        <v>38.979999999999997</v>
      </c>
      <c r="AB862" s="6">
        <v>20.9</v>
      </c>
    </row>
    <row r="863" spans="1:28" ht="51.75" x14ac:dyDescent="0.45">
      <c r="A863" s="6">
        <v>624</v>
      </c>
      <c r="B863" s="6">
        <v>91433</v>
      </c>
      <c r="C863" s="7" t="s">
        <v>1789</v>
      </c>
      <c r="D863" s="8" t="s">
        <v>78</v>
      </c>
      <c r="E863" s="7" t="s">
        <v>70</v>
      </c>
      <c r="F863" s="6">
        <v>0.05</v>
      </c>
      <c r="G863" s="6">
        <v>55.99</v>
      </c>
      <c r="H863" s="6">
        <v>5</v>
      </c>
      <c r="I863" s="7" t="s">
        <v>43</v>
      </c>
      <c r="J863" s="7" t="s">
        <v>87</v>
      </c>
      <c r="K863" s="7" t="s">
        <v>71</v>
      </c>
      <c r="L863" s="7" t="s">
        <v>234</v>
      </c>
      <c r="M863" s="7" t="s">
        <v>94</v>
      </c>
      <c r="N863" s="7" t="s">
        <v>783</v>
      </c>
      <c r="O863" s="6">
        <v>0.8</v>
      </c>
      <c r="P863" s="7" t="s">
        <v>36</v>
      </c>
      <c r="Q863" s="7" t="s">
        <v>82</v>
      </c>
      <c r="R863" s="7" t="s">
        <v>139</v>
      </c>
      <c r="S863" s="8" t="s">
        <v>497</v>
      </c>
      <c r="T863" s="6">
        <v>5701</v>
      </c>
      <c r="U863" s="9">
        <v>42095</v>
      </c>
      <c r="V863" s="9">
        <v>42008</v>
      </c>
      <c r="W863" s="9" t="s">
        <v>1416</v>
      </c>
      <c r="X863" s="10">
        <f>NETWORKDAYS(Table1[[#This Row],[Order Date]],Table1[[#This Row],[Ship Date]])</f>
        <v>-63</v>
      </c>
      <c r="Y863" s="6">
        <v>-281.17583999999999</v>
      </c>
      <c r="Z863" s="6">
        <v>2</v>
      </c>
      <c r="AA863" s="6">
        <v>99.36</v>
      </c>
      <c r="AB863" s="6">
        <v>55.94</v>
      </c>
    </row>
    <row r="864" spans="1:28" ht="39" x14ac:dyDescent="0.45">
      <c r="A864" s="6">
        <v>3246</v>
      </c>
      <c r="B864" s="6">
        <v>88330</v>
      </c>
      <c r="C864" s="7" t="s">
        <v>1790</v>
      </c>
      <c r="D864" s="8" t="s">
        <v>78</v>
      </c>
      <c r="E864" s="7" t="s">
        <v>79</v>
      </c>
      <c r="F864" s="6">
        <v>0.06</v>
      </c>
      <c r="G864" s="6">
        <v>5.18</v>
      </c>
      <c r="H864" s="6">
        <v>2.04</v>
      </c>
      <c r="I864" s="7" t="s">
        <v>43</v>
      </c>
      <c r="J864" s="7" t="s">
        <v>31</v>
      </c>
      <c r="K864" s="7" t="s">
        <v>45</v>
      </c>
      <c r="L864" s="7" t="s">
        <v>55</v>
      </c>
      <c r="M864" s="7" t="s">
        <v>56</v>
      </c>
      <c r="N864" s="7" t="s">
        <v>1157</v>
      </c>
      <c r="O864" s="6">
        <v>0.36</v>
      </c>
      <c r="P864" s="7" t="s">
        <v>36</v>
      </c>
      <c r="Q864" s="7" t="s">
        <v>82</v>
      </c>
      <c r="R864" s="7" t="s">
        <v>302</v>
      </c>
      <c r="S864" s="8" t="s">
        <v>1791</v>
      </c>
      <c r="T864" s="6">
        <v>3051</v>
      </c>
      <c r="U864" s="9">
        <v>42095</v>
      </c>
      <c r="V864" s="9">
        <v>42008</v>
      </c>
      <c r="W864" s="9" t="s">
        <v>1416</v>
      </c>
      <c r="X864" s="10">
        <f>NETWORKDAYS(Table1[[#This Row],[Order Date]],Table1[[#This Row],[Ship Date]])</f>
        <v>-63</v>
      </c>
      <c r="Y864" s="6">
        <v>1.9503999999999999</v>
      </c>
      <c r="Z864" s="6">
        <v>4</v>
      </c>
      <c r="AA864" s="6">
        <v>21.86</v>
      </c>
      <c r="AB864" s="6">
        <v>5.12</v>
      </c>
    </row>
    <row r="865" spans="1:28" ht="102.75" x14ac:dyDescent="0.45">
      <c r="A865" s="6">
        <v>1217</v>
      </c>
      <c r="B865" s="6">
        <v>54595</v>
      </c>
      <c r="C865" s="7" t="s">
        <v>1792</v>
      </c>
      <c r="D865" s="8" t="s">
        <v>78</v>
      </c>
      <c r="E865" s="7" t="s">
        <v>86</v>
      </c>
      <c r="F865" s="6">
        <v>0.09</v>
      </c>
      <c r="G865" s="6">
        <v>130.97999999999999</v>
      </c>
      <c r="H865" s="6">
        <v>30</v>
      </c>
      <c r="I865" s="7" t="s">
        <v>30</v>
      </c>
      <c r="J865" s="7" t="s">
        <v>31</v>
      </c>
      <c r="K865" s="7" t="s">
        <v>32</v>
      </c>
      <c r="L865" s="7" t="s">
        <v>80</v>
      </c>
      <c r="M865" s="7" t="s">
        <v>73</v>
      </c>
      <c r="N865" s="7" t="s">
        <v>368</v>
      </c>
      <c r="O865" s="6">
        <v>0.78</v>
      </c>
      <c r="P865" s="7" t="s">
        <v>36</v>
      </c>
      <c r="Q865" s="7" t="s">
        <v>82</v>
      </c>
      <c r="R865" s="7" t="s">
        <v>152</v>
      </c>
      <c r="S865" s="8" t="s">
        <v>153</v>
      </c>
      <c r="T865" s="6">
        <v>2112</v>
      </c>
      <c r="U865" s="9">
        <v>42122</v>
      </c>
      <c r="V865" s="9">
        <v>42009</v>
      </c>
      <c r="W865" s="9" t="s">
        <v>1416</v>
      </c>
      <c r="X865" s="10">
        <f>NETWORKDAYS(Table1[[#This Row],[Order Date]],Table1[[#This Row],[Ship Date]])</f>
        <v>-82</v>
      </c>
      <c r="Y865" s="6">
        <v>-421.76</v>
      </c>
      <c r="Z865" s="6">
        <v>41</v>
      </c>
      <c r="AA865" s="6">
        <v>5258.94</v>
      </c>
      <c r="AB865" s="6">
        <v>130.88999999999999</v>
      </c>
    </row>
    <row r="866" spans="1:28" ht="102.75" x14ac:dyDescent="0.45">
      <c r="A866" s="6">
        <v>1227</v>
      </c>
      <c r="B866" s="6">
        <v>90800</v>
      </c>
      <c r="C866" s="7" t="s">
        <v>1793</v>
      </c>
      <c r="D866" s="8" t="s">
        <v>78</v>
      </c>
      <c r="E866" s="7" t="s">
        <v>86</v>
      </c>
      <c r="F866" s="6">
        <v>0.09</v>
      </c>
      <c r="G866" s="6">
        <v>130.97999999999999</v>
      </c>
      <c r="H866" s="6">
        <v>30</v>
      </c>
      <c r="I866" s="7" t="s">
        <v>30</v>
      </c>
      <c r="J866" s="7" t="s">
        <v>31</v>
      </c>
      <c r="K866" s="7" t="s">
        <v>32</v>
      </c>
      <c r="L866" s="7" t="s">
        <v>80</v>
      </c>
      <c r="M866" s="7" t="s">
        <v>73</v>
      </c>
      <c r="N866" s="7" t="s">
        <v>368</v>
      </c>
      <c r="O866" s="6">
        <v>0.78</v>
      </c>
      <c r="P866" s="7" t="s">
        <v>36</v>
      </c>
      <c r="Q866" s="7" t="s">
        <v>82</v>
      </c>
      <c r="R866" s="7" t="s">
        <v>139</v>
      </c>
      <c r="S866" s="8" t="s">
        <v>282</v>
      </c>
      <c r="T866" s="6">
        <v>5403</v>
      </c>
      <c r="U866" s="9">
        <v>42122</v>
      </c>
      <c r="V866" s="9">
        <v>42009</v>
      </c>
      <c r="W866" s="9" t="s">
        <v>1416</v>
      </c>
      <c r="X866" s="10">
        <f>NETWORKDAYS(Table1[[#This Row],[Order Date]],Table1[[#This Row],[Ship Date]])</f>
        <v>-82</v>
      </c>
      <c r="Y866" s="6">
        <v>-421.76</v>
      </c>
      <c r="Z866" s="6">
        <v>10</v>
      </c>
      <c r="AA866" s="6">
        <v>1282.67</v>
      </c>
      <c r="AB866" s="6">
        <v>130.88999999999999</v>
      </c>
    </row>
    <row r="867" spans="1:28" ht="39" x14ac:dyDescent="0.45">
      <c r="A867" s="6">
        <v>2115</v>
      </c>
      <c r="B867" s="6">
        <v>88406</v>
      </c>
      <c r="C867" s="7" t="s">
        <v>1794</v>
      </c>
      <c r="D867" s="8" t="s">
        <v>28</v>
      </c>
      <c r="E867" s="7" t="s">
        <v>86</v>
      </c>
      <c r="F867" s="6">
        <v>0.02</v>
      </c>
      <c r="G867" s="6">
        <v>95.95</v>
      </c>
      <c r="H867" s="6">
        <v>74.349999999999994</v>
      </c>
      <c r="I867" s="7" t="s">
        <v>30</v>
      </c>
      <c r="J867" s="7" t="s">
        <v>62</v>
      </c>
      <c r="K867" s="7" t="s">
        <v>32</v>
      </c>
      <c r="L867" s="7" t="s">
        <v>80</v>
      </c>
      <c r="M867" s="7" t="s">
        <v>73</v>
      </c>
      <c r="N867" s="7" t="s">
        <v>1795</v>
      </c>
      <c r="O867" s="6">
        <v>0.56999999999999995</v>
      </c>
      <c r="P867" s="7" t="s">
        <v>36</v>
      </c>
      <c r="Q867" s="7" t="s">
        <v>37</v>
      </c>
      <c r="R867" s="7" t="s">
        <v>169</v>
      </c>
      <c r="S867" s="8" t="s">
        <v>1796</v>
      </c>
      <c r="T867" s="6">
        <v>22124</v>
      </c>
      <c r="U867" s="9">
        <v>42123</v>
      </c>
      <c r="V867" s="9">
        <v>42009</v>
      </c>
      <c r="W867" s="9" t="s">
        <v>1416</v>
      </c>
      <c r="X867" s="10">
        <f>NETWORKDAYS(Table1[[#This Row],[Order Date]],Table1[[#This Row],[Ship Date]])</f>
        <v>-83</v>
      </c>
      <c r="Y867" s="6">
        <v>636.52200000000005</v>
      </c>
      <c r="Z867" s="6">
        <v>14</v>
      </c>
      <c r="AA867" s="6">
        <v>1377.46</v>
      </c>
      <c r="AB867" s="6">
        <v>95.93</v>
      </c>
    </row>
    <row r="868" spans="1:28" ht="51.75" x14ac:dyDescent="0.45">
      <c r="A868" s="6">
        <v>638</v>
      </c>
      <c r="B868" s="6">
        <v>87954</v>
      </c>
      <c r="C868" s="7" t="s">
        <v>1374</v>
      </c>
      <c r="D868" s="8" t="s">
        <v>53</v>
      </c>
      <c r="E868" s="7" t="s">
        <v>29</v>
      </c>
      <c r="F868" s="6">
        <v>0.06</v>
      </c>
      <c r="G868" s="6">
        <v>65.989999999999995</v>
      </c>
      <c r="H868" s="6">
        <v>8.8000000000000007</v>
      </c>
      <c r="I868" s="7" t="s">
        <v>54</v>
      </c>
      <c r="J868" s="7" t="s">
        <v>44</v>
      </c>
      <c r="K868" s="7" t="s">
        <v>71</v>
      </c>
      <c r="L868" s="7" t="s">
        <v>234</v>
      </c>
      <c r="M868" s="7" t="s">
        <v>47</v>
      </c>
      <c r="N868" s="7" t="s">
        <v>873</v>
      </c>
      <c r="O868" s="6">
        <v>0.57999999999999996</v>
      </c>
      <c r="P868" s="7" t="s">
        <v>36</v>
      </c>
      <c r="Q868" s="7" t="s">
        <v>58</v>
      </c>
      <c r="R868" s="7" t="s">
        <v>59</v>
      </c>
      <c r="S868" s="8" t="s">
        <v>1376</v>
      </c>
      <c r="T868" s="6">
        <v>95062</v>
      </c>
      <c r="U868" s="9">
        <v>42124</v>
      </c>
      <c r="V868" s="9">
        <v>42009</v>
      </c>
      <c r="W868" s="9" t="s">
        <v>1416</v>
      </c>
      <c r="X868" s="10">
        <f>NETWORKDAYS(Table1[[#This Row],[Order Date]],Table1[[#This Row],[Ship Date]])</f>
        <v>-84</v>
      </c>
      <c r="Y868" s="6">
        <v>288.08999999999997</v>
      </c>
      <c r="Z868" s="6">
        <v>9</v>
      </c>
      <c r="AA868" s="6">
        <v>506.38</v>
      </c>
      <c r="AB868" s="6">
        <v>65.930000000000007</v>
      </c>
    </row>
    <row r="869" spans="1:28" ht="51.75" x14ac:dyDescent="0.45">
      <c r="A869" s="6">
        <v>640</v>
      </c>
      <c r="B869" s="6">
        <v>45380</v>
      </c>
      <c r="C869" s="7" t="s">
        <v>1094</v>
      </c>
      <c r="D869" s="8" t="s">
        <v>53</v>
      </c>
      <c r="E869" s="7" t="s">
        <v>29</v>
      </c>
      <c r="F869" s="6">
        <v>0.06</v>
      </c>
      <c r="G869" s="6">
        <v>65.989999999999995</v>
      </c>
      <c r="H869" s="6">
        <v>8.8000000000000007</v>
      </c>
      <c r="I869" s="7" t="s">
        <v>54</v>
      </c>
      <c r="J869" s="7" t="s">
        <v>44</v>
      </c>
      <c r="K869" s="7" t="s">
        <v>71</v>
      </c>
      <c r="L869" s="7" t="s">
        <v>234</v>
      </c>
      <c r="M869" s="7" t="s">
        <v>47</v>
      </c>
      <c r="N869" s="7" t="s">
        <v>873</v>
      </c>
      <c r="O869" s="6">
        <v>0.57999999999999996</v>
      </c>
      <c r="P869" s="7" t="s">
        <v>36</v>
      </c>
      <c r="Q869" s="7" t="s">
        <v>58</v>
      </c>
      <c r="R869" s="7" t="s">
        <v>90</v>
      </c>
      <c r="S869" s="8" t="s">
        <v>110</v>
      </c>
      <c r="T869" s="6">
        <v>98119</v>
      </c>
      <c r="U869" s="9">
        <v>42124</v>
      </c>
      <c r="V869" s="9">
        <v>42009</v>
      </c>
      <c r="W869" s="9" t="s">
        <v>1416</v>
      </c>
      <c r="X869" s="10">
        <f>NETWORKDAYS(Table1[[#This Row],[Order Date]],Table1[[#This Row],[Ship Date]])</f>
        <v>-84</v>
      </c>
      <c r="Y869" s="6">
        <v>288.08999999999997</v>
      </c>
      <c r="Z869" s="6">
        <v>34</v>
      </c>
      <c r="AA869" s="6">
        <v>1912.98</v>
      </c>
      <c r="AB869" s="6">
        <v>65.930000000000007</v>
      </c>
    </row>
    <row r="870" spans="1:28" ht="77.25" x14ac:dyDescent="0.45">
      <c r="A870" s="6">
        <v>855</v>
      </c>
      <c r="B870" s="6">
        <v>88571</v>
      </c>
      <c r="C870" s="7" t="s">
        <v>1797</v>
      </c>
      <c r="D870" s="8" t="s">
        <v>78</v>
      </c>
      <c r="E870" s="7" t="s">
        <v>29</v>
      </c>
      <c r="F870" s="6">
        <v>0.02</v>
      </c>
      <c r="G870" s="6">
        <v>24.98</v>
      </c>
      <c r="H870" s="6">
        <v>8.7899999999999991</v>
      </c>
      <c r="I870" s="7" t="s">
        <v>43</v>
      </c>
      <c r="J870" s="7" t="s">
        <v>62</v>
      </c>
      <c r="K870" s="7" t="s">
        <v>45</v>
      </c>
      <c r="L870" s="7" t="s">
        <v>187</v>
      </c>
      <c r="M870" s="7" t="s">
        <v>47</v>
      </c>
      <c r="N870" s="7" t="s">
        <v>1798</v>
      </c>
      <c r="O870" s="6">
        <v>0.66</v>
      </c>
      <c r="P870" s="7" t="s">
        <v>36</v>
      </c>
      <c r="Q870" s="7" t="s">
        <v>82</v>
      </c>
      <c r="R870" s="7" t="s">
        <v>294</v>
      </c>
      <c r="S870" s="8" t="s">
        <v>1799</v>
      </c>
      <c r="T870" s="6">
        <v>6810</v>
      </c>
      <c r="U870" s="9">
        <v>42124</v>
      </c>
      <c r="V870" s="9">
        <v>42009</v>
      </c>
      <c r="W870" s="9" t="s">
        <v>1416</v>
      </c>
      <c r="X870" s="10">
        <f>NETWORKDAYS(Table1[[#This Row],[Order Date]],Table1[[#This Row],[Ship Date]])</f>
        <v>-84</v>
      </c>
      <c r="Y870" s="6">
        <v>4.3148</v>
      </c>
      <c r="Z870" s="6">
        <v>23</v>
      </c>
      <c r="AA870" s="6">
        <v>606.51</v>
      </c>
      <c r="AB870" s="6">
        <v>24.96</v>
      </c>
    </row>
    <row r="871" spans="1:28" ht="51.75" x14ac:dyDescent="0.45">
      <c r="A871" s="6">
        <v>1352</v>
      </c>
      <c r="B871" s="6">
        <v>88234</v>
      </c>
      <c r="C871" s="7" t="s">
        <v>1800</v>
      </c>
      <c r="D871" s="8" t="s">
        <v>78</v>
      </c>
      <c r="E871" s="7" t="s">
        <v>70</v>
      </c>
      <c r="F871" s="6">
        <v>0.05</v>
      </c>
      <c r="G871" s="6">
        <v>17.670000000000002</v>
      </c>
      <c r="H871" s="6">
        <v>8.99</v>
      </c>
      <c r="I871" s="7" t="s">
        <v>43</v>
      </c>
      <c r="J871" s="7" t="s">
        <v>87</v>
      </c>
      <c r="K871" s="7" t="s">
        <v>32</v>
      </c>
      <c r="L871" s="7" t="s">
        <v>99</v>
      </c>
      <c r="M871" s="7" t="s">
        <v>94</v>
      </c>
      <c r="N871" s="7" t="s">
        <v>795</v>
      </c>
      <c r="O871" s="6">
        <v>0.47</v>
      </c>
      <c r="P871" s="7" t="s">
        <v>36</v>
      </c>
      <c r="Q871" s="7" t="s">
        <v>82</v>
      </c>
      <c r="R871" s="7" t="s">
        <v>403</v>
      </c>
      <c r="S871" s="8" t="s">
        <v>1801</v>
      </c>
      <c r="T871" s="6">
        <v>20746</v>
      </c>
      <c r="U871" s="9">
        <v>42124</v>
      </c>
      <c r="V871" s="9">
        <v>42009</v>
      </c>
      <c r="W871" s="9" t="s">
        <v>1416</v>
      </c>
      <c r="X871" s="10">
        <f>NETWORKDAYS(Table1[[#This Row],[Order Date]],Table1[[#This Row],[Ship Date]])</f>
        <v>-84</v>
      </c>
      <c r="Y871" s="6">
        <v>46.036799999999999</v>
      </c>
      <c r="Z871" s="6">
        <v>16</v>
      </c>
      <c r="AA871" s="6">
        <v>283.44</v>
      </c>
      <c r="AB871" s="6">
        <v>17.62</v>
      </c>
    </row>
    <row r="872" spans="1:28" ht="51.75" x14ac:dyDescent="0.45">
      <c r="A872" s="6">
        <v>2394</v>
      </c>
      <c r="B872" s="6">
        <v>86949</v>
      </c>
      <c r="C872" s="7" t="s">
        <v>1802</v>
      </c>
      <c r="D872" s="8" t="s">
        <v>28</v>
      </c>
      <c r="E872" s="7" t="s">
        <v>29</v>
      </c>
      <c r="F872" s="6">
        <v>0.03</v>
      </c>
      <c r="G872" s="6">
        <v>4.55</v>
      </c>
      <c r="H872" s="6">
        <v>1.49</v>
      </c>
      <c r="I872" s="7" t="s">
        <v>43</v>
      </c>
      <c r="J872" s="7" t="s">
        <v>62</v>
      </c>
      <c r="K872" s="7" t="s">
        <v>45</v>
      </c>
      <c r="L872" s="7" t="s">
        <v>46</v>
      </c>
      <c r="M872" s="7" t="s">
        <v>47</v>
      </c>
      <c r="N872" s="7" t="s">
        <v>1803</v>
      </c>
      <c r="O872" s="6">
        <v>0.35</v>
      </c>
      <c r="P872" s="7" t="s">
        <v>36</v>
      </c>
      <c r="Q872" s="7" t="s">
        <v>37</v>
      </c>
      <c r="R872" s="7" t="s">
        <v>252</v>
      </c>
      <c r="S872" s="8" t="s">
        <v>1804</v>
      </c>
      <c r="T872" s="6">
        <v>30328</v>
      </c>
      <c r="U872" s="9">
        <v>42125</v>
      </c>
      <c r="V872" s="9">
        <v>42009</v>
      </c>
      <c r="W872" s="9" t="s">
        <v>1416</v>
      </c>
      <c r="X872" s="10">
        <f>NETWORKDAYS(Table1[[#This Row],[Order Date]],Table1[[#This Row],[Ship Date]])</f>
        <v>-85</v>
      </c>
      <c r="Y872" s="6">
        <v>100.38</v>
      </c>
      <c r="Z872" s="6">
        <v>9</v>
      </c>
      <c r="AA872" s="6">
        <v>40.28</v>
      </c>
      <c r="AB872" s="6">
        <v>4.5199999999999996</v>
      </c>
    </row>
    <row r="873" spans="1:28" ht="64.5" x14ac:dyDescent="0.45">
      <c r="A873" s="6">
        <v>381</v>
      </c>
      <c r="B873" s="6">
        <v>88929</v>
      </c>
      <c r="C873" s="7" t="s">
        <v>1805</v>
      </c>
      <c r="D873" s="8" t="s">
        <v>42</v>
      </c>
      <c r="E873" s="7" t="s">
        <v>147</v>
      </c>
      <c r="F873" s="6">
        <v>7.0000000000000007E-2</v>
      </c>
      <c r="G873" s="6">
        <v>415.88</v>
      </c>
      <c r="H873" s="6">
        <v>11.37</v>
      </c>
      <c r="I873" s="7" t="s">
        <v>43</v>
      </c>
      <c r="J873" s="7" t="s">
        <v>62</v>
      </c>
      <c r="K873" s="7" t="s">
        <v>45</v>
      </c>
      <c r="L873" s="7" t="s">
        <v>187</v>
      </c>
      <c r="M873" s="7" t="s">
        <v>47</v>
      </c>
      <c r="N873" s="7" t="s">
        <v>1293</v>
      </c>
      <c r="O873" s="6">
        <v>0.56999999999999995</v>
      </c>
      <c r="P873" s="7" t="s">
        <v>36</v>
      </c>
      <c r="Q873" s="7" t="s">
        <v>49</v>
      </c>
      <c r="R873" s="7" t="s">
        <v>75</v>
      </c>
      <c r="S873" s="8" t="s">
        <v>1806</v>
      </c>
      <c r="T873" s="6">
        <v>61701</v>
      </c>
      <c r="U873" s="9">
        <v>42125</v>
      </c>
      <c r="V873" s="9">
        <v>42009</v>
      </c>
      <c r="W873" s="9" t="s">
        <v>1416</v>
      </c>
      <c r="X873" s="10">
        <f>NETWORKDAYS(Table1[[#This Row],[Order Date]],Table1[[#This Row],[Ship Date]])</f>
        <v>-85</v>
      </c>
      <c r="Y873" s="6">
        <v>-539.59</v>
      </c>
      <c r="Z873" s="6">
        <v>1</v>
      </c>
      <c r="AA873" s="6">
        <v>394.51</v>
      </c>
      <c r="AB873" s="6">
        <v>415.81</v>
      </c>
    </row>
    <row r="874" spans="1:28" ht="51.75" x14ac:dyDescent="0.45">
      <c r="A874" s="6">
        <v>663</v>
      </c>
      <c r="B874" s="6">
        <v>90922</v>
      </c>
      <c r="C874" s="7" t="s">
        <v>1807</v>
      </c>
      <c r="D874" s="8" t="s">
        <v>78</v>
      </c>
      <c r="E874" s="7" t="s">
        <v>29</v>
      </c>
      <c r="F874" s="6">
        <v>0.02</v>
      </c>
      <c r="G874" s="6">
        <v>14.58</v>
      </c>
      <c r="H874" s="6">
        <v>7.4</v>
      </c>
      <c r="I874" s="7" t="s">
        <v>43</v>
      </c>
      <c r="J874" s="7" t="s">
        <v>87</v>
      </c>
      <c r="K874" s="7" t="s">
        <v>32</v>
      </c>
      <c r="L874" s="7" t="s">
        <v>99</v>
      </c>
      <c r="M874" s="7" t="s">
        <v>47</v>
      </c>
      <c r="N874" s="7" t="s">
        <v>1808</v>
      </c>
      <c r="O874" s="6">
        <v>0.48</v>
      </c>
      <c r="P874" s="7" t="s">
        <v>36</v>
      </c>
      <c r="Q874" s="7" t="s">
        <v>82</v>
      </c>
      <c r="R874" s="7" t="s">
        <v>173</v>
      </c>
      <c r="S874" s="8" t="s">
        <v>469</v>
      </c>
      <c r="T874" s="6">
        <v>43952</v>
      </c>
      <c r="U874" s="9">
        <v>42153</v>
      </c>
      <c r="V874" s="9">
        <v>42010</v>
      </c>
      <c r="W874" s="9" t="s">
        <v>1416</v>
      </c>
      <c r="X874" s="10">
        <f>NETWORKDAYS(Table1[[#This Row],[Order Date]],Table1[[#This Row],[Ship Date]])</f>
        <v>-104</v>
      </c>
      <c r="Y874" s="6">
        <v>10.802</v>
      </c>
      <c r="Z874" s="6">
        <v>17</v>
      </c>
      <c r="AA874" s="6">
        <v>261.33999999999997</v>
      </c>
      <c r="AB874" s="6">
        <v>14.56</v>
      </c>
    </row>
    <row r="875" spans="1:28" ht="26.25" x14ac:dyDescent="0.45">
      <c r="A875" s="6">
        <v>1026</v>
      </c>
      <c r="B875" s="6">
        <v>89008</v>
      </c>
      <c r="C875" s="7" t="s">
        <v>1809</v>
      </c>
      <c r="D875" s="8" t="s">
        <v>78</v>
      </c>
      <c r="E875" s="7" t="s">
        <v>70</v>
      </c>
      <c r="F875" s="6">
        <v>7.0000000000000007E-2</v>
      </c>
      <c r="G875" s="6">
        <v>2.61</v>
      </c>
      <c r="H875" s="6">
        <v>0.5</v>
      </c>
      <c r="I875" s="7" t="s">
        <v>43</v>
      </c>
      <c r="J875" s="7" t="s">
        <v>31</v>
      </c>
      <c r="K875" s="7" t="s">
        <v>45</v>
      </c>
      <c r="L875" s="7" t="s">
        <v>121</v>
      </c>
      <c r="M875" s="7" t="s">
        <v>47</v>
      </c>
      <c r="N875" s="7" t="s">
        <v>1279</v>
      </c>
      <c r="O875" s="6">
        <v>0.39</v>
      </c>
      <c r="P875" s="7" t="s">
        <v>36</v>
      </c>
      <c r="Q875" s="7" t="s">
        <v>82</v>
      </c>
      <c r="R875" s="7" t="s">
        <v>83</v>
      </c>
      <c r="S875" s="8" t="s">
        <v>1810</v>
      </c>
      <c r="T875" s="6">
        <v>11722</v>
      </c>
      <c r="U875" s="9">
        <v>42153</v>
      </c>
      <c r="V875" s="9">
        <v>42010</v>
      </c>
      <c r="W875" s="9" t="s">
        <v>1416</v>
      </c>
      <c r="X875" s="10">
        <f>NETWORKDAYS(Table1[[#This Row],[Order Date]],Table1[[#This Row],[Ship Date]])</f>
        <v>-104</v>
      </c>
      <c r="Y875" s="6">
        <v>39.350700000000003</v>
      </c>
      <c r="Z875" s="6">
        <v>22</v>
      </c>
      <c r="AA875" s="6">
        <v>57.03</v>
      </c>
      <c r="AB875" s="6">
        <v>2.54</v>
      </c>
    </row>
    <row r="876" spans="1:28" ht="51.75" x14ac:dyDescent="0.45">
      <c r="A876" s="6">
        <v>2044</v>
      </c>
      <c r="B876" s="6">
        <v>88692</v>
      </c>
      <c r="C876" s="7" t="s">
        <v>1811</v>
      </c>
      <c r="D876" s="8" t="s">
        <v>28</v>
      </c>
      <c r="E876" s="7" t="s">
        <v>79</v>
      </c>
      <c r="F876" s="6">
        <v>0.09</v>
      </c>
      <c r="G876" s="6">
        <v>20.99</v>
      </c>
      <c r="H876" s="6">
        <v>2.5</v>
      </c>
      <c r="I876" s="7" t="s">
        <v>43</v>
      </c>
      <c r="J876" s="7" t="s">
        <v>62</v>
      </c>
      <c r="K876" s="7" t="s">
        <v>71</v>
      </c>
      <c r="L876" s="7" t="s">
        <v>234</v>
      </c>
      <c r="M876" s="7" t="s">
        <v>56</v>
      </c>
      <c r="N876" s="7" t="s">
        <v>1108</v>
      </c>
      <c r="O876" s="6">
        <v>0.81</v>
      </c>
      <c r="P876" s="7" t="s">
        <v>36</v>
      </c>
      <c r="Q876" s="7" t="s">
        <v>37</v>
      </c>
      <c r="R876" s="7" t="s">
        <v>333</v>
      </c>
      <c r="S876" s="8" t="s">
        <v>1812</v>
      </c>
      <c r="T876" s="6">
        <v>72756</v>
      </c>
      <c r="U876" s="9">
        <v>42179</v>
      </c>
      <c r="V876" s="9">
        <v>42011</v>
      </c>
      <c r="W876" s="9" t="s">
        <v>1416</v>
      </c>
      <c r="X876" s="10">
        <f>NETWORKDAYS(Table1[[#This Row],[Order Date]],Table1[[#This Row],[Ship Date]])</f>
        <v>-121</v>
      </c>
      <c r="Y876" s="6">
        <v>-136.12200000000001</v>
      </c>
      <c r="Z876" s="6">
        <v>6</v>
      </c>
      <c r="AA876" s="6">
        <v>100.11</v>
      </c>
      <c r="AB876" s="6">
        <v>20.9</v>
      </c>
    </row>
    <row r="877" spans="1:28" ht="39" x14ac:dyDescent="0.45">
      <c r="A877" s="6">
        <v>1551</v>
      </c>
      <c r="B877" s="6">
        <v>87488</v>
      </c>
      <c r="C877" s="7" t="s">
        <v>1813</v>
      </c>
      <c r="D877" s="8" t="s">
        <v>28</v>
      </c>
      <c r="E877" s="7" t="s">
        <v>79</v>
      </c>
      <c r="F877" s="6">
        <v>7.0000000000000007E-2</v>
      </c>
      <c r="G877" s="6">
        <v>17.7</v>
      </c>
      <c r="H877" s="6">
        <v>9.4700000000000006</v>
      </c>
      <c r="I877" s="7" t="s">
        <v>43</v>
      </c>
      <c r="J877" s="7" t="s">
        <v>44</v>
      </c>
      <c r="K877" s="7" t="s">
        <v>45</v>
      </c>
      <c r="L877" s="7" t="s">
        <v>187</v>
      </c>
      <c r="M877" s="7" t="s">
        <v>47</v>
      </c>
      <c r="N877" s="7" t="s">
        <v>1814</v>
      </c>
      <c r="O877" s="6">
        <v>0.59</v>
      </c>
      <c r="P877" s="7" t="s">
        <v>36</v>
      </c>
      <c r="Q877" s="7" t="s">
        <v>37</v>
      </c>
      <c r="R877" s="7" t="s">
        <v>38</v>
      </c>
      <c r="S877" s="8" t="s">
        <v>1815</v>
      </c>
      <c r="T877" s="6">
        <v>39530</v>
      </c>
      <c r="U877" s="9">
        <v>42180</v>
      </c>
      <c r="V877" s="9">
        <v>42011</v>
      </c>
      <c r="W877" s="9" t="s">
        <v>1416</v>
      </c>
      <c r="X877" s="10">
        <f>NETWORKDAYS(Table1[[#This Row],[Order Date]],Table1[[#This Row],[Ship Date]])</f>
        <v>-122</v>
      </c>
      <c r="Y877" s="6">
        <v>-243.54400000000001</v>
      </c>
      <c r="Z877" s="6">
        <v>18</v>
      </c>
      <c r="AA877" s="6">
        <v>300.67</v>
      </c>
      <c r="AB877" s="6">
        <v>17.63</v>
      </c>
    </row>
    <row r="878" spans="1:28" ht="51.75" x14ac:dyDescent="0.45">
      <c r="A878" s="6">
        <v>3176</v>
      </c>
      <c r="B878" s="6">
        <v>90821</v>
      </c>
      <c r="C878" s="7" t="s">
        <v>1816</v>
      </c>
      <c r="D878" s="8" t="s">
        <v>28</v>
      </c>
      <c r="E878" s="7" t="s">
        <v>79</v>
      </c>
      <c r="F878" s="6">
        <v>0.02</v>
      </c>
      <c r="G878" s="6">
        <v>58.14</v>
      </c>
      <c r="H878" s="6">
        <v>36.61</v>
      </c>
      <c r="I878" s="7" t="s">
        <v>30</v>
      </c>
      <c r="J878" s="7" t="s">
        <v>44</v>
      </c>
      <c r="K878" s="7" t="s">
        <v>32</v>
      </c>
      <c r="L878" s="7" t="s">
        <v>88</v>
      </c>
      <c r="M878" s="7" t="s">
        <v>34</v>
      </c>
      <c r="N878" s="7" t="s">
        <v>1817</v>
      </c>
      <c r="O878" s="6">
        <v>0.61</v>
      </c>
      <c r="P878" s="7" t="s">
        <v>36</v>
      </c>
      <c r="Q878" s="7" t="s">
        <v>37</v>
      </c>
      <c r="R878" s="7" t="s">
        <v>96</v>
      </c>
      <c r="S878" s="8" t="s">
        <v>1818</v>
      </c>
      <c r="T878" s="6">
        <v>32216</v>
      </c>
      <c r="U878" s="9">
        <v>42180</v>
      </c>
      <c r="V878" s="9">
        <v>42011</v>
      </c>
      <c r="W878" s="9" t="s">
        <v>1416</v>
      </c>
      <c r="X878" s="10">
        <f>NETWORKDAYS(Table1[[#This Row],[Order Date]],Table1[[#This Row],[Ship Date]])</f>
        <v>-122</v>
      </c>
      <c r="Y878" s="6">
        <v>0.25800000000000001</v>
      </c>
      <c r="Z878" s="6">
        <v>22</v>
      </c>
      <c r="AA878" s="6">
        <v>1358.02</v>
      </c>
      <c r="AB878" s="6">
        <v>58.12</v>
      </c>
    </row>
    <row r="879" spans="1:28" ht="77.25" x14ac:dyDescent="0.45">
      <c r="A879" s="6">
        <v>3176</v>
      </c>
      <c r="B879" s="6">
        <v>90821</v>
      </c>
      <c r="C879" s="7" t="s">
        <v>1816</v>
      </c>
      <c r="D879" s="8" t="s">
        <v>28</v>
      </c>
      <c r="E879" s="7" t="s">
        <v>79</v>
      </c>
      <c r="F879" s="6">
        <v>0.03</v>
      </c>
      <c r="G879" s="6">
        <v>15.57</v>
      </c>
      <c r="H879" s="6">
        <v>1.39</v>
      </c>
      <c r="I879" s="7" t="s">
        <v>43</v>
      </c>
      <c r="J879" s="7" t="s">
        <v>44</v>
      </c>
      <c r="K879" s="7" t="s">
        <v>45</v>
      </c>
      <c r="L879" s="7" t="s">
        <v>423</v>
      </c>
      <c r="M879" s="7" t="s">
        <v>47</v>
      </c>
      <c r="N879" s="7" t="s">
        <v>619</v>
      </c>
      <c r="O879" s="6">
        <v>0.38</v>
      </c>
      <c r="P879" s="7" t="s">
        <v>36</v>
      </c>
      <c r="Q879" s="7" t="s">
        <v>37</v>
      </c>
      <c r="R879" s="7" t="s">
        <v>96</v>
      </c>
      <c r="S879" s="8" t="s">
        <v>1818</v>
      </c>
      <c r="T879" s="6">
        <v>32216</v>
      </c>
      <c r="U879" s="9">
        <v>42180</v>
      </c>
      <c r="V879" s="9">
        <v>42011</v>
      </c>
      <c r="W879" s="9" t="s">
        <v>1416</v>
      </c>
      <c r="X879" s="10">
        <f>NETWORKDAYS(Table1[[#This Row],[Order Date]],Table1[[#This Row],[Ship Date]])</f>
        <v>-122</v>
      </c>
      <c r="Y879" s="6">
        <v>63.222000000000001</v>
      </c>
      <c r="Z879" s="6">
        <v>22</v>
      </c>
      <c r="AA879" s="6">
        <v>358.84</v>
      </c>
      <c r="AB879" s="6">
        <v>15.54</v>
      </c>
    </row>
    <row r="880" spans="1:28" ht="39" x14ac:dyDescent="0.45">
      <c r="A880" s="6">
        <v>1191</v>
      </c>
      <c r="B880" s="6">
        <v>87587</v>
      </c>
      <c r="C880" s="7" t="s">
        <v>1819</v>
      </c>
      <c r="D880" s="8" t="s">
        <v>78</v>
      </c>
      <c r="E880" s="7" t="s">
        <v>79</v>
      </c>
      <c r="F880" s="6">
        <v>0.03</v>
      </c>
      <c r="G880" s="6">
        <v>28.53</v>
      </c>
      <c r="H880" s="6">
        <v>1.49</v>
      </c>
      <c r="I880" s="7" t="s">
        <v>43</v>
      </c>
      <c r="J880" s="7" t="s">
        <v>31</v>
      </c>
      <c r="K880" s="7" t="s">
        <v>45</v>
      </c>
      <c r="L880" s="7" t="s">
        <v>46</v>
      </c>
      <c r="M880" s="7" t="s">
        <v>47</v>
      </c>
      <c r="N880" s="7" t="s">
        <v>594</v>
      </c>
      <c r="O880" s="6">
        <v>0.38</v>
      </c>
      <c r="P880" s="7" t="s">
        <v>36</v>
      </c>
      <c r="Q880" s="7" t="s">
        <v>82</v>
      </c>
      <c r="R880" s="7" t="s">
        <v>294</v>
      </c>
      <c r="S880" s="8" t="s">
        <v>1820</v>
      </c>
      <c r="T880" s="6">
        <v>6050</v>
      </c>
      <c r="U880" s="9">
        <v>42183</v>
      </c>
      <c r="V880" s="9">
        <v>42011</v>
      </c>
      <c r="W880" s="9" t="s">
        <v>1416</v>
      </c>
      <c r="X880" s="10">
        <f>NETWORKDAYS(Table1[[#This Row],[Order Date]],Table1[[#This Row],[Ship Date]])</f>
        <v>-123</v>
      </c>
      <c r="Y880" s="6">
        <v>59.4405</v>
      </c>
      <c r="Z880" s="6">
        <v>3</v>
      </c>
      <c r="AA880" s="6">
        <v>88.84</v>
      </c>
      <c r="AB880" s="6">
        <v>28.5</v>
      </c>
    </row>
    <row r="881" spans="1:28" ht="39" x14ac:dyDescent="0.45">
      <c r="A881" s="6">
        <v>1193</v>
      </c>
      <c r="B881" s="6">
        <v>11206</v>
      </c>
      <c r="C881" s="7" t="s">
        <v>1266</v>
      </c>
      <c r="D881" s="8" t="s">
        <v>78</v>
      </c>
      <c r="E881" s="7" t="s">
        <v>79</v>
      </c>
      <c r="F881" s="6">
        <v>0.03</v>
      </c>
      <c r="G881" s="6">
        <v>28.53</v>
      </c>
      <c r="H881" s="6">
        <v>1.49</v>
      </c>
      <c r="I881" s="7" t="s">
        <v>43</v>
      </c>
      <c r="J881" s="7" t="s">
        <v>31</v>
      </c>
      <c r="K881" s="7" t="s">
        <v>45</v>
      </c>
      <c r="L881" s="7" t="s">
        <v>46</v>
      </c>
      <c r="M881" s="7" t="s">
        <v>47</v>
      </c>
      <c r="N881" s="7" t="s">
        <v>594</v>
      </c>
      <c r="O881" s="6">
        <v>0.38</v>
      </c>
      <c r="P881" s="7" t="s">
        <v>36</v>
      </c>
      <c r="Q881" s="7" t="s">
        <v>82</v>
      </c>
      <c r="R881" s="7" t="s">
        <v>345</v>
      </c>
      <c r="S881" s="8" t="s">
        <v>90</v>
      </c>
      <c r="T881" s="6">
        <v>20016</v>
      </c>
      <c r="U881" s="9">
        <v>42183</v>
      </c>
      <c r="V881" s="9">
        <v>42011</v>
      </c>
      <c r="W881" s="9" t="s">
        <v>1416</v>
      </c>
      <c r="X881" s="10">
        <f>NETWORKDAYS(Table1[[#This Row],[Order Date]],Table1[[#This Row],[Ship Date]])</f>
        <v>-123</v>
      </c>
      <c r="Y881" s="6">
        <v>39.627000000000002</v>
      </c>
      <c r="Z881" s="6">
        <v>11</v>
      </c>
      <c r="AA881" s="6">
        <v>325.73</v>
      </c>
      <c r="AB881" s="6">
        <v>28.5</v>
      </c>
    </row>
    <row r="882" spans="1:28" ht="26.25" x14ac:dyDescent="0.45">
      <c r="A882" s="6">
        <v>2448</v>
      </c>
      <c r="B882" s="6">
        <v>87790</v>
      </c>
      <c r="C882" s="7" t="s">
        <v>1821</v>
      </c>
      <c r="D882" s="8" t="s">
        <v>42</v>
      </c>
      <c r="E882" s="7" t="s">
        <v>70</v>
      </c>
      <c r="F882" s="6">
        <v>0.09</v>
      </c>
      <c r="G882" s="6">
        <v>6.48</v>
      </c>
      <c r="H882" s="6">
        <v>7.03</v>
      </c>
      <c r="I882" s="7" t="s">
        <v>43</v>
      </c>
      <c r="J882" s="7" t="s">
        <v>44</v>
      </c>
      <c r="K882" s="7" t="s">
        <v>45</v>
      </c>
      <c r="L882" s="7" t="s">
        <v>55</v>
      </c>
      <c r="M882" s="7" t="s">
        <v>47</v>
      </c>
      <c r="N882" s="7" t="s">
        <v>1822</v>
      </c>
      <c r="O882" s="6">
        <v>0.37</v>
      </c>
      <c r="P882" s="7" t="s">
        <v>36</v>
      </c>
      <c r="Q882" s="7" t="s">
        <v>49</v>
      </c>
      <c r="R882" s="7" t="s">
        <v>50</v>
      </c>
      <c r="S882" s="8" t="s">
        <v>1823</v>
      </c>
      <c r="T882" s="6">
        <v>55410</v>
      </c>
      <c r="U882" s="9">
        <v>42184</v>
      </c>
      <c r="V882" s="9">
        <v>42011</v>
      </c>
      <c r="W882" s="9" t="s">
        <v>1416</v>
      </c>
      <c r="X882" s="10">
        <f>NETWORKDAYS(Table1[[#This Row],[Order Date]],Table1[[#This Row],[Ship Date]])</f>
        <v>-124</v>
      </c>
      <c r="Y882" s="6">
        <v>-126.208</v>
      </c>
      <c r="Z882" s="6">
        <v>16</v>
      </c>
      <c r="AA882" s="6">
        <v>96.96</v>
      </c>
      <c r="AB882" s="6">
        <v>6.39</v>
      </c>
    </row>
    <row r="883" spans="1:28" ht="90" x14ac:dyDescent="0.45">
      <c r="A883" s="6">
        <v>3374</v>
      </c>
      <c r="B883" s="6">
        <v>87474</v>
      </c>
      <c r="C883" s="7" t="s">
        <v>679</v>
      </c>
      <c r="D883" s="8" t="s">
        <v>78</v>
      </c>
      <c r="E883" s="7" t="s">
        <v>70</v>
      </c>
      <c r="F883" s="6">
        <v>0</v>
      </c>
      <c r="G883" s="6">
        <v>5.98</v>
      </c>
      <c r="H883" s="6">
        <v>7.15</v>
      </c>
      <c r="I883" s="7" t="s">
        <v>43</v>
      </c>
      <c r="J883" s="7" t="s">
        <v>87</v>
      </c>
      <c r="K883" s="7" t="s">
        <v>45</v>
      </c>
      <c r="L883" s="7" t="s">
        <v>55</v>
      </c>
      <c r="M883" s="7" t="s">
        <v>47</v>
      </c>
      <c r="N883" s="7" t="s">
        <v>1824</v>
      </c>
      <c r="O883" s="6">
        <v>0.36</v>
      </c>
      <c r="P883" s="7" t="s">
        <v>36</v>
      </c>
      <c r="Q883" s="7" t="s">
        <v>82</v>
      </c>
      <c r="R883" s="7" t="s">
        <v>403</v>
      </c>
      <c r="S883" s="8" t="s">
        <v>681</v>
      </c>
      <c r="T883" s="6">
        <v>21113</v>
      </c>
      <c r="U883" s="9">
        <v>42184</v>
      </c>
      <c r="V883" s="9">
        <v>42011</v>
      </c>
      <c r="W883" s="9" t="s">
        <v>1416</v>
      </c>
      <c r="X883" s="10">
        <f>NETWORKDAYS(Table1[[#This Row],[Order Date]],Table1[[#This Row],[Ship Date]])</f>
        <v>-124</v>
      </c>
      <c r="Y883" s="6">
        <v>-37.048000000000002</v>
      </c>
      <c r="Z883" s="6">
        <v>5</v>
      </c>
      <c r="AA883" s="6">
        <v>34.25</v>
      </c>
      <c r="AB883" s="6">
        <v>5.98</v>
      </c>
    </row>
    <row r="884" spans="1:28" ht="26.25" x14ac:dyDescent="0.45">
      <c r="A884" s="6">
        <v>3374</v>
      </c>
      <c r="B884" s="6">
        <v>87474</v>
      </c>
      <c r="C884" s="7" t="s">
        <v>679</v>
      </c>
      <c r="D884" s="8" t="s">
        <v>78</v>
      </c>
      <c r="E884" s="7" t="s">
        <v>70</v>
      </c>
      <c r="F884" s="6">
        <v>0.09</v>
      </c>
      <c r="G884" s="6">
        <v>3.57</v>
      </c>
      <c r="H884" s="6">
        <v>4.17</v>
      </c>
      <c r="I884" s="7" t="s">
        <v>43</v>
      </c>
      <c r="J884" s="7" t="s">
        <v>87</v>
      </c>
      <c r="K884" s="7" t="s">
        <v>45</v>
      </c>
      <c r="L884" s="7" t="s">
        <v>105</v>
      </c>
      <c r="M884" s="7" t="s">
        <v>94</v>
      </c>
      <c r="N884" s="7" t="s">
        <v>1705</v>
      </c>
      <c r="O884" s="6">
        <v>0.59</v>
      </c>
      <c r="P884" s="7" t="s">
        <v>36</v>
      </c>
      <c r="Q884" s="7" t="s">
        <v>82</v>
      </c>
      <c r="R884" s="7" t="s">
        <v>403</v>
      </c>
      <c r="S884" s="8" t="s">
        <v>681</v>
      </c>
      <c r="T884" s="6">
        <v>21113</v>
      </c>
      <c r="U884" s="9">
        <v>42184</v>
      </c>
      <c r="V884" s="9">
        <v>42011</v>
      </c>
      <c r="W884" s="9" t="s">
        <v>1416</v>
      </c>
      <c r="X884" s="10">
        <f>NETWORKDAYS(Table1[[#This Row],[Order Date]],Table1[[#This Row],[Ship Date]])</f>
        <v>-124</v>
      </c>
      <c r="Y884" s="6">
        <v>-56.887999999999998</v>
      </c>
      <c r="Z884" s="6">
        <v>9</v>
      </c>
      <c r="AA884" s="6">
        <v>31.45</v>
      </c>
      <c r="AB884" s="6">
        <v>3.48</v>
      </c>
    </row>
    <row r="885" spans="1:28" ht="77.25" x14ac:dyDescent="0.45">
      <c r="A885" s="6">
        <v>699</v>
      </c>
      <c r="B885" s="6">
        <v>36647</v>
      </c>
      <c r="C885" s="7" t="s">
        <v>507</v>
      </c>
      <c r="D885" s="8" t="s">
        <v>53</v>
      </c>
      <c r="E885" s="7" t="s">
        <v>70</v>
      </c>
      <c r="F885" s="6">
        <v>0.01</v>
      </c>
      <c r="G885" s="6">
        <v>7.89</v>
      </c>
      <c r="H885" s="6">
        <v>2.82</v>
      </c>
      <c r="I885" s="7" t="s">
        <v>43</v>
      </c>
      <c r="J885" s="7" t="s">
        <v>44</v>
      </c>
      <c r="K885" s="7" t="s">
        <v>45</v>
      </c>
      <c r="L885" s="7" t="s">
        <v>409</v>
      </c>
      <c r="M885" s="7" t="s">
        <v>56</v>
      </c>
      <c r="N885" s="7" t="s">
        <v>1825</v>
      </c>
      <c r="O885" s="6">
        <v>0.4</v>
      </c>
      <c r="P885" s="7" t="s">
        <v>36</v>
      </c>
      <c r="Q885" s="7" t="s">
        <v>58</v>
      </c>
      <c r="R885" s="7" t="s">
        <v>59</v>
      </c>
      <c r="S885" s="8" t="s">
        <v>68</v>
      </c>
      <c r="T885" s="6">
        <v>90041</v>
      </c>
      <c r="U885" s="9">
        <v>42185</v>
      </c>
      <c r="V885" s="9">
        <v>42011</v>
      </c>
      <c r="W885" s="9" t="s">
        <v>1416</v>
      </c>
      <c r="X885" s="10">
        <f>NETWORKDAYS(Table1[[#This Row],[Order Date]],Table1[[#This Row],[Ship Date]])</f>
        <v>-125</v>
      </c>
      <c r="Y885" s="6">
        <v>38.700000000000003</v>
      </c>
      <c r="Z885" s="6">
        <v>32</v>
      </c>
      <c r="AA885" s="6">
        <v>274.26</v>
      </c>
      <c r="AB885" s="6">
        <v>7.88</v>
      </c>
    </row>
    <row r="886" spans="1:28" ht="51.75" x14ac:dyDescent="0.45">
      <c r="A886" s="6">
        <v>699</v>
      </c>
      <c r="B886" s="6">
        <v>36647</v>
      </c>
      <c r="C886" s="7" t="s">
        <v>507</v>
      </c>
      <c r="D886" s="8" t="s">
        <v>53</v>
      </c>
      <c r="E886" s="7" t="s">
        <v>70</v>
      </c>
      <c r="F886" s="6">
        <v>0.09</v>
      </c>
      <c r="G886" s="6">
        <v>3.68</v>
      </c>
      <c r="H886" s="6">
        <v>1.32</v>
      </c>
      <c r="I886" s="7" t="s">
        <v>43</v>
      </c>
      <c r="J886" s="7" t="s">
        <v>44</v>
      </c>
      <c r="K886" s="7" t="s">
        <v>45</v>
      </c>
      <c r="L886" s="7" t="s">
        <v>519</v>
      </c>
      <c r="M886" s="7" t="s">
        <v>56</v>
      </c>
      <c r="N886" s="7" t="s">
        <v>1398</v>
      </c>
      <c r="O886" s="6">
        <v>0.83</v>
      </c>
      <c r="P886" s="7" t="s">
        <v>36</v>
      </c>
      <c r="Q886" s="7" t="s">
        <v>58</v>
      </c>
      <c r="R886" s="7" t="s">
        <v>59</v>
      </c>
      <c r="S886" s="8" t="s">
        <v>68</v>
      </c>
      <c r="T886" s="6">
        <v>90041</v>
      </c>
      <c r="U886" s="9">
        <v>42185</v>
      </c>
      <c r="V886" s="9">
        <v>42011</v>
      </c>
      <c r="W886" s="9" t="s">
        <v>1416</v>
      </c>
      <c r="X886" s="10">
        <f>NETWORKDAYS(Table1[[#This Row],[Order Date]],Table1[[#This Row],[Ship Date]])</f>
        <v>-125</v>
      </c>
      <c r="Y886" s="6">
        <v>-21.91</v>
      </c>
      <c r="Z886" s="6">
        <v>24</v>
      </c>
      <c r="AA886" s="6">
        <v>83.16</v>
      </c>
      <c r="AB886" s="6">
        <v>3.59</v>
      </c>
    </row>
    <row r="887" spans="1:28" ht="77.25" x14ac:dyDescent="0.45">
      <c r="A887" s="6">
        <v>702</v>
      </c>
      <c r="B887" s="6">
        <v>87979</v>
      </c>
      <c r="C887" s="7" t="s">
        <v>509</v>
      </c>
      <c r="D887" s="8" t="s">
        <v>53</v>
      </c>
      <c r="E887" s="7" t="s">
        <v>70</v>
      </c>
      <c r="F887" s="6">
        <v>0.01</v>
      </c>
      <c r="G887" s="6">
        <v>7.89</v>
      </c>
      <c r="H887" s="6">
        <v>2.82</v>
      </c>
      <c r="I887" s="7" t="s">
        <v>43</v>
      </c>
      <c r="J887" s="7" t="s">
        <v>44</v>
      </c>
      <c r="K887" s="7" t="s">
        <v>45</v>
      </c>
      <c r="L887" s="7" t="s">
        <v>409</v>
      </c>
      <c r="M887" s="7" t="s">
        <v>56</v>
      </c>
      <c r="N887" s="7" t="s">
        <v>1825</v>
      </c>
      <c r="O887" s="6">
        <v>0.4</v>
      </c>
      <c r="P887" s="7" t="s">
        <v>36</v>
      </c>
      <c r="Q887" s="7" t="s">
        <v>58</v>
      </c>
      <c r="R887" s="7" t="s">
        <v>59</v>
      </c>
      <c r="S887" s="8" t="s">
        <v>510</v>
      </c>
      <c r="T887" s="6">
        <v>95404</v>
      </c>
      <c r="U887" s="9">
        <v>42185</v>
      </c>
      <c r="V887" s="9">
        <v>42011</v>
      </c>
      <c r="W887" s="9" t="s">
        <v>1416</v>
      </c>
      <c r="X887" s="10">
        <f>NETWORKDAYS(Table1[[#This Row],[Order Date]],Table1[[#This Row],[Ship Date]])</f>
        <v>-125</v>
      </c>
      <c r="Y887" s="6">
        <v>46.44</v>
      </c>
      <c r="Z887" s="6">
        <v>8</v>
      </c>
      <c r="AA887" s="6">
        <v>68.56</v>
      </c>
      <c r="AB887" s="6">
        <v>7.88</v>
      </c>
    </row>
    <row r="888" spans="1:28" ht="51.75" x14ac:dyDescent="0.45">
      <c r="A888" s="6">
        <v>702</v>
      </c>
      <c r="B888" s="6">
        <v>87979</v>
      </c>
      <c r="C888" s="7" t="s">
        <v>509</v>
      </c>
      <c r="D888" s="8" t="s">
        <v>53</v>
      </c>
      <c r="E888" s="7" t="s">
        <v>70</v>
      </c>
      <c r="F888" s="6">
        <v>0.09</v>
      </c>
      <c r="G888" s="6">
        <v>3.68</v>
      </c>
      <c r="H888" s="6">
        <v>1.32</v>
      </c>
      <c r="I888" s="7" t="s">
        <v>43</v>
      </c>
      <c r="J888" s="7" t="s">
        <v>44</v>
      </c>
      <c r="K888" s="7" t="s">
        <v>45</v>
      </c>
      <c r="L888" s="7" t="s">
        <v>519</v>
      </c>
      <c r="M888" s="7" t="s">
        <v>56</v>
      </c>
      <c r="N888" s="7" t="s">
        <v>1398</v>
      </c>
      <c r="O888" s="6">
        <v>0.83</v>
      </c>
      <c r="P888" s="7" t="s">
        <v>36</v>
      </c>
      <c r="Q888" s="7" t="s">
        <v>58</v>
      </c>
      <c r="R888" s="7" t="s">
        <v>59</v>
      </c>
      <c r="S888" s="8" t="s">
        <v>510</v>
      </c>
      <c r="T888" s="6">
        <v>95404</v>
      </c>
      <c r="U888" s="9">
        <v>42185</v>
      </c>
      <c r="V888" s="9">
        <v>42011</v>
      </c>
      <c r="W888" s="9" t="s">
        <v>1416</v>
      </c>
      <c r="X888" s="10">
        <f>NETWORKDAYS(Table1[[#This Row],[Order Date]],Table1[[#This Row],[Ship Date]])</f>
        <v>-125</v>
      </c>
      <c r="Y888" s="6">
        <v>-17.527999999999999</v>
      </c>
      <c r="Z888" s="6">
        <v>6</v>
      </c>
      <c r="AA888" s="6">
        <v>20.79</v>
      </c>
      <c r="AB888" s="6">
        <v>3.59</v>
      </c>
    </row>
    <row r="889" spans="1:28" ht="51.75" x14ac:dyDescent="0.45">
      <c r="A889" s="6">
        <v>1472</v>
      </c>
      <c r="B889" s="6">
        <v>87078</v>
      </c>
      <c r="C889" s="7" t="s">
        <v>1826</v>
      </c>
      <c r="D889" s="8" t="s">
        <v>78</v>
      </c>
      <c r="E889" s="7" t="s">
        <v>147</v>
      </c>
      <c r="F889" s="6">
        <v>0.02</v>
      </c>
      <c r="G889" s="6">
        <v>30.98</v>
      </c>
      <c r="H889" s="6">
        <v>6.5</v>
      </c>
      <c r="I889" s="7" t="s">
        <v>54</v>
      </c>
      <c r="J889" s="7" t="s">
        <v>87</v>
      </c>
      <c r="K889" s="7" t="s">
        <v>71</v>
      </c>
      <c r="L889" s="7" t="s">
        <v>93</v>
      </c>
      <c r="M889" s="7" t="s">
        <v>47</v>
      </c>
      <c r="N889" s="7" t="s">
        <v>1827</v>
      </c>
      <c r="O889" s="6">
        <v>0.79</v>
      </c>
      <c r="P889" s="7" t="s">
        <v>36</v>
      </c>
      <c r="Q889" s="7" t="s">
        <v>82</v>
      </c>
      <c r="R889" s="7" t="s">
        <v>173</v>
      </c>
      <c r="S889" s="8" t="s">
        <v>1828</v>
      </c>
      <c r="T889" s="6">
        <v>44145</v>
      </c>
      <c r="U889" s="9">
        <v>42185</v>
      </c>
      <c r="V889" s="9">
        <v>42011</v>
      </c>
      <c r="W889" s="9" t="s">
        <v>1416</v>
      </c>
      <c r="X889" s="10">
        <f>NETWORKDAYS(Table1[[#This Row],[Order Date]],Table1[[#This Row],[Ship Date]])</f>
        <v>-125</v>
      </c>
      <c r="Y889" s="6">
        <v>-44.624000000000002</v>
      </c>
      <c r="Z889" s="6">
        <v>17</v>
      </c>
      <c r="AA889" s="6">
        <v>552.89</v>
      </c>
      <c r="AB889" s="6">
        <v>30.96</v>
      </c>
    </row>
    <row r="890" spans="1:28" ht="64.5" x14ac:dyDescent="0.45">
      <c r="A890" s="6">
        <v>169</v>
      </c>
      <c r="B890" s="6">
        <v>87463</v>
      </c>
      <c r="C890" s="7" t="s">
        <v>1829</v>
      </c>
      <c r="D890" s="8" t="s">
        <v>28</v>
      </c>
      <c r="E890" s="7" t="s">
        <v>79</v>
      </c>
      <c r="F890" s="6">
        <v>0.04</v>
      </c>
      <c r="G890" s="6">
        <v>10.14</v>
      </c>
      <c r="H890" s="6">
        <v>2.27</v>
      </c>
      <c r="I890" s="7" t="s">
        <v>43</v>
      </c>
      <c r="J890" s="7" t="s">
        <v>62</v>
      </c>
      <c r="K890" s="7" t="s">
        <v>45</v>
      </c>
      <c r="L890" s="7" t="s">
        <v>55</v>
      </c>
      <c r="M890" s="7" t="s">
        <v>56</v>
      </c>
      <c r="N890" s="7" t="s">
        <v>180</v>
      </c>
      <c r="O890" s="6">
        <v>0.36</v>
      </c>
      <c r="P890" s="7" t="s">
        <v>36</v>
      </c>
      <c r="Q890" s="7" t="s">
        <v>37</v>
      </c>
      <c r="R890" s="7" t="s">
        <v>787</v>
      </c>
      <c r="S890" s="8" t="s">
        <v>1830</v>
      </c>
      <c r="T890" s="6">
        <v>70802</v>
      </c>
      <c r="U890" s="9">
        <v>42007</v>
      </c>
      <c r="V890" s="9">
        <v>42186</v>
      </c>
      <c r="W890" s="9" t="s">
        <v>1831</v>
      </c>
      <c r="X890" s="10">
        <f>NETWORKDAYS(Table1[[#This Row],[Order Date]],Table1[[#This Row],[Ship Date]])</f>
        <v>128</v>
      </c>
      <c r="Y890" s="6">
        <v>24.923999999999999</v>
      </c>
      <c r="Z890" s="6">
        <v>3</v>
      </c>
      <c r="AA890" s="6">
        <v>30.94</v>
      </c>
      <c r="AB890" s="6">
        <v>10.1</v>
      </c>
    </row>
    <row r="891" spans="1:28" ht="51.75" x14ac:dyDescent="0.45">
      <c r="A891" s="6">
        <v>2630</v>
      </c>
      <c r="B891" s="6">
        <v>85914</v>
      </c>
      <c r="C891" s="7" t="s">
        <v>720</v>
      </c>
      <c r="D891" s="8" t="s">
        <v>42</v>
      </c>
      <c r="E891" s="7" t="s">
        <v>29</v>
      </c>
      <c r="F891" s="6">
        <v>0.01</v>
      </c>
      <c r="G891" s="6">
        <v>194.3</v>
      </c>
      <c r="H891" s="6">
        <v>11.54</v>
      </c>
      <c r="I891" s="7" t="s">
        <v>43</v>
      </c>
      <c r="J891" s="7" t="s">
        <v>31</v>
      </c>
      <c r="K891" s="7" t="s">
        <v>32</v>
      </c>
      <c r="L891" s="7" t="s">
        <v>99</v>
      </c>
      <c r="M891" s="7" t="s">
        <v>131</v>
      </c>
      <c r="N891" s="7" t="s">
        <v>1059</v>
      </c>
      <c r="O891" s="6">
        <v>0.59</v>
      </c>
      <c r="P891" s="7" t="s">
        <v>36</v>
      </c>
      <c r="Q891" s="7" t="s">
        <v>49</v>
      </c>
      <c r="R891" s="7" t="s">
        <v>567</v>
      </c>
      <c r="S891" s="8" t="s">
        <v>721</v>
      </c>
      <c r="T891" s="6">
        <v>73071</v>
      </c>
      <c r="U891" s="9">
        <v>42009</v>
      </c>
      <c r="V891" s="9">
        <v>42186</v>
      </c>
      <c r="W891" s="9" t="s">
        <v>1831</v>
      </c>
      <c r="X891" s="10">
        <f>NETWORKDAYS(Table1[[#This Row],[Order Date]],Table1[[#This Row],[Ship Date]])</f>
        <v>128</v>
      </c>
      <c r="Y891" s="6">
        <v>690.17939999999999</v>
      </c>
      <c r="Z891" s="6">
        <v>5</v>
      </c>
      <c r="AA891" s="6">
        <v>1000.26</v>
      </c>
      <c r="AB891" s="6">
        <v>194.29</v>
      </c>
    </row>
    <row r="892" spans="1:28" ht="51.75" x14ac:dyDescent="0.45">
      <c r="A892" s="6">
        <v>2630</v>
      </c>
      <c r="B892" s="6">
        <v>85914</v>
      </c>
      <c r="C892" s="7" t="s">
        <v>720</v>
      </c>
      <c r="D892" s="8" t="s">
        <v>42</v>
      </c>
      <c r="E892" s="7" t="s">
        <v>29</v>
      </c>
      <c r="F892" s="6">
        <v>0</v>
      </c>
      <c r="G892" s="6">
        <v>145.44999999999999</v>
      </c>
      <c r="H892" s="6">
        <v>17.850000000000001</v>
      </c>
      <c r="I892" s="7" t="s">
        <v>30</v>
      </c>
      <c r="J892" s="7" t="s">
        <v>31</v>
      </c>
      <c r="K892" s="7" t="s">
        <v>71</v>
      </c>
      <c r="L892" s="7" t="s">
        <v>72</v>
      </c>
      <c r="M892" s="7" t="s">
        <v>73</v>
      </c>
      <c r="N892" s="7" t="s">
        <v>155</v>
      </c>
      <c r="O892" s="6">
        <v>0.56000000000000005</v>
      </c>
      <c r="P892" s="7" t="s">
        <v>36</v>
      </c>
      <c r="Q892" s="7" t="s">
        <v>49</v>
      </c>
      <c r="R892" s="7" t="s">
        <v>567</v>
      </c>
      <c r="S892" s="8" t="s">
        <v>721</v>
      </c>
      <c r="T892" s="6">
        <v>73071</v>
      </c>
      <c r="U892" s="9">
        <v>42009</v>
      </c>
      <c r="V892" s="9">
        <v>42186</v>
      </c>
      <c r="W892" s="9" t="s">
        <v>1831</v>
      </c>
      <c r="X892" s="10">
        <f>NETWORKDAYS(Table1[[#This Row],[Order Date]],Table1[[#This Row],[Ship Date]])</f>
        <v>128</v>
      </c>
      <c r="Y892" s="6">
        <v>801.74680000000001</v>
      </c>
      <c r="Z892" s="6">
        <v>8</v>
      </c>
      <c r="AA892" s="6">
        <v>1191.2</v>
      </c>
      <c r="AB892" s="6">
        <v>145.44999999999999</v>
      </c>
    </row>
    <row r="893" spans="1:28" ht="51.75" x14ac:dyDescent="0.45">
      <c r="A893" s="6">
        <v>2206</v>
      </c>
      <c r="B893" s="6">
        <v>86258</v>
      </c>
      <c r="C893" s="7" t="s">
        <v>1832</v>
      </c>
      <c r="D893" s="8" t="s">
        <v>42</v>
      </c>
      <c r="E893" s="7" t="s">
        <v>70</v>
      </c>
      <c r="F893" s="6">
        <v>0.01</v>
      </c>
      <c r="G893" s="6">
        <v>205.99</v>
      </c>
      <c r="H893" s="6">
        <v>5.99</v>
      </c>
      <c r="I893" s="7" t="s">
        <v>43</v>
      </c>
      <c r="J893" s="7" t="s">
        <v>44</v>
      </c>
      <c r="K893" s="7" t="s">
        <v>71</v>
      </c>
      <c r="L893" s="7" t="s">
        <v>234</v>
      </c>
      <c r="M893" s="7" t="s">
        <v>47</v>
      </c>
      <c r="N893" s="7" t="s">
        <v>1833</v>
      </c>
      <c r="O893" s="6">
        <v>0.59</v>
      </c>
      <c r="P893" s="7" t="s">
        <v>36</v>
      </c>
      <c r="Q893" s="7" t="s">
        <v>49</v>
      </c>
      <c r="R893" s="7" t="s">
        <v>208</v>
      </c>
      <c r="S893" s="8" t="s">
        <v>1834</v>
      </c>
      <c r="T893" s="6">
        <v>50501</v>
      </c>
      <c r="U893" s="9">
        <v>42009</v>
      </c>
      <c r="V893" s="9">
        <v>42186</v>
      </c>
      <c r="W893" s="9" t="s">
        <v>1831</v>
      </c>
      <c r="X893" s="10">
        <f>NETWORKDAYS(Table1[[#This Row],[Order Date]],Table1[[#This Row],[Ship Date]])</f>
        <v>128</v>
      </c>
      <c r="Y893" s="6">
        <v>-74.883600000000001</v>
      </c>
      <c r="Z893" s="6">
        <v>3</v>
      </c>
      <c r="AA893" s="6">
        <v>551.22</v>
      </c>
      <c r="AB893" s="6">
        <v>205.98</v>
      </c>
    </row>
    <row r="894" spans="1:28" ht="51.75" x14ac:dyDescent="0.45">
      <c r="A894" s="6">
        <v>3125</v>
      </c>
      <c r="B894" s="6">
        <v>87285</v>
      </c>
      <c r="C894" s="7" t="s">
        <v>1835</v>
      </c>
      <c r="D894" s="8" t="s">
        <v>42</v>
      </c>
      <c r="E894" s="7" t="s">
        <v>70</v>
      </c>
      <c r="F894" s="6">
        <v>0.08</v>
      </c>
      <c r="G894" s="6">
        <v>120.97</v>
      </c>
      <c r="H894" s="6">
        <v>26.3</v>
      </c>
      <c r="I894" s="7" t="s">
        <v>30</v>
      </c>
      <c r="J894" s="7" t="s">
        <v>87</v>
      </c>
      <c r="K894" s="7" t="s">
        <v>71</v>
      </c>
      <c r="L894" s="7" t="s">
        <v>72</v>
      </c>
      <c r="M894" s="7" t="s">
        <v>73</v>
      </c>
      <c r="N894" s="7" t="s">
        <v>1836</v>
      </c>
      <c r="O894" s="6">
        <v>0.38</v>
      </c>
      <c r="P894" s="7" t="s">
        <v>36</v>
      </c>
      <c r="Q894" s="7" t="s">
        <v>49</v>
      </c>
      <c r="R894" s="7" t="s">
        <v>75</v>
      </c>
      <c r="S894" s="8" t="s">
        <v>1837</v>
      </c>
      <c r="T894" s="6">
        <v>60056</v>
      </c>
      <c r="U894" s="9">
        <v>42009</v>
      </c>
      <c r="V894" s="9">
        <v>42186</v>
      </c>
      <c r="W894" s="9" t="s">
        <v>1831</v>
      </c>
      <c r="X894" s="10">
        <f>NETWORKDAYS(Table1[[#This Row],[Order Date]],Table1[[#This Row],[Ship Date]])</f>
        <v>128</v>
      </c>
      <c r="Y894" s="6">
        <v>-233.840688</v>
      </c>
      <c r="Z894" s="6">
        <v>2</v>
      </c>
      <c r="AA894" s="6">
        <v>233.58</v>
      </c>
      <c r="AB894" s="6">
        <v>120.89</v>
      </c>
    </row>
    <row r="895" spans="1:28" ht="102.75" x14ac:dyDescent="0.45">
      <c r="A895" s="6">
        <v>1793</v>
      </c>
      <c r="B895" s="6">
        <v>87853</v>
      </c>
      <c r="C895" s="7" t="s">
        <v>1838</v>
      </c>
      <c r="D895" s="8" t="s">
        <v>42</v>
      </c>
      <c r="E895" s="7" t="s">
        <v>29</v>
      </c>
      <c r="F895" s="6">
        <v>0.04</v>
      </c>
      <c r="G895" s="6">
        <v>880.98</v>
      </c>
      <c r="H895" s="6">
        <v>44.55</v>
      </c>
      <c r="I895" s="7" t="s">
        <v>30</v>
      </c>
      <c r="J895" s="7" t="s">
        <v>87</v>
      </c>
      <c r="K895" s="7" t="s">
        <v>32</v>
      </c>
      <c r="L895" s="7" t="s">
        <v>88</v>
      </c>
      <c r="M895" s="7" t="s">
        <v>34</v>
      </c>
      <c r="N895" s="7" t="s">
        <v>1112</v>
      </c>
      <c r="O895" s="6">
        <v>0.62</v>
      </c>
      <c r="P895" s="7" t="s">
        <v>36</v>
      </c>
      <c r="Q895" s="7" t="s">
        <v>49</v>
      </c>
      <c r="R895" s="7" t="s">
        <v>75</v>
      </c>
      <c r="S895" s="8" t="s">
        <v>1839</v>
      </c>
      <c r="T895" s="6">
        <v>61401</v>
      </c>
      <c r="U895" s="9">
        <v>42010</v>
      </c>
      <c r="V895" s="9">
        <v>42186</v>
      </c>
      <c r="W895" s="9" t="s">
        <v>1831</v>
      </c>
      <c r="X895" s="10">
        <f>NETWORKDAYS(Table1[[#This Row],[Order Date]],Table1[[#This Row],[Ship Date]])</f>
        <v>127</v>
      </c>
      <c r="Y895" s="6">
        <v>-13706.464</v>
      </c>
      <c r="Z895" s="6">
        <v>8</v>
      </c>
      <c r="AA895" s="6">
        <v>6968.9</v>
      </c>
      <c r="AB895" s="6">
        <v>880.94</v>
      </c>
    </row>
    <row r="896" spans="1:28" ht="77.25" x14ac:dyDescent="0.45">
      <c r="A896" s="6">
        <v>2418</v>
      </c>
      <c r="B896" s="6">
        <v>86750</v>
      </c>
      <c r="C896" s="7" t="s">
        <v>864</v>
      </c>
      <c r="D896" s="8" t="s">
        <v>28</v>
      </c>
      <c r="E896" s="7" t="s">
        <v>29</v>
      </c>
      <c r="F896" s="6">
        <v>0.03</v>
      </c>
      <c r="G896" s="6">
        <v>2.1</v>
      </c>
      <c r="H896" s="6">
        <v>0.7</v>
      </c>
      <c r="I896" s="7" t="s">
        <v>43</v>
      </c>
      <c r="J896" s="7" t="s">
        <v>44</v>
      </c>
      <c r="K896" s="7" t="s">
        <v>45</v>
      </c>
      <c r="L896" s="7" t="s">
        <v>105</v>
      </c>
      <c r="M896" s="7" t="s">
        <v>56</v>
      </c>
      <c r="N896" s="7" t="s">
        <v>1840</v>
      </c>
      <c r="O896" s="6">
        <v>0.56999999999999995</v>
      </c>
      <c r="P896" s="7" t="s">
        <v>36</v>
      </c>
      <c r="Q896" s="7" t="s">
        <v>37</v>
      </c>
      <c r="R896" s="7" t="s">
        <v>169</v>
      </c>
      <c r="S896" s="8" t="s">
        <v>866</v>
      </c>
      <c r="T896" s="6">
        <v>23805</v>
      </c>
      <c r="U896" s="9">
        <v>42010</v>
      </c>
      <c r="V896" s="9">
        <v>42186</v>
      </c>
      <c r="W896" s="9" t="s">
        <v>1831</v>
      </c>
      <c r="X896" s="10">
        <f>NETWORKDAYS(Table1[[#This Row],[Order Date]],Table1[[#This Row],[Ship Date]])</f>
        <v>127</v>
      </c>
      <c r="Y896" s="6">
        <v>-1473.9059999999999</v>
      </c>
      <c r="Z896" s="6">
        <v>4</v>
      </c>
      <c r="AA896" s="6">
        <v>8.7200000000000006</v>
      </c>
      <c r="AB896" s="6">
        <v>2.0699999999999998</v>
      </c>
    </row>
    <row r="897" spans="1:28" ht="51.75" x14ac:dyDescent="0.45">
      <c r="A897" s="6">
        <v>799</v>
      </c>
      <c r="B897" s="6">
        <v>89909</v>
      </c>
      <c r="C897" s="7" t="s">
        <v>700</v>
      </c>
      <c r="D897" s="8" t="s">
        <v>28</v>
      </c>
      <c r="E897" s="7" t="s">
        <v>147</v>
      </c>
      <c r="F897" s="6">
        <v>0.03</v>
      </c>
      <c r="G897" s="6">
        <v>35.99</v>
      </c>
      <c r="H897" s="6">
        <v>1.1000000000000001</v>
      </c>
      <c r="I897" s="7" t="s">
        <v>43</v>
      </c>
      <c r="J897" s="7" t="s">
        <v>44</v>
      </c>
      <c r="K897" s="7" t="s">
        <v>71</v>
      </c>
      <c r="L897" s="7" t="s">
        <v>234</v>
      </c>
      <c r="M897" s="7" t="s">
        <v>47</v>
      </c>
      <c r="N897" s="7" t="s">
        <v>1184</v>
      </c>
      <c r="O897" s="6">
        <v>0.55000000000000004</v>
      </c>
      <c r="P897" s="7" t="s">
        <v>36</v>
      </c>
      <c r="Q897" s="7" t="s">
        <v>37</v>
      </c>
      <c r="R897" s="7" t="s">
        <v>385</v>
      </c>
      <c r="S897" s="8" t="s">
        <v>386</v>
      </c>
      <c r="T897" s="6">
        <v>29915</v>
      </c>
      <c r="U897" s="9">
        <v>42010</v>
      </c>
      <c r="V897" s="9">
        <v>42186</v>
      </c>
      <c r="W897" s="9" t="s">
        <v>1831</v>
      </c>
      <c r="X897" s="10">
        <f>NETWORKDAYS(Table1[[#This Row],[Order Date]],Table1[[#This Row],[Ship Date]])</f>
        <v>127</v>
      </c>
      <c r="Y897" s="6">
        <v>-211.036</v>
      </c>
      <c r="Z897" s="6">
        <v>1</v>
      </c>
      <c r="AA897" s="6">
        <v>30.86</v>
      </c>
      <c r="AB897" s="6">
        <v>35.96</v>
      </c>
    </row>
    <row r="898" spans="1:28" ht="51.75" x14ac:dyDescent="0.45">
      <c r="A898" s="6">
        <v>3285</v>
      </c>
      <c r="B898" s="6">
        <v>90750</v>
      </c>
      <c r="C898" s="7" t="s">
        <v>708</v>
      </c>
      <c r="D898" s="8" t="s">
        <v>28</v>
      </c>
      <c r="E898" s="7" t="s">
        <v>147</v>
      </c>
      <c r="F898" s="6">
        <v>0.06</v>
      </c>
      <c r="G898" s="6">
        <v>1.7</v>
      </c>
      <c r="H898" s="6">
        <v>1.99</v>
      </c>
      <c r="I898" s="7" t="s">
        <v>43</v>
      </c>
      <c r="J898" s="7" t="s">
        <v>44</v>
      </c>
      <c r="K898" s="7" t="s">
        <v>71</v>
      </c>
      <c r="L898" s="7" t="s">
        <v>93</v>
      </c>
      <c r="M898" s="7" t="s">
        <v>94</v>
      </c>
      <c r="N898" s="7" t="s">
        <v>1841</v>
      </c>
      <c r="O898" s="6">
        <v>0.51</v>
      </c>
      <c r="P898" s="7" t="s">
        <v>36</v>
      </c>
      <c r="Q898" s="7" t="s">
        <v>37</v>
      </c>
      <c r="R898" s="7" t="s">
        <v>169</v>
      </c>
      <c r="S898" s="8" t="s">
        <v>710</v>
      </c>
      <c r="T898" s="6">
        <v>20170</v>
      </c>
      <c r="U898" s="9">
        <v>42010</v>
      </c>
      <c r="V898" s="9">
        <v>42186</v>
      </c>
      <c r="W898" s="9" t="s">
        <v>1831</v>
      </c>
      <c r="X898" s="10">
        <f>NETWORKDAYS(Table1[[#This Row],[Order Date]],Table1[[#This Row],[Ship Date]])</f>
        <v>127</v>
      </c>
      <c r="Y898" s="6">
        <v>80.071200000000005</v>
      </c>
      <c r="Z898" s="6">
        <v>7</v>
      </c>
      <c r="AA898" s="6">
        <v>12.15</v>
      </c>
      <c r="AB898" s="6">
        <v>1.64</v>
      </c>
    </row>
    <row r="899" spans="1:28" ht="64.5" x14ac:dyDescent="0.45">
      <c r="A899" s="6">
        <v>2202</v>
      </c>
      <c r="B899" s="6">
        <v>86050</v>
      </c>
      <c r="C899" s="7" t="s">
        <v>1771</v>
      </c>
      <c r="D899" s="8" t="s">
        <v>42</v>
      </c>
      <c r="E899" s="7" t="s">
        <v>79</v>
      </c>
      <c r="F899" s="6">
        <v>0</v>
      </c>
      <c r="G899" s="6">
        <v>4.9800000000000004</v>
      </c>
      <c r="H899" s="6">
        <v>0.8</v>
      </c>
      <c r="I899" s="7" t="s">
        <v>43</v>
      </c>
      <c r="J899" s="7" t="s">
        <v>87</v>
      </c>
      <c r="K899" s="7" t="s">
        <v>45</v>
      </c>
      <c r="L899" s="7" t="s">
        <v>55</v>
      </c>
      <c r="M899" s="7" t="s">
        <v>56</v>
      </c>
      <c r="N899" s="7" t="s">
        <v>1842</v>
      </c>
      <c r="O899" s="6">
        <v>0.36</v>
      </c>
      <c r="P899" s="7" t="s">
        <v>36</v>
      </c>
      <c r="Q899" s="7" t="s">
        <v>49</v>
      </c>
      <c r="R899" s="7" t="s">
        <v>50</v>
      </c>
      <c r="S899" s="8" t="s">
        <v>1772</v>
      </c>
      <c r="T899" s="6">
        <v>55429</v>
      </c>
      <c r="U899" s="9">
        <v>42035</v>
      </c>
      <c r="V899" s="9">
        <v>42187</v>
      </c>
      <c r="W899" s="9" t="s">
        <v>1831</v>
      </c>
      <c r="X899" s="10">
        <f>NETWORKDAYS(Table1[[#This Row],[Order Date]],Table1[[#This Row],[Ship Date]])</f>
        <v>109</v>
      </c>
      <c r="Y899" s="6">
        <v>27.634499999999999</v>
      </c>
      <c r="Z899" s="6">
        <v>8</v>
      </c>
      <c r="AA899" s="6">
        <v>40.049999999999997</v>
      </c>
      <c r="AB899" s="6">
        <v>4.9800000000000004</v>
      </c>
    </row>
    <row r="900" spans="1:28" ht="102.75" x14ac:dyDescent="0.45">
      <c r="A900" s="6">
        <v>2781</v>
      </c>
      <c r="B900" s="6">
        <v>87162</v>
      </c>
      <c r="C900" s="7" t="s">
        <v>134</v>
      </c>
      <c r="D900" s="8" t="s">
        <v>53</v>
      </c>
      <c r="E900" s="7" t="s">
        <v>79</v>
      </c>
      <c r="F900" s="6">
        <v>0.03</v>
      </c>
      <c r="G900" s="6">
        <v>808.49</v>
      </c>
      <c r="H900" s="6">
        <v>55.3</v>
      </c>
      <c r="I900" s="7" t="s">
        <v>30</v>
      </c>
      <c r="J900" s="7" t="s">
        <v>44</v>
      </c>
      <c r="K900" s="7" t="s">
        <v>71</v>
      </c>
      <c r="L900" s="7" t="s">
        <v>72</v>
      </c>
      <c r="M900" s="7" t="s">
        <v>73</v>
      </c>
      <c r="N900" s="7" t="s">
        <v>1843</v>
      </c>
      <c r="O900" s="6">
        <v>0.4</v>
      </c>
      <c r="P900" s="7" t="s">
        <v>36</v>
      </c>
      <c r="Q900" s="7" t="s">
        <v>58</v>
      </c>
      <c r="R900" s="7" t="s">
        <v>107</v>
      </c>
      <c r="S900" s="8" t="s">
        <v>136</v>
      </c>
      <c r="T900" s="6">
        <v>97071</v>
      </c>
      <c r="U900" s="9">
        <v>42035</v>
      </c>
      <c r="V900" s="9">
        <v>42187</v>
      </c>
      <c r="W900" s="9" t="s">
        <v>1831</v>
      </c>
      <c r="X900" s="10">
        <f>NETWORKDAYS(Table1[[#This Row],[Order Date]],Table1[[#This Row],[Ship Date]])</f>
        <v>109</v>
      </c>
      <c r="Y900" s="6">
        <v>7576.11</v>
      </c>
      <c r="Z900" s="6">
        <v>11</v>
      </c>
      <c r="AA900" s="6">
        <v>8201.33</v>
      </c>
      <c r="AB900" s="6">
        <v>808.46</v>
      </c>
    </row>
    <row r="901" spans="1:28" ht="26.25" x14ac:dyDescent="0.45">
      <c r="A901" s="6">
        <v>2781</v>
      </c>
      <c r="B901" s="6">
        <v>87162</v>
      </c>
      <c r="C901" s="7" t="s">
        <v>134</v>
      </c>
      <c r="D901" s="8" t="s">
        <v>53</v>
      </c>
      <c r="E901" s="7" t="s">
        <v>79</v>
      </c>
      <c r="F901" s="6">
        <v>0</v>
      </c>
      <c r="G901" s="6">
        <v>6.48</v>
      </c>
      <c r="H901" s="6">
        <v>8.19</v>
      </c>
      <c r="I901" s="7" t="s">
        <v>43</v>
      </c>
      <c r="J901" s="7" t="s">
        <v>44</v>
      </c>
      <c r="K901" s="7" t="s">
        <v>45</v>
      </c>
      <c r="L901" s="7" t="s">
        <v>55</v>
      </c>
      <c r="M901" s="7" t="s">
        <v>47</v>
      </c>
      <c r="N901" s="7" t="s">
        <v>1046</v>
      </c>
      <c r="O901" s="6">
        <v>0.37</v>
      </c>
      <c r="P901" s="7" t="s">
        <v>36</v>
      </c>
      <c r="Q901" s="7" t="s">
        <v>58</v>
      </c>
      <c r="R901" s="7" t="s">
        <v>107</v>
      </c>
      <c r="S901" s="8" t="s">
        <v>136</v>
      </c>
      <c r="T901" s="6">
        <v>97071</v>
      </c>
      <c r="U901" s="9">
        <v>42035</v>
      </c>
      <c r="V901" s="9">
        <v>42187</v>
      </c>
      <c r="W901" s="9" t="s">
        <v>1831</v>
      </c>
      <c r="X901" s="10">
        <f>NETWORKDAYS(Table1[[#This Row],[Order Date]],Table1[[#This Row],[Ship Date]])</f>
        <v>109</v>
      </c>
      <c r="Y901" s="6">
        <v>-43.26</v>
      </c>
      <c r="Z901" s="6">
        <v>3</v>
      </c>
      <c r="AA901" s="6">
        <v>22.67</v>
      </c>
      <c r="AB901" s="6">
        <v>6.48</v>
      </c>
    </row>
    <row r="902" spans="1:28" ht="51.75" x14ac:dyDescent="0.45">
      <c r="A902" s="6">
        <v>2286</v>
      </c>
      <c r="B902" s="6">
        <v>90145</v>
      </c>
      <c r="C902" s="7" t="s">
        <v>1844</v>
      </c>
      <c r="D902" s="8" t="s">
        <v>28</v>
      </c>
      <c r="E902" s="7" t="s">
        <v>86</v>
      </c>
      <c r="F902" s="6">
        <v>0.1</v>
      </c>
      <c r="G902" s="6">
        <v>6.68</v>
      </c>
      <c r="H902" s="6">
        <v>6.93</v>
      </c>
      <c r="I902" s="7" t="s">
        <v>43</v>
      </c>
      <c r="J902" s="7" t="s">
        <v>62</v>
      </c>
      <c r="K902" s="7" t="s">
        <v>45</v>
      </c>
      <c r="L902" s="7" t="s">
        <v>55</v>
      </c>
      <c r="M902" s="7" t="s">
        <v>47</v>
      </c>
      <c r="N902" s="7" t="s">
        <v>1845</v>
      </c>
      <c r="O902" s="6">
        <v>0.37</v>
      </c>
      <c r="P902" s="7" t="s">
        <v>36</v>
      </c>
      <c r="Q902" s="7" t="s">
        <v>37</v>
      </c>
      <c r="R902" s="7" t="s">
        <v>385</v>
      </c>
      <c r="S902" s="8" t="s">
        <v>1846</v>
      </c>
      <c r="T902" s="6">
        <v>29301</v>
      </c>
      <c r="U902" s="9">
        <v>42039</v>
      </c>
      <c r="V902" s="9">
        <v>42187</v>
      </c>
      <c r="W902" s="9" t="s">
        <v>1831</v>
      </c>
      <c r="X902" s="10">
        <f>NETWORKDAYS(Table1[[#This Row],[Order Date]],Table1[[#This Row],[Ship Date]])</f>
        <v>107</v>
      </c>
      <c r="Y902" s="6">
        <v>-100.072</v>
      </c>
      <c r="Z902" s="6">
        <v>3</v>
      </c>
      <c r="AA902" s="6">
        <v>21.56</v>
      </c>
      <c r="AB902" s="6">
        <v>6.58</v>
      </c>
    </row>
    <row r="903" spans="1:28" ht="39" x14ac:dyDescent="0.45">
      <c r="A903" s="6">
        <v>2947</v>
      </c>
      <c r="B903" s="6">
        <v>87511</v>
      </c>
      <c r="C903" s="7" t="s">
        <v>1847</v>
      </c>
      <c r="D903" s="8" t="s">
        <v>78</v>
      </c>
      <c r="E903" s="7" t="s">
        <v>147</v>
      </c>
      <c r="F903" s="6">
        <v>0.01</v>
      </c>
      <c r="G903" s="6">
        <v>7.64</v>
      </c>
      <c r="H903" s="6">
        <v>1.39</v>
      </c>
      <c r="I903" s="7" t="s">
        <v>43</v>
      </c>
      <c r="J903" s="7" t="s">
        <v>44</v>
      </c>
      <c r="K903" s="7" t="s">
        <v>45</v>
      </c>
      <c r="L903" s="7" t="s">
        <v>423</v>
      </c>
      <c r="M903" s="7" t="s">
        <v>47</v>
      </c>
      <c r="N903" s="7" t="s">
        <v>1568</v>
      </c>
      <c r="O903" s="6">
        <v>0.36</v>
      </c>
      <c r="P903" s="7" t="s">
        <v>36</v>
      </c>
      <c r="Q903" s="7" t="s">
        <v>82</v>
      </c>
      <c r="R903" s="7" t="s">
        <v>83</v>
      </c>
      <c r="S903" s="8" t="s">
        <v>1848</v>
      </c>
      <c r="T903" s="6">
        <v>14043</v>
      </c>
      <c r="U903" s="9">
        <v>42039</v>
      </c>
      <c r="V903" s="9">
        <v>42187</v>
      </c>
      <c r="W903" s="9" t="s">
        <v>1831</v>
      </c>
      <c r="X903" s="10">
        <f>NETWORKDAYS(Table1[[#This Row],[Order Date]],Table1[[#This Row],[Ship Date]])</f>
        <v>107</v>
      </c>
      <c r="Y903" s="6">
        <v>112.1181</v>
      </c>
      <c r="Z903" s="6">
        <v>20</v>
      </c>
      <c r="AA903" s="6">
        <v>162.49</v>
      </c>
      <c r="AB903" s="6">
        <v>7.63</v>
      </c>
    </row>
    <row r="904" spans="1:28" ht="77.25" x14ac:dyDescent="0.45">
      <c r="A904" s="6">
        <v>1816</v>
      </c>
      <c r="B904" s="6">
        <v>85990</v>
      </c>
      <c r="C904" s="7" t="s">
        <v>1849</v>
      </c>
      <c r="D904" s="8" t="s">
        <v>42</v>
      </c>
      <c r="E904" s="7" t="s">
        <v>79</v>
      </c>
      <c r="F904" s="6">
        <v>0.01</v>
      </c>
      <c r="G904" s="6">
        <v>10.48</v>
      </c>
      <c r="H904" s="6">
        <v>2.89</v>
      </c>
      <c r="I904" s="7" t="s">
        <v>43</v>
      </c>
      <c r="J904" s="7" t="s">
        <v>44</v>
      </c>
      <c r="K904" s="7" t="s">
        <v>45</v>
      </c>
      <c r="L904" s="7" t="s">
        <v>105</v>
      </c>
      <c r="M904" s="7" t="s">
        <v>94</v>
      </c>
      <c r="N904" s="7" t="s">
        <v>1850</v>
      </c>
      <c r="O904" s="6">
        <v>0.6</v>
      </c>
      <c r="P904" s="7" t="s">
        <v>36</v>
      </c>
      <c r="Q904" s="7" t="s">
        <v>49</v>
      </c>
      <c r="R904" s="7" t="s">
        <v>192</v>
      </c>
      <c r="S904" s="8" t="s">
        <v>1851</v>
      </c>
      <c r="T904" s="6">
        <v>48187</v>
      </c>
      <c r="U904" s="9">
        <v>42040</v>
      </c>
      <c r="V904" s="9">
        <v>42187</v>
      </c>
      <c r="W904" s="9" t="s">
        <v>1831</v>
      </c>
      <c r="X904" s="10">
        <f>NETWORKDAYS(Table1[[#This Row],[Order Date]],Table1[[#This Row],[Ship Date]])</f>
        <v>106</v>
      </c>
      <c r="Y904" s="6">
        <v>60.561599999999999</v>
      </c>
      <c r="Z904" s="6">
        <v>19</v>
      </c>
      <c r="AA904" s="6">
        <v>202.38</v>
      </c>
      <c r="AB904" s="6">
        <v>10.47</v>
      </c>
    </row>
    <row r="905" spans="1:28" ht="77.25" x14ac:dyDescent="0.45">
      <c r="A905" s="6">
        <v>1821</v>
      </c>
      <c r="B905" s="6">
        <v>34435</v>
      </c>
      <c r="C905" s="7" t="s">
        <v>327</v>
      </c>
      <c r="D905" s="8" t="s">
        <v>78</v>
      </c>
      <c r="E905" s="7" t="s">
        <v>79</v>
      </c>
      <c r="F905" s="6">
        <v>0.01</v>
      </c>
      <c r="G905" s="6">
        <v>10.48</v>
      </c>
      <c r="H905" s="6">
        <v>2.89</v>
      </c>
      <c r="I905" s="7" t="s">
        <v>43</v>
      </c>
      <c r="J905" s="7" t="s">
        <v>44</v>
      </c>
      <c r="K905" s="7" t="s">
        <v>45</v>
      </c>
      <c r="L905" s="7" t="s">
        <v>105</v>
      </c>
      <c r="M905" s="7" t="s">
        <v>94</v>
      </c>
      <c r="N905" s="7" t="s">
        <v>1850</v>
      </c>
      <c r="O905" s="6">
        <v>0.6</v>
      </c>
      <c r="P905" s="7" t="s">
        <v>36</v>
      </c>
      <c r="Q905" s="7" t="s">
        <v>82</v>
      </c>
      <c r="R905" s="7" t="s">
        <v>83</v>
      </c>
      <c r="S905" s="8" t="s">
        <v>84</v>
      </c>
      <c r="T905" s="6">
        <v>10177</v>
      </c>
      <c r="U905" s="9">
        <v>42040</v>
      </c>
      <c r="V905" s="9">
        <v>42187</v>
      </c>
      <c r="W905" s="9" t="s">
        <v>1831</v>
      </c>
      <c r="X905" s="10">
        <f>NETWORKDAYS(Table1[[#This Row],[Order Date]],Table1[[#This Row],[Ship Date]])</f>
        <v>106</v>
      </c>
      <c r="Y905" s="6">
        <v>40.92</v>
      </c>
      <c r="Z905" s="6">
        <v>76</v>
      </c>
      <c r="AA905" s="6">
        <v>809.51</v>
      </c>
      <c r="AB905" s="6">
        <v>10.47</v>
      </c>
    </row>
    <row r="906" spans="1:28" ht="26.25" x14ac:dyDescent="0.45">
      <c r="A906" s="6">
        <v>2282</v>
      </c>
      <c r="B906" s="6">
        <v>85950</v>
      </c>
      <c r="C906" s="7" t="s">
        <v>1852</v>
      </c>
      <c r="D906" s="8" t="s">
        <v>42</v>
      </c>
      <c r="E906" s="7" t="s">
        <v>86</v>
      </c>
      <c r="F906" s="6">
        <v>0.04</v>
      </c>
      <c r="G906" s="6">
        <v>5.98</v>
      </c>
      <c r="H906" s="6">
        <v>5.79</v>
      </c>
      <c r="I906" s="7" t="s">
        <v>43</v>
      </c>
      <c r="J906" s="7" t="s">
        <v>87</v>
      </c>
      <c r="K906" s="7" t="s">
        <v>45</v>
      </c>
      <c r="L906" s="7" t="s">
        <v>55</v>
      </c>
      <c r="M906" s="7" t="s">
        <v>47</v>
      </c>
      <c r="N906" s="7" t="s">
        <v>1477</v>
      </c>
      <c r="O906" s="6">
        <v>0.36</v>
      </c>
      <c r="P906" s="7" t="s">
        <v>36</v>
      </c>
      <c r="Q906" s="7" t="s">
        <v>49</v>
      </c>
      <c r="R906" s="7" t="s">
        <v>200</v>
      </c>
      <c r="S906" s="8" t="s">
        <v>1853</v>
      </c>
      <c r="T906" s="6">
        <v>53713</v>
      </c>
      <c r="U906" s="9">
        <v>42040</v>
      </c>
      <c r="V906" s="9">
        <v>42187</v>
      </c>
      <c r="W906" s="9" t="s">
        <v>1831</v>
      </c>
      <c r="X906" s="10">
        <f>NETWORKDAYS(Table1[[#This Row],[Order Date]],Table1[[#This Row],[Ship Date]])</f>
        <v>106</v>
      </c>
      <c r="Y906" s="6">
        <v>-36.030799999999999</v>
      </c>
      <c r="Z906" s="6">
        <v>14</v>
      </c>
      <c r="AA906" s="6">
        <v>86.12</v>
      </c>
      <c r="AB906" s="6">
        <v>5.94</v>
      </c>
    </row>
    <row r="907" spans="1:28" ht="90" x14ac:dyDescent="0.45">
      <c r="A907" s="6">
        <v>2747</v>
      </c>
      <c r="B907" s="6">
        <v>35200</v>
      </c>
      <c r="C907" s="7" t="s">
        <v>1854</v>
      </c>
      <c r="D907" s="8" t="s">
        <v>78</v>
      </c>
      <c r="E907" s="7" t="s">
        <v>86</v>
      </c>
      <c r="F907" s="6">
        <v>0.08</v>
      </c>
      <c r="G907" s="6">
        <v>9.98</v>
      </c>
      <c r="H907" s="6">
        <v>12.52</v>
      </c>
      <c r="I907" s="7" t="s">
        <v>43</v>
      </c>
      <c r="J907" s="7" t="s">
        <v>62</v>
      </c>
      <c r="K907" s="7" t="s">
        <v>32</v>
      </c>
      <c r="L907" s="7" t="s">
        <v>99</v>
      </c>
      <c r="M907" s="7" t="s">
        <v>47</v>
      </c>
      <c r="N907" s="7" t="s">
        <v>1855</v>
      </c>
      <c r="O907" s="6">
        <v>0.56999999999999995</v>
      </c>
      <c r="P907" s="7" t="s">
        <v>36</v>
      </c>
      <c r="Q907" s="7" t="s">
        <v>82</v>
      </c>
      <c r="R907" s="7" t="s">
        <v>83</v>
      </c>
      <c r="S907" s="8" t="s">
        <v>84</v>
      </c>
      <c r="T907" s="6">
        <v>10115</v>
      </c>
      <c r="U907" s="9">
        <v>42040</v>
      </c>
      <c r="V907" s="9">
        <v>42187</v>
      </c>
      <c r="W907" s="9" t="s">
        <v>1831</v>
      </c>
      <c r="X907" s="10">
        <f>NETWORKDAYS(Table1[[#This Row],[Order Date]],Table1[[#This Row],[Ship Date]])</f>
        <v>106</v>
      </c>
      <c r="Y907" s="6">
        <v>-102.93</v>
      </c>
      <c r="Z907" s="6">
        <v>15</v>
      </c>
      <c r="AA907" s="6">
        <v>150.24</v>
      </c>
      <c r="AB907" s="6">
        <v>9.9</v>
      </c>
    </row>
    <row r="908" spans="1:28" ht="39" x14ac:dyDescent="0.45">
      <c r="A908" s="6">
        <v>2803</v>
      </c>
      <c r="B908" s="6">
        <v>86227</v>
      </c>
      <c r="C908" s="7" t="s">
        <v>1856</v>
      </c>
      <c r="D908" s="8" t="s">
        <v>53</v>
      </c>
      <c r="E908" s="7" t="s">
        <v>86</v>
      </c>
      <c r="F908" s="6">
        <v>0.1</v>
      </c>
      <c r="G908" s="6">
        <v>178.47</v>
      </c>
      <c r="H908" s="6">
        <v>19.989999999999998</v>
      </c>
      <c r="I908" s="7" t="s">
        <v>43</v>
      </c>
      <c r="J908" s="7" t="s">
        <v>31</v>
      </c>
      <c r="K908" s="7" t="s">
        <v>45</v>
      </c>
      <c r="L908" s="7" t="s">
        <v>187</v>
      </c>
      <c r="M908" s="7" t="s">
        <v>47</v>
      </c>
      <c r="N908" s="7" t="s">
        <v>807</v>
      </c>
      <c r="O908" s="6">
        <v>0.55000000000000004</v>
      </c>
      <c r="P908" s="7" t="s">
        <v>36</v>
      </c>
      <c r="Q908" s="7" t="s">
        <v>58</v>
      </c>
      <c r="R908" s="7" t="s">
        <v>59</v>
      </c>
      <c r="S908" s="8" t="s">
        <v>1857</v>
      </c>
      <c r="T908" s="6">
        <v>90022</v>
      </c>
      <c r="U908" s="9">
        <v>42040</v>
      </c>
      <c r="V908" s="9">
        <v>42187</v>
      </c>
      <c r="W908" s="9" t="s">
        <v>1831</v>
      </c>
      <c r="X908" s="10">
        <f>NETWORKDAYS(Table1[[#This Row],[Order Date]],Table1[[#This Row],[Ship Date]])</f>
        <v>106</v>
      </c>
      <c r="Y908" s="6">
        <v>-170.98</v>
      </c>
      <c r="Z908" s="6">
        <v>1</v>
      </c>
      <c r="AA908" s="6">
        <v>180.14</v>
      </c>
      <c r="AB908" s="6">
        <v>178.37</v>
      </c>
    </row>
    <row r="909" spans="1:28" ht="51.75" x14ac:dyDescent="0.45">
      <c r="A909" s="6">
        <v>1020</v>
      </c>
      <c r="B909" s="6">
        <v>88634</v>
      </c>
      <c r="C909" s="7" t="s">
        <v>746</v>
      </c>
      <c r="D909" s="8" t="s">
        <v>42</v>
      </c>
      <c r="E909" s="7" t="s">
        <v>29</v>
      </c>
      <c r="F909" s="6">
        <v>7.0000000000000007E-2</v>
      </c>
      <c r="G909" s="6">
        <v>4.13</v>
      </c>
      <c r="H909" s="6">
        <v>5.04</v>
      </c>
      <c r="I909" s="7" t="s">
        <v>43</v>
      </c>
      <c r="J909" s="7" t="s">
        <v>31</v>
      </c>
      <c r="K909" s="7" t="s">
        <v>45</v>
      </c>
      <c r="L909" s="7" t="s">
        <v>46</v>
      </c>
      <c r="M909" s="7" t="s">
        <v>47</v>
      </c>
      <c r="N909" s="7" t="s">
        <v>1858</v>
      </c>
      <c r="O909" s="6">
        <v>0.38</v>
      </c>
      <c r="P909" s="7" t="s">
        <v>36</v>
      </c>
      <c r="Q909" s="7" t="s">
        <v>49</v>
      </c>
      <c r="R909" s="7" t="s">
        <v>189</v>
      </c>
      <c r="S909" s="8" t="s">
        <v>748</v>
      </c>
      <c r="T909" s="6">
        <v>66762</v>
      </c>
      <c r="U909" s="9">
        <v>42041</v>
      </c>
      <c r="V909" s="9">
        <v>42187</v>
      </c>
      <c r="W909" s="9" t="s">
        <v>1831</v>
      </c>
      <c r="X909" s="10">
        <f>NETWORKDAYS(Table1[[#This Row],[Order Date]],Table1[[#This Row],[Ship Date]])</f>
        <v>105</v>
      </c>
      <c r="Y909" s="6">
        <v>-76.424400000000006</v>
      </c>
      <c r="Z909" s="6">
        <v>20</v>
      </c>
      <c r="AA909" s="6">
        <v>79.06</v>
      </c>
      <c r="AB909" s="6">
        <v>4.0599999999999996</v>
      </c>
    </row>
    <row r="910" spans="1:28" ht="64.5" x14ac:dyDescent="0.45">
      <c r="A910" s="6">
        <v>1533</v>
      </c>
      <c r="B910" s="6">
        <v>91328</v>
      </c>
      <c r="C910" s="7" t="s">
        <v>1859</v>
      </c>
      <c r="D910" s="8" t="s">
        <v>42</v>
      </c>
      <c r="E910" s="7" t="s">
        <v>70</v>
      </c>
      <c r="F910" s="6">
        <v>0.02</v>
      </c>
      <c r="G910" s="6">
        <v>4.8899999999999997</v>
      </c>
      <c r="H910" s="6">
        <v>4.93</v>
      </c>
      <c r="I910" s="7" t="s">
        <v>43</v>
      </c>
      <c r="J910" s="7" t="s">
        <v>62</v>
      </c>
      <c r="K910" s="7" t="s">
        <v>71</v>
      </c>
      <c r="L910" s="7" t="s">
        <v>93</v>
      </c>
      <c r="M910" s="7" t="s">
        <v>94</v>
      </c>
      <c r="N910" s="7" t="s">
        <v>1860</v>
      </c>
      <c r="O910" s="6">
        <v>0.66</v>
      </c>
      <c r="P910" s="7" t="s">
        <v>36</v>
      </c>
      <c r="Q910" s="7" t="s">
        <v>49</v>
      </c>
      <c r="R910" s="7" t="s">
        <v>118</v>
      </c>
      <c r="S910" s="8" t="s">
        <v>1861</v>
      </c>
      <c r="T910" s="6">
        <v>63130</v>
      </c>
      <c r="U910" s="9">
        <v>42041</v>
      </c>
      <c r="V910" s="9">
        <v>42187</v>
      </c>
      <c r="W910" s="9" t="s">
        <v>1831</v>
      </c>
      <c r="X910" s="10">
        <f>NETWORKDAYS(Table1[[#This Row],[Order Date]],Table1[[#This Row],[Ship Date]])</f>
        <v>105</v>
      </c>
      <c r="Y910" s="6">
        <v>-56.445999999999998</v>
      </c>
      <c r="Z910" s="6">
        <v>14</v>
      </c>
      <c r="AA910" s="6">
        <v>74.010000000000005</v>
      </c>
      <c r="AB910" s="6">
        <v>4.87</v>
      </c>
    </row>
    <row r="911" spans="1:28" ht="77.25" x14ac:dyDescent="0.45">
      <c r="A911" s="6">
        <v>1533</v>
      </c>
      <c r="B911" s="6">
        <v>91328</v>
      </c>
      <c r="C911" s="7" t="s">
        <v>1859</v>
      </c>
      <c r="D911" s="8" t="s">
        <v>42</v>
      </c>
      <c r="E911" s="7" t="s">
        <v>70</v>
      </c>
      <c r="F911" s="6">
        <v>7.0000000000000007E-2</v>
      </c>
      <c r="G911" s="6">
        <v>10.06</v>
      </c>
      <c r="H911" s="6">
        <v>2.06</v>
      </c>
      <c r="I911" s="7" t="s">
        <v>43</v>
      </c>
      <c r="J911" s="7" t="s">
        <v>62</v>
      </c>
      <c r="K911" s="7" t="s">
        <v>45</v>
      </c>
      <c r="L911" s="7" t="s">
        <v>55</v>
      </c>
      <c r="M911" s="7" t="s">
        <v>56</v>
      </c>
      <c r="N911" s="7" t="s">
        <v>689</v>
      </c>
      <c r="O911" s="6">
        <v>0.39</v>
      </c>
      <c r="P911" s="7" t="s">
        <v>36</v>
      </c>
      <c r="Q911" s="7" t="s">
        <v>49</v>
      </c>
      <c r="R911" s="7" t="s">
        <v>118</v>
      </c>
      <c r="S911" s="8" t="s">
        <v>1861</v>
      </c>
      <c r="T911" s="6">
        <v>63130</v>
      </c>
      <c r="U911" s="9">
        <v>42041</v>
      </c>
      <c r="V911" s="9">
        <v>42187</v>
      </c>
      <c r="W911" s="9" t="s">
        <v>1831</v>
      </c>
      <c r="X911" s="10">
        <f>NETWORKDAYS(Table1[[#This Row],[Order Date]],Table1[[#This Row],[Ship Date]])</f>
        <v>105</v>
      </c>
      <c r="Y911" s="6">
        <v>33.189</v>
      </c>
      <c r="Z911" s="6">
        <v>5</v>
      </c>
      <c r="AA911" s="6">
        <v>48.1</v>
      </c>
      <c r="AB911" s="6">
        <v>9.99</v>
      </c>
    </row>
    <row r="912" spans="1:28" ht="115.5" x14ac:dyDescent="0.45">
      <c r="A912" s="6">
        <v>2135</v>
      </c>
      <c r="B912" s="6">
        <v>91583</v>
      </c>
      <c r="C912" s="7" t="s">
        <v>1862</v>
      </c>
      <c r="D912" s="8" t="s">
        <v>53</v>
      </c>
      <c r="E912" s="7" t="s">
        <v>70</v>
      </c>
      <c r="F912" s="6">
        <v>0.01</v>
      </c>
      <c r="G912" s="6">
        <v>28.99</v>
      </c>
      <c r="H912" s="6">
        <v>8.59</v>
      </c>
      <c r="I912" s="7" t="s">
        <v>43</v>
      </c>
      <c r="J912" s="7" t="s">
        <v>87</v>
      </c>
      <c r="K912" s="7" t="s">
        <v>71</v>
      </c>
      <c r="L912" s="7" t="s">
        <v>234</v>
      </c>
      <c r="M912" s="7" t="s">
        <v>112</v>
      </c>
      <c r="N912" s="7" t="s">
        <v>1863</v>
      </c>
      <c r="O912" s="6">
        <v>0.56000000000000005</v>
      </c>
      <c r="P912" s="7" t="s">
        <v>36</v>
      </c>
      <c r="Q912" s="7" t="s">
        <v>58</v>
      </c>
      <c r="R912" s="7" t="s">
        <v>654</v>
      </c>
      <c r="S912" s="8" t="s">
        <v>1864</v>
      </c>
      <c r="T912" s="6">
        <v>88101</v>
      </c>
      <c r="U912" s="9">
        <v>42041</v>
      </c>
      <c r="V912" s="9">
        <v>42187</v>
      </c>
      <c r="W912" s="9" t="s">
        <v>1831</v>
      </c>
      <c r="X912" s="10">
        <f>NETWORKDAYS(Table1[[#This Row],[Order Date]],Table1[[#This Row],[Ship Date]])</f>
        <v>105</v>
      </c>
      <c r="Y912" s="6">
        <v>196.52328</v>
      </c>
      <c r="Z912" s="6">
        <v>21</v>
      </c>
      <c r="AA912" s="6">
        <v>556.61</v>
      </c>
      <c r="AB912" s="6">
        <v>28.98</v>
      </c>
    </row>
    <row r="913" spans="1:28" ht="128.25" x14ac:dyDescent="0.45">
      <c r="A913" s="6">
        <v>2486</v>
      </c>
      <c r="B913" s="6">
        <v>91414</v>
      </c>
      <c r="C913" s="7" t="s">
        <v>749</v>
      </c>
      <c r="D913" s="8" t="s">
        <v>28</v>
      </c>
      <c r="E913" s="7" t="s">
        <v>70</v>
      </c>
      <c r="F913" s="6">
        <v>0.02</v>
      </c>
      <c r="G913" s="6">
        <v>71.37</v>
      </c>
      <c r="H913" s="6">
        <v>69</v>
      </c>
      <c r="I913" s="7" t="s">
        <v>43</v>
      </c>
      <c r="J913" s="7" t="s">
        <v>31</v>
      </c>
      <c r="K913" s="7" t="s">
        <v>32</v>
      </c>
      <c r="L913" s="7" t="s">
        <v>33</v>
      </c>
      <c r="M913" s="7" t="s">
        <v>131</v>
      </c>
      <c r="N913" s="7" t="s">
        <v>1865</v>
      </c>
      <c r="O913" s="6">
        <v>0.68</v>
      </c>
      <c r="P913" s="7" t="s">
        <v>36</v>
      </c>
      <c r="Q913" s="7" t="s">
        <v>37</v>
      </c>
      <c r="R913" s="7" t="s">
        <v>252</v>
      </c>
      <c r="S913" s="8" t="s">
        <v>751</v>
      </c>
      <c r="T913" s="6">
        <v>30458</v>
      </c>
      <c r="U913" s="9">
        <v>42041</v>
      </c>
      <c r="V913" s="9">
        <v>42187</v>
      </c>
      <c r="W913" s="9" t="s">
        <v>1831</v>
      </c>
      <c r="X913" s="10">
        <f>NETWORKDAYS(Table1[[#This Row],[Order Date]],Table1[[#This Row],[Ship Date]])</f>
        <v>105</v>
      </c>
      <c r="Y913" s="6">
        <v>-439.90800000000002</v>
      </c>
      <c r="Z913" s="6">
        <v>4</v>
      </c>
      <c r="AA913" s="6">
        <v>237.62</v>
      </c>
      <c r="AB913" s="6">
        <v>71.349999999999994</v>
      </c>
    </row>
    <row r="914" spans="1:28" ht="39" x14ac:dyDescent="0.45">
      <c r="A914" s="6">
        <v>1723</v>
      </c>
      <c r="B914" s="6">
        <v>44002</v>
      </c>
      <c r="C914" s="7" t="s">
        <v>1866</v>
      </c>
      <c r="D914" s="8" t="s">
        <v>53</v>
      </c>
      <c r="E914" s="7" t="s">
        <v>86</v>
      </c>
      <c r="F914" s="6">
        <v>0.03</v>
      </c>
      <c r="G914" s="6">
        <v>17.7</v>
      </c>
      <c r="H914" s="6">
        <v>9.4700000000000006</v>
      </c>
      <c r="I914" s="7" t="s">
        <v>43</v>
      </c>
      <c r="J914" s="7" t="s">
        <v>62</v>
      </c>
      <c r="K914" s="7" t="s">
        <v>45</v>
      </c>
      <c r="L914" s="7" t="s">
        <v>187</v>
      </c>
      <c r="M914" s="7" t="s">
        <v>47</v>
      </c>
      <c r="N914" s="7" t="s">
        <v>1814</v>
      </c>
      <c r="O914" s="6">
        <v>0.59</v>
      </c>
      <c r="P914" s="7" t="s">
        <v>36</v>
      </c>
      <c r="Q914" s="7" t="s">
        <v>58</v>
      </c>
      <c r="R914" s="7" t="s">
        <v>59</v>
      </c>
      <c r="S914" s="8" t="s">
        <v>143</v>
      </c>
      <c r="T914" s="6">
        <v>92037</v>
      </c>
      <c r="U914" s="9">
        <v>42042</v>
      </c>
      <c r="V914" s="9">
        <v>42187</v>
      </c>
      <c r="W914" s="9" t="s">
        <v>1831</v>
      </c>
      <c r="X914" s="10">
        <f>NETWORKDAYS(Table1[[#This Row],[Order Date]],Table1[[#This Row],[Ship Date]])</f>
        <v>104</v>
      </c>
      <c r="Y914" s="6">
        <v>-52.33</v>
      </c>
      <c r="Z914" s="6">
        <v>14</v>
      </c>
      <c r="AA914" s="6">
        <v>261.85000000000002</v>
      </c>
      <c r="AB914" s="6">
        <v>17.670000000000002</v>
      </c>
    </row>
    <row r="915" spans="1:28" ht="39" x14ac:dyDescent="0.45">
      <c r="A915" s="6">
        <v>2813</v>
      </c>
      <c r="B915" s="6">
        <v>88819</v>
      </c>
      <c r="C915" s="7" t="s">
        <v>1867</v>
      </c>
      <c r="D915" s="8" t="s">
        <v>28</v>
      </c>
      <c r="E915" s="7" t="s">
        <v>86</v>
      </c>
      <c r="F915" s="6">
        <v>7.0000000000000007E-2</v>
      </c>
      <c r="G915" s="6">
        <v>30.56</v>
      </c>
      <c r="H915" s="6">
        <v>2.99</v>
      </c>
      <c r="I915" s="7" t="s">
        <v>43</v>
      </c>
      <c r="J915" s="7" t="s">
        <v>62</v>
      </c>
      <c r="K915" s="7" t="s">
        <v>45</v>
      </c>
      <c r="L915" s="7" t="s">
        <v>46</v>
      </c>
      <c r="M915" s="7" t="s">
        <v>47</v>
      </c>
      <c r="N915" s="7" t="s">
        <v>1868</v>
      </c>
      <c r="O915" s="6">
        <v>0.35</v>
      </c>
      <c r="P915" s="7" t="s">
        <v>36</v>
      </c>
      <c r="Q915" s="7" t="s">
        <v>37</v>
      </c>
      <c r="R915" s="7" t="s">
        <v>369</v>
      </c>
      <c r="S915" s="8" t="s">
        <v>1869</v>
      </c>
      <c r="T915" s="6">
        <v>37311</v>
      </c>
      <c r="U915" s="9">
        <v>42042</v>
      </c>
      <c r="V915" s="9">
        <v>42187</v>
      </c>
      <c r="W915" s="9" t="s">
        <v>1831</v>
      </c>
      <c r="X915" s="10">
        <f>NETWORKDAYS(Table1[[#This Row],[Order Date]],Table1[[#This Row],[Ship Date]])</f>
        <v>104</v>
      </c>
      <c r="Y915" s="6">
        <v>-95.618600000000001</v>
      </c>
      <c r="Z915" s="6">
        <v>12</v>
      </c>
      <c r="AA915" s="6">
        <v>364.92</v>
      </c>
      <c r="AB915" s="6">
        <v>30.49</v>
      </c>
    </row>
    <row r="916" spans="1:28" ht="51.75" x14ac:dyDescent="0.45">
      <c r="A916" s="6">
        <v>1026</v>
      </c>
      <c r="B916" s="6">
        <v>89005</v>
      </c>
      <c r="C916" s="7" t="s">
        <v>1809</v>
      </c>
      <c r="D916" s="8" t="s">
        <v>78</v>
      </c>
      <c r="E916" s="7" t="s">
        <v>147</v>
      </c>
      <c r="F916" s="6">
        <v>0.08</v>
      </c>
      <c r="G916" s="6">
        <v>65.989999999999995</v>
      </c>
      <c r="H916" s="6">
        <v>5.92</v>
      </c>
      <c r="I916" s="7" t="s">
        <v>43</v>
      </c>
      <c r="J916" s="7" t="s">
        <v>31</v>
      </c>
      <c r="K916" s="7" t="s">
        <v>71</v>
      </c>
      <c r="L916" s="7" t="s">
        <v>234</v>
      </c>
      <c r="M916" s="7" t="s">
        <v>47</v>
      </c>
      <c r="N916" s="7" t="s">
        <v>1870</v>
      </c>
      <c r="O916" s="6">
        <v>0.57999999999999996</v>
      </c>
      <c r="P916" s="7" t="s">
        <v>36</v>
      </c>
      <c r="Q916" s="7" t="s">
        <v>82</v>
      </c>
      <c r="R916" s="7" t="s">
        <v>83</v>
      </c>
      <c r="S916" s="8" t="s">
        <v>1810</v>
      </c>
      <c r="T916" s="6">
        <v>11722</v>
      </c>
      <c r="U916" s="9">
        <v>42042</v>
      </c>
      <c r="V916" s="9">
        <v>42187</v>
      </c>
      <c r="W916" s="9" t="s">
        <v>1831</v>
      </c>
      <c r="X916" s="10">
        <f>NETWORKDAYS(Table1[[#This Row],[Order Date]],Table1[[#This Row],[Ship Date]])</f>
        <v>104</v>
      </c>
      <c r="Y916" s="6">
        <v>624.40164000000004</v>
      </c>
      <c r="Z916" s="6">
        <v>22</v>
      </c>
      <c r="AA916" s="6">
        <v>1137.5999999999999</v>
      </c>
      <c r="AB916" s="6">
        <v>65.91</v>
      </c>
    </row>
    <row r="917" spans="1:28" ht="51.75" x14ac:dyDescent="0.45">
      <c r="A917" s="6">
        <v>3133</v>
      </c>
      <c r="B917" s="6">
        <v>86792</v>
      </c>
      <c r="C917" s="7" t="s">
        <v>176</v>
      </c>
      <c r="D917" s="8" t="s">
        <v>42</v>
      </c>
      <c r="E917" s="7" t="s">
        <v>29</v>
      </c>
      <c r="F917" s="6">
        <v>0.09</v>
      </c>
      <c r="G917" s="6">
        <v>8.4600000000000009</v>
      </c>
      <c r="H917" s="6">
        <v>8.99</v>
      </c>
      <c r="I917" s="7" t="s">
        <v>54</v>
      </c>
      <c r="J917" s="7" t="s">
        <v>62</v>
      </c>
      <c r="K917" s="7" t="s">
        <v>71</v>
      </c>
      <c r="L917" s="7" t="s">
        <v>93</v>
      </c>
      <c r="M917" s="7" t="s">
        <v>94</v>
      </c>
      <c r="N917" s="7" t="s">
        <v>1871</v>
      </c>
      <c r="O917" s="6">
        <v>0.79</v>
      </c>
      <c r="P917" s="7" t="s">
        <v>36</v>
      </c>
      <c r="Q917" s="7" t="s">
        <v>49</v>
      </c>
      <c r="R917" s="7" t="s">
        <v>75</v>
      </c>
      <c r="S917" s="8" t="s">
        <v>178</v>
      </c>
      <c r="T917" s="6">
        <v>60540</v>
      </c>
      <c r="U917" s="9">
        <v>42067</v>
      </c>
      <c r="V917" s="9">
        <v>42188</v>
      </c>
      <c r="W917" s="9" t="s">
        <v>1831</v>
      </c>
      <c r="X917" s="10">
        <f>NETWORKDAYS(Table1[[#This Row],[Order Date]],Table1[[#This Row],[Ship Date]])</f>
        <v>88</v>
      </c>
      <c r="Y917" s="6">
        <v>-100.51</v>
      </c>
      <c r="Z917" s="6">
        <v>5</v>
      </c>
      <c r="AA917" s="6">
        <v>45.03</v>
      </c>
      <c r="AB917" s="6">
        <v>8.3699999999999992</v>
      </c>
    </row>
    <row r="918" spans="1:28" ht="51.75" x14ac:dyDescent="0.45">
      <c r="A918" s="6">
        <v>2376</v>
      </c>
      <c r="B918" s="6">
        <v>91321</v>
      </c>
      <c r="C918" s="7" t="s">
        <v>1872</v>
      </c>
      <c r="D918" s="8" t="s">
        <v>53</v>
      </c>
      <c r="E918" s="7" t="s">
        <v>70</v>
      </c>
      <c r="F918" s="6">
        <v>0.03</v>
      </c>
      <c r="G918" s="6">
        <v>6.98</v>
      </c>
      <c r="H918" s="6">
        <v>9.69</v>
      </c>
      <c r="I918" s="7" t="s">
        <v>43</v>
      </c>
      <c r="J918" s="7" t="s">
        <v>62</v>
      </c>
      <c r="K918" s="7" t="s">
        <v>45</v>
      </c>
      <c r="L918" s="7" t="s">
        <v>187</v>
      </c>
      <c r="M918" s="7" t="s">
        <v>47</v>
      </c>
      <c r="N918" s="7" t="s">
        <v>1873</v>
      </c>
      <c r="O918" s="6">
        <v>0.83</v>
      </c>
      <c r="P918" s="7" t="s">
        <v>36</v>
      </c>
      <c r="Q918" s="7" t="s">
        <v>58</v>
      </c>
      <c r="R918" s="7" t="s">
        <v>184</v>
      </c>
      <c r="S918" s="8" t="s">
        <v>1874</v>
      </c>
      <c r="T918" s="6">
        <v>83843</v>
      </c>
      <c r="U918" s="9">
        <v>42068</v>
      </c>
      <c r="V918" s="9">
        <v>42188</v>
      </c>
      <c r="W918" s="9" t="s">
        <v>1831</v>
      </c>
      <c r="X918" s="10">
        <f>NETWORKDAYS(Table1[[#This Row],[Order Date]],Table1[[#This Row],[Ship Date]])</f>
        <v>87</v>
      </c>
      <c r="Y918" s="6">
        <v>-262.62</v>
      </c>
      <c r="Z918" s="6">
        <v>15</v>
      </c>
      <c r="AA918" s="6">
        <v>109.15</v>
      </c>
      <c r="AB918" s="6">
        <v>6.95</v>
      </c>
    </row>
    <row r="919" spans="1:28" ht="51.75" x14ac:dyDescent="0.45">
      <c r="A919" s="6">
        <v>2944</v>
      </c>
      <c r="B919" s="6">
        <v>90309</v>
      </c>
      <c r="C919" s="7" t="s">
        <v>1875</v>
      </c>
      <c r="D919" s="8" t="s">
        <v>42</v>
      </c>
      <c r="E919" s="7" t="s">
        <v>79</v>
      </c>
      <c r="F919" s="6">
        <v>0.04</v>
      </c>
      <c r="G919" s="6">
        <v>4.55</v>
      </c>
      <c r="H919" s="6">
        <v>1.49</v>
      </c>
      <c r="I919" s="7" t="s">
        <v>43</v>
      </c>
      <c r="J919" s="7" t="s">
        <v>62</v>
      </c>
      <c r="K919" s="7" t="s">
        <v>45</v>
      </c>
      <c r="L919" s="7" t="s">
        <v>46</v>
      </c>
      <c r="M919" s="7" t="s">
        <v>47</v>
      </c>
      <c r="N919" s="7" t="s">
        <v>1803</v>
      </c>
      <c r="O919" s="6">
        <v>0.35</v>
      </c>
      <c r="P919" s="7" t="s">
        <v>36</v>
      </c>
      <c r="Q919" s="7" t="s">
        <v>49</v>
      </c>
      <c r="R919" s="7" t="s">
        <v>192</v>
      </c>
      <c r="S919" s="8" t="s">
        <v>817</v>
      </c>
      <c r="T919" s="6">
        <v>48640</v>
      </c>
      <c r="U919" s="9">
        <v>42068</v>
      </c>
      <c r="V919" s="9">
        <v>42188</v>
      </c>
      <c r="W919" s="9" t="s">
        <v>1831</v>
      </c>
      <c r="X919" s="10">
        <f>NETWORKDAYS(Table1[[#This Row],[Order Date]],Table1[[#This Row],[Ship Date]])</f>
        <v>87</v>
      </c>
      <c r="Y919" s="6">
        <v>28.288</v>
      </c>
      <c r="Z919" s="6">
        <v>13</v>
      </c>
      <c r="AA919" s="6">
        <v>59.75</v>
      </c>
      <c r="AB919" s="6">
        <v>4.51</v>
      </c>
    </row>
    <row r="920" spans="1:28" ht="51.75" x14ac:dyDescent="0.45">
      <c r="A920" s="6">
        <v>392</v>
      </c>
      <c r="B920" s="6">
        <v>86383</v>
      </c>
      <c r="C920" s="7" t="s">
        <v>765</v>
      </c>
      <c r="D920" s="8" t="s">
        <v>42</v>
      </c>
      <c r="E920" s="7" t="s">
        <v>86</v>
      </c>
      <c r="F920" s="6">
        <v>0.02</v>
      </c>
      <c r="G920" s="6">
        <v>34.979999999999997</v>
      </c>
      <c r="H920" s="6">
        <v>7.53</v>
      </c>
      <c r="I920" s="7" t="s">
        <v>43</v>
      </c>
      <c r="J920" s="7" t="s">
        <v>62</v>
      </c>
      <c r="K920" s="7" t="s">
        <v>71</v>
      </c>
      <c r="L920" s="7" t="s">
        <v>93</v>
      </c>
      <c r="M920" s="7" t="s">
        <v>47</v>
      </c>
      <c r="N920" s="7" t="s">
        <v>1876</v>
      </c>
      <c r="O920" s="6">
        <v>0.76</v>
      </c>
      <c r="P920" s="7" t="s">
        <v>36</v>
      </c>
      <c r="Q920" s="7" t="s">
        <v>49</v>
      </c>
      <c r="R920" s="7" t="s">
        <v>118</v>
      </c>
      <c r="S920" s="8" t="s">
        <v>767</v>
      </c>
      <c r="T920" s="6">
        <v>63105</v>
      </c>
      <c r="U920" s="9">
        <v>42068</v>
      </c>
      <c r="V920" s="9">
        <v>42188</v>
      </c>
      <c r="W920" s="9" t="s">
        <v>1831</v>
      </c>
      <c r="X920" s="10">
        <f>NETWORKDAYS(Table1[[#This Row],[Order Date]],Table1[[#This Row],[Ship Date]])</f>
        <v>87</v>
      </c>
      <c r="Y920" s="6">
        <v>-159.68</v>
      </c>
      <c r="Z920" s="6">
        <v>1</v>
      </c>
      <c r="AA920" s="6">
        <v>37.159999999999997</v>
      </c>
      <c r="AB920" s="6">
        <v>34.96</v>
      </c>
    </row>
    <row r="921" spans="1:28" ht="26.25" x14ac:dyDescent="0.45">
      <c r="A921" s="6">
        <v>868</v>
      </c>
      <c r="B921" s="6">
        <v>91195</v>
      </c>
      <c r="C921" s="7" t="s">
        <v>1280</v>
      </c>
      <c r="D921" s="8" t="s">
        <v>42</v>
      </c>
      <c r="E921" s="7" t="s">
        <v>29</v>
      </c>
      <c r="F921" s="6">
        <v>0.06</v>
      </c>
      <c r="G921" s="6">
        <v>6.48</v>
      </c>
      <c r="H921" s="6">
        <v>8.8800000000000008</v>
      </c>
      <c r="I921" s="7" t="s">
        <v>43</v>
      </c>
      <c r="J921" s="7" t="s">
        <v>62</v>
      </c>
      <c r="K921" s="7" t="s">
        <v>45</v>
      </c>
      <c r="L921" s="7" t="s">
        <v>55</v>
      </c>
      <c r="M921" s="7" t="s">
        <v>47</v>
      </c>
      <c r="N921" s="7" t="s">
        <v>1877</v>
      </c>
      <c r="O921" s="6">
        <v>0.37</v>
      </c>
      <c r="P921" s="7" t="s">
        <v>36</v>
      </c>
      <c r="Q921" s="7" t="s">
        <v>49</v>
      </c>
      <c r="R921" s="7" t="s">
        <v>50</v>
      </c>
      <c r="S921" s="8" t="s">
        <v>1282</v>
      </c>
      <c r="T921" s="6">
        <v>55126</v>
      </c>
      <c r="U921" s="9">
        <v>42069</v>
      </c>
      <c r="V921" s="9">
        <v>42188</v>
      </c>
      <c r="W921" s="9" t="s">
        <v>1831</v>
      </c>
      <c r="X921" s="10">
        <f>NETWORKDAYS(Table1[[#This Row],[Order Date]],Table1[[#This Row],[Ship Date]])</f>
        <v>86</v>
      </c>
      <c r="Y921" s="6">
        <v>-237.47</v>
      </c>
      <c r="Z921" s="6">
        <v>20</v>
      </c>
      <c r="AA921" s="6">
        <v>125.77</v>
      </c>
      <c r="AB921" s="6">
        <v>6.42</v>
      </c>
    </row>
    <row r="922" spans="1:28" ht="26.25" x14ac:dyDescent="0.45">
      <c r="A922" s="6">
        <v>3008</v>
      </c>
      <c r="B922" s="6">
        <v>89414</v>
      </c>
      <c r="C922" s="7" t="s">
        <v>956</v>
      </c>
      <c r="D922" s="8" t="s">
        <v>42</v>
      </c>
      <c r="E922" s="7" t="s">
        <v>29</v>
      </c>
      <c r="F922" s="6">
        <v>0.05</v>
      </c>
      <c r="G922" s="6">
        <v>9.99</v>
      </c>
      <c r="H922" s="6">
        <v>4.78</v>
      </c>
      <c r="I922" s="7" t="s">
        <v>43</v>
      </c>
      <c r="J922" s="7" t="s">
        <v>87</v>
      </c>
      <c r="K922" s="7" t="s">
        <v>45</v>
      </c>
      <c r="L922" s="7" t="s">
        <v>55</v>
      </c>
      <c r="M922" s="7" t="s">
        <v>47</v>
      </c>
      <c r="N922" s="7" t="s">
        <v>326</v>
      </c>
      <c r="O922" s="6">
        <v>0.4</v>
      </c>
      <c r="P922" s="7" t="s">
        <v>36</v>
      </c>
      <c r="Q922" s="7" t="s">
        <v>49</v>
      </c>
      <c r="R922" s="7" t="s">
        <v>50</v>
      </c>
      <c r="S922" s="8" t="s">
        <v>958</v>
      </c>
      <c r="T922" s="6">
        <v>55343</v>
      </c>
      <c r="U922" s="9">
        <v>42069</v>
      </c>
      <c r="V922" s="9">
        <v>42188</v>
      </c>
      <c r="W922" s="9" t="s">
        <v>1831</v>
      </c>
      <c r="X922" s="10">
        <f>NETWORKDAYS(Table1[[#This Row],[Order Date]],Table1[[#This Row],[Ship Date]])</f>
        <v>86</v>
      </c>
      <c r="Y922" s="6">
        <v>41.3</v>
      </c>
      <c r="Z922" s="6">
        <v>20</v>
      </c>
      <c r="AA922" s="6">
        <v>203.37</v>
      </c>
      <c r="AB922" s="6">
        <v>9.94</v>
      </c>
    </row>
    <row r="923" spans="1:28" ht="51.75" x14ac:dyDescent="0.45">
      <c r="A923" s="6">
        <v>1771</v>
      </c>
      <c r="B923" s="6">
        <v>89106</v>
      </c>
      <c r="C923" s="7" t="s">
        <v>1878</v>
      </c>
      <c r="D923" s="8" t="s">
        <v>42</v>
      </c>
      <c r="E923" s="7" t="s">
        <v>86</v>
      </c>
      <c r="F923" s="6">
        <v>7.0000000000000007E-2</v>
      </c>
      <c r="G923" s="6">
        <v>60.98</v>
      </c>
      <c r="H923" s="6">
        <v>49</v>
      </c>
      <c r="I923" s="7" t="s">
        <v>43</v>
      </c>
      <c r="J923" s="7" t="s">
        <v>87</v>
      </c>
      <c r="K923" s="7" t="s">
        <v>45</v>
      </c>
      <c r="L923" s="7" t="s">
        <v>63</v>
      </c>
      <c r="M923" s="7" t="s">
        <v>131</v>
      </c>
      <c r="N923" s="7" t="s">
        <v>1356</v>
      </c>
      <c r="O923" s="6">
        <v>0.59</v>
      </c>
      <c r="P923" s="7" t="s">
        <v>36</v>
      </c>
      <c r="Q923" s="7" t="s">
        <v>49</v>
      </c>
      <c r="R923" s="7" t="s">
        <v>75</v>
      </c>
      <c r="S923" s="8" t="s">
        <v>322</v>
      </c>
      <c r="T923" s="6">
        <v>61032</v>
      </c>
      <c r="U923" s="9">
        <v>42069</v>
      </c>
      <c r="V923" s="9">
        <v>42188</v>
      </c>
      <c r="W923" s="9" t="s">
        <v>1831</v>
      </c>
      <c r="X923" s="10">
        <f>NETWORKDAYS(Table1[[#This Row],[Order Date]],Table1[[#This Row],[Ship Date]])</f>
        <v>86</v>
      </c>
      <c r="Y923" s="6">
        <v>-807.89</v>
      </c>
      <c r="Z923" s="6">
        <v>7</v>
      </c>
      <c r="AA923" s="6">
        <v>410.17</v>
      </c>
      <c r="AB923" s="6">
        <v>60.91</v>
      </c>
    </row>
    <row r="924" spans="1:28" ht="51.75" x14ac:dyDescent="0.45">
      <c r="A924" s="6">
        <v>1020</v>
      </c>
      <c r="B924" s="6">
        <v>88632</v>
      </c>
      <c r="C924" s="7" t="s">
        <v>746</v>
      </c>
      <c r="D924" s="8" t="s">
        <v>42</v>
      </c>
      <c r="E924" s="7" t="s">
        <v>29</v>
      </c>
      <c r="F924" s="6">
        <v>0.09</v>
      </c>
      <c r="G924" s="6">
        <v>517.48</v>
      </c>
      <c r="H924" s="6">
        <v>16.63</v>
      </c>
      <c r="I924" s="7" t="s">
        <v>30</v>
      </c>
      <c r="J924" s="7" t="s">
        <v>31</v>
      </c>
      <c r="K924" s="7" t="s">
        <v>71</v>
      </c>
      <c r="L924" s="7" t="s">
        <v>72</v>
      </c>
      <c r="M924" s="7" t="s">
        <v>34</v>
      </c>
      <c r="N924" s="7" t="s">
        <v>1879</v>
      </c>
      <c r="O924" s="6">
        <v>0.59</v>
      </c>
      <c r="P924" s="7" t="s">
        <v>36</v>
      </c>
      <c r="Q924" s="7" t="s">
        <v>49</v>
      </c>
      <c r="R924" s="7" t="s">
        <v>189</v>
      </c>
      <c r="S924" s="8" t="s">
        <v>748</v>
      </c>
      <c r="T924" s="6">
        <v>66762</v>
      </c>
      <c r="U924" s="9">
        <v>42070</v>
      </c>
      <c r="V924" s="9">
        <v>42188</v>
      </c>
      <c r="W924" s="9" t="s">
        <v>1831</v>
      </c>
      <c r="X924" s="10">
        <f>NETWORKDAYS(Table1[[#This Row],[Order Date]],Table1[[#This Row],[Ship Date]])</f>
        <v>85</v>
      </c>
      <c r="Y924" s="6">
        <v>909.36</v>
      </c>
      <c r="Z924" s="6">
        <v>5</v>
      </c>
      <c r="AA924" s="6">
        <v>2354.54</v>
      </c>
      <c r="AB924" s="6">
        <v>517.39</v>
      </c>
    </row>
    <row r="925" spans="1:28" ht="51.75" x14ac:dyDescent="0.45">
      <c r="A925" s="6">
        <v>1246</v>
      </c>
      <c r="B925" s="6">
        <v>36452</v>
      </c>
      <c r="C925" s="7" t="s">
        <v>1880</v>
      </c>
      <c r="D925" s="8" t="s">
        <v>78</v>
      </c>
      <c r="E925" s="7" t="s">
        <v>70</v>
      </c>
      <c r="F925" s="6">
        <v>0.04</v>
      </c>
      <c r="G925" s="6">
        <v>6.98</v>
      </c>
      <c r="H925" s="6">
        <v>2.83</v>
      </c>
      <c r="I925" s="7" t="s">
        <v>43</v>
      </c>
      <c r="J925" s="7" t="s">
        <v>87</v>
      </c>
      <c r="K925" s="7" t="s">
        <v>32</v>
      </c>
      <c r="L925" s="7" t="s">
        <v>99</v>
      </c>
      <c r="M925" s="7" t="s">
        <v>94</v>
      </c>
      <c r="N925" s="7" t="s">
        <v>1881</v>
      </c>
      <c r="O925" s="6">
        <v>0.37</v>
      </c>
      <c r="P925" s="7" t="s">
        <v>36</v>
      </c>
      <c r="Q925" s="7" t="s">
        <v>82</v>
      </c>
      <c r="R925" s="7" t="s">
        <v>83</v>
      </c>
      <c r="S925" s="8" t="s">
        <v>84</v>
      </c>
      <c r="T925" s="6">
        <v>10009</v>
      </c>
      <c r="U925" s="9">
        <v>42099</v>
      </c>
      <c r="V925" s="9">
        <v>42189</v>
      </c>
      <c r="W925" s="9" t="s">
        <v>1831</v>
      </c>
      <c r="X925" s="10">
        <f>NETWORKDAYS(Table1[[#This Row],[Order Date]],Table1[[#This Row],[Ship Date]])</f>
        <v>65</v>
      </c>
      <c r="Y925" s="6">
        <v>46.01</v>
      </c>
      <c r="Z925" s="6">
        <v>18</v>
      </c>
      <c r="AA925" s="6">
        <v>129.47999999999999</v>
      </c>
      <c r="AB925" s="6">
        <v>6.94</v>
      </c>
    </row>
    <row r="926" spans="1:28" ht="51.75" x14ac:dyDescent="0.45">
      <c r="A926" s="6">
        <v>1247</v>
      </c>
      <c r="B926" s="6">
        <v>91555</v>
      </c>
      <c r="C926" s="7" t="s">
        <v>1882</v>
      </c>
      <c r="D926" s="8" t="s">
        <v>42</v>
      </c>
      <c r="E926" s="7" t="s">
        <v>70</v>
      </c>
      <c r="F926" s="6">
        <v>0.04</v>
      </c>
      <c r="G926" s="6">
        <v>6.98</v>
      </c>
      <c r="H926" s="6">
        <v>2.83</v>
      </c>
      <c r="I926" s="7" t="s">
        <v>43</v>
      </c>
      <c r="J926" s="7" t="s">
        <v>87</v>
      </c>
      <c r="K926" s="7" t="s">
        <v>32</v>
      </c>
      <c r="L926" s="7" t="s">
        <v>99</v>
      </c>
      <c r="M926" s="7" t="s">
        <v>94</v>
      </c>
      <c r="N926" s="7" t="s">
        <v>1881</v>
      </c>
      <c r="O926" s="6">
        <v>0.37</v>
      </c>
      <c r="P926" s="7" t="s">
        <v>36</v>
      </c>
      <c r="Q926" s="7" t="s">
        <v>49</v>
      </c>
      <c r="R926" s="7" t="s">
        <v>236</v>
      </c>
      <c r="S926" s="8" t="s">
        <v>1883</v>
      </c>
      <c r="T926" s="6">
        <v>78641</v>
      </c>
      <c r="U926" s="9">
        <v>42099</v>
      </c>
      <c r="V926" s="9">
        <v>42189</v>
      </c>
      <c r="W926" s="9" t="s">
        <v>1831</v>
      </c>
      <c r="X926" s="10">
        <f>NETWORKDAYS(Table1[[#This Row],[Order Date]],Table1[[#This Row],[Ship Date]])</f>
        <v>65</v>
      </c>
      <c r="Y926" s="6">
        <v>24.819299999999998</v>
      </c>
      <c r="Z926" s="6">
        <v>5</v>
      </c>
      <c r="AA926" s="6">
        <v>35.97</v>
      </c>
      <c r="AB926" s="6">
        <v>6.94</v>
      </c>
    </row>
    <row r="927" spans="1:28" ht="51.75" x14ac:dyDescent="0.45">
      <c r="A927" s="6">
        <v>1459</v>
      </c>
      <c r="B927" s="6">
        <v>86734</v>
      </c>
      <c r="C927" s="7" t="s">
        <v>1884</v>
      </c>
      <c r="D927" s="8" t="s">
        <v>28</v>
      </c>
      <c r="E927" s="7" t="s">
        <v>70</v>
      </c>
      <c r="F927" s="6">
        <v>0.05</v>
      </c>
      <c r="G927" s="6">
        <v>85.99</v>
      </c>
      <c r="H927" s="6">
        <v>0.99</v>
      </c>
      <c r="I927" s="7" t="s">
        <v>43</v>
      </c>
      <c r="J927" s="7" t="s">
        <v>44</v>
      </c>
      <c r="K927" s="7" t="s">
        <v>71</v>
      </c>
      <c r="L927" s="7" t="s">
        <v>234</v>
      </c>
      <c r="M927" s="7" t="s">
        <v>56</v>
      </c>
      <c r="N927" s="7" t="s">
        <v>382</v>
      </c>
      <c r="O927" s="6">
        <v>0.55000000000000004</v>
      </c>
      <c r="P927" s="7" t="s">
        <v>36</v>
      </c>
      <c r="Q927" s="7" t="s">
        <v>37</v>
      </c>
      <c r="R927" s="7" t="s">
        <v>385</v>
      </c>
      <c r="S927" s="8" t="s">
        <v>1885</v>
      </c>
      <c r="T927" s="6">
        <v>29687</v>
      </c>
      <c r="U927" s="9">
        <v>42099</v>
      </c>
      <c r="V927" s="9">
        <v>42189</v>
      </c>
      <c r="W927" s="9" t="s">
        <v>1831</v>
      </c>
      <c r="X927" s="10">
        <f>NETWORKDAYS(Table1[[#This Row],[Order Date]],Table1[[#This Row],[Ship Date]])</f>
        <v>65</v>
      </c>
      <c r="Y927" s="6">
        <v>36.216000000000001</v>
      </c>
      <c r="Z927" s="6">
        <v>4</v>
      </c>
      <c r="AA927" s="6">
        <v>291.64</v>
      </c>
      <c r="AB927" s="6">
        <v>85.94</v>
      </c>
    </row>
    <row r="928" spans="1:28" ht="77.25" x14ac:dyDescent="0.45">
      <c r="A928" s="6">
        <v>1891</v>
      </c>
      <c r="B928" s="6">
        <v>90630</v>
      </c>
      <c r="C928" s="7" t="s">
        <v>1886</v>
      </c>
      <c r="D928" s="8" t="s">
        <v>78</v>
      </c>
      <c r="E928" s="7" t="s">
        <v>147</v>
      </c>
      <c r="F928" s="6">
        <v>0.03</v>
      </c>
      <c r="G928" s="6">
        <v>320.64</v>
      </c>
      <c r="H928" s="6">
        <v>29.2</v>
      </c>
      <c r="I928" s="7" t="s">
        <v>30</v>
      </c>
      <c r="J928" s="7" t="s">
        <v>87</v>
      </c>
      <c r="K928" s="7" t="s">
        <v>32</v>
      </c>
      <c r="L928" s="7" t="s">
        <v>33</v>
      </c>
      <c r="M928" s="7" t="s">
        <v>34</v>
      </c>
      <c r="N928" s="7" t="s">
        <v>1887</v>
      </c>
      <c r="O928" s="6">
        <v>0.66</v>
      </c>
      <c r="P928" s="7" t="s">
        <v>36</v>
      </c>
      <c r="Q928" s="7" t="s">
        <v>82</v>
      </c>
      <c r="R928" s="7" t="s">
        <v>173</v>
      </c>
      <c r="S928" s="8" t="s">
        <v>1888</v>
      </c>
      <c r="T928" s="6">
        <v>45801</v>
      </c>
      <c r="U928" s="9">
        <v>42099</v>
      </c>
      <c r="V928" s="9">
        <v>42189</v>
      </c>
      <c r="W928" s="9" t="s">
        <v>1831</v>
      </c>
      <c r="X928" s="10">
        <f>NETWORKDAYS(Table1[[#This Row],[Order Date]],Table1[[#This Row],[Ship Date]])</f>
        <v>65</v>
      </c>
      <c r="Y928" s="6">
        <v>429.75435599999997</v>
      </c>
      <c r="Z928" s="6">
        <v>7</v>
      </c>
      <c r="AA928" s="6">
        <v>2233.46</v>
      </c>
      <c r="AB928" s="6">
        <v>320.61</v>
      </c>
    </row>
    <row r="929" spans="1:28" ht="90" x14ac:dyDescent="0.45">
      <c r="A929" s="6">
        <v>2960</v>
      </c>
      <c r="B929" s="6">
        <v>90646</v>
      </c>
      <c r="C929" s="7" t="s">
        <v>1889</v>
      </c>
      <c r="D929" s="8" t="s">
        <v>28</v>
      </c>
      <c r="E929" s="7" t="s">
        <v>147</v>
      </c>
      <c r="F929" s="6">
        <v>0.1</v>
      </c>
      <c r="G929" s="6">
        <v>36.549999999999997</v>
      </c>
      <c r="H929" s="6">
        <v>13.89</v>
      </c>
      <c r="I929" s="7" t="s">
        <v>43</v>
      </c>
      <c r="J929" s="7" t="s">
        <v>62</v>
      </c>
      <c r="K929" s="7" t="s">
        <v>45</v>
      </c>
      <c r="L929" s="7" t="s">
        <v>105</v>
      </c>
      <c r="M929" s="7" t="s">
        <v>56</v>
      </c>
      <c r="N929" s="7" t="s">
        <v>1268</v>
      </c>
      <c r="O929" s="6">
        <v>0.41</v>
      </c>
      <c r="P929" s="7" t="s">
        <v>36</v>
      </c>
      <c r="Q929" s="7" t="s">
        <v>37</v>
      </c>
      <c r="R929" s="7" t="s">
        <v>333</v>
      </c>
      <c r="S929" s="8" t="s">
        <v>1890</v>
      </c>
      <c r="T929" s="6">
        <v>72956</v>
      </c>
      <c r="U929" s="9">
        <v>42099</v>
      </c>
      <c r="V929" s="9">
        <v>42189</v>
      </c>
      <c r="W929" s="9" t="s">
        <v>1831</v>
      </c>
      <c r="X929" s="10">
        <f>NETWORKDAYS(Table1[[#This Row],[Order Date]],Table1[[#This Row],[Ship Date]])</f>
        <v>65</v>
      </c>
      <c r="Y929" s="6">
        <v>-89.572000000000003</v>
      </c>
      <c r="Z929" s="6">
        <v>11</v>
      </c>
      <c r="AA929" s="6">
        <v>379.72</v>
      </c>
      <c r="AB929" s="6">
        <v>36.450000000000003</v>
      </c>
    </row>
    <row r="930" spans="1:28" ht="26.25" x14ac:dyDescent="0.45">
      <c r="A930" s="6">
        <v>1113</v>
      </c>
      <c r="B930" s="6">
        <v>90833</v>
      </c>
      <c r="C930" s="7" t="s">
        <v>782</v>
      </c>
      <c r="D930" s="8" t="s">
        <v>53</v>
      </c>
      <c r="E930" s="7" t="s">
        <v>29</v>
      </c>
      <c r="F930" s="6">
        <v>0.01</v>
      </c>
      <c r="G930" s="6">
        <v>2.89</v>
      </c>
      <c r="H930" s="6">
        <v>0.5</v>
      </c>
      <c r="I930" s="7" t="s">
        <v>43</v>
      </c>
      <c r="J930" s="7" t="s">
        <v>62</v>
      </c>
      <c r="K930" s="7" t="s">
        <v>45</v>
      </c>
      <c r="L930" s="7" t="s">
        <v>121</v>
      </c>
      <c r="M930" s="7" t="s">
        <v>47</v>
      </c>
      <c r="N930" s="7" t="s">
        <v>1325</v>
      </c>
      <c r="O930" s="6">
        <v>0.38</v>
      </c>
      <c r="P930" s="7" t="s">
        <v>36</v>
      </c>
      <c r="Q930" s="7" t="s">
        <v>58</v>
      </c>
      <c r="R930" s="7" t="s">
        <v>442</v>
      </c>
      <c r="S930" s="8" t="s">
        <v>784</v>
      </c>
      <c r="T930" s="6">
        <v>80004</v>
      </c>
      <c r="U930" s="9">
        <v>42100</v>
      </c>
      <c r="V930" s="9">
        <v>42189</v>
      </c>
      <c r="W930" s="9" t="s">
        <v>1831</v>
      </c>
      <c r="X930" s="10">
        <f>NETWORKDAYS(Table1[[#This Row],[Order Date]],Table1[[#This Row],[Ship Date]])</f>
        <v>65</v>
      </c>
      <c r="Y930" s="6">
        <v>29.725200000000001</v>
      </c>
      <c r="Z930" s="6">
        <v>14</v>
      </c>
      <c r="AA930" s="6">
        <v>43.08</v>
      </c>
      <c r="AB930" s="6">
        <v>2.88</v>
      </c>
    </row>
    <row r="931" spans="1:28" ht="51.75" x14ac:dyDescent="0.45">
      <c r="A931" s="6">
        <v>1620</v>
      </c>
      <c r="B931" s="6">
        <v>90248</v>
      </c>
      <c r="C931" s="7" t="s">
        <v>1891</v>
      </c>
      <c r="D931" s="8" t="s">
        <v>78</v>
      </c>
      <c r="E931" s="7" t="s">
        <v>70</v>
      </c>
      <c r="F931" s="6">
        <v>0.02</v>
      </c>
      <c r="G931" s="6">
        <v>45.99</v>
      </c>
      <c r="H931" s="6">
        <v>4.99</v>
      </c>
      <c r="I931" s="7" t="s">
        <v>54</v>
      </c>
      <c r="J931" s="7" t="s">
        <v>44</v>
      </c>
      <c r="K931" s="7" t="s">
        <v>71</v>
      </c>
      <c r="L931" s="7" t="s">
        <v>234</v>
      </c>
      <c r="M931" s="7" t="s">
        <v>47</v>
      </c>
      <c r="N931" s="7" t="s">
        <v>1892</v>
      </c>
      <c r="O931" s="6">
        <v>0.56999999999999995</v>
      </c>
      <c r="P931" s="7" t="s">
        <v>36</v>
      </c>
      <c r="Q931" s="7" t="s">
        <v>82</v>
      </c>
      <c r="R931" s="7" t="s">
        <v>291</v>
      </c>
      <c r="S931" s="8" t="s">
        <v>1893</v>
      </c>
      <c r="T931" s="6">
        <v>17602</v>
      </c>
      <c r="U931" s="9">
        <v>42100</v>
      </c>
      <c r="V931" s="9">
        <v>42189</v>
      </c>
      <c r="W931" s="9" t="s">
        <v>1831</v>
      </c>
      <c r="X931" s="10">
        <f>NETWORKDAYS(Table1[[#This Row],[Order Date]],Table1[[#This Row],[Ship Date]])</f>
        <v>65</v>
      </c>
      <c r="Y931" s="6">
        <v>3.96</v>
      </c>
      <c r="Z931" s="6">
        <v>4</v>
      </c>
      <c r="AA931" s="6">
        <v>163.01</v>
      </c>
      <c r="AB931" s="6">
        <v>45.97</v>
      </c>
    </row>
    <row r="932" spans="1:28" ht="90" x14ac:dyDescent="0.45">
      <c r="A932" s="6">
        <v>102</v>
      </c>
      <c r="B932" s="6">
        <v>42599</v>
      </c>
      <c r="C932" s="7" t="s">
        <v>1894</v>
      </c>
      <c r="D932" s="8" t="s">
        <v>78</v>
      </c>
      <c r="E932" s="7" t="s">
        <v>86</v>
      </c>
      <c r="F932" s="6">
        <v>0.04</v>
      </c>
      <c r="G932" s="6">
        <v>300.98</v>
      </c>
      <c r="H932" s="6">
        <v>54.92</v>
      </c>
      <c r="I932" s="7" t="s">
        <v>30</v>
      </c>
      <c r="J932" s="7" t="s">
        <v>44</v>
      </c>
      <c r="K932" s="7" t="s">
        <v>32</v>
      </c>
      <c r="L932" s="7" t="s">
        <v>88</v>
      </c>
      <c r="M932" s="7" t="s">
        <v>34</v>
      </c>
      <c r="N932" s="7" t="s">
        <v>203</v>
      </c>
      <c r="O932" s="6">
        <v>0.55000000000000004</v>
      </c>
      <c r="P932" s="7" t="s">
        <v>36</v>
      </c>
      <c r="Q932" s="7" t="s">
        <v>82</v>
      </c>
      <c r="R932" s="7" t="s">
        <v>152</v>
      </c>
      <c r="S932" s="8" t="s">
        <v>153</v>
      </c>
      <c r="T932" s="6">
        <v>2129</v>
      </c>
      <c r="U932" s="9">
        <v>42100</v>
      </c>
      <c r="V932" s="9">
        <v>42189</v>
      </c>
      <c r="W932" s="9" t="s">
        <v>1831</v>
      </c>
      <c r="X932" s="10">
        <f>NETWORKDAYS(Table1[[#This Row],[Order Date]],Table1[[#This Row],[Ship Date]])</f>
        <v>65</v>
      </c>
      <c r="Y932" s="6">
        <v>2023.75</v>
      </c>
      <c r="Z932" s="6">
        <v>31</v>
      </c>
      <c r="AA932" s="6">
        <v>9459.94</v>
      </c>
      <c r="AB932" s="6">
        <v>300.94</v>
      </c>
    </row>
    <row r="933" spans="1:28" ht="90" x14ac:dyDescent="0.45">
      <c r="A933" s="6">
        <v>107</v>
      </c>
      <c r="B933" s="6">
        <v>88204</v>
      </c>
      <c r="C933" s="7" t="s">
        <v>1895</v>
      </c>
      <c r="D933" s="8" t="s">
        <v>78</v>
      </c>
      <c r="E933" s="7" t="s">
        <v>86</v>
      </c>
      <c r="F933" s="6">
        <v>0.04</v>
      </c>
      <c r="G933" s="6">
        <v>300.98</v>
      </c>
      <c r="H933" s="6">
        <v>54.92</v>
      </c>
      <c r="I933" s="7" t="s">
        <v>30</v>
      </c>
      <c r="J933" s="7" t="s">
        <v>44</v>
      </c>
      <c r="K933" s="7" t="s">
        <v>32</v>
      </c>
      <c r="L933" s="7" t="s">
        <v>88</v>
      </c>
      <c r="M933" s="7" t="s">
        <v>34</v>
      </c>
      <c r="N933" s="7" t="s">
        <v>203</v>
      </c>
      <c r="O933" s="6">
        <v>0.55000000000000004</v>
      </c>
      <c r="P933" s="7" t="s">
        <v>36</v>
      </c>
      <c r="Q933" s="7" t="s">
        <v>82</v>
      </c>
      <c r="R933" s="7" t="s">
        <v>302</v>
      </c>
      <c r="S933" s="8" t="s">
        <v>1896</v>
      </c>
      <c r="T933" s="6">
        <v>3820</v>
      </c>
      <c r="U933" s="9">
        <v>42100</v>
      </c>
      <c r="V933" s="9">
        <v>42189</v>
      </c>
      <c r="W933" s="9" t="s">
        <v>1831</v>
      </c>
      <c r="X933" s="10">
        <f>NETWORKDAYS(Table1[[#This Row],[Order Date]],Table1[[#This Row],[Ship Date]])</f>
        <v>65</v>
      </c>
      <c r="Y933" s="6">
        <v>1684.4763</v>
      </c>
      <c r="Z933" s="6">
        <v>8</v>
      </c>
      <c r="AA933" s="6">
        <v>2441.27</v>
      </c>
      <c r="AB933" s="6">
        <v>300.94</v>
      </c>
    </row>
    <row r="934" spans="1:28" ht="77.25" x14ac:dyDescent="0.45">
      <c r="A934" s="6">
        <v>786</v>
      </c>
      <c r="B934" s="6">
        <v>91513</v>
      </c>
      <c r="C934" s="7" t="s">
        <v>1897</v>
      </c>
      <c r="D934" s="8" t="s">
        <v>53</v>
      </c>
      <c r="E934" s="7" t="s">
        <v>86</v>
      </c>
      <c r="F934" s="6">
        <v>0</v>
      </c>
      <c r="G934" s="6">
        <v>8.34</v>
      </c>
      <c r="H934" s="6">
        <v>4.82</v>
      </c>
      <c r="I934" s="7" t="s">
        <v>43</v>
      </c>
      <c r="J934" s="7" t="s">
        <v>87</v>
      </c>
      <c r="K934" s="7" t="s">
        <v>45</v>
      </c>
      <c r="L934" s="7" t="s">
        <v>55</v>
      </c>
      <c r="M934" s="7" t="s">
        <v>47</v>
      </c>
      <c r="N934" s="7" t="s">
        <v>739</v>
      </c>
      <c r="O934" s="6">
        <v>0.4</v>
      </c>
      <c r="P934" s="7" t="s">
        <v>36</v>
      </c>
      <c r="Q934" s="7" t="s">
        <v>58</v>
      </c>
      <c r="R934" s="7" t="s">
        <v>59</v>
      </c>
      <c r="S934" s="8" t="s">
        <v>1898</v>
      </c>
      <c r="T934" s="6">
        <v>92691</v>
      </c>
      <c r="U934" s="9">
        <v>42100</v>
      </c>
      <c r="V934" s="9">
        <v>42189</v>
      </c>
      <c r="W934" s="9" t="s">
        <v>1831</v>
      </c>
      <c r="X934" s="10">
        <f>NETWORKDAYS(Table1[[#This Row],[Order Date]],Table1[[#This Row],[Ship Date]])</f>
        <v>65</v>
      </c>
      <c r="Y934" s="6">
        <v>-5.05</v>
      </c>
      <c r="Z934" s="6">
        <v>9</v>
      </c>
      <c r="AA934" s="6">
        <v>76.23</v>
      </c>
      <c r="AB934" s="6">
        <v>8.34</v>
      </c>
    </row>
    <row r="935" spans="1:28" ht="39" x14ac:dyDescent="0.45">
      <c r="A935" s="6">
        <v>411</v>
      </c>
      <c r="B935" s="6">
        <v>87905</v>
      </c>
      <c r="C935" s="7" t="s">
        <v>1899</v>
      </c>
      <c r="D935" s="8" t="s">
        <v>53</v>
      </c>
      <c r="E935" s="7" t="s">
        <v>70</v>
      </c>
      <c r="F935" s="6">
        <v>0.05</v>
      </c>
      <c r="G935" s="6">
        <v>178.47</v>
      </c>
      <c r="H935" s="6">
        <v>19.989999999999998</v>
      </c>
      <c r="I935" s="7" t="s">
        <v>54</v>
      </c>
      <c r="J935" s="7" t="s">
        <v>44</v>
      </c>
      <c r="K935" s="7" t="s">
        <v>45</v>
      </c>
      <c r="L935" s="7" t="s">
        <v>187</v>
      </c>
      <c r="M935" s="7" t="s">
        <v>47</v>
      </c>
      <c r="N935" s="7" t="s">
        <v>807</v>
      </c>
      <c r="O935" s="6">
        <v>0.55000000000000004</v>
      </c>
      <c r="P935" s="7" t="s">
        <v>36</v>
      </c>
      <c r="Q935" s="7" t="s">
        <v>58</v>
      </c>
      <c r="R935" s="7" t="s">
        <v>59</v>
      </c>
      <c r="S935" s="8" t="s">
        <v>249</v>
      </c>
      <c r="T935" s="6">
        <v>94601</v>
      </c>
      <c r="U935" s="9">
        <v>42128</v>
      </c>
      <c r="V935" s="9">
        <v>42190</v>
      </c>
      <c r="W935" s="9" t="s">
        <v>1831</v>
      </c>
      <c r="X935" s="10">
        <f>NETWORKDAYS(Table1[[#This Row],[Order Date]],Table1[[#This Row],[Ship Date]])</f>
        <v>45</v>
      </c>
      <c r="Y935" s="6">
        <v>943</v>
      </c>
      <c r="Z935" s="6">
        <v>9</v>
      </c>
      <c r="AA935" s="6">
        <v>1531.31</v>
      </c>
      <c r="AB935" s="6">
        <v>178.42</v>
      </c>
    </row>
    <row r="936" spans="1:28" ht="77.25" x14ac:dyDescent="0.45">
      <c r="A936" s="6">
        <v>693</v>
      </c>
      <c r="B936" s="6">
        <v>87813</v>
      </c>
      <c r="C936" s="7" t="s">
        <v>1900</v>
      </c>
      <c r="D936" s="8" t="s">
        <v>53</v>
      </c>
      <c r="E936" s="7" t="s">
        <v>70</v>
      </c>
      <c r="F936" s="6">
        <v>0</v>
      </c>
      <c r="G936" s="6">
        <v>230.98</v>
      </c>
      <c r="H936" s="6">
        <v>23.78</v>
      </c>
      <c r="I936" s="7" t="s">
        <v>30</v>
      </c>
      <c r="J936" s="7" t="s">
        <v>31</v>
      </c>
      <c r="K936" s="7" t="s">
        <v>32</v>
      </c>
      <c r="L936" s="7" t="s">
        <v>33</v>
      </c>
      <c r="M936" s="7" t="s">
        <v>34</v>
      </c>
      <c r="N936" s="7" t="s">
        <v>1901</v>
      </c>
      <c r="O936" s="6">
        <v>0.6</v>
      </c>
      <c r="P936" s="7" t="s">
        <v>36</v>
      </c>
      <c r="Q936" s="7" t="s">
        <v>58</v>
      </c>
      <c r="R936" s="7" t="s">
        <v>442</v>
      </c>
      <c r="S936" s="8" t="s">
        <v>1902</v>
      </c>
      <c r="T936" s="6">
        <v>80229</v>
      </c>
      <c r="U936" s="9">
        <v>42129</v>
      </c>
      <c r="V936" s="9">
        <v>42190</v>
      </c>
      <c r="W936" s="9" t="s">
        <v>1831</v>
      </c>
      <c r="X936" s="10">
        <f>NETWORKDAYS(Table1[[#This Row],[Order Date]],Table1[[#This Row],[Ship Date]])</f>
        <v>44</v>
      </c>
      <c r="Y936" s="6">
        <v>6095.8602000000001</v>
      </c>
      <c r="Z936" s="6">
        <v>36</v>
      </c>
      <c r="AA936" s="6">
        <v>8834.58</v>
      </c>
      <c r="AB936" s="6">
        <v>230.98</v>
      </c>
    </row>
    <row r="937" spans="1:28" ht="77.25" x14ac:dyDescent="0.45">
      <c r="A937" s="6">
        <v>2379</v>
      </c>
      <c r="B937" s="6">
        <v>86655</v>
      </c>
      <c r="C937" s="7" t="s">
        <v>1903</v>
      </c>
      <c r="D937" s="8" t="s">
        <v>42</v>
      </c>
      <c r="E937" s="7" t="s">
        <v>79</v>
      </c>
      <c r="F937" s="6">
        <v>0.06</v>
      </c>
      <c r="G937" s="6">
        <v>122.99</v>
      </c>
      <c r="H937" s="6">
        <v>19.989999999999998</v>
      </c>
      <c r="I937" s="7" t="s">
        <v>43</v>
      </c>
      <c r="J937" s="7" t="s">
        <v>31</v>
      </c>
      <c r="K937" s="7" t="s">
        <v>45</v>
      </c>
      <c r="L937" s="7" t="s">
        <v>46</v>
      </c>
      <c r="M937" s="7" t="s">
        <v>47</v>
      </c>
      <c r="N937" s="7" t="s">
        <v>1904</v>
      </c>
      <c r="O937" s="6">
        <v>0.37</v>
      </c>
      <c r="P937" s="7" t="s">
        <v>36</v>
      </c>
      <c r="Q937" s="7" t="s">
        <v>49</v>
      </c>
      <c r="R937" s="7" t="s">
        <v>192</v>
      </c>
      <c r="S937" s="8" t="s">
        <v>1905</v>
      </c>
      <c r="T937" s="6">
        <v>48135</v>
      </c>
      <c r="U937" s="9">
        <v>42129</v>
      </c>
      <c r="V937" s="9">
        <v>42190</v>
      </c>
      <c r="W937" s="9" t="s">
        <v>1831</v>
      </c>
      <c r="X937" s="10">
        <f>NETWORKDAYS(Table1[[#This Row],[Order Date]],Table1[[#This Row],[Ship Date]])</f>
        <v>44</v>
      </c>
      <c r="Y937" s="6">
        <v>1019.7096</v>
      </c>
      <c r="Z937" s="6">
        <v>12</v>
      </c>
      <c r="AA937" s="6">
        <v>1477.84</v>
      </c>
      <c r="AB937" s="6">
        <v>122.93</v>
      </c>
    </row>
    <row r="938" spans="1:28" ht="102.75" x14ac:dyDescent="0.45">
      <c r="A938" s="6">
        <v>2380</v>
      </c>
      <c r="B938" s="6">
        <v>86655</v>
      </c>
      <c r="C938" s="7" t="s">
        <v>557</v>
      </c>
      <c r="D938" s="8" t="s">
        <v>42</v>
      </c>
      <c r="E938" s="7" t="s">
        <v>79</v>
      </c>
      <c r="F938" s="6">
        <v>0.08</v>
      </c>
      <c r="G938" s="6">
        <v>68.81</v>
      </c>
      <c r="H938" s="6">
        <v>60</v>
      </c>
      <c r="I938" s="7" t="s">
        <v>30</v>
      </c>
      <c r="J938" s="7" t="s">
        <v>31</v>
      </c>
      <c r="K938" s="7" t="s">
        <v>45</v>
      </c>
      <c r="L938" s="7" t="s">
        <v>63</v>
      </c>
      <c r="M938" s="7" t="s">
        <v>73</v>
      </c>
      <c r="N938" s="7" t="s">
        <v>1906</v>
      </c>
      <c r="O938" s="6">
        <v>0.41</v>
      </c>
      <c r="P938" s="7" t="s">
        <v>36</v>
      </c>
      <c r="Q938" s="7" t="s">
        <v>49</v>
      </c>
      <c r="R938" s="7" t="s">
        <v>192</v>
      </c>
      <c r="S938" s="8" t="s">
        <v>558</v>
      </c>
      <c r="T938" s="6">
        <v>49505</v>
      </c>
      <c r="U938" s="9">
        <v>42129</v>
      </c>
      <c r="V938" s="9">
        <v>42190</v>
      </c>
      <c r="W938" s="9" t="s">
        <v>1831</v>
      </c>
      <c r="X938" s="10">
        <f>NETWORKDAYS(Table1[[#This Row],[Order Date]],Table1[[#This Row],[Ship Date]])</f>
        <v>44</v>
      </c>
      <c r="Y938" s="6">
        <v>-1069.72</v>
      </c>
      <c r="Z938" s="6">
        <v>17</v>
      </c>
      <c r="AA938" s="6">
        <v>1162.46</v>
      </c>
      <c r="AB938" s="6">
        <v>68.73</v>
      </c>
    </row>
    <row r="939" spans="1:28" ht="77.25" x14ac:dyDescent="0.45">
      <c r="A939" s="6">
        <v>2382</v>
      </c>
      <c r="B939" s="6">
        <v>962</v>
      </c>
      <c r="C939" s="7" t="s">
        <v>559</v>
      </c>
      <c r="D939" s="8" t="s">
        <v>78</v>
      </c>
      <c r="E939" s="7" t="s">
        <v>79</v>
      </c>
      <c r="F939" s="6">
        <v>0.06</v>
      </c>
      <c r="G939" s="6">
        <v>122.99</v>
      </c>
      <c r="H939" s="6">
        <v>19.989999999999998</v>
      </c>
      <c r="I939" s="7" t="s">
        <v>43</v>
      </c>
      <c r="J939" s="7" t="s">
        <v>31</v>
      </c>
      <c r="K939" s="7" t="s">
        <v>45</v>
      </c>
      <c r="L939" s="7" t="s">
        <v>46</v>
      </c>
      <c r="M939" s="7" t="s">
        <v>47</v>
      </c>
      <c r="N939" s="7" t="s">
        <v>1904</v>
      </c>
      <c r="O939" s="6">
        <v>0.37</v>
      </c>
      <c r="P939" s="7" t="s">
        <v>36</v>
      </c>
      <c r="Q939" s="7" t="s">
        <v>82</v>
      </c>
      <c r="R939" s="7" t="s">
        <v>83</v>
      </c>
      <c r="S939" s="8" t="s">
        <v>84</v>
      </c>
      <c r="T939" s="6">
        <v>10024</v>
      </c>
      <c r="U939" s="9">
        <v>42129</v>
      </c>
      <c r="V939" s="9">
        <v>42190</v>
      </c>
      <c r="W939" s="9" t="s">
        <v>1831</v>
      </c>
      <c r="X939" s="10">
        <f>NETWORKDAYS(Table1[[#This Row],[Order Date]],Table1[[#This Row],[Ship Date]])</f>
        <v>44</v>
      </c>
      <c r="Y939" s="6">
        <v>1408.1865</v>
      </c>
      <c r="Z939" s="6">
        <v>48</v>
      </c>
      <c r="AA939" s="6">
        <v>5911.35</v>
      </c>
      <c r="AB939" s="6">
        <v>122.93</v>
      </c>
    </row>
    <row r="940" spans="1:28" ht="102.75" x14ac:dyDescent="0.45">
      <c r="A940" s="6">
        <v>2382</v>
      </c>
      <c r="B940" s="6">
        <v>962</v>
      </c>
      <c r="C940" s="7" t="s">
        <v>559</v>
      </c>
      <c r="D940" s="8" t="s">
        <v>78</v>
      </c>
      <c r="E940" s="7" t="s">
        <v>79</v>
      </c>
      <c r="F940" s="6">
        <v>0.08</v>
      </c>
      <c r="G940" s="6">
        <v>68.81</v>
      </c>
      <c r="H940" s="6">
        <v>60</v>
      </c>
      <c r="I940" s="7" t="s">
        <v>30</v>
      </c>
      <c r="J940" s="7" t="s">
        <v>31</v>
      </c>
      <c r="K940" s="7" t="s">
        <v>45</v>
      </c>
      <c r="L940" s="7" t="s">
        <v>63</v>
      </c>
      <c r="M940" s="7" t="s">
        <v>73</v>
      </c>
      <c r="N940" s="7" t="s">
        <v>1906</v>
      </c>
      <c r="O940" s="6">
        <v>0.41</v>
      </c>
      <c r="P940" s="7" t="s">
        <v>36</v>
      </c>
      <c r="Q940" s="7" t="s">
        <v>82</v>
      </c>
      <c r="R940" s="7" t="s">
        <v>83</v>
      </c>
      <c r="S940" s="8" t="s">
        <v>84</v>
      </c>
      <c r="T940" s="6">
        <v>10024</v>
      </c>
      <c r="U940" s="9">
        <v>42129</v>
      </c>
      <c r="V940" s="9">
        <v>42190</v>
      </c>
      <c r="W940" s="9" t="s">
        <v>1831</v>
      </c>
      <c r="X940" s="10">
        <f>NETWORKDAYS(Table1[[#This Row],[Order Date]],Table1[[#This Row],[Ship Date]])</f>
        <v>44</v>
      </c>
      <c r="Y940" s="6">
        <v>-1069.72</v>
      </c>
      <c r="Z940" s="6">
        <v>68</v>
      </c>
      <c r="AA940" s="6">
        <v>4649.8500000000004</v>
      </c>
      <c r="AB940" s="6">
        <v>68.73</v>
      </c>
    </row>
    <row r="941" spans="1:28" ht="102.75" x14ac:dyDescent="0.45">
      <c r="A941" s="6">
        <v>1416</v>
      </c>
      <c r="B941" s="6">
        <v>90538</v>
      </c>
      <c r="C941" s="7" t="s">
        <v>1907</v>
      </c>
      <c r="D941" s="8" t="s">
        <v>42</v>
      </c>
      <c r="E941" s="7" t="s">
        <v>29</v>
      </c>
      <c r="F941" s="6">
        <v>0.02</v>
      </c>
      <c r="G941" s="6">
        <v>417.4</v>
      </c>
      <c r="H941" s="6">
        <v>75.23</v>
      </c>
      <c r="I941" s="7" t="s">
        <v>30</v>
      </c>
      <c r="J941" s="7" t="s">
        <v>31</v>
      </c>
      <c r="K941" s="7" t="s">
        <v>32</v>
      </c>
      <c r="L941" s="7" t="s">
        <v>33</v>
      </c>
      <c r="M941" s="7" t="s">
        <v>34</v>
      </c>
      <c r="N941" s="7" t="s">
        <v>1104</v>
      </c>
      <c r="O941" s="6">
        <v>0.79</v>
      </c>
      <c r="P941" s="7" t="s">
        <v>36</v>
      </c>
      <c r="Q941" s="7" t="s">
        <v>49</v>
      </c>
      <c r="R941" s="7" t="s">
        <v>256</v>
      </c>
      <c r="S941" s="8" t="s">
        <v>1908</v>
      </c>
      <c r="T941" s="6">
        <v>46203</v>
      </c>
      <c r="U941" s="9">
        <v>42130</v>
      </c>
      <c r="V941" s="9">
        <v>42190</v>
      </c>
      <c r="W941" s="9" t="s">
        <v>1831</v>
      </c>
      <c r="X941" s="10">
        <f>NETWORKDAYS(Table1[[#This Row],[Order Date]],Table1[[#This Row],[Ship Date]])</f>
        <v>43</v>
      </c>
      <c r="Y941" s="6">
        <v>-634.86540000000002</v>
      </c>
      <c r="Z941" s="6">
        <v>1</v>
      </c>
      <c r="AA941" s="6">
        <v>471.21</v>
      </c>
      <c r="AB941" s="6">
        <v>417.38</v>
      </c>
    </row>
    <row r="942" spans="1:28" ht="90" x14ac:dyDescent="0.45">
      <c r="A942" s="6">
        <v>1986</v>
      </c>
      <c r="B942" s="6">
        <v>90888</v>
      </c>
      <c r="C942" s="7" t="s">
        <v>815</v>
      </c>
      <c r="D942" s="8" t="s">
        <v>42</v>
      </c>
      <c r="E942" s="7" t="s">
        <v>147</v>
      </c>
      <c r="F942" s="6">
        <v>0.01</v>
      </c>
      <c r="G942" s="6">
        <v>15.31</v>
      </c>
      <c r="H942" s="6">
        <v>8.7799999999999994</v>
      </c>
      <c r="I942" s="7" t="s">
        <v>43</v>
      </c>
      <c r="J942" s="7" t="s">
        <v>87</v>
      </c>
      <c r="K942" s="7" t="s">
        <v>45</v>
      </c>
      <c r="L942" s="7" t="s">
        <v>187</v>
      </c>
      <c r="M942" s="7" t="s">
        <v>47</v>
      </c>
      <c r="N942" s="7" t="s">
        <v>1402</v>
      </c>
      <c r="O942" s="6">
        <v>0.56999999999999995</v>
      </c>
      <c r="P942" s="7" t="s">
        <v>36</v>
      </c>
      <c r="Q942" s="7" t="s">
        <v>49</v>
      </c>
      <c r="R942" s="7" t="s">
        <v>236</v>
      </c>
      <c r="S942" s="8" t="s">
        <v>817</v>
      </c>
      <c r="T942" s="6">
        <v>79701</v>
      </c>
      <c r="U942" s="9">
        <v>42130</v>
      </c>
      <c r="V942" s="9">
        <v>42190</v>
      </c>
      <c r="W942" s="9" t="s">
        <v>1831</v>
      </c>
      <c r="X942" s="10">
        <f>NETWORKDAYS(Table1[[#This Row],[Order Date]],Table1[[#This Row],[Ship Date]])</f>
        <v>43</v>
      </c>
      <c r="Y942" s="6">
        <v>12.146000000000001</v>
      </c>
      <c r="Z942" s="6">
        <v>23</v>
      </c>
      <c r="AA942" s="6">
        <v>377</v>
      </c>
      <c r="AB942" s="6">
        <v>15.3</v>
      </c>
    </row>
    <row r="943" spans="1:28" ht="26.25" x14ac:dyDescent="0.45">
      <c r="A943" s="6">
        <v>3338</v>
      </c>
      <c r="B943" s="6">
        <v>85979</v>
      </c>
      <c r="C943" s="7" t="s">
        <v>1909</v>
      </c>
      <c r="D943" s="8" t="s">
        <v>28</v>
      </c>
      <c r="E943" s="7" t="s">
        <v>70</v>
      </c>
      <c r="F943" s="6">
        <v>0.08</v>
      </c>
      <c r="G943" s="6">
        <v>6.48</v>
      </c>
      <c r="H943" s="6">
        <v>8.4</v>
      </c>
      <c r="I943" s="7" t="s">
        <v>43</v>
      </c>
      <c r="J943" s="7" t="s">
        <v>44</v>
      </c>
      <c r="K943" s="7" t="s">
        <v>45</v>
      </c>
      <c r="L943" s="7" t="s">
        <v>55</v>
      </c>
      <c r="M943" s="7" t="s">
        <v>47</v>
      </c>
      <c r="N943" s="7" t="s">
        <v>1910</v>
      </c>
      <c r="O943" s="6">
        <v>0.37</v>
      </c>
      <c r="P943" s="7" t="s">
        <v>36</v>
      </c>
      <c r="Q943" s="7" t="s">
        <v>37</v>
      </c>
      <c r="R943" s="7" t="s">
        <v>96</v>
      </c>
      <c r="S943" s="8" t="s">
        <v>1911</v>
      </c>
      <c r="T943" s="6">
        <v>33614</v>
      </c>
      <c r="U943" s="9">
        <v>42131</v>
      </c>
      <c r="V943" s="9">
        <v>42190</v>
      </c>
      <c r="W943" s="9" t="s">
        <v>1831</v>
      </c>
      <c r="X943" s="10">
        <f>NETWORKDAYS(Table1[[#This Row],[Order Date]],Table1[[#This Row],[Ship Date]])</f>
        <v>42</v>
      </c>
      <c r="Y943" s="6">
        <v>58.811999999999998</v>
      </c>
      <c r="Z943" s="6">
        <v>7</v>
      </c>
      <c r="AA943" s="6">
        <v>45</v>
      </c>
      <c r="AB943" s="6">
        <v>6.4</v>
      </c>
    </row>
    <row r="944" spans="1:28" ht="51.75" x14ac:dyDescent="0.45">
      <c r="A944" s="6">
        <v>1062</v>
      </c>
      <c r="B944" s="6">
        <v>91355</v>
      </c>
      <c r="C944" s="7" t="s">
        <v>1394</v>
      </c>
      <c r="D944" s="8" t="s">
        <v>78</v>
      </c>
      <c r="E944" s="7" t="s">
        <v>79</v>
      </c>
      <c r="F944" s="6">
        <v>0.04</v>
      </c>
      <c r="G944" s="6">
        <v>22.38</v>
      </c>
      <c r="H944" s="6">
        <v>15.1</v>
      </c>
      <c r="I944" s="7" t="s">
        <v>43</v>
      </c>
      <c r="J944" s="7" t="s">
        <v>31</v>
      </c>
      <c r="K944" s="7" t="s">
        <v>45</v>
      </c>
      <c r="L944" s="7" t="s">
        <v>46</v>
      </c>
      <c r="M944" s="7" t="s">
        <v>47</v>
      </c>
      <c r="N944" s="7" t="s">
        <v>1009</v>
      </c>
      <c r="O944" s="6">
        <v>0.38</v>
      </c>
      <c r="P944" s="7" t="s">
        <v>36</v>
      </c>
      <c r="Q944" s="7" t="s">
        <v>82</v>
      </c>
      <c r="R944" s="7" t="s">
        <v>83</v>
      </c>
      <c r="S944" s="8" t="s">
        <v>1396</v>
      </c>
      <c r="T944" s="6">
        <v>11727</v>
      </c>
      <c r="U944" s="9">
        <v>42154</v>
      </c>
      <c r="V944" s="9">
        <v>42191</v>
      </c>
      <c r="W944" s="9" t="s">
        <v>1831</v>
      </c>
      <c r="X944" s="10">
        <f>NETWORKDAYS(Table1[[#This Row],[Order Date]],Table1[[#This Row],[Ship Date]])</f>
        <v>26</v>
      </c>
      <c r="Y944" s="6">
        <v>16.021799999999999</v>
      </c>
      <c r="Z944" s="6">
        <v>18</v>
      </c>
      <c r="AA944" s="6">
        <v>403.53</v>
      </c>
      <c r="AB944" s="6">
        <v>22.34</v>
      </c>
    </row>
    <row r="945" spans="1:28" ht="90" x14ac:dyDescent="0.45">
      <c r="A945" s="6">
        <v>1935</v>
      </c>
      <c r="B945" s="6">
        <v>86688</v>
      </c>
      <c r="C945" s="7" t="s">
        <v>667</v>
      </c>
      <c r="D945" s="8" t="s">
        <v>42</v>
      </c>
      <c r="E945" s="7" t="s">
        <v>79</v>
      </c>
      <c r="F945" s="6">
        <v>0.05</v>
      </c>
      <c r="G945" s="6">
        <v>3.95</v>
      </c>
      <c r="H945" s="6">
        <v>2</v>
      </c>
      <c r="I945" s="7" t="s">
        <v>54</v>
      </c>
      <c r="J945" s="7" t="s">
        <v>87</v>
      </c>
      <c r="K945" s="7" t="s">
        <v>45</v>
      </c>
      <c r="L945" s="7" t="s">
        <v>409</v>
      </c>
      <c r="M945" s="7" t="s">
        <v>56</v>
      </c>
      <c r="N945" s="7" t="s">
        <v>1912</v>
      </c>
      <c r="O945" s="6">
        <v>0.53</v>
      </c>
      <c r="P945" s="7" t="s">
        <v>36</v>
      </c>
      <c r="Q945" s="7" t="s">
        <v>49</v>
      </c>
      <c r="R945" s="7" t="s">
        <v>236</v>
      </c>
      <c r="S945" s="8" t="s">
        <v>669</v>
      </c>
      <c r="T945" s="6">
        <v>75051</v>
      </c>
      <c r="U945" s="9">
        <v>42154</v>
      </c>
      <c r="V945" s="9">
        <v>42191</v>
      </c>
      <c r="W945" s="9" t="s">
        <v>1831</v>
      </c>
      <c r="X945" s="10">
        <f>NETWORKDAYS(Table1[[#This Row],[Order Date]],Table1[[#This Row],[Ship Date]])</f>
        <v>26</v>
      </c>
      <c r="Y945" s="6">
        <v>1.004</v>
      </c>
      <c r="Z945" s="6">
        <v>23</v>
      </c>
      <c r="AA945" s="6">
        <v>96.6</v>
      </c>
      <c r="AB945" s="6">
        <v>3.9</v>
      </c>
    </row>
    <row r="946" spans="1:28" ht="64.5" x14ac:dyDescent="0.45">
      <c r="A946" s="6">
        <v>2268</v>
      </c>
      <c r="B946" s="6">
        <v>89571</v>
      </c>
      <c r="C946" s="7" t="s">
        <v>1913</v>
      </c>
      <c r="D946" s="8" t="s">
        <v>28</v>
      </c>
      <c r="E946" s="7" t="s">
        <v>79</v>
      </c>
      <c r="F946" s="6">
        <v>0.08</v>
      </c>
      <c r="G946" s="6">
        <v>259.70999999999998</v>
      </c>
      <c r="H946" s="6">
        <v>66.67</v>
      </c>
      <c r="I946" s="7" t="s">
        <v>30</v>
      </c>
      <c r="J946" s="7" t="s">
        <v>31</v>
      </c>
      <c r="K946" s="7" t="s">
        <v>32</v>
      </c>
      <c r="L946" s="7" t="s">
        <v>33</v>
      </c>
      <c r="M946" s="7" t="s">
        <v>34</v>
      </c>
      <c r="N946" s="7" t="s">
        <v>445</v>
      </c>
      <c r="O946" s="6">
        <v>0.61</v>
      </c>
      <c r="P946" s="7" t="s">
        <v>36</v>
      </c>
      <c r="Q946" s="7" t="s">
        <v>37</v>
      </c>
      <c r="R946" s="7" t="s">
        <v>96</v>
      </c>
      <c r="S946" s="8" t="s">
        <v>1914</v>
      </c>
      <c r="T946" s="6">
        <v>34639</v>
      </c>
      <c r="U946" s="9">
        <v>42158</v>
      </c>
      <c r="V946" s="9">
        <v>42191</v>
      </c>
      <c r="W946" s="9" t="s">
        <v>1831</v>
      </c>
      <c r="X946" s="10">
        <f>NETWORKDAYS(Table1[[#This Row],[Order Date]],Table1[[#This Row],[Ship Date]])</f>
        <v>24</v>
      </c>
      <c r="Y946" s="6">
        <v>138.22200000000001</v>
      </c>
      <c r="Z946" s="6">
        <v>17</v>
      </c>
      <c r="AA946" s="6">
        <v>4086.5</v>
      </c>
      <c r="AB946" s="6">
        <v>259.63</v>
      </c>
    </row>
    <row r="947" spans="1:28" ht="90" x14ac:dyDescent="0.45">
      <c r="A947" s="6">
        <v>2548</v>
      </c>
      <c r="B947" s="6">
        <v>29889</v>
      </c>
      <c r="C947" s="7" t="s">
        <v>463</v>
      </c>
      <c r="D947" s="8" t="s">
        <v>53</v>
      </c>
      <c r="E947" s="7" t="s">
        <v>147</v>
      </c>
      <c r="F947" s="6">
        <v>0.09</v>
      </c>
      <c r="G947" s="6">
        <v>5.98</v>
      </c>
      <c r="H947" s="6">
        <v>1.67</v>
      </c>
      <c r="I947" s="7" t="s">
        <v>43</v>
      </c>
      <c r="J947" s="7" t="s">
        <v>31</v>
      </c>
      <c r="K947" s="7" t="s">
        <v>45</v>
      </c>
      <c r="L947" s="7" t="s">
        <v>105</v>
      </c>
      <c r="M947" s="7" t="s">
        <v>56</v>
      </c>
      <c r="N947" s="7" t="s">
        <v>1915</v>
      </c>
      <c r="O947" s="6">
        <v>0.51</v>
      </c>
      <c r="P947" s="7" t="s">
        <v>36</v>
      </c>
      <c r="Q947" s="7" t="s">
        <v>58</v>
      </c>
      <c r="R947" s="7" t="s">
        <v>59</v>
      </c>
      <c r="S947" s="8" t="s">
        <v>68</v>
      </c>
      <c r="T947" s="6">
        <v>90068</v>
      </c>
      <c r="U947" s="9">
        <v>42159</v>
      </c>
      <c r="V947" s="9">
        <v>42191</v>
      </c>
      <c r="W947" s="9" t="s">
        <v>1831</v>
      </c>
      <c r="X947" s="10">
        <f>NETWORKDAYS(Table1[[#This Row],[Order Date]],Table1[[#This Row],[Ship Date]])</f>
        <v>23</v>
      </c>
      <c r="Y947" s="6">
        <v>23.87</v>
      </c>
      <c r="Z947" s="6">
        <v>81</v>
      </c>
      <c r="AA947" s="6">
        <v>448.26</v>
      </c>
      <c r="AB947" s="6">
        <v>5.89</v>
      </c>
    </row>
    <row r="948" spans="1:28" ht="90" x14ac:dyDescent="0.45">
      <c r="A948" s="6">
        <v>2549</v>
      </c>
      <c r="B948" s="6">
        <v>88658</v>
      </c>
      <c r="C948" s="7" t="s">
        <v>466</v>
      </c>
      <c r="D948" s="8" t="s">
        <v>78</v>
      </c>
      <c r="E948" s="7" t="s">
        <v>147</v>
      </c>
      <c r="F948" s="6">
        <v>0.09</v>
      </c>
      <c r="G948" s="6">
        <v>5.98</v>
      </c>
      <c r="H948" s="6">
        <v>1.67</v>
      </c>
      <c r="I948" s="7" t="s">
        <v>43</v>
      </c>
      <c r="J948" s="7" t="s">
        <v>31</v>
      </c>
      <c r="K948" s="7" t="s">
        <v>45</v>
      </c>
      <c r="L948" s="7" t="s">
        <v>105</v>
      </c>
      <c r="M948" s="7" t="s">
        <v>56</v>
      </c>
      <c r="N948" s="7" t="s">
        <v>1915</v>
      </c>
      <c r="O948" s="6">
        <v>0.51</v>
      </c>
      <c r="P948" s="7" t="s">
        <v>36</v>
      </c>
      <c r="Q948" s="7" t="s">
        <v>82</v>
      </c>
      <c r="R948" s="7" t="s">
        <v>173</v>
      </c>
      <c r="S948" s="8" t="s">
        <v>467</v>
      </c>
      <c r="T948" s="6">
        <v>43213</v>
      </c>
      <c r="U948" s="9">
        <v>42159</v>
      </c>
      <c r="V948" s="9">
        <v>42191</v>
      </c>
      <c r="W948" s="9" t="s">
        <v>1831</v>
      </c>
      <c r="X948" s="10">
        <f>NETWORKDAYS(Table1[[#This Row],[Order Date]],Table1[[#This Row],[Ship Date]])</f>
        <v>23</v>
      </c>
      <c r="Y948" s="6">
        <v>35.805</v>
      </c>
      <c r="Z948" s="6">
        <v>20</v>
      </c>
      <c r="AA948" s="6">
        <v>110.68</v>
      </c>
      <c r="AB948" s="6">
        <v>5.89</v>
      </c>
    </row>
    <row r="949" spans="1:28" ht="26.25" x14ac:dyDescent="0.45">
      <c r="A949" s="6">
        <v>269</v>
      </c>
      <c r="B949" s="6">
        <v>88942</v>
      </c>
      <c r="C949" s="7" t="s">
        <v>938</v>
      </c>
      <c r="D949" s="8" t="s">
        <v>53</v>
      </c>
      <c r="E949" s="7" t="s">
        <v>79</v>
      </c>
      <c r="F949" s="6">
        <v>0.09</v>
      </c>
      <c r="G949" s="6">
        <v>4.9800000000000004</v>
      </c>
      <c r="H949" s="6">
        <v>7.44</v>
      </c>
      <c r="I949" s="7" t="s">
        <v>43</v>
      </c>
      <c r="J949" s="7" t="s">
        <v>87</v>
      </c>
      <c r="K949" s="7" t="s">
        <v>45</v>
      </c>
      <c r="L949" s="7" t="s">
        <v>55</v>
      </c>
      <c r="M949" s="7" t="s">
        <v>47</v>
      </c>
      <c r="N949" s="7" t="s">
        <v>311</v>
      </c>
      <c r="O949" s="6">
        <v>0.36</v>
      </c>
      <c r="P949" s="7" t="s">
        <v>36</v>
      </c>
      <c r="Q949" s="7" t="s">
        <v>58</v>
      </c>
      <c r="R949" s="7" t="s">
        <v>229</v>
      </c>
      <c r="S949" s="8" t="s">
        <v>940</v>
      </c>
      <c r="T949" s="6">
        <v>85234</v>
      </c>
      <c r="U949" s="9">
        <v>42160</v>
      </c>
      <c r="V949" s="9">
        <v>42191</v>
      </c>
      <c r="W949" s="9" t="s">
        <v>1831</v>
      </c>
      <c r="X949" s="10">
        <f>NETWORKDAYS(Table1[[#This Row],[Order Date]],Table1[[#This Row],[Ship Date]])</f>
        <v>22</v>
      </c>
      <c r="Y949" s="6">
        <v>-46.005000000000003</v>
      </c>
      <c r="Z949" s="6">
        <v>9</v>
      </c>
      <c r="AA949" s="6">
        <v>46.17</v>
      </c>
      <c r="AB949" s="6">
        <v>4.8899999999999997</v>
      </c>
    </row>
    <row r="950" spans="1:28" ht="26.25" x14ac:dyDescent="0.45">
      <c r="A950" s="6">
        <v>272</v>
      </c>
      <c r="B950" s="6">
        <v>36069</v>
      </c>
      <c r="C950" s="7" t="s">
        <v>231</v>
      </c>
      <c r="D950" s="8" t="s">
        <v>28</v>
      </c>
      <c r="E950" s="7" t="s">
        <v>79</v>
      </c>
      <c r="F950" s="6">
        <v>0.09</v>
      </c>
      <c r="G950" s="6">
        <v>4.9800000000000004</v>
      </c>
      <c r="H950" s="6">
        <v>7.44</v>
      </c>
      <c r="I950" s="7" t="s">
        <v>43</v>
      </c>
      <c r="J950" s="7" t="s">
        <v>87</v>
      </c>
      <c r="K950" s="7" t="s">
        <v>45</v>
      </c>
      <c r="L950" s="7" t="s">
        <v>55</v>
      </c>
      <c r="M950" s="7" t="s">
        <v>47</v>
      </c>
      <c r="N950" s="7" t="s">
        <v>311</v>
      </c>
      <c r="O950" s="6">
        <v>0.36</v>
      </c>
      <c r="P950" s="7" t="s">
        <v>36</v>
      </c>
      <c r="Q950" s="7" t="s">
        <v>37</v>
      </c>
      <c r="R950" s="7" t="s">
        <v>65</v>
      </c>
      <c r="S950" s="8" t="s">
        <v>232</v>
      </c>
      <c r="T950" s="6">
        <v>28204</v>
      </c>
      <c r="U950" s="9">
        <v>42160</v>
      </c>
      <c r="V950" s="9">
        <v>42191</v>
      </c>
      <c r="W950" s="9" t="s">
        <v>1831</v>
      </c>
      <c r="X950" s="10">
        <f>NETWORKDAYS(Table1[[#This Row],[Order Date]],Table1[[#This Row],[Ship Date]])</f>
        <v>22</v>
      </c>
      <c r="Y950" s="6">
        <v>-122.3733</v>
      </c>
      <c r="Z950" s="6">
        <v>37</v>
      </c>
      <c r="AA950" s="6">
        <v>189.83</v>
      </c>
      <c r="AB950" s="6">
        <v>4.8899999999999997</v>
      </c>
    </row>
    <row r="951" spans="1:28" ht="26.25" x14ac:dyDescent="0.45">
      <c r="A951" s="6">
        <v>2506</v>
      </c>
      <c r="B951" s="6">
        <v>87033</v>
      </c>
      <c r="C951" s="7" t="s">
        <v>1916</v>
      </c>
      <c r="D951" s="8" t="s">
        <v>78</v>
      </c>
      <c r="E951" s="7" t="s">
        <v>86</v>
      </c>
      <c r="F951" s="6">
        <v>0.02</v>
      </c>
      <c r="G951" s="6">
        <v>6.48</v>
      </c>
      <c r="H951" s="6">
        <v>8.74</v>
      </c>
      <c r="I951" s="7" t="s">
        <v>43</v>
      </c>
      <c r="J951" s="7" t="s">
        <v>87</v>
      </c>
      <c r="K951" s="7" t="s">
        <v>45</v>
      </c>
      <c r="L951" s="7" t="s">
        <v>55</v>
      </c>
      <c r="M951" s="7" t="s">
        <v>47</v>
      </c>
      <c r="N951" s="7" t="s">
        <v>1917</v>
      </c>
      <c r="O951" s="6">
        <v>0.36</v>
      </c>
      <c r="P951" s="7" t="s">
        <v>36</v>
      </c>
      <c r="Q951" s="7" t="s">
        <v>82</v>
      </c>
      <c r="R951" s="7" t="s">
        <v>294</v>
      </c>
      <c r="S951" s="8" t="s">
        <v>1918</v>
      </c>
      <c r="T951" s="6">
        <v>6408</v>
      </c>
      <c r="U951" s="9">
        <v>42160</v>
      </c>
      <c r="V951" s="9">
        <v>42191</v>
      </c>
      <c r="W951" s="9" t="s">
        <v>1831</v>
      </c>
      <c r="X951" s="10">
        <f>NETWORKDAYS(Table1[[#This Row],[Order Date]],Table1[[#This Row],[Ship Date]])</f>
        <v>22</v>
      </c>
      <c r="Y951" s="6">
        <v>-6.835</v>
      </c>
      <c r="Z951" s="6">
        <v>1</v>
      </c>
      <c r="AA951" s="6">
        <v>10.72</v>
      </c>
      <c r="AB951" s="6">
        <v>6.46</v>
      </c>
    </row>
    <row r="952" spans="1:28" ht="64.5" x14ac:dyDescent="0.45">
      <c r="A952" s="6">
        <v>2507</v>
      </c>
      <c r="B952" s="6">
        <v>87033</v>
      </c>
      <c r="C952" s="7" t="s">
        <v>1919</v>
      </c>
      <c r="D952" s="8" t="s">
        <v>78</v>
      </c>
      <c r="E952" s="7" t="s">
        <v>86</v>
      </c>
      <c r="F952" s="6">
        <v>0.06</v>
      </c>
      <c r="G952" s="6">
        <v>699.99</v>
      </c>
      <c r="H952" s="6">
        <v>24.49</v>
      </c>
      <c r="I952" s="7" t="s">
        <v>54</v>
      </c>
      <c r="J952" s="7" t="s">
        <v>87</v>
      </c>
      <c r="K952" s="7" t="s">
        <v>71</v>
      </c>
      <c r="L952" s="7" t="s">
        <v>161</v>
      </c>
      <c r="M952" s="7" t="s">
        <v>131</v>
      </c>
      <c r="N952" s="7" t="s">
        <v>517</v>
      </c>
      <c r="O952" s="6">
        <v>0.41</v>
      </c>
      <c r="P952" s="7" t="s">
        <v>36</v>
      </c>
      <c r="Q952" s="7" t="s">
        <v>82</v>
      </c>
      <c r="R952" s="7" t="s">
        <v>298</v>
      </c>
      <c r="S952" s="8" t="s">
        <v>1770</v>
      </c>
      <c r="T952" s="6">
        <v>4401</v>
      </c>
      <c r="U952" s="9">
        <v>42160</v>
      </c>
      <c r="V952" s="9">
        <v>42191</v>
      </c>
      <c r="W952" s="9" t="s">
        <v>1831</v>
      </c>
      <c r="X952" s="10">
        <f>NETWORKDAYS(Table1[[#This Row],[Order Date]],Table1[[#This Row],[Ship Date]])</f>
        <v>22</v>
      </c>
      <c r="Y952" s="6">
        <v>7024.2069000000001</v>
      </c>
      <c r="Z952" s="6">
        <v>15</v>
      </c>
      <c r="AA952" s="6">
        <v>10180.01</v>
      </c>
      <c r="AB952" s="6">
        <v>699.93</v>
      </c>
    </row>
    <row r="953" spans="1:28" ht="51.75" x14ac:dyDescent="0.45">
      <c r="A953" s="6">
        <v>2516</v>
      </c>
      <c r="B953" s="6">
        <v>87033</v>
      </c>
      <c r="C953" s="7" t="s">
        <v>1920</v>
      </c>
      <c r="D953" s="8" t="s">
        <v>78</v>
      </c>
      <c r="E953" s="7" t="s">
        <v>86</v>
      </c>
      <c r="F953" s="6">
        <v>0.02</v>
      </c>
      <c r="G953" s="6">
        <v>17.149999999999999</v>
      </c>
      <c r="H953" s="6">
        <v>4.96</v>
      </c>
      <c r="I953" s="7" t="s">
        <v>43</v>
      </c>
      <c r="J953" s="7" t="s">
        <v>87</v>
      </c>
      <c r="K953" s="7" t="s">
        <v>45</v>
      </c>
      <c r="L953" s="7" t="s">
        <v>187</v>
      </c>
      <c r="M953" s="7" t="s">
        <v>47</v>
      </c>
      <c r="N953" s="7" t="s">
        <v>1597</v>
      </c>
      <c r="O953" s="6">
        <v>0.57999999999999996</v>
      </c>
      <c r="P953" s="7" t="s">
        <v>36</v>
      </c>
      <c r="Q953" s="7" t="s">
        <v>82</v>
      </c>
      <c r="R953" s="7" t="s">
        <v>275</v>
      </c>
      <c r="S953" s="8" t="s">
        <v>1458</v>
      </c>
      <c r="T953" s="6">
        <v>7631</v>
      </c>
      <c r="U953" s="9">
        <v>42160</v>
      </c>
      <c r="V953" s="9">
        <v>42191</v>
      </c>
      <c r="W953" s="9" t="s">
        <v>1831</v>
      </c>
      <c r="X953" s="10">
        <f>NETWORKDAYS(Table1[[#This Row],[Order Date]],Table1[[#This Row],[Ship Date]])</f>
        <v>22</v>
      </c>
      <c r="Y953" s="6">
        <v>36.494999999999997</v>
      </c>
      <c r="Z953" s="6">
        <v>11</v>
      </c>
      <c r="AA953" s="6">
        <v>190.85</v>
      </c>
      <c r="AB953" s="6">
        <v>17.13</v>
      </c>
    </row>
    <row r="954" spans="1:28" ht="115.5" x14ac:dyDescent="0.45">
      <c r="A954" s="6">
        <v>699</v>
      </c>
      <c r="B954" s="6">
        <v>55392</v>
      </c>
      <c r="C954" s="7" t="s">
        <v>507</v>
      </c>
      <c r="D954" s="8" t="s">
        <v>53</v>
      </c>
      <c r="E954" s="7" t="s">
        <v>29</v>
      </c>
      <c r="F954" s="6">
        <v>0.02</v>
      </c>
      <c r="G954" s="6">
        <v>6.47</v>
      </c>
      <c r="H954" s="6">
        <v>1.22</v>
      </c>
      <c r="I954" s="7" t="s">
        <v>43</v>
      </c>
      <c r="J954" s="7" t="s">
        <v>44</v>
      </c>
      <c r="K954" s="7" t="s">
        <v>45</v>
      </c>
      <c r="L954" s="7" t="s">
        <v>105</v>
      </c>
      <c r="M954" s="7" t="s">
        <v>56</v>
      </c>
      <c r="N954" s="7" t="s">
        <v>1921</v>
      </c>
      <c r="O954" s="6">
        <v>0.4</v>
      </c>
      <c r="P954" s="7" t="s">
        <v>36</v>
      </c>
      <c r="Q954" s="7" t="s">
        <v>58</v>
      </c>
      <c r="R954" s="7" t="s">
        <v>59</v>
      </c>
      <c r="S954" s="8" t="s">
        <v>68</v>
      </c>
      <c r="T954" s="6">
        <v>90041</v>
      </c>
      <c r="U954" s="9">
        <v>42161</v>
      </c>
      <c r="V954" s="9">
        <v>42191</v>
      </c>
      <c r="W954" s="9" t="s">
        <v>1831</v>
      </c>
      <c r="X954" s="10">
        <f>NETWORKDAYS(Table1[[#This Row],[Order Date]],Table1[[#This Row],[Ship Date]])</f>
        <v>21</v>
      </c>
      <c r="Y954" s="6">
        <v>40.200000000000003</v>
      </c>
      <c r="Z954" s="6">
        <v>30</v>
      </c>
      <c r="AA954" s="6">
        <v>193.95</v>
      </c>
      <c r="AB954" s="6">
        <v>6.45</v>
      </c>
    </row>
    <row r="955" spans="1:28" ht="26.25" x14ac:dyDescent="0.45">
      <c r="A955" s="6">
        <v>3045</v>
      </c>
      <c r="B955" s="6">
        <v>86104</v>
      </c>
      <c r="C955" s="7" t="s">
        <v>1922</v>
      </c>
      <c r="D955" s="8" t="s">
        <v>42</v>
      </c>
      <c r="E955" s="7" t="s">
        <v>70</v>
      </c>
      <c r="F955" s="6">
        <v>0</v>
      </c>
      <c r="G955" s="6">
        <v>6.48</v>
      </c>
      <c r="H955" s="6">
        <v>5.19</v>
      </c>
      <c r="I955" s="7" t="s">
        <v>43</v>
      </c>
      <c r="J955" s="7" t="s">
        <v>31</v>
      </c>
      <c r="K955" s="7" t="s">
        <v>45</v>
      </c>
      <c r="L955" s="7" t="s">
        <v>55</v>
      </c>
      <c r="M955" s="7" t="s">
        <v>47</v>
      </c>
      <c r="N955" s="7" t="s">
        <v>1923</v>
      </c>
      <c r="O955" s="6">
        <v>0.37</v>
      </c>
      <c r="P955" s="7" t="s">
        <v>36</v>
      </c>
      <c r="Q955" s="7" t="s">
        <v>49</v>
      </c>
      <c r="R955" s="7" t="s">
        <v>189</v>
      </c>
      <c r="S955" s="8" t="s">
        <v>1924</v>
      </c>
      <c r="T955" s="6">
        <v>66048</v>
      </c>
      <c r="U955" s="9">
        <v>42161</v>
      </c>
      <c r="V955" s="9">
        <v>42191</v>
      </c>
      <c r="W955" s="9" t="s">
        <v>1831</v>
      </c>
      <c r="X955" s="10">
        <f>NETWORKDAYS(Table1[[#This Row],[Order Date]],Table1[[#This Row],[Ship Date]])</f>
        <v>21</v>
      </c>
      <c r="Y955" s="6">
        <v>-14.074999999999999</v>
      </c>
      <c r="Z955" s="6">
        <v>12</v>
      </c>
      <c r="AA955" s="6">
        <v>84.04</v>
      </c>
      <c r="AB955" s="6">
        <v>6.48</v>
      </c>
    </row>
    <row r="956" spans="1:28" ht="51.75" x14ac:dyDescent="0.45">
      <c r="A956" s="6">
        <v>2794</v>
      </c>
      <c r="B956" s="6">
        <v>87555</v>
      </c>
      <c r="C956" s="7" t="s">
        <v>1925</v>
      </c>
      <c r="D956" s="8" t="s">
        <v>42</v>
      </c>
      <c r="E956" s="7" t="s">
        <v>70</v>
      </c>
      <c r="F956" s="6">
        <v>7.0000000000000007E-2</v>
      </c>
      <c r="G956" s="6">
        <v>4.76</v>
      </c>
      <c r="H956" s="6">
        <v>0.88</v>
      </c>
      <c r="I956" s="7" t="s">
        <v>43</v>
      </c>
      <c r="J956" s="7" t="s">
        <v>62</v>
      </c>
      <c r="K956" s="7" t="s">
        <v>45</v>
      </c>
      <c r="L956" s="7" t="s">
        <v>55</v>
      </c>
      <c r="M956" s="7" t="s">
        <v>56</v>
      </c>
      <c r="N956" s="7" t="s">
        <v>1926</v>
      </c>
      <c r="O956" s="6">
        <v>0.39</v>
      </c>
      <c r="P956" s="7" t="s">
        <v>36</v>
      </c>
      <c r="Q956" s="7" t="s">
        <v>49</v>
      </c>
      <c r="R956" s="7" t="s">
        <v>208</v>
      </c>
      <c r="S956" s="8" t="s">
        <v>1927</v>
      </c>
      <c r="T956" s="6">
        <v>50158</v>
      </c>
      <c r="U956" s="9">
        <v>42162</v>
      </c>
      <c r="V956" s="9">
        <v>42191</v>
      </c>
      <c r="W956" s="9" t="s">
        <v>1831</v>
      </c>
      <c r="X956" s="10">
        <f>NETWORKDAYS(Table1[[#This Row],[Order Date]],Table1[[#This Row],[Ship Date]])</f>
        <v>21</v>
      </c>
      <c r="Y956" s="6">
        <v>15.8148</v>
      </c>
      <c r="Z956" s="6">
        <v>5</v>
      </c>
      <c r="AA956" s="6">
        <v>22.92</v>
      </c>
      <c r="AB956" s="6">
        <v>4.6900000000000004</v>
      </c>
    </row>
    <row r="957" spans="1:28" ht="64.5" x14ac:dyDescent="0.45">
      <c r="A957" s="6">
        <v>1307</v>
      </c>
      <c r="B957" s="6">
        <v>91451</v>
      </c>
      <c r="C957" s="7" t="s">
        <v>1928</v>
      </c>
      <c r="D957" s="8" t="s">
        <v>53</v>
      </c>
      <c r="E957" s="7" t="s">
        <v>79</v>
      </c>
      <c r="F957" s="6">
        <v>0.04</v>
      </c>
      <c r="G957" s="6">
        <v>8.33</v>
      </c>
      <c r="H957" s="6">
        <v>1.99</v>
      </c>
      <c r="I957" s="7" t="s">
        <v>43</v>
      </c>
      <c r="J957" s="7" t="s">
        <v>31</v>
      </c>
      <c r="K957" s="7" t="s">
        <v>71</v>
      </c>
      <c r="L957" s="7" t="s">
        <v>93</v>
      </c>
      <c r="M957" s="7" t="s">
        <v>94</v>
      </c>
      <c r="N957" s="7" t="s">
        <v>172</v>
      </c>
      <c r="O957" s="6">
        <v>0.52</v>
      </c>
      <c r="P957" s="7" t="s">
        <v>36</v>
      </c>
      <c r="Q957" s="7" t="s">
        <v>58</v>
      </c>
      <c r="R957" s="7" t="s">
        <v>107</v>
      </c>
      <c r="S957" s="8" t="s">
        <v>524</v>
      </c>
      <c r="T957" s="6">
        <v>97420</v>
      </c>
      <c r="U957" s="9">
        <v>42185</v>
      </c>
      <c r="V957" s="9">
        <v>42192</v>
      </c>
      <c r="W957" s="9" t="s">
        <v>1831</v>
      </c>
      <c r="X957" s="10">
        <f>NETWORKDAYS(Table1[[#This Row],[Order Date]],Table1[[#This Row],[Ship Date]])</f>
        <v>6</v>
      </c>
      <c r="Y957" s="6">
        <v>44.892000000000003</v>
      </c>
      <c r="Z957" s="6">
        <v>16</v>
      </c>
      <c r="AA957" s="6">
        <v>131.26</v>
      </c>
      <c r="AB957" s="6">
        <v>8.2899999999999991</v>
      </c>
    </row>
    <row r="958" spans="1:28" ht="64.5" x14ac:dyDescent="0.45">
      <c r="A958" s="6">
        <v>2882</v>
      </c>
      <c r="B958" s="6">
        <v>40224</v>
      </c>
      <c r="C958" s="7" t="s">
        <v>1185</v>
      </c>
      <c r="D958" s="8" t="s">
        <v>28</v>
      </c>
      <c r="E958" s="7" t="s">
        <v>79</v>
      </c>
      <c r="F958" s="6">
        <v>0.05</v>
      </c>
      <c r="G958" s="6">
        <v>63.94</v>
      </c>
      <c r="H958" s="6">
        <v>14.48</v>
      </c>
      <c r="I958" s="7" t="s">
        <v>54</v>
      </c>
      <c r="J958" s="7" t="s">
        <v>44</v>
      </c>
      <c r="K958" s="7" t="s">
        <v>32</v>
      </c>
      <c r="L958" s="7" t="s">
        <v>99</v>
      </c>
      <c r="M958" s="7" t="s">
        <v>47</v>
      </c>
      <c r="N958" s="7" t="s">
        <v>214</v>
      </c>
      <c r="O958" s="6">
        <v>0.46</v>
      </c>
      <c r="P958" s="7" t="s">
        <v>36</v>
      </c>
      <c r="Q958" s="7" t="s">
        <v>37</v>
      </c>
      <c r="R958" s="7" t="s">
        <v>65</v>
      </c>
      <c r="S958" s="8" t="s">
        <v>232</v>
      </c>
      <c r="T958" s="6">
        <v>28206</v>
      </c>
      <c r="U958" s="9">
        <v>42185</v>
      </c>
      <c r="V958" s="9">
        <v>42192</v>
      </c>
      <c r="W958" s="9" t="s">
        <v>1831</v>
      </c>
      <c r="X958" s="10">
        <f>NETWORKDAYS(Table1[[#This Row],[Order Date]],Table1[[#This Row],[Ship Date]])</f>
        <v>6</v>
      </c>
      <c r="Y958" s="6">
        <v>270.87430000000001</v>
      </c>
      <c r="Z958" s="6">
        <v>21</v>
      </c>
      <c r="AA958" s="6">
        <v>1336.35</v>
      </c>
      <c r="AB958" s="6">
        <v>63.89</v>
      </c>
    </row>
    <row r="959" spans="1:28" ht="64.5" x14ac:dyDescent="0.45">
      <c r="A959" s="6">
        <v>2885</v>
      </c>
      <c r="B959" s="6">
        <v>87634</v>
      </c>
      <c r="C959" s="7" t="s">
        <v>1929</v>
      </c>
      <c r="D959" s="8" t="s">
        <v>78</v>
      </c>
      <c r="E959" s="7" t="s">
        <v>79</v>
      </c>
      <c r="F959" s="6">
        <v>0.05</v>
      </c>
      <c r="G959" s="6">
        <v>63.94</v>
      </c>
      <c r="H959" s="6">
        <v>14.48</v>
      </c>
      <c r="I959" s="7" t="s">
        <v>54</v>
      </c>
      <c r="J959" s="7" t="s">
        <v>44</v>
      </c>
      <c r="K959" s="7" t="s">
        <v>32</v>
      </c>
      <c r="L959" s="7" t="s">
        <v>99</v>
      </c>
      <c r="M959" s="7" t="s">
        <v>47</v>
      </c>
      <c r="N959" s="7" t="s">
        <v>214</v>
      </c>
      <c r="O959" s="6">
        <v>0.46</v>
      </c>
      <c r="P959" s="7" t="s">
        <v>36</v>
      </c>
      <c r="Q959" s="7" t="s">
        <v>82</v>
      </c>
      <c r="R959" s="7" t="s">
        <v>173</v>
      </c>
      <c r="S959" s="8" t="s">
        <v>1930</v>
      </c>
      <c r="T959" s="6">
        <v>44133</v>
      </c>
      <c r="U959" s="9">
        <v>42185</v>
      </c>
      <c r="V959" s="9">
        <v>42192</v>
      </c>
      <c r="W959" s="9" t="s">
        <v>1831</v>
      </c>
      <c r="X959" s="10">
        <f>NETWORKDAYS(Table1[[#This Row],[Order Date]],Table1[[#This Row],[Ship Date]])</f>
        <v>6</v>
      </c>
      <c r="Y959" s="6">
        <v>219.54419999999999</v>
      </c>
      <c r="Z959" s="6">
        <v>5</v>
      </c>
      <c r="AA959" s="6">
        <v>318.18</v>
      </c>
      <c r="AB959" s="6">
        <v>63.89</v>
      </c>
    </row>
    <row r="960" spans="1:28" ht="51.75" x14ac:dyDescent="0.45">
      <c r="A960" s="6">
        <v>1425</v>
      </c>
      <c r="B960" s="6">
        <v>89450</v>
      </c>
      <c r="C960" s="7" t="s">
        <v>1931</v>
      </c>
      <c r="D960" s="8" t="s">
        <v>53</v>
      </c>
      <c r="E960" s="7" t="s">
        <v>79</v>
      </c>
      <c r="F960" s="6">
        <v>0.04</v>
      </c>
      <c r="G960" s="6">
        <v>2036.48</v>
      </c>
      <c r="H960" s="6">
        <v>14.7</v>
      </c>
      <c r="I960" s="7" t="s">
        <v>30</v>
      </c>
      <c r="J960" s="7" t="s">
        <v>31</v>
      </c>
      <c r="K960" s="7" t="s">
        <v>71</v>
      </c>
      <c r="L960" s="7" t="s">
        <v>72</v>
      </c>
      <c r="M960" s="7" t="s">
        <v>73</v>
      </c>
      <c r="N960" s="7" t="s">
        <v>1024</v>
      </c>
      <c r="O960" s="6">
        <v>0.55000000000000004</v>
      </c>
      <c r="P960" s="7" t="s">
        <v>36</v>
      </c>
      <c r="Q960" s="7" t="s">
        <v>58</v>
      </c>
      <c r="R960" s="7" t="s">
        <v>442</v>
      </c>
      <c r="S960" s="8" t="s">
        <v>1693</v>
      </c>
      <c r="T960" s="6">
        <v>80525</v>
      </c>
      <c r="U960" s="9">
        <v>42005</v>
      </c>
      <c r="V960" s="9">
        <v>42156</v>
      </c>
      <c r="W960" s="9" t="s">
        <v>1932</v>
      </c>
      <c r="X960" s="10">
        <f>NETWORKDAYS(Table1[[#This Row],[Order Date]],Table1[[#This Row],[Ship Date]])</f>
        <v>108</v>
      </c>
      <c r="Y960" s="6">
        <v>-4793.0039999999999</v>
      </c>
      <c r="Z960" s="6">
        <v>1</v>
      </c>
      <c r="AA960" s="6">
        <v>2013.67</v>
      </c>
      <c r="AB960" s="6">
        <v>2036.44</v>
      </c>
    </row>
    <row r="961" spans="1:28" ht="51.75" x14ac:dyDescent="0.45">
      <c r="A961" s="6">
        <v>388</v>
      </c>
      <c r="B961" s="6">
        <v>90337</v>
      </c>
      <c r="C961" s="7" t="s">
        <v>1933</v>
      </c>
      <c r="D961" s="8" t="s">
        <v>42</v>
      </c>
      <c r="E961" s="7" t="s">
        <v>29</v>
      </c>
      <c r="F961" s="6">
        <v>0.01</v>
      </c>
      <c r="G961" s="6">
        <v>110.99</v>
      </c>
      <c r="H961" s="6">
        <v>2.5</v>
      </c>
      <c r="I961" s="7" t="s">
        <v>43</v>
      </c>
      <c r="J961" s="7" t="s">
        <v>62</v>
      </c>
      <c r="K961" s="7" t="s">
        <v>71</v>
      </c>
      <c r="L961" s="7" t="s">
        <v>234</v>
      </c>
      <c r="M961" s="7" t="s">
        <v>47</v>
      </c>
      <c r="N961" s="7" t="s">
        <v>1727</v>
      </c>
      <c r="O961" s="6">
        <v>0.56999999999999995</v>
      </c>
      <c r="P961" s="7" t="s">
        <v>36</v>
      </c>
      <c r="Q961" s="7" t="s">
        <v>49</v>
      </c>
      <c r="R961" s="7" t="s">
        <v>225</v>
      </c>
      <c r="S961" s="8" t="s">
        <v>1934</v>
      </c>
      <c r="T961" s="6">
        <v>68847</v>
      </c>
      <c r="U961" s="9">
        <v>42007</v>
      </c>
      <c r="V961" s="9">
        <v>42156</v>
      </c>
      <c r="W961" s="9" t="s">
        <v>1932</v>
      </c>
      <c r="X961" s="10">
        <f>NETWORKDAYS(Table1[[#This Row],[Order Date]],Table1[[#This Row],[Ship Date]])</f>
        <v>106</v>
      </c>
      <c r="Y961" s="6">
        <v>-263.56572</v>
      </c>
      <c r="Z961" s="6">
        <v>2</v>
      </c>
      <c r="AA961" s="6">
        <v>188.66</v>
      </c>
      <c r="AB961" s="6">
        <v>110.98</v>
      </c>
    </row>
    <row r="962" spans="1:28" ht="39" x14ac:dyDescent="0.45">
      <c r="A962" s="6">
        <v>2460</v>
      </c>
      <c r="B962" s="6">
        <v>30785</v>
      </c>
      <c r="C962" s="7" t="s">
        <v>1935</v>
      </c>
      <c r="D962" s="8" t="s">
        <v>78</v>
      </c>
      <c r="E962" s="7" t="s">
        <v>70</v>
      </c>
      <c r="F962" s="6">
        <v>7.0000000000000007E-2</v>
      </c>
      <c r="G962" s="6">
        <v>9.93</v>
      </c>
      <c r="H962" s="6">
        <v>1.0900000000000001</v>
      </c>
      <c r="I962" s="7" t="s">
        <v>43</v>
      </c>
      <c r="J962" s="7" t="s">
        <v>87</v>
      </c>
      <c r="K962" s="7" t="s">
        <v>45</v>
      </c>
      <c r="L962" s="7" t="s">
        <v>105</v>
      </c>
      <c r="M962" s="7" t="s">
        <v>56</v>
      </c>
      <c r="N962" s="7" t="s">
        <v>1936</v>
      </c>
      <c r="O962" s="6">
        <v>0.43</v>
      </c>
      <c r="P962" s="7" t="s">
        <v>36</v>
      </c>
      <c r="Q962" s="7" t="s">
        <v>82</v>
      </c>
      <c r="R962" s="7" t="s">
        <v>83</v>
      </c>
      <c r="S962" s="8" t="s">
        <v>84</v>
      </c>
      <c r="T962" s="6">
        <v>10035</v>
      </c>
      <c r="U962" s="9">
        <v>42007</v>
      </c>
      <c r="V962" s="9">
        <v>42156</v>
      </c>
      <c r="W962" s="9" t="s">
        <v>1932</v>
      </c>
      <c r="X962" s="10">
        <f>NETWORKDAYS(Table1[[#This Row],[Order Date]],Table1[[#This Row],[Ship Date]])</f>
        <v>106</v>
      </c>
      <c r="Y962" s="6">
        <v>149.53</v>
      </c>
      <c r="Z962" s="6">
        <v>46</v>
      </c>
      <c r="AA962" s="6">
        <v>451.61</v>
      </c>
      <c r="AB962" s="6">
        <v>9.86</v>
      </c>
    </row>
    <row r="963" spans="1:28" ht="77.25" x14ac:dyDescent="0.45">
      <c r="A963" s="6">
        <v>2203</v>
      </c>
      <c r="B963" s="6">
        <v>86052</v>
      </c>
      <c r="C963" s="7" t="s">
        <v>154</v>
      </c>
      <c r="D963" s="8" t="s">
        <v>42</v>
      </c>
      <c r="E963" s="7" t="s">
        <v>29</v>
      </c>
      <c r="F963" s="6">
        <v>0.03</v>
      </c>
      <c r="G963" s="6">
        <v>399.98</v>
      </c>
      <c r="H963" s="6">
        <v>12.06</v>
      </c>
      <c r="I963" s="7" t="s">
        <v>30</v>
      </c>
      <c r="J963" s="7" t="s">
        <v>87</v>
      </c>
      <c r="K963" s="7" t="s">
        <v>71</v>
      </c>
      <c r="L963" s="7" t="s">
        <v>72</v>
      </c>
      <c r="M963" s="7" t="s">
        <v>34</v>
      </c>
      <c r="N963" s="7" t="s">
        <v>1433</v>
      </c>
      <c r="O963" s="6">
        <v>0.56000000000000005</v>
      </c>
      <c r="P963" s="7" t="s">
        <v>36</v>
      </c>
      <c r="Q963" s="7" t="s">
        <v>49</v>
      </c>
      <c r="R963" s="7" t="s">
        <v>50</v>
      </c>
      <c r="S963" s="8" t="s">
        <v>156</v>
      </c>
      <c r="T963" s="6">
        <v>55445</v>
      </c>
      <c r="U963" s="9">
        <v>42008</v>
      </c>
      <c r="V963" s="9">
        <v>42156</v>
      </c>
      <c r="W963" s="9" t="s">
        <v>1932</v>
      </c>
      <c r="X963" s="10">
        <f>NETWORKDAYS(Table1[[#This Row],[Order Date]],Table1[[#This Row],[Ship Date]])</f>
        <v>106</v>
      </c>
      <c r="Y963" s="6">
        <v>-663.51419999999996</v>
      </c>
      <c r="Z963" s="6">
        <v>2</v>
      </c>
      <c r="AA963" s="6">
        <v>807</v>
      </c>
      <c r="AB963" s="6">
        <v>399.95</v>
      </c>
    </row>
    <row r="964" spans="1:28" ht="77.25" x14ac:dyDescent="0.45">
      <c r="A964" s="6">
        <v>3146</v>
      </c>
      <c r="B964" s="6">
        <v>85850</v>
      </c>
      <c r="C964" s="7" t="s">
        <v>1937</v>
      </c>
      <c r="D964" s="8" t="s">
        <v>42</v>
      </c>
      <c r="E964" s="7" t="s">
        <v>29</v>
      </c>
      <c r="F964" s="6">
        <v>7.0000000000000007E-2</v>
      </c>
      <c r="G964" s="6">
        <v>3.71</v>
      </c>
      <c r="H964" s="6">
        <v>1.93</v>
      </c>
      <c r="I964" s="7" t="s">
        <v>54</v>
      </c>
      <c r="J964" s="7" t="s">
        <v>62</v>
      </c>
      <c r="K964" s="7" t="s">
        <v>45</v>
      </c>
      <c r="L964" s="7" t="s">
        <v>55</v>
      </c>
      <c r="M964" s="7" t="s">
        <v>56</v>
      </c>
      <c r="N964" s="7" t="s">
        <v>1938</v>
      </c>
      <c r="O964" s="6">
        <v>0.35</v>
      </c>
      <c r="P964" s="7" t="s">
        <v>36</v>
      </c>
      <c r="Q964" s="7" t="s">
        <v>49</v>
      </c>
      <c r="R964" s="7" t="s">
        <v>236</v>
      </c>
      <c r="S964" s="8" t="s">
        <v>1939</v>
      </c>
      <c r="T964" s="6">
        <v>78577</v>
      </c>
      <c r="U964" s="9">
        <v>42008</v>
      </c>
      <c r="V964" s="9">
        <v>42156</v>
      </c>
      <c r="W964" s="9" t="s">
        <v>1932</v>
      </c>
      <c r="X964" s="10">
        <f>NETWORKDAYS(Table1[[#This Row],[Order Date]],Table1[[#This Row],[Ship Date]])</f>
        <v>106</v>
      </c>
      <c r="Y964" s="6">
        <v>6.3308</v>
      </c>
      <c r="Z964" s="6">
        <v>11</v>
      </c>
      <c r="AA964" s="6">
        <v>39.64</v>
      </c>
      <c r="AB964" s="6">
        <v>3.64</v>
      </c>
    </row>
    <row r="965" spans="1:28" ht="90" x14ac:dyDescent="0.45">
      <c r="A965" s="6">
        <v>2393</v>
      </c>
      <c r="B965" s="6">
        <v>86951</v>
      </c>
      <c r="C965" s="7" t="s">
        <v>1940</v>
      </c>
      <c r="D965" s="8" t="s">
        <v>28</v>
      </c>
      <c r="E965" s="7" t="s">
        <v>70</v>
      </c>
      <c r="F965" s="6">
        <v>0.06</v>
      </c>
      <c r="G965" s="6">
        <v>105.29</v>
      </c>
      <c r="H965" s="6">
        <v>10.119999999999999</v>
      </c>
      <c r="I965" s="7" t="s">
        <v>43</v>
      </c>
      <c r="J965" s="7" t="s">
        <v>62</v>
      </c>
      <c r="K965" s="7" t="s">
        <v>32</v>
      </c>
      <c r="L965" s="7" t="s">
        <v>99</v>
      </c>
      <c r="M965" s="7" t="s">
        <v>131</v>
      </c>
      <c r="N965" s="7" t="s">
        <v>1941</v>
      </c>
      <c r="O965" s="6">
        <v>0.79</v>
      </c>
      <c r="P965" s="7" t="s">
        <v>36</v>
      </c>
      <c r="Q965" s="7" t="s">
        <v>37</v>
      </c>
      <c r="R965" s="7" t="s">
        <v>252</v>
      </c>
      <c r="S965" s="8" t="s">
        <v>1602</v>
      </c>
      <c r="T965" s="6">
        <v>30076</v>
      </c>
      <c r="U965" s="9">
        <v>42008</v>
      </c>
      <c r="V965" s="9">
        <v>42156</v>
      </c>
      <c r="W965" s="9" t="s">
        <v>1932</v>
      </c>
      <c r="X965" s="10">
        <f>NETWORKDAYS(Table1[[#This Row],[Order Date]],Table1[[#This Row],[Ship Date]])</f>
        <v>106</v>
      </c>
      <c r="Y965" s="6">
        <v>-45.01</v>
      </c>
      <c r="Z965" s="6">
        <v>12</v>
      </c>
      <c r="AA965" s="6">
        <v>1202.6600000000001</v>
      </c>
      <c r="AB965" s="6">
        <v>105.23</v>
      </c>
    </row>
    <row r="966" spans="1:28" ht="64.5" x14ac:dyDescent="0.45">
      <c r="A966" s="6">
        <v>1142</v>
      </c>
      <c r="B966" s="6">
        <v>86573</v>
      </c>
      <c r="C966" s="7" t="s">
        <v>1942</v>
      </c>
      <c r="D966" s="8" t="s">
        <v>42</v>
      </c>
      <c r="E966" s="7" t="s">
        <v>86</v>
      </c>
      <c r="F966" s="6">
        <v>0.05</v>
      </c>
      <c r="G966" s="6">
        <v>363.25</v>
      </c>
      <c r="H966" s="6">
        <v>19.989999999999998</v>
      </c>
      <c r="I966" s="7" t="s">
        <v>43</v>
      </c>
      <c r="J966" s="7" t="s">
        <v>87</v>
      </c>
      <c r="K966" s="7" t="s">
        <v>45</v>
      </c>
      <c r="L966" s="7" t="s">
        <v>63</v>
      </c>
      <c r="M966" s="7" t="s">
        <v>47</v>
      </c>
      <c r="N966" s="7" t="s">
        <v>450</v>
      </c>
      <c r="O966" s="6">
        <v>0.56999999999999995</v>
      </c>
      <c r="P966" s="7" t="s">
        <v>36</v>
      </c>
      <c r="Q966" s="7" t="s">
        <v>49</v>
      </c>
      <c r="R966" s="7" t="s">
        <v>236</v>
      </c>
      <c r="S966" s="8" t="s">
        <v>1943</v>
      </c>
      <c r="T966" s="6">
        <v>76706</v>
      </c>
      <c r="U966" s="9">
        <v>42008</v>
      </c>
      <c r="V966" s="9">
        <v>42156</v>
      </c>
      <c r="W966" s="9" t="s">
        <v>1932</v>
      </c>
      <c r="X966" s="10">
        <f>NETWORKDAYS(Table1[[#This Row],[Order Date]],Table1[[#This Row],[Ship Date]])</f>
        <v>106</v>
      </c>
      <c r="Y966" s="6">
        <v>1766.7795000000001</v>
      </c>
      <c r="Z966" s="6">
        <v>7</v>
      </c>
      <c r="AA966" s="6">
        <v>2560.5500000000002</v>
      </c>
      <c r="AB966" s="6">
        <v>363.2</v>
      </c>
    </row>
    <row r="967" spans="1:28" ht="64.5" x14ac:dyDescent="0.45">
      <c r="A967" s="6">
        <v>890</v>
      </c>
      <c r="B967" s="6">
        <v>89536</v>
      </c>
      <c r="C967" s="7" t="s">
        <v>1944</v>
      </c>
      <c r="D967" s="8" t="s">
        <v>42</v>
      </c>
      <c r="E967" s="7" t="s">
        <v>29</v>
      </c>
      <c r="F967" s="6">
        <v>0.08</v>
      </c>
      <c r="G967" s="6">
        <v>1.81</v>
      </c>
      <c r="H967" s="6">
        <v>0.75</v>
      </c>
      <c r="I967" s="7" t="s">
        <v>43</v>
      </c>
      <c r="J967" s="7" t="s">
        <v>44</v>
      </c>
      <c r="K967" s="7" t="s">
        <v>32</v>
      </c>
      <c r="L967" s="7" t="s">
        <v>80</v>
      </c>
      <c r="M967" s="7" t="s">
        <v>73</v>
      </c>
      <c r="N967" s="7" t="s">
        <v>742</v>
      </c>
      <c r="O967" s="6">
        <v>0.57999999999999996</v>
      </c>
      <c r="P967" s="7" t="s">
        <v>36</v>
      </c>
      <c r="Q967" s="7" t="s">
        <v>49</v>
      </c>
      <c r="R967" s="7" t="s">
        <v>236</v>
      </c>
      <c r="S967" s="8" t="s">
        <v>1945</v>
      </c>
      <c r="T967" s="6">
        <v>76021</v>
      </c>
      <c r="U967" s="9">
        <v>42009</v>
      </c>
      <c r="V967" s="9">
        <v>42156</v>
      </c>
      <c r="W967" s="9" t="s">
        <v>1932</v>
      </c>
      <c r="X967" s="10">
        <f>NETWORKDAYS(Table1[[#This Row],[Order Date]],Table1[[#This Row],[Ship Date]])</f>
        <v>106</v>
      </c>
      <c r="Y967" s="6">
        <v>1.3224</v>
      </c>
      <c r="Z967" s="6">
        <v>11</v>
      </c>
      <c r="AA967" s="6">
        <v>19.97</v>
      </c>
      <c r="AB967" s="6">
        <v>1.73</v>
      </c>
    </row>
    <row r="968" spans="1:28" ht="115.5" x14ac:dyDescent="0.45">
      <c r="A968" s="6">
        <v>2630</v>
      </c>
      <c r="B968" s="6">
        <v>85914</v>
      </c>
      <c r="C968" s="7" t="s">
        <v>720</v>
      </c>
      <c r="D968" s="8" t="s">
        <v>42</v>
      </c>
      <c r="E968" s="7" t="s">
        <v>29</v>
      </c>
      <c r="F968" s="6">
        <v>0.02</v>
      </c>
      <c r="G968" s="6">
        <v>209.84</v>
      </c>
      <c r="H968" s="6">
        <v>21.21</v>
      </c>
      <c r="I968" s="7" t="s">
        <v>43</v>
      </c>
      <c r="J968" s="7" t="s">
        <v>31</v>
      </c>
      <c r="K968" s="7" t="s">
        <v>32</v>
      </c>
      <c r="L968" s="7" t="s">
        <v>99</v>
      </c>
      <c r="M968" s="7" t="s">
        <v>131</v>
      </c>
      <c r="N968" s="7" t="s">
        <v>1946</v>
      </c>
      <c r="O968" s="6">
        <v>0.59</v>
      </c>
      <c r="P968" s="7" t="s">
        <v>36</v>
      </c>
      <c r="Q968" s="7" t="s">
        <v>49</v>
      </c>
      <c r="R968" s="7" t="s">
        <v>567</v>
      </c>
      <c r="S968" s="8" t="s">
        <v>721</v>
      </c>
      <c r="T968" s="6">
        <v>73071</v>
      </c>
      <c r="U968" s="9">
        <v>42009</v>
      </c>
      <c r="V968" s="9">
        <v>42156</v>
      </c>
      <c r="W968" s="9" t="s">
        <v>1932</v>
      </c>
      <c r="X968" s="10">
        <f>NETWORKDAYS(Table1[[#This Row],[Order Date]],Table1[[#This Row],[Ship Date]])</f>
        <v>106</v>
      </c>
      <c r="Y968" s="6">
        <v>1507.6431</v>
      </c>
      <c r="Z968" s="6">
        <v>10</v>
      </c>
      <c r="AA968" s="6">
        <v>2184.9899999999998</v>
      </c>
      <c r="AB968" s="6">
        <v>209.82</v>
      </c>
    </row>
    <row r="969" spans="1:28" ht="51.75" x14ac:dyDescent="0.45">
      <c r="A969" s="6">
        <v>2206</v>
      </c>
      <c r="B969" s="6">
        <v>86258</v>
      </c>
      <c r="C969" s="7" t="s">
        <v>1832</v>
      </c>
      <c r="D969" s="8" t="s">
        <v>42</v>
      </c>
      <c r="E969" s="7" t="s">
        <v>70</v>
      </c>
      <c r="F969" s="6">
        <v>0.03</v>
      </c>
      <c r="G969" s="6">
        <v>28.48</v>
      </c>
      <c r="H969" s="6">
        <v>1.99</v>
      </c>
      <c r="I969" s="7" t="s">
        <v>43</v>
      </c>
      <c r="J969" s="7" t="s">
        <v>44</v>
      </c>
      <c r="K969" s="7" t="s">
        <v>71</v>
      </c>
      <c r="L969" s="7" t="s">
        <v>93</v>
      </c>
      <c r="M969" s="7" t="s">
        <v>94</v>
      </c>
      <c r="N969" s="7" t="s">
        <v>1345</v>
      </c>
      <c r="O969" s="6">
        <v>0.4</v>
      </c>
      <c r="P969" s="7" t="s">
        <v>36</v>
      </c>
      <c r="Q969" s="7" t="s">
        <v>49</v>
      </c>
      <c r="R969" s="7" t="s">
        <v>208</v>
      </c>
      <c r="S969" s="8" t="s">
        <v>1834</v>
      </c>
      <c r="T969" s="6">
        <v>50501</v>
      </c>
      <c r="U969" s="9">
        <v>42009</v>
      </c>
      <c r="V969" s="9">
        <v>42156</v>
      </c>
      <c r="W969" s="9" t="s">
        <v>1932</v>
      </c>
      <c r="X969" s="10">
        <f>NETWORKDAYS(Table1[[#This Row],[Order Date]],Table1[[#This Row],[Ship Date]])</f>
        <v>106</v>
      </c>
      <c r="Y969" s="6">
        <v>-35.290399999999998</v>
      </c>
      <c r="Z969" s="6">
        <v>2</v>
      </c>
      <c r="AA969" s="6">
        <v>55.25</v>
      </c>
      <c r="AB969" s="6">
        <v>28.45</v>
      </c>
    </row>
    <row r="970" spans="1:28" ht="102.75" x14ac:dyDescent="0.45">
      <c r="A970" s="6">
        <v>3331</v>
      </c>
      <c r="B970" s="6">
        <v>86283</v>
      </c>
      <c r="C970" s="7" t="s">
        <v>1947</v>
      </c>
      <c r="D970" s="8" t="s">
        <v>28</v>
      </c>
      <c r="E970" s="7" t="s">
        <v>86</v>
      </c>
      <c r="F970" s="6">
        <v>0.09</v>
      </c>
      <c r="G970" s="6">
        <v>5.98</v>
      </c>
      <c r="H970" s="6">
        <v>4.6900000000000004</v>
      </c>
      <c r="I970" s="7" t="s">
        <v>43</v>
      </c>
      <c r="J970" s="7" t="s">
        <v>62</v>
      </c>
      <c r="K970" s="7" t="s">
        <v>45</v>
      </c>
      <c r="L970" s="7" t="s">
        <v>187</v>
      </c>
      <c r="M970" s="7" t="s">
        <v>47</v>
      </c>
      <c r="N970" s="7" t="s">
        <v>1010</v>
      </c>
      <c r="O970" s="6">
        <v>0.68</v>
      </c>
      <c r="P970" s="7" t="s">
        <v>36</v>
      </c>
      <c r="Q970" s="7" t="s">
        <v>37</v>
      </c>
      <c r="R970" s="7" t="s">
        <v>96</v>
      </c>
      <c r="S970" s="8" t="s">
        <v>1948</v>
      </c>
      <c r="T970" s="6">
        <v>32174</v>
      </c>
      <c r="U970" s="9">
        <v>42009</v>
      </c>
      <c r="V970" s="9">
        <v>42156</v>
      </c>
      <c r="W970" s="9" t="s">
        <v>1932</v>
      </c>
      <c r="X970" s="10">
        <f>NETWORKDAYS(Table1[[#This Row],[Order Date]],Table1[[#This Row],[Ship Date]])</f>
        <v>106</v>
      </c>
      <c r="Y970" s="6">
        <v>-781.13419999999996</v>
      </c>
      <c r="Z970" s="6">
        <v>11</v>
      </c>
      <c r="AA970" s="6">
        <v>65.849999999999994</v>
      </c>
      <c r="AB970" s="6">
        <v>5.89</v>
      </c>
    </row>
    <row r="971" spans="1:28" ht="90" x14ac:dyDescent="0.45">
      <c r="A971" s="6">
        <v>1085</v>
      </c>
      <c r="B971" s="6">
        <v>86122</v>
      </c>
      <c r="C971" s="7" t="s">
        <v>525</v>
      </c>
      <c r="D971" s="8" t="s">
        <v>78</v>
      </c>
      <c r="E971" s="7" t="s">
        <v>147</v>
      </c>
      <c r="F971" s="6">
        <v>0.05</v>
      </c>
      <c r="G971" s="6">
        <v>7.64</v>
      </c>
      <c r="H971" s="6">
        <v>5.83</v>
      </c>
      <c r="I971" s="7" t="s">
        <v>43</v>
      </c>
      <c r="J971" s="7" t="s">
        <v>87</v>
      </c>
      <c r="K971" s="7" t="s">
        <v>45</v>
      </c>
      <c r="L971" s="7" t="s">
        <v>55</v>
      </c>
      <c r="M971" s="7" t="s">
        <v>56</v>
      </c>
      <c r="N971" s="7" t="s">
        <v>989</v>
      </c>
      <c r="O971" s="6">
        <v>0.36</v>
      </c>
      <c r="P971" s="7" t="s">
        <v>36</v>
      </c>
      <c r="Q971" s="7" t="s">
        <v>82</v>
      </c>
      <c r="R971" s="7" t="s">
        <v>83</v>
      </c>
      <c r="S971" s="8" t="s">
        <v>527</v>
      </c>
      <c r="T971" s="6">
        <v>11729</v>
      </c>
      <c r="U971" s="9">
        <v>42009</v>
      </c>
      <c r="V971" s="9">
        <v>42156</v>
      </c>
      <c r="W971" s="9" t="s">
        <v>1932</v>
      </c>
      <c r="X971" s="10">
        <f>NETWORKDAYS(Table1[[#This Row],[Order Date]],Table1[[#This Row],[Ship Date]])</f>
        <v>106</v>
      </c>
      <c r="Y971" s="6">
        <v>-40.275199999999998</v>
      </c>
      <c r="Z971" s="6">
        <v>6</v>
      </c>
      <c r="AA971" s="6">
        <v>47.18</v>
      </c>
      <c r="AB971" s="6">
        <v>7.59</v>
      </c>
    </row>
    <row r="972" spans="1:28" ht="90" x14ac:dyDescent="0.45">
      <c r="A972" s="6">
        <v>2151</v>
      </c>
      <c r="B972" s="6">
        <v>90404</v>
      </c>
      <c r="C972" s="7" t="s">
        <v>1949</v>
      </c>
      <c r="D972" s="8" t="s">
        <v>42</v>
      </c>
      <c r="E972" s="7" t="s">
        <v>147</v>
      </c>
      <c r="F972" s="6">
        <v>0.08</v>
      </c>
      <c r="G972" s="6">
        <v>243.98</v>
      </c>
      <c r="H972" s="6">
        <v>43.32</v>
      </c>
      <c r="I972" s="7" t="s">
        <v>30</v>
      </c>
      <c r="J972" s="7" t="s">
        <v>62</v>
      </c>
      <c r="K972" s="7" t="s">
        <v>32</v>
      </c>
      <c r="L972" s="7" t="s">
        <v>80</v>
      </c>
      <c r="M972" s="7" t="s">
        <v>73</v>
      </c>
      <c r="N972" s="7" t="s">
        <v>1950</v>
      </c>
      <c r="O972" s="6">
        <v>0.55000000000000004</v>
      </c>
      <c r="P972" s="7" t="s">
        <v>36</v>
      </c>
      <c r="Q972" s="7" t="s">
        <v>49</v>
      </c>
      <c r="R972" s="7" t="s">
        <v>208</v>
      </c>
      <c r="S972" s="8" t="s">
        <v>1951</v>
      </c>
      <c r="T972" s="6">
        <v>52001</v>
      </c>
      <c r="U972" s="9">
        <v>42009</v>
      </c>
      <c r="V972" s="9">
        <v>42156</v>
      </c>
      <c r="W972" s="9" t="s">
        <v>1932</v>
      </c>
      <c r="X972" s="10">
        <f>NETWORKDAYS(Table1[[#This Row],[Order Date]],Table1[[#This Row],[Ship Date]])</f>
        <v>106</v>
      </c>
      <c r="Y972" s="6">
        <v>-162.8244</v>
      </c>
      <c r="Z972" s="6">
        <v>1</v>
      </c>
      <c r="AA972" s="6">
        <v>248.84</v>
      </c>
      <c r="AB972" s="6">
        <v>243.9</v>
      </c>
    </row>
    <row r="973" spans="1:28" ht="77.25" x14ac:dyDescent="0.45">
      <c r="A973" s="6">
        <v>783</v>
      </c>
      <c r="B973" s="6">
        <v>90961</v>
      </c>
      <c r="C973" s="7" t="s">
        <v>1952</v>
      </c>
      <c r="D973" s="8" t="s">
        <v>78</v>
      </c>
      <c r="E973" s="7" t="s">
        <v>79</v>
      </c>
      <c r="F973" s="6">
        <v>0.02</v>
      </c>
      <c r="G973" s="6">
        <v>100.98</v>
      </c>
      <c r="H973" s="6">
        <v>35.840000000000003</v>
      </c>
      <c r="I973" s="7" t="s">
        <v>30</v>
      </c>
      <c r="J973" s="7" t="s">
        <v>31</v>
      </c>
      <c r="K973" s="7" t="s">
        <v>32</v>
      </c>
      <c r="L973" s="7" t="s">
        <v>88</v>
      </c>
      <c r="M973" s="7" t="s">
        <v>34</v>
      </c>
      <c r="N973" s="7" t="s">
        <v>89</v>
      </c>
      <c r="O973" s="6">
        <v>0.62</v>
      </c>
      <c r="P973" s="7" t="s">
        <v>36</v>
      </c>
      <c r="Q973" s="7" t="s">
        <v>82</v>
      </c>
      <c r="R973" s="7" t="s">
        <v>294</v>
      </c>
      <c r="S973" s="8" t="s">
        <v>1953</v>
      </c>
      <c r="T973" s="6">
        <v>6010</v>
      </c>
      <c r="U973" s="9">
        <v>42010</v>
      </c>
      <c r="V973" s="9">
        <v>42156</v>
      </c>
      <c r="W973" s="9" t="s">
        <v>1932</v>
      </c>
      <c r="X973" s="10">
        <f>NETWORKDAYS(Table1[[#This Row],[Order Date]],Table1[[#This Row],[Ship Date]])</f>
        <v>105</v>
      </c>
      <c r="Y973" s="6">
        <v>-134.91200000000001</v>
      </c>
      <c r="Z973" s="6">
        <v>6</v>
      </c>
      <c r="AA973" s="6">
        <v>614.99</v>
      </c>
      <c r="AB973" s="6">
        <v>100.96</v>
      </c>
    </row>
    <row r="974" spans="1:28" ht="77.25" x14ac:dyDescent="0.45">
      <c r="A974" s="6">
        <v>1828</v>
      </c>
      <c r="B974" s="6">
        <v>86960</v>
      </c>
      <c r="C974" s="7" t="s">
        <v>1179</v>
      </c>
      <c r="D974" s="8" t="s">
        <v>42</v>
      </c>
      <c r="E974" s="7" t="s">
        <v>79</v>
      </c>
      <c r="F974" s="6">
        <v>0.05</v>
      </c>
      <c r="G974" s="6">
        <v>7.1</v>
      </c>
      <c r="H974" s="6">
        <v>6.05</v>
      </c>
      <c r="I974" s="7" t="s">
        <v>43</v>
      </c>
      <c r="J974" s="7" t="s">
        <v>62</v>
      </c>
      <c r="K974" s="7" t="s">
        <v>45</v>
      </c>
      <c r="L974" s="7" t="s">
        <v>46</v>
      </c>
      <c r="M974" s="7" t="s">
        <v>47</v>
      </c>
      <c r="N974" s="7" t="s">
        <v>1049</v>
      </c>
      <c r="O974" s="6">
        <v>0.39</v>
      </c>
      <c r="P974" s="7" t="s">
        <v>36</v>
      </c>
      <c r="Q974" s="7" t="s">
        <v>49</v>
      </c>
      <c r="R974" s="7" t="s">
        <v>208</v>
      </c>
      <c r="S974" s="8" t="s">
        <v>1180</v>
      </c>
      <c r="T974" s="6">
        <v>50613</v>
      </c>
      <c r="U974" s="9">
        <v>42010</v>
      </c>
      <c r="V974" s="9">
        <v>42156</v>
      </c>
      <c r="W974" s="9" t="s">
        <v>1932</v>
      </c>
      <c r="X974" s="10">
        <f>NETWORKDAYS(Table1[[#This Row],[Order Date]],Table1[[#This Row],[Ship Date]])</f>
        <v>105</v>
      </c>
      <c r="Y974" s="6">
        <v>-101.246</v>
      </c>
      <c r="Z974" s="6">
        <v>14</v>
      </c>
      <c r="AA974" s="6">
        <v>100.99</v>
      </c>
      <c r="AB974" s="6">
        <v>7.05</v>
      </c>
    </row>
    <row r="975" spans="1:28" ht="77.25" x14ac:dyDescent="0.45">
      <c r="A975" s="6">
        <v>744</v>
      </c>
      <c r="B975" s="6">
        <v>87725</v>
      </c>
      <c r="C975" s="7" t="s">
        <v>1391</v>
      </c>
      <c r="D975" s="8" t="s">
        <v>53</v>
      </c>
      <c r="E975" s="7" t="s">
        <v>79</v>
      </c>
      <c r="F975" s="6">
        <v>0.02</v>
      </c>
      <c r="G975" s="6">
        <v>59.98</v>
      </c>
      <c r="H975" s="6">
        <v>3.99</v>
      </c>
      <c r="I975" s="7" t="s">
        <v>43</v>
      </c>
      <c r="J975" s="7" t="s">
        <v>62</v>
      </c>
      <c r="K975" s="7" t="s">
        <v>45</v>
      </c>
      <c r="L975" s="7" t="s">
        <v>63</v>
      </c>
      <c r="M975" s="7" t="s">
        <v>47</v>
      </c>
      <c r="N975" s="7" t="s">
        <v>1954</v>
      </c>
      <c r="O975" s="6">
        <v>0.56999999999999995</v>
      </c>
      <c r="P975" s="7" t="s">
        <v>36</v>
      </c>
      <c r="Q975" s="7" t="s">
        <v>58</v>
      </c>
      <c r="R975" s="7" t="s">
        <v>229</v>
      </c>
      <c r="S975" s="8" t="s">
        <v>1392</v>
      </c>
      <c r="T975" s="6">
        <v>85737</v>
      </c>
      <c r="U975" s="9">
        <v>42032</v>
      </c>
      <c r="V975" s="9">
        <v>42157</v>
      </c>
      <c r="W975" s="9" t="s">
        <v>1932</v>
      </c>
      <c r="X975" s="10">
        <f>NETWORKDAYS(Table1[[#This Row],[Order Date]],Table1[[#This Row],[Ship Date]])</f>
        <v>90</v>
      </c>
      <c r="Y975" s="6">
        <v>-54.622</v>
      </c>
      <c r="Z975" s="6">
        <v>1</v>
      </c>
      <c r="AA975" s="6">
        <v>63.48</v>
      </c>
      <c r="AB975" s="6">
        <v>59.96</v>
      </c>
    </row>
    <row r="976" spans="1:28" ht="26.25" x14ac:dyDescent="0.45">
      <c r="A976" s="6">
        <v>1211</v>
      </c>
      <c r="B976" s="6">
        <v>88598</v>
      </c>
      <c r="C976" s="7" t="s">
        <v>1955</v>
      </c>
      <c r="D976" s="8" t="s">
        <v>42</v>
      </c>
      <c r="E976" s="7" t="s">
        <v>79</v>
      </c>
      <c r="F976" s="6">
        <v>0.01</v>
      </c>
      <c r="G976" s="6">
        <v>3.08</v>
      </c>
      <c r="H976" s="6">
        <v>0.5</v>
      </c>
      <c r="I976" s="7" t="s">
        <v>43</v>
      </c>
      <c r="J976" s="7" t="s">
        <v>62</v>
      </c>
      <c r="K976" s="7" t="s">
        <v>45</v>
      </c>
      <c r="L976" s="7" t="s">
        <v>121</v>
      </c>
      <c r="M976" s="7" t="s">
        <v>47</v>
      </c>
      <c r="N976" s="7" t="s">
        <v>1956</v>
      </c>
      <c r="O976" s="6">
        <v>0.37</v>
      </c>
      <c r="P976" s="7" t="s">
        <v>36</v>
      </c>
      <c r="Q976" s="7" t="s">
        <v>49</v>
      </c>
      <c r="R976" s="7" t="s">
        <v>256</v>
      </c>
      <c r="S976" s="8" t="s">
        <v>1957</v>
      </c>
      <c r="T976" s="6">
        <v>46806</v>
      </c>
      <c r="U976" s="9">
        <v>42036</v>
      </c>
      <c r="V976" s="9">
        <v>42157</v>
      </c>
      <c r="W976" s="9" t="s">
        <v>1932</v>
      </c>
      <c r="X976" s="10">
        <f>NETWORKDAYS(Table1[[#This Row],[Order Date]],Table1[[#This Row],[Ship Date]])</f>
        <v>87</v>
      </c>
      <c r="Y976" s="6">
        <v>9.0045000000000002</v>
      </c>
      <c r="Z976" s="6">
        <v>4</v>
      </c>
      <c r="AA976" s="6">
        <v>13.05</v>
      </c>
      <c r="AB976" s="6">
        <v>3.07</v>
      </c>
    </row>
    <row r="977" spans="1:28" ht="51.75" x14ac:dyDescent="0.45">
      <c r="A977" s="6">
        <v>3351</v>
      </c>
      <c r="B977" s="6">
        <v>91297</v>
      </c>
      <c r="C977" s="7" t="s">
        <v>1958</v>
      </c>
      <c r="D977" s="8" t="s">
        <v>53</v>
      </c>
      <c r="E977" s="7" t="s">
        <v>29</v>
      </c>
      <c r="F977" s="6">
        <v>0.1</v>
      </c>
      <c r="G977" s="6">
        <v>10.89</v>
      </c>
      <c r="H977" s="6">
        <v>4.5</v>
      </c>
      <c r="I977" s="7" t="s">
        <v>43</v>
      </c>
      <c r="J977" s="7" t="s">
        <v>31</v>
      </c>
      <c r="K977" s="7" t="s">
        <v>45</v>
      </c>
      <c r="L977" s="7" t="s">
        <v>63</v>
      </c>
      <c r="M977" s="7" t="s">
        <v>47</v>
      </c>
      <c r="N977" s="7" t="s">
        <v>1692</v>
      </c>
      <c r="O977" s="6">
        <v>0.59</v>
      </c>
      <c r="P977" s="7" t="s">
        <v>36</v>
      </c>
      <c r="Q977" s="7" t="s">
        <v>58</v>
      </c>
      <c r="R977" s="7" t="s">
        <v>90</v>
      </c>
      <c r="S977" s="8" t="s">
        <v>1959</v>
      </c>
      <c r="T977" s="6">
        <v>99301</v>
      </c>
      <c r="U977" s="9">
        <v>42039</v>
      </c>
      <c r="V977" s="9">
        <v>42157</v>
      </c>
      <c r="W977" s="9" t="s">
        <v>1932</v>
      </c>
      <c r="X977" s="10">
        <f>NETWORKDAYS(Table1[[#This Row],[Order Date]],Table1[[#This Row],[Ship Date]])</f>
        <v>85</v>
      </c>
      <c r="Y977" s="6">
        <v>-19.2972</v>
      </c>
      <c r="Z977" s="6">
        <v>17</v>
      </c>
      <c r="AA977" s="6">
        <v>178.68</v>
      </c>
      <c r="AB977" s="6">
        <v>10.79</v>
      </c>
    </row>
    <row r="978" spans="1:28" ht="77.25" x14ac:dyDescent="0.45">
      <c r="A978" s="6">
        <v>1363</v>
      </c>
      <c r="B978" s="6">
        <v>89993</v>
      </c>
      <c r="C978" s="7" t="s">
        <v>1960</v>
      </c>
      <c r="D978" s="8" t="s">
        <v>28</v>
      </c>
      <c r="E978" s="7" t="s">
        <v>86</v>
      </c>
      <c r="F978" s="6">
        <v>0.05</v>
      </c>
      <c r="G978" s="6">
        <v>12.97</v>
      </c>
      <c r="H978" s="6">
        <v>1.49</v>
      </c>
      <c r="I978" s="7" t="s">
        <v>43</v>
      </c>
      <c r="J978" s="7" t="s">
        <v>44</v>
      </c>
      <c r="K978" s="7" t="s">
        <v>45</v>
      </c>
      <c r="L978" s="7" t="s">
        <v>46</v>
      </c>
      <c r="M978" s="7" t="s">
        <v>47</v>
      </c>
      <c r="N978" s="7" t="s">
        <v>1961</v>
      </c>
      <c r="O978" s="6">
        <v>0.35</v>
      </c>
      <c r="P978" s="7" t="s">
        <v>36</v>
      </c>
      <c r="Q978" s="7" t="s">
        <v>37</v>
      </c>
      <c r="R978" s="7" t="s">
        <v>96</v>
      </c>
      <c r="S978" s="8" t="s">
        <v>1962</v>
      </c>
      <c r="T978" s="6">
        <v>32707</v>
      </c>
      <c r="U978" s="9">
        <v>42039</v>
      </c>
      <c r="V978" s="9">
        <v>42157</v>
      </c>
      <c r="W978" s="9" t="s">
        <v>1932</v>
      </c>
      <c r="X978" s="10">
        <f>NETWORKDAYS(Table1[[#This Row],[Order Date]],Table1[[#This Row],[Ship Date]])</f>
        <v>85</v>
      </c>
      <c r="Y978" s="6">
        <v>5.4660000000000002</v>
      </c>
      <c r="Z978" s="6">
        <v>2</v>
      </c>
      <c r="AA978" s="6">
        <v>26.37</v>
      </c>
      <c r="AB978" s="6">
        <v>12.92</v>
      </c>
    </row>
    <row r="979" spans="1:28" ht="51.75" x14ac:dyDescent="0.45">
      <c r="A979" s="6">
        <v>1363</v>
      </c>
      <c r="B979" s="6">
        <v>89993</v>
      </c>
      <c r="C979" s="7" t="s">
        <v>1960</v>
      </c>
      <c r="D979" s="8" t="s">
        <v>28</v>
      </c>
      <c r="E979" s="7" t="s">
        <v>86</v>
      </c>
      <c r="F979" s="6">
        <v>0.06</v>
      </c>
      <c r="G979" s="6">
        <v>5.81</v>
      </c>
      <c r="H979" s="6">
        <v>3.37</v>
      </c>
      <c r="I979" s="7" t="s">
        <v>43</v>
      </c>
      <c r="J979" s="7" t="s">
        <v>44</v>
      </c>
      <c r="K979" s="7" t="s">
        <v>45</v>
      </c>
      <c r="L979" s="7" t="s">
        <v>409</v>
      </c>
      <c r="M979" s="7" t="s">
        <v>56</v>
      </c>
      <c r="N979" s="7" t="s">
        <v>1963</v>
      </c>
      <c r="O979" s="6">
        <v>0.54</v>
      </c>
      <c r="P979" s="7" t="s">
        <v>36</v>
      </c>
      <c r="Q979" s="7" t="s">
        <v>37</v>
      </c>
      <c r="R979" s="7" t="s">
        <v>96</v>
      </c>
      <c r="S979" s="8" t="s">
        <v>1962</v>
      </c>
      <c r="T979" s="6">
        <v>32707</v>
      </c>
      <c r="U979" s="9">
        <v>42039</v>
      </c>
      <c r="V979" s="9">
        <v>42157</v>
      </c>
      <c r="W979" s="9" t="s">
        <v>1932</v>
      </c>
      <c r="X979" s="10">
        <f>NETWORKDAYS(Table1[[#This Row],[Order Date]],Table1[[#This Row],[Ship Date]])</f>
        <v>85</v>
      </c>
      <c r="Y979" s="6">
        <v>-149.1182</v>
      </c>
      <c r="Z979" s="6">
        <v>9</v>
      </c>
      <c r="AA979" s="6">
        <v>53.44</v>
      </c>
      <c r="AB979" s="6">
        <v>5.75</v>
      </c>
    </row>
    <row r="980" spans="1:28" ht="26.25" x14ac:dyDescent="0.45">
      <c r="A980" s="6">
        <v>2286</v>
      </c>
      <c r="B980" s="6">
        <v>90145</v>
      </c>
      <c r="C980" s="7" t="s">
        <v>1844</v>
      </c>
      <c r="D980" s="8" t="s">
        <v>28</v>
      </c>
      <c r="E980" s="7" t="s">
        <v>86</v>
      </c>
      <c r="F980" s="6">
        <v>0</v>
      </c>
      <c r="G980" s="6">
        <v>4.91</v>
      </c>
      <c r="H980" s="6">
        <v>0.5</v>
      </c>
      <c r="I980" s="7" t="s">
        <v>43</v>
      </c>
      <c r="J980" s="7" t="s">
        <v>62</v>
      </c>
      <c r="K980" s="7" t="s">
        <v>45</v>
      </c>
      <c r="L980" s="7" t="s">
        <v>121</v>
      </c>
      <c r="M980" s="7" t="s">
        <v>47</v>
      </c>
      <c r="N980" s="7" t="s">
        <v>1210</v>
      </c>
      <c r="O980" s="6">
        <v>0.36</v>
      </c>
      <c r="P980" s="7" t="s">
        <v>36</v>
      </c>
      <c r="Q980" s="7" t="s">
        <v>37</v>
      </c>
      <c r="R980" s="7" t="s">
        <v>385</v>
      </c>
      <c r="S980" s="8" t="s">
        <v>1846</v>
      </c>
      <c r="T980" s="6">
        <v>29301</v>
      </c>
      <c r="U980" s="9">
        <v>42039</v>
      </c>
      <c r="V980" s="9">
        <v>42157</v>
      </c>
      <c r="W980" s="9" t="s">
        <v>1932</v>
      </c>
      <c r="X980" s="10">
        <f>NETWORKDAYS(Table1[[#This Row],[Order Date]],Table1[[#This Row],[Ship Date]])</f>
        <v>85</v>
      </c>
      <c r="Y980" s="6">
        <v>99.197999999999993</v>
      </c>
      <c r="Z980" s="6">
        <v>12</v>
      </c>
      <c r="AA980" s="6">
        <v>61.87</v>
      </c>
      <c r="AB980" s="6">
        <v>4.91</v>
      </c>
    </row>
    <row r="981" spans="1:28" ht="51.75" x14ac:dyDescent="0.45">
      <c r="A981" s="6">
        <v>2290</v>
      </c>
      <c r="B981" s="6">
        <v>88164</v>
      </c>
      <c r="C981" s="7" t="s">
        <v>705</v>
      </c>
      <c r="D981" s="8" t="s">
        <v>42</v>
      </c>
      <c r="E981" s="7" t="s">
        <v>86</v>
      </c>
      <c r="F981" s="6">
        <v>7.0000000000000007E-2</v>
      </c>
      <c r="G981" s="6">
        <v>80.98</v>
      </c>
      <c r="H981" s="6">
        <v>7.18</v>
      </c>
      <c r="I981" s="7" t="s">
        <v>43</v>
      </c>
      <c r="J981" s="7" t="s">
        <v>62</v>
      </c>
      <c r="K981" s="7" t="s">
        <v>71</v>
      </c>
      <c r="L981" s="7" t="s">
        <v>93</v>
      </c>
      <c r="M981" s="7" t="s">
        <v>47</v>
      </c>
      <c r="N981" s="7" t="s">
        <v>1964</v>
      </c>
      <c r="O981" s="6">
        <v>0.48</v>
      </c>
      <c r="P981" s="7" t="s">
        <v>36</v>
      </c>
      <c r="Q981" s="7" t="s">
        <v>49</v>
      </c>
      <c r="R981" s="7" t="s">
        <v>50</v>
      </c>
      <c r="S981" s="8" t="s">
        <v>706</v>
      </c>
      <c r="T981" s="6">
        <v>55433</v>
      </c>
      <c r="U981" s="9">
        <v>42039</v>
      </c>
      <c r="V981" s="9">
        <v>42157</v>
      </c>
      <c r="W981" s="9" t="s">
        <v>1932</v>
      </c>
      <c r="X981" s="10">
        <f>NETWORKDAYS(Table1[[#This Row],[Order Date]],Table1[[#This Row],[Ship Date]])</f>
        <v>85</v>
      </c>
      <c r="Y981" s="6">
        <v>779.47230000000002</v>
      </c>
      <c r="Z981" s="6">
        <v>15</v>
      </c>
      <c r="AA981" s="6">
        <v>1129.67</v>
      </c>
      <c r="AB981" s="6">
        <v>80.91</v>
      </c>
    </row>
    <row r="982" spans="1:28" ht="77.25" x14ac:dyDescent="0.45">
      <c r="A982" s="6">
        <v>234</v>
      </c>
      <c r="B982" s="6">
        <v>90236</v>
      </c>
      <c r="C982" s="7" t="s">
        <v>596</v>
      </c>
      <c r="D982" s="8" t="s">
        <v>42</v>
      </c>
      <c r="E982" s="7" t="s">
        <v>29</v>
      </c>
      <c r="F982" s="6">
        <v>0.06</v>
      </c>
      <c r="G982" s="6">
        <v>279.81</v>
      </c>
      <c r="H982" s="6">
        <v>23.19</v>
      </c>
      <c r="I982" s="7" t="s">
        <v>30</v>
      </c>
      <c r="J982" s="7" t="s">
        <v>31</v>
      </c>
      <c r="K982" s="7" t="s">
        <v>45</v>
      </c>
      <c r="L982" s="7" t="s">
        <v>63</v>
      </c>
      <c r="M982" s="7" t="s">
        <v>73</v>
      </c>
      <c r="N982" s="7" t="s">
        <v>1965</v>
      </c>
      <c r="O982" s="6">
        <v>0.59</v>
      </c>
      <c r="P982" s="7" t="s">
        <v>36</v>
      </c>
      <c r="Q982" s="7" t="s">
        <v>49</v>
      </c>
      <c r="R982" s="7" t="s">
        <v>208</v>
      </c>
      <c r="S982" s="8" t="s">
        <v>598</v>
      </c>
      <c r="T982" s="6">
        <v>50208</v>
      </c>
      <c r="U982" s="9">
        <v>42040</v>
      </c>
      <c r="V982" s="9">
        <v>42157</v>
      </c>
      <c r="W982" s="9" t="s">
        <v>1932</v>
      </c>
      <c r="X982" s="10">
        <f>NETWORKDAYS(Table1[[#This Row],[Order Date]],Table1[[#This Row],[Ship Date]])</f>
        <v>84</v>
      </c>
      <c r="Y982" s="6">
        <v>1103.9724000000001</v>
      </c>
      <c r="Z982" s="6">
        <v>6</v>
      </c>
      <c r="AA982" s="6">
        <v>1599.96</v>
      </c>
      <c r="AB982" s="6">
        <v>279.75</v>
      </c>
    </row>
    <row r="983" spans="1:28" ht="39" x14ac:dyDescent="0.45">
      <c r="A983" s="6">
        <v>980</v>
      </c>
      <c r="B983" s="6">
        <v>87258</v>
      </c>
      <c r="C983" s="7" t="s">
        <v>1966</v>
      </c>
      <c r="D983" s="8" t="s">
        <v>78</v>
      </c>
      <c r="E983" s="7" t="s">
        <v>86</v>
      </c>
      <c r="F983" s="6">
        <v>0</v>
      </c>
      <c r="G983" s="6">
        <v>37.76</v>
      </c>
      <c r="H983" s="6">
        <v>12.9</v>
      </c>
      <c r="I983" s="7" t="s">
        <v>43</v>
      </c>
      <c r="J983" s="7" t="s">
        <v>62</v>
      </c>
      <c r="K983" s="7" t="s">
        <v>45</v>
      </c>
      <c r="L983" s="7" t="s">
        <v>187</v>
      </c>
      <c r="M983" s="7" t="s">
        <v>47</v>
      </c>
      <c r="N983" s="7" t="s">
        <v>1967</v>
      </c>
      <c r="O983" s="6">
        <v>0.56999999999999995</v>
      </c>
      <c r="P983" s="7" t="s">
        <v>36</v>
      </c>
      <c r="Q983" s="7" t="s">
        <v>82</v>
      </c>
      <c r="R983" s="7" t="s">
        <v>139</v>
      </c>
      <c r="S983" s="8" t="s">
        <v>282</v>
      </c>
      <c r="T983" s="6">
        <v>5403</v>
      </c>
      <c r="U983" s="9">
        <v>42040</v>
      </c>
      <c r="V983" s="9">
        <v>42157</v>
      </c>
      <c r="W983" s="9" t="s">
        <v>1932</v>
      </c>
      <c r="X983" s="10">
        <f>NETWORKDAYS(Table1[[#This Row],[Order Date]],Table1[[#This Row],[Ship Date]])</f>
        <v>84</v>
      </c>
      <c r="Y983" s="6">
        <v>93.846800000000002</v>
      </c>
      <c r="Z983" s="6">
        <v>12</v>
      </c>
      <c r="AA983" s="6">
        <v>477.2</v>
      </c>
      <c r="AB983" s="6">
        <v>37.76</v>
      </c>
    </row>
    <row r="984" spans="1:28" ht="77.25" x14ac:dyDescent="0.45">
      <c r="A984" s="6">
        <v>2094</v>
      </c>
      <c r="B984" s="6">
        <v>86629</v>
      </c>
      <c r="C984" s="7" t="s">
        <v>1968</v>
      </c>
      <c r="D984" s="8" t="s">
        <v>53</v>
      </c>
      <c r="E984" s="7" t="s">
        <v>86</v>
      </c>
      <c r="F984" s="6">
        <v>0.08</v>
      </c>
      <c r="G984" s="6">
        <v>400.98</v>
      </c>
      <c r="H984" s="6">
        <v>42.52</v>
      </c>
      <c r="I984" s="7" t="s">
        <v>30</v>
      </c>
      <c r="J984" s="7" t="s">
        <v>62</v>
      </c>
      <c r="K984" s="7" t="s">
        <v>32</v>
      </c>
      <c r="L984" s="7" t="s">
        <v>33</v>
      </c>
      <c r="M984" s="7" t="s">
        <v>34</v>
      </c>
      <c r="N984" s="7" t="s">
        <v>1969</v>
      </c>
      <c r="O984" s="6">
        <v>0.71</v>
      </c>
      <c r="P984" s="7" t="s">
        <v>36</v>
      </c>
      <c r="Q984" s="7" t="s">
        <v>58</v>
      </c>
      <c r="R984" s="7" t="s">
        <v>59</v>
      </c>
      <c r="S984" s="8" t="s">
        <v>1970</v>
      </c>
      <c r="T984" s="6">
        <v>95928</v>
      </c>
      <c r="U984" s="9">
        <v>42040</v>
      </c>
      <c r="V984" s="9">
        <v>42157</v>
      </c>
      <c r="W984" s="9" t="s">
        <v>1932</v>
      </c>
      <c r="X984" s="10">
        <f>NETWORKDAYS(Table1[[#This Row],[Order Date]],Table1[[#This Row],[Ship Date]])</f>
        <v>84</v>
      </c>
      <c r="Y984" s="6">
        <v>3031.9724000000001</v>
      </c>
      <c r="Z984" s="6">
        <v>20</v>
      </c>
      <c r="AA984" s="6">
        <v>7840.04</v>
      </c>
      <c r="AB984" s="6">
        <v>400.9</v>
      </c>
    </row>
    <row r="985" spans="1:28" ht="77.25" x14ac:dyDescent="0.45">
      <c r="A985" s="6">
        <v>2803</v>
      </c>
      <c r="B985" s="6">
        <v>86227</v>
      </c>
      <c r="C985" s="7" t="s">
        <v>1856</v>
      </c>
      <c r="D985" s="8" t="s">
        <v>53</v>
      </c>
      <c r="E985" s="7" t="s">
        <v>86</v>
      </c>
      <c r="F985" s="6">
        <v>7.0000000000000007E-2</v>
      </c>
      <c r="G985" s="6">
        <v>500.98</v>
      </c>
      <c r="H985" s="6">
        <v>28.14</v>
      </c>
      <c r="I985" s="7" t="s">
        <v>30</v>
      </c>
      <c r="J985" s="7" t="s">
        <v>31</v>
      </c>
      <c r="K985" s="7" t="s">
        <v>71</v>
      </c>
      <c r="L985" s="7" t="s">
        <v>72</v>
      </c>
      <c r="M985" s="7" t="s">
        <v>73</v>
      </c>
      <c r="N985" s="7" t="s">
        <v>1971</v>
      </c>
      <c r="O985" s="6">
        <v>0.38</v>
      </c>
      <c r="P985" s="7" t="s">
        <v>36</v>
      </c>
      <c r="Q985" s="7" t="s">
        <v>58</v>
      </c>
      <c r="R985" s="7" t="s">
        <v>59</v>
      </c>
      <c r="S985" s="8" t="s">
        <v>1857</v>
      </c>
      <c r="T985" s="6">
        <v>90022</v>
      </c>
      <c r="U985" s="9">
        <v>42040</v>
      </c>
      <c r="V985" s="9">
        <v>42157</v>
      </c>
      <c r="W985" s="9" t="s">
        <v>1932</v>
      </c>
      <c r="X985" s="10">
        <f>NETWORKDAYS(Table1[[#This Row],[Order Date]],Table1[[#This Row],[Ship Date]])</f>
        <v>84</v>
      </c>
      <c r="Y985" s="6">
        <v>2699.9838</v>
      </c>
      <c r="Z985" s="6">
        <v>10</v>
      </c>
      <c r="AA985" s="6">
        <v>3913.02</v>
      </c>
      <c r="AB985" s="6">
        <v>500.91</v>
      </c>
    </row>
    <row r="986" spans="1:28" ht="64.5" x14ac:dyDescent="0.45">
      <c r="A986" s="6">
        <v>1117</v>
      </c>
      <c r="B986" s="6">
        <v>86768</v>
      </c>
      <c r="C986" s="7" t="s">
        <v>1972</v>
      </c>
      <c r="D986" s="8" t="s">
        <v>53</v>
      </c>
      <c r="E986" s="7" t="s">
        <v>147</v>
      </c>
      <c r="F986" s="6">
        <v>0.06</v>
      </c>
      <c r="G986" s="6">
        <v>64.650000000000006</v>
      </c>
      <c r="H986" s="6">
        <v>35</v>
      </c>
      <c r="I986" s="7" t="s">
        <v>43</v>
      </c>
      <c r="J986" s="7" t="s">
        <v>87</v>
      </c>
      <c r="K986" s="7" t="s">
        <v>45</v>
      </c>
      <c r="L986" s="7" t="s">
        <v>187</v>
      </c>
      <c r="M986" s="7" t="s">
        <v>131</v>
      </c>
      <c r="N986" s="7" t="s">
        <v>1973</v>
      </c>
      <c r="O986" s="6">
        <v>0.8</v>
      </c>
      <c r="P986" s="7" t="s">
        <v>36</v>
      </c>
      <c r="Q986" s="7" t="s">
        <v>58</v>
      </c>
      <c r="R986" s="7" t="s">
        <v>229</v>
      </c>
      <c r="S986" s="8" t="s">
        <v>1974</v>
      </c>
      <c r="T986" s="6">
        <v>85705</v>
      </c>
      <c r="U986" s="9">
        <v>42040</v>
      </c>
      <c r="V986" s="9">
        <v>42157</v>
      </c>
      <c r="W986" s="9" t="s">
        <v>1932</v>
      </c>
      <c r="X986" s="10">
        <f>NETWORKDAYS(Table1[[#This Row],[Order Date]],Table1[[#This Row],[Ship Date]])</f>
        <v>84</v>
      </c>
      <c r="Y986" s="6">
        <v>-139.28720000000001</v>
      </c>
      <c r="Z986" s="6">
        <v>4</v>
      </c>
      <c r="AA986" s="6">
        <v>277.60000000000002</v>
      </c>
      <c r="AB986" s="6">
        <v>64.59</v>
      </c>
    </row>
    <row r="987" spans="1:28" ht="26.25" x14ac:dyDescent="0.45">
      <c r="A987" s="6">
        <v>2498</v>
      </c>
      <c r="B987" s="6">
        <v>20007</v>
      </c>
      <c r="C987" s="7" t="s">
        <v>141</v>
      </c>
      <c r="D987" s="8" t="s">
        <v>53</v>
      </c>
      <c r="E987" s="7" t="s">
        <v>147</v>
      </c>
      <c r="F987" s="6">
        <v>0.08</v>
      </c>
      <c r="G987" s="6">
        <v>1.68</v>
      </c>
      <c r="H987" s="6">
        <v>1.57</v>
      </c>
      <c r="I987" s="7" t="s">
        <v>43</v>
      </c>
      <c r="J987" s="7" t="s">
        <v>31</v>
      </c>
      <c r="K987" s="7" t="s">
        <v>45</v>
      </c>
      <c r="L987" s="7" t="s">
        <v>105</v>
      </c>
      <c r="M987" s="7" t="s">
        <v>56</v>
      </c>
      <c r="N987" s="7" t="s">
        <v>1546</v>
      </c>
      <c r="O987" s="6">
        <v>0.59</v>
      </c>
      <c r="P987" s="7" t="s">
        <v>36</v>
      </c>
      <c r="Q987" s="7" t="s">
        <v>58</v>
      </c>
      <c r="R987" s="7" t="s">
        <v>59</v>
      </c>
      <c r="S987" s="8" t="s">
        <v>143</v>
      </c>
      <c r="T987" s="6">
        <v>92024</v>
      </c>
      <c r="U987" s="9">
        <v>42040</v>
      </c>
      <c r="V987" s="9">
        <v>42157</v>
      </c>
      <c r="W987" s="9" t="s">
        <v>1932</v>
      </c>
      <c r="X987" s="10">
        <f>NETWORKDAYS(Table1[[#This Row],[Order Date]],Table1[[#This Row],[Ship Date]])</f>
        <v>84</v>
      </c>
      <c r="Y987" s="6">
        <v>-46.25</v>
      </c>
      <c r="Z987" s="6">
        <v>88</v>
      </c>
      <c r="AA987" s="6">
        <v>148.36000000000001</v>
      </c>
      <c r="AB987" s="6">
        <v>1.6</v>
      </c>
    </row>
    <row r="988" spans="1:28" ht="64.5" x14ac:dyDescent="0.45">
      <c r="A988" s="6">
        <v>1927</v>
      </c>
      <c r="B988" s="6">
        <v>88579</v>
      </c>
      <c r="C988" s="7" t="s">
        <v>1975</v>
      </c>
      <c r="D988" s="8" t="s">
        <v>28</v>
      </c>
      <c r="E988" s="7" t="s">
        <v>70</v>
      </c>
      <c r="F988" s="6">
        <v>0.02</v>
      </c>
      <c r="G988" s="6">
        <v>259.70999999999998</v>
      </c>
      <c r="H988" s="6">
        <v>66.67</v>
      </c>
      <c r="I988" s="7" t="s">
        <v>30</v>
      </c>
      <c r="J988" s="7" t="s">
        <v>87</v>
      </c>
      <c r="K988" s="7" t="s">
        <v>32</v>
      </c>
      <c r="L988" s="7" t="s">
        <v>33</v>
      </c>
      <c r="M988" s="7" t="s">
        <v>34</v>
      </c>
      <c r="N988" s="7" t="s">
        <v>445</v>
      </c>
      <c r="O988" s="6">
        <v>0.65</v>
      </c>
      <c r="P988" s="7" t="s">
        <v>36</v>
      </c>
      <c r="Q988" s="7" t="s">
        <v>37</v>
      </c>
      <c r="R988" s="7" t="s">
        <v>385</v>
      </c>
      <c r="S988" s="8" t="s">
        <v>431</v>
      </c>
      <c r="T988" s="6">
        <v>29611</v>
      </c>
      <c r="U988" s="9">
        <v>42041</v>
      </c>
      <c r="V988" s="9">
        <v>42157</v>
      </c>
      <c r="W988" s="9" t="s">
        <v>1932</v>
      </c>
      <c r="X988" s="10">
        <f>NETWORKDAYS(Table1[[#This Row],[Order Date]],Table1[[#This Row],[Ship Date]])</f>
        <v>83</v>
      </c>
      <c r="Y988" s="6">
        <v>-14.448</v>
      </c>
      <c r="Z988" s="6">
        <v>8</v>
      </c>
      <c r="AA988" s="6">
        <v>1757.15</v>
      </c>
      <c r="AB988" s="6">
        <v>259.69</v>
      </c>
    </row>
    <row r="989" spans="1:28" ht="64.5" x14ac:dyDescent="0.45">
      <c r="A989" s="6">
        <v>751</v>
      </c>
      <c r="B989" s="6">
        <v>91201</v>
      </c>
      <c r="C989" s="7" t="s">
        <v>1976</v>
      </c>
      <c r="D989" s="8" t="s">
        <v>28</v>
      </c>
      <c r="E989" s="7" t="s">
        <v>79</v>
      </c>
      <c r="F989" s="6">
        <v>0.06</v>
      </c>
      <c r="G989" s="6">
        <v>130.97999999999999</v>
      </c>
      <c r="H989" s="6">
        <v>54.74</v>
      </c>
      <c r="I989" s="7" t="s">
        <v>30</v>
      </c>
      <c r="J989" s="7" t="s">
        <v>62</v>
      </c>
      <c r="K989" s="7" t="s">
        <v>32</v>
      </c>
      <c r="L989" s="7" t="s">
        <v>88</v>
      </c>
      <c r="M989" s="7" t="s">
        <v>34</v>
      </c>
      <c r="N989" s="7" t="s">
        <v>970</v>
      </c>
      <c r="O989" s="6">
        <v>0.69</v>
      </c>
      <c r="P989" s="7" t="s">
        <v>36</v>
      </c>
      <c r="Q989" s="7" t="s">
        <v>37</v>
      </c>
      <c r="R989" s="7" t="s">
        <v>364</v>
      </c>
      <c r="S989" s="8" t="s">
        <v>1977</v>
      </c>
      <c r="T989" s="6">
        <v>40324</v>
      </c>
      <c r="U989" s="9">
        <v>42062</v>
      </c>
      <c r="V989" s="9">
        <v>42158</v>
      </c>
      <c r="W989" s="9" t="s">
        <v>1932</v>
      </c>
      <c r="X989" s="10">
        <f>NETWORKDAYS(Table1[[#This Row],[Order Date]],Table1[[#This Row],[Ship Date]])</f>
        <v>69</v>
      </c>
      <c r="Y989" s="6">
        <v>14.76</v>
      </c>
      <c r="Z989" s="6">
        <v>3</v>
      </c>
      <c r="AA989" s="6">
        <v>411.64</v>
      </c>
      <c r="AB989" s="6">
        <v>130.91999999999999</v>
      </c>
    </row>
    <row r="990" spans="1:28" ht="51.75" x14ac:dyDescent="0.45">
      <c r="A990" s="6">
        <v>91</v>
      </c>
      <c r="B990" s="6">
        <v>87177</v>
      </c>
      <c r="C990" s="7" t="s">
        <v>1156</v>
      </c>
      <c r="D990" s="8" t="s">
        <v>53</v>
      </c>
      <c r="E990" s="7" t="s">
        <v>86</v>
      </c>
      <c r="F990" s="6">
        <v>0.06</v>
      </c>
      <c r="G990" s="6">
        <v>175.99</v>
      </c>
      <c r="H990" s="6">
        <v>8.99</v>
      </c>
      <c r="I990" s="7" t="s">
        <v>43</v>
      </c>
      <c r="J990" s="7" t="s">
        <v>62</v>
      </c>
      <c r="K990" s="7" t="s">
        <v>71</v>
      </c>
      <c r="L990" s="7" t="s">
        <v>234</v>
      </c>
      <c r="M990" s="7" t="s">
        <v>47</v>
      </c>
      <c r="N990" s="7" t="s">
        <v>329</v>
      </c>
      <c r="O990" s="6">
        <v>0.56999999999999995</v>
      </c>
      <c r="P990" s="7" t="s">
        <v>36</v>
      </c>
      <c r="Q990" s="7" t="s">
        <v>58</v>
      </c>
      <c r="R990" s="7" t="s">
        <v>59</v>
      </c>
      <c r="S990" s="8" t="s">
        <v>1158</v>
      </c>
      <c r="T990" s="6">
        <v>94591</v>
      </c>
      <c r="U990" s="9">
        <v>42067</v>
      </c>
      <c r="V990" s="9">
        <v>42158</v>
      </c>
      <c r="W990" s="9" t="s">
        <v>1932</v>
      </c>
      <c r="X990" s="10">
        <f>NETWORKDAYS(Table1[[#This Row],[Order Date]],Table1[[#This Row],[Ship Date]])</f>
        <v>66</v>
      </c>
      <c r="Y990" s="6">
        <v>2031.5070000000001</v>
      </c>
      <c r="Z990" s="6">
        <v>23</v>
      </c>
      <c r="AA990" s="6">
        <v>3363.53</v>
      </c>
      <c r="AB990" s="6">
        <v>175.93</v>
      </c>
    </row>
    <row r="991" spans="1:28" ht="51.75" x14ac:dyDescent="0.45">
      <c r="A991" s="6">
        <v>680</v>
      </c>
      <c r="B991" s="6">
        <v>88890</v>
      </c>
      <c r="C991" s="7" t="s">
        <v>1978</v>
      </c>
      <c r="D991" s="8" t="s">
        <v>53</v>
      </c>
      <c r="E991" s="7" t="s">
        <v>86</v>
      </c>
      <c r="F991" s="6">
        <v>0.04</v>
      </c>
      <c r="G991" s="6">
        <v>95.99</v>
      </c>
      <c r="H991" s="6">
        <v>4.9000000000000004</v>
      </c>
      <c r="I991" s="7" t="s">
        <v>43</v>
      </c>
      <c r="J991" s="7" t="s">
        <v>62</v>
      </c>
      <c r="K991" s="7" t="s">
        <v>71</v>
      </c>
      <c r="L991" s="7" t="s">
        <v>234</v>
      </c>
      <c r="M991" s="7" t="s">
        <v>47</v>
      </c>
      <c r="N991" s="7" t="s">
        <v>1689</v>
      </c>
      <c r="O991" s="6">
        <v>0.56000000000000005</v>
      </c>
      <c r="P991" s="7" t="s">
        <v>36</v>
      </c>
      <c r="Q991" s="7" t="s">
        <v>58</v>
      </c>
      <c r="R991" s="7" t="s">
        <v>90</v>
      </c>
      <c r="S991" s="8" t="s">
        <v>1979</v>
      </c>
      <c r="T991" s="6">
        <v>99207</v>
      </c>
      <c r="U991" s="9">
        <v>42067</v>
      </c>
      <c r="V991" s="9">
        <v>42158</v>
      </c>
      <c r="W991" s="9" t="s">
        <v>1932</v>
      </c>
      <c r="X991" s="10">
        <f>NETWORKDAYS(Table1[[#This Row],[Order Date]],Table1[[#This Row],[Ship Date]])</f>
        <v>66</v>
      </c>
      <c r="Y991" s="6">
        <v>-258.22500000000002</v>
      </c>
      <c r="Z991" s="6">
        <v>3</v>
      </c>
      <c r="AA991" s="6">
        <v>253.78</v>
      </c>
      <c r="AB991" s="6">
        <v>95.95</v>
      </c>
    </row>
    <row r="992" spans="1:28" ht="115.5" x14ac:dyDescent="0.45">
      <c r="A992" s="6">
        <v>2696</v>
      </c>
      <c r="B992" s="6">
        <v>87676</v>
      </c>
      <c r="C992" s="7" t="s">
        <v>1980</v>
      </c>
      <c r="D992" s="8" t="s">
        <v>28</v>
      </c>
      <c r="E992" s="7" t="s">
        <v>29</v>
      </c>
      <c r="F992" s="6">
        <v>0.05</v>
      </c>
      <c r="G992" s="6">
        <v>107.53</v>
      </c>
      <c r="H992" s="6">
        <v>5.81</v>
      </c>
      <c r="I992" s="7" t="s">
        <v>43</v>
      </c>
      <c r="J992" s="7" t="s">
        <v>87</v>
      </c>
      <c r="K992" s="7" t="s">
        <v>32</v>
      </c>
      <c r="L992" s="7" t="s">
        <v>99</v>
      </c>
      <c r="M992" s="7" t="s">
        <v>112</v>
      </c>
      <c r="N992" s="7" t="s">
        <v>1981</v>
      </c>
      <c r="O992" s="6">
        <v>0.65</v>
      </c>
      <c r="P992" s="7" t="s">
        <v>36</v>
      </c>
      <c r="Q992" s="7" t="s">
        <v>37</v>
      </c>
      <c r="R992" s="7" t="s">
        <v>128</v>
      </c>
      <c r="S992" s="8" t="s">
        <v>1982</v>
      </c>
      <c r="T992" s="6">
        <v>35401</v>
      </c>
      <c r="U992" s="9">
        <v>42068</v>
      </c>
      <c r="V992" s="9">
        <v>42158</v>
      </c>
      <c r="W992" s="9" t="s">
        <v>1932</v>
      </c>
      <c r="X992" s="10">
        <f>NETWORKDAYS(Table1[[#This Row],[Order Date]],Table1[[#This Row],[Ship Date]])</f>
        <v>65</v>
      </c>
      <c r="Y992" s="6">
        <v>-89.418000000000006</v>
      </c>
      <c r="Z992" s="6">
        <v>6</v>
      </c>
      <c r="AA992" s="6">
        <v>612.91999999999996</v>
      </c>
      <c r="AB992" s="6">
        <v>107.48</v>
      </c>
    </row>
    <row r="993" spans="1:28" ht="26.25" x14ac:dyDescent="0.45">
      <c r="A993" s="6">
        <v>2376</v>
      </c>
      <c r="B993" s="6">
        <v>91321</v>
      </c>
      <c r="C993" s="7" t="s">
        <v>1872</v>
      </c>
      <c r="D993" s="8" t="s">
        <v>53</v>
      </c>
      <c r="E993" s="7" t="s">
        <v>70</v>
      </c>
      <c r="F993" s="6">
        <v>0.05</v>
      </c>
      <c r="G993" s="6">
        <v>3.28</v>
      </c>
      <c r="H993" s="6">
        <v>3.97</v>
      </c>
      <c r="I993" s="7" t="s">
        <v>43</v>
      </c>
      <c r="J993" s="7" t="s">
        <v>62</v>
      </c>
      <c r="K993" s="7" t="s">
        <v>45</v>
      </c>
      <c r="L993" s="7" t="s">
        <v>105</v>
      </c>
      <c r="M993" s="7" t="s">
        <v>56</v>
      </c>
      <c r="N993" s="7" t="s">
        <v>573</v>
      </c>
      <c r="O993" s="6">
        <v>0.56000000000000005</v>
      </c>
      <c r="P993" s="7" t="s">
        <v>36</v>
      </c>
      <c r="Q993" s="7" t="s">
        <v>58</v>
      </c>
      <c r="R993" s="7" t="s">
        <v>184</v>
      </c>
      <c r="S993" s="8" t="s">
        <v>1874</v>
      </c>
      <c r="T993" s="6">
        <v>83843</v>
      </c>
      <c r="U993" s="9">
        <v>42068</v>
      </c>
      <c r="V993" s="9">
        <v>42158</v>
      </c>
      <c r="W993" s="9" t="s">
        <v>1932</v>
      </c>
      <c r="X993" s="10">
        <f>NETWORKDAYS(Table1[[#This Row],[Order Date]],Table1[[#This Row],[Ship Date]])</f>
        <v>65</v>
      </c>
      <c r="Y993" s="6">
        <v>-100.24</v>
      </c>
      <c r="Z993" s="6">
        <v>18</v>
      </c>
      <c r="AA993" s="6">
        <v>61.29</v>
      </c>
      <c r="AB993" s="6">
        <v>3.23</v>
      </c>
    </row>
    <row r="994" spans="1:28" ht="51.75" x14ac:dyDescent="0.45">
      <c r="A994" s="6">
        <v>3003</v>
      </c>
      <c r="B994" s="6">
        <v>91586</v>
      </c>
      <c r="C994" s="7" t="s">
        <v>1983</v>
      </c>
      <c r="D994" s="8" t="s">
        <v>53</v>
      </c>
      <c r="E994" s="7" t="s">
        <v>86</v>
      </c>
      <c r="F994" s="6">
        <v>0.03</v>
      </c>
      <c r="G994" s="6">
        <v>85.99</v>
      </c>
      <c r="H994" s="6">
        <v>0.99</v>
      </c>
      <c r="I994" s="7" t="s">
        <v>43</v>
      </c>
      <c r="J994" s="7" t="s">
        <v>87</v>
      </c>
      <c r="K994" s="7" t="s">
        <v>71</v>
      </c>
      <c r="L994" s="7" t="s">
        <v>234</v>
      </c>
      <c r="M994" s="7" t="s">
        <v>56</v>
      </c>
      <c r="N994" s="7" t="s">
        <v>382</v>
      </c>
      <c r="O994" s="6">
        <v>0.55000000000000004</v>
      </c>
      <c r="P994" s="7" t="s">
        <v>36</v>
      </c>
      <c r="Q994" s="7" t="s">
        <v>58</v>
      </c>
      <c r="R994" s="7" t="s">
        <v>184</v>
      </c>
      <c r="S994" s="8" t="s">
        <v>1984</v>
      </c>
      <c r="T994" s="6">
        <v>83814</v>
      </c>
      <c r="U994" s="9">
        <v>42068</v>
      </c>
      <c r="V994" s="9">
        <v>42158</v>
      </c>
      <c r="W994" s="9" t="s">
        <v>1932</v>
      </c>
      <c r="X994" s="10">
        <f>NETWORKDAYS(Table1[[#This Row],[Order Date]],Table1[[#This Row],[Ship Date]])</f>
        <v>65</v>
      </c>
      <c r="Y994" s="6">
        <v>1037.1044999999999</v>
      </c>
      <c r="Z994" s="6">
        <v>20</v>
      </c>
      <c r="AA994" s="6">
        <v>1503.05</v>
      </c>
      <c r="AB994" s="6">
        <v>85.96</v>
      </c>
    </row>
    <row r="995" spans="1:28" ht="39" x14ac:dyDescent="0.45">
      <c r="A995" s="6">
        <v>1014</v>
      </c>
      <c r="B995" s="6">
        <v>88388</v>
      </c>
      <c r="C995" s="7" t="s">
        <v>1344</v>
      </c>
      <c r="D995" s="8" t="s">
        <v>28</v>
      </c>
      <c r="E995" s="7" t="s">
        <v>147</v>
      </c>
      <c r="F995" s="6">
        <v>0.08</v>
      </c>
      <c r="G995" s="6">
        <v>10.91</v>
      </c>
      <c r="H995" s="6">
        <v>2.99</v>
      </c>
      <c r="I995" s="7" t="s">
        <v>43</v>
      </c>
      <c r="J995" s="7" t="s">
        <v>87</v>
      </c>
      <c r="K995" s="7" t="s">
        <v>45</v>
      </c>
      <c r="L995" s="7" t="s">
        <v>46</v>
      </c>
      <c r="M995" s="7" t="s">
        <v>47</v>
      </c>
      <c r="N995" s="7" t="s">
        <v>1985</v>
      </c>
      <c r="O995" s="6">
        <v>0.38</v>
      </c>
      <c r="P995" s="7" t="s">
        <v>36</v>
      </c>
      <c r="Q995" s="7" t="s">
        <v>37</v>
      </c>
      <c r="R995" s="7" t="s">
        <v>333</v>
      </c>
      <c r="S995" s="8" t="s">
        <v>1346</v>
      </c>
      <c r="T995" s="6">
        <v>72022</v>
      </c>
      <c r="U995" s="9">
        <v>42068</v>
      </c>
      <c r="V995" s="9">
        <v>42158</v>
      </c>
      <c r="W995" s="9" t="s">
        <v>1932</v>
      </c>
      <c r="X995" s="10">
        <f>NETWORKDAYS(Table1[[#This Row],[Order Date]],Table1[[#This Row],[Ship Date]])</f>
        <v>65</v>
      </c>
      <c r="Y995" s="6">
        <v>-2.1</v>
      </c>
      <c r="Z995" s="6">
        <v>11</v>
      </c>
      <c r="AA995" s="6">
        <v>119.99</v>
      </c>
      <c r="AB995" s="6">
        <v>10.83</v>
      </c>
    </row>
    <row r="996" spans="1:28" ht="90" x14ac:dyDescent="0.45">
      <c r="A996" s="6">
        <v>1432</v>
      </c>
      <c r="B996" s="6">
        <v>86826</v>
      </c>
      <c r="C996" s="7" t="s">
        <v>1986</v>
      </c>
      <c r="D996" s="8" t="s">
        <v>42</v>
      </c>
      <c r="E996" s="7" t="s">
        <v>147</v>
      </c>
      <c r="F996" s="6">
        <v>0.05</v>
      </c>
      <c r="G996" s="6">
        <v>9.7799999999999994</v>
      </c>
      <c r="H996" s="6">
        <v>1.39</v>
      </c>
      <c r="I996" s="7" t="s">
        <v>43</v>
      </c>
      <c r="J996" s="7" t="s">
        <v>62</v>
      </c>
      <c r="K996" s="7" t="s">
        <v>45</v>
      </c>
      <c r="L996" s="7" t="s">
        <v>423</v>
      </c>
      <c r="M996" s="7" t="s">
        <v>47</v>
      </c>
      <c r="N996" s="7" t="s">
        <v>1987</v>
      </c>
      <c r="O996" s="6">
        <v>0.39</v>
      </c>
      <c r="P996" s="7" t="s">
        <v>36</v>
      </c>
      <c r="Q996" s="7" t="s">
        <v>49</v>
      </c>
      <c r="R996" s="7" t="s">
        <v>256</v>
      </c>
      <c r="S996" s="8" t="s">
        <v>1908</v>
      </c>
      <c r="T996" s="6">
        <v>46203</v>
      </c>
      <c r="U996" s="9">
        <v>42068</v>
      </c>
      <c r="V996" s="9">
        <v>42158</v>
      </c>
      <c r="W996" s="9" t="s">
        <v>1932</v>
      </c>
      <c r="X996" s="10">
        <f>NETWORKDAYS(Table1[[#This Row],[Order Date]],Table1[[#This Row],[Ship Date]])</f>
        <v>65</v>
      </c>
      <c r="Y996" s="6">
        <v>74.278499999999994</v>
      </c>
      <c r="Z996" s="6">
        <v>11</v>
      </c>
      <c r="AA996" s="6">
        <v>107.65</v>
      </c>
      <c r="AB996" s="6">
        <v>9.73</v>
      </c>
    </row>
    <row r="997" spans="1:28" ht="26.25" x14ac:dyDescent="0.45">
      <c r="A997" s="6">
        <v>1433</v>
      </c>
      <c r="B997" s="6">
        <v>86826</v>
      </c>
      <c r="C997" s="7" t="s">
        <v>1988</v>
      </c>
      <c r="D997" s="8" t="s">
        <v>42</v>
      </c>
      <c r="E997" s="7" t="s">
        <v>147</v>
      </c>
      <c r="F997" s="6">
        <v>0.02</v>
      </c>
      <c r="G997" s="6">
        <v>3.28</v>
      </c>
      <c r="H997" s="6">
        <v>3.97</v>
      </c>
      <c r="I997" s="7" t="s">
        <v>54</v>
      </c>
      <c r="J997" s="7" t="s">
        <v>62</v>
      </c>
      <c r="K997" s="7" t="s">
        <v>45</v>
      </c>
      <c r="L997" s="7" t="s">
        <v>105</v>
      </c>
      <c r="M997" s="7" t="s">
        <v>56</v>
      </c>
      <c r="N997" s="7" t="s">
        <v>1989</v>
      </c>
      <c r="O997" s="6">
        <v>0.56000000000000005</v>
      </c>
      <c r="P997" s="7" t="s">
        <v>36</v>
      </c>
      <c r="Q997" s="7" t="s">
        <v>49</v>
      </c>
      <c r="R997" s="7" t="s">
        <v>256</v>
      </c>
      <c r="S997" s="8" t="s">
        <v>1990</v>
      </c>
      <c r="T997" s="6">
        <v>47130</v>
      </c>
      <c r="U997" s="9">
        <v>42068</v>
      </c>
      <c r="V997" s="9">
        <v>42158</v>
      </c>
      <c r="W997" s="9" t="s">
        <v>1932</v>
      </c>
      <c r="X997" s="10">
        <f>NETWORKDAYS(Table1[[#This Row],[Order Date]],Table1[[#This Row],[Ship Date]])</f>
        <v>65</v>
      </c>
      <c r="Y997" s="6">
        <v>-66.349999999999994</v>
      </c>
      <c r="Z997" s="6">
        <v>7</v>
      </c>
      <c r="AA997" s="6">
        <v>25.15</v>
      </c>
      <c r="AB997" s="6">
        <v>3.26</v>
      </c>
    </row>
    <row r="998" spans="1:28" ht="26.25" x14ac:dyDescent="0.45">
      <c r="A998" s="6">
        <v>2006</v>
      </c>
      <c r="B998" s="6">
        <v>88798</v>
      </c>
      <c r="C998" s="7" t="s">
        <v>1991</v>
      </c>
      <c r="D998" s="8" t="s">
        <v>53</v>
      </c>
      <c r="E998" s="7" t="s">
        <v>147</v>
      </c>
      <c r="F998" s="6">
        <v>0.03</v>
      </c>
      <c r="G998" s="6">
        <v>5.78</v>
      </c>
      <c r="H998" s="6">
        <v>5.37</v>
      </c>
      <c r="I998" s="7" t="s">
        <v>43</v>
      </c>
      <c r="J998" s="7" t="s">
        <v>87</v>
      </c>
      <c r="K998" s="7" t="s">
        <v>45</v>
      </c>
      <c r="L998" s="7" t="s">
        <v>55</v>
      </c>
      <c r="M998" s="7" t="s">
        <v>47</v>
      </c>
      <c r="N998" s="7" t="s">
        <v>1992</v>
      </c>
      <c r="O998" s="6">
        <v>0.36</v>
      </c>
      <c r="P998" s="7" t="s">
        <v>36</v>
      </c>
      <c r="Q998" s="7" t="s">
        <v>58</v>
      </c>
      <c r="R998" s="7" t="s">
        <v>442</v>
      </c>
      <c r="S998" s="8" t="s">
        <v>1153</v>
      </c>
      <c r="T998" s="6">
        <v>81301</v>
      </c>
      <c r="U998" s="9">
        <v>42068</v>
      </c>
      <c r="V998" s="9">
        <v>42158</v>
      </c>
      <c r="W998" s="9" t="s">
        <v>1932</v>
      </c>
      <c r="X998" s="10">
        <f>NETWORKDAYS(Table1[[#This Row],[Order Date]],Table1[[#This Row],[Ship Date]])</f>
        <v>65</v>
      </c>
      <c r="Y998" s="6">
        <v>-63.35</v>
      </c>
      <c r="Z998" s="6">
        <v>15</v>
      </c>
      <c r="AA998" s="6">
        <v>88.22</v>
      </c>
      <c r="AB998" s="6">
        <v>5.75</v>
      </c>
    </row>
    <row r="999" spans="1:28" ht="39" x14ac:dyDescent="0.45">
      <c r="A999" s="6">
        <v>945</v>
      </c>
      <c r="B999" s="6">
        <v>86567</v>
      </c>
      <c r="C999" s="7" t="s">
        <v>1993</v>
      </c>
      <c r="D999" s="8" t="s">
        <v>53</v>
      </c>
      <c r="E999" s="7" t="s">
        <v>147</v>
      </c>
      <c r="F999" s="6">
        <v>0.03</v>
      </c>
      <c r="G999" s="6">
        <v>31.74</v>
      </c>
      <c r="H999" s="6">
        <v>12.62</v>
      </c>
      <c r="I999" s="7" t="s">
        <v>43</v>
      </c>
      <c r="J999" s="7" t="s">
        <v>87</v>
      </c>
      <c r="K999" s="7" t="s">
        <v>45</v>
      </c>
      <c r="L999" s="7" t="s">
        <v>46</v>
      </c>
      <c r="M999" s="7" t="s">
        <v>47</v>
      </c>
      <c r="N999" s="7" t="s">
        <v>1994</v>
      </c>
      <c r="O999" s="6">
        <v>0.37</v>
      </c>
      <c r="P999" s="7" t="s">
        <v>36</v>
      </c>
      <c r="Q999" s="7" t="s">
        <v>58</v>
      </c>
      <c r="R999" s="7" t="s">
        <v>59</v>
      </c>
      <c r="S999" s="8" t="s">
        <v>1995</v>
      </c>
      <c r="T999" s="6">
        <v>95070</v>
      </c>
      <c r="U999" s="9">
        <v>42069</v>
      </c>
      <c r="V999" s="9">
        <v>42158</v>
      </c>
      <c r="W999" s="9" t="s">
        <v>1932</v>
      </c>
      <c r="X999" s="10">
        <f>NETWORKDAYS(Table1[[#This Row],[Order Date]],Table1[[#This Row],[Ship Date]])</f>
        <v>64</v>
      </c>
      <c r="Y999" s="6">
        <v>-4.3010000000000002</v>
      </c>
      <c r="Z999" s="6">
        <v>3</v>
      </c>
      <c r="AA999" s="6">
        <v>98.7</v>
      </c>
      <c r="AB999" s="6">
        <v>31.71</v>
      </c>
    </row>
    <row r="1000" spans="1:28" ht="51.75" x14ac:dyDescent="0.45">
      <c r="A1000" s="6">
        <v>2430</v>
      </c>
      <c r="B1000" s="6">
        <v>91110</v>
      </c>
      <c r="C1000" s="7" t="s">
        <v>1996</v>
      </c>
      <c r="D1000" s="8" t="s">
        <v>42</v>
      </c>
      <c r="E1000" s="7" t="s">
        <v>79</v>
      </c>
      <c r="F1000" s="6">
        <v>0.03</v>
      </c>
      <c r="G1000" s="6">
        <v>140.99</v>
      </c>
      <c r="H1000" s="6">
        <v>4.2</v>
      </c>
      <c r="I1000" s="7" t="s">
        <v>43</v>
      </c>
      <c r="J1000" s="7" t="s">
        <v>87</v>
      </c>
      <c r="K1000" s="7" t="s">
        <v>71</v>
      </c>
      <c r="L1000" s="7" t="s">
        <v>234</v>
      </c>
      <c r="M1000" s="7" t="s">
        <v>47</v>
      </c>
      <c r="N1000" s="7" t="s">
        <v>1997</v>
      </c>
      <c r="O1000" s="6">
        <v>0.59</v>
      </c>
      <c r="P1000" s="7" t="s">
        <v>36</v>
      </c>
      <c r="Q1000" s="7" t="s">
        <v>49</v>
      </c>
      <c r="R1000" s="7" t="s">
        <v>236</v>
      </c>
      <c r="S1000" s="8" t="s">
        <v>1998</v>
      </c>
      <c r="T1000" s="6">
        <v>76541</v>
      </c>
      <c r="U1000" s="9">
        <v>42092</v>
      </c>
      <c r="V1000" s="9">
        <v>42159</v>
      </c>
      <c r="W1000" s="9" t="s">
        <v>1932</v>
      </c>
      <c r="X1000" s="10">
        <f>NETWORKDAYS(Table1[[#This Row],[Order Date]],Table1[[#This Row],[Ship Date]])</f>
        <v>49</v>
      </c>
      <c r="Y1000" s="6">
        <v>-458.74400000000003</v>
      </c>
      <c r="Z1000" s="6">
        <v>2</v>
      </c>
      <c r="AA1000" s="6">
        <v>246.44</v>
      </c>
      <c r="AB1000" s="6">
        <v>140.96</v>
      </c>
    </row>
    <row r="1001" spans="1:28" ht="115.5" x14ac:dyDescent="0.45">
      <c r="A1001" s="6">
        <v>911</v>
      </c>
      <c r="B1001" s="6">
        <v>90186</v>
      </c>
      <c r="C1001" s="7" t="s">
        <v>988</v>
      </c>
      <c r="D1001" s="8" t="s">
        <v>78</v>
      </c>
      <c r="E1001" s="7" t="s">
        <v>70</v>
      </c>
      <c r="F1001" s="6">
        <v>0.01</v>
      </c>
      <c r="G1001" s="6">
        <v>59.76</v>
      </c>
      <c r="H1001" s="6">
        <v>9.7100000000000009</v>
      </c>
      <c r="I1001" s="7" t="s">
        <v>43</v>
      </c>
      <c r="J1001" s="7" t="s">
        <v>62</v>
      </c>
      <c r="K1001" s="7" t="s">
        <v>45</v>
      </c>
      <c r="L1001" s="7" t="s">
        <v>187</v>
      </c>
      <c r="M1001" s="7" t="s">
        <v>47</v>
      </c>
      <c r="N1001" s="7" t="s">
        <v>1999</v>
      </c>
      <c r="O1001" s="6">
        <v>0.56999999999999995</v>
      </c>
      <c r="P1001" s="7" t="s">
        <v>36</v>
      </c>
      <c r="Q1001" s="7" t="s">
        <v>82</v>
      </c>
      <c r="R1001" s="7" t="s">
        <v>218</v>
      </c>
      <c r="S1001" s="8" t="s">
        <v>990</v>
      </c>
      <c r="T1001" s="6">
        <v>26003</v>
      </c>
      <c r="U1001" s="9">
        <v>42098</v>
      </c>
      <c r="V1001" s="9">
        <v>42159</v>
      </c>
      <c r="W1001" s="9" t="s">
        <v>1932</v>
      </c>
      <c r="X1001" s="10">
        <f>NETWORKDAYS(Table1[[#This Row],[Order Date]],Table1[[#This Row],[Ship Date]])</f>
        <v>44</v>
      </c>
      <c r="Y1001" s="6">
        <v>354.3288</v>
      </c>
      <c r="Z1001" s="6">
        <v>8</v>
      </c>
      <c r="AA1001" s="6">
        <v>513.52</v>
      </c>
      <c r="AB1001" s="6">
        <v>59.75</v>
      </c>
    </row>
    <row r="1002" spans="1:28" ht="26.25" x14ac:dyDescent="0.45">
      <c r="A1002" s="6">
        <v>114</v>
      </c>
      <c r="B1002" s="6">
        <v>89584</v>
      </c>
      <c r="C1002" s="7" t="s">
        <v>104</v>
      </c>
      <c r="D1002" s="8" t="s">
        <v>53</v>
      </c>
      <c r="E1002" s="7" t="s">
        <v>86</v>
      </c>
      <c r="F1002" s="6">
        <v>0.01</v>
      </c>
      <c r="G1002" s="6">
        <v>4.91</v>
      </c>
      <c r="H1002" s="6">
        <v>0.5</v>
      </c>
      <c r="I1002" s="7" t="s">
        <v>43</v>
      </c>
      <c r="J1002" s="7" t="s">
        <v>87</v>
      </c>
      <c r="K1002" s="7" t="s">
        <v>45</v>
      </c>
      <c r="L1002" s="7" t="s">
        <v>121</v>
      </c>
      <c r="M1002" s="7" t="s">
        <v>47</v>
      </c>
      <c r="N1002" s="7" t="s">
        <v>1210</v>
      </c>
      <c r="O1002" s="6">
        <v>0.36</v>
      </c>
      <c r="P1002" s="7" t="s">
        <v>36</v>
      </c>
      <c r="Q1002" s="7" t="s">
        <v>58</v>
      </c>
      <c r="R1002" s="7" t="s">
        <v>107</v>
      </c>
      <c r="S1002" s="8" t="s">
        <v>108</v>
      </c>
      <c r="T1002" s="6">
        <v>97035</v>
      </c>
      <c r="U1002" s="9">
        <v>42098</v>
      </c>
      <c r="V1002" s="9">
        <v>42159</v>
      </c>
      <c r="W1002" s="9" t="s">
        <v>1932</v>
      </c>
      <c r="X1002" s="10">
        <f>NETWORKDAYS(Table1[[#This Row],[Order Date]],Table1[[#This Row],[Ship Date]])</f>
        <v>44</v>
      </c>
      <c r="Y1002" s="6">
        <v>40.247700000000002</v>
      </c>
      <c r="Z1002" s="6">
        <v>12</v>
      </c>
      <c r="AA1002" s="6">
        <v>58.33</v>
      </c>
      <c r="AB1002" s="6">
        <v>4.9000000000000004</v>
      </c>
    </row>
    <row r="1003" spans="1:28" ht="39" x14ac:dyDescent="0.45">
      <c r="A1003" s="6">
        <v>114</v>
      </c>
      <c r="B1003" s="6">
        <v>89584</v>
      </c>
      <c r="C1003" s="7" t="s">
        <v>104</v>
      </c>
      <c r="D1003" s="8" t="s">
        <v>53</v>
      </c>
      <c r="E1003" s="7" t="s">
        <v>86</v>
      </c>
      <c r="F1003" s="6">
        <v>0.09</v>
      </c>
      <c r="G1003" s="6">
        <v>4</v>
      </c>
      <c r="H1003" s="6">
        <v>1.3</v>
      </c>
      <c r="I1003" s="7" t="s">
        <v>54</v>
      </c>
      <c r="J1003" s="7" t="s">
        <v>87</v>
      </c>
      <c r="K1003" s="7" t="s">
        <v>45</v>
      </c>
      <c r="L1003" s="7" t="s">
        <v>55</v>
      </c>
      <c r="M1003" s="7" t="s">
        <v>56</v>
      </c>
      <c r="N1003" s="7" t="s">
        <v>642</v>
      </c>
      <c r="O1003" s="6">
        <v>0.37</v>
      </c>
      <c r="P1003" s="7" t="s">
        <v>36</v>
      </c>
      <c r="Q1003" s="7" t="s">
        <v>58</v>
      </c>
      <c r="R1003" s="7" t="s">
        <v>107</v>
      </c>
      <c r="S1003" s="8" t="s">
        <v>108</v>
      </c>
      <c r="T1003" s="6">
        <v>97035</v>
      </c>
      <c r="U1003" s="9">
        <v>42098</v>
      </c>
      <c r="V1003" s="9">
        <v>42159</v>
      </c>
      <c r="W1003" s="9" t="s">
        <v>1932</v>
      </c>
      <c r="X1003" s="10">
        <f>NETWORKDAYS(Table1[[#This Row],[Order Date]],Table1[[#This Row],[Ship Date]])</f>
        <v>44</v>
      </c>
      <c r="Y1003" s="6">
        <v>14.0898</v>
      </c>
      <c r="Z1003" s="6">
        <v>5</v>
      </c>
      <c r="AA1003" s="6">
        <v>20.420000000000002</v>
      </c>
      <c r="AB1003" s="6">
        <v>3.91</v>
      </c>
    </row>
    <row r="1004" spans="1:28" ht="26.25" x14ac:dyDescent="0.45">
      <c r="A1004" s="6">
        <v>117</v>
      </c>
      <c r="B1004" s="6">
        <v>13959</v>
      </c>
      <c r="C1004" s="7" t="s">
        <v>109</v>
      </c>
      <c r="D1004" s="8" t="s">
        <v>53</v>
      </c>
      <c r="E1004" s="7" t="s">
        <v>86</v>
      </c>
      <c r="F1004" s="6">
        <v>0.01</v>
      </c>
      <c r="G1004" s="6">
        <v>4.91</v>
      </c>
      <c r="H1004" s="6">
        <v>0.5</v>
      </c>
      <c r="I1004" s="7" t="s">
        <v>43</v>
      </c>
      <c r="J1004" s="7" t="s">
        <v>87</v>
      </c>
      <c r="K1004" s="7" t="s">
        <v>45</v>
      </c>
      <c r="L1004" s="7" t="s">
        <v>121</v>
      </c>
      <c r="M1004" s="7" t="s">
        <v>47</v>
      </c>
      <c r="N1004" s="7" t="s">
        <v>1210</v>
      </c>
      <c r="O1004" s="6">
        <v>0.36</v>
      </c>
      <c r="P1004" s="7" t="s">
        <v>36</v>
      </c>
      <c r="Q1004" s="7" t="s">
        <v>58</v>
      </c>
      <c r="R1004" s="7" t="s">
        <v>90</v>
      </c>
      <c r="S1004" s="8" t="s">
        <v>110</v>
      </c>
      <c r="T1004" s="6">
        <v>98103</v>
      </c>
      <c r="U1004" s="9">
        <v>42098</v>
      </c>
      <c r="V1004" s="9">
        <v>42159</v>
      </c>
      <c r="W1004" s="9" t="s">
        <v>1932</v>
      </c>
      <c r="X1004" s="10">
        <f>NETWORKDAYS(Table1[[#This Row],[Order Date]],Table1[[#This Row],[Ship Date]])</f>
        <v>44</v>
      </c>
      <c r="Y1004" s="6">
        <v>112.06</v>
      </c>
      <c r="Z1004" s="6">
        <v>47</v>
      </c>
      <c r="AA1004" s="6">
        <v>228.46</v>
      </c>
      <c r="AB1004" s="6">
        <v>4.9000000000000004</v>
      </c>
    </row>
    <row r="1005" spans="1:28" ht="39" x14ac:dyDescent="0.45">
      <c r="A1005" s="6">
        <v>117</v>
      </c>
      <c r="B1005" s="6">
        <v>13959</v>
      </c>
      <c r="C1005" s="7" t="s">
        <v>109</v>
      </c>
      <c r="D1005" s="8" t="s">
        <v>53</v>
      </c>
      <c r="E1005" s="7" t="s">
        <v>86</v>
      </c>
      <c r="F1005" s="6">
        <v>0.09</v>
      </c>
      <c r="G1005" s="6">
        <v>4</v>
      </c>
      <c r="H1005" s="6">
        <v>1.3</v>
      </c>
      <c r="I1005" s="7" t="s">
        <v>54</v>
      </c>
      <c r="J1005" s="7" t="s">
        <v>87</v>
      </c>
      <c r="K1005" s="7" t="s">
        <v>45</v>
      </c>
      <c r="L1005" s="7" t="s">
        <v>55</v>
      </c>
      <c r="M1005" s="7" t="s">
        <v>56</v>
      </c>
      <c r="N1005" s="7" t="s">
        <v>642</v>
      </c>
      <c r="O1005" s="6">
        <v>0.37</v>
      </c>
      <c r="P1005" s="7" t="s">
        <v>36</v>
      </c>
      <c r="Q1005" s="7" t="s">
        <v>58</v>
      </c>
      <c r="R1005" s="7" t="s">
        <v>90</v>
      </c>
      <c r="S1005" s="8" t="s">
        <v>110</v>
      </c>
      <c r="T1005" s="6">
        <v>98103</v>
      </c>
      <c r="U1005" s="9">
        <v>42098</v>
      </c>
      <c r="V1005" s="9">
        <v>42159</v>
      </c>
      <c r="W1005" s="9" t="s">
        <v>1932</v>
      </c>
      <c r="X1005" s="10">
        <f>NETWORKDAYS(Table1[[#This Row],[Order Date]],Table1[[#This Row],[Ship Date]])</f>
        <v>44</v>
      </c>
      <c r="Y1005" s="6">
        <v>16.79</v>
      </c>
      <c r="Z1005" s="6">
        <v>19</v>
      </c>
      <c r="AA1005" s="6">
        <v>77.61</v>
      </c>
      <c r="AB1005" s="6">
        <v>3.91</v>
      </c>
    </row>
    <row r="1006" spans="1:28" ht="51.75" x14ac:dyDescent="0.45">
      <c r="A1006" s="6">
        <v>1593</v>
      </c>
      <c r="B1006" s="6">
        <v>86668</v>
      </c>
      <c r="C1006" s="7" t="s">
        <v>2000</v>
      </c>
      <c r="D1006" s="8" t="s">
        <v>42</v>
      </c>
      <c r="E1006" s="7" t="s">
        <v>86</v>
      </c>
      <c r="F1006" s="6">
        <v>0.02</v>
      </c>
      <c r="G1006" s="6">
        <v>5.53</v>
      </c>
      <c r="H1006" s="6">
        <v>6.98</v>
      </c>
      <c r="I1006" s="7" t="s">
        <v>43</v>
      </c>
      <c r="J1006" s="7" t="s">
        <v>62</v>
      </c>
      <c r="K1006" s="7" t="s">
        <v>45</v>
      </c>
      <c r="L1006" s="7" t="s">
        <v>46</v>
      </c>
      <c r="M1006" s="7" t="s">
        <v>47</v>
      </c>
      <c r="N1006" s="7" t="s">
        <v>2001</v>
      </c>
      <c r="O1006" s="6">
        <v>0.39</v>
      </c>
      <c r="P1006" s="7" t="s">
        <v>36</v>
      </c>
      <c r="Q1006" s="7" t="s">
        <v>49</v>
      </c>
      <c r="R1006" s="7" t="s">
        <v>567</v>
      </c>
      <c r="S1006" s="8" t="s">
        <v>568</v>
      </c>
      <c r="T1006" s="6">
        <v>74006</v>
      </c>
      <c r="U1006" s="9">
        <v>42098</v>
      </c>
      <c r="V1006" s="9">
        <v>42159</v>
      </c>
      <c r="W1006" s="9" t="s">
        <v>1932</v>
      </c>
      <c r="X1006" s="10">
        <f>NETWORKDAYS(Table1[[#This Row],[Order Date]],Table1[[#This Row],[Ship Date]])</f>
        <v>44</v>
      </c>
      <c r="Y1006" s="6">
        <v>-77.823719999999994</v>
      </c>
      <c r="Z1006" s="6">
        <v>8</v>
      </c>
      <c r="AA1006" s="6">
        <v>48.81</v>
      </c>
      <c r="AB1006" s="6">
        <v>5.51</v>
      </c>
    </row>
    <row r="1007" spans="1:28" ht="77.25" x14ac:dyDescent="0.45">
      <c r="A1007" s="6">
        <v>2442</v>
      </c>
      <c r="B1007" s="6">
        <v>89300</v>
      </c>
      <c r="C1007" s="7" t="s">
        <v>2002</v>
      </c>
      <c r="D1007" s="8" t="s">
        <v>28</v>
      </c>
      <c r="E1007" s="7" t="s">
        <v>86</v>
      </c>
      <c r="F1007" s="6">
        <v>0.01</v>
      </c>
      <c r="G1007" s="6">
        <v>5.0199999999999996</v>
      </c>
      <c r="H1007" s="6">
        <v>5.14</v>
      </c>
      <c r="I1007" s="7" t="s">
        <v>43</v>
      </c>
      <c r="J1007" s="7" t="s">
        <v>44</v>
      </c>
      <c r="K1007" s="7" t="s">
        <v>71</v>
      </c>
      <c r="L1007" s="7" t="s">
        <v>93</v>
      </c>
      <c r="M1007" s="7" t="s">
        <v>94</v>
      </c>
      <c r="N1007" s="7" t="s">
        <v>1752</v>
      </c>
      <c r="O1007" s="6">
        <v>0.79</v>
      </c>
      <c r="P1007" s="7" t="s">
        <v>36</v>
      </c>
      <c r="Q1007" s="7" t="s">
        <v>37</v>
      </c>
      <c r="R1007" s="7" t="s">
        <v>96</v>
      </c>
      <c r="S1007" s="8" t="s">
        <v>2003</v>
      </c>
      <c r="T1007" s="6">
        <v>32953</v>
      </c>
      <c r="U1007" s="9">
        <v>42098</v>
      </c>
      <c r="V1007" s="9">
        <v>42159</v>
      </c>
      <c r="W1007" s="9" t="s">
        <v>1932</v>
      </c>
      <c r="X1007" s="10">
        <f>NETWORKDAYS(Table1[[#This Row],[Order Date]],Table1[[#This Row],[Ship Date]])</f>
        <v>44</v>
      </c>
      <c r="Y1007" s="6">
        <v>-3.948</v>
      </c>
      <c r="Z1007" s="6">
        <v>5</v>
      </c>
      <c r="AA1007" s="6">
        <v>27.42</v>
      </c>
      <c r="AB1007" s="6">
        <v>5.01</v>
      </c>
    </row>
    <row r="1008" spans="1:28" ht="51.75" x14ac:dyDescent="0.45">
      <c r="A1008" s="6">
        <v>1733</v>
      </c>
      <c r="B1008" s="6">
        <v>3841</v>
      </c>
      <c r="C1008" s="7" t="s">
        <v>2004</v>
      </c>
      <c r="D1008" s="8" t="s">
        <v>78</v>
      </c>
      <c r="E1008" s="7" t="s">
        <v>147</v>
      </c>
      <c r="F1008" s="6">
        <v>0.02</v>
      </c>
      <c r="G1008" s="6">
        <v>60.98</v>
      </c>
      <c r="H1008" s="6">
        <v>49</v>
      </c>
      <c r="I1008" s="7" t="s">
        <v>43</v>
      </c>
      <c r="J1008" s="7" t="s">
        <v>31</v>
      </c>
      <c r="K1008" s="7" t="s">
        <v>45</v>
      </c>
      <c r="L1008" s="7" t="s">
        <v>63</v>
      </c>
      <c r="M1008" s="7" t="s">
        <v>131</v>
      </c>
      <c r="N1008" s="7" t="s">
        <v>1356</v>
      </c>
      <c r="O1008" s="6">
        <v>0.59</v>
      </c>
      <c r="P1008" s="7" t="s">
        <v>36</v>
      </c>
      <c r="Q1008" s="7" t="s">
        <v>82</v>
      </c>
      <c r="R1008" s="7" t="s">
        <v>345</v>
      </c>
      <c r="S1008" s="8" t="s">
        <v>90</v>
      </c>
      <c r="T1008" s="6">
        <v>20012</v>
      </c>
      <c r="U1008" s="9">
        <v>42098</v>
      </c>
      <c r="V1008" s="9">
        <v>42159</v>
      </c>
      <c r="W1008" s="9" t="s">
        <v>1932</v>
      </c>
      <c r="X1008" s="10">
        <f>NETWORKDAYS(Table1[[#This Row],[Order Date]],Table1[[#This Row],[Ship Date]])</f>
        <v>44</v>
      </c>
      <c r="Y1008" s="6">
        <v>-662.52</v>
      </c>
      <c r="Z1008" s="6">
        <v>34</v>
      </c>
      <c r="AA1008" s="6">
        <v>2119.54</v>
      </c>
      <c r="AB1008" s="6">
        <v>60.96</v>
      </c>
    </row>
    <row r="1009" spans="1:28" ht="141" x14ac:dyDescent="0.45">
      <c r="A1009" s="6">
        <v>1733</v>
      </c>
      <c r="B1009" s="6">
        <v>3841</v>
      </c>
      <c r="C1009" s="7" t="s">
        <v>2004</v>
      </c>
      <c r="D1009" s="8" t="s">
        <v>78</v>
      </c>
      <c r="E1009" s="7" t="s">
        <v>147</v>
      </c>
      <c r="F1009" s="6">
        <v>0.02</v>
      </c>
      <c r="G1009" s="6">
        <v>1270.99</v>
      </c>
      <c r="H1009" s="6">
        <v>19.989999999999998</v>
      </c>
      <c r="I1009" s="7" t="s">
        <v>43</v>
      </c>
      <c r="J1009" s="7" t="s">
        <v>31</v>
      </c>
      <c r="K1009" s="7" t="s">
        <v>45</v>
      </c>
      <c r="L1009" s="7" t="s">
        <v>46</v>
      </c>
      <c r="M1009" s="7" t="s">
        <v>47</v>
      </c>
      <c r="N1009" s="7" t="s">
        <v>1599</v>
      </c>
      <c r="O1009" s="6">
        <v>0.35</v>
      </c>
      <c r="P1009" s="7" t="s">
        <v>36</v>
      </c>
      <c r="Q1009" s="7" t="s">
        <v>82</v>
      </c>
      <c r="R1009" s="7" t="s">
        <v>345</v>
      </c>
      <c r="S1009" s="8" t="s">
        <v>90</v>
      </c>
      <c r="T1009" s="6">
        <v>20012</v>
      </c>
      <c r="U1009" s="9">
        <v>42098</v>
      </c>
      <c r="V1009" s="9">
        <v>42159</v>
      </c>
      <c r="W1009" s="9" t="s">
        <v>1932</v>
      </c>
      <c r="X1009" s="10">
        <f>NETWORKDAYS(Table1[[#This Row],[Order Date]],Table1[[#This Row],[Ship Date]])</f>
        <v>44</v>
      </c>
      <c r="Y1009" s="6">
        <v>9228.2255999999998</v>
      </c>
      <c r="Z1009" s="6">
        <v>36</v>
      </c>
      <c r="AA1009" s="6">
        <v>45737.33</v>
      </c>
      <c r="AB1009" s="6">
        <v>1270.97</v>
      </c>
    </row>
    <row r="1010" spans="1:28" ht="51.75" x14ac:dyDescent="0.45">
      <c r="A1010" s="6">
        <v>1734</v>
      </c>
      <c r="B1010" s="6">
        <v>88443</v>
      </c>
      <c r="C1010" s="7" t="s">
        <v>2005</v>
      </c>
      <c r="D1010" s="8" t="s">
        <v>78</v>
      </c>
      <c r="E1010" s="7" t="s">
        <v>147</v>
      </c>
      <c r="F1010" s="6">
        <v>0.02</v>
      </c>
      <c r="G1010" s="6">
        <v>60.98</v>
      </c>
      <c r="H1010" s="6">
        <v>49</v>
      </c>
      <c r="I1010" s="7" t="s">
        <v>43</v>
      </c>
      <c r="J1010" s="7" t="s">
        <v>31</v>
      </c>
      <c r="K1010" s="7" t="s">
        <v>45</v>
      </c>
      <c r="L1010" s="7" t="s">
        <v>63</v>
      </c>
      <c r="M1010" s="7" t="s">
        <v>131</v>
      </c>
      <c r="N1010" s="7" t="s">
        <v>1356</v>
      </c>
      <c r="O1010" s="6">
        <v>0.59</v>
      </c>
      <c r="P1010" s="7" t="s">
        <v>36</v>
      </c>
      <c r="Q1010" s="7" t="s">
        <v>82</v>
      </c>
      <c r="R1010" s="7" t="s">
        <v>83</v>
      </c>
      <c r="S1010" s="8" t="s">
        <v>2006</v>
      </c>
      <c r="T1010" s="6">
        <v>10528</v>
      </c>
      <c r="U1010" s="9">
        <v>42098</v>
      </c>
      <c r="V1010" s="9">
        <v>42159</v>
      </c>
      <c r="W1010" s="9" t="s">
        <v>1932</v>
      </c>
      <c r="X1010" s="10">
        <f>NETWORKDAYS(Table1[[#This Row],[Order Date]],Table1[[#This Row],[Ship Date]])</f>
        <v>44</v>
      </c>
      <c r="Y1010" s="6">
        <v>-596.26800000000003</v>
      </c>
      <c r="Z1010" s="6">
        <v>9</v>
      </c>
      <c r="AA1010" s="6">
        <v>561.05999999999995</v>
      </c>
      <c r="AB1010" s="6">
        <v>60.96</v>
      </c>
    </row>
    <row r="1011" spans="1:28" ht="141" x14ac:dyDescent="0.45">
      <c r="A1011" s="6">
        <v>1734</v>
      </c>
      <c r="B1011" s="6">
        <v>88443</v>
      </c>
      <c r="C1011" s="7" t="s">
        <v>2005</v>
      </c>
      <c r="D1011" s="8" t="s">
        <v>78</v>
      </c>
      <c r="E1011" s="7" t="s">
        <v>147</v>
      </c>
      <c r="F1011" s="6">
        <v>0.02</v>
      </c>
      <c r="G1011" s="6">
        <v>1270.99</v>
      </c>
      <c r="H1011" s="6">
        <v>19.989999999999998</v>
      </c>
      <c r="I1011" s="7" t="s">
        <v>43</v>
      </c>
      <c r="J1011" s="7" t="s">
        <v>31</v>
      </c>
      <c r="K1011" s="7" t="s">
        <v>45</v>
      </c>
      <c r="L1011" s="7" t="s">
        <v>46</v>
      </c>
      <c r="M1011" s="7" t="s">
        <v>47</v>
      </c>
      <c r="N1011" s="7" t="s">
        <v>1599</v>
      </c>
      <c r="O1011" s="6">
        <v>0.35</v>
      </c>
      <c r="P1011" s="7" t="s">
        <v>36</v>
      </c>
      <c r="Q1011" s="7" t="s">
        <v>82</v>
      </c>
      <c r="R1011" s="7" t="s">
        <v>83</v>
      </c>
      <c r="S1011" s="8" t="s">
        <v>2006</v>
      </c>
      <c r="T1011" s="6">
        <v>10528</v>
      </c>
      <c r="U1011" s="9">
        <v>42098</v>
      </c>
      <c r="V1011" s="9">
        <v>42159</v>
      </c>
      <c r="W1011" s="9" t="s">
        <v>1932</v>
      </c>
      <c r="X1011" s="10">
        <f>NETWORKDAYS(Table1[[#This Row],[Order Date]],Table1[[#This Row],[Ship Date]])</f>
        <v>44</v>
      </c>
      <c r="Y1011" s="6">
        <v>7889.6877000000004</v>
      </c>
      <c r="Z1011" s="6">
        <v>9</v>
      </c>
      <c r="AA1011" s="6">
        <v>11434.33</v>
      </c>
      <c r="AB1011" s="6">
        <v>1270.97</v>
      </c>
    </row>
    <row r="1012" spans="1:28" ht="51.75" x14ac:dyDescent="0.45">
      <c r="A1012" s="6">
        <v>1734</v>
      </c>
      <c r="B1012" s="6">
        <v>88443</v>
      </c>
      <c r="C1012" s="7" t="s">
        <v>2005</v>
      </c>
      <c r="D1012" s="8" t="s">
        <v>78</v>
      </c>
      <c r="E1012" s="7" t="s">
        <v>147</v>
      </c>
      <c r="F1012" s="6">
        <v>0.05</v>
      </c>
      <c r="G1012" s="6">
        <v>205.99</v>
      </c>
      <c r="H1012" s="6">
        <v>8.99</v>
      </c>
      <c r="I1012" s="7" t="s">
        <v>54</v>
      </c>
      <c r="J1012" s="7" t="s">
        <v>31</v>
      </c>
      <c r="K1012" s="7" t="s">
        <v>71</v>
      </c>
      <c r="L1012" s="7" t="s">
        <v>234</v>
      </c>
      <c r="M1012" s="7" t="s">
        <v>47</v>
      </c>
      <c r="N1012" s="7" t="s">
        <v>750</v>
      </c>
      <c r="O1012" s="6">
        <v>0.6</v>
      </c>
      <c r="P1012" s="7" t="s">
        <v>36</v>
      </c>
      <c r="Q1012" s="7" t="s">
        <v>82</v>
      </c>
      <c r="R1012" s="7" t="s">
        <v>83</v>
      </c>
      <c r="S1012" s="8" t="s">
        <v>2006</v>
      </c>
      <c r="T1012" s="6">
        <v>10528</v>
      </c>
      <c r="U1012" s="9">
        <v>42098</v>
      </c>
      <c r="V1012" s="9">
        <v>42159</v>
      </c>
      <c r="W1012" s="9" t="s">
        <v>1932</v>
      </c>
      <c r="X1012" s="10">
        <f>NETWORKDAYS(Table1[[#This Row],[Order Date]],Table1[[#This Row],[Ship Date]])</f>
        <v>44</v>
      </c>
      <c r="Y1012" s="6">
        <v>1545.8097600000001</v>
      </c>
      <c r="Z1012" s="6">
        <v>19</v>
      </c>
      <c r="AA1012" s="6">
        <v>3229.24</v>
      </c>
      <c r="AB1012" s="6">
        <v>205.94</v>
      </c>
    </row>
    <row r="1013" spans="1:28" ht="51.75" x14ac:dyDescent="0.45">
      <c r="A1013" s="6">
        <v>2603</v>
      </c>
      <c r="B1013" s="6">
        <v>87383</v>
      </c>
      <c r="C1013" s="7" t="s">
        <v>2007</v>
      </c>
      <c r="D1013" s="8" t="s">
        <v>78</v>
      </c>
      <c r="E1013" s="7" t="s">
        <v>29</v>
      </c>
      <c r="F1013" s="6">
        <v>7.0000000000000007E-2</v>
      </c>
      <c r="G1013" s="6">
        <v>200.99</v>
      </c>
      <c r="H1013" s="6">
        <v>4.2</v>
      </c>
      <c r="I1013" s="7" t="s">
        <v>43</v>
      </c>
      <c r="J1013" s="7" t="s">
        <v>62</v>
      </c>
      <c r="K1013" s="7" t="s">
        <v>71</v>
      </c>
      <c r="L1013" s="7" t="s">
        <v>234</v>
      </c>
      <c r="M1013" s="7" t="s">
        <v>47</v>
      </c>
      <c r="N1013" s="7" t="s">
        <v>1707</v>
      </c>
      <c r="O1013" s="6">
        <v>0.59</v>
      </c>
      <c r="P1013" s="7" t="s">
        <v>36</v>
      </c>
      <c r="Q1013" s="7" t="s">
        <v>82</v>
      </c>
      <c r="R1013" s="7" t="s">
        <v>275</v>
      </c>
      <c r="S1013" s="8" t="s">
        <v>494</v>
      </c>
      <c r="T1013" s="6">
        <v>7601</v>
      </c>
      <c r="U1013" s="9">
        <v>42099</v>
      </c>
      <c r="V1013" s="9">
        <v>42159</v>
      </c>
      <c r="W1013" s="9" t="s">
        <v>1932</v>
      </c>
      <c r="X1013" s="10">
        <f>NETWORKDAYS(Table1[[#This Row],[Order Date]],Table1[[#This Row],[Ship Date]])</f>
        <v>44</v>
      </c>
      <c r="Y1013" s="6">
        <v>2225.0761200000002</v>
      </c>
      <c r="Z1013" s="6">
        <v>22</v>
      </c>
      <c r="AA1013" s="6">
        <v>3705.14</v>
      </c>
      <c r="AB1013" s="6">
        <v>200.92</v>
      </c>
    </row>
    <row r="1014" spans="1:28" ht="51.75" x14ac:dyDescent="0.45">
      <c r="A1014" s="6">
        <v>2604</v>
      </c>
      <c r="B1014" s="6">
        <v>87383</v>
      </c>
      <c r="C1014" s="7" t="s">
        <v>2008</v>
      </c>
      <c r="D1014" s="8" t="s">
        <v>78</v>
      </c>
      <c r="E1014" s="7" t="s">
        <v>29</v>
      </c>
      <c r="F1014" s="6">
        <v>0.01</v>
      </c>
      <c r="G1014" s="6">
        <v>297.48</v>
      </c>
      <c r="H1014" s="6">
        <v>18.059999999999999</v>
      </c>
      <c r="I1014" s="7" t="s">
        <v>30</v>
      </c>
      <c r="J1014" s="7" t="s">
        <v>62</v>
      </c>
      <c r="K1014" s="7" t="s">
        <v>71</v>
      </c>
      <c r="L1014" s="7" t="s">
        <v>72</v>
      </c>
      <c r="M1014" s="7" t="s">
        <v>73</v>
      </c>
      <c r="N1014" s="7" t="s">
        <v>649</v>
      </c>
      <c r="O1014" s="6">
        <v>0.6</v>
      </c>
      <c r="P1014" s="7" t="s">
        <v>36</v>
      </c>
      <c r="Q1014" s="7" t="s">
        <v>82</v>
      </c>
      <c r="R1014" s="7" t="s">
        <v>275</v>
      </c>
      <c r="S1014" s="8" t="s">
        <v>2009</v>
      </c>
      <c r="T1014" s="6">
        <v>8830</v>
      </c>
      <c r="U1014" s="9">
        <v>42099</v>
      </c>
      <c r="V1014" s="9">
        <v>42159</v>
      </c>
      <c r="W1014" s="9" t="s">
        <v>1932</v>
      </c>
      <c r="X1014" s="10">
        <f>NETWORKDAYS(Table1[[#This Row],[Order Date]],Table1[[#This Row],[Ship Date]])</f>
        <v>44</v>
      </c>
      <c r="Y1014" s="6">
        <v>-338.18083200000001</v>
      </c>
      <c r="Z1014" s="6">
        <v>3</v>
      </c>
      <c r="AA1014" s="6">
        <v>945.36</v>
      </c>
      <c r="AB1014" s="6">
        <v>297.47000000000003</v>
      </c>
    </row>
    <row r="1015" spans="1:28" ht="90" x14ac:dyDescent="0.45">
      <c r="A1015" s="6">
        <v>635</v>
      </c>
      <c r="B1015" s="6">
        <v>89284</v>
      </c>
      <c r="C1015" s="7" t="s">
        <v>2010</v>
      </c>
      <c r="D1015" s="8" t="s">
        <v>42</v>
      </c>
      <c r="E1015" s="7" t="s">
        <v>70</v>
      </c>
      <c r="F1015" s="6">
        <v>0.03</v>
      </c>
      <c r="G1015" s="6">
        <v>370.98</v>
      </c>
      <c r="H1015" s="6">
        <v>99</v>
      </c>
      <c r="I1015" s="7" t="s">
        <v>30</v>
      </c>
      <c r="J1015" s="7" t="s">
        <v>62</v>
      </c>
      <c r="K1015" s="7" t="s">
        <v>45</v>
      </c>
      <c r="L1015" s="7" t="s">
        <v>187</v>
      </c>
      <c r="M1015" s="7" t="s">
        <v>73</v>
      </c>
      <c r="N1015" s="7" t="s">
        <v>2011</v>
      </c>
      <c r="O1015" s="6">
        <v>0.65</v>
      </c>
      <c r="P1015" s="7" t="s">
        <v>36</v>
      </c>
      <c r="Q1015" s="7" t="s">
        <v>49</v>
      </c>
      <c r="R1015" s="7" t="s">
        <v>50</v>
      </c>
      <c r="S1015" s="8" t="s">
        <v>2012</v>
      </c>
      <c r="T1015" s="6">
        <v>55106</v>
      </c>
      <c r="U1015" s="9">
        <v>42099</v>
      </c>
      <c r="V1015" s="9">
        <v>42159</v>
      </c>
      <c r="W1015" s="9" t="s">
        <v>1932</v>
      </c>
      <c r="X1015" s="10">
        <f>NETWORKDAYS(Table1[[#This Row],[Order Date]],Table1[[#This Row],[Ship Date]])</f>
        <v>44</v>
      </c>
      <c r="Y1015" s="6">
        <v>-124.2864</v>
      </c>
      <c r="Z1015" s="6">
        <v>6</v>
      </c>
      <c r="AA1015" s="6">
        <v>2309.4899999999998</v>
      </c>
      <c r="AB1015" s="6">
        <v>370.95</v>
      </c>
    </row>
    <row r="1016" spans="1:28" ht="51.75" x14ac:dyDescent="0.45">
      <c r="A1016" s="6">
        <v>1246</v>
      </c>
      <c r="B1016" s="6">
        <v>36452</v>
      </c>
      <c r="C1016" s="7" t="s">
        <v>1880</v>
      </c>
      <c r="D1016" s="8" t="s">
        <v>78</v>
      </c>
      <c r="E1016" s="7" t="s">
        <v>70</v>
      </c>
      <c r="F1016" s="6">
        <v>0.1</v>
      </c>
      <c r="G1016" s="6">
        <v>22.38</v>
      </c>
      <c r="H1016" s="6">
        <v>15.1</v>
      </c>
      <c r="I1016" s="7" t="s">
        <v>43</v>
      </c>
      <c r="J1016" s="7" t="s">
        <v>87</v>
      </c>
      <c r="K1016" s="7" t="s">
        <v>45</v>
      </c>
      <c r="L1016" s="7" t="s">
        <v>46</v>
      </c>
      <c r="M1016" s="7" t="s">
        <v>47</v>
      </c>
      <c r="N1016" s="7" t="s">
        <v>1009</v>
      </c>
      <c r="O1016" s="6">
        <v>0.38</v>
      </c>
      <c r="P1016" s="7" t="s">
        <v>36</v>
      </c>
      <c r="Q1016" s="7" t="s">
        <v>82</v>
      </c>
      <c r="R1016" s="7" t="s">
        <v>83</v>
      </c>
      <c r="S1016" s="8" t="s">
        <v>84</v>
      </c>
      <c r="T1016" s="6">
        <v>10009</v>
      </c>
      <c r="U1016" s="9">
        <v>42099</v>
      </c>
      <c r="V1016" s="9">
        <v>42159</v>
      </c>
      <c r="W1016" s="9" t="s">
        <v>1932</v>
      </c>
      <c r="X1016" s="10">
        <f>NETWORKDAYS(Table1[[#This Row],[Order Date]],Table1[[#This Row],[Ship Date]])</f>
        <v>44</v>
      </c>
      <c r="Y1016" s="6">
        <v>-107.51349999999999</v>
      </c>
      <c r="Z1016" s="6">
        <v>26</v>
      </c>
      <c r="AA1016" s="6">
        <v>564.98</v>
      </c>
      <c r="AB1016" s="6">
        <v>22.28</v>
      </c>
    </row>
    <row r="1017" spans="1:28" ht="51.75" x14ac:dyDescent="0.45">
      <c r="A1017" s="6">
        <v>1247</v>
      </c>
      <c r="B1017" s="6">
        <v>91555</v>
      </c>
      <c r="C1017" s="7" t="s">
        <v>1882</v>
      </c>
      <c r="D1017" s="8" t="s">
        <v>42</v>
      </c>
      <c r="E1017" s="7" t="s">
        <v>70</v>
      </c>
      <c r="F1017" s="6">
        <v>0.1</v>
      </c>
      <c r="G1017" s="6">
        <v>22.38</v>
      </c>
      <c r="H1017" s="6">
        <v>15.1</v>
      </c>
      <c r="I1017" s="7" t="s">
        <v>43</v>
      </c>
      <c r="J1017" s="7" t="s">
        <v>87</v>
      </c>
      <c r="K1017" s="7" t="s">
        <v>45</v>
      </c>
      <c r="L1017" s="7" t="s">
        <v>46</v>
      </c>
      <c r="M1017" s="7" t="s">
        <v>47</v>
      </c>
      <c r="N1017" s="7" t="s">
        <v>1009</v>
      </c>
      <c r="O1017" s="6">
        <v>0.38</v>
      </c>
      <c r="P1017" s="7" t="s">
        <v>36</v>
      </c>
      <c r="Q1017" s="7" t="s">
        <v>49</v>
      </c>
      <c r="R1017" s="7" t="s">
        <v>236</v>
      </c>
      <c r="S1017" s="8" t="s">
        <v>1883</v>
      </c>
      <c r="T1017" s="6">
        <v>78641</v>
      </c>
      <c r="U1017" s="9">
        <v>42099</v>
      </c>
      <c r="V1017" s="9">
        <v>42159</v>
      </c>
      <c r="W1017" s="9" t="s">
        <v>1932</v>
      </c>
      <c r="X1017" s="10">
        <f>NETWORKDAYS(Table1[[#This Row],[Order Date]],Table1[[#This Row],[Ship Date]])</f>
        <v>44</v>
      </c>
      <c r="Y1017" s="6">
        <v>-107.51349999999999</v>
      </c>
      <c r="Z1017" s="6">
        <v>7</v>
      </c>
      <c r="AA1017" s="6">
        <v>152.11000000000001</v>
      </c>
      <c r="AB1017" s="6">
        <v>22.28</v>
      </c>
    </row>
    <row r="1018" spans="1:28" ht="26.25" x14ac:dyDescent="0.45">
      <c r="A1018" s="6">
        <v>925</v>
      </c>
      <c r="B1018" s="6">
        <v>87134</v>
      </c>
      <c r="C1018" s="7" t="s">
        <v>2013</v>
      </c>
      <c r="D1018" s="8" t="s">
        <v>78</v>
      </c>
      <c r="E1018" s="7" t="s">
        <v>29</v>
      </c>
      <c r="F1018" s="6">
        <v>0.03</v>
      </c>
      <c r="G1018" s="6">
        <v>2.1800000000000002</v>
      </c>
      <c r="H1018" s="6">
        <v>1.38</v>
      </c>
      <c r="I1018" s="7" t="s">
        <v>43</v>
      </c>
      <c r="J1018" s="7" t="s">
        <v>31</v>
      </c>
      <c r="K1018" s="7" t="s">
        <v>45</v>
      </c>
      <c r="L1018" s="7" t="s">
        <v>409</v>
      </c>
      <c r="M1018" s="7" t="s">
        <v>56</v>
      </c>
      <c r="N1018" s="7" t="s">
        <v>2014</v>
      </c>
      <c r="O1018" s="6">
        <v>0.44</v>
      </c>
      <c r="P1018" s="7" t="s">
        <v>36</v>
      </c>
      <c r="Q1018" s="7" t="s">
        <v>82</v>
      </c>
      <c r="R1018" s="7" t="s">
        <v>298</v>
      </c>
      <c r="S1018" s="8" t="s">
        <v>2015</v>
      </c>
      <c r="T1018" s="6">
        <v>4330</v>
      </c>
      <c r="U1018" s="9">
        <v>42100</v>
      </c>
      <c r="V1018" s="9">
        <v>42159</v>
      </c>
      <c r="W1018" s="9" t="s">
        <v>1932</v>
      </c>
      <c r="X1018" s="10">
        <f>NETWORKDAYS(Table1[[#This Row],[Order Date]],Table1[[#This Row],[Ship Date]])</f>
        <v>44</v>
      </c>
      <c r="Y1018" s="6">
        <v>-7.04</v>
      </c>
      <c r="Z1018" s="6">
        <v>7</v>
      </c>
      <c r="AA1018" s="6">
        <v>15.73</v>
      </c>
      <c r="AB1018" s="6">
        <v>2.15</v>
      </c>
    </row>
    <row r="1019" spans="1:28" ht="51.75" x14ac:dyDescent="0.45">
      <c r="A1019" s="6">
        <v>1618</v>
      </c>
      <c r="B1019" s="6">
        <v>90248</v>
      </c>
      <c r="C1019" s="7" t="s">
        <v>2016</v>
      </c>
      <c r="D1019" s="8" t="s">
        <v>42</v>
      </c>
      <c r="E1019" s="7" t="s">
        <v>70</v>
      </c>
      <c r="F1019" s="6">
        <v>0.09</v>
      </c>
      <c r="G1019" s="6">
        <v>12.88</v>
      </c>
      <c r="H1019" s="6">
        <v>4.59</v>
      </c>
      <c r="I1019" s="7" t="s">
        <v>43</v>
      </c>
      <c r="J1019" s="7" t="s">
        <v>44</v>
      </c>
      <c r="K1019" s="7" t="s">
        <v>45</v>
      </c>
      <c r="L1019" s="7" t="s">
        <v>519</v>
      </c>
      <c r="M1019" s="7" t="s">
        <v>56</v>
      </c>
      <c r="N1019" s="7" t="s">
        <v>2017</v>
      </c>
      <c r="O1019" s="6">
        <v>0.82</v>
      </c>
      <c r="P1019" s="7" t="s">
        <v>36</v>
      </c>
      <c r="Q1019" s="7" t="s">
        <v>49</v>
      </c>
      <c r="R1019" s="7" t="s">
        <v>256</v>
      </c>
      <c r="S1019" s="8" t="s">
        <v>2018</v>
      </c>
      <c r="T1019" s="6">
        <v>46322</v>
      </c>
      <c r="U1019" s="9">
        <v>42100</v>
      </c>
      <c r="V1019" s="9">
        <v>42159</v>
      </c>
      <c r="W1019" s="9" t="s">
        <v>1932</v>
      </c>
      <c r="X1019" s="10">
        <f>NETWORKDAYS(Table1[[#This Row],[Order Date]],Table1[[#This Row],[Ship Date]])</f>
        <v>44</v>
      </c>
      <c r="Y1019" s="6">
        <v>-175.13</v>
      </c>
      <c r="Z1019" s="6">
        <v>13</v>
      </c>
      <c r="AA1019" s="6">
        <v>158.13</v>
      </c>
      <c r="AB1019" s="6">
        <v>12.79</v>
      </c>
    </row>
    <row r="1020" spans="1:28" ht="51.75" x14ac:dyDescent="0.45">
      <c r="A1020" s="6">
        <v>3279</v>
      </c>
      <c r="B1020" s="6">
        <v>90766</v>
      </c>
      <c r="C1020" s="7" t="s">
        <v>788</v>
      </c>
      <c r="D1020" s="8" t="s">
        <v>28</v>
      </c>
      <c r="E1020" s="7" t="s">
        <v>70</v>
      </c>
      <c r="F1020" s="6">
        <v>0.01</v>
      </c>
      <c r="G1020" s="6">
        <v>125.99</v>
      </c>
      <c r="H1020" s="6">
        <v>7.69</v>
      </c>
      <c r="I1020" s="7" t="s">
        <v>43</v>
      </c>
      <c r="J1020" s="7" t="s">
        <v>87</v>
      </c>
      <c r="K1020" s="7" t="s">
        <v>71</v>
      </c>
      <c r="L1020" s="7" t="s">
        <v>234</v>
      </c>
      <c r="M1020" s="7" t="s">
        <v>47</v>
      </c>
      <c r="N1020" s="7" t="s">
        <v>288</v>
      </c>
      <c r="O1020" s="6">
        <v>0.57999999999999996</v>
      </c>
      <c r="P1020" s="7" t="s">
        <v>36</v>
      </c>
      <c r="Q1020" s="7" t="s">
        <v>37</v>
      </c>
      <c r="R1020" s="7" t="s">
        <v>385</v>
      </c>
      <c r="S1020" s="8" t="s">
        <v>790</v>
      </c>
      <c r="T1020" s="6">
        <v>29203</v>
      </c>
      <c r="U1020" s="9">
        <v>42100</v>
      </c>
      <c r="V1020" s="9">
        <v>42159</v>
      </c>
      <c r="W1020" s="9" t="s">
        <v>1932</v>
      </c>
      <c r="X1020" s="10">
        <f>NETWORKDAYS(Table1[[#This Row],[Order Date]],Table1[[#This Row],[Ship Date]])</f>
        <v>44</v>
      </c>
      <c r="Y1020" s="6">
        <v>8.3219999999999992</v>
      </c>
      <c r="Z1020" s="6">
        <v>11</v>
      </c>
      <c r="AA1020" s="6">
        <v>1212.8800000000001</v>
      </c>
      <c r="AB1020" s="6">
        <v>125.98</v>
      </c>
    </row>
    <row r="1021" spans="1:28" ht="51.75" x14ac:dyDescent="0.45">
      <c r="A1021" s="6">
        <v>1347</v>
      </c>
      <c r="B1021" s="6">
        <v>89686</v>
      </c>
      <c r="C1021" s="7" t="s">
        <v>2019</v>
      </c>
      <c r="D1021" s="8" t="s">
        <v>28</v>
      </c>
      <c r="E1021" s="7" t="s">
        <v>79</v>
      </c>
      <c r="F1021" s="6">
        <v>0.1</v>
      </c>
      <c r="G1021" s="6">
        <v>2.62</v>
      </c>
      <c r="H1021" s="6">
        <v>0.8</v>
      </c>
      <c r="I1021" s="7" t="s">
        <v>43</v>
      </c>
      <c r="J1021" s="7" t="s">
        <v>87</v>
      </c>
      <c r="K1021" s="7" t="s">
        <v>45</v>
      </c>
      <c r="L1021" s="7" t="s">
        <v>409</v>
      </c>
      <c r="M1021" s="7" t="s">
        <v>56</v>
      </c>
      <c r="N1021" s="7" t="s">
        <v>920</v>
      </c>
      <c r="O1021" s="6">
        <v>0.39</v>
      </c>
      <c r="P1021" s="7" t="s">
        <v>36</v>
      </c>
      <c r="Q1021" s="7" t="s">
        <v>37</v>
      </c>
      <c r="R1021" s="7" t="s">
        <v>96</v>
      </c>
      <c r="S1021" s="8" t="s">
        <v>2020</v>
      </c>
      <c r="T1021" s="6">
        <v>33511</v>
      </c>
      <c r="U1021" s="9">
        <v>42124</v>
      </c>
      <c r="V1021" s="9">
        <v>42160</v>
      </c>
      <c r="W1021" s="9" t="s">
        <v>1932</v>
      </c>
      <c r="X1021" s="10">
        <f>NETWORKDAYS(Table1[[#This Row],[Order Date]],Table1[[#This Row],[Ship Date]])</f>
        <v>27</v>
      </c>
      <c r="Y1021" s="6">
        <v>-94.490899999999996</v>
      </c>
      <c r="Z1021" s="6">
        <v>21</v>
      </c>
      <c r="AA1021" s="6">
        <v>51.86</v>
      </c>
      <c r="AB1021" s="6">
        <v>2.52</v>
      </c>
    </row>
    <row r="1022" spans="1:28" ht="64.5" x14ac:dyDescent="0.45">
      <c r="A1022" s="6">
        <v>1271</v>
      </c>
      <c r="B1022" s="6">
        <v>88411</v>
      </c>
      <c r="C1022" s="7" t="s">
        <v>2021</v>
      </c>
      <c r="D1022" s="8" t="s">
        <v>53</v>
      </c>
      <c r="E1022" s="7" t="s">
        <v>79</v>
      </c>
      <c r="F1022" s="6">
        <v>0.1</v>
      </c>
      <c r="G1022" s="6">
        <v>34.229999999999997</v>
      </c>
      <c r="H1022" s="6">
        <v>5.0199999999999996</v>
      </c>
      <c r="I1022" s="7" t="s">
        <v>43</v>
      </c>
      <c r="J1022" s="7" t="s">
        <v>62</v>
      </c>
      <c r="K1022" s="7" t="s">
        <v>32</v>
      </c>
      <c r="L1022" s="7" t="s">
        <v>99</v>
      </c>
      <c r="M1022" s="7" t="s">
        <v>47</v>
      </c>
      <c r="N1022" s="7" t="s">
        <v>1228</v>
      </c>
      <c r="O1022" s="6">
        <v>0.55000000000000004</v>
      </c>
      <c r="P1022" s="7" t="s">
        <v>36</v>
      </c>
      <c r="Q1022" s="7" t="s">
        <v>58</v>
      </c>
      <c r="R1022" s="7" t="s">
        <v>59</v>
      </c>
      <c r="S1022" s="8" t="s">
        <v>2022</v>
      </c>
      <c r="T1022" s="6">
        <v>91941</v>
      </c>
      <c r="U1022" s="9">
        <v>42125</v>
      </c>
      <c r="V1022" s="9">
        <v>42160</v>
      </c>
      <c r="W1022" s="9" t="s">
        <v>1932</v>
      </c>
      <c r="X1022" s="10">
        <f>NETWORKDAYS(Table1[[#This Row],[Order Date]],Table1[[#This Row],[Ship Date]])</f>
        <v>26</v>
      </c>
      <c r="Y1022" s="6">
        <v>151.56540000000001</v>
      </c>
      <c r="Z1022" s="6">
        <v>7</v>
      </c>
      <c r="AA1022" s="6">
        <v>219.66</v>
      </c>
      <c r="AB1022" s="6">
        <v>34.130000000000003</v>
      </c>
    </row>
    <row r="1023" spans="1:28" ht="39" x14ac:dyDescent="0.45">
      <c r="A1023" s="6">
        <v>408</v>
      </c>
      <c r="B1023" s="6">
        <v>89639</v>
      </c>
      <c r="C1023" s="7" t="s">
        <v>2023</v>
      </c>
      <c r="D1023" s="8" t="s">
        <v>42</v>
      </c>
      <c r="E1023" s="7" t="s">
        <v>79</v>
      </c>
      <c r="F1023" s="6">
        <v>7.0000000000000007E-2</v>
      </c>
      <c r="G1023" s="6">
        <v>29.17</v>
      </c>
      <c r="H1023" s="6">
        <v>6.27</v>
      </c>
      <c r="I1023" s="7" t="s">
        <v>43</v>
      </c>
      <c r="J1023" s="7" t="s">
        <v>62</v>
      </c>
      <c r="K1023" s="7" t="s">
        <v>45</v>
      </c>
      <c r="L1023" s="7" t="s">
        <v>46</v>
      </c>
      <c r="M1023" s="7" t="s">
        <v>47</v>
      </c>
      <c r="N1023" s="7" t="s">
        <v>976</v>
      </c>
      <c r="O1023" s="6">
        <v>0.37</v>
      </c>
      <c r="P1023" s="7" t="s">
        <v>36</v>
      </c>
      <c r="Q1023" s="7" t="s">
        <v>49</v>
      </c>
      <c r="R1023" s="7" t="s">
        <v>236</v>
      </c>
      <c r="S1023" s="8" t="s">
        <v>2024</v>
      </c>
      <c r="T1023" s="6">
        <v>78589</v>
      </c>
      <c r="U1023" s="9">
        <v>42126</v>
      </c>
      <c r="V1023" s="9">
        <v>42160</v>
      </c>
      <c r="W1023" s="9" t="s">
        <v>1932</v>
      </c>
      <c r="X1023" s="10">
        <f>NETWORKDAYS(Table1[[#This Row],[Order Date]],Table1[[#This Row],[Ship Date]])</f>
        <v>25</v>
      </c>
      <c r="Y1023" s="6">
        <v>236.2371</v>
      </c>
      <c r="Z1023" s="6">
        <v>14</v>
      </c>
      <c r="AA1023" s="6">
        <v>400.47</v>
      </c>
      <c r="AB1023" s="6">
        <v>29.1</v>
      </c>
    </row>
    <row r="1024" spans="1:28" ht="77.25" x14ac:dyDescent="0.45">
      <c r="A1024" s="6">
        <v>2578</v>
      </c>
      <c r="B1024" s="6">
        <v>88298</v>
      </c>
      <c r="C1024" s="7" t="s">
        <v>638</v>
      </c>
      <c r="D1024" s="8" t="s">
        <v>28</v>
      </c>
      <c r="E1024" s="7" t="s">
        <v>79</v>
      </c>
      <c r="F1024" s="6">
        <v>0.01</v>
      </c>
      <c r="G1024" s="6">
        <v>3.58</v>
      </c>
      <c r="H1024" s="6">
        <v>1.63</v>
      </c>
      <c r="I1024" s="7" t="s">
        <v>43</v>
      </c>
      <c r="J1024" s="7" t="s">
        <v>87</v>
      </c>
      <c r="K1024" s="7" t="s">
        <v>45</v>
      </c>
      <c r="L1024" s="7" t="s">
        <v>409</v>
      </c>
      <c r="M1024" s="7" t="s">
        <v>56</v>
      </c>
      <c r="N1024" s="7" t="s">
        <v>410</v>
      </c>
      <c r="O1024" s="6">
        <v>0.36</v>
      </c>
      <c r="P1024" s="7" t="s">
        <v>36</v>
      </c>
      <c r="Q1024" s="7" t="s">
        <v>37</v>
      </c>
      <c r="R1024" s="7" t="s">
        <v>128</v>
      </c>
      <c r="S1024" s="8" t="s">
        <v>640</v>
      </c>
      <c r="T1024" s="6">
        <v>36801</v>
      </c>
      <c r="U1024" s="9">
        <v>42126</v>
      </c>
      <c r="V1024" s="9">
        <v>42160</v>
      </c>
      <c r="W1024" s="9" t="s">
        <v>1932</v>
      </c>
      <c r="X1024" s="10">
        <f>NETWORKDAYS(Table1[[#This Row],[Order Date]],Table1[[#This Row],[Ship Date]])</f>
        <v>25</v>
      </c>
      <c r="Y1024" s="6">
        <v>-128.85599999999999</v>
      </c>
      <c r="Z1024" s="6">
        <v>26</v>
      </c>
      <c r="AA1024" s="6">
        <v>93.57</v>
      </c>
      <c r="AB1024" s="6">
        <v>3.57</v>
      </c>
    </row>
    <row r="1025" spans="1:28" ht="64.5" x14ac:dyDescent="0.45">
      <c r="A1025" s="6">
        <v>3386</v>
      </c>
      <c r="B1025" s="6">
        <v>88746</v>
      </c>
      <c r="C1025" s="7" t="s">
        <v>2025</v>
      </c>
      <c r="D1025" s="8" t="s">
        <v>78</v>
      </c>
      <c r="E1025" s="7" t="s">
        <v>29</v>
      </c>
      <c r="F1025" s="6">
        <v>0.04</v>
      </c>
      <c r="G1025" s="6">
        <v>25.38</v>
      </c>
      <c r="H1025" s="6">
        <v>8.99</v>
      </c>
      <c r="I1025" s="7" t="s">
        <v>54</v>
      </c>
      <c r="J1025" s="7" t="s">
        <v>62</v>
      </c>
      <c r="K1025" s="7" t="s">
        <v>32</v>
      </c>
      <c r="L1025" s="7" t="s">
        <v>99</v>
      </c>
      <c r="M1025" s="7" t="s">
        <v>94</v>
      </c>
      <c r="N1025" s="7" t="s">
        <v>2026</v>
      </c>
      <c r="O1025" s="6">
        <v>0.5</v>
      </c>
      <c r="P1025" s="7" t="s">
        <v>36</v>
      </c>
      <c r="Q1025" s="7" t="s">
        <v>82</v>
      </c>
      <c r="R1025" s="7" t="s">
        <v>173</v>
      </c>
      <c r="S1025" s="8" t="s">
        <v>365</v>
      </c>
      <c r="T1025" s="6">
        <v>43402</v>
      </c>
      <c r="U1025" s="9">
        <v>42127</v>
      </c>
      <c r="V1025" s="9">
        <v>42160</v>
      </c>
      <c r="W1025" s="9" t="s">
        <v>1932</v>
      </c>
      <c r="X1025" s="10">
        <f>NETWORKDAYS(Table1[[#This Row],[Order Date]],Table1[[#This Row],[Ship Date]])</f>
        <v>25</v>
      </c>
      <c r="Y1025" s="6">
        <v>152.482</v>
      </c>
      <c r="Z1025" s="6">
        <v>35</v>
      </c>
      <c r="AA1025" s="6">
        <v>861.3</v>
      </c>
      <c r="AB1025" s="6">
        <v>25.34</v>
      </c>
    </row>
    <row r="1026" spans="1:28" ht="77.25" x14ac:dyDescent="0.45">
      <c r="A1026" s="6">
        <v>342</v>
      </c>
      <c r="B1026" s="6">
        <v>3332</v>
      </c>
      <c r="C1026" s="7" t="s">
        <v>2027</v>
      </c>
      <c r="D1026" s="8" t="s">
        <v>28</v>
      </c>
      <c r="E1026" s="7" t="s">
        <v>29</v>
      </c>
      <c r="F1026" s="6">
        <v>0.01</v>
      </c>
      <c r="G1026" s="6">
        <v>3.26</v>
      </c>
      <c r="H1026" s="6">
        <v>1.86</v>
      </c>
      <c r="I1026" s="7" t="s">
        <v>43</v>
      </c>
      <c r="J1026" s="7" t="s">
        <v>62</v>
      </c>
      <c r="K1026" s="7" t="s">
        <v>45</v>
      </c>
      <c r="L1026" s="7" t="s">
        <v>105</v>
      </c>
      <c r="M1026" s="7" t="s">
        <v>56</v>
      </c>
      <c r="N1026" s="7" t="s">
        <v>2028</v>
      </c>
      <c r="O1026" s="6">
        <v>0.41</v>
      </c>
      <c r="P1026" s="7" t="s">
        <v>36</v>
      </c>
      <c r="Q1026" s="7" t="s">
        <v>37</v>
      </c>
      <c r="R1026" s="7" t="s">
        <v>96</v>
      </c>
      <c r="S1026" s="8" t="s">
        <v>101</v>
      </c>
      <c r="T1026" s="6">
        <v>33181</v>
      </c>
      <c r="U1026" s="9">
        <v>42128</v>
      </c>
      <c r="V1026" s="9">
        <v>42160</v>
      </c>
      <c r="W1026" s="9" t="s">
        <v>1932</v>
      </c>
      <c r="X1026" s="10">
        <f>NETWORKDAYS(Table1[[#This Row],[Order Date]],Table1[[#This Row],[Ship Date]])</f>
        <v>25</v>
      </c>
      <c r="Y1026" s="6">
        <v>-4.6683000000000003</v>
      </c>
      <c r="Z1026" s="6">
        <v>20</v>
      </c>
      <c r="AA1026" s="6">
        <v>73.97</v>
      </c>
      <c r="AB1026" s="6">
        <v>3.25</v>
      </c>
    </row>
    <row r="1027" spans="1:28" ht="77.25" x14ac:dyDescent="0.45">
      <c r="A1027" s="6">
        <v>344</v>
      </c>
      <c r="B1027" s="6">
        <v>88152</v>
      </c>
      <c r="C1027" s="7" t="s">
        <v>2029</v>
      </c>
      <c r="D1027" s="8" t="s">
        <v>78</v>
      </c>
      <c r="E1027" s="7" t="s">
        <v>29</v>
      </c>
      <c r="F1027" s="6">
        <v>0.01</v>
      </c>
      <c r="G1027" s="6">
        <v>3.26</v>
      </c>
      <c r="H1027" s="6">
        <v>1.86</v>
      </c>
      <c r="I1027" s="7" t="s">
        <v>43</v>
      </c>
      <c r="J1027" s="7" t="s">
        <v>62</v>
      </c>
      <c r="K1027" s="7" t="s">
        <v>45</v>
      </c>
      <c r="L1027" s="7" t="s">
        <v>105</v>
      </c>
      <c r="M1027" s="7" t="s">
        <v>56</v>
      </c>
      <c r="N1027" s="7" t="s">
        <v>2028</v>
      </c>
      <c r="O1027" s="6">
        <v>0.41</v>
      </c>
      <c r="P1027" s="7" t="s">
        <v>36</v>
      </c>
      <c r="Q1027" s="7" t="s">
        <v>82</v>
      </c>
      <c r="R1027" s="7" t="s">
        <v>298</v>
      </c>
      <c r="S1027" s="8" t="s">
        <v>2030</v>
      </c>
      <c r="T1027" s="6">
        <v>4101</v>
      </c>
      <c r="U1027" s="9">
        <v>42128</v>
      </c>
      <c r="V1027" s="9">
        <v>42160</v>
      </c>
      <c r="W1027" s="9" t="s">
        <v>1932</v>
      </c>
      <c r="X1027" s="10">
        <f>NETWORKDAYS(Table1[[#This Row],[Order Date]],Table1[[#This Row],[Ship Date]])</f>
        <v>25</v>
      </c>
      <c r="Y1027" s="6">
        <v>0.70199999999999996</v>
      </c>
      <c r="Z1027" s="6">
        <v>5</v>
      </c>
      <c r="AA1027" s="6">
        <v>18.489999999999998</v>
      </c>
      <c r="AB1027" s="6">
        <v>3.25</v>
      </c>
    </row>
    <row r="1028" spans="1:28" ht="26.25" x14ac:dyDescent="0.45">
      <c r="A1028" s="6">
        <v>2689</v>
      </c>
      <c r="B1028" s="6">
        <v>90624</v>
      </c>
      <c r="C1028" s="7" t="s">
        <v>2031</v>
      </c>
      <c r="D1028" s="8" t="s">
        <v>78</v>
      </c>
      <c r="E1028" s="7" t="s">
        <v>29</v>
      </c>
      <c r="F1028" s="6">
        <v>0.09</v>
      </c>
      <c r="G1028" s="6">
        <v>3.75</v>
      </c>
      <c r="H1028" s="6">
        <v>0.5</v>
      </c>
      <c r="I1028" s="7" t="s">
        <v>43</v>
      </c>
      <c r="J1028" s="7" t="s">
        <v>87</v>
      </c>
      <c r="K1028" s="7" t="s">
        <v>45</v>
      </c>
      <c r="L1028" s="7" t="s">
        <v>121</v>
      </c>
      <c r="M1028" s="7" t="s">
        <v>47</v>
      </c>
      <c r="N1028" s="7" t="s">
        <v>2032</v>
      </c>
      <c r="O1028" s="6">
        <v>0.37</v>
      </c>
      <c r="P1028" s="7" t="s">
        <v>36</v>
      </c>
      <c r="Q1028" s="7" t="s">
        <v>82</v>
      </c>
      <c r="R1028" s="7" t="s">
        <v>275</v>
      </c>
      <c r="S1028" s="8" t="s">
        <v>2033</v>
      </c>
      <c r="T1028" s="6">
        <v>7011</v>
      </c>
      <c r="U1028" s="9">
        <v>42128</v>
      </c>
      <c r="V1028" s="9">
        <v>42160</v>
      </c>
      <c r="W1028" s="9" t="s">
        <v>1932</v>
      </c>
      <c r="X1028" s="10">
        <f>NETWORKDAYS(Table1[[#This Row],[Order Date]],Table1[[#This Row],[Ship Date]])</f>
        <v>25</v>
      </c>
      <c r="Y1028" s="6">
        <v>51.218699999999998</v>
      </c>
      <c r="Z1028" s="6">
        <v>21</v>
      </c>
      <c r="AA1028" s="6">
        <v>74.23</v>
      </c>
      <c r="AB1028" s="6">
        <v>3.66</v>
      </c>
    </row>
    <row r="1029" spans="1:28" ht="51.75" x14ac:dyDescent="0.45">
      <c r="A1029" s="6">
        <v>3176</v>
      </c>
      <c r="B1029" s="6">
        <v>90820</v>
      </c>
      <c r="C1029" s="7" t="s">
        <v>1816</v>
      </c>
      <c r="D1029" s="8" t="s">
        <v>28</v>
      </c>
      <c r="E1029" s="7" t="s">
        <v>70</v>
      </c>
      <c r="F1029" s="6">
        <v>0.06</v>
      </c>
      <c r="G1029" s="6">
        <v>10.97</v>
      </c>
      <c r="H1029" s="6">
        <v>6.5</v>
      </c>
      <c r="I1029" s="7" t="s">
        <v>43</v>
      </c>
      <c r="J1029" s="7" t="s">
        <v>44</v>
      </c>
      <c r="K1029" s="7" t="s">
        <v>71</v>
      </c>
      <c r="L1029" s="7" t="s">
        <v>93</v>
      </c>
      <c r="M1029" s="7" t="s">
        <v>47</v>
      </c>
      <c r="N1029" s="7" t="s">
        <v>2034</v>
      </c>
      <c r="O1029" s="6">
        <v>0.64</v>
      </c>
      <c r="P1029" s="7" t="s">
        <v>36</v>
      </c>
      <c r="Q1029" s="7" t="s">
        <v>37</v>
      </c>
      <c r="R1029" s="7" t="s">
        <v>96</v>
      </c>
      <c r="S1029" s="8" t="s">
        <v>1818</v>
      </c>
      <c r="T1029" s="6">
        <v>32216</v>
      </c>
      <c r="U1029" s="9">
        <v>42128</v>
      </c>
      <c r="V1029" s="9">
        <v>42160</v>
      </c>
      <c r="W1029" s="9" t="s">
        <v>1932</v>
      </c>
      <c r="X1029" s="10">
        <f>NETWORKDAYS(Table1[[#This Row],[Order Date]],Table1[[#This Row],[Ship Date]])</f>
        <v>25</v>
      </c>
      <c r="Y1029" s="6">
        <v>65.597999999999999</v>
      </c>
      <c r="Z1029" s="6">
        <v>19</v>
      </c>
      <c r="AA1029" s="6">
        <v>215.25</v>
      </c>
      <c r="AB1029" s="6">
        <v>10.91</v>
      </c>
    </row>
    <row r="1030" spans="1:28" ht="77.25" x14ac:dyDescent="0.45">
      <c r="A1030" s="6">
        <v>3356</v>
      </c>
      <c r="B1030" s="6">
        <v>88588</v>
      </c>
      <c r="C1030" s="7" t="s">
        <v>664</v>
      </c>
      <c r="D1030" s="8" t="s">
        <v>53</v>
      </c>
      <c r="E1030" s="7" t="s">
        <v>86</v>
      </c>
      <c r="F1030" s="6">
        <v>7.0000000000000007E-2</v>
      </c>
      <c r="G1030" s="6">
        <v>5.34</v>
      </c>
      <c r="H1030" s="6">
        <v>5.63</v>
      </c>
      <c r="I1030" s="7" t="s">
        <v>43</v>
      </c>
      <c r="J1030" s="7" t="s">
        <v>62</v>
      </c>
      <c r="K1030" s="7" t="s">
        <v>45</v>
      </c>
      <c r="L1030" s="7" t="s">
        <v>46</v>
      </c>
      <c r="M1030" s="7" t="s">
        <v>47</v>
      </c>
      <c r="N1030" s="7" t="s">
        <v>2035</v>
      </c>
      <c r="O1030" s="6">
        <v>0.39</v>
      </c>
      <c r="P1030" s="7" t="s">
        <v>36</v>
      </c>
      <c r="Q1030" s="7" t="s">
        <v>58</v>
      </c>
      <c r="R1030" s="7" t="s">
        <v>184</v>
      </c>
      <c r="S1030" s="8" t="s">
        <v>666</v>
      </c>
      <c r="T1030" s="6">
        <v>83616</v>
      </c>
      <c r="U1030" s="9">
        <v>42128</v>
      </c>
      <c r="V1030" s="9">
        <v>42160</v>
      </c>
      <c r="W1030" s="9" t="s">
        <v>1932</v>
      </c>
      <c r="X1030" s="10">
        <f>NETWORKDAYS(Table1[[#This Row],[Order Date]],Table1[[#This Row],[Ship Date]])</f>
        <v>25</v>
      </c>
      <c r="Y1030" s="6">
        <v>-116.3455</v>
      </c>
      <c r="Z1030" s="6">
        <v>13</v>
      </c>
      <c r="AA1030" s="6">
        <v>66.650000000000006</v>
      </c>
      <c r="AB1030" s="6">
        <v>5.27</v>
      </c>
    </row>
    <row r="1031" spans="1:28" ht="39" x14ac:dyDescent="0.45">
      <c r="A1031" s="6">
        <v>1101</v>
      </c>
      <c r="B1031" s="6">
        <v>91488</v>
      </c>
      <c r="C1031" s="7" t="s">
        <v>2036</v>
      </c>
      <c r="D1031" s="8" t="s">
        <v>53</v>
      </c>
      <c r="E1031" s="7" t="s">
        <v>86</v>
      </c>
      <c r="F1031" s="6">
        <v>0.02</v>
      </c>
      <c r="G1031" s="6">
        <v>15.14</v>
      </c>
      <c r="H1031" s="6">
        <v>4.53</v>
      </c>
      <c r="I1031" s="7" t="s">
        <v>43</v>
      </c>
      <c r="J1031" s="7" t="s">
        <v>31</v>
      </c>
      <c r="K1031" s="7" t="s">
        <v>45</v>
      </c>
      <c r="L1031" s="7" t="s">
        <v>187</v>
      </c>
      <c r="M1031" s="7" t="s">
        <v>47</v>
      </c>
      <c r="N1031" s="7" t="s">
        <v>1270</v>
      </c>
      <c r="O1031" s="6">
        <v>0.81</v>
      </c>
      <c r="P1031" s="7" t="s">
        <v>36</v>
      </c>
      <c r="Q1031" s="7" t="s">
        <v>58</v>
      </c>
      <c r="R1031" s="7" t="s">
        <v>59</v>
      </c>
      <c r="S1031" s="8" t="s">
        <v>1168</v>
      </c>
      <c r="T1031" s="6">
        <v>93030</v>
      </c>
      <c r="U1031" s="9">
        <v>42129</v>
      </c>
      <c r="V1031" s="9">
        <v>42160</v>
      </c>
      <c r="W1031" s="9" t="s">
        <v>1932</v>
      </c>
      <c r="X1031" s="10">
        <f>NETWORKDAYS(Table1[[#This Row],[Order Date]],Table1[[#This Row],[Ship Date]])</f>
        <v>24</v>
      </c>
      <c r="Y1031" s="6">
        <v>5.8840000000000003</v>
      </c>
      <c r="Z1031" s="6">
        <v>3</v>
      </c>
      <c r="AA1031" s="6">
        <v>51.02</v>
      </c>
      <c r="AB1031" s="6">
        <v>15.12</v>
      </c>
    </row>
    <row r="1032" spans="1:28" ht="51.75" x14ac:dyDescent="0.45">
      <c r="A1032" s="6">
        <v>1979</v>
      </c>
      <c r="B1032" s="6">
        <v>87757</v>
      </c>
      <c r="C1032" s="7" t="s">
        <v>2037</v>
      </c>
      <c r="D1032" s="8" t="s">
        <v>53</v>
      </c>
      <c r="E1032" s="7" t="s">
        <v>147</v>
      </c>
      <c r="F1032" s="6">
        <v>0.05</v>
      </c>
      <c r="G1032" s="6">
        <v>20.99</v>
      </c>
      <c r="H1032" s="6">
        <v>3.3</v>
      </c>
      <c r="I1032" s="7" t="s">
        <v>43</v>
      </c>
      <c r="J1032" s="7" t="s">
        <v>62</v>
      </c>
      <c r="K1032" s="7" t="s">
        <v>71</v>
      </c>
      <c r="L1032" s="7" t="s">
        <v>234</v>
      </c>
      <c r="M1032" s="7" t="s">
        <v>94</v>
      </c>
      <c r="N1032" s="7" t="s">
        <v>2038</v>
      </c>
      <c r="O1032" s="6">
        <v>0.81</v>
      </c>
      <c r="P1032" s="7" t="s">
        <v>36</v>
      </c>
      <c r="Q1032" s="7" t="s">
        <v>58</v>
      </c>
      <c r="R1032" s="7" t="s">
        <v>442</v>
      </c>
      <c r="S1032" s="8" t="s">
        <v>2039</v>
      </c>
      <c r="T1032" s="6">
        <v>80122</v>
      </c>
      <c r="U1032" s="9">
        <v>42129</v>
      </c>
      <c r="V1032" s="9">
        <v>42160</v>
      </c>
      <c r="W1032" s="9" t="s">
        <v>1932</v>
      </c>
      <c r="X1032" s="10">
        <f>NETWORKDAYS(Table1[[#This Row],[Order Date]],Table1[[#This Row],[Ship Date]])</f>
        <v>24</v>
      </c>
      <c r="Y1032" s="6">
        <v>21.883400000000002</v>
      </c>
      <c r="Z1032" s="6">
        <v>4</v>
      </c>
      <c r="AA1032" s="6">
        <v>72.75</v>
      </c>
      <c r="AB1032" s="6">
        <v>20.94</v>
      </c>
    </row>
    <row r="1033" spans="1:28" ht="77.25" x14ac:dyDescent="0.45">
      <c r="A1033" s="6">
        <v>2420</v>
      </c>
      <c r="B1033" s="6">
        <v>86752</v>
      </c>
      <c r="C1033" s="7" t="s">
        <v>2040</v>
      </c>
      <c r="D1033" s="8" t="s">
        <v>28</v>
      </c>
      <c r="E1033" s="7" t="s">
        <v>70</v>
      </c>
      <c r="F1033" s="6">
        <v>0.04</v>
      </c>
      <c r="G1033" s="6">
        <v>9.11</v>
      </c>
      <c r="H1033" s="6">
        <v>2.15</v>
      </c>
      <c r="I1033" s="7" t="s">
        <v>43</v>
      </c>
      <c r="J1033" s="7" t="s">
        <v>44</v>
      </c>
      <c r="K1033" s="7" t="s">
        <v>45</v>
      </c>
      <c r="L1033" s="7" t="s">
        <v>55</v>
      </c>
      <c r="M1033" s="7" t="s">
        <v>56</v>
      </c>
      <c r="N1033" s="7" t="s">
        <v>57</v>
      </c>
      <c r="O1033" s="6">
        <v>0.4</v>
      </c>
      <c r="P1033" s="7" t="s">
        <v>36</v>
      </c>
      <c r="Q1033" s="7" t="s">
        <v>37</v>
      </c>
      <c r="R1033" s="7" t="s">
        <v>169</v>
      </c>
      <c r="S1033" s="8" t="s">
        <v>961</v>
      </c>
      <c r="T1033" s="6">
        <v>23223</v>
      </c>
      <c r="U1033" s="9">
        <v>42130</v>
      </c>
      <c r="V1033" s="9">
        <v>42160</v>
      </c>
      <c r="W1033" s="9" t="s">
        <v>1932</v>
      </c>
      <c r="X1033" s="10">
        <f>NETWORKDAYS(Table1[[#This Row],[Order Date]],Table1[[#This Row],[Ship Date]])</f>
        <v>23</v>
      </c>
      <c r="Y1033" s="6">
        <v>-23.071999999999999</v>
      </c>
      <c r="Z1033" s="6">
        <v>11</v>
      </c>
      <c r="AA1033" s="6">
        <v>100.87</v>
      </c>
      <c r="AB1033" s="6">
        <v>9.07</v>
      </c>
    </row>
    <row r="1034" spans="1:28" ht="64.5" x14ac:dyDescent="0.45">
      <c r="A1034" s="6">
        <v>1233</v>
      </c>
      <c r="B1034" s="6">
        <v>89376</v>
      </c>
      <c r="C1034" s="7" t="s">
        <v>2041</v>
      </c>
      <c r="D1034" s="8" t="s">
        <v>42</v>
      </c>
      <c r="E1034" s="7" t="s">
        <v>70</v>
      </c>
      <c r="F1034" s="6">
        <v>0.09</v>
      </c>
      <c r="G1034" s="6">
        <v>99.99</v>
      </c>
      <c r="H1034" s="6">
        <v>19.989999999999998</v>
      </c>
      <c r="I1034" s="7" t="s">
        <v>43</v>
      </c>
      <c r="J1034" s="7" t="s">
        <v>44</v>
      </c>
      <c r="K1034" s="7" t="s">
        <v>71</v>
      </c>
      <c r="L1034" s="7" t="s">
        <v>93</v>
      </c>
      <c r="M1034" s="7" t="s">
        <v>47</v>
      </c>
      <c r="N1034" s="7" t="s">
        <v>2042</v>
      </c>
      <c r="O1034" s="6">
        <v>0.52</v>
      </c>
      <c r="P1034" s="7" t="s">
        <v>36</v>
      </c>
      <c r="Q1034" s="7" t="s">
        <v>49</v>
      </c>
      <c r="R1034" s="7" t="s">
        <v>236</v>
      </c>
      <c r="S1034" s="8" t="s">
        <v>2043</v>
      </c>
      <c r="T1034" s="6">
        <v>75028</v>
      </c>
      <c r="U1034" s="9">
        <v>42159</v>
      </c>
      <c r="V1034" s="9">
        <v>42161</v>
      </c>
      <c r="W1034" s="9" t="s">
        <v>1932</v>
      </c>
      <c r="X1034" s="10">
        <f>NETWORKDAYS(Table1[[#This Row],[Order Date]],Table1[[#This Row],[Ship Date]])</f>
        <v>2</v>
      </c>
      <c r="Y1034" s="6">
        <v>-161.47499999999999</v>
      </c>
      <c r="Z1034" s="6">
        <v>1</v>
      </c>
      <c r="AA1034" s="6">
        <v>97.65</v>
      </c>
      <c r="AB1034" s="6">
        <v>99.9</v>
      </c>
    </row>
    <row r="1035" spans="1:28" ht="51.75" x14ac:dyDescent="0.45">
      <c r="A1035" s="6">
        <v>3238</v>
      </c>
      <c r="B1035" s="6">
        <v>89564</v>
      </c>
      <c r="C1035" s="7" t="s">
        <v>2044</v>
      </c>
      <c r="D1035" s="8" t="s">
        <v>53</v>
      </c>
      <c r="E1035" s="7" t="s">
        <v>79</v>
      </c>
      <c r="F1035" s="6">
        <v>0.06</v>
      </c>
      <c r="G1035" s="6">
        <v>115.99</v>
      </c>
      <c r="H1035" s="6">
        <v>5.92</v>
      </c>
      <c r="I1035" s="7" t="s">
        <v>43</v>
      </c>
      <c r="J1035" s="7" t="s">
        <v>62</v>
      </c>
      <c r="K1035" s="7" t="s">
        <v>71</v>
      </c>
      <c r="L1035" s="7" t="s">
        <v>234</v>
      </c>
      <c r="M1035" s="7" t="s">
        <v>47</v>
      </c>
      <c r="N1035" s="7" t="s">
        <v>1645</v>
      </c>
      <c r="O1035" s="6">
        <v>0.57999999999999996</v>
      </c>
      <c r="P1035" s="7" t="s">
        <v>36</v>
      </c>
      <c r="Q1035" s="7" t="s">
        <v>58</v>
      </c>
      <c r="R1035" s="7" t="s">
        <v>107</v>
      </c>
      <c r="S1035" s="8" t="s">
        <v>2045</v>
      </c>
      <c r="T1035" s="6">
        <v>97330</v>
      </c>
      <c r="U1035" s="9">
        <v>42159</v>
      </c>
      <c r="V1035" s="9">
        <v>42161</v>
      </c>
      <c r="W1035" s="9" t="s">
        <v>1932</v>
      </c>
      <c r="X1035" s="10">
        <f>NETWORKDAYS(Table1[[#This Row],[Order Date]],Table1[[#This Row],[Ship Date]])</f>
        <v>2</v>
      </c>
      <c r="Y1035" s="6">
        <v>-13.068</v>
      </c>
      <c r="Z1035" s="6">
        <v>5</v>
      </c>
      <c r="AA1035" s="6">
        <v>495.82</v>
      </c>
      <c r="AB1035" s="6">
        <v>115.93</v>
      </c>
    </row>
    <row r="1036" spans="1:28" ht="102.75" x14ac:dyDescent="0.45">
      <c r="A1036" s="6">
        <v>2391</v>
      </c>
      <c r="B1036" s="6">
        <v>91123</v>
      </c>
      <c r="C1036" s="7" t="s">
        <v>2046</v>
      </c>
      <c r="D1036" s="8" t="s">
        <v>78</v>
      </c>
      <c r="E1036" s="7" t="s">
        <v>147</v>
      </c>
      <c r="F1036" s="6">
        <v>0</v>
      </c>
      <c r="G1036" s="6">
        <v>999.99</v>
      </c>
      <c r="H1036" s="6">
        <v>13.99</v>
      </c>
      <c r="I1036" s="7" t="s">
        <v>43</v>
      </c>
      <c r="J1036" s="7" t="s">
        <v>62</v>
      </c>
      <c r="K1036" s="7" t="s">
        <v>71</v>
      </c>
      <c r="L1036" s="7" t="s">
        <v>72</v>
      </c>
      <c r="M1036" s="7" t="s">
        <v>112</v>
      </c>
      <c r="N1036" s="7" t="s">
        <v>744</v>
      </c>
      <c r="O1036" s="6">
        <v>0.36</v>
      </c>
      <c r="P1036" s="7" t="s">
        <v>36</v>
      </c>
      <c r="Q1036" s="7" t="s">
        <v>82</v>
      </c>
      <c r="R1036" s="7" t="s">
        <v>83</v>
      </c>
      <c r="S1036" s="8" t="s">
        <v>2047</v>
      </c>
      <c r="T1036" s="6">
        <v>11572</v>
      </c>
      <c r="U1036" s="9">
        <v>42159</v>
      </c>
      <c r="V1036" s="9">
        <v>42161</v>
      </c>
      <c r="W1036" s="9" t="s">
        <v>1932</v>
      </c>
      <c r="X1036" s="10">
        <f>NETWORKDAYS(Table1[[#This Row],[Order Date]],Table1[[#This Row],[Ship Date]])</f>
        <v>2</v>
      </c>
      <c r="Y1036" s="6">
        <v>-1455.9972</v>
      </c>
      <c r="Z1036" s="6">
        <v>1</v>
      </c>
      <c r="AA1036" s="6">
        <v>1009.99</v>
      </c>
      <c r="AB1036" s="6">
        <v>999.99</v>
      </c>
    </row>
    <row r="1037" spans="1:28" ht="64.5" x14ac:dyDescent="0.45">
      <c r="A1037" s="6">
        <v>2882</v>
      </c>
      <c r="B1037" s="6">
        <v>21958</v>
      </c>
      <c r="C1037" s="7" t="s">
        <v>1185</v>
      </c>
      <c r="D1037" s="8" t="s">
        <v>28</v>
      </c>
      <c r="E1037" s="7" t="s">
        <v>70</v>
      </c>
      <c r="F1037" s="6">
        <v>0.09</v>
      </c>
      <c r="G1037" s="6">
        <v>363.25</v>
      </c>
      <c r="H1037" s="6">
        <v>19.989999999999998</v>
      </c>
      <c r="I1037" s="7" t="s">
        <v>43</v>
      </c>
      <c r="J1037" s="7" t="s">
        <v>44</v>
      </c>
      <c r="K1037" s="7" t="s">
        <v>45</v>
      </c>
      <c r="L1037" s="7" t="s">
        <v>63</v>
      </c>
      <c r="M1037" s="7" t="s">
        <v>47</v>
      </c>
      <c r="N1037" s="7" t="s">
        <v>450</v>
      </c>
      <c r="O1037" s="6">
        <v>0.56999999999999995</v>
      </c>
      <c r="P1037" s="7" t="s">
        <v>36</v>
      </c>
      <c r="Q1037" s="7" t="s">
        <v>37</v>
      </c>
      <c r="R1037" s="7" t="s">
        <v>65</v>
      </c>
      <c r="S1037" s="8" t="s">
        <v>232</v>
      </c>
      <c r="T1037" s="6">
        <v>28206</v>
      </c>
      <c r="U1037" s="9">
        <v>42160</v>
      </c>
      <c r="V1037" s="9">
        <v>42161</v>
      </c>
      <c r="W1037" s="9" t="s">
        <v>1932</v>
      </c>
      <c r="X1037" s="10">
        <f>NETWORKDAYS(Table1[[#This Row],[Order Date]],Table1[[#This Row],[Ship Date]])</f>
        <v>1</v>
      </c>
      <c r="Y1037" s="6">
        <v>732.26980000000003</v>
      </c>
      <c r="Z1037" s="6">
        <v>21</v>
      </c>
      <c r="AA1037" s="6">
        <v>7497.05</v>
      </c>
      <c r="AB1037" s="6">
        <v>363.16</v>
      </c>
    </row>
    <row r="1038" spans="1:28" ht="64.5" x14ac:dyDescent="0.45">
      <c r="A1038" s="6">
        <v>2884</v>
      </c>
      <c r="B1038" s="6">
        <v>87633</v>
      </c>
      <c r="C1038" s="7" t="s">
        <v>2048</v>
      </c>
      <c r="D1038" s="8" t="s">
        <v>78</v>
      </c>
      <c r="E1038" s="7" t="s">
        <v>70</v>
      </c>
      <c r="F1038" s="6">
        <v>0.09</v>
      </c>
      <c r="G1038" s="6">
        <v>363.25</v>
      </c>
      <c r="H1038" s="6">
        <v>19.989999999999998</v>
      </c>
      <c r="I1038" s="7" t="s">
        <v>43</v>
      </c>
      <c r="J1038" s="7" t="s">
        <v>44</v>
      </c>
      <c r="K1038" s="7" t="s">
        <v>45</v>
      </c>
      <c r="L1038" s="7" t="s">
        <v>63</v>
      </c>
      <c r="M1038" s="7" t="s">
        <v>47</v>
      </c>
      <c r="N1038" s="7" t="s">
        <v>450</v>
      </c>
      <c r="O1038" s="6">
        <v>0.56999999999999995</v>
      </c>
      <c r="P1038" s="7" t="s">
        <v>36</v>
      </c>
      <c r="Q1038" s="7" t="s">
        <v>82</v>
      </c>
      <c r="R1038" s="7" t="s">
        <v>173</v>
      </c>
      <c r="S1038" s="8" t="s">
        <v>2049</v>
      </c>
      <c r="T1038" s="6">
        <v>44039</v>
      </c>
      <c r="U1038" s="9">
        <v>42160</v>
      </c>
      <c r="V1038" s="9">
        <v>42161</v>
      </c>
      <c r="W1038" s="9" t="s">
        <v>1932</v>
      </c>
      <c r="X1038" s="10">
        <f>NETWORKDAYS(Table1[[#This Row],[Order Date]],Table1[[#This Row],[Ship Date]])</f>
        <v>1</v>
      </c>
      <c r="Y1038" s="6">
        <v>1231.6569</v>
      </c>
      <c r="Z1038" s="6">
        <v>5</v>
      </c>
      <c r="AA1038" s="6">
        <v>1785.01</v>
      </c>
      <c r="AB1038" s="6">
        <v>363.16</v>
      </c>
    </row>
    <row r="1039" spans="1:28" ht="26.25" x14ac:dyDescent="0.45">
      <c r="A1039" s="6">
        <v>2520</v>
      </c>
      <c r="B1039" s="6">
        <v>87033</v>
      </c>
      <c r="C1039" s="7" t="s">
        <v>2050</v>
      </c>
      <c r="D1039" s="8" t="s">
        <v>78</v>
      </c>
      <c r="E1039" s="7" t="s">
        <v>86</v>
      </c>
      <c r="F1039" s="6">
        <v>7.0000000000000007E-2</v>
      </c>
      <c r="G1039" s="6">
        <v>30.98</v>
      </c>
      <c r="H1039" s="6">
        <v>8.74</v>
      </c>
      <c r="I1039" s="7" t="s">
        <v>43</v>
      </c>
      <c r="J1039" s="7" t="s">
        <v>87</v>
      </c>
      <c r="K1039" s="7" t="s">
        <v>45</v>
      </c>
      <c r="L1039" s="7" t="s">
        <v>55</v>
      </c>
      <c r="M1039" s="7" t="s">
        <v>47</v>
      </c>
      <c r="N1039" s="7" t="s">
        <v>2051</v>
      </c>
      <c r="O1039" s="6">
        <v>0.4</v>
      </c>
      <c r="P1039" s="7" t="s">
        <v>36</v>
      </c>
      <c r="Q1039" s="7" t="s">
        <v>82</v>
      </c>
      <c r="R1039" s="7" t="s">
        <v>601</v>
      </c>
      <c r="S1039" s="8" t="s">
        <v>2052</v>
      </c>
      <c r="T1039" s="6">
        <v>2908</v>
      </c>
      <c r="U1039" s="9">
        <v>42160</v>
      </c>
      <c r="V1039" s="9">
        <v>42161</v>
      </c>
      <c r="W1039" s="9" t="s">
        <v>1932</v>
      </c>
      <c r="X1039" s="10">
        <f>NETWORKDAYS(Table1[[#This Row],[Order Date]],Table1[[#This Row],[Ship Date]])</f>
        <v>1</v>
      </c>
      <c r="Y1039" s="6">
        <v>255.76920000000001</v>
      </c>
      <c r="Z1039" s="6">
        <v>12</v>
      </c>
      <c r="AA1039" s="6">
        <v>370.68</v>
      </c>
      <c r="AB1039" s="6">
        <v>30.91</v>
      </c>
    </row>
    <row r="1040" spans="1:28" ht="77.25" x14ac:dyDescent="0.45">
      <c r="A1040" s="6">
        <v>2107</v>
      </c>
      <c r="B1040" s="6">
        <v>39015</v>
      </c>
      <c r="C1040" s="7" t="s">
        <v>2053</v>
      </c>
      <c r="D1040" s="8" t="s">
        <v>42</v>
      </c>
      <c r="E1040" s="7" t="s">
        <v>86</v>
      </c>
      <c r="F1040" s="6">
        <v>0.05</v>
      </c>
      <c r="G1040" s="6">
        <v>399.98</v>
      </c>
      <c r="H1040" s="6">
        <v>12.06</v>
      </c>
      <c r="I1040" s="7" t="s">
        <v>30</v>
      </c>
      <c r="J1040" s="7" t="s">
        <v>62</v>
      </c>
      <c r="K1040" s="7" t="s">
        <v>71</v>
      </c>
      <c r="L1040" s="7" t="s">
        <v>72</v>
      </c>
      <c r="M1040" s="7" t="s">
        <v>34</v>
      </c>
      <c r="N1040" s="7" t="s">
        <v>1433</v>
      </c>
      <c r="O1040" s="6">
        <v>0.56000000000000005</v>
      </c>
      <c r="P1040" s="7" t="s">
        <v>36</v>
      </c>
      <c r="Q1040" s="7" t="s">
        <v>49</v>
      </c>
      <c r="R1040" s="7" t="s">
        <v>75</v>
      </c>
      <c r="S1040" s="8" t="s">
        <v>737</v>
      </c>
      <c r="T1040" s="6">
        <v>60601</v>
      </c>
      <c r="U1040" s="9">
        <v>42161</v>
      </c>
      <c r="V1040" s="9">
        <v>42161</v>
      </c>
      <c r="W1040" s="9" t="s">
        <v>1932</v>
      </c>
      <c r="X1040" s="10">
        <f>NETWORKDAYS(Table1[[#This Row],[Order Date]],Table1[[#This Row],[Ship Date]])</f>
        <v>0</v>
      </c>
      <c r="Y1040" s="6">
        <v>567.59</v>
      </c>
      <c r="Z1040" s="6">
        <v>24</v>
      </c>
      <c r="AA1040" s="6">
        <v>9666.7199999999993</v>
      </c>
      <c r="AB1040" s="6">
        <v>399.93</v>
      </c>
    </row>
    <row r="1041" spans="1:28" ht="39" x14ac:dyDescent="0.45">
      <c r="A1041" s="6">
        <v>2107</v>
      </c>
      <c r="B1041" s="6">
        <v>39015</v>
      </c>
      <c r="C1041" s="7" t="s">
        <v>2053</v>
      </c>
      <c r="D1041" s="8" t="s">
        <v>42</v>
      </c>
      <c r="E1041" s="7" t="s">
        <v>86</v>
      </c>
      <c r="F1041" s="6">
        <v>7.0000000000000007E-2</v>
      </c>
      <c r="G1041" s="6">
        <v>6.48</v>
      </c>
      <c r="H1041" s="6">
        <v>5.74</v>
      </c>
      <c r="I1041" s="7" t="s">
        <v>43</v>
      </c>
      <c r="J1041" s="7" t="s">
        <v>62</v>
      </c>
      <c r="K1041" s="7" t="s">
        <v>45</v>
      </c>
      <c r="L1041" s="7" t="s">
        <v>55</v>
      </c>
      <c r="M1041" s="7" t="s">
        <v>47</v>
      </c>
      <c r="N1041" s="7" t="s">
        <v>2054</v>
      </c>
      <c r="O1041" s="6">
        <v>0.37</v>
      </c>
      <c r="P1041" s="7" t="s">
        <v>36</v>
      </c>
      <c r="Q1041" s="7" t="s">
        <v>49</v>
      </c>
      <c r="R1041" s="7" t="s">
        <v>75</v>
      </c>
      <c r="S1041" s="8" t="s">
        <v>737</v>
      </c>
      <c r="T1041" s="6">
        <v>60601</v>
      </c>
      <c r="U1041" s="9">
        <v>42161</v>
      </c>
      <c r="V1041" s="9">
        <v>42161</v>
      </c>
      <c r="W1041" s="9" t="s">
        <v>1932</v>
      </c>
      <c r="X1041" s="10">
        <f>NETWORKDAYS(Table1[[#This Row],[Order Date]],Table1[[#This Row],[Ship Date]])</f>
        <v>0</v>
      </c>
      <c r="Y1041" s="6">
        <v>-28.45</v>
      </c>
      <c r="Z1041" s="6">
        <v>20</v>
      </c>
      <c r="AA1041" s="6">
        <v>134.58000000000001</v>
      </c>
      <c r="AB1041" s="6">
        <v>6.41</v>
      </c>
    </row>
    <row r="1042" spans="1:28" ht="26.25" x14ac:dyDescent="0.45">
      <c r="A1042" s="6">
        <v>2108</v>
      </c>
      <c r="B1042" s="6">
        <v>87862</v>
      </c>
      <c r="C1042" s="7" t="s">
        <v>2055</v>
      </c>
      <c r="D1042" s="8" t="s">
        <v>42</v>
      </c>
      <c r="E1042" s="7" t="s">
        <v>86</v>
      </c>
      <c r="F1042" s="6">
        <v>7.0000000000000007E-2</v>
      </c>
      <c r="G1042" s="6">
        <v>6.48</v>
      </c>
      <c r="H1042" s="6">
        <v>5.74</v>
      </c>
      <c r="I1042" s="7" t="s">
        <v>43</v>
      </c>
      <c r="J1042" s="7" t="s">
        <v>62</v>
      </c>
      <c r="K1042" s="7" t="s">
        <v>45</v>
      </c>
      <c r="L1042" s="7" t="s">
        <v>55</v>
      </c>
      <c r="M1042" s="7" t="s">
        <v>47</v>
      </c>
      <c r="N1042" s="7" t="s">
        <v>2054</v>
      </c>
      <c r="O1042" s="6">
        <v>0.37</v>
      </c>
      <c r="P1042" s="7" t="s">
        <v>36</v>
      </c>
      <c r="Q1042" s="7" t="s">
        <v>49</v>
      </c>
      <c r="R1042" s="7" t="s">
        <v>118</v>
      </c>
      <c r="S1042" s="8" t="s">
        <v>2056</v>
      </c>
      <c r="T1042" s="6">
        <v>63129</v>
      </c>
      <c r="U1042" s="9">
        <v>42161</v>
      </c>
      <c r="V1042" s="9">
        <v>42161</v>
      </c>
      <c r="W1042" s="9" t="s">
        <v>1932</v>
      </c>
      <c r="X1042" s="10">
        <f>NETWORKDAYS(Table1[[#This Row],[Order Date]],Table1[[#This Row],[Ship Date]])</f>
        <v>0</v>
      </c>
      <c r="Y1042" s="6">
        <v>-14.225</v>
      </c>
      <c r="Z1042" s="6">
        <v>5</v>
      </c>
      <c r="AA1042" s="6">
        <v>33.65</v>
      </c>
      <c r="AB1042" s="6">
        <v>6.41</v>
      </c>
    </row>
    <row r="1043" spans="1:28" ht="26.25" x14ac:dyDescent="0.45">
      <c r="A1043" s="6">
        <v>737</v>
      </c>
      <c r="B1043" s="6">
        <v>90360</v>
      </c>
      <c r="C1043" s="7" t="s">
        <v>2057</v>
      </c>
      <c r="D1043" s="8" t="s">
        <v>78</v>
      </c>
      <c r="E1043" s="7" t="s">
        <v>79</v>
      </c>
      <c r="F1043" s="6">
        <v>0.02</v>
      </c>
      <c r="G1043" s="6">
        <v>48.04</v>
      </c>
      <c r="H1043" s="6">
        <v>5.79</v>
      </c>
      <c r="I1043" s="7" t="s">
        <v>43</v>
      </c>
      <c r="J1043" s="7" t="s">
        <v>44</v>
      </c>
      <c r="K1043" s="7" t="s">
        <v>45</v>
      </c>
      <c r="L1043" s="7" t="s">
        <v>55</v>
      </c>
      <c r="M1043" s="7" t="s">
        <v>47</v>
      </c>
      <c r="N1043" s="7" t="s">
        <v>373</v>
      </c>
      <c r="O1043" s="6">
        <v>0.37</v>
      </c>
      <c r="P1043" s="7" t="s">
        <v>36</v>
      </c>
      <c r="Q1043" s="7" t="s">
        <v>82</v>
      </c>
      <c r="R1043" s="7" t="s">
        <v>275</v>
      </c>
      <c r="S1043" s="8" t="s">
        <v>2058</v>
      </c>
      <c r="T1043" s="6">
        <v>7003</v>
      </c>
      <c r="U1043" s="9">
        <v>42162</v>
      </c>
      <c r="V1043" s="9">
        <v>42169</v>
      </c>
      <c r="W1043" s="9" t="s">
        <v>1932</v>
      </c>
      <c r="X1043" s="10">
        <f>NETWORKDAYS(Table1[[#This Row],[Order Date]],Table1[[#This Row],[Ship Date]])</f>
        <v>5</v>
      </c>
      <c r="Y1043" s="6">
        <v>422.45249999999999</v>
      </c>
      <c r="Z1043" s="6">
        <v>12</v>
      </c>
      <c r="AA1043" s="6">
        <v>612.25</v>
      </c>
      <c r="AB1043" s="6">
        <v>48.02</v>
      </c>
    </row>
    <row r="1044" spans="1:28" ht="77.25" x14ac:dyDescent="0.45">
      <c r="A1044" s="6">
        <v>1384</v>
      </c>
      <c r="B1044" s="6">
        <v>89408</v>
      </c>
      <c r="C1044" s="7" t="s">
        <v>1411</v>
      </c>
      <c r="D1044" s="8" t="s">
        <v>28</v>
      </c>
      <c r="E1044" s="7" t="s">
        <v>79</v>
      </c>
      <c r="F1044" s="6">
        <v>0.02</v>
      </c>
      <c r="G1044" s="6">
        <v>70.97</v>
      </c>
      <c r="H1044" s="6">
        <v>3.5</v>
      </c>
      <c r="I1044" s="7" t="s">
        <v>43</v>
      </c>
      <c r="J1044" s="7" t="s">
        <v>44</v>
      </c>
      <c r="K1044" s="7" t="s">
        <v>45</v>
      </c>
      <c r="L1044" s="7" t="s">
        <v>63</v>
      </c>
      <c r="M1044" s="7" t="s">
        <v>47</v>
      </c>
      <c r="N1044" s="7" t="s">
        <v>318</v>
      </c>
      <c r="O1044" s="6">
        <v>0.59</v>
      </c>
      <c r="P1044" s="7" t="s">
        <v>36</v>
      </c>
      <c r="Q1044" s="7" t="s">
        <v>37</v>
      </c>
      <c r="R1044" s="7" t="s">
        <v>169</v>
      </c>
      <c r="S1044" s="8" t="s">
        <v>1412</v>
      </c>
      <c r="T1044" s="6">
        <v>22304</v>
      </c>
      <c r="U1044" s="9">
        <v>42162</v>
      </c>
      <c r="V1044" s="9">
        <v>42169</v>
      </c>
      <c r="W1044" s="9" t="s">
        <v>1932</v>
      </c>
      <c r="X1044" s="10">
        <f>NETWORKDAYS(Table1[[#This Row],[Order Date]],Table1[[#This Row],[Ship Date]])</f>
        <v>5</v>
      </c>
      <c r="Y1044" s="6">
        <v>23.616</v>
      </c>
      <c r="Z1044" s="6">
        <v>21</v>
      </c>
      <c r="AA1044" s="6">
        <v>1533.59</v>
      </c>
      <c r="AB1044" s="6">
        <v>70.95</v>
      </c>
    </row>
    <row r="1045" spans="1:28" ht="51.75" x14ac:dyDescent="0.45">
      <c r="A1045" s="6">
        <v>1466</v>
      </c>
      <c r="B1045" s="6">
        <v>91115</v>
      </c>
      <c r="C1045" s="7" t="s">
        <v>969</v>
      </c>
      <c r="D1045" s="8" t="s">
        <v>42</v>
      </c>
      <c r="E1045" s="7" t="s">
        <v>70</v>
      </c>
      <c r="F1045" s="6">
        <v>0</v>
      </c>
      <c r="G1045" s="6">
        <v>65.989999999999995</v>
      </c>
      <c r="H1045" s="6">
        <v>8.99</v>
      </c>
      <c r="I1045" s="7" t="s">
        <v>43</v>
      </c>
      <c r="J1045" s="7" t="s">
        <v>31</v>
      </c>
      <c r="K1045" s="7" t="s">
        <v>71</v>
      </c>
      <c r="L1045" s="7" t="s">
        <v>234</v>
      </c>
      <c r="M1045" s="7" t="s">
        <v>47</v>
      </c>
      <c r="N1045" s="7" t="s">
        <v>2059</v>
      </c>
      <c r="O1045" s="6">
        <v>0.56000000000000005</v>
      </c>
      <c r="P1045" s="7" t="s">
        <v>36</v>
      </c>
      <c r="Q1045" s="7" t="s">
        <v>49</v>
      </c>
      <c r="R1045" s="7" t="s">
        <v>225</v>
      </c>
      <c r="S1045" s="8" t="s">
        <v>319</v>
      </c>
      <c r="T1045" s="6">
        <v>68601</v>
      </c>
      <c r="U1045" s="9">
        <v>42166</v>
      </c>
      <c r="V1045" s="9">
        <v>42168</v>
      </c>
      <c r="W1045" s="9" t="s">
        <v>1932</v>
      </c>
      <c r="X1045" s="10">
        <f>NETWORKDAYS(Table1[[#This Row],[Order Date]],Table1[[#This Row],[Ship Date]])</f>
        <v>2</v>
      </c>
      <c r="Y1045" s="6">
        <v>253.3032</v>
      </c>
      <c r="Z1045" s="6">
        <v>10</v>
      </c>
      <c r="AA1045" s="6">
        <v>575.07000000000005</v>
      </c>
      <c r="AB1045" s="6">
        <v>65.989999999999995</v>
      </c>
    </row>
    <row r="1046" spans="1:28" ht="39" x14ac:dyDescent="0.45">
      <c r="A1046" s="6">
        <v>2840</v>
      </c>
      <c r="B1046" s="6">
        <v>87885</v>
      </c>
      <c r="C1046" s="7" t="s">
        <v>963</v>
      </c>
      <c r="D1046" s="8" t="s">
        <v>28</v>
      </c>
      <c r="E1046" s="7" t="s">
        <v>86</v>
      </c>
      <c r="F1046" s="6">
        <v>0.05</v>
      </c>
      <c r="G1046" s="6">
        <v>15.68</v>
      </c>
      <c r="H1046" s="6">
        <v>3.73</v>
      </c>
      <c r="I1046" s="7" t="s">
        <v>43</v>
      </c>
      <c r="J1046" s="7" t="s">
        <v>62</v>
      </c>
      <c r="K1046" s="7" t="s">
        <v>32</v>
      </c>
      <c r="L1046" s="7" t="s">
        <v>99</v>
      </c>
      <c r="M1046" s="7" t="s">
        <v>94</v>
      </c>
      <c r="N1046" s="7" t="s">
        <v>960</v>
      </c>
      <c r="O1046" s="6">
        <v>0.46</v>
      </c>
      <c r="P1046" s="7" t="s">
        <v>36</v>
      </c>
      <c r="Q1046" s="7" t="s">
        <v>37</v>
      </c>
      <c r="R1046" s="7" t="s">
        <v>96</v>
      </c>
      <c r="S1046" s="8" t="s">
        <v>965</v>
      </c>
      <c r="T1046" s="6">
        <v>33161</v>
      </c>
      <c r="U1046" s="9">
        <v>42166</v>
      </c>
      <c r="V1046" s="9">
        <v>42168</v>
      </c>
      <c r="W1046" s="9" t="s">
        <v>1932</v>
      </c>
      <c r="X1046" s="10">
        <f>NETWORKDAYS(Table1[[#This Row],[Order Date]],Table1[[#This Row],[Ship Date]])</f>
        <v>2</v>
      </c>
      <c r="Y1046" s="6">
        <v>1166.6279999999999</v>
      </c>
      <c r="Z1046" s="6">
        <v>17</v>
      </c>
      <c r="AA1046" s="6">
        <v>260.01</v>
      </c>
      <c r="AB1046" s="6">
        <v>15.63</v>
      </c>
    </row>
    <row r="1047" spans="1:28" ht="39" x14ac:dyDescent="0.45">
      <c r="A1047" s="6">
        <v>3078</v>
      </c>
      <c r="B1047" s="6">
        <v>88240</v>
      </c>
      <c r="C1047" s="7" t="s">
        <v>2060</v>
      </c>
      <c r="D1047" s="8" t="s">
        <v>78</v>
      </c>
      <c r="E1047" s="7" t="s">
        <v>147</v>
      </c>
      <c r="F1047" s="6">
        <v>0.08</v>
      </c>
      <c r="G1047" s="6">
        <v>3.98</v>
      </c>
      <c r="H1047" s="6">
        <v>0.7</v>
      </c>
      <c r="I1047" s="7" t="s">
        <v>43</v>
      </c>
      <c r="J1047" s="7" t="s">
        <v>31</v>
      </c>
      <c r="K1047" s="7" t="s">
        <v>45</v>
      </c>
      <c r="L1047" s="7" t="s">
        <v>105</v>
      </c>
      <c r="M1047" s="7" t="s">
        <v>56</v>
      </c>
      <c r="N1047" s="7" t="s">
        <v>2061</v>
      </c>
      <c r="O1047" s="6">
        <v>0.52</v>
      </c>
      <c r="P1047" s="7" t="s">
        <v>36</v>
      </c>
      <c r="Q1047" s="7" t="s">
        <v>82</v>
      </c>
      <c r="R1047" s="7" t="s">
        <v>173</v>
      </c>
      <c r="S1047" s="8" t="s">
        <v>2062</v>
      </c>
      <c r="T1047" s="6">
        <v>43615</v>
      </c>
      <c r="U1047" s="9">
        <v>42166</v>
      </c>
      <c r="V1047" s="9">
        <v>42169</v>
      </c>
      <c r="W1047" s="9" t="s">
        <v>1932</v>
      </c>
      <c r="X1047" s="10">
        <f>NETWORKDAYS(Table1[[#This Row],[Order Date]],Table1[[#This Row],[Ship Date]])</f>
        <v>2</v>
      </c>
      <c r="Y1047" s="6">
        <v>23.303999999999998</v>
      </c>
      <c r="Z1047" s="6">
        <v>9</v>
      </c>
      <c r="AA1047" s="6">
        <v>35.19</v>
      </c>
      <c r="AB1047" s="6">
        <v>3.9</v>
      </c>
    </row>
    <row r="1048" spans="1:28" ht="39" x14ac:dyDescent="0.45">
      <c r="A1048" s="6">
        <v>3079</v>
      </c>
      <c r="B1048" s="6">
        <v>53476</v>
      </c>
      <c r="C1048" s="7" t="s">
        <v>728</v>
      </c>
      <c r="D1048" s="8" t="s">
        <v>78</v>
      </c>
      <c r="E1048" s="7" t="s">
        <v>147</v>
      </c>
      <c r="F1048" s="6">
        <v>0.08</v>
      </c>
      <c r="G1048" s="6">
        <v>3.98</v>
      </c>
      <c r="H1048" s="6">
        <v>0.7</v>
      </c>
      <c r="I1048" s="7" t="s">
        <v>43</v>
      </c>
      <c r="J1048" s="7" t="s">
        <v>31</v>
      </c>
      <c r="K1048" s="7" t="s">
        <v>45</v>
      </c>
      <c r="L1048" s="7" t="s">
        <v>105</v>
      </c>
      <c r="M1048" s="7" t="s">
        <v>56</v>
      </c>
      <c r="N1048" s="7" t="s">
        <v>2061</v>
      </c>
      <c r="O1048" s="6">
        <v>0.52</v>
      </c>
      <c r="P1048" s="7" t="s">
        <v>36</v>
      </c>
      <c r="Q1048" s="7" t="s">
        <v>82</v>
      </c>
      <c r="R1048" s="7" t="s">
        <v>291</v>
      </c>
      <c r="S1048" s="8" t="s">
        <v>729</v>
      </c>
      <c r="T1048" s="6">
        <v>19112</v>
      </c>
      <c r="U1048" s="9">
        <v>42166</v>
      </c>
      <c r="V1048" s="9">
        <v>42169</v>
      </c>
      <c r="W1048" s="9" t="s">
        <v>1932</v>
      </c>
      <c r="X1048" s="10">
        <f>NETWORKDAYS(Table1[[#This Row],[Order Date]],Table1[[#This Row],[Ship Date]])</f>
        <v>2</v>
      </c>
      <c r="Y1048" s="6">
        <v>19.420000000000002</v>
      </c>
      <c r="Z1048" s="6">
        <v>36</v>
      </c>
      <c r="AA1048" s="6">
        <v>140.78</v>
      </c>
      <c r="AB1048" s="6">
        <v>3.9</v>
      </c>
    </row>
    <row r="1049" spans="1:28" ht="26.25" x14ac:dyDescent="0.45">
      <c r="A1049" s="6">
        <v>2046</v>
      </c>
      <c r="B1049" s="6">
        <v>88219</v>
      </c>
      <c r="C1049" s="7" t="s">
        <v>2063</v>
      </c>
      <c r="D1049" s="8" t="s">
        <v>42</v>
      </c>
      <c r="E1049" s="7" t="s">
        <v>29</v>
      </c>
      <c r="F1049" s="6">
        <v>0.04</v>
      </c>
      <c r="G1049" s="6">
        <v>4.28</v>
      </c>
      <c r="H1049" s="6">
        <v>5.68</v>
      </c>
      <c r="I1049" s="7" t="s">
        <v>43</v>
      </c>
      <c r="J1049" s="7" t="s">
        <v>62</v>
      </c>
      <c r="K1049" s="7" t="s">
        <v>45</v>
      </c>
      <c r="L1049" s="7" t="s">
        <v>55</v>
      </c>
      <c r="M1049" s="7" t="s">
        <v>47</v>
      </c>
      <c r="N1049" s="7" t="s">
        <v>2064</v>
      </c>
      <c r="O1049" s="6">
        <v>0.4</v>
      </c>
      <c r="P1049" s="7" t="s">
        <v>36</v>
      </c>
      <c r="Q1049" s="7" t="s">
        <v>49</v>
      </c>
      <c r="R1049" s="7" t="s">
        <v>189</v>
      </c>
      <c r="S1049" s="8" t="s">
        <v>2065</v>
      </c>
      <c r="T1049" s="6">
        <v>67901</v>
      </c>
      <c r="U1049" s="9">
        <v>42167</v>
      </c>
      <c r="V1049" s="9">
        <v>42169</v>
      </c>
      <c r="W1049" s="9" t="s">
        <v>1932</v>
      </c>
      <c r="X1049" s="10">
        <f>NETWORKDAYS(Table1[[#This Row],[Order Date]],Table1[[#This Row],[Ship Date]])</f>
        <v>1</v>
      </c>
      <c r="Y1049" s="6">
        <v>-27.375</v>
      </c>
      <c r="Z1049" s="6">
        <v>7</v>
      </c>
      <c r="AA1049" s="6">
        <v>31.54</v>
      </c>
      <c r="AB1049" s="6">
        <v>4.24</v>
      </c>
    </row>
    <row r="1050" spans="1:28" ht="64.5" x14ac:dyDescent="0.45">
      <c r="A1050" s="6">
        <v>2046</v>
      </c>
      <c r="B1050" s="6">
        <v>88219</v>
      </c>
      <c r="C1050" s="7" t="s">
        <v>2063</v>
      </c>
      <c r="D1050" s="8" t="s">
        <v>42</v>
      </c>
      <c r="E1050" s="7" t="s">
        <v>29</v>
      </c>
      <c r="F1050" s="6">
        <v>0.06</v>
      </c>
      <c r="G1050" s="6">
        <v>376.13</v>
      </c>
      <c r="H1050" s="6">
        <v>85.63</v>
      </c>
      <c r="I1050" s="7" t="s">
        <v>30</v>
      </c>
      <c r="J1050" s="7" t="s">
        <v>62</v>
      </c>
      <c r="K1050" s="7" t="s">
        <v>32</v>
      </c>
      <c r="L1050" s="7" t="s">
        <v>33</v>
      </c>
      <c r="M1050" s="7" t="s">
        <v>34</v>
      </c>
      <c r="N1050" s="7" t="s">
        <v>2066</v>
      </c>
      <c r="O1050" s="6">
        <v>0.74</v>
      </c>
      <c r="P1050" s="7" t="s">
        <v>36</v>
      </c>
      <c r="Q1050" s="7" t="s">
        <v>49</v>
      </c>
      <c r="R1050" s="7" t="s">
        <v>189</v>
      </c>
      <c r="S1050" s="8" t="s">
        <v>2065</v>
      </c>
      <c r="T1050" s="6">
        <v>67901</v>
      </c>
      <c r="U1050" s="9">
        <v>42167</v>
      </c>
      <c r="V1050" s="9">
        <v>42169</v>
      </c>
      <c r="W1050" s="9" t="s">
        <v>1932</v>
      </c>
      <c r="X1050" s="10">
        <f>NETWORKDAYS(Table1[[#This Row],[Order Date]],Table1[[#This Row],[Ship Date]])</f>
        <v>1</v>
      </c>
      <c r="Y1050" s="6">
        <v>-435.75749999999999</v>
      </c>
      <c r="Z1050" s="6">
        <v>13</v>
      </c>
      <c r="AA1050" s="6">
        <v>4634.6899999999996</v>
      </c>
      <c r="AB1050" s="6">
        <v>376.07</v>
      </c>
    </row>
    <row r="1051" spans="1:28" ht="77.25" x14ac:dyDescent="0.45">
      <c r="A1051" s="6">
        <v>2046</v>
      </c>
      <c r="B1051" s="6">
        <v>88219</v>
      </c>
      <c r="C1051" s="7" t="s">
        <v>2063</v>
      </c>
      <c r="D1051" s="8" t="s">
        <v>42</v>
      </c>
      <c r="E1051" s="7" t="s">
        <v>29</v>
      </c>
      <c r="F1051" s="6">
        <v>0.06</v>
      </c>
      <c r="G1051" s="6">
        <v>424.21</v>
      </c>
      <c r="H1051" s="6">
        <v>110.2</v>
      </c>
      <c r="I1051" s="7" t="s">
        <v>30</v>
      </c>
      <c r="J1051" s="7" t="s">
        <v>62</v>
      </c>
      <c r="K1051" s="7" t="s">
        <v>32</v>
      </c>
      <c r="L1051" s="7" t="s">
        <v>33</v>
      </c>
      <c r="M1051" s="7" t="s">
        <v>34</v>
      </c>
      <c r="N1051" s="7" t="s">
        <v>2067</v>
      </c>
      <c r="O1051" s="6">
        <v>0.67</v>
      </c>
      <c r="P1051" s="7" t="s">
        <v>36</v>
      </c>
      <c r="Q1051" s="7" t="s">
        <v>49</v>
      </c>
      <c r="R1051" s="7" t="s">
        <v>189</v>
      </c>
      <c r="S1051" s="8" t="s">
        <v>2065</v>
      </c>
      <c r="T1051" s="6">
        <v>67901</v>
      </c>
      <c r="U1051" s="9">
        <v>42167</v>
      </c>
      <c r="V1051" s="9">
        <v>42168</v>
      </c>
      <c r="W1051" s="9" t="s">
        <v>1932</v>
      </c>
      <c r="X1051" s="10">
        <f>NETWORKDAYS(Table1[[#This Row],[Order Date]],Table1[[#This Row],[Ship Date]])</f>
        <v>1</v>
      </c>
      <c r="Y1051" s="6">
        <v>682.53</v>
      </c>
      <c r="Z1051" s="6">
        <v>17</v>
      </c>
      <c r="AA1051" s="6">
        <v>7304.03</v>
      </c>
      <c r="AB1051" s="6">
        <v>424.15</v>
      </c>
    </row>
    <row r="1052" spans="1:28" ht="51.75" x14ac:dyDescent="0.45">
      <c r="A1052" s="6">
        <v>2046</v>
      </c>
      <c r="B1052" s="6">
        <v>88219</v>
      </c>
      <c r="C1052" s="7" t="s">
        <v>2063</v>
      </c>
      <c r="D1052" s="8" t="s">
        <v>42</v>
      </c>
      <c r="E1052" s="7" t="s">
        <v>29</v>
      </c>
      <c r="F1052" s="6">
        <v>0.06</v>
      </c>
      <c r="G1052" s="6">
        <v>195.99</v>
      </c>
      <c r="H1052" s="6">
        <v>8.99</v>
      </c>
      <c r="I1052" s="7" t="s">
        <v>43</v>
      </c>
      <c r="J1052" s="7" t="s">
        <v>62</v>
      </c>
      <c r="K1052" s="7" t="s">
        <v>71</v>
      </c>
      <c r="L1052" s="7" t="s">
        <v>234</v>
      </c>
      <c r="M1052" s="7" t="s">
        <v>47</v>
      </c>
      <c r="N1052" s="7" t="s">
        <v>1258</v>
      </c>
      <c r="O1052" s="6">
        <v>0.6</v>
      </c>
      <c r="P1052" s="7" t="s">
        <v>36</v>
      </c>
      <c r="Q1052" s="7" t="s">
        <v>49</v>
      </c>
      <c r="R1052" s="7" t="s">
        <v>189</v>
      </c>
      <c r="S1052" s="8" t="s">
        <v>2065</v>
      </c>
      <c r="T1052" s="6">
        <v>67901</v>
      </c>
      <c r="U1052" s="9">
        <v>42167</v>
      </c>
      <c r="V1052" s="9">
        <v>42169</v>
      </c>
      <c r="W1052" s="9" t="s">
        <v>1932</v>
      </c>
      <c r="X1052" s="10">
        <f>NETWORKDAYS(Table1[[#This Row],[Order Date]],Table1[[#This Row],[Ship Date]])</f>
        <v>1</v>
      </c>
      <c r="Y1052" s="6">
        <v>-277.22199999999998</v>
      </c>
      <c r="Z1052" s="6">
        <v>4</v>
      </c>
      <c r="AA1052" s="6">
        <v>632.65</v>
      </c>
      <c r="AB1052" s="6">
        <v>195.93</v>
      </c>
    </row>
    <row r="1053" spans="1:28" ht="115.5" x14ac:dyDescent="0.45">
      <c r="A1053" s="6">
        <v>62</v>
      </c>
      <c r="B1053" s="6">
        <v>87408</v>
      </c>
      <c r="C1053" s="7" t="s">
        <v>2068</v>
      </c>
      <c r="D1053" s="8" t="s">
        <v>42</v>
      </c>
      <c r="E1053" s="7" t="s">
        <v>70</v>
      </c>
      <c r="F1053" s="6">
        <v>0.04</v>
      </c>
      <c r="G1053" s="6">
        <v>29.14</v>
      </c>
      <c r="H1053" s="6">
        <v>4.8600000000000003</v>
      </c>
      <c r="I1053" s="7" t="s">
        <v>43</v>
      </c>
      <c r="J1053" s="7" t="s">
        <v>62</v>
      </c>
      <c r="K1053" s="7" t="s">
        <v>45</v>
      </c>
      <c r="L1053" s="7" t="s">
        <v>55</v>
      </c>
      <c r="M1053" s="7" t="s">
        <v>56</v>
      </c>
      <c r="N1053" s="7" t="s">
        <v>2069</v>
      </c>
      <c r="O1053" s="6">
        <v>0.38</v>
      </c>
      <c r="P1053" s="7" t="s">
        <v>36</v>
      </c>
      <c r="Q1053" s="7" t="s">
        <v>49</v>
      </c>
      <c r="R1053" s="7" t="s">
        <v>236</v>
      </c>
      <c r="S1053" s="8" t="s">
        <v>2070</v>
      </c>
      <c r="T1053" s="6">
        <v>78664</v>
      </c>
      <c r="U1053" s="9">
        <v>42167</v>
      </c>
      <c r="V1053" s="9">
        <v>42169</v>
      </c>
      <c r="W1053" s="9" t="s">
        <v>1932</v>
      </c>
      <c r="X1053" s="10">
        <f>NETWORKDAYS(Table1[[#This Row],[Order Date]],Table1[[#This Row],[Ship Date]])</f>
        <v>1</v>
      </c>
      <c r="Y1053" s="6">
        <v>349.40910000000002</v>
      </c>
      <c r="Z1053" s="6">
        <v>17</v>
      </c>
      <c r="AA1053" s="6">
        <v>506.39</v>
      </c>
      <c r="AB1053" s="6">
        <v>29.1</v>
      </c>
    </row>
    <row r="1054" spans="1:28" ht="77.25" x14ac:dyDescent="0.45">
      <c r="A1054" s="6">
        <v>387</v>
      </c>
      <c r="B1054" s="6">
        <v>90339</v>
      </c>
      <c r="C1054" s="7" t="s">
        <v>2071</v>
      </c>
      <c r="D1054" s="8" t="s">
        <v>42</v>
      </c>
      <c r="E1054" s="7" t="s">
        <v>70</v>
      </c>
      <c r="F1054" s="6">
        <v>0.1</v>
      </c>
      <c r="G1054" s="6">
        <v>8.8800000000000008</v>
      </c>
      <c r="H1054" s="6">
        <v>6.28</v>
      </c>
      <c r="I1054" s="7" t="s">
        <v>54</v>
      </c>
      <c r="J1054" s="7" t="s">
        <v>62</v>
      </c>
      <c r="K1054" s="7" t="s">
        <v>45</v>
      </c>
      <c r="L1054" s="7" t="s">
        <v>46</v>
      </c>
      <c r="M1054" s="7" t="s">
        <v>47</v>
      </c>
      <c r="N1054" s="7" t="s">
        <v>2072</v>
      </c>
      <c r="O1054" s="6">
        <v>0.35</v>
      </c>
      <c r="P1054" s="7" t="s">
        <v>36</v>
      </c>
      <c r="Q1054" s="7" t="s">
        <v>49</v>
      </c>
      <c r="R1054" s="7" t="s">
        <v>225</v>
      </c>
      <c r="S1054" s="8" t="s">
        <v>2073</v>
      </c>
      <c r="T1054" s="6">
        <v>68801</v>
      </c>
      <c r="U1054" s="9">
        <v>42167</v>
      </c>
      <c r="V1054" s="9">
        <v>42169</v>
      </c>
      <c r="W1054" s="9" t="s">
        <v>1932</v>
      </c>
      <c r="X1054" s="10">
        <f>NETWORKDAYS(Table1[[#This Row],[Order Date]],Table1[[#This Row],[Ship Date]])</f>
        <v>1</v>
      </c>
      <c r="Y1054" s="6">
        <v>-27.283750000000001</v>
      </c>
      <c r="Z1054" s="6">
        <v>15</v>
      </c>
      <c r="AA1054" s="6">
        <v>126.9</v>
      </c>
      <c r="AB1054" s="6">
        <v>8.7799999999999994</v>
      </c>
    </row>
    <row r="1055" spans="1:28" ht="26.25" x14ac:dyDescent="0.45">
      <c r="A1055" s="6">
        <v>1016</v>
      </c>
      <c r="B1055" s="6">
        <v>88389</v>
      </c>
      <c r="C1055" s="7" t="s">
        <v>2074</v>
      </c>
      <c r="D1055" s="8" t="s">
        <v>28</v>
      </c>
      <c r="E1055" s="7" t="s">
        <v>70</v>
      </c>
      <c r="F1055" s="6">
        <v>0.02</v>
      </c>
      <c r="G1055" s="6">
        <v>6.48</v>
      </c>
      <c r="H1055" s="6">
        <v>7.86</v>
      </c>
      <c r="I1055" s="7" t="s">
        <v>54</v>
      </c>
      <c r="J1055" s="7" t="s">
        <v>87</v>
      </c>
      <c r="K1055" s="7" t="s">
        <v>45</v>
      </c>
      <c r="L1055" s="7" t="s">
        <v>55</v>
      </c>
      <c r="M1055" s="7" t="s">
        <v>47</v>
      </c>
      <c r="N1055" s="7" t="s">
        <v>1751</v>
      </c>
      <c r="O1055" s="6">
        <v>0.37</v>
      </c>
      <c r="P1055" s="7" t="s">
        <v>36</v>
      </c>
      <c r="Q1055" s="7" t="s">
        <v>37</v>
      </c>
      <c r="R1055" s="7" t="s">
        <v>65</v>
      </c>
      <c r="S1055" s="8" t="s">
        <v>2075</v>
      </c>
      <c r="T1055" s="6">
        <v>28806</v>
      </c>
      <c r="U1055" s="9">
        <v>42167</v>
      </c>
      <c r="V1055" s="9">
        <v>42168</v>
      </c>
      <c r="W1055" s="9" t="s">
        <v>1932</v>
      </c>
      <c r="X1055" s="10">
        <f>NETWORKDAYS(Table1[[#This Row],[Order Date]],Table1[[#This Row],[Ship Date]])</f>
        <v>1</v>
      </c>
      <c r="Y1055" s="6">
        <v>111.22199999999999</v>
      </c>
      <c r="Z1055" s="6">
        <v>1</v>
      </c>
      <c r="AA1055" s="6">
        <v>11.41</v>
      </c>
      <c r="AB1055" s="6">
        <v>6.46</v>
      </c>
    </row>
    <row r="1056" spans="1:28" ht="51.75" x14ac:dyDescent="0.45">
      <c r="A1056" s="6">
        <v>1745</v>
      </c>
      <c r="B1056" s="6">
        <v>12224</v>
      </c>
      <c r="C1056" s="7" t="s">
        <v>967</v>
      </c>
      <c r="D1056" s="8" t="s">
        <v>28</v>
      </c>
      <c r="E1056" s="7" t="s">
        <v>70</v>
      </c>
      <c r="F1056" s="6">
        <v>0.04</v>
      </c>
      <c r="G1056" s="6">
        <v>124.49</v>
      </c>
      <c r="H1056" s="6">
        <v>51.94</v>
      </c>
      <c r="I1056" s="7" t="s">
        <v>30</v>
      </c>
      <c r="J1056" s="7" t="s">
        <v>44</v>
      </c>
      <c r="K1056" s="7" t="s">
        <v>32</v>
      </c>
      <c r="L1056" s="7" t="s">
        <v>33</v>
      </c>
      <c r="M1056" s="7" t="s">
        <v>34</v>
      </c>
      <c r="N1056" s="7" t="s">
        <v>1063</v>
      </c>
      <c r="O1056" s="6">
        <v>0.63</v>
      </c>
      <c r="P1056" s="7" t="s">
        <v>36</v>
      </c>
      <c r="Q1056" s="7" t="s">
        <v>37</v>
      </c>
      <c r="R1056" s="7" t="s">
        <v>252</v>
      </c>
      <c r="S1056" s="8" t="s">
        <v>392</v>
      </c>
      <c r="T1056" s="6">
        <v>30305</v>
      </c>
      <c r="U1056" s="9">
        <v>42167</v>
      </c>
      <c r="V1056" s="9">
        <v>42169</v>
      </c>
      <c r="W1056" s="9" t="s">
        <v>1932</v>
      </c>
      <c r="X1056" s="10">
        <f>NETWORKDAYS(Table1[[#This Row],[Order Date]],Table1[[#This Row],[Ship Date]])</f>
        <v>1</v>
      </c>
      <c r="Y1056" s="6">
        <v>-247.55157</v>
      </c>
      <c r="Z1056" s="6">
        <v>4</v>
      </c>
      <c r="AA1056" s="6">
        <v>605.82000000000005</v>
      </c>
      <c r="AB1056" s="6">
        <v>124.45</v>
      </c>
    </row>
    <row r="1057" spans="1:28" ht="51.75" x14ac:dyDescent="0.45">
      <c r="A1057" s="6">
        <v>1748</v>
      </c>
      <c r="B1057" s="6">
        <v>87245</v>
      </c>
      <c r="C1057" s="7" t="s">
        <v>2076</v>
      </c>
      <c r="D1057" s="8" t="s">
        <v>42</v>
      </c>
      <c r="E1057" s="7" t="s">
        <v>70</v>
      </c>
      <c r="F1057" s="6">
        <v>0.04</v>
      </c>
      <c r="G1057" s="6">
        <v>124.49</v>
      </c>
      <c r="H1057" s="6">
        <v>51.94</v>
      </c>
      <c r="I1057" s="7" t="s">
        <v>30</v>
      </c>
      <c r="J1057" s="7" t="s">
        <v>44</v>
      </c>
      <c r="K1057" s="7" t="s">
        <v>32</v>
      </c>
      <c r="L1057" s="7" t="s">
        <v>33</v>
      </c>
      <c r="M1057" s="7" t="s">
        <v>34</v>
      </c>
      <c r="N1057" s="7" t="s">
        <v>1063</v>
      </c>
      <c r="O1057" s="6">
        <v>0.63</v>
      </c>
      <c r="P1057" s="7" t="s">
        <v>36</v>
      </c>
      <c r="Q1057" s="7" t="s">
        <v>49</v>
      </c>
      <c r="R1057" s="7" t="s">
        <v>567</v>
      </c>
      <c r="S1057" s="8" t="s">
        <v>2077</v>
      </c>
      <c r="T1057" s="6">
        <v>73703</v>
      </c>
      <c r="U1057" s="9">
        <v>42167</v>
      </c>
      <c r="V1057" s="9">
        <v>42169</v>
      </c>
      <c r="W1057" s="9" t="s">
        <v>1932</v>
      </c>
      <c r="X1057" s="10">
        <f>NETWORKDAYS(Table1[[#This Row],[Order Date]],Table1[[#This Row],[Ship Date]])</f>
        <v>1</v>
      </c>
      <c r="Y1057" s="6">
        <v>-93.064499999999995</v>
      </c>
      <c r="Z1057" s="6">
        <v>1</v>
      </c>
      <c r="AA1057" s="6">
        <v>151.46</v>
      </c>
      <c r="AB1057" s="6">
        <v>124.45</v>
      </c>
    </row>
    <row r="1058" spans="1:28" ht="26.25" x14ac:dyDescent="0.45">
      <c r="A1058" s="6">
        <v>1781</v>
      </c>
      <c r="B1058" s="6">
        <v>89857</v>
      </c>
      <c r="C1058" s="7" t="s">
        <v>848</v>
      </c>
      <c r="D1058" s="8" t="s">
        <v>53</v>
      </c>
      <c r="E1058" s="7" t="s">
        <v>70</v>
      </c>
      <c r="F1058" s="6">
        <v>0</v>
      </c>
      <c r="G1058" s="6">
        <v>55.48</v>
      </c>
      <c r="H1058" s="6">
        <v>14.3</v>
      </c>
      <c r="I1058" s="7" t="s">
        <v>43</v>
      </c>
      <c r="J1058" s="7" t="s">
        <v>62</v>
      </c>
      <c r="K1058" s="7" t="s">
        <v>45</v>
      </c>
      <c r="L1058" s="7" t="s">
        <v>55</v>
      </c>
      <c r="M1058" s="7" t="s">
        <v>47</v>
      </c>
      <c r="N1058" s="7" t="s">
        <v>592</v>
      </c>
      <c r="O1058" s="6">
        <v>0.37</v>
      </c>
      <c r="P1058" s="7" t="s">
        <v>36</v>
      </c>
      <c r="Q1058" s="7" t="s">
        <v>58</v>
      </c>
      <c r="R1058" s="7" t="s">
        <v>59</v>
      </c>
      <c r="S1058" s="8" t="s">
        <v>850</v>
      </c>
      <c r="T1058" s="6">
        <v>94070</v>
      </c>
      <c r="U1058" s="9">
        <v>42167</v>
      </c>
      <c r="V1058" s="9">
        <v>42169</v>
      </c>
      <c r="W1058" s="9" t="s">
        <v>1932</v>
      </c>
      <c r="X1058" s="10">
        <f>NETWORKDAYS(Table1[[#This Row],[Order Date]],Table1[[#This Row],[Ship Date]])</f>
        <v>1</v>
      </c>
      <c r="Y1058" s="6">
        <v>454.44779999999997</v>
      </c>
      <c r="Z1058" s="6">
        <v>11</v>
      </c>
      <c r="AA1058" s="6">
        <v>658.62</v>
      </c>
      <c r="AB1058" s="6">
        <v>55.48</v>
      </c>
    </row>
    <row r="1059" spans="1:28" ht="51.75" x14ac:dyDescent="0.45">
      <c r="A1059" s="6">
        <v>2257</v>
      </c>
      <c r="B1059" s="6">
        <v>87965</v>
      </c>
      <c r="C1059" s="7" t="s">
        <v>2078</v>
      </c>
      <c r="D1059" s="8" t="s">
        <v>28</v>
      </c>
      <c r="E1059" s="7" t="s">
        <v>70</v>
      </c>
      <c r="F1059" s="6">
        <v>0.06</v>
      </c>
      <c r="G1059" s="6">
        <v>6.68</v>
      </c>
      <c r="H1059" s="6">
        <v>6.93</v>
      </c>
      <c r="I1059" s="7" t="s">
        <v>43</v>
      </c>
      <c r="J1059" s="7" t="s">
        <v>62</v>
      </c>
      <c r="K1059" s="7" t="s">
        <v>45</v>
      </c>
      <c r="L1059" s="7" t="s">
        <v>55</v>
      </c>
      <c r="M1059" s="7" t="s">
        <v>47</v>
      </c>
      <c r="N1059" s="7" t="s">
        <v>1845</v>
      </c>
      <c r="O1059" s="6">
        <v>0.37</v>
      </c>
      <c r="P1059" s="7" t="s">
        <v>36</v>
      </c>
      <c r="Q1059" s="7" t="s">
        <v>37</v>
      </c>
      <c r="R1059" s="7" t="s">
        <v>65</v>
      </c>
      <c r="S1059" s="8" t="s">
        <v>2079</v>
      </c>
      <c r="T1059" s="6">
        <v>27604</v>
      </c>
      <c r="U1059" s="9">
        <v>42167</v>
      </c>
      <c r="V1059" s="9">
        <v>42168</v>
      </c>
      <c r="W1059" s="9" t="s">
        <v>1932</v>
      </c>
      <c r="X1059" s="10">
        <f>NETWORKDAYS(Table1[[#This Row],[Order Date]],Table1[[#This Row],[Ship Date]])</f>
        <v>1</v>
      </c>
      <c r="Y1059" s="6">
        <v>7.6245000000000003</v>
      </c>
      <c r="Z1059" s="6">
        <v>14</v>
      </c>
      <c r="AA1059" s="6">
        <v>91.92</v>
      </c>
      <c r="AB1059" s="6">
        <v>6.62</v>
      </c>
    </row>
    <row r="1060" spans="1:28" ht="90" x14ac:dyDescent="0.45">
      <c r="A1060" s="6">
        <v>1469</v>
      </c>
      <c r="B1060" s="6">
        <v>91116</v>
      </c>
      <c r="C1060" s="7" t="s">
        <v>2080</v>
      </c>
      <c r="D1060" s="8" t="s">
        <v>53</v>
      </c>
      <c r="E1060" s="7" t="s">
        <v>79</v>
      </c>
      <c r="F1060" s="6">
        <v>0.04</v>
      </c>
      <c r="G1060" s="6">
        <v>105.29</v>
      </c>
      <c r="H1060" s="6">
        <v>10.119999999999999</v>
      </c>
      <c r="I1060" s="7" t="s">
        <v>43</v>
      </c>
      <c r="J1060" s="7" t="s">
        <v>31</v>
      </c>
      <c r="K1060" s="7" t="s">
        <v>32</v>
      </c>
      <c r="L1060" s="7" t="s">
        <v>99</v>
      </c>
      <c r="M1060" s="7" t="s">
        <v>131</v>
      </c>
      <c r="N1060" s="7" t="s">
        <v>1941</v>
      </c>
      <c r="O1060" s="6">
        <v>0.79</v>
      </c>
      <c r="P1060" s="7" t="s">
        <v>36</v>
      </c>
      <c r="Q1060" s="7" t="s">
        <v>58</v>
      </c>
      <c r="R1060" s="7" t="s">
        <v>114</v>
      </c>
      <c r="S1060" s="8" t="s">
        <v>2081</v>
      </c>
      <c r="T1060" s="6">
        <v>84015</v>
      </c>
      <c r="U1060" s="9">
        <v>42167</v>
      </c>
      <c r="V1060" s="9">
        <v>42171</v>
      </c>
      <c r="W1060" s="9" t="s">
        <v>1932</v>
      </c>
      <c r="X1060" s="10">
        <f>NETWORKDAYS(Table1[[#This Row],[Order Date]],Table1[[#This Row],[Ship Date]])</f>
        <v>3</v>
      </c>
      <c r="Y1060" s="6">
        <v>589.18799999999999</v>
      </c>
      <c r="Z1060" s="6">
        <v>9</v>
      </c>
      <c r="AA1060" s="6">
        <v>940.64</v>
      </c>
      <c r="AB1060" s="6">
        <v>105.25</v>
      </c>
    </row>
    <row r="1061" spans="1:28" ht="64.5" x14ac:dyDescent="0.45">
      <c r="A1061" s="6">
        <v>1469</v>
      </c>
      <c r="B1061" s="6">
        <v>91116</v>
      </c>
      <c r="C1061" s="7" t="s">
        <v>2080</v>
      </c>
      <c r="D1061" s="8" t="s">
        <v>53</v>
      </c>
      <c r="E1061" s="7" t="s">
        <v>79</v>
      </c>
      <c r="F1061" s="6">
        <v>7.0000000000000007E-2</v>
      </c>
      <c r="G1061" s="6">
        <v>31.76</v>
      </c>
      <c r="H1061" s="6">
        <v>45.51</v>
      </c>
      <c r="I1061" s="7" t="s">
        <v>30</v>
      </c>
      <c r="J1061" s="7" t="s">
        <v>31</v>
      </c>
      <c r="K1061" s="7" t="s">
        <v>32</v>
      </c>
      <c r="L1061" s="7" t="s">
        <v>33</v>
      </c>
      <c r="M1061" s="7" t="s">
        <v>34</v>
      </c>
      <c r="N1061" s="7" t="s">
        <v>1612</v>
      </c>
      <c r="O1061" s="6">
        <v>0.65</v>
      </c>
      <c r="P1061" s="7" t="s">
        <v>36</v>
      </c>
      <c r="Q1061" s="7" t="s">
        <v>58</v>
      </c>
      <c r="R1061" s="7" t="s">
        <v>114</v>
      </c>
      <c r="S1061" s="8" t="s">
        <v>2081</v>
      </c>
      <c r="T1061" s="6">
        <v>84015</v>
      </c>
      <c r="U1061" s="9">
        <v>42167</v>
      </c>
      <c r="V1061" s="9">
        <v>42169</v>
      </c>
      <c r="W1061" s="9" t="s">
        <v>1932</v>
      </c>
      <c r="X1061" s="10">
        <f>NETWORKDAYS(Table1[[#This Row],[Order Date]],Table1[[#This Row],[Ship Date]])</f>
        <v>1</v>
      </c>
      <c r="Y1061" s="6">
        <v>-1314.992</v>
      </c>
      <c r="Z1061" s="6">
        <v>18</v>
      </c>
      <c r="AA1061" s="6">
        <v>439.27</v>
      </c>
      <c r="AB1061" s="6">
        <v>31.69</v>
      </c>
    </row>
    <row r="1062" spans="1:28" ht="26.25" x14ac:dyDescent="0.45">
      <c r="A1062" s="6">
        <v>3179</v>
      </c>
      <c r="B1062" s="6">
        <v>86989</v>
      </c>
      <c r="C1062" s="7" t="s">
        <v>2082</v>
      </c>
      <c r="D1062" s="8" t="s">
        <v>42</v>
      </c>
      <c r="E1062" s="7" t="s">
        <v>79</v>
      </c>
      <c r="F1062" s="6">
        <v>7.0000000000000007E-2</v>
      </c>
      <c r="G1062" s="6">
        <v>35.44</v>
      </c>
      <c r="H1062" s="6">
        <v>7.5</v>
      </c>
      <c r="I1062" s="7" t="s">
        <v>43</v>
      </c>
      <c r="J1062" s="7" t="s">
        <v>62</v>
      </c>
      <c r="K1062" s="7" t="s">
        <v>45</v>
      </c>
      <c r="L1062" s="7" t="s">
        <v>55</v>
      </c>
      <c r="M1062" s="7" t="s">
        <v>47</v>
      </c>
      <c r="N1062" s="7" t="s">
        <v>1540</v>
      </c>
      <c r="O1062" s="6">
        <v>0.38</v>
      </c>
      <c r="P1062" s="7" t="s">
        <v>36</v>
      </c>
      <c r="Q1062" s="7" t="s">
        <v>49</v>
      </c>
      <c r="R1062" s="7" t="s">
        <v>50</v>
      </c>
      <c r="S1062" s="8" t="s">
        <v>2083</v>
      </c>
      <c r="T1062" s="6">
        <v>55060</v>
      </c>
      <c r="U1062" s="9">
        <v>42167</v>
      </c>
      <c r="V1062" s="9">
        <v>42174</v>
      </c>
      <c r="W1062" s="9" t="s">
        <v>1932</v>
      </c>
      <c r="X1062" s="10">
        <f>NETWORKDAYS(Table1[[#This Row],[Order Date]],Table1[[#This Row],[Ship Date]])</f>
        <v>6</v>
      </c>
      <c r="Y1062" s="6">
        <v>262.2</v>
      </c>
      <c r="Z1062" s="6">
        <v>11</v>
      </c>
      <c r="AA1062" s="6">
        <v>380</v>
      </c>
      <c r="AB1062" s="6">
        <v>35.369999999999997</v>
      </c>
    </row>
    <row r="1063" spans="1:28" ht="64.5" x14ac:dyDescent="0.45">
      <c r="A1063" s="6">
        <v>550</v>
      </c>
      <c r="B1063" s="6">
        <v>90910</v>
      </c>
      <c r="C1063" s="7" t="s">
        <v>1762</v>
      </c>
      <c r="D1063" s="8" t="s">
        <v>42</v>
      </c>
      <c r="E1063" s="7" t="s">
        <v>86</v>
      </c>
      <c r="F1063" s="6">
        <v>0.06</v>
      </c>
      <c r="G1063" s="6">
        <v>549.99</v>
      </c>
      <c r="H1063" s="6">
        <v>49</v>
      </c>
      <c r="I1063" s="7" t="s">
        <v>30</v>
      </c>
      <c r="J1063" s="7" t="s">
        <v>62</v>
      </c>
      <c r="K1063" s="7" t="s">
        <v>71</v>
      </c>
      <c r="L1063" s="7" t="s">
        <v>161</v>
      </c>
      <c r="M1063" s="7" t="s">
        <v>73</v>
      </c>
      <c r="N1063" s="7" t="s">
        <v>1154</v>
      </c>
      <c r="O1063" s="6">
        <v>0.35</v>
      </c>
      <c r="P1063" s="7" t="s">
        <v>36</v>
      </c>
      <c r="Q1063" s="7" t="s">
        <v>49</v>
      </c>
      <c r="R1063" s="7" t="s">
        <v>236</v>
      </c>
      <c r="S1063" s="8" t="s">
        <v>1763</v>
      </c>
      <c r="T1063" s="6">
        <v>78155</v>
      </c>
      <c r="U1063" s="9">
        <v>42167</v>
      </c>
      <c r="V1063" s="9">
        <v>42168</v>
      </c>
      <c r="W1063" s="9" t="s">
        <v>1932</v>
      </c>
      <c r="X1063" s="10">
        <f>NETWORKDAYS(Table1[[#This Row],[Order Date]],Table1[[#This Row],[Ship Date]])</f>
        <v>1</v>
      </c>
      <c r="Y1063" s="6">
        <v>4637.4071999999996</v>
      </c>
      <c r="Z1063" s="6">
        <v>13</v>
      </c>
      <c r="AA1063" s="6">
        <v>6720.88</v>
      </c>
      <c r="AB1063" s="6">
        <v>549.92999999999995</v>
      </c>
    </row>
    <row r="1064" spans="1:28" ht="51.75" x14ac:dyDescent="0.45">
      <c r="A1064" s="6">
        <v>550</v>
      </c>
      <c r="B1064" s="6">
        <v>90910</v>
      </c>
      <c r="C1064" s="7" t="s">
        <v>1762</v>
      </c>
      <c r="D1064" s="8" t="s">
        <v>42</v>
      </c>
      <c r="E1064" s="7" t="s">
        <v>86</v>
      </c>
      <c r="F1064" s="6">
        <v>0.08</v>
      </c>
      <c r="G1064" s="6">
        <v>115.99</v>
      </c>
      <c r="H1064" s="6">
        <v>5.99</v>
      </c>
      <c r="I1064" s="7" t="s">
        <v>54</v>
      </c>
      <c r="J1064" s="7" t="s">
        <v>62</v>
      </c>
      <c r="K1064" s="7" t="s">
        <v>71</v>
      </c>
      <c r="L1064" s="7" t="s">
        <v>234</v>
      </c>
      <c r="M1064" s="7" t="s">
        <v>47</v>
      </c>
      <c r="N1064" s="7" t="s">
        <v>2084</v>
      </c>
      <c r="O1064" s="6">
        <v>0.56999999999999995</v>
      </c>
      <c r="P1064" s="7" t="s">
        <v>36</v>
      </c>
      <c r="Q1064" s="7" t="s">
        <v>49</v>
      </c>
      <c r="R1064" s="7" t="s">
        <v>236</v>
      </c>
      <c r="S1064" s="8" t="s">
        <v>1763</v>
      </c>
      <c r="T1064" s="6">
        <v>78155</v>
      </c>
      <c r="U1064" s="9">
        <v>42167</v>
      </c>
      <c r="V1064" s="9">
        <v>42168</v>
      </c>
      <c r="W1064" s="9" t="s">
        <v>1932</v>
      </c>
      <c r="X1064" s="10">
        <f>NETWORKDAYS(Table1[[#This Row],[Order Date]],Table1[[#This Row],[Ship Date]])</f>
        <v>1</v>
      </c>
      <c r="Y1064" s="6">
        <v>-239.54150000000001</v>
      </c>
      <c r="Z1064" s="6">
        <v>1</v>
      </c>
      <c r="AA1064" s="6">
        <v>102.21</v>
      </c>
      <c r="AB1064" s="6">
        <v>115.91</v>
      </c>
    </row>
    <row r="1065" spans="1:28" ht="90" x14ac:dyDescent="0.45">
      <c r="A1065" s="6">
        <v>3230</v>
      </c>
      <c r="B1065" s="6">
        <v>87436</v>
      </c>
      <c r="C1065" s="7" t="s">
        <v>1639</v>
      </c>
      <c r="D1065" s="8" t="s">
        <v>42</v>
      </c>
      <c r="E1065" s="7" t="s">
        <v>29</v>
      </c>
      <c r="F1065" s="6">
        <v>0.06</v>
      </c>
      <c r="G1065" s="6">
        <v>4.91</v>
      </c>
      <c r="H1065" s="6">
        <v>5.68</v>
      </c>
      <c r="I1065" s="7" t="s">
        <v>54</v>
      </c>
      <c r="J1065" s="7" t="s">
        <v>31</v>
      </c>
      <c r="K1065" s="7" t="s">
        <v>45</v>
      </c>
      <c r="L1065" s="7" t="s">
        <v>46</v>
      </c>
      <c r="M1065" s="7" t="s">
        <v>47</v>
      </c>
      <c r="N1065" s="7" t="s">
        <v>2085</v>
      </c>
      <c r="O1065" s="6">
        <v>0.36</v>
      </c>
      <c r="P1065" s="7" t="s">
        <v>36</v>
      </c>
      <c r="Q1065" s="7" t="s">
        <v>49</v>
      </c>
      <c r="R1065" s="7" t="s">
        <v>200</v>
      </c>
      <c r="S1065" s="8" t="s">
        <v>1641</v>
      </c>
      <c r="T1065" s="6">
        <v>53186</v>
      </c>
      <c r="U1065" s="9">
        <v>42168</v>
      </c>
      <c r="V1065" s="9">
        <v>42168</v>
      </c>
      <c r="W1065" s="9" t="s">
        <v>1932</v>
      </c>
      <c r="X1065" s="10">
        <f>NETWORKDAYS(Table1[[#This Row],[Order Date]],Table1[[#This Row],[Ship Date]])</f>
        <v>0</v>
      </c>
      <c r="Y1065" s="6">
        <v>-31.68825</v>
      </c>
      <c r="Z1065" s="6">
        <v>10</v>
      </c>
      <c r="AA1065" s="6">
        <v>53.89</v>
      </c>
      <c r="AB1065" s="6">
        <v>4.8499999999999996</v>
      </c>
    </row>
    <row r="1066" spans="1:28" ht="26.25" x14ac:dyDescent="0.45">
      <c r="A1066" s="6">
        <v>3230</v>
      </c>
      <c r="B1066" s="6">
        <v>87436</v>
      </c>
      <c r="C1066" s="7" t="s">
        <v>1639</v>
      </c>
      <c r="D1066" s="8" t="s">
        <v>42</v>
      </c>
      <c r="E1066" s="7" t="s">
        <v>29</v>
      </c>
      <c r="F1066" s="6">
        <v>7.0000000000000007E-2</v>
      </c>
      <c r="G1066" s="6">
        <v>48.94</v>
      </c>
      <c r="H1066" s="6">
        <v>5.86</v>
      </c>
      <c r="I1066" s="7" t="s">
        <v>54</v>
      </c>
      <c r="J1066" s="7" t="s">
        <v>31</v>
      </c>
      <c r="K1066" s="7" t="s">
        <v>45</v>
      </c>
      <c r="L1066" s="7" t="s">
        <v>55</v>
      </c>
      <c r="M1066" s="7" t="s">
        <v>47</v>
      </c>
      <c r="N1066" s="7" t="s">
        <v>2086</v>
      </c>
      <c r="O1066" s="6">
        <v>0.35</v>
      </c>
      <c r="P1066" s="7" t="s">
        <v>36</v>
      </c>
      <c r="Q1066" s="7" t="s">
        <v>49</v>
      </c>
      <c r="R1066" s="7" t="s">
        <v>200</v>
      </c>
      <c r="S1066" s="8" t="s">
        <v>1641</v>
      </c>
      <c r="T1066" s="6">
        <v>53186</v>
      </c>
      <c r="U1066" s="9">
        <v>42168</v>
      </c>
      <c r="V1066" s="9">
        <v>42169</v>
      </c>
      <c r="W1066" s="9" t="s">
        <v>1932</v>
      </c>
      <c r="X1066" s="10">
        <f>NETWORKDAYS(Table1[[#This Row],[Order Date]],Table1[[#This Row],[Ship Date]])</f>
        <v>0</v>
      </c>
      <c r="Y1066" s="6">
        <v>690.7038</v>
      </c>
      <c r="Z1066" s="6">
        <v>21</v>
      </c>
      <c r="AA1066" s="6">
        <v>1001.02</v>
      </c>
      <c r="AB1066" s="6">
        <v>48.87</v>
      </c>
    </row>
    <row r="1067" spans="1:28" ht="51.75" x14ac:dyDescent="0.45">
      <c r="A1067" s="6">
        <v>2143</v>
      </c>
      <c r="B1067" s="6">
        <v>87569</v>
      </c>
      <c r="C1067" s="7" t="s">
        <v>2087</v>
      </c>
      <c r="D1067" s="8" t="s">
        <v>28</v>
      </c>
      <c r="E1067" s="7" t="s">
        <v>70</v>
      </c>
      <c r="F1067" s="6">
        <v>0.08</v>
      </c>
      <c r="G1067" s="6">
        <v>17.149999999999999</v>
      </c>
      <c r="H1067" s="6">
        <v>4.96</v>
      </c>
      <c r="I1067" s="7" t="s">
        <v>43</v>
      </c>
      <c r="J1067" s="7" t="s">
        <v>87</v>
      </c>
      <c r="K1067" s="7" t="s">
        <v>45</v>
      </c>
      <c r="L1067" s="7" t="s">
        <v>187</v>
      </c>
      <c r="M1067" s="7" t="s">
        <v>47</v>
      </c>
      <c r="N1067" s="7" t="s">
        <v>1597</v>
      </c>
      <c r="O1067" s="6">
        <v>0.57999999999999996</v>
      </c>
      <c r="P1067" s="7" t="s">
        <v>36</v>
      </c>
      <c r="Q1067" s="7" t="s">
        <v>37</v>
      </c>
      <c r="R1067" s="7" t="s">
        <v>169</v>
      </c>
      <c r="S1067" s="8" t="s">
        <v>2088</v>
      </c>
      <c r="T1067" s="6">
        <v>20151</v>
      </c>
      <c r="U1067" s="9">
        <v>42168</v>
      </c>
      <c r="V1067" s="9">
        <v>42171</v>
      </c>
      <c r="W1067" s="9" t="s">
        <v>1932</v>
      </c>
      <c r="X1067" s="10">
        <f>NETWORKDAYS(Table1[[#This Row],[Order Date]],Table1[[#This Row],[Ship Date]])</f>
        <v>2</v>
      </c>
      <c r="Y1067" s="6">
        <v>33.659999999999997</v>
      </c>
      <c r="Z1067" s="6">
        <v>12</v>
      </c>
      <c r="AA1067" s="6">
        <v>200.61</v>
      </c>
      <c r="AB1067" s="6">
        <v>17.07</v>
      </c>
    </row>
    <row r="1068" spans="1:28" ht="64.5" x14ac:dyDescent="0.45">
      <c r="A1068" s="6">
        <v>2771</v>
      </c>
      <c r="B1068" s="6">
        <v>88974</v>
      </c>
      <c r="C1068" s="7" t="s">
        <v>2089</v>
      </c>
      <c r="D1068" s="8" t="s">
        <v>28</v>
      </c>
      <c r="E1068" s="7" t="s">
        <v>70</v>
      </c>
      <c r="F1068" s="6">
        <v>7.0000000000000007E-2</v>
      </c>
      <c r="G1068" s="6">
        <v>177.98</v>
      </c>
      <c r="H1068" s="6">
        <v>0.99</v>
      </c>
      <c r="I1068" s="7" t="s">
        <v>43</v>
      </c>
      <c r="J1068" s="7" t="s">
        <v>62</v>
      </c>
      <c r="K1068" s="7" t="s">
        <v>45</v>
      </c>
      <c r="L1068" s="7" t="s">
        <v>63</v>
      </c>
      <c r="M1068" s="7" t="s">
        <v>47</v>
      </c>
      <c r="N1068" s="7" t="s">
        <v>2090</v>
      </c>
      <c r="O1068" s="6">
        <v>0.56000000000000005</v>
      </c>
      <c r="P1068" s="7" t="s">
        <v>36</v>
      </c>
      <c r="Q1068" s="7" t="s">
        <v>37</v>
      </c>
      <c r="R1068" s="7" t="s">
        <v>252</v>
      </c>
      <c r="S1068" s="8" t="s">
        <v>2091</v>
      </c>
      <c r="T1068" s="6">
        <v>30344</v>
      </c>
      <c r="U1068" s="9">
        <v>42168</v>
      </c>
      <c r="V1068" s="9">
        <v>42168</v>
      </c>
      <c r="W1068" s="9" t="s">
        <v>1932</v>
      </c>
      <c r="X1068" s="10">
        <f>NETWORKDAYS(Table1[[#This Row],[Order Date]],Table1[[#This Row],[Ship Date]])</f>
        <v>0</v>
      </c>
      <c r="Y1068" s="6">
        <v>-191.548</v>
      </c>
      <c r="Z1068" s="6">
        <v>3</v>
      </c>
      <c r="AA1068" s="6">
        <v>536.29</v>
      </c>
      <c r="AB1068" s="6">
        <v>177.91</v>
      </c>
    </row>
    <row r="1069" spans="1:28" ht="51.75" x14ac:dyDescent="0.45">
      <c r="A1069" s="6">
        <v>1129</v>
      </c>
      <c r="B1069" s="6">
        <v>39430</v>
      </c>
      <c r="C1069" s="7" t="s">
        <v>1122</v>
      </c>
      <c r="D1069" s="8" t="s">
        <v>78</v>
      </c>
      <c r="E1069" s="7" t="s">
        <v>79</v>
      </c>
      <c r="F1069" s="6">
        <v>0.03</v>
      </c>
      <c r="G1069" s="6">
        <v>30.98</v>
      </c>
      <c r="H1069" s="6">
        <v>6.5</v>
      </c>
      <c r="I1069" s="7" t="s">
        <v>43</v>
      </c>
      <c r="J1069" s="7" t="s">
        <v>62</v>
      </c>
      <c r="K1069" s="7" t="s">
        <v>71</v>
      </c>
      <c r="L1069" s="7" t="s">
        <v>93</v>
      </c>
      <c r="M1069" s="7" t="s">
        <v>47</v>
      </c>
      <c r="N1069" s="7" t="s">
        <v>1827</v>
      </c>
      <c r="O1069" s="6">
        <v>0.79</v>
      </c>
      <c r="P1069" s="7" t="s">
        <v>36</v>
      </c>
      <c r="Q1069" s="7" t="s">
        <v>82</v>
      </c>
      <c r="R1069" s="7" t="s">
        <v>152</v>
      </c>
      <c r="S1069" s="8" t="s">
        <v>153</v>
      </c>
      <c r="T1069" s="6">
        <v>2118</v>
      </c>
      <c r="U1069" s="9">
        <v>42168</v>
      </c>
      <c r="V1069" s="9">
        <v>42172</v>
      </c>
      <c r="W1069" s="9" t="s">
        <v>1932</v>
      </c>
      <c r="X1069" s="10">
        <f>NETWORKDAYS(Table1[[#This Row],[Order Date]],Table1[[#This Row],[Ship Date]])</f>
        <v>3</v>
      </c>
      <c r="Y1069" s="6">
        <v>-144.19999999999999</v>
      </c>
      <c r="Z1069" s="6">
        <v>44</v>
      </c>
      <c r="AA1069" s="6">
        <v>1332.09</v>
      </c>
      <c r="AB1069" s="6">
        <v>30.95</v>
      </c>
    </row>
    <row r="1070" spans="1:28" ht="51.75" x14ac:dyDescent="0.45">
      <c r="A1070" s="6">
        <v>1132</v>
      </c>
      <c r="B1070" s="6">
        <v>88104</v>
      </c>
      <c r="C1070" s="7" t="s">
        <v>1124</v>
      </c>
      <c r="D1070" s="8" t="s">
        <v>42</v>
      </c>
      <c r="E1070" s="7" t="s">
        <v>79</v>
      </c>
      <c r="F1070" s="6">
        <v>0.03</v>
      </c>
      <c r="G1070" s="6">
        <v>30.98</v>
      </c>
      <c r="H1070" s="6">
        <v>6.5</v>
      </c>
      <c r="I1070" s="7" t="s">
        <v>43</v>
      </c>
      <c r="J1070" s="7" t="s">
        <v>62</v>
      </c>
      <c r="K1070" s="7" t="s">
        <v>71</v>
      </c>
      <c r="L1070" s="7" t="s">
        <v>93</v>
      </c>
      <c r="M1070" s="7" t="s">
        <v>47</v>
      </c>
      <c r="N1070" s="7" t="s">
        <v>1827</v>
      </c>
      <c r="O1070" s="6">
        <v>0.79</v>
      </c>
      <c r="P1070" s="7" t="s">
        <v>36</v>
      </c>
      <c r="Q1070" s="7" t="s">
        <v>49</v>
      </c>
      <c r="R1070" s="7" t="s">
        <v>236</v>
      </c>
      <c r="S1070" s="8" t="s">
        <v>1125</v>
      </c>
      <c r="T1070" s="6">
        <v>76039</v>
      </c>
      <c r="U1070" s="9">
        <v>42168</v>
      </c>
      <c r="V1070" s="9">
        <v>42172</v>
      </c>
      <c r="W1070" s="9" t="s">
        <v>1932</v>
      </c>
      <c r="X1070" s="10">
        <f>NETWORKDAYS(Table1[[#This Row],[Order Date]],Table1[[#This Row],[Ship Date]])</f>
        <v>3</v>
      </c>
      <c r="Y1070" s="6">
        <v>-115.36</v>
      </c>
      <c r="Z1070" s="6">
        <v>11</v>
      </c>
      <c r="AA1070" s="6">
        <v>333.02</v>
      </c>
      <c r="AB1070" s="6">
        <v>30.95</v>
      </c>
    </row>
    <row r="1071" spans="1:28" ht="51.75" x14ac:dyDescent="0.45">
      <c r="A1071" s="6">
        <v>1505</v>
      </c>
      <c r="B1071" s="6">
        <v>86181</v>
      </c>
      <c r="C1071" s="7" t="s">
        <v>2092</v>
      </c>
      <c r="D1071" s="8" t="s">
        <v>42</v>
      </c>
      <c r="E1071" s="7" t="s">
        <v>79</v>
      </c>
      <c r="F1071" s="6">
        <v>0</v>
      </c>
      <c r="G1071" s="6">
        <v>85.99</v>
      </c>
      <c r="H1071" s="6">
        <v>0.99</v>
      </c>
      <c r="I1071" s="7" t="s">
        <v>43</v>
      </c>
      <c r="J1071" s="7" t="s">
        <v>31</v>
      </c>
      <c r="K1071" s="7" t="s">
        <v>71</v>
      </c>
      <c r="L1071" s="7" t="s">
        <v>234</v>
      </c>
      <c r="M1071" s="7" t="s">
        <v>56</v>
      </c>
      <c r="N1071" s="7" t="s">
        <v>2093</v>
      </c>
      <c r="O1071" s="6">
        <v>0.85</v>
      </c>
      <c r="P1071" s="7" t="s">
        <v>36</v>
      </c>
      <c r="Q1071" s="7" t="s">
        <v>49</v>
      </c>
      <c r="R1071" s="7" t="s">
        <v>236</v>
      </c>
      <c r="S1071" s="8" t="s">
        <v>2094</v>
      </c>
      <c r="T1071" s="6">
        <v>77840</v>
      </c>
      <c r="U1071" s="9">
        <v>42168</v>
      </c>
      <c r="V1071" s="9">
        <v>42173</v>
      </c>
      <c r="W1071" s="9" t="s">
        <v>1932</v>
      </c>
      <c r="X1071" s="10">
        <f>NETWORKDAYS(Table1[[#This Row],[Order Date]],Table1[[#This Row],[Ship Date]])</f>
        <v>4</v>
      </c>
      <c r="Y1071" s="6">
        <v>-138.0368</v>
      </c>
      <c r="Z1071" s="6">
        <v>6</v>
      </c>
      <c r="AA1071" s="6">
        <v>464.86</v>
      </c>
      <c r="AB1071" s="6">
        <v>85.99</v>
      </c>
    </row>
    <row r="1072" spans="1:28" ht="77.25" x14ac:dyDescent="0.45">
      <c r="A1072" s="6">
        <v>5</v>
      </c>
      <c r="B1072" s="6">
        <v>90193</v>
      </c>
      <c r="C1072" s="7" t="s">
        <v>2095</v>
      </c>
      <c r="D1072" s="8" t="s">
        <v>53</v>
      </c>
      <c r="E1072" s="7" t="s">
        <v>147</v>
      </c>
      <c r="F1072" s="6">
        <v>0.02</v>
      </c>
      <c r="G1072" s="6">
        <v>500.98</v>
      </c>
      <c r="H1072" s="6">
        <v>26</v>
      </c>
      <c r="I1072" s="7" t="s">
        <v>30</v>
      </c>
      <c r="J1072" s="7" t="s">
        <v>87</v>
      </c>
      <c r="K1072" s="7" t="s">
        <v>32</v>
      </c>
      <c r="L1072" s="7" t="s">
        <v>80</v>
      </c>
      <c r="M1072" s="7" t="s">
        <v>73</v>
      </c>
      <c r="N1072" s="7" t="s">
        <v>539</v>
      </c>
      <c r="O1072" s="6">
        <v>0.6</v>
      </c>
      <c r="P1072" s="7" t="s">
        <v>36</v>
      </c>
      <c r="Q1072" s="7" t="s">
        <v>58</v>
      </c>
      <c r="R1072" s="7" t="s">
        <v>59</v>
      </c>
      <c r="S1072" s="8" t="s">
        <v>400</v>
      </c>
      <c r="T1072" s="6">
        <v>91776</v>
      </c>
      <c r="U1072" s="9">
        <v>42168</v>
      </c>
      <c r="V1072" s="9">
        <v>42170</v>
      </c>
      <c r="W1072" s="9" t="s">
        <v>1932</v>
      </c>
      <c r="X1072" s="10">
        <f>NETWORKDAYS(Table1[[#This Row],[Order Date]],Table1[[#This Row],[Ship Date]])</f>
        <v>1</v>
      </c>
      <c r="Y1072" s="6">
        <v>4390.3665000000001</v>
      </c>
      <c r="Z1072" s="6">
        <v>12</v>
      </c>
      <c r="AA1072" s="6">
        <v>6362.85</v>
      </c>
      <c r="AB1072" s="6">
        <v>500.96</v>
      </c>
    </row>
    <row r="1073" spans="1:28" ht="115.5" x14ac:dyDescent="0.45">
      <c r="A1073" s="6">
        <v>1044</v>
      </c>
      <c r="B1073" s="6">
        <v>28001</v>
      </c>
      <c r="C1073" s="7" t="s">
        <v>1309</v>
      </c>
      <c r="D1073" s="8" t="s">
        <v>53</v>
      </c>
      <c r="E1073" s="7" t="s">
        <v>29</v>
      </c>
      <c r="F1073" s="6">
        <v>0.02</v>
      </c>
      <c r="G1073" s="6">
        <v>209.84</v>
      </c>
      <c r="H1073" s="6">
        <v>21.21</v>
      </c>
      <c r="I1073" s="7" t="s">
        <v>43</v>
      </c>
      <c r="J1073" s="7" t="s">
        <v>87</v>
      </c>
      <c r="K1073" s="7" t="s">
        <v>32</v>
      </c>
      <c r="L1073" s="7" t="s">
        <v>99</v>
      </c>
      <c r="M1073" s="7" t="s">
        <v>131</v>
      </c>
      <c r="N1073" s="7" t="s">
        <v>1946</v>
      </c>
      <c r="O1073" s="6">
        <v>0.59</v>
      </c>
      <c r="P1073" s="7" t="s">
        <v>36</v>
      </c>
      <c r="Q1073" s="7" t="s">
        <v>58</v>
      </c>
      <c r="R1073" s="7" t="s">
        <v>59</v>
      </c>
      <c r="S1073" s="8" t="s">
        <v>68</v>
      </c>
      <c r="T1073" s="6">
        <v>90004</v>
      </c>
      <c r="U1073" s="9">
        <v>42169</v>
      </c>
      <c r="V1073" s="9">
        <v>42169</v>
      </c>
      <c r="W1073" s="9" t="s">
        <v>1932</v>
      </c>
      <c r="X1073" s="10">
        <f>NETWORKDAYS(Table1[[#This Row],[Order Date]],Table1[[#This Row],[Ship Date]])</f>
        <v>0</v>
      </c>
      <c r="Y1073" s="6">
        <v>2593.14</v>
      </c>
      <c r="Z1073" s="6">
        <v>62</v>
      </c>
      <c r="AA1073" s="6">
        <v>13546.94</v>
      </c>
      <c r="AB1073" s="6">
        <v>209.82</v>
      </c>
    </row>
    <row r="1074" spans="1:28" ht="51.75" x14ac:dyDescent="0.45">
      <c r="A1074" s="6">
        <v>1044</v>
      </c>
      <c r="B1074" s="6">
        <v>28001</v>
      </c>
      <c r="C1074" s="7" t="s">
        <v>1309</v>
      </c>
      <c r="D1074" s="8" t="s">
        <v>53</v>
      </c>
      <c r="E1074" s="7" t="s">
        <v>29</v>
      </c>
      <c r="F1074" s="6">
        <v>0.01</v>
      </c>
      <c r="G1074" s="6">
        <v>194.3</v>
      </c>
      <c r="H1074" s="6">
        <v>11.54</v>
      </c>
      <c r="I1074" s="7" t="s">
        <v>43</v>
      </c>
      <c r="J1074" s="7" t="s">
        <v>87</v>
      </c>
      <c r="K1074" s="7" t="s">
        <v>32</v>
      </c>
      <c r="L1074" s="7" t="s">
        <v>99</v>
      </c>
      <c r="M1074" s="7" t="s">
        <v>131</v>
      </c>
      <c r="N1074" s="7" t="s">
        <v>1059</v>
      </c>
      <c r="O1074" s="6">
        <v>0.59</v>
      </c>
      <c r="P1074" s="7" t="s">
        <v>36</v>
      </c>
      <c r="Q1074" s="7" t="s">
        <v>58</v>
      </c>
      <c r="R1074" s="7" t="s">
        <v>59</v>
      </c>
      <c r="S1074" s="8" t="s">
        <v>68</v>
      </c>
      <c r="T1074" s="6">
        <v>90004</v>
      </c>
      <c r="U1074" s="9">
        <v>42169</v>
      </c>
      <c r="V1074" s="9">
        <v>42171</v>
      </c>
      <c r="W1074" s="9" t="s">
        <v>1932</v>
      </c>
      <c r="X1074" s="10">
        <f>NETWORKDAYS(Table1[[#This Row],[Order Date]],Table1[[#This Row],[Ship Date]])</f>
        <v>2</v>
      </c>
      <c r="Y1074" s="6">
        <v>1162.76</v>
      </c>
      <c r="Z1074" s="6">
        <v>32</v>
      </c>
      <c r="AA1074" s="6">
        <v>6401.65</v>
      </c>
      <c r="AB1074" s="6">
        <v>194.29</v>
      </c>
    </row>
    <row r="1075" spans="1:28" ht="26.25" x14ac:dyDescent="0.45">
      <c r="A1075" s="6">
        <v>1519</v>
      </c>
      <c r="B1075" s="6">
        <v>89957</v>
      </c>
      <c r="C1075" s="7" t="s">
        <v>2096</v>
      </c>
      <c r="D1075" s="8" t="s">
        <v>78</v>
      </c>
      <c r="E1075" s="7" t="s">
        <v>29</v>
      </c>
      <c r="F1075" s="6">
        <v>0.06</v>
      </c>
      <c r="G1075" s="6">
        <v>55.48</v>
      </c>
      <c r="H1075" s="6">
        <v>4.8499999999999996</v>
      </c>
      <c r="I1075" s="7" t="s">
        <v>43</v>
      </c>
      <c r="J1075" s="7" t="s">
        <v>44</v>
      </c>
      <c r="K1075" s="7" t="s">
        <v>45</v>
      </c>
      <c r="L1075" s="7" t="s">
        <v>55</v>
      </c>
      <c r="M1075" s="7" t="s">
        <v>47</v>
      </c>
      <c r="N1075" s="7" t="s">
        <v>2097</v>
      </c>
      <c r="O1075" s="6">
        <v>0.37</v>
      </c>
      <c r="P1075" s="7" t="s">
        <v>36</v>
      </c>
      <c r="Q1075" s="7" t="s">
        <v>82</v>
      </c>
      <c r="R1075" s="7" t="s">
        <v>298</v>
      </c>
      <c r="S1075" s="8" t="s">
        <v>1111</v>
      </c>
      <c r="T1075" s="6">
        <v>4210</v>
      </c>
      <c r="U1075" s="9">
        <v>42169</v>
      </c>
      <c r="V1075" s="9">
        <v>42169</v>
      </c>
      <c r="W1075" s="9" t="s">
        <v>1932</v>
      </c>
      <c r="X1075" s="10">
        <f>NETWORKDAYS(Table1[[#This Row],[Order Date]],Table1[[#This Row],[Ship Date]])</f>
        <v>0</v>
      </c>
      <c r="Y1075" s="6">
        <v>711.05190000000005</v>
      </c>
      <c r="Z1075" s="6">
        <v>19</v>
      </c>
      <c r="AA1075" s="6">
        <v>1030.51</v>
      </c>
      <c r="AB1075" s="6">
        <v>55.42</v>
      </c>
    </row>
    <row r="1076" spans="1:28" ht="64.5" x14ac:dyDescent="0.45">
      <c r="A1076" s="6">
        <v>1522</v>
      </c>
      <c r="B1076" s="6">
        <v>89957</v>
      </c>
      <c r="C1076" s="7" t="s">
        <v>2098</v>
      </c>
      <c r="D1076" s="8" t="s">
        <v>42</v>
      </c>
      <c r="E1076" s="7" t="s">
        <v>29</v>
      </c>
      <c r="F1076" s="6">
        <v>0.1</v>
      </c>
      <c r="G1076" s="6">
        <v>122.99</v>
      </c>
      <c r="H1076" s="6">
        <v>70.2</v>
      </c>
      <c r="I1076" s="7" t="s">
        <v>30</v>
      </c>
      <c r="J1076" s="7" t="s">
        <v>44</v>
      </c>
      <c r="K1076" s="7" t="s">
        <v>32</v>
      </c>
      <c r="L1076" s="7" t="s">
        <v>80</v>
      </c>
      <c r="M1076" s="7" t="s">
        <v>73</v>
      </c>
      <c r="N1076" s="7" t="s">
        <v>137</v>
      </c>
      <c r="O1076" s="6">
        <v>0.74</v>
      </c>
      <c r="P1076" s="7" t="s">
        <v>36</v>
      </c>
      <c r="Q1076" s="7" t="s">
        <v>49</v>
      </c>
      <c r="R1076" s="7" t="s">
        <v>50</v>
      </c>
      <c r="S1076" s="8" t="s">
        <v>2099</v>
      </c>
      <c r="T1076" s="6">
        <v>55305</v>
      </c>
      <c r="U1076" s="9">
        <v>42169</v>
      </c>
      <c r="V1076" s="9">
        <v>42170</v>
      </c>
      <c r="W1076" s="9" t="s">
        <v>1932</v>
      </c>
      <c r="X1076" s="10">
        <f>NETWORKDAYS(Table1[[#This Row],[Order Date]],Table1[[#This Row],[Ship Date]])</f>
        <v>1</v>
      </c>
      <c r="Y1076" s="6">
        <v>-899.67499999999995</v>
      </c>
      <c r="Z1076" s="6">
        <v>17</v>
      </c>
      <c r="AA1076" s="6">
        <v>2026.91</v>
      </c>
      <c r="AB1076" s="6">
        <v>122.89</v>
      </c>
    </row>
    <row r="1077" spans="1:28" ht="26.25" x14ac:dyDescent="0.45">
      <c r="A1077" s="6">
        <v>3339</v>
      </c>
      <c r="B1077" s="6">
        <v>85981</v>
      </c>
      <c r="C1077" s="7" t="s">
        <v>2100</v>
      </c>
      <c r="D1077" s="8" t="s">
        <v>28</v>
      </c>
      <c r="E1077" s="7" t="s">
        <v>70</v>
      </c>
      <c r="F1077" s="6">
        <v>0.03</v>
      </c>
      <c r="G1077" s="6">
        <v>2.61</v>
      </c>
      <c r="H1077" s="6">
        <v>0.5</v>
      </c>
      <c r="I1077" s="7" t="s">
        <v>43</v>
      </c>
      <c r="J1077" s="7" t="s">
        <v>44</v>
      </c>
      <c r="K1077" s="7" t="s">
        <v>45</v>
      </c>
      <c r="L1077" s="7" t="s">
        <v>121</v>
      </c>
      <c r="M1077" s="7" t="s">
        <v>47</v>
      </c>
      <c r="N1077" s="7" t="s">
        <v>1279</v>
      </c>
      <c r="O1077" s="6">
        <v>0.39</v>
      </c>
      <c r="P1077" s="7" t="s">
        <v>36</v>
      </c>
      <c r="Q1077" s="7" t="s">
        <v>37</v>
      </c>
      <c r="R1077" s="7" t="s">
        <v>96</v>
      </c>
      <c r="S1077" s="8" t="s">
        <v>2101</v>
      </c>
      <c r="T1077" s="6">
        <v>32780</v>
      </c>
      <c r="U1077" s="9">
        <v>42169</v>
      </c>
      <c r="V1077" s="9">
        <v>42170</v>
      </c>
      <c r="W1077" s="9" t="s">
        <v>1932</v>
      </c>
      <c r="X1077" s="10">
        <f>NETWORKDAYS(Table1[[#This Row],[Order Date]],Table1[[#This Row],[Ship Date]])</f>
        <v>1</v>
      </c>
      <c r="Y1077" s="6">
        <v>4.0442999999999998</v>
      </c>
      <c r="Z1077" s="6">
        <v>7</v>
      </c>
      <c r="AA1077" s="6">
        <v>19.02</v>
      </c>
      <c r="AB1077" s="6">
        <v>2.58</v>
      </c>
    </row>
    <row r="1078" spans="1:28" ht="102.75" x14ac:dyDescent="0.45">
      <c r="A1078" s="6">
        <v>3339</v>
      </c>
      <c r="B1078" s="6">
        <v>85981</v>
      </c>
      <c r="C1078" s="7" t="s">
        <v>2100</v>
      </c>
      <c r="D1078" s="8" t="s">
        <v>28</v>
      </c>
      <c r="E1078" s="7" t="s">
        <v>70</v>
      </c>
      <c r="F1078" s="6">
        <v>0.01</v>
      </c>
      <c r="G1078" s="6">
        <v>11.66</v>
      </c>
      <c r="H1078" s="6">
        <v>7.95</v>
      </c>
      <c r="I1078" s="7" t="s">
        <v>43</v>
      </c>
      <c r="J1078" s="7" t="s">
        <v>44</v>
      </c>
      <c r="K1078" s="7" t="s">
        <v>45</v>
      </c>
      <c r="L1078" s="7" t="s">
        <v>105</v>
      </c>
      <c r="M1078" s="7" t="s">
        <v>94</v>
      </c>
      <c r="N1078" s="7" t="s">
        <v>251</v>
      </c>
      <c r="O1078" s="6">
        <v>0.57999999999999996</v>
      </c>
      <c r="P1078" s="7" t="s">
        <v>36</v>
      </c>
      <c r="Q1078" s="7" t="s">
        <v>37</v>
      </c>
      <c r="R1078" s="7" t="s">
        <v>96</v>
      </c>
      <c r="S1078" s="8" t="s">
        <v>2101</v>
      </c>
      <c r="T1078" s="6">
        <v>32780</v>
      </c>
      <c r="U1078" s="9">
        <v>42169</v>
      </c>
      <c r="V1078" s="9">
        <v>42170</v>
      </c>
      <c r="W1078" s="9" t="s">
        <v>1932</v>
      </c>
      <c r="X1078" s="10">
        <f>NETWORKDAYS(Table1[[#This Row],[Order Date]],Table1[[#This Row],[Ship Date]])</f>
        <v>1</v>
      </c>
      <c r="Y1078" s="6">
        <v>-10.368399999999999</v>
      </c>
      <c r="Z1078" s="6">
        <v>16</v>
      </c>
      <c r="AA1078" s="6">
        <v>193.87</v>
      </c>
      <c r="AB1078" s="6">
        <v>11.65</v>
      </c>
    </row>
    <row r="1079" spans="1:28" ht="115.5" x14ac:dyDescent="0.45">
      <c r="A1079" s="6">
        <v>1644</v>
      </c>
      <c r="B1079" s="6">
        <v>87342</v>
      </c>
      <c r="C1079" s="7" t="s">
        <v>2102</v>
      </c>
      <c r="D1079" s="8" t="s">
        <v>42</v>
      </c>
      <c r="E1079" s="7" t="s">
        <v>79</v>
      </c>
      <c r="F1079" s="6">
        <v>0.09</v>
      </c>
      <c r="G1079" s="6">
        <v>107.53</v>
      </c>
      <c r="H1079" s="6">
        <v>5.81</v>
      </c>
      <c r="I1079" s="7" t="s">
        <v>43</v>
      </c>
      <c r="J1079" s="7" t="s">
        <v>31</v>
      </c>
      <c r="K1079" s="7" t="s">
        <v>32</v>
      </c>
      <c r="L1079" s="7" t="s">
        <v>99</v>
      </c>
      <c r="M1079" s="7" t="s">
        <v>112</v>
      </c>
      <c r="N1079" s="7" t="s">
        <v>1981</v>
      </c>
      <c r="O1079" s="6">
        <v>0.65</v>
      </c>
      <c r="P1079" s="7" t="s">
        <v>36</v>
      </c>
      <c r="Q1079" s="7" t="s">
        <v>49</v>
      </c>
      <c r="R1079" s="7" t="s">
        <v>236</v>
      </c>
      <c r="S1079" s="8" t="s">
        <v>1041</v>
      </c>
      <c r="T1079" s="6">
        <v>77546</v>
      </c>
      <c r="U1079" s="9">
        <v>42169</v>
      </c>
      <c r="V1079" s="9">
        <v>42171</v>
      </c>
      <c r="W1079" s="9" t="s">
        <v>1932</v>
      </c>
      <c r="X1079" s="10">
        <f>NETWORKDAYS(Table1[[#This Row],[Order Date]],Table1[[#This Row],[Ship Date]])</f>
        <v>2</v>
      </c>
      <c r="Y1079" s="6">
        <v>69.545100000000005</v>
      </c>
      <c r="Z1079" s="6">
        <v>1</v>
      </c>
      <c r="AA1079" s="6">
        <v>100.79</v>
      </c>
      <c r="AB1079" s="6">
        <v>107.44</v>
      </c>
    </row>
    <row r="1080" spans="1:28" ht="26.25" x14ac:dyDescent="0.45">
      <c r="A1080" s="6">
        <v>1738</v>
      </c>
      <c r="B1080" s="6">
        <v>85868</v>
      </c>
      <c r="C1080" s="7" t="s">
        <v>2103</v>
      </c>
      <c r="D1080" s="8" t="s">
        <v>28</v>
      </c>
      <c r="E1080" s="7" t="s">
        <v>79</v>
      </c>
      <c r="F1080" s="6">
        <v>0.04</v>
      </c>
      <c r="G1080" s="6">
        <v>35.44</v>
      </c>
      <c r="H1080" s="6">
        <v>19.989999999999998</v>
      </c>
      <c r="I1080" s="7" t="s">
        <v>43</v>
      </c>
      <c r="J1080" s="7" t="s">
        <v>62</v>
      </c>
      <c r="K1080" s="7" t="s">
        <v>45</v>
      </c>
      <c r="L1080" s="7" t="s">
        <v>55</v>
      </c>
      <c r="M1080" s="7" t="s">
        <v>47</v>
      </c>
      <c r="N1080" s="7" t="s">
        <v>475</v>
      </c>
      <c r="O1080" s="6">
        <v>0.38</v>
      </c>
      <c r="P1080" s="7" t="s">
        <v>36</v>
      </c>
      <c r="Q1080" s="7" t="s">
        <v>37</v>
      </c>
      <c r="R1080" s="7" t="s">
        <v>65</v>
      </c>
      <c r="S1080" s="8" t="s">
        <v>2104</v>
      </c>
      <c r="T1080" s="6">
        <v>28052</v>
      </c>
      <c r="U1080" s="9">
        <v>42169</v>
      </c>
      <c r="V1080" s="9">
        <v>42176</v>
      </c>
      <c r="W1080" s="9" t="s">
        <v>1932</v>
      </c>
      <c r="X1080" s="10">
        <f>NETWORKDAYS(Table1[[#This Row],[Order Date]],Table1[[#This Row],[Ship Date]])</f>
        <v>5</v>
      </c>
      <c r="Y1080" s="6">
        <v>-108.27249999999999</v>
      </c>
      <c r="Z1080" s="6">
        <v>11</v>
      </c>
      <c r="AA1080" s="6">
        <v>406.26</v>
      </c>
      <c r="AB1080" s="6">
        <v>35.4</v>
      </c>
    </row>
    <row r="1081" spans="1:28" ht="39" x14ac:dyDescent="0.45">
      <c r="A1081" s="6">
        <v>1775</v>
      </c>
      <c r="B1081" s="6">
        <v>89944</v>
      </c>
      <c r="C1081" s="7" t="s">
        <v>2105</v>
      </c>
      <c r="D1081" s="8" t="s">
        <v>42</v>
      </c>
      <c r="E1081" s="7" t="s">
        <v>79</v>
      </c>
      <c r="F1081" s="6">
        <v>0.09</v>
      </c>
      <c r="G1081" s="6">
        <v>12.95</v>
      </c>
      <c r="H1081" s="6">
        <v>4.9800000000000004</v>
      </c>
      <c r="I1081" s="7" t="s">
        <v>43</v>
      </c>
      <c r="J1081" s="7" t="s">
        <v>44</v>
      </c>
      <c r="K1081" s="7" t="s">
        <v>45</v>
      </c>
      <c r="L1081" s="7" t="s">
        <v>46</v>
      </c>
      <c r="M1081" s="7" t="s">
        <v>47</v>
      </c>
      <c r="N1081" s="7" t="s">
        <v>677</v>
      </c>
      <c r="O1081" s="6">
        <v>0.4</v>
      </c>
      <c r="P1081" s="7" t="s">
        <v>36</v>
      </c>
      <c r="Q1081" s="7" t="s">
        <v>49</v>
      </c>
      <c r="R1081" s="7" t="s">
        <v>256</v>
      </c>
      <c r="S1081" s="8" t="s">
        <v>2106</v>
      </c>
      <c r="T1081" s="6">
        <v>46614</v>
      </c>
      <c r="U1081" s="9">
        <v>42169</v>
      </c>
      <c r="V1081" s="9">
        <v>42176</v>
      </c>
      <c r="W1081" s="9" t="s">
        <v>1932</v>
      </c>
      <c r="X1081" s="10">
        <f>NETWORKDAYS(Table1[[#This Row],[Order Date]],Table1[[#This Row],[Ship Date]])</f>
        <v>5</v>
      </c>
      <c r="Y1081" s="6">
        <v>123.89175</v>
      </c>
      <c r="Z1081" s="6">
        <v>21</v>
      </c>
      <c r="AA1081" s="6">
        <v>269.54000000000002</v>
      </c>
      <c r="AB1081" s="6">
        <v>12.86</v>
      </c>
    </row>
    <row r="1082" spans="1:28" ht="39" x14ac:dyDescent="0.45">
      <c r="A1082" s="6">
        <v>547</v>
      </c>
      <c r="B1082" s="6">
        <v>86250</v>
      </c>
      <c r="C1082" s="7" t="s">
        <v>2107</v>
      </c>
      <c r="D1082" s="8" t="s">
        <v>78</v>
      </c>
      <c r="E1082" s="7" t="s">
        <v>147</v>
      </c>
      <c r="F1082" s="6">
        <v>0.03</v>
      </c>
      <c r="G1082" s="6">
        <v>13.73</v>
      </c>
      <c r="H1082" s="6">
        <v>6.85</v>
      </c>
      <c r="I1082" s="7" t="s">
        <v>54</v>
      </c>
      <c r="J1082" s="7" t="s">
        <v>62</v>
      </c>
      <c r="K1082" s="7" t="s">
        <v>32</v>
      </c>
      <c r="L1082" s="7" t="s">
        <v>99</v>
      </c>
      <c r="M1082" s="7" t="s">
        <v>56</v>
      </c>
      <c r="N1082" s="7" t="s">
        <v>2108</v>
      </c>
      <c r="O1082" s="6">
        <v>0.54</v>
      </c>
      <c r="P1082" s="7" t="s">
        <v>36</v>
      </c>
      <c r="Q1082" s="7" t="s">
        <v>82</v>
      </c>
      <c r="R1082" s="7" t="s">
        <v>218</v>
      </c>
      <c r="S1082" s="8" t="s">
        <v>2109</v>
      </c>
      <c r="T1082" s="6">
        <v>26501</v>
      </c>
      <c r="U1082" s="9">
        <v>42169</v>
      </c>
      <c r="V1082" s="9">
        <v>42170</v>
      </c>
      <c r="W1082" s="9" t="s">
        <v>1932</v>
      </c>
      <c r="X1082" s="10">
        <f>NETWORKDAYS(Table1[[#This Row],[Order Date]],Table1[[#This Row],[Ship Date]])</f>
        <v>1</v>
      </c>
      <c r="Y1082" s="6">
        <v>39.585299999999997</v>
      </c>
      <c r="Z1082" s="6">
        <v>4</v>
      </c>
      <c r="AA1082" s="6">
        <v>57.37</v>
      </c>
      <c r="AB1082" s="6">
        <v>13.7</v>
      </c>
    </row>
    <row r="1083" spans="1:28" ht="51.75" x14ac:dyDescent="0.45">
      <c r="A1083" s="6">
        <v>2979</v>
      </c>
      <c r="B1083" s="6">
        <v>86546</v>
      </c>
      <c r="C1083" s="7" t="s">
        <v>1288</v>
      </c>
      <c r="D1083" s="8" t="s">
        <v>42</v>
      </c>
      <c r="E1083" s="7" t="s">
        <v>147</v>
      </c>
      <c r="F1083" s="6">
        <v>0.01</v>
      </c>
      <c r="G1083" s="6">
        <v>5.84</v>
      </c>
      <c r="H1083" s="6">
        <v>0.83</v>
      </c>
      <c r="I1083" s="7" t="s">
        <v>43</v>
      </c>
      <c r="J1083" s="7" t="s">
        <v>62</v>
      </c>
      <c r="K1083" s="7" t="s">
        <v>45</v>
      </c>
      <c r="L1083" s="7" t="s">
        <v>105</v>
      </c>
      <c r="M1083" s="7" t="s">
        <v>56</v>
      </c>
      <c r="N1083" s="7" t="s">
        <v>2110</v>
      </c>
      <c r="O1083" s="6">
        <v>0.49</v>
      </c>
      <c r="P1083" s="7" t="s">
        <v>36</v>
      </c>
      <c r="Q1083" s="7" t="s">
        <v>49</v>
      </c>
      <c r="R1083" s="7" t="s">
        <v>590</v>
      </c>
      <c r="S1083" s="8" t="s">
        <v>1290</v>
      </c>
      <c r="T1083" s="6">
        <v>58601</v>
      </c>
      <c r="U1083" s="9">
        <v>42169</v>
      </c>
      <c r="V1083" s="9">
        <v>42171</v>
      </c>
      <c r="W1083" s="9" t="s">
        <v>1932</v>
      </c>
      <c r="X1083" s="10">
        <f>NETWORKDAYS(Table1[[#This Row],[Order Date]],Table1[[#This Row],[Ship Date]])</f>
        <v>2</v>
      </c>
      <c r="Y1083" s="6">
        <v>16.091999999999999</v>
      </c>
      <c r="Z1083" s="6">
        <v>4</v>
      </c>
      <c r="AA1083" s="6">
        <v>23.89</v>
      </c>
      <c r="AB1083" s="6">
        <v>5.83</v>
      </c>
    </row>
    <row r="1084" spans="1:28" ht="77.25" x14ac:dyDescent="0.45">
      <c r="A1084" s="6">
        <v>3120</v>
      </c>
      <c r="B1084" s="6">
        <v>90160</v>
      </c>
      <c r="C1084" s="7" t="s">
        <v>2111</v>
      </c>
      <c r="D1084" s="8" t="s">
        <v>28</v>
      </c>
      <c r="E1084" s="7" t="s">
        <v>147</v>
      </c>
      <c r="F1084" s="6">
        <v>0.08</v>
      </c>
      <c r="G1084" s="6">
        <v>315.98</v>
      </c>
      <c r="H1084" s="6">
        <v>19.989999999999998</v>
      </c>
      <c r="I1084" s="7" t="s">
        <v>43</v>
      </c>
      <c r="J1084" s="7" t="s">
        <v>87</v>
      </c>
      <c r="K1084" s="7" t="s">
        <v>45</v>
      </c>
      <c r="L1084" s="7" t="s">
        <v>46</v>
      </c>
      <c r="M1084" s="7" t="s">
        <v>47</v>
      </c>
      <c r="N1084" s="7" t="s">
        <v>420</v>
      </c>
      <c r="O1084" s="6">
        <v>0.38</v>
      </c>
      <c r="P1084" s="7" t="s">
        <v>36</v>
      </c>
      <c r="Q1084" s="7" t="s">
        <v>37</v>
      </c>
      <c r="R1084" s="7" t="s">
        <v>787</v>
      </c>
      <c r="S1084" s="8" t="s">
        <v>2112</v>
      </c>
      <c r="T1084" s="6">
        <v>70117</v>
      </c>
      <c r="U1084" s="9">
        <v>42169</v>
      </c>
      <c r="V1084" s="9">
        <v>42169</v>
      </c>
      <c r="W1084" s="9" t="s">
        <v>1932</v>
      </c>
      <c r="X1084" s="10">
        <f>NETWORKDAYS(Table1[[#This Row],[Order Date]],Table1[[#This Row],[Ship Date]])</f>
        <v>0</v>
      </c>
      <c r="Y1084" s="6">
        <v>44.52</v>
      </c>
      <c r="Z1084" s="6">
        <v>9</v>
      </c>
      <c r="AA1084" s="6">
        <v>2642.48</v>
      </c>
      <c r="AB1084" s="6">
        <v>315.89999999999998</v>
      </c>
    </row>
    <row r="1085" spans="1:28" ht="51.75" x14ac:dyDescent="0.45">
      <c r="A1085" s="6">
        <v>1860</v>
      </c>
      <c r="B1085" s="6">
        <v>86846</v>
      </c>
      <c r="C1085" s="7" t="s">
        <v>2113</v>
      </c>
      <c r="D1085" s="8" t="s">
        <v>78</v>
      </c>
      <c r="E1085" s="7" t="s">
        <v>29</v>
      </c>
      <c r="F1085" s="6">
        <v>0.09</v>
      </c>
      <c r="G1085" s="6">
        <v>5.98</v>
      </c>
      <c r="H1085" s="6">
        <v>1.49</v>
      </c>
      <c r="I1085" s="7" t="s">
        <v>43</v>
      </c>
      <c r="J1085" s="7" t="s">
        <v>87</v>
      </c>
      <c r="K1085" s="7" t="s">
        <v>45</v>
      </c>
      <c r="L1085" s="7" t="s">
        <v>46</v>
      </c>
      <c r="M1085" s="7" t="s">
        <v>47</v>
      </c>
      <c r="N1085" s="7" t="s">
        <v>908</v>
      </c>
      <c r="O1085" s="6">
        <v>0.39</v>
      </c>
      <c r="P1085" s="7" t="s">
        <v>36</v>
      </c>
      <c r="Q1085" s="7" t="s">
        <v>82</v>
      </c>
      <c r="R1085" s="7" t="s">
        <v>152</v>
      </c>
      <c r="S1085" s="8" t="s">
        <v>2114</v>
      </c>
      <c r="T1085" s="6">
        <v>1570</v>
      </c>
      <c r="U1085" s="9">
        <v>42170</v>
      </c>
      <c r="V1085" s="9">
        <v>42172</v>
      </c>
      <c r="W1085" s="9" t="s">
        <v>1932</v>
      </c>
      <c r="X1085" s="10">
        <f>NETWORKDAYS(Table1[[#This Row],[Order Date]],Table1[[#This Row],[Ship Date]])</f>
        <v>3</v>
      </c>
      <c r="Y1085" s="6">
        <v>13.2294</v>
      </c>
      <c r="Z1085" s="6">
        <v>5</v>
      </c>
      <c r="AA1085" s="6">
        <v>28.01</v>
      </c>
      <c r="AB1085" s="6">
        <v>5.89</v>
      </c>
    </row>
    <row r="1086" spans="1:28" ht="77.25" x14ac:dyDescent="0.45">
      <c r="A1086" s="6">
        <v>33</v>
      </c>
      <c r="B1086" s="6">
        <v>89201</v>
      </c>
      <c r="C1086" s="7" t="s">
        <v>2115</v>
      </c>
      <c r="D1086" s="8" t="s">
        <v>53</v>
      </c>
      <c r="E1086" s="7" t="s">
        <v>147</v>
      </c>
      <c r="F1086" s="6">
        <v>0.03</v>
      </c>
      <c r="G1086" s="6">
        <v>4.24</v>
      </c>
      <c r="H1086" s="6">
        <v>5.41</v>
      </c>
      <c r="I1086" s="7" t="s">
        <v>43</v>
      </c>
      <c r="J1086" s="7" t="s">
        <v>62</v>
      </c>
      <c r="K1086" s="7" t="s">
        <v>45</v>
      </c>
      <c r="L1086" s="7" t="s">
        <v>46</v>
      </c>
      <c r="M1086" s="7" t="s">
        <v>47</v>
      </c>
      <c r="N1086" s="7" t="s">
        <v>358</v>
      </c>
      <c r="O1086" s="6">
        <v>0.35</v>
      </c>
      <c r="P1086" s="7" t="s">
        <v>36</v>
      </c>
      <c r="Q1086" s="7" t="s">
        <v>58</v>
      </c>
      <c r="R1086" s="7" t="s">
        <v>107</v>
      </c>
      <c r="S1086" s="8" t="s">
        <v>2116</v>
      </c>
      <c r="T1086" s="6">
        <v>97030</v>
      </c>
      <c r="U1086" s="9">
        <v>42170</v>
      </c>
      <c r="V1086" s="9">
        <v>42172</v>
      </c>
      <c r="W1086" s="9" t="s">
        <v>1932</v>
      </c>
      <c r="X1086" s="10">
        <f>NETWORKDAYS(Table1[[#This Row],[Order Date]],Table1[[#This Row],[Ship Date]])</f>
        <v>3</v>
      </c>
      <c r="Y1086" s="6">
        <v>-84.437600000000003</v>
      </c>
      <c r="Z1086" s="6">
        <v>13</v>
      </c>
      <c r="AA1086" s="6">
        <v>58.68</v>
      </c>
      <c r="AB1086" s="6">
        <v>4.21</v>
      </c>
    </row>
    <row r="1087" spans="1:28" ht="26.25" x14ac:dyDescent="0.45">
      <c r="A1087" s="6">
        <v>33</v>
      </c>
      <c r="B1087" s="6">
        <v>89201</v>
      </c>
      <c r="C1087" s="7" t="s">
        <v>2115</v>
      </c>
      <c r="D1087" s="8" t="s">
        <v>53</v>
      </c>
      <c r="E1087" s="7" t="s">
        <v>147</v>
      </c>
      <c r="F1087" s="6">
        <v>0.04</v>
      </c>
      <c r="G1087" s="6">
        <v>2.94</v>
      </c>
      <c r="H1087" s="6">
        <v>0.7</v>
      </c>
      <c r="I1087" s="7" t="s">
        <v>43</v>
      </c>
      <c r="J1087" s="7" t="s">
        <v>62</v>
      </c>
      <c r="K1087" s="7" t="s">
        <v>45</v>
      </c>
      <c r="L1087" s="7" t="s">
        <v>105</v>
      </c>
      <c r="M1087" s="7" t="s">
        <v>56</v>
      </c>
      <c r="N1087" s="7" t="s">
        <v>1723</v>
      </c>
      <c r="O1087" s="6">
        <v>0.57999999999999996</v>
      </c>
      <c r="P1087" s="7" t="s">
        <v>36</v>
      </c>
      <c r="Q1087" s="7" t="s">
        <v>58</v>
      </c>
      <c r="R1087" s="7" t="s">
        <v>107</v>
      </c>
      <c r="S1087" s="8" t="s">
        <v>2116</v>
      </c>
      <c r="T1087" s="6">
        <v>97030</v>
      </c>
      <c r="U1087" s="9">
        <v>42170</v>
      </c>
      <c r="V1087" s="9">
        <v>42171</v>
      </c>
      <c r="W1087" s="9" t="s">
        <v>1932</v>
      </c>
      <c r="X1087" s="10">
        <f>NETWORKDAYS(Table1[[#This Row],[Order Date]],Table1[[#This Row],[Ship Date]])</f>
        <v>2</v>
      </c>
      <c r="Y1087" s="6">
        <v>24.312000000000001</v>
      </c>
      <c r="Z1087" s="6">
        <v>18</v>
      </c>
      <c r="AA1087" s="6">
        <v>53.1</v>
      </c>
      <c r="AB1087" s="6">
        <v>2.9</v>
      </c>
    </row>
    <row r="1088" spans="1:28" ht="115.5" x14ac:dyDescent="0.45">
      <c r="A1088" s="6">
        <v>736</v>
      </c>
      <c r="B1088" s="6">
        <v>90361</v>
      </c>
      <c r="C1088" s="7" t="s">
        <v>2117</v>
      </c>
      <c r="D1088" s="8" t="s">
        <v>78</v>
      </c>
      <c r="E1088" s="7" t="s">
        <v>147</v>
      </c>
      <c r="F1088" s="6">
        <v>0.06</v>
      </c>
      <c r="G1088" s="6">
        <v>350.98</v>
      </c>
      <c r="H1088" s="6">
        <v>30</v>
      </c>
      <c r="I1088" s="7" t="s">
        <v>30</v>
      </c>
      <c r="J1088" s="7" t="s">
        <v>44</v>
      </c>
      <c r="K1088" s="7" t="s">
        <v>32</v>
      </c>
      <c r="L1088" s="7" t="s">
        <v>80</v>
      </c>
      <c r="M1088" s="7" t="s">
        <v>73</v>
      </c>
      <c r="N1088" s="7" t="s">
        <v>1438</v>
      </c>
      <c r="O1088" s="6">
        <v>0.61</v>
      </c>
      <c r="P1088" s="7" t="s">
        <v>36</v>
      </c>
      <c r="Q1088" s="7" t="s">
        <v>82</v>
      </c>
      <c r="R1088" s="7" t="s">
        <v>302</v>
      </c>
      <c r="S1088" s="8" t="s">
        <v>170</v>
      </c>
      <c r="T1088" s="6">
        <v>3079</v>
      </c>
      <c r="U1088" s="9">
        <v>42170</v>
      </c>
      <c r="V1088" s="9">
        <v>42172</v>
      </c>
      <c r="W1088" s="9" t="s">
        <v>1932</v>
      </c>
      <c r="X1088" s="10">
        <f>NETWORKDAYS(Table1[[#This Row],[Order Date]],Table1[[#This Row],[Ship Date]])</f>
        <v>3</v>
      </c>
      <c r="Y1088" s="6">
        <v>797.85599999999999</v>
      </c>
      <c r="Z1088" s="6">
        <v>6</v>
      </c>
      <c r="AA1088" s="6">
        <v>2016.32</v>
      </c>
      <c r="AB1088" s="6">
        <v>350.92</v>
      </c>
    </row>
    <row r="1089" spans="1:28" ht="39" x14ac:dyDescent="0.45">
      <c r="A1089" s="6">
        <v>738</v>
      </c>
      <c r="B1089" s="6">
        <v>90361</v>
      </c>
      <c r="C1089" s="7" t="s">
        <v>2118</v>
      </c>
      <c r="D1089" s="8" t="s">
        <v>78</v>
      </c>
      <c r="E1089" s="7" t="s">
        <v>147</v>
      </c>
      <c r="F1089" s="6">
        <v>0.02</v>
      </c>
      <c r="G1089" s="6">
        <v>70.98</v>
      </c>
      <c r="H1089" s="6">
        <v>46.74</v>
      </c>
      <c r="I1089" s="7" t="s">
        <v>30</v>
      </c>
      <c r="J1089" s="7" t="s">
        <v>44</v>
      </c>
      <c r="K1089" s="7" t="s">
        <v>32</v>
      </c>
      <c r="L1089" s="7" t="s">
        <v>88</v>
      </c>
      <c r="M1089" s="7" t="s">
        <v>34</v>
      </c>
      <c r="N1089" s="7" t="s">
        <v>2119</v>
      </c>
      <c r="O1089" s="6">
        <v>0.56000000000000005</v>
      </c>
      <c r="P1089" s="7" t="s">
        <v>36</v>
      </c>
      <c r="Q1089" s="7" t="s">
        <v>82</v>
      </c>
      <c r="R1089" s="7" t="s">
        <v>275</v>
      </c>
      <c r="S1089" s="8" t="s">
        <v>2120</v>
      </c>
      <c r="T1089" s="6">
        <v>7016</v>
      </c>
      <c r="U1089" s="9">
        <v>42170</v>
      </c>
      <c r="V1089" s="9">
        <v>42171</v>
      </c>
      <c r="W1089" s="9" t="s">
        <v>1932</v>
      </c>
      <c r="X1089" s="10">
        <f>NETWORKDAYS(Table1[[#This Row],[Order Date]],Table1[[#This Row],[Ship Date]])</f>
        <v>2</v>
      </c>
      <c r="Y1089" s="6">
        <v>-178.21600000000001</v>
      </c>
      <c r="Z1089" s="6">
        <v>4</v>
      </c>
      <c r="AA1089" s="6">
        <v>313.63</v>
      </c>
      <c r="AB1089" s="6">
        <v>70.959999999999994</v>
      </c>
    </row>
    <row r="1090" spans="1:28" ht="51.75" x14ac:dyDescent="0.45">
      <c r="A1090" s="6">
        <v>741</v>
      </c>
      <c r="B1090" s="6">
        <v>90361</v>
      </c>
      <c r="C1090" s="7" t="s">
        <v>2121</v>
      </c>
      <c r="D1090" s="8" t="s">
        <v>78</v>
      </c>
      <c r="E1090" s="7" t="s">
        <v>147</v>
      </c>
      <c r="F1090" s="6">
        <v>0.04</v>
      </c>
      <c r="G1090" s="6">
        <v>27.48</v>
      </c>
      <c r="H1090" s="6">
        <v>4</v>
      </c>
      <c r="I1090" s="7" t="s">
        <v>43</v>
      </c>
      <c r="J1090" s="7" t="s">
        <v>44</v>
      </c>
      <c r="K1090" s="7" t="s">
        <v>71</v>
      </c>
      <c r="L1090" s="7" t="s">
        <v>93</v>
      </c>
      <c r="M1090" s="7" t="s">
        <v>47</v>
      </c>
      <c r="N1090" s="7" t="s">
        <v>801</v>
      </c>
      <c r="O1090" s="6">
        <v>0.75</v>
      </c>
      <c r="P1090" s="7" t="s">
        <v>36</v>
      </c>
      <c r="Q1090" s="7" t="s">
        <v>82</v>
      </c>
      <c r="R1090" s="7" t="s">
        <v>275</v>
      </c>
      <c r="S1090" s="8" t="s">
        <v>2122</v>
      </c>
      <c r="T1090" s="6">
        <v>7901</v>
      </c>
      <c r="U1090" s="9">
        <v>42170</v>
      </c>
      <c r="V1090" s="9">
        <v>42172</v>
      </c>
      <c r="W1090" s="9" t="s">
        <v>1932</v>
      </c>
      <c r="X1090" s="10">
        <f>NETWORKDAYS(Table1[[#This Row],[Order Date]],Table1[[#This Row],[Ship Date]])</f>
        <v>3</v>
      </c>
      <c r="Y1090" s="6">
        <v>-26.655999999999999</v>
      </c>
      <c r="Z1090" s="6">
        <v>15</v>
      </c>
      <c r="AA1090" s="6">
        <v>397.17</v>
      </c>
      <c r="AB1090" s="6">
        <v>27.44</v>
      </c>
    </row>
    <row r="1091" spans="1:28" ht="39" x14ac:dyDescent="0.45">
      <c r="A1091" s="6">
        <v>2183</v>
      </c>
      <c r="B1091" s="6">
        <v>91571</v>
      </c>
      <c r="C1091" s="7" t="s">
        <v>2123</v>
      </c>
      <c r="D1091" s="8" t="s">
        <v>28</v>
      </c>
      <c r="E1091" s="7" t="s">
        <v>147</v>
      </c>
      <c r="F1091" s="6">
        <v>0</v>
      </c>
      <c r="G1091" s="6">
        <v>1.48</v>
      </c>
      <c r="H1091" s="6">
        <v>0.7</v>
      </c>
      <c r="I1091" s="7" t="s">
        <v>43</v>
      </c>
      <c r="J1091" s="7" t="s">
        <v>87</v>
      </c>
      <c r="K1091" s="7" t="s">
        <v>45</v>
      </c>
      <c r="L1091" s="7" t="s">
        <v>409</v>
      </c>
      <c r="M1091" s="7" t="s">
        <v>56</v>
      </c>
      <c r="N1091" s="7" t="s">
        <v>2124</v>
      </c>
      <c r="O1091" s="6">
        <v>0.37</v>
      </c>
      <c r="P1091" s="7" t="s">
        <v>36</v>
      </c>
      <c r="Q1091" s="7" t="s">
        <v>37</v>
      </c>
      <c r="R1091" s="7" t="s">
        <v>364</v>
      </c>
      <c r="S1091" s="8" t="s">
        <v>2125</v>
      </c>
      <c r="T1091" s="6">
        <v>42301</v>
      </c>
      <c r="U1091" s="9">
        <v>42170</v>
      </c>
      <c r="V1091" s="9">
        <v>42172</v>
      </c>
      <c r="W1091" s="9" t="s">
        <v>1932</v>
      </c>
      <c r="X1091" s="10">
        <f>NETWORKDAYS(Table1[[#This Row],[Order Date]],Table1[[#This Row],[Ship Date]])</f>
        <v>3</v>
      </c>
      <c r="Y1091" s="6">
        <v>-203.09800000000001</v>
      </c>
      <c r="Z1091" s="6">
        <v>12</v>
      </c>
      <c r="AA1091" s="6">
        <v>19.32</v>
      </c>
      <c r="AB1091" s="6">
        <v>1.48</v>
      </c>
    </row>
    <row r="1092" spans="1:28" ht="26.25" x14ac:dyDescent="0.45">
      <c r="A1092" s="6">
        <v>2512</v>
      </c>
      <c r="B1092" s="6">
        <v>87030</v>
      </c>
      <c r="C1092" s="7" t="s">
        <v>2126</v>
      </c>
      <c r="D1092" s="8" t="s">
        <v>78</v>
      </c>
      <c r="E1092" s="7" t="s">
        <v>147</v>
      </c>
      <c r="F1092" s="6">
        <v>0.04</v>
      </c>
      <c r="G1092" s="6">
        <v>6.48</v>
      </c>
      <c r="H1092" s="6">
        <v>9.5399999999999991</v>
      </c>
      <c r="I1092" s="7" t="s">
        <v>43</v>
      </c>
      <c r="J1092" s="7" t="s">
        <v>87</v>
      </c>
      <c r="K1092" s="7" t="s">
        <v>45</v>
      </c>
      <c r="L1092" s="7" t="s">
        <v>55</v>
      </c>
      <c r="M1092" s="7" t="s">
        <v>47</v>
      </c>
      <c r="N1092" s="7" t="s">
        <v>417</v>
      </c>
      <c r="O1092" s="6">
        <v>0.37</v>
      </c>
      <c r="P1092" s="7" t="s">
        <v>36</v>
      </c>
      <c r="Q1092" s="7" t="s">
        <v>82</v>
      </c>
      <c r="R1092" s="7" t="s">
        <v>152</v>
      </c>
      <c r="S1092" s="8" t="s">
        <v>2127</v>
      </c>
      <c r="T1092" s="6">
        <v>2138</v>
      </c>
      <c r="U1092" s="9">
        <v>42170</v>
      </c>
      <c r="V1092" s="9">
        <v>42172</v>
      </c>
      <c r="W1092" s="9" t="s">
        <v>1932</v>
      </c>
      <c r="X1092" s="10">
        <f>NETWORKDAYS(Table1[[#This Row],[Order Date]],Table1[[#This Row],[Ship Date]])</f>
        <v>3</v>
      </c>
      <c r="Y1092" s="6">
        <v>-223.94399999999999</v>
      </c>
      <c r="Z1092" s="6">
        <v>19</v>
      </c>
      <c r="AA1092" s="6">
        <v>125.37</v>
      </c>
      <c r="AB1092" s="6">
        <v>6.44</v>
      </c>
    </row>
    <row r="1093" spans="1:28" ht="90" x14ac:dyDescent="0.45">
      <c r="A1093" s="6">
        <v>1038</v>
      </c>
      <c r="B1093" s="6">
        <v>90641</v>
      </c>
      <c r="C1093" s="7" t="s">
        <v>2128</v>
      </c>
      <c r="D1093" s="8" t="s">
        <v>28</v>
      </c>
      <c r="E1093" s="7" t="s">
        <v>29</v>
      </c>
      <c r="F1093" s="6">
        <v>0.1</v>
      </c>
      <c r="G1093" s="6">
        <v>7.64</v>
      </c>
      <c r="H1093" s="6">
        <v>5.83</v>
      </c>
      <c r="I1093" s="7" t="s">
        <v>43</v>
      </c>
      <c r="J1093" s="7" t="s">
        <v>62</v>
      </c>
      <c r="K1093" s="7" t="s">
        <v>45</v>
      </c>
      <c r="L1093" s="7" t="s">
        <v>55</v>
      </c>
      <c r="M1093" s="7" t="s">
        <v>56</v>
      </c>
      <c r="N1093" s="7" t="s">
        <v>989</v>
      </c>
      <c r="O1093" s="6">
        <v>0.36</v>
      </c>
      <c r="P1093" s="7" t="s">
        <v>36</v>
      </c>
      <c r="Q1093" s="7" t="s">
        <v>37</v>
      </c>
      <c r="R1093" s="7" t="s">
        <v>96</v>
      </c>
      <c r="S1093" s="8" t="s">
        <v>2129</v>
      </c>
      <c r="T1093" s="6">
        <v>33430</v>
      </c>
      <c r="U1093" s="9">
        <v>42171</v>
      </c>
      <c r="V1093" s="9">
        <v>42172</v>
      </c>
      <c r="W1093" s="9" t="s">
        <v>1932</v>
      </c>
      <c r="X1093" s="10">
        <f>NETWORKDAYS(Table1[[#This Row],[Order Date]],Table1[[#This Row],[Ship Date]])</f>
        <v>2</v>
      </c>
      <c r="Y1093" s="6">
        <v>-403.18740000000003</v>
      </c>
      <c r="Z1093" s="6">
        <v>5</v>
      </c>
      <c r="AA1093" s="6">
        <v>39.36</v>
      </c>
      <c r="AB1093" s="6">
        <v>7.54</v>
      </c>
    </row>
    <row r="1094" spans="1:28" ht="90" x14ac:dyDescent="0.45">
      <c r="A1094" s="6">
        <v>2677</v>
      </c>
      <c r="B1094" s="6">
        <v>86633</v>
      </c>
      <c r="C1094" s="7" t="s">
        <v>2130</v>
      </c>
      <c r="D1094" s="8" t="s">
        <v>28</v>
      </c>
      <c r="E1094" s="7" t="s">
        <v>29</v>
      </c>
      <c r="F1094" s="6">
        <v>0.03</v>
      </c>
      <c r="G1094" s="6">
        <v>41.32</v>
      </c>
      <c r="H1094" s="6">
        <v>58.66</v>
      </c>
      <c r="I1094" s="7" t="s">
        <v>54</v>
      </c>
      <c r="J1094" s="7" t="s">
        <v>31</v>
      </c>
      <c r="K1094" s="7" t="s">
        <v>32</v>
      </c>
      <c r="L1094" s="7" t="s">
        <v>99</v>
      </c>
      <c r="M1094" s="7" t="s">
        <v>112</v>
      </c>
      <c r="N1094" s="7" t="s">
        <v>2131</v>
      </c>
      <c r="O1094" s="6">
        <v>0.76</v>
      </c>
      <c r="P1094" s="7" t="s">
        <v>36</v>
      </c>
      <c r="Q1094" s="7" t="s">
        <v>37</v>
      </c>
      <c r="R1094" s="7" t="s">
        <v>169</v>
      </c>
      <c r="S1094" s="8" t="s">
        <v>1712</v>
      </c>
      <c r="T1094" s="6">
        <v>22601</v>
      </c>
      <c r="U1094" s="9">
        <v>42171</v>
      </c>
      <c r="V1094" s="9">
        <v>42172</v>
      </c>
      <c r="W1094" s="9" t="s">
        <v>1932</v>
      </c>
      <c r="X1094" s="10">
        <f>NETWORKDAYS(Table1[[#This Row],[Order Date]],Table1[[#This Row],[Ship Date]])</f>
        <v>2</v>
      </c>
      <c r="Y1094" s="6">
        <v>-32.816000000000003</v>
      </c>
      <c r="Z1094" s="6">
        <v>10</v>
      </c>
      <c r="AA1094" s="6">
        <v>419.27</v>
      </c>
      <c r="AB1094" s="6">
        <v>41.29</v>
      </c>
    </row>
    <row r="1095" spans="1:28" ht="90" x14ac:dyDescent="0.45">
      <c r="A1095" s="6">
        <v>2677</v>
      </c>
      <c r="B1095" s="6">
        <v>86633</v>
      </c>
      <c r="C1095" s="7" t="s">
        <v>2130</v>
      </c>
      <c r="D1095" s="8" t="s">
        <v>28</v>
      </c>
      <c r="E1095" s="7" t="s">
        <v>29</v>
      </c>
      <c r="F1095" s="6">
        <v>0</v>
      </c>
      <c r="G1095" s="6">
        <v>6.88</v>
      </c>
      <c r="H1095" s="6">
        <v>2</v>
      </c>
      <c r="I1095" s="7" t="s">
        <v>43</v>
      </c>
      <c r="J1095" s="7" t="s">
        <v>31</v>
      </c>
      <c r="K1095" s="7" t="s">
        <v>45</v>
      </c>
      <c r="L1095" s="7" t="s">
        <v>55</v>
      </c>
      <c r="M1095" s="7" t="s">
        <v>56</v>
      </c>
      <c r="N1095" s="7" t="s">
        <v>1302</v>
      </c>
      <c r="O1095" s="6">
        <v>0.39</v>
      </c>
      <c r="P1095" s="7" t="s">
        <v>36</v>
      </c>
      <c r="Q1095" s="7" t="s">
        <v>37</v>
      </c>
      <c r="R1095" s="7" t="s">
        <v>169</v>
      </c>
      <c r="S1095" s="8" t="s">
        <v>1712</v>
      </c>
      <c r="T1095" s="6">
        <v>22601</v>
      </c>
      <c r="U1095" s="9">
        <v>42171</v>
      </c>
      <c r="V1095" s="9">
        <v>42171</v>
      </c>
      <c r="W1095" s="9" t="s">
        <v>1932</v>
      </c>
      <c r="X1095" s="10">
        <f>NETWORKDAYS(Table1[[#This Row],[Order Date]],Table1[[#This Row],[Ship Date]])</f>
        <v>1</v>
      </c>
      <c r="Y1095" s="6">
        <v>-15.61</v>
      </c>
      <c r="Z1095" s="6">
        <v>5</v>
      </c>
      <c r="AA1095" s="6">
        <v>36</v>
      </c>
      <c r="AB1095" s="6">
        <v>6.88</v>
      </c>
    </row>
    <row r="1096" spans="1:28" ht="64.5" x14ac:dyDescent="0.45">
      <c r="A1096" s="6">
        <v>2720</v>
      </c>
      <c r="B1096" s="6">
        <v>88766</v>
      </c>
      <c r="C1096" s="7" t="s">
        <v>2132</v>
      </c>
      <c r="D1096" s="8" t="s">
        <v>28</v>
      </c>
      <c r="E1096" s="7" t="s">
        <v>29</v>
      </c>
      <c r="F1096" s="6">
        <v>0</v>
      </c>
      <c r="G1096" s="6">
        <v>40.479999999999997</v>
      </c>
      <c r="H1096" s="6">
        <v>19.989999999999998</v>
      </c>
      <c r="I1096" s="7" t="s">
        <v>43</v>
      </c>
      <c r="J1096" s="7" t="s">
        <v>31</v>
      </c>
      <c r="K1096" s="7" t="s">
        <v>71</v>
      </c>
      <c r="L1096" s="7" t="s">
        <v>93</v>
      </c>
      <c r="M1096" s="7" t="s">
        <v>47</v>
      </c>
      <c r="N1096" s="7" t="s">
        <v>2133</v>
      </c>
      <c r="O1096" s="6">
        <v>0.77</v>
      </c>
      <c r="P1096" s="7" t="s">
        <v>36</v>
      </c>
      <c r="Q1096" s="7" t="s">
        <v>37</v>
      </c>
      <c r="R1096" s="7" t="s">
        <v>252</v>
      </c>
      <c r="S1096" s="8" t="s">
        <v>2134</v>
      </c>
      <c r="T1096" s="6">
        <v>30721</v>
      </c>
      <c r="U1096" s="9">
        <v>42171</v>
      </c>
      <c r="V1096" s="9">
        <v>42172</v>
      </c>
      <c r="W1096" s="9" t="s">
        <v>1932</v>
      </c>
      <c r="X1096" s="10">
        <f>NETWORKDAYS(Table1[[#This Row],[Order Date]],Table1[[#This Row],[Ship Date]])</f>
        <v>2</v>
      </c>
      <c r="Y1096" s="6">
        <v>-25.634</v>
      </c>
      <c r="Z1096" s="6">
        <v>6</v>
      </c>
      <c r="AA1096" s="6">
        <v>264.95</v>
      </c>
      <c r="AB1096" s="6">
        <v>40.479999999999997</v>
      </c>
    </row>
    <row r="1097" spans="1:28" ht="39" x14ac:dyDescent="0.45">
      <c r="A1097" s="6">
        <v>1492</v>
      </c>
      <c r="B1097" s="6">
        <v>88004</v>
      </c>
      <c r="C1097" s="7" t="s">
        <v>2135</v>
      </c>
      <c r="D1097" s="8" t="s">
        <v>42</v>
      </c>
      <c r="E1097" s="7" t="s">
        <v>70</v>
      </c>
      <c r="F1097" s="6">
        <v>0.04</v>
      </c>
      <c r="G1097" s="6">
        <v>119.99</v>
      </c>
      <c r="H1097" s="6">
        <v>14</v>
      </c>
      <c r="I1097" s="7" t="s">
        <v>30</v>
      </c>
      <c r="J1097" s="7" t="s">
        <v>62</v>
      </c>
      <c r="K1097" s="7" t="s">
        <v>71</v>
      </c>
      <c r="L1097" s="7" t="s">
        <v>72</v>
      </c>
      <c r="M1097" s="7" t="s">
        <v>73</v>
      </c>
      <c r="N1097" s="7" t="s">
        <v>268</v>
      </c>
      <c r="O1097" s="6">
        <v>0.36</v>
      </c>
      <c r="P1097" s="7" t="s">
        <v>36</v>
      </c>
      <c r="Q1097" s="7" t="s">
        <v>49</v>
      </c>
      <c r="R1097" s="7" t="s">
        <v>118</v>
      </c>
      <c r="S1097" s="8" t="s">
        <v>2136</v>
      </c>
      <c r="T1097" s="6">
        <v>65721</v>
      </c>
      <c r="U1097" s="9">
        <v>42171</v>
      </c>
      <c r="V1097" s="9">
        <v>42173</v>
      </c>
      <c r="W1097" s="9" t="s">
        <v>1932</v>
      </c>
      <c r="X1097" s="10">
        <f>NETWORKDAYS(Table1[[#This Row],[Order Date]],Table1[[#This Row],[Ship Date]])</f>
        <v>3</v>
      </c>
      <c r="Y1097" s="6">
        <v>509.95830000000001</v>
      </c>
      <c r="Z1097" s="6">
        <v>6</v>
      </c>
      <c r="AA1097" s="6">
        <v>739.07</v>
      </c>
      <c r="AB1097" s="6">
        <v>119.95</v>
      </c>
    </row>
    <row r="1098" spans="1:28" ht="90" x14ac:dyDescent="0.45">
      <c r="A1098" s="6">
        <v>2355</v>
      </c>
      <c r="B1098" s="6">
        <v>91306</v>
      </c>
      <c r="C1098" s="7" t="s">
        <v>1119</v>
      </c>
      <c r="D1098" s="8" t="s">
        <v>53</v>
      </c>
      <c r="E1098" s="7" t="s">
        <v>86</v>
      </c>
      <c r="F1098" s="6">
        <v>0.06</v>
      </c>
      <c r="G1098" s="6">
        <v>146.34</v>
      </c>
      <c r="H1098" s="6">
        <v>43.75</v>
      </c>
      <c r="I1098" s="7" t="s">
        <v>30</v>
      </c>
      <c r="J1098" s="7" t="s">
        <v>44</v>
      </c>
      <c r="K1098" s="7" t="s">
        <v>32</v>
      </c>
      <c r="L1098" s="7" t="s">
        <v>33</v>
      </c>
      <c r="M1098" s="7" t="s">
        <v>34</v>
      </c>
      <c r="N1098" s="7" t="s">
        <v>124</v>
      </c>
      <c r="O1098" s="6">
        <v>0.65</v>
      </c>
      <c r="P1098" s="7" t="s">
        <v>36</v>
      </c>
      <c r="Q1098" s="7" t="s">
        <v>58</v>
      </c>
      <c r="R1098" s="7" t="s">
        <v>59</v>
      </c>
      <c r="S1098" s="8" t="s">
        <v>1121</v>
      </c>
      <c r="T1098" s="6">
        <v>92236</v>
      </c>
      <c r="U1098" s="9">
        <v>42171</v>
      </c>
      <c r="V1098" s="9">
        <v>42173</v>
      </c>
      <c r="W1098" s="9" t="s">
        <v>1932</v>
      </c>
      <c r="X1098" s="10">
        <f>NETWORKDAYS(Table1[[#This Row],[Order Date]],Table1[[#This Row],[Ship Date]])</f>
        <v>3</v>
      </c>
      <c r="Y1098" s="6">
        <v>-89.27</v>
      </c>
      <c r="Z1098" s="6">
        <v>12</v>
      </c>
      <c r="AA1098" s="6">
        <v>1721.24</v>
      </c>
      <c r="AB1098" s="6">
        <v>146.28</v>
      </c>
    </row>
    <row r="1099" spans="1:28" ht="51.75" x14ac:dyDescent="0.45">
      <c r="A1099" s="6">
        <v>3096</v>
      </c>
      <c r="B1099" s="6">
        <v>86222</v>
      </c>
      <c r="C1099" s="7" t="s">
        <v>2137</v>
      </c>
      <c r="D1099" s="8" t="s">
        <v>78</v>
      </c>
      <c r="E1099" s="7" t="s">
        <v>29</v>
      </c>
      <c r="F1099" s="6">
        <v>0.04</v>
      </c>
      <c r="G1099" s="6">
        <v>33.89</v>
      </c>
      <c r="H1099" s="6">
        <v>5.0999999999999996</v>
      </c>
      <c r="I1099" s="7" t="s">
        <v>54</v>
      </c>
      <c r="J1099" s="7" t="s">
        <v>44</v>
      </c>
      <c r="K1099" s="7" t="s">
        <v>45</v>
      </c>
      <c r="L1099" s="7" t="s">
        <v>187</v>
      </c>
      <c r="M1099" s="7" t="s">
        <v>47</v>
      </c>
      <c r="N1099" s="7" t="s">
        <v>853</v>
      </c>
      <c r="O1099" s="6">
        <v>0.6</v>
      </c>
      <c r="P1099" s="7" t="s">
        <v>36</v>
      </c>
      <c r="Q1099" s="7" t="s">
        <v>82</v>
      </c>
      <c r="R1099" s="7" t="s">
        <v>173</v>
      </c>
      <c r="S1099" s="8" t="s">
        <v>2138</v>
      </c>
      <c r="T1099" s="6">
        <v>43026</v>
      </c>
      <c r="U1099" s="9">
        <v>42172</v>
      </c>
      <c r="V1099" s="9">
        <v>42173</v>
      </c>
      <c r="W1099" s="9" t="s">
        <v>1932</v>
      </c>
      <c r="X1099" s="10">
        <f>NETWORKDAYS(Table1[[#This Row],[Order Date]],Table1[[#This Row],[Ship Date]])</f>
        <v>2</v>
      </c>
      <c r="Y1099" s="6">
        <v>72.983999999999995</v>
      </c>
      <c r="Z1099" s="6">
        <v>6</v>
      </c>
      <c r="AA1099" s="6">
        <v>200.83</v>
      </c>
      <c r="AB1099" s="6">
        <v>33.85</v>
      </c>
    </row>
    <row r="1100" spans="1:28" ht="26.25" x14ac:dyDescent="0.45">
      <c r="A1100" s="6">
        <v>283</v>
      </c>
      <c r="B1100" s="6">
        <v>89293</v>
      </c>
      <c r="C1100" s="7" t="s">
        <v>2139</v>
      </c>
      <c r="D1100" s="8" t="s">
        <v>78</v>
      </c>
      <c r="E1100" s="7" t="s">
        <v>70</v>
      </c>
      <c r="F1100" s="6">
        <v>0.1</v>
      </c>
      <c r="G1100" s="6">
        <v>1.68</v>
      </c>
      <c r="H1100" s="6">
        <v>1.57</v>
      </c>
      <c r="I1100" s="7" t="s">
        <v>43</v>
      </c>
      <c r="J1100" s="7" t="s">
        <v>62</v>
      </c>
      <c r="K1100" s="7" t="s">
        <v>45</v>
      </c>
      <c r="L1100" s="7" t="s">
        <v>105</v>
      </c>
      <c r="M1100" s="7" t="s">
        <v>56</v>
      </c>
      <c r="N1100" s="7" t="s">
        <v>1546</v>
      </c>
      <c r="O1100" s="6">
        <v>0.59</v>
      </c>
      <c r="P1100" s="7" t="s">
        <v>36</v>
      </c>
      <c r="Q1100" s="7" t="s">
        <v>82</v>
      </c>
      <c r="R1100" s="7" t="s">
        <v>275</v>
      </c>
      <c r="S1100" s="8" t="s">
        <v>685</v>
      </c>
      <c r="T1100" s="6">
        <v>7101</v>
      </c>
      <c r="U1100" s="9">
        <v>42172</v>
      </c>
      <c r="V1100" s="9">
        <v>42173</v>
      </c>
      <c r="W1100" s="9" t="s">
        <v>1932</v>
      </c>
      <c r="X1100" s="10">
        <f>NETWORKDAYS(Table1[[#This Row],[Order Date]],Table1[[#This Row],[Ship Date]])</f>
        <v>2</v>
      </c>
      <c r="Y1100" s="6">
        <v>-11.57</v>
      </c>
      <c r="Z1100" s="6">
        <v>11</v>
      </c>
      <c r="AA1100" s="6">
        <v>18.71</v>
      </c>
      <c r="AB1100" s="6">
        <v>1.58</v>
      </c>
    </row>
    <row r="1101" spans="1:28" ht="39" x14ac:dyDescent="0.45">
      <c r="A1101" s="6">
        <v>286</v>
      </c>
      <c r="B1101" s="6">
        <v>89761</v>
      </c>
      <c r="C1101" s="7" t="s">
        <v>2140</v>
      </c>
      <c r="D1101" s="8" t="s">
        <v>42</v>
      </c>
      <c r="E1101" s="7" t="s">
        <v>79</v>
      </c>
      <c r="F1101" s="6">
        <v>0</v>
      </c>
      <c r="G1101" s="6">
        <v>4.13</v>
      </c>
      <c r="H1101" s="6">
        <v>5.34</v>
      </c>
      <c r="I1101" s="7" t="s">
        <v>43</v>
      </c>
      <c r="J1101" s="7" t="s">
        <v>31</v>
      </c>
      <c r="K1101" s="7" t="s">
        <v>45</v>
      </c>
      <c r="L1101" s="7" t="s">
        <v>46</v>
      </c>
      <c r="M1101" s="7" t="s">
        <v>47</v>
      </c>
      <c r="N1101" s="7" t="s">
        <v>2141</v>
      </c>
      <c r="O1101" s="6">
        <v>0.38</v>
      </c>
      <c r="P1101" s="7" t="s">
        <v>36</v>
      </c>
      <c r="Q1101" s="7" t="s">
        <v>49</v>
      </c>
      <c r="R1101" s="7" t="s">
        <v>189</v>
      </c>
      <c r="S1101" s="8" t="s">
        <v>2142</v>
      </c>
      <c r="T1101" s="6">
        <v>66203</v>
      </c>
      <c r="U1101" s="9">
        <v>42172</v>
      </c>
      <c r="V1101" s="9">
        <v>42176</v>
      </c>
      <c r="W1101" s="9" t="s">
        <v>1932</v>
      </c>
      <c r="X1101" s="10">
        <f>NETWORKDAYS(Table1[[#This Row],[Order Date]],Table1[[#This Row],[Ship Date]])</f>
        <v>3</v>
      </c>
      <c r="Y1101" s="6">
        <v>-61.87</v>
      </c>
      <c r="Z1101" s="6">
        <v>9</v>
      </c>
      <c r="AA1101" s="6">
        <v>40.950000000000003</v>
      </c>
      <c r="AB1101" s="6">
        <v>4.13</v>
      </c>
    </row>
    <row r="1102" spans="1:28" ht="64.5" x14ac:dyDescent="0.45">
      <c r="A1102" s="6">
        <v>286</v>
      </c>
      <c r="B1102" s="6">
        <v>89761</v>
      </c>
      <c r="C1102" s="7" t="s">
        <v>2140</v>
      </c>
      <c r="D1102" s="8" t="s">
        <v>42</v>
      </c>
      <c r="E1102" s="7" t="s">
        <v>79</v>
      </c>
      <c r="F1102" s="6">
        <v>0.1</v>
      </c>
      <c r="G1102" s="6">
        <v>130.97999999999999</v>
      </c>
      <c r="H1102" s="6">
        <v>54.74</v>
      </c>
      <c r="I1102" s="7" t="s">
        <v>30</v>
      </c>
      <c r="J1102" s="7" t="s">
        <v>31</v>
      </c>
      <c r="K1102" s="7" t="s">
        <v>32</v>
      </c>
      <c r="L1102" s="7" t="s">
        <v>88</v>
      </c>
      <c r="M1102" s="7" t="s">
        <v>34</v>
      </c>
      <c r="N1102" s="7" t="s">
        <v>970</v>
      </c>
      <c r="O1102" s="6">
        <v>0.69</v>
      </c>
      <c r="P1102" s="7" t="s">
        <v>36</v>
      </c>
      <c r="Q1102" s="7" t="s">
        <v>49</v>
      </c>
      <c r="R1102" s="7" t="s">
        <v>189</v>
      </c>
      <c r="S1102" s="8" t="s">
        <v>2142</v>
      </c>
      <c r="T1102" s="6">
        <v>66203</v>
      </c>
      <c r="U1102" s="9">
        <v>42172</v>
      </c>
      <c r="V1102" s="9">
        <v>42176</v>
      </c>
      <c r="W1102" s="9" t="s">
        <v>1932</v>
      </c>
      <c r="X1102" s="10">
        <f>NETWORKDAYS(Table1[[#This Row],[Order Date]],Table1[[#This Row],[Ship Date]])</f>
        <v>3</v>
      </c>
      <c r="Y1102" s="6">
        <v>-530.24</v>
      </c>
      <c r="Z1102" s="6">
        <v>9</v>
      </c>
      <c r="AA1102" s="6">
        <v>1155.73</v>
      </c>
      <c r="AB1102" s="6">
        <v>130.88</v>
      </c>
    </row>
    <row r="1103" spans="1:28" ht="102.75" x14ac:dyDescent="0.45">
      <c r="A1103" s="6">
        <v>646</v>
      </c>
      <c r="B1103" s="6">
        <v>90735</v>
      </c>
      <c r="C1103" s="7" t="s">
        <v>2143</v>
      </c>
      <c r="D1103" s="8" t="s">
        <v>42</v>
      </c>
      <c r="E1103" s="7" t="s">
        <v>79</v>
      </c>
      <c r="F1103" s="6">
        <v>0.03</v>
      </c>
      <c r="G1103" s="6">
        <v>51.75</v>
      </c>
      <c r="H1103" s="6">
        <v>19.989999999999998</v>
      </c>
      <c r="I1103" s="7" t="s">
        <v>43</v>
      </c>
      <c r="J1103" s="7" t="s">
        <v>62</v>
      </c>
      <c r="K1103" s="7" t="s">
        <v>32</v>
      </c>
      <c r="L1103" s="7" t="s">
        <v>99</v>
      </c>
      <c r="M1103" s="7" t="s">
        <v>47</v>
      </c>
      <c r="N1103" s="7" t="s">
        <v>2144</v>
      </c>
      <c r="O1103" s="6">
        <v>0.55000000000000004</v>
      </c>
      <c r="P1103" s="7" t="s">
        <v>36</v>
      </c>
      <c r="Q1103" s="7" t="s">
        <v>49</v>
      </c>
      <c r="R1103" s="7" t="s">
        <v>50</v>
      </c>
      <c r="S1103" s="8" t="s">
        <v>2145</v>
      </c>
      <c r="T1103" s="6">
        <v>55379</v>
      </c>
      <c r="U1103" s="9">
        <v>42172</v>
      </c>
      <c r="V1103" s="9">
        <v>42177</v>
      </c>
      <c r="W1103" s="9" t="s">
        <v>1932</v>
      </c>
      <c r="X1103" s="10">
        <f>NETWORKDAYS(Table1[[#This Row],[Order Date]],Table1[[#This Row],[Ship Date]])</f>
        <v>4</v>
      </c>
      <c r="Y1103" s="6">
        <v>261.44400000000002</v>
      </c>
      <c r="Z1103" s="6">
        <v>16</v>
      </c>
      <c r="AA1103" s="6">
        <v>818.81</v>
      </c>
      <c r="AB1103" s="6">
        <v>51.72</v>
      </c>
    </row>
    <row r="1104" spans="1:28" ht="51.75" x14ac:dyDescent="0.45">
      <c r="A1104" s="6">
        <v>1189</v>
      </c>
      <c r="B1104" s="6">
        <v>87584</v>
      </c>
      <c r="C1104" s="7" t="s">
        <v>2146</v>
      </c>
      <c r="D1104" s="8" t="s">
        <v>53</v>
      </c>
      <c r="E1104" s="7" t="s">
        <v>79</v>
      </c>
      <c r="F1104" s="6">
        <v>0.06</v>
      </c>
      <c r="G1104" s="6">
        <v>10.89</v>
      </c>
      <c r="H1104" s="6">
        <v>4.5</v>
      </c>
      <c r="I1104" s="7" t="s">
        <v>43</v>
      </c>
      <c r="J1104" s="7" t="s">
        <v>44</v>
      </c>
      <c r="K1104" s="7" t="s">
        <v>45</v>
      </c>
      <c r="L1104" s="7" t="s">
        <v>63</v>
      </c>
      <c r="M1104" s="7" t="s">
        <v>47</v>
      </c>
      <c r="N1104" s="7" t="s">
        <v>1692</v>
      </c>
      <c r="O1104" s="6">
        <v>0.59</v>
      </c>
      <c r="P1104" s="7" t="s">
        <v>36</v>
      </c>
      <c r="Q1104" s="7" t="s">
        <v>58</v>
      </c>
      <c r="R1104" s="7" t="s">
        <v>59</v>
      </c>
      <c r="S1104" s="8" t="s">
        <v>2147</v>
      </c>
      <c r="T1104" s="6">
        <v>92646</v>
      </c>
      <c r="U1104" s="9">
        <v>42172</v>
      </c>
      <c r="V1104" s="9">
        <v>42177</v>
      </c>
      <c r="W1104" s="9" t="s">
        <v>1932</v>
      </c>
      <c r="X1104" s="10">
        <f>NETWORKDAYS(Table1[[#This Row],[Order Date]],Table1[[#This Row],[Ship Date]])</f>
        <v>4</v>
      </c>
      <c r="Y1104" s="6">
        <v>-25.111999999999998</v>
      </c>
      <c r="Z1104" s="6">
        <v>14</v>
      </c>
      <c r="AA1104" s="6">
        <v>149.32</v>
      </c>
      <c r="AB1104" s="6">
        <v>10.83</v>
      </c>
    </row>
    <row r="1105" spans="1:28" ht="115.5" x14ac:dyDescent="0.45">
      <c r="A1105" s="6">
        <v>1189</v>
      </c>
      <c r="B1105" s="6">
        <v>87584</v>
      </c>
      <c r="C1105" s="7" t="s">
        <v>2146</v>
      </c>
      <c r="D1105" s="8" t="s">
        <v>53</v>
      </c>
      <c r="E1105" s="7" t="s">
        <v>79</v>
      </c>
      <c r="F1105" s="6">
        <v>0.03</v>
      </c>
      <c r="G1105" s="6">
        <v>10.64</v>
      </c>
      <c r="H1105" s="6">
        <v>5.16</v>
      </c>
      <c r="I1105" s="7" t="s">
        <v>43</v>
      </c>
      <c r="J1105" s="7" t="s">
        <v>44</v>
      </c>
      <c r="K1105" s="7" t="s">
        <v>32</v>
      </c>
      <c r="L1105" s="7" t="s">
        <v>99</v>
      </c>
      <c r="M1105" s="7" t="s">
        <v>47</v>
      </c>
      <c r="N1105" s="7" t="s">
        <v>2148</v>
      </c>
      <c r="O1105" s="6">
        <v>0.56999999999999995</v>
      </c>
      <c r="P1105" s="7" t="s">
        <v>36</v>
      </c>
      <c r="Q1105" s="7" t="s">
        <v>58</v>
      </c>
      <c r="R1105" s="7" t="s">
        <v>59</v>
      </c>
      <c r="S1105" s="8" t="s">
        <v>2147</v>
      </c>
      <c r="T1105" s="6">
        <v>92646</v>
      </c>
      <c r="U1105" s="9">
        <v>42172</v>
      </c>
      <c r="V1105" s="9">
        <v>42177</v>
      </c>
      <c r="W1105" s="9" t="s">
        <v>1932</v>
      </c>
      <c r="X1105" s="10">
        <f>NETWORKDAYS(Table1[[#This Row],[Order Date]],Table1[[#This Row],[Ship Date]])</f>
        <v>4</v>
      </c>
      <c r="Y1105" s="6">
        <v>17.376000000000001</v>
      </c>
      <c r="Z1105" s="6">
        <v>16</v>
      </c>
      <c r="AA1105" s="6">
        <v>177.01</v>
      </c>
      <c r="AB1105" s="6">
        <v>10.61</v>
      </c>
    </row>
    <row r="1106" spans="1:28" ht="39" x14ac:dyDescent="0.45">
      <c r="A1106" s="6">
        <v>1189</v>
      </c>
      <c r="B1106" s="6">
        <v>87584</v>
      </c>
      <c r="C1106" s="7" t="s">
        <v>2146</v>
      </c>
      <c r="D1106" s="8" t="s">
        <v>53</v>
      </c>
      <c r="E1106" s="7" t="s">
        <v>79</v>
      </c>
      <c r="F1106" s="6">
        <v>0.03</v>
      </c>
      <c r="G1106" s="6">
        <v>7.96</v>
      </c>
      <c r="H1106" s="6">
        <v>4.95</v>
      </c>
      <c r="I1106" s="7" t="s">
        <v>43</v>
      </c>
      <c r="J1106" s="7" t="s">
        <v>44</v>
      </c>
      <c r="K1106" s="7" t="s">
        <v>32</v>
      </c>
      <c r="L1106" s="7" t="s">
        <v>99</v>
      </c>
      <c r="M1106" s="7" t="s">
        <v>47</v>
      </c>
      <c r="N1106" s="7" t="s">
        <v>1718</v>
      </c>
      <c r="O1106" s="6">
        <v>0.41</v>
      </c>
      <c r="P1106" s="7" t="s">
        <v>36</v>
      </c>
      <c r="Q1106" s="7" t="s">
        <v>58</v>
      </c>
      <c r="R1106" s="7" t="s">
        <v>59</v>
      </c>
      <c r="S1106" s="8" t="s">
        <v>2147</v>
      </c>
      <c r="T1106" s="6">
        <v>92646</v>
      </c>
      <c r="U1106" s="9">
        <v>42172</v>
      </c>
      <c r="V1106" s="9">
        <v>42174</v>
      </c>
      <c r="W1106" s="9" t="s">
        <v>1932</v>
      </c>
      <c r="X1106" s="10">
        <f>NETWORKDAYS(Table1[[#This Row],[Order Date]],Table1[[#This Row],[Ship Date]])</f>
        <v>3</v>
      </c>
      <c r="Y1106" s="6">
        <v>24.260400000000001</v>
      </c>
      <c r="Z1106" s="6">
        <v>4</v>
      </c>
      <c r="AA1106" s="6">
        <v>35.159999999999997</v>
      </c>
      <c r="AB1106" s="6">
        <v>7.93</v>
      </c>
    </row>
    <row r="1107" spans="1:28" ht="115.5" x14ac:dyDescent="0.45">
      <c r="A1107" s="6">
        <v>1193</v>
      </c>
      <c r="B1107" s="6">
        <v>5984</v>
      </c>
      <c r="C1107" s="7" t="s">
        <v>1266</v>
      </c>
      <c r="D1107" s="8" t="s">
        <v>78</v>
      </c>
      <c r="E1107" s="7" t="s">
        <v>79</v>
      </c>
      <c r="F1107" s="6">
        <v>0.03</v>
      </c>
      <c r="G1107" s="6">
        <v>10.64</v>
      </c>
      <c r="H1107" s="6">
        <v>5.16</v>
      </c>
      <c r="I1107" s="7" t="s">
        <v>43</v>
      </c>
      <c r="J1107" s="7" t="s">
        <v>44</v>
      </c>
      <c r="K1107" s="7" t="s">
        <v>32</v>
      </c>
      <c r="L1107" s="7" t="s">
        <v>99</v>
      </c>
      <c r="M1107" s="7" t="s">
        <v>47</v>
      </c>
      <c r="N1107" s="7" t="s">
        <v>2148</v>
      </c>
      <c r="O1107" s="6">
        <v>0.56999999999999995</v>
      </c>
      <c r="P1107" s="7" t="s">
        <v>36</v>
      </c>
      <c r="Q1107" s="7" t="s">
        <v>82</v>
      </c>
      <c r="R1107" s="7" t="s">
        <v>345</v>
      </c>
      <c r="S1107" s="8" t="s">
        <v>90</v>
      </c>
      <c r="T1107" s="6">
        <v>20016</v>
      </c>
      <c r="U1107" s="9">
        <v>42172</v>
      </c>
      <c r="V1107" s="9">
        <v>42177</v>
      </c>
      <c r="W1107" s="9" t="s">
        <v>1932</v>
      </c>
      <c r="X1107" s="10">
        <f>NETWORKDAYS(Table1[[#This Row],[Order Date]],Table1[[#This Row],[Ship Date]])</f>
        <v>4</v>
      </c>
      <c r="Y1107" s="6">
        <v>14.48</v>
      </c>
      <c r="Z1107" s="6">
        <v>63</v>
      </c>
      <c r="AA1107" s="6">
        <v>696.96</v>
      </c>
      <c r="AB1107" s="6">
        <v>10.61</v>
      </c>
    </row>
    <row r="1108" spans="1:28" ht="39" x14ac:dyDescent="0.45">
      <c r="A1108" s="6">
        <v>1193</v>
      </c>
      <c r="B1108" s="6">
        <v>5984</v>
      </c>
      <c r="C1108" s="7" t="s">
        <v>1266</v>
      </c>
      <c r="D1108" s="8" t="s">
        <v>78</v>
      </c>
      <c r="E1108" s="7" t="s">
        <v>79</v>
      </c>
      <c r="F1108" s="6">
        <v>0.03</v>
      </c>
      <c r="G1108" s="6">
        <v>7.96</v>
      </c>
      <c r="H1108" s="6">
        <v>4.95</v>
      </c>
      <c r="I1108" s="7" t="s">
        <v>43</v>
      </c>
      <c r="J1108" s="7" t="s">
        <v>44</v>
      </c>
      <c r="K1108" s="7" t="s">
        <v>32</v>
      </c>
      <c r="L1108" s="7" t="s">
        <v>99</v>
      </c>
      <c r="M1108" s="7" t="s">
        <v>47</v>
      </c>
      <c r="N1108" s="7" t="s">
        <v>1718</v>
      </c>
      <c r="O1108" s="6">
        <v>0.41</v>
      </c>
      <c r="P1108" s="7" t="s">
        <v>36</v>
      </c>
      <c r="Q1108" s="7" t="s">
        <v>82</v>
      </c>
      <c r="R1108" s="7" t="s">
        <v>345</v>
      </c>
      <c r="S1108" s="8" t="s">
        <v>90</v>
      </c>
      <c r="T1108" s="6">
        <v>20016</v>
      </c>
      <c r="U1108" s="9">
        <v>42172</v>
      </c>
      <c r="V1108" s="9">
        <v>42174</v>
      </c>
      <c r="W1108" s="9" t="s">
        <v>1932</v>
      </c>
      <c r="X1108" s="10">
        <f>NETWORKDAYS(Table1[[#This Row],[Order Date]],Table1[[#This Row],[Ship Date]])</f>
        <v>3</v>
      </c>
      <c r="Y1108" s="6">
        <v>22.25</v>
      </c>
      <c r="Z1108" s="6">
        <v>17</v>
      </c>
      <c r="AA1108" s="6">
        <v>149.41</v>
      </c>
      <c r="AB1108" s="6">
        <v>7.93</v>
      </c>
    </row>
    <row r="1109" spans="1:28" ht="51.75" x14ac:dyDescent="0.45">
      <c r="A1109" s="6">
        <v>3098</v>
      </c>
      <c r="B1109" s="6">
        <v>89315</v>
      </c>
      <c r="C1109" s="7" t="s">
        <v>1324</v>
      </c>
      <c r="D1109" s="8" t="s">
        <v>78</v>
      </c>
      <c r="E1109" s="7" t="s">
        <v>79</v>
      </c>
      <c r="F1109" s="6">
        <v>0</v>
      </c>
      <c r="G1109" s="6">
        <v>11.7</v>
      </c>
      <c r="H1109" s="6">
        <v>6.96</v>
      </c>
      <c r="I1109" s="7" t="s">
        <v>54</v>
      </c>
      <c r="J1109" s="7" t="s">
        <v>44</v>
      </c>
      <c r="K1109" s="7" t="s">
        <v>45</v>
      </c>
      <c r="L1109" s="7" t="s">
        <v>63</v>
      </c>
      <c r="M1109" s="7" t="s">
        <v>112</v>
      </c>
      <c r="N1109" s="7" t="s">
        <v>242</v>
      </c>
      <c r="O1109" s="6">
        <v>0.5</v>
      </c>
      <c r="P1109" s="7" t="s">
        <v>36</v>
      </c>
      <c r="Q1109" s="7" t="s">
        <v>82</v>
      </c>
      <c r="R1109" s="7" t="s">
        <v>83</v>
      </c>
      <c r="S1109" s="8" t="s">
        <v>1326</v>
      </c>
      <c r="T1109" s="6">
        <v>11967</v>
      </c>
      <c r="U1109" s="9">
        <v>42172</v>
      </c>
      <c r="V1109" s="9">
        <v>42174</v>
      </c>
      <c r="W1109" s="9" t="s">
        <v>1932</v>
      </c>
      <c r="X1109" s="10">
        <f>NETWORKDAYS(Table1[[#This Row],[Order Date]],Table1[[#This Row],[Ship Date]])</f>
        <v>3</v>
      </c>
      <c r="Y1109" s="6">
        <v>-11.247999999999999</v>
      </c>
      <c r="Z1109" s="6">
        <v>10</v>
      </c>
      <c r="AA1109" s="6">
        <v>131.69</v>
      </c>
      <c r="AB1109" s="6">
        <v>11.7</v>
      </c>
    </row>
    <row r="1110" spans="1:28" ht="39" x14ac:dyDescent="0.45">
      <c r="A1110" s="6">
        <v>907</v>
      </c>
      <c r="B1110" s="6">
        <v>86460</v>
      </c>
      <c r="C1110" s="7" t="s">
        <v>1284</v>
      </c>
      <c r="D1110" s="8" t="s">
        <v>28</v>
      </c>
      <c r="E1110" s="7" t="s">
        <v>86</v>
      </c>
      <c r="F1110" s="6">
        <v>0.09</v>
      </c>
      <c r="G1110" s="6">
        <v>2.6</v>
      </c>
      <c r="H1110" s="6">
        <v>2.4</v>
      </c>
      <c r="I1110" s="7" t="s">
        <v>43</v>
      </c>
      <c r="J1110" s="7" t="s">
        <v>87</v>
      </c>
      <c r="K1110" s="7" t="s">
        <v>45</v>
      </c>
      <c r="L1110" s="7" t="s">
        <v>105</v>
      </c>
      <c r="M1110" s="7" t="s">
        <v>56</v>
      </c>
      <c r="N1110" s="7" t="s">
        <v>1424</v>
      </c>
      <c r="O1110" s="6">
        <v>0.57999999999999996</v>
      </c>
      <c r="P1110" s="7" t="s">
        <v>36</v>
      </c>
      <c r="Q1110" s="7" t="s">
        <v>37</v>
      </c>
      <c r="R1110" s="7" t="s">
        <v>364</v>
      </c>
      <c r="S1110" s="8" t="s">
        <v>1285</v>
      </c>
      <c r="T1110" s="6">
        <v>42420</v>
      </c>
      <c r="U1110" s="9">
        <v>42172</v>
      </c>
      <c r="V1110" s="9">
        <v>42174</v>
      </c>
      <c r="W1110" s="9" t="s">
        <v>1932</v>
      </c>
      <c r="X1110" s="10">
        <f>NETWORKDAYS(Table1[[#This Row],[Order Date]],Table1[[#This Row],[Ship Date]])</f>
        <v>3</v>
      </c>
      <c r="Y1110" s="6">
        <v>1107.4079999999999</v>
      </c>
      <c r="Z1110" s="6">
        <v>12</v>
      </c>
      <c r="AA1110" s="6">
        <v>31.73</v>
      </c>
      <c r="AB1110" s="6">
        <v>2.5099999999999998</v>
      </c>
    </row>
    <row r="1111" spans="1:28" ht="77.25" x14ac:dyDescent="0.45">
      <c r="A1111" s="6">
        <v>317</v>
      </c>
      <c r="B1111" s="6">
        <v>86041</v>
      </c>
      <c r="C1111" s="7" t="s">
        <v>2149</v>
      </c>
      <c r="D1111" s="8" t="s">
        <v>53</v>
      </c>
      <c r="E1111" s="7" t="s">
        <v>147</v>
      </c>
      <c r="F1111" s="6">
        <v>0.09</v>
      </c>
      <c r="G1111" s="6">
        <v>7.38</v>
      </c>
      <c r="H1111" s="6">
        <v>5.21</v>
      </c>
      <c r="I1111" s="7" t="s">
        <v>43</v>
      </c>
      <c r="J1111" s="7" t="s">
        <v>62</v>
      </c>
      <c r="K1111" s="7" t="s">
        <v>32</v>
      </c>
      <c r="L1111" s="7" t="s">
        <v>99</v>
      </c>
      <c r="M1111" s="7" t="s">
        <v>47</v>
      </c>
      <c r="N1111" s="7" t="s">
        <v>2150</v>
      </c>
      <c r="O1111" s="6">
        <v>0.56000000000000005</v>
      </c>
      <c r="P1111" s="7" t="s">
        <v>36</v>
      </c>
      <c r="Q1111" s="7" t="s">
        <v>58</v>
      </c>
      <c r="R1111" s="7" t="s">
        <v>59</v>
      </c>
      <c r="S1111" s="8" t="s">
        <v>2151</v>
      </c>
      <c r="T1111" s="6">
        <v>91945</v>
      </c>
      <c r="U1111" s="9">
        <v>42172</v>
      </c>
      <c r="V1111" s="9">
        <v>42173</v>
      </c>
      <c r="W1111" s="9" t="s">
        <v>1932</v>
      </c>
      <c r="X1111" s="10">
        <f>NETWORKDAYS(Table1[[#This Row],[Order Date]],Table1[[#This Row],[Ship Date]])</f>
        <v>2</v>
      </c>
      <c r="Y1111" s="6">
        <v>-27.16</v>
      </c>
      <c r="Z1111" s="6">
        <v>9</v>
      </c>
      <c r="AA1111" s="6">
        <v>66.55</v>
      </c>
      <c r="AB1111" s="6">
        <v>7.29</v>
      </c>
    </row>
    <row r="1112" spans="1:28" ht="26.25" x14ac:dyDescent="0.45">
      <c r="A1112" s="6">
        <v>317</v>
      </c>
      <c r="B1112" s="6">
        <v>86041</v>
      </c>
      <c r="C1112" s="7" t="s">
        <v>2149</v>
      </c>
      <c r="D1112" s="8" t="s">
        <v>53</v>
      </c>
      <c r="E1112" s="7" t="s">
        <v>147</v>
      </c>
      <c r="F1112" s="6">
        <v>0.04</v>
      </c>
      <c r="G1112" s="6">
        <v>5.98</v>
      </c>
      <c r="H1112" s="6">
        <v>5.15</v>
      </c>
      <c r="I1112" s="7" t="s">
        <v>43</v>
      </c>
      <c r="J1112" s="7" t="s">
        <v>62</v>
      </c>
      <c r="K1112" s="7" t="s">
        <v>45</v>
      </c>
      <c r="L1112" s="7" t="s">
        <v>55</v>
      </c>
      <c r="M1112" s="7" t="s">
        <v>47</v>
      </c>
      <c r="N1112" s="7" t="s">
        <v>2152</v>
      </c>
      <c r="O1112" s="6">
        <v>0.36</v>
      </c>
      <c r="P1112" s="7" t="s">
        <v>36</v>
      </c>
      <c r="Q1112" s="7" t="s">
        <v>58</v>
      </c>
      <c r="R1112" s="7" t="s">
        <v>59</v>
      </c>
      <c r="S1112" s="8" t="s">
        <v>2151</v>
      </c>
      <c r="T1112" s="6">
        <v>91945</v>
      </c>
      <c r="U1112" s="9">
        <v>42172</v>
      </c>
      <c r="V1112" s="9">
        <v>42173</v>
      </c>
      <c r="W1112" s="9" t="s">
        <v>1932</v>
      </c>
      <c r="X1112" s="10">
        <f>NETWORKDAYS(Table1[[#This Row],[Order Date]],Table1[[#This Row],[Ship Date]])</f>
        <v>2</v>
      </c>
      <c r="Y1112" s="6">
        <v>-52.344000000000001</v>
      </c>
      <c r="Z1112" s="6">
        <v>17</v>
      </c>
      <c r="AA1112" s="6">
        <v>103.49</v>
      </c>
      <c r="AB1112" s="6">
        <v>5.94</v>
      </c>
    </row>
    <row r="1113" spans="1:28" ht="64.5" x14ac:dyDescent="0.45">
      <c r="A1113" s="6">
        <v>317</v>
      </c>
      <c r="B1113" s="6">
        <v>86041</v>
      </c>
      <c r="C1113" s="7" t="s">
        <v>2149</v>
      </c>
      <c r="D1113" s="8" t="s">
        <v>53</v>
      </c>
      <c r="E1113" s="7" t="s">
        <v>147</v>
      </c>
      <c r="F1113" s="6">
        <v>0.04</v>
      </c>
      <c r="G1113" s="6">
        <v>15.42</v>
      </c>
      <c r="H1113" s="6">
        <v>10.68</v>
      </c>
      <c r="I1113" s="7" t="s">
        <v>43</v>
      </c>
      <c r="J1113" s="7" t="s">
        <v>62</v>
      </c>
      <c r="K1113" s="7" t="s">
        <v>45</v>
      </c>
      <c r="L1113" s="7" t="s">
        <v>187</v>
      </c>
      <c r="M1113" s="7" t="s">
        <v>47</v>
      </c>
      <c r="N1113" s="7" t="s">
        <v>488</v>
      </c>
      <c r="O1113" s="6">
        <v>0.57999999999999996</v>
      </c>
      <c r="P1113" s="7" t="s">
        <v>36</v>
      </c>
      <c r="Q1113" s="7" t="s">
        <v>58</v>
      </c>
      <c r="R1113" s="7" t="s">
        <v>59</v>
      </c>
      <c r="S1113" s="8" t="s">
        <v>2151</v>
      </c>
      <c r="T1113" s="6">
        <v>91945</v>
      </c>
      <c r="U1113" s="9">
        <v>42172</v>
      </c>
      <c r="V1113" s="9">
        <v>42173</v>
      </c>
      <c r="W1113" s="9" t="s">
        <v>1932</v>
      </c>
      <c r="X1113" s="10">
        <f>NETWORKDAYS(Table1[[#This Row],[Order Date]],Table1[[#This Row],[Ship Date]])</f>
        <v>2</v>
      </c>
      <c r="Y1113" s="6">
        <v>-119.93600000000001</v>
      </c>
      <c r="Z1113" s="6">
        <v>12</v>
      </c>
      <c r="AA1113" s="6">
        <v>192.18</v>
      </c>
      <c r="AB1113" s="6">
        <v>15.38</v>
      </c>
    </row>
    <row r="1114" spans="1:28" ht="39" x14ac:dyDescent="0.45">
      <c r="A1114" s="6">
        <v>395</v>
      </c>
      <c r="B1114" s="6">
        <v>86384</v>
      </c>
      <c r="C1114" s="7" t="s">
        <v>2153</v>
      </c>
      <c r="D1114" s="8" t="s">
        <v>28</v>
      </c>
      <c r="E1114" s="7" t="s">
        <v>29</v>
      </c>
      <c r="F1114" s="6">
        <v>0.04</v>
      </c>
      <c r="G1114" s="6">
        <v>15.98</v>
      </c>
      <c r="H1114" s="6">
        <v>4</v>
      </c>
      <c r="I1114" s="7" t="s">
        <v>43</v>
      </c>
      <c r="J1114" s="7" t="s">
        <v>62</v>
      </c>
      <c r="K1114" s="7" t="s">
        <v>71</v>
      </c>
      <c r="L1114" s="7" t="s">
        <v>93</v>
      </c>
      <c r="M1114" s="7" t="s">
        <v>47</v>
      </c>
      <c r="N1114" s="7" t="s">
        <v>1776</v>
      </c>
      <c r="O1114" s="6">
        <v>0.37</v>
      </c>
      <c r="P1114" s="7" t="s">
        <v>36</v>
      </c>
      <c r="Q1114" s="7" t="s">
        <v>37</v>
      </c>
      <c r="R1114" s="7" t="s">
        <v>65</v>
      </c>
      <c r="S1114" s="8" t="s">
        <v>2154</v>
      </c>
      <c r="T1114" s="6">
        <v>28001</v>
      </c>
      <c r="U1114" s="9">
        <v>42173</v>
      </c>
      <c r="V1114" s="9">
        <v>42174</v>
      </c>
      <c r="W1114" s="9" t="s">
        <v>1932</v>
      </c>
      <c r="X1114" s="10">
        <f>NETWORKDAYS(Table1[[#This Row],[Order Date]],Table1[[#This Row],[Ship Date]])</f>
        <v>2</v>
      </c>
      <c r="Y1114" s="6">
        <v>-19.207999999999998</v>
      </c>
      <c r="Z1114" s="6">
        <v>4</v>
      </c>
      <c r="AA1114" s="6">
        <v>64.59</v>
      </c>
      <c r="AB1114" s="6">
        <v>15.94</v>
      </c>
    </row>
    <row r="1115" spans="1:28" ht="26.25" x14ac:dyDescent="0.45">
      <c r="A1115" s="6">
        <v>395</v>
      </c>
      <c r="B1115" s="6">
        <v>86384</v>
      </c>
      <c r="C1115" s="7" t="s">
        <v>2153</v>
      </c>
      <c r="D1115" s="8" t="s">
        <v>28</v>
      </c>
      <c r="E1115" s="7" t="s">
        <v>29</v>
      </c>
      <c r="F1115" s="6">
        <v>0.06</v>
      </c>
      <c r="G1115" s="6">
        <v>22.84</v>
      </c>
      <c r="H1115" s="6">
        <v>5.47</v>
      </c>
      <c r="I1115" s="7" t="s">
        <v>43</v>
      </c>
      <c r="J1115" s="7" t="s">
        <v>62</v>
      </c>
      <c r="K1115" s="7" t="s">
        <v>45</v>
      </c>
      <c r="L1115" s="7" t="s">
        <v>55</v>
      </c>
      <c r="M1115" s="7" t="s">
        <v>47</v>
      </c>
      <c r="N1115" s="7" t="s">
        <v>2155</v>
      </c>
      <c r="O1115" s="6">
        <v>0.39</v>
      </c>
      <c r="P1115" s="7" t="s">
        <v>36</v>
      </c>
      <c r="Q1115" s="7" t="s">
        <v>37</v>
      </c>
      <c r="R1115" s="7" t="s">
        <v>65</v>
      </c>
      <c r="S1115" s="8" t="s">
        <v>2154</v>
      </c>
      <c r="T1115" s="6">
        <v>28001</v>
      </c>
      <c r="U1115" s="9">
        <v>42173</v>
      </c>
      <c r="V1115" s="9">
        <v>42175</v>
      </c>
      <c r="W1115" s="9" t="s">
        <v>1932</v>
      </c>
      <c r="X1115" s="10">
        <f>NETWORKDAYS(Table1[[#This Row],[Order Date]],Table1[[#This Row],[Ship Date]])</f>
        <v>2</v>
      </c>
      <c r="Y1115" s="6">
        <v>7.44</v>
      </c>
      <c r="Z1115" s="6">
        <v>20</v>
      </c>
      <c r="AA1115" s="6">
        <v>461.94</v>
      </c>
      <c r="AB1115" s="6">
        <v>22.78</v>
      </c>
    </row>
    <row r="1116" spans="1:28" ht="51.75" x14ac:dyDescent="0.45">
      <c r="A1116" s="6">
        <v>152</v>
      </c>
      <c r="B1116" s="6">
        <v>89525</v>
      </c>
      <c r="C1116" s="7" t="s">
        <v>405</v>
      </c>
      <c r="D1116" s="8" t="s">
        <v>28</v>
      </c>
      <c r="E1116" s="7" t="s">
        <v>79</v>
      </c>
      <c r="F1116" s="6">
        <v>0.1</v>
      </c>
      <c r="G1116" s="6">
        <v>39.979999999999997</v>
      </c>
      <c r="H1116" s="6">
        <v>4</v>
      </c>
      <c r="I1116" s="7" t="s">
        <v>43</v>
      </c>
      <c r="J1116" s="7" t="s">
        <v>31</v>
      </c>
      <c r="K1116" s="7" t="s">
        <v>71</v>
      </c>
      <c r="L1116" s="7" t="s">
        <v>93</v>
      </c>
      <c r="M1116" s="7" t="s">
        <v>47</v>
      </c>
      <c r="N1116" s="7" t="s">
        <v>183</v>
      </c>
      <c r="O1116" s="6">
        <v>0.7</v>
      </c>
      <c r="P1116" s="7" t="s">
        <v>36</v>
      </c>
      <c r="Q1116" s="7" t="s">
        <v>37</v>
      </c>
      <c r="R1116" s="7" t="s">
        <v>369</v>
      </c>
      <c r="S1116" s="8" t="s">
        <v>407</v>
      </c>
      <c r="T1116" s="6">
        <v>37918</v>
      </c>
      <c r="U1116" s="9">
        <v>42173</v>
      </c>
      <c r="V1116" s="9">
        <v>42177</v>
      </c>
      <c r="W1116" s="9" t="s">
        <v>1932</v>
      </c>
      <c r="X1116" s="10">
        <f>NETWORKDAYS(Table1[[#This Row],[Order Date]],Table1[[#This Row],[Ship Date]])</f>
        <v>3</v>
      </c>
      <c r="Y1116" s="6">
        <v>360.24</v>
      </c>
      <c r="Z1116" s="6">
        <v>21</v>
      </c>
      <c r="AA1116" s="6">
        <v>772.56</v>
      </c>
      <c r="AB1116" s="6">
        <v>39.880000000000003</v>
      </c>
    </row>
    <row r="1117" spans="1:28" ht="51.75" x14ac:dyDescent="0.45">
      <c r="A1117" s="6">
        <v>1958</v>
      </c>
      <c r="B1117" s="6">
        <v>89819</v>
      </c>
      <c r="C1117" s="7" t="s">
        <v>2156</v>
      </c>
      <c r="D1117" s="8" t="s">
        <v>53</v>
      </c>
      <c r="E1117" s="7" t="s">
        <v>79</v>
      </c>
      <c r="F1117" s="6">
        <v>0.09</v>
      </c>
      <c r="G1117" s="6">
        <v>30.98</v>
      </c>
      <c r="H1117" s="6">
        <v>6.5</v>
      </c>
      <c r="I1117" s="7" t="s">
        <v>54</v>
      </c>
      <c r="J1117" s="7" t="s">
        <v>44</v>
      </c>
      <c r="K1117" s="7" t="s">
        <v>71</v>
      </c>
      <c r="L1117" s="7" t="s">
        <v>93</v>
      </c>
      <c r="M1117" s="7" t="s">
        <v>47</v>
      </c>
      <c r="N1117" s="7" t="s">
        <v>2157</v>
      </c>
      <c r="O1117" s="6">
        <v>0.64</v>
      </c>
      <c r="P1117" s="7" t="s">
        <v>36</v>
      </c>
      <c r="Q1117" s="7" t="s">
        <v>58</v>
      </c>
      <c r="R1117" s="7" t="s">
        <v>107</v>
      </c>
      <c r="S1117" s="8" t="s">
        <v>2158</v>
      </c>
      <c r="T1117" s="6">
        <v>97068</v>
      </c>
      <c r="U1117" s="9">
        <v>42173</v>
      </c>
      <c r="V1117" s="9">
        <v>42177</v>
      </c>
      <c r="W1117" s="9" t="s">
        <v>1932</v>
      </c>
      <c r="X1117" s="10">
        <f>NETWORKDAYS(Table1[[#This Row],[Order Date]],Table1[[#This Row],[Ship Date]])</f>
        <v>3</v>
      </c>
      <c r="Y1117" s="6">
        <v>-55.97</v>
      </c>
      <c r="Z1117" s="6">
        <v>7</v>
      </c>
      <c r="AA1117" s="6">
        <v>204.34</v>
      </c>
      <c r="AB1117" s="6">
        <v>30.89</v>
      </c>
    </row>
    <row r="1118" spans="1:28" ht="39" x14ac:dyDescent="0.45">
      <c r="A1118" s="6">
        <v>2954</v>
      </c>
      <c r="B1118" s="6">
        <v>86427</v>
      </c>
      <c r="C1118" s="7" t="s">
        <v>2159</v>
      </c>
      <c r="D1118" s="8" t="s">
        <v>42</v>
      </c>
      <c r="E1118" s="7" t="s">
        <v>79</v>
      </c>
      <c r="F1118" s="6">
        <v>0.09</v>
      </c>
      <c r="G1118" s="6">
        <v>12.22</v>
      </c>
      <c r="H1118" s="6">
        <v>2.85</v>
      </c>
      <c r="I1118" s="7" t="s">
        <v>43</v>
      </c>
      <c r="J1118" s="7" t="s">
        <v>44</v>
      </c>
      <c r="K1118" s="7" t="s">
        <v>32</v>
      </c>
      <c r="L1118" s="7" t="s">
        <v>99</v>
      </c>
      <c r="M1118" s="7" t="s">
        <v>94</v>
      </c>
      <c r="N1118" s="7" t="s">
        <v>813</v>
      </c>
      <c r="O1118" s="6">
        <v>0.55000000000000004</v>
      </c>
      <c r="P1118" s="7" t="s">
        <v>36</v>
      </c>
      <c r="Q1118" s="7" t="s">
        <v>49</v>
      </c>
      <c r="R1118" s="7" t="s">
        <v>50</v>
      </c>
      <c r="S1118" s="8" t="s">
        <v>2160</v>
      </c>
      <c r="T1118" s="6">
        <v>55119</v>
      </c>
      <c r="U1118" s="9">
        <v>42173</v>
      </c>
      <c r="V1118" s="9">
        <v>42180</v>
      </c>
      <c r="W1118" s="9" t="s">
        <v>1932</v>
      </c>
      <c r="X1118" s="10">
        <f>NETWORKDAYS(Table1[[#This Row],[Order Date]],Table1[[#This Row],[Ship Date]])</f>
        <v>6</v>
      </c>
      <c r="Y1118" s="6">
        <v>70.676699999999997</v>
      </c>
      <c r="Z1118" s="6">
        <v>9</v>
      </c>
      <c r="AA1118" s="6">
        <v>102.43</v>
      </c>
      <c r="AB1118" s="6">
        <v>12.13</v>
      </c>
    </row>
    <row r="1119" spans="1:28" ht="51.75" x14ac:dyDescent="0.45">
      <c r="A1119" s="6">
        <v>553</v>
      </c>
      <c r="B1119" s="6">
        <v>359</v>
      </c>
      <c r="C1119" s="7" t="s">
        <v>310</v>
      </c>
      <c r="D1119" s="8" t="s">
        <v>53</v>
      </c>
      <c r="E1119" s="7" t="s">
        <v>86</v>
      </c>
      <c r="F1119" s="6">
        <v>0.08</v>
      </c>
      <c r="G1119" s="6">
        <v>124.49</v>
      </c>
      <c r="H1119" s="6">
        <v>51.94</v>
      </c>
      <c r="I1119" s="7" t="s">
        <v>30</v>
      </c>
      <c r="J1119" s="7" t="s">
        <v>62</v>
      </c>
      <c r="K1119" s="7" t="s">
        <v>32</v>
      </c>
      <c r="L1119" s="7" t="s">
        <v>33</v>
      </c>
      <c r="M1119" s="7" t="s">
        <v>34</v>
      </c>
      <c r="N1119" s="7" t="s">
        <v>1063</v>
      </c>
      <c r="O1119" s="6">
        <v>0.63</v>
      </c>
      <c r="P1119" s="7" t="s">
        <v>36</v>
      </c>
      <c r="Q1119" s="7" t="s">
        <v>58</v>
      </c>
      <c r="R1119" s="7" t="s">
        <v>59</v>
      </c>
      <c r="S1119" s="8" t="s">
        <v>68</v>
      </c>
      <c r="T1119" s="6">
        <v>90008</v>
      </c>
      <c r="U1119" s="9">
        <v>42173</v>
      </c>
      <c r="V1119" s="9">
        <v>42174</v>
      </c>
      <c r="W1119" s="9" t="s">
        <v>1932</v>
      </c>
      <c r="X1119" s="10">
        <f>NETWORKDAYS(Table1[[#This Row],[Order Date]],Table1[[#This Row],[Ship Date]])</f>
        <v>2</v>
      </c>
      <c r="Y1119" s="6">
        <v>-500.38</v>
      </c>
      <c r="Z1119" s="6">
        <v>56</v>
      </c>
      <c r="AA1119" s="6">
        <v>6831.37</v>
      </c>
      <c r="AB1119" s="6">
        <v>124.41</v>
      </c>
    </row>
    <row r="1120" spans="1:28" ht="51.75" x14ac:dyDescent="0.45">
      <c r="A1120" s="6">
        <v>555</v>
      </c>
      <c r="B1120" s="6">
        <v>86192</v>
      </c>
      <c r="C1120" s="7" t="s">
        <v>312</v>
      </c>
      <c r="D1120" s="8" t="s">
        <v>53</v>
      </c>
      <c r="E1120" s="7" t="s">
        <v>86</v>
      </c>
      <c r="F1120" s="6">
        <v>0.08</v>
      </c>
      <c r="G1120" s="6">
        <v>124.49</v>
      </c>
      <c r="H1120" s="6">
        <v>51.94</v>
      </c>
      <c r="I1120" s="7" t="s">
        <v>30</v>
      </c>
      <c r="J1120" s="7" t="s">
        <v>62</v>
      </c>
      <c r="K1120" s="7" t="s">
        <v>32</v>
      </c>
      <c r="L1120" s="7" t="s">
        <v>33</v>
      </c>
      <c r="M1120" s="7" t="s">
        <v>34</v>
      </c>
      <c r="N1120" s="7" t="s">
        <v>1063</v>
      </c>
      <c r="O1120" s="6">
        <v>0.63</v>
      </c>
      <c r="P1120" s="7" t="s">
        <v>36</v>
      </c>
      <c r="Q1120" s="7" t="s">
        <v>58</v>
      </c>
      <c r="R1120" s="7" t="s">
        <v>114</v>
      </c>
      <c r="S1120" s="8" t="s">
        <v>313</v>
      </c>
      <c r="T1120" s="6">
        <v>84062</v>
      </c>
      <c r="U1120" s="9">
        <v>42173</v>
      </c>
      <c r="V1120" s="9">
        <v>42174</v>
      </c>
      <c r="W1120" s="9" t="s">
        <v>1932</v>
      </c>
      <c r="X1120" s="10">
        <f>NETWORKDAYS(Table1[[#This Row],[Order Date]],Table1[[#This Row],[Ship Date]])</f>
        <v>2</v>
      </c>
      <c r="Y1120" s="6">
        <v>-250.19</v>
      </c>
      <c r="Z1120" s="6">
        <v>14</v>
      </c>
      <c r="AA1120" s="6">
        <v>1707.84</v>
      </c>
      <c r="AB1120" s="6">
        <v>124.41</v>
      </c>
    </row>
    <row r="1121" spans="1:28" ht="77.25" x14ac:dyDescent="0.45">
      <c r="A1121" s="6">
        <v>2016</v>
      </c>
      <c r="B1121" s="6">
        <v>86874</v>
      </c>
      <c r="C1121" s="7" t="s">
        <v>2161</v>
      </c>
      <c r="D1121" s="8" t="s">
        <v>42</v>
      </c>
      <c r="E1121" s="7" t="s">
        <v>86</v>
      </c>
      <c r="F1121" s="6">
        <v>0.1</v>
      </c>
      <c r="G1121" s="6">
        <v>10.48</v>
      </c>
      <c r="H1121" s="6">
        <v>2.89</v>
      </c>
      <c r="I1121" s="7" t="s">
        <v>43</v>
      </c>
      <c r="J1121" s="7" t="s">
        <v>62</v>
      </c>
      <c r="K1121" s="7" t="s">
        <v>45</v>
      </c>
      <c r="L1121" s="7" t="s">
        <v>105</v>
      </c>
      <c r="M1121" s="7" t="s">
        <v>94</v>
      </c>
      <c r="N1121" s="7" t="s">
        <v>1850</v>
      </c>
      <c r="O1121" s="6">
        <v>0.6</v>
      </c>
      <c r="P1121" s="7" t="s">
        <v>36</v>
      </c>
      <c r="Q1121" s="7" t="s">
        <v>49</v>
      </c>
      <c r="R1121" s="7" t="s">
        <v>192</v>
      </c>
      <c r="S1121" s="8" t="s">
        <v>713</v>
      </c>
      <c r="T1121" s="6">
        <v>48195</v>
      </c>
      <c r="U1121" s="9">
        <v>42173</v>
      </c>
      <c r="V1121" s="9">
        <v>42174</v>
      </c>
      <c r="W1121" s="9" t="s">
        <v>1932</v>
      </c>
      <c r="X1121" s="10">
        <f>NETWORKDAYS(Table1[[#This Row],[Order Date]],Table1[[#This Row],[Ship Date]])</f>
        <v>2</v>
      </c>
      <c r="Y1121" s="6">
        <v>-8.9039999999999999</v>
      </c>
      <c r="Z1121" s="6">
        <v>4</v>
      </c>
      <c r="AA1121" s="6">
        <v>40.29</v>
      </c>
      <c r="AB1121" s="6">
        <v>10.38</v>
      </c>
    </row>
    <row r="1122" spans="1:28" ht="64.5" x14ac:dyDescent="0.45">
      <c r="A1122" s="6">
        <v>594</v>
      </c>
      <c r="B1122" s="6">
        <v>86311</v>
      </c>
      <c r="C1122" s="7" t="s">
        <v>2162</v>
      </c>
      <c r="D1122" s="8" t="s">
        <v>42</v>
      </c>
      <c r="E1122" s="7" t="s">
        <v>29</v>
      </c>
      <c r="F1122" s="6">
        <v>0.04</v>
      </c>
      <c r="G1122" s="6">
        <v>39.479999999999997</v>
      </c>
      <c r="H1122" s="6">
        <v>1.99</v>
      </c>
      <c r="I1122" s="7" t="s">
        <v>43</v>
      </c>
      <c r="J1122" s="7" t="s">
        <v>44</v>
      </c>
      <c r="K1122" s="7" t="s">
        <v>71</v>
      </c>
      <c r="L1122" s="7" t="s">
        <v>93</v>
      </c>
      <c r="M1122" s="7" t="s">
        <v>94</v>
      </c>
      <c r="N1122" s="7" t="s">
        <v>1170</v>
      </c>
      <c r="O1122" s="6">
        <v>0.54</v>
      </c>
      <c r="P1122" s="7" t="s">
        <v>36</v>
      </c>
      <c r="Q1122" s="7" t="s">
        <v>49</v>
      </c>
      <c r="R1122" s="7" t="s">
        <v>256</v>
      </c>
      <c r="S1122" s="8" t="s">
        <v>2163</v>
      </c>
      <c r="T1122" s="6">
        <v>46016</v>
      </c>
      <c r="U1122" s="9">
        <v>42174</v>
      </c>
      <c r="V1122" s="9">
        <v>42177</v>
      </c>
      <c r="W1122" s="9" t="s">
        <v>1932</v>
      </c>
      <c r="X1122" s="10">
        <f>NETWORKDAYS(Table1[[#This Row],[Order Date]],Table1[[#This Row],[Ship Date]])</f>
        <v>2</v>
      </c>
      <c r="Y1122" s="6">
        <v>484.8492</v>
      </c>
      <c r="Z1122" s="6">
        <v>18</v>
      </c>
      <c r="AA1122" s="6">
        <v>702.68</v>
      </c>
      <c r="AB1122" s="6">
        <v>39.44</v>
      </c>
    </row>
    <row r="1123" spans="1:28" ht="64.5" x14ac:dyDescent="0.45">
      <c r="A1123" s="6">
        <v>594</v>
      </c>
      <c r="B1123" s="6">
        <v>86311</v>
      </c>
      <c r="C1123" s="7" t="s">
        <v>2162</v>
      </c>
      <c r="D1123" s="8" t="s">
        <v>42</v>
      </c>
      <c r="E1123" s="7" t="s">
        <v>29</v>
      </c>
      <c r="F1123" s="6">
        <v>0.04</v>
      </c>
      <c r="G1123" s="6">
        <v>3.7</v>
      </c>
      <c r="H1123" s="6">
        <v>1.61</v>
      </c>
      <c r="I1123" s="7" t="s">
        <v>43</v>
      </c>
      <c r="J1123" s="7" t="s">
        <v>44</v>
      </c>
      <c r="K1123" s="7" t="s">
        <v>32</v>
      </c>
      <c r="L1123" s="7" t="s">
        <v>99</v>
      </c>
      <c r="M1123" s="7" t="s">
        <v>56</v>
      </c>
      <c r="N1123" s="7" t="s">
        <v>2164</v>
      </c>
      <c r="O1123" s="6">
        <v>0.44</v>
      </c>
      <c r="P1123" s="7" t="s">
        <v>36</v>
      </c>
      <c r="Q1123" s="7" t="s">
        <v>49</v>
      </c>
      <c r="R1123" s="7" t="s">
        <v>256</v>
      </c>
      <c r="S1123" s="8" t="s">
        <v>2163</v>
      </c>
      <c r="T1123" s="6">
        <v>46016</v>
      </c>
      <c r="U1123" s="9">
        <v>42174</v>
      </c>
      <c r="V1123" s="9">
        <v>42175</v>
      </c>
      <c r="W1123" s="9" t="s">
        <v>1932</v>
      </c>
      <c r="X1123" s="10">
        <f>NETWORKDAYS(Table1[[#This Row],[Order Date]],Table1[[#This Row],[Ship Date]])</f>
        <v>1</v>
      </c>
      <c r="Y1123" s="6">
        <v>18</v>
      </c>
      <c r="Z1123" s="6">
        <v>18</v>
      </c>
      <c r="AA1123" s="6">
        <v>67.239999999999995</v>
      </c>
      <c r="AB1123" s="6">
        <v>3.66</v>
      </c>
    </row>
    <row r="1124" spans="1:28" ht="77.25" x14ac:dyDescent="0.45">
      <c r="A1124" s="6">
        <v>1009</v>
      </c>
      <c r="B1124" s="6">
        <v>88372</v>
      </c>
      <c r="C1124" s="7" t="s">
        <v>2165</v>
      </c>
      <c r="D1124" s="8" t="s">
        <v>78</v>
      </c>
      <c r="E1124" s="7" t="s">
        <v>70</v>
      </c>
      <c r="F1124" s="6">
        <v>0.1</v>
      </c>
      <c r="G1124" s="6">
        <v>550.98</v>
      </c>
      <c r="H1124" s="6">
        <v>45.7</v>
      </c>
      <c r="I1124" s="7" t="s">
        <v>30</v>
      </c>
      <c r="J1124" s="7" t="s">
        <v>62</v>
      </c>
      <c r="K1124" s="7" t="s">
        <v>32</v>
      </c>
      <c r="L1124" s="7" t="s">
        <v>33</v>
      </c>
      <c r="M1124" s="7" t="s">
        <v>34</v>
      </c>
      <c r="N1124" s="7" t="s">
        <v>2166</v>
      </c>
      <c r="O1124" s="6">
        <v>0.71</v>
      </c>
      <c r="P1124" s="7" t="s">
        <v>36</v>
      </c>
      <c r="Q1124" s="7" t="s">
        <v>82</v>
      </c>
      <c r="R1124" s="7" t="s">
        <v>298</v>
      </c>
      <c r="S1124" s="8" t="s">
        <v>2167</v>
      </c>
      <c r="T1124" s="6">
        <v>4072</v>
      </c>
      <c r="U1124" s="9">
        <v>42174</v>
      </c>
      <c r="V1124" s="9">
        <v>42176</v>
      </c>
      <c r="W1124" s="9" t="s">
        <v>1932</v>
      </c>
      <c r="X1124" s="10">
        <f>NETWORKDAYS(Table1[[#This Row],[Order Date]],Table1[[#This Row],[Ship Date]])</f>
        <v>1</v>
      </c>
      <c r="Y1124" s="6">
        <v>818.54617499999995</v>
      </c>
      <c r="Z1124" s="6">
        <v>14</v>
      </c>
      <c r="AA1124" s="6">
        <v>6963.67</v>
      </c>
      <c r="AB1124" s="6">
        <v>550.88</v>
      </c>
    </row>
    <row r="1125" spans="1:28" ht="51.75" x14ac:dyDescent="0.45">
      <c r="A1125" s="6">
        <v>1956</v>
      </c>
      <c r="B1125" s="6">
        <v>89820</v>
      </c>
      <c r="C1125" s="7" t="s">
        <v>2168</v>
      </c>
      <c r="D1125" s="8" t="s">
        <v>53</v>
      </c>
      <c r="E1125" s="7" t="s">
        <v>70</v>
      </c>
      <c r="F1125" s="6">
        <v>0.09</v>
      </c>
      <c r="G1125" s="6">
        <v>40.98</v>
      </c>
      <c r="H1125" s="6">
        <v>6.5</v>
      </c>
      <c r="I1125" s="7" t="s">
        <v>43</v>
      </c>
      <c r="J1125" s="7" t="s">
        <v>44</v>
      </c>
      <c r="K1125" s="7" t="s">
        <v>71</v>
      </c>
      <c r="L1125" s="7" t="s">
        <v>93</v>
      </c>
      <c r="M1125" s="7" t="s">
        <v>47</v>
      </c>
      <c r="N1125" s="7" t="s">
        <v>1464</v>
      </c>
      <c r="O1125" s="6">
        <v>0.74</v>
      </c>
      <c r="P1125" s="7" t="s">
        <v>36</v>
      </c>
      <c r="Q1125" s="7" t="s">
        <v>58</v>
      </c>
      <c r="R1125" s="7" t="s">
        <v>442</v>
      </c>
      <c r="S1125" s="8" t="s">
        <v>1223</v>
      </c>
      <c r="T1125" s="6">
        <v>80027</v>
      </c>
      <c r="U1125" s="9">
        <v>42174</v>
      </c>
      <c r="V1125" s="9">
        <v>42176</v>
      </c>
      <c r="W1125" s="9" t="s">
        <v>1932</v>
      </c>
      <c r="X1125" s="10">
        <f>NETWORKDAYS(Table1[[#This Row],[Order Date]],Table1[[#This Row],[Ship Date]])</f>
        <v>1</v>
      </c>
      <c r="Y1125" s="6">
        <v>-50.244999999999997</v>
      </c>
      <c r="Z1125" s="6">
        <v>19</v>
      </c>
      <c r="AA1125" s="6">
        <v>746.91</v>
      </c>
      <c r="AB1125" s="6">
        <v>40.89</v>
      </c>
    </row>
    <row r="1126" spans="1:28" ht="39" x14ac:dyDescent="0.45">
      <c r="A1126" s="6">
        <v>796</v>
      </c>
      <c r="B1126" s="6">
        <v>86869</v>
      </c>
      <c r="C1126" s="7" t="s">
        <v>910</v>
      </c>
      <c r="D1126" s="8" t="s">
        <v>42</v>
      </c>
      <c r="E1126" s="7" t="s">
        <v>147</v>
      </c>
      <c r="F1126" s="6">
        <v>0.1</v>
      </c>
      <c r="G1126" s="6">
        <v>14.42</v>
      </c>
      <c r="H1126" s="6">
        <v>6.75</v>
      </c>
      <c r="I1126" s="7" t="s">
        <v>43</v>
      </c>
      <c r="J1126" s="7" t="s">
        <v>62</v>
      </c>
      <c r="K1126" s="7" t="s">
        <v>45</v>
      </c>
      <c r="L1126" s="7" t="s">
        <v>63</v>
      </c>
      <c r="M1126" s="7" t="s">
        <v>112</v>
      </c>
      <c r="N1126" s="7" t="s">
        <v>871</v>
      </c>
      <c r="O1126" s="6">
        <v>0.52</v>
      </c>
      <c r="P1126" s="7" t="s">
        <v>36</v>
      </c>
      <c r="Q1126" s="7" t="s">
        <v>49</v>
      </c>
      <c r="R1126" s="7" t="s">
        <v>225</v>
      </c>
      <c r="S1126" s="8" t="s">
        <v>796</v>
      </c>
      <c r="T1126" s="6">
        <v>68046</v>
      </c>
      <c r="U1126" s="9">
        <v>42174</v>
      </c>
      <c r="V1126" s="9">
        <v>42177</v>
      </c>
      <c r="W1126" s="9" t="s">
        <v>1932</v>
      </c>
      <c r="X1126" s="10">
        <f>NETWORKDAYS(Table1[[#This Row],[Order Date]],Table1[[#This Row],[Ship Date]])</f>
        <v>2</v>
      </c>
      <c r="Y1126" s="6">
        <v>-20.103999999999999</v>
      </c>
      <c r="Z1126" s="6">
        <v>1</v>
      </c>
      <c r="AA1126" s="6">
        <v>15.49</v>
      </c>
      <c r="AB1126" s="6">
        <v>14.32</v>
      </c>
    </row>
    <row r="1127" spans="1:28" ht="90" x14ac:dyDescent="0.45">
      <c r="A1127" s="6">
        <v>2323</v>
      </c>
      <c r="B1127" s="6">
        <v>88722</v>
      </c>
      <c r="C1127" s="7" t="s">
        <v>2169</v>
      </c>
      <c r="D1127" s="8" t="s">
        <v>53</v>
      </c>
      <c r="E1127" s="7" t="s">
        <v>147</v>
      </c>
      <c r="F1127" s="6">
        <v>0.06</v>
      </c>
      <c r="G1127" s="6">
        <v>4.9800000000000004</v>
      </c>
      <c r="H1127" s="6">
        <v>4.62</v>
      </c>
      <c r="I1127" s="7" t="s">
        <v>54</v>
      </c>
      <c r="J1127" s="7" t="s">
        <v>31</v>
      </c>
      <c r="K1127" s="7" t="s">
        <v>71</v>
      </c>
      <c r="L1127" s="7" t="s">
        <v>93</v>
      </c>
      <c r="M1127" s="7" t="s">
        <v>94</v>
      </c>
      <c r="N1127" s="7" t="s">
        <v>1132</v>
      </c>
      <c r="O1127" s="6">
        <v>0.64</v>
      </c>
      <c r="P1127" s="7" t="s">
        <v>36</v>
      </c>
      <c r="Q1127" s="7" t="s">
        <v>58</v>
      </c>
      <c r="R1127" s="7" t="s">
        <v>59</v>
      </c>
      <c r="S1127" s="8" t="s">
        <v>1121</v>
      </c>
      <c r="T1127" s="6">
        <v>92236</v>
      </c>
      <c r="U1127" s="9">
        <v>42174</v>
      </c>
      <c r="V1127" s="9">
        <v>42174</v>
      </c>
      <c r="W1127" s="9" t="s">
        <v>1932</v>
      </c>
      <c r="X1127" s="10">
        <f>NETWORKDAYS(Table1[[#This Row],[Order Date]],Table1[[#This Row],[Ship Date]])</f>
        <v>1</v>
      </c>
      <c r="Y1127" s="6">
        <v>-27.004999999999999</v>
      </c>
      <c r="Z1127" s="6">
        <v>7</v>
      </c>
      <c r="AA1127" s="6">
        <v>38.74</v>
      </c>
      <c r="AB1127" s="6">
        <v>4.92</v>
      </c>
    </row>
    <row r="1128" spans="1:28" ht="90" x14ac:dyDescent="0.45">
      <c r="A1128" s="6">
        <v>3138</v>
      </c>
      <c r="B1128" s="6">
        <v>86796</v>
      </c>
      <c r="C1128" s="7" t="s">
        <v>2170</v>
      </c>
      <c r="D1128" s="8" t="s">
        <v>78</v>
      </c>
      <c r="E1128" s="7" t="s">
        <v>147</v>
      </c>
      <c r="F1128" s="6">
        <v>0.05</v>
      </c>
      <c r="G1128" s="6">
        <v>4.0599999999999996</v>
      </c>
      <c r="H1128" s="6">
        <v>6.89</v>
      </c>
      <c r="I1128" s="7" t="s">
        <v>54</v>
      </c>
      <c r="J1128" s="7" t="s">
        <v>62</v>
      </c>
      <c r="K1128" s="7" t="s">
        <v>45</v>
      </c>
      <c r="L1128" s="7" t="s">
        <v>63</v>
      </c>
      <c r="M1128" s="7" t="s">
        <v>47</v>
      </c>
      <c r="N1128" s="7" t="s">
        <v>1186</v>
      </c>
      <c r="O1128" s="6">
        <v>0.6</v>
      </c>
      <c r="P1128" s="7" t="s">
        <v>36</v>
      </c>
      <c r="Q1128" s="7" t="s">
        <v>82</v>
      </c>
      <c r="R1128" s="7" t="s">
        <v>302</v>
      </c>
      <c r="S1128" s="8" t="s">
        <v>2171</v>
      </c>
      <c r="T1128" s="6">
        <v>3053</v>
      </c>
      <c r="U1128" s="9">
        <v>42174</v>
      </c>
      <c r="V1128" s="9">
        <v>42176</v>
      </c>
      <c r="W1128" s="9" t="s">
        <v>1932</v>
      </c>
      <c r="X1128" s="10">
        <f>NETWORKDAYS(Table1[[#This Row],[Order Date]],Table1[[#This Row],[Ship Date]])</f>
        <v>1</v>
      </c>
      <c r="Y1128" s="6">
        <v>-122.83499999999999</v>
      </c>
      <c r="Z1128" s="6">
        <v>22</v>
      </c>
      <c r="AA1128" s="6">
        <v>92.57</v>
      </c>
      <c r="AB1128" s="6">
        <v>4.01</v>
      </c>
    </row>
    <row r="1129" spans="1:28" ht="77.25" x14ac:dyDescent="0.45">
      <c r="A1129" s="6">
        <v>3167</v>
      </c>
      <c r="B1129" s="6">
        <v>86491</v>
      </c>
      <c r="C1129" s="7" t="s">
        <v>2172</v>
      </c>
      <c r="D1129" s="8" t="s">
        <v>28</v>
      </c>
      <c r="E1129" s="7" t="s">
        <v>147</v>
      </c>
      <c r="F1129" s="6">
        <v>7.0000000000000007E-2</v>
      </c>
      <c r="G1129" s="6">
        <v>280.98</v>
      </c>
      <c r="H1129" s="6">
        <v>57</v>
      </c>
      <c r="I1129" s="7" t="s">
        <v>30</v>
      </c>
      <c r="J1129" s="7" t="s">
        <v>62</v>
      </c>
      <c r="K1129" s="7" t="s">
        <v>32</v>
      </c>
      <c r="L1129" s="7" t="s">
        <v>80</v>
      </c>
      <c r="M1129" s="7" t="s">
        <v>73</v>
      </c>
      <c r="N1129" s="7" t="s">
        <v>1753</v>
      </c>
      <c r="O1129" s="6">
        <v>0.78</v>
      </c>
      <c r="P1129" s="7" t="s">
        <v>36</v>
      </c>
      <c r="Q1129" s="7" t="s">
        <v>37</v>
      </c>
      <c r="R1129" s="7" t="s">
        <v>96</v>
      </c>
      <c r="S1129" s="8" t="s">
        <v>2173</v>
      </c>
      <c r="T1129" s="6">
        <v>32004</v>
      </c>
      <c r="U1129" s="9">
        <v>42174</v>
      </c>
      <c r="V1129" s="9">
        <v>42175</v>
      </c>
      <c r="W1129" s="9" t="s">
        <v>1932</v>
      </c>
      <c r="X1129" s="10">
        <f>NETWORKDAYS(Table1[[#This Row],[Order Date]],Table1[[#This Row],[Ship Date]])</f>
        <v>1</v>
      </c>
      <c r="Y1129" s="6">
        <v>-283.9914</v>
      </c>
      <c r="Z1129" s="6">
        <v>14</v>
      </c>
      <c r="AA1129" s="6">
        <v>3936.61</v>
      </c>
      <c r="AB1129" s="6">
        <v>280.91000000000003</v>
      </c>
    </row>
    <row r="1130" spans="1:28" ht="39" x14ac:dyDescent="0.45">
      <c r="A1130" s="6">
        <v>3167</v>
      </c>
      <c r="B1130" s="6">
        <v>86491</v>
      </c>
      <c r="C1130" s="7" t="s">
        <v>2172</v>
      </c>
      <c r="D1130" s="8" t="s">
        <v>28</v>
      </c>
      <c r="E1130" s="7" t="s">
        <v>147</v>
      </c>
      <c r="F1130" s="6">
        <v>0</v>
      </c>
      <c r="G1130" s="6">
        <v>4.9800000000000004</v>
      </c>
      <c r="H1130" s="6">
        <v>7.44</v>
      </c>
      <c r="I1130" s="7" t="s">
        <v>43</v>
      </c>
      <c r="J1130" s="7" t="s">
        <v>62</v>
      </c>
      <c r="K1130" s="7" t="s">
        <v>45</v>
      </c>
      <c r="L1130" s="7" t="s">
        <v>55</v>
      </c>
      <c r="M1130" s="7" t="s">
        <v>47</v>
      </c>
      <c r="N1130" s="7" t="s">
        <v>311</v>
      </c>
      <c r="O1130" s="6">
        <v>0.36</v>
      </c>
      <c r="P1130" s="7" t="s">
        <v>36</v>
      </c>
      <c r="Q1130" s="7" t="s">
        <v>37</v>
      </c>
      <c r="R1130" s="7" t="s">
        <v>96</v>
      </c>
      <c r="S1130" s="8" t="s">
        <v>2173</v>
      </c>
      <c r="T1130" s="6">
        <v>32004</v>
      </c>
      <c r="U1130" s="9">
        <v>42174</v>
      </c>
      <c r="V1130" s="9">
        <v>42176</v>
      </c>
      <c r="W1130" s="9" t="s">
        <v>1932</v>
      </c>
      <c r="X1130" s="10">
        <f>NETWORKDAYS(Table1[[#This Row],[Order Date]],Table1[[#This Row],[Ship Date]])</f>
        <v>1</v>
      </c>
      <c r="Y1130" s="6">
        <v>-195.34200000000001</v>
      </c>
      <c r="Z1130" s="6">
        <v>15</v>
      </c>
      <c r="AA1130" s="6">
        <v>78.31</v>
      </c>
      <c r="AB1130" s="6">
        <v>4.9800000000000004</v>
      </c>
    </row>
    <row r="1131" spans="1:28" ht="39" x14ac:dyDescent="0.45">
      <c r="A1131" s="6">
        <v>3167</v>
      </c>
      <c r="B1131" s="6">
        <v>86491</v>
      </c>
      <c r="C1131" s="7" t="s">
        <v>2172</v>
      </c>
      <c r="D1131" s="8" t="s">
        <v>28</v>
      </c>
      <c r="E1131" s="7" t="s">
        <v>147</v>
      </c>
      <c r="F1131" s="6">
        <v>0.1</v>
      </c>
      <c r="G1131" s="6">
        <v>3.98</v>
      </c>
      <c r="H1131" s="6">
        <v>0.83</v>
      </c>
      <c r="I1131" s="7" t="s">
        <v>43</v>
      </c>
      <c r="J1131" s="7" t="s">
        <v>62</v>
      </c>
      <c r="K1131" s="7" t="s">
        <v>45</v>
      </c>
      <c r="L1131" s="7" t="s">
        <v>105</v>
      </c>
      <c r="M1131" s="7" t="s">
        <v>56</v>
      </c>
      <c r="N1131" s="7" t="s">
        <v>2174</v>
      </c>
      <c r="O1131" s="6">
        <v>0.51</v>
      </c>
      <c r="P1131" s="7" t="s">
        <v>36</v>
      </c>
      <c r="Q1131" s="7" t="s">
        <v>37</v>
      </c>
      <c r="R1131" s="7" t="s">
        <v>96</v>
      </c>
      <c r="S1131" s="8" t="s">
        <v>2173</v>
      </c>
      <c r="T1131" s="6">
        <v>32004</v>
      </c>
      <c r="U1131" s="9">
        <v>42174</v>
      </c>
      <c r="V1131" s="9">
        <v>42176</v>
      </c>
      <c r="W1131" s="9" t="s">
        <v>1932</v>
      </c>
      <c r="X1131" s="10">
        <f>NETWORKDAYS(Table1[[#This Row],[Order Date]],Table1[[#This Row],[Ship Date]])</f>
        <v>1</v>
      </c>
      <c r="Y1131" s="6">
        <v>-89.709199999999996</v>
      </c>
      <c r="Z1131" s="6">
        <v>11</v>
      </c>
      <c r="AA1131" s="6">
        <v>42.46</v>
      </c>
      <c r="AB1131" s="6">
        <v>3.88</v>
      </c>
    </row>
    <row r="1132" spans="1:28" ht="64.5" x14ac:dyDescent="0.45">
      <c r="A1132" s="6">
        <v>491</v>
      </c>
      <c r="B1132" s="6">
        <v>6562</v>
      </c>
      <c r="C1132" s="7" t="s">
        <v>2175</v>
      </c>
      <c r="D1132" s="8" t="s">
        <v>78</v>
      </c>
      <c r="E1132" s="7" t="s">
        <v>29</v>
      </c>
      <c r="F1132" s="6">
        <v>0.02</v>
      </c>
      <c r="G1132" s="6">
        <v>1360.14</v>
      </c>
      <c r="H1132" s="6">
        <v>14.7</v>
      </c>
      <c r="I1132" s="7" t="s">
        <v>30</v>
      </c>
      <c r="J1132" s="7" t="s">
        <v>44</v>
      </c>
      <c r="K1132" s="7" t="s">
        <v>71</v>
      </c>
      <c r="L1132" s="7" t="s">
        <v>72</v>
      </c>
      <c r="M1132" s="7" t="s">
        <v>73</v>
      </c>
      <c r="N1132" s="7" t="s">
        <v>829</v>
      </c>
      <c r="O1132" s="6">
        <v>0.59</v>
      </c>
      <c r="P1132" s="7" t="s">
        <v>36</v>
      </c>
      <c r="Q1132" s="7" t="s">
        <v>82</v>
      </c>
      <c r="R1132" s="7" t="s">
        <v>83</v>
      </c>
      <c r="S1132" s="8" t="s">
        <v>84</v>
      </c>
      <c r="T1132" s="6">
        <v>10154</v>
      </c>
      <c r="U1132" s="9">
        <v>42175</v>
      </c>
      <c r="V1132" s="9">
        <v>42177</v>
      </c>
      <c r="W1132" s="9" t="s">
        <v>1932</v>
      </c>
      <c r="X1132" s="10">
        <f>NETWORKDAYS(Table1[[#This Row],[Order Date]],Table1[[#This Row],[Ship Date]])</f>
        <v>1</v>
      </c>
      <c r="Y1132" s="6">
        <v>2028.12</v>
      </c>
      <c r="Z1132" s="6">
        <v>22</v>
      </c>
      <c r="AA1132" s="6">
        <v>31670.6</v>
      </c>
      <c r="AB1132" s="6">
        <v>1360.12</v>
      </c>
    </row>
    <row r="1133" spans="1:28" ht="64.5" x14ac:dyDescent="0.45">
      <c r="A1133" s="6">
        <v>494</v>
      </c>
      <c r="B1133" s="6">
        <v>88908</v>
      </c>
      <c r="C1133" s="7" t="s">
        <v>2176</v>
      </c>
      <c r="D1133" s="8" t="s">
        <v>53</v>
      </c>
      <c r="E1133" s="7" t="s">
        <v>29</v>
      </c>
      <c r="F1133" s="6">
        <v>0.02</v>
      </c>
      <c r="G1133" s="6">
        <v>1360.14</v>
      </c>
      <c r="H1133" s="6">
        <v>14.7</v>
      </c>
      <c r="I1133" s="7" t="s">
        <v>30</v>
      </c>
      <c r="J1133" s="7" t="s">
        <v>44</v>
      </c>
      <c r="K1133" s="7" t="s">
        <v>71</v>
      </c>
      <c r="L1133" s="7" t="s">
        <v>72</v>
      </c>
      <c r="M1133" s="7" t="s">
        <v>73</v>
      </c>
      <c r="N1133" s="7" t="s">
        <v>829</v>
      </c>
      <c r="O1133" s="6">
        <v>0.59</v>
      </c>
      <c r="P1133" s="7" t="s">
        <v>36</v>
      </c>
      <c r="Q1133" s="7" t="s">
        <v>58</v>
      </c>
      <c r="R1133" s="7" t="s">
        <v>90</v>
      </c>
      <c r="S1133" s="8" t="s">
        <v>110</v>
      </c>
      <c r="T1133" s="6">
        <v>98115</v>
      </c>
      <c r="U1133" s="9">
        <v>42175</v>
      </c>
      <c r="V1133" s="9">
        <v>42177</v>
      </c>
      <c r="W1133" s="9" t="s">
        <v>1932</v>
      </c>
      <c r="X1133" s="10">
        <f>NETWORKDAYS(Table1[[#This Row],[Order Date]],Table1[[#This Row],[Ship Date]])</f>
        <v>1</v>
      </c>
      <c r="Y1133" s="6">
        <v>3042.18</v>
      </c>
      <c r="Z1133" s="6">
        <v>6</v>
      </c>
      <c r="AA1133" s="6">
        <v>8637.44</v>
      </c>
      <c r="AB1133" s="6">
        <v>1360.12</v>
      </c>
    </row>
    <row r="1134" spans="1:28" ht="64.5" x14ac:dyDescent="0.45">
      <c r="A1134" s="6">
        <v>896</v>
      </c>
      <c r="B1134" s="6">
        <v>90167</v>
      </c>
      <c r="C1134" s="7" t="s">
        <v>859</v>
      </c>
      <c r="D1134" s="8" t="s">
        <v>42</v>
      </c>
      <c r="E1134" s="7" t="s">
        <v>29</v>
      </c>
      <c r="F1134" s="6">
        <v>0.06</v>
      </c>
      <c r="G1134" s="6">
        <v>47.98</v>
      </c>
      <c r="H1134" s="6">
        <v>3.61</v>
      </c>
      <c r="I1134" s="7" t="s">
        <v>43</v>
      </c>
      <c r="J1134" s="7" t="s">
        <v>62</v>
      </c>
      <c r="K1134" s="7" t="s">
        <v>71</v>
      </c>
      <c r="L1134" s="7" t="s">
        <v>93</v>
      </c>
      <c r="M1134" s="7" t="s">
        <v>94</v>
      </c>
      <c r="N1134" s="7" t="s">
        <v>1149</v>
      </c>
      <c r="O1134" s="6">
        <v>0.71</v>
      </c>
      <c r="P1134" s="7" t="s">
        <v>36</v>
      </c>
      <c r="Q1134" s="7" t="s">
        <v>49</v>
      </c>
      <c r="R1134" s="7" t="s">
        <v>236</v>
      </c>
      <c r="S1134" s="8" t="s">
        <v>860</v>
      </c>
      <c r="T1134" s="6">
        <v>76201</v>
      </c>
      <c r="U1134" s="9">
        <v>42175</v>
      </c>
      <c r="V1134" s="9">
        <v>42177</v>
      </c>
      <c r="W1134" s="9" t="s">
        <v>1932</v>
      </c>
      <c r="X1134" s="10">
        <f>NETWORKDAYS(Table1[[#This Row],[Order Date]],Table1[[#This Row],[Ship Date]])</f>
        <v>1</v>
      </c>
      <c r="Y1134" s="6">
        <v>35.954999999999998</v>
      </c>
      <c r="Z1134" s="6">
        <v>11</v>
      </c>
      <c r="AA1134" s="6">
        <v>517.67999999999995</v>
      </c>
      <c r="AB1134" s="6">
        <v>47.92</v>
      </c>
    </row>
    <row r="1135" spans="1:28" ht="115.5" x14ac:dyDescent="0.45">
      <c r="A1135" s="6">
        <v>2352</v>
      </c>
      <c r="B1135" s="6">
        <v>86165</v>
      </c>
      <c r="C1135" s="7" t="s">
        <v>2177</v>
      </c>
      <c r="D1135" s="8" t="s">
        <v>78</v>
      </c>
      <c r="E1135" s="7" t="s">
        <v>29</v>
      </c>
      <c r="F1135" s="6">
        <v>0.06</v>
      </c>
      <c r="G1135" s="6">
        <v>59.76</v>
      </c>
      <c r="H1135" s="6">
        <v>9.7100000000000009</v>
      </c>
      <c r="I1135" s="7" t="s">
        <v>43</v>
      </c>
      <c r="J1135" s="7" t="s">
        <v>44</v>
      </c>
      <c r="K1135" s="7" t="s">
        <v>45</v>
      </c>
      <c r="L1135" s="7" t="s">
        <v>187</v>
      </c>
      <c r="M1135" s="7" t="s">
        <v>47</v>
      </c>
      <c r="N1135" s="7" t="s">
        <v>1999</v>
      </c>
      <c r="O1135" s="6">
        <v>0.56999999999999995</v>
      </c>
      <c r="P1135" s="7" t="s">
        <v>36</v>
      </c>
      <c r="Q1135" s="7" t="s">
        <v>82</v>
      </c>
      <c r="R1135" s="7" t="s">
        <v>403</v>
      </c>
      <c r="S1135" s="8" t="s">
        <v>2178</v>
      </c>
      <c r="T1135" s="6">
        <v>21501</v>
      </c>
      <c r="U1135" s="9">
        <v>42175</v>
      </c>
      <c r="V1135" s="9">
        <v>42178</v>
      </c>
      <c r="W1135" s="9" t="s">
        <v>1932</v>
      </c>
      <c r="X1135" s="10">
        <f>NETWORKDAYS(Table1[[#This Row],[Order Date]],Table1[[#This Row],[Ship Date]])</f>
        <v>2</v>
      </c>
      <c r="Y1135" s="6">
        <v>756.67470000000003</v>
      </c>
      <c r="Z1135" s="6">
        <v>18</v>
      </c>
      <c r="AA1135" s="6">
        <v>1096.6300000000001</v>
      </c>
      <c r="AB1135" s="6">
        <v>59.7</v>
      </c>
    </row>
    <row r="1136" spans="1:28" ht="51.75" x14ac:dyDescent="0.45">
      <c r="A1136" s="6">
        <v>2352</v>
      </c>
      <c r="B1136" s="6">
        <v>86165</v>
      </c>
      <c r="C1136" s="7" t="s">
        <v>2177</v>
      </c>
      <c r="D1136" s="8" t="s">
        <v>78</v>
      </c>
      <c r="E1136" s="7" t="s">
        <v>29</v>
      </c>
      <c r="F1136" s="6">
        <v>7.0000000000000007E-2</v>
      </c>
      <c r="G1136" s="6">
        <v>195.99</v>
      </c>
      <c r="H1136" s="6">
        <v>4.2</v>
      </c>
      <c r="I1136" s="7" t="s">
        <v>43</v>
      </c>
      <c r="J1136" s="7" t="s">
        <v>44</v>
      </c>
      <c r="K1136" s="7" t="s">
        <v>71</v>
      </c>
      <c r="L1136" s="7" t="s">
        <v>234</v>
      </c>
      <c r="M1136" s="7" t="s">
        <v>47</v>
      </c>
      <c r="N1136" s="7" t="s">
        <v>962</v>
      </c>
      <c r="O1136" s="6">
        <v>0.56000000000000005</v>
      </c>
      <c r="P1136" s="7" t="s">
        <v>36</v>
      </c>
      <c r="Q1136" s="7" t="s">
        <v>82</v>
      </c>
      <c r="R1136" s="7" t="s">
        <v>403</v>
      </c>
      <c r="S1136" s="8" t="s">
        <v>2178</v>
      </c>
      <c r="T1136" s="6">
        <v>21501</v>
      </c>
      <c r="U1136" s="9">
        <v>42175</v>
      </c>
      <c r="V1136" s="9">
        <v>42178</v>
      </c>
      <c r="W1136" s="9" t="s">
        <v>1932</v>
      </c>
      <c r="X1136" s="10">
        <f>NETWORKDAYS(Table1[[#This Row],[Order Date]],Table1[[#This Row],[Ship Date]])</f>
        <v>2</v>
      </c>
      <c r="Y1136" s="6">
        <v>-222.34299999999999</v>
      </c>
      <c r="Z1136" s="6">
        <v>4</v>
      </c>
      <c r="AA1136" s="6">
        <v>632.12</v>
      </c>
      <c r="AB1136" s="6">
        <v>195.92</v>
      </c>
    </row>
    <row r="1137" spans="1:28" ht="51.75" x14ac:dyDescent="0.45">
      <c r="A1137" s="6">
        <v>1123</v>
      </c>
      <c r="B1137" s="6">
        <v>87016</v>
      </c>
      <c r="C1137" s="7" t="s">
        <v>2179</v>
      </c>
      <c r="D1137" s="8" t="s">
        <v>53</v>
      </c>
      <c r="E1137" s="7" t="s">
        <v>70</v>
      </c>
      <c r="F1137" s="6">
        <v>0.09</v>
      </c>
      <c r="G1137" s="6">
        <v>175.99</v>
      </c>
      <c r="H1137" s="6">
        <v>4.99</v>
      </c>
      <c r="I1137" s="7" t="s">
        <v>43</v>
      </c>
      <c r="J1137" s="7" t="s">
        <v>31</v>
      </c>
      <c r="K1137" s="7" t="s">
        <v>71</v>
      </c>
      <c r="L1137" s="7" t="s">
        <v>234</v>
      </c>
      <c r="M1137" s="7" t="s">
        <v>47</v>
      </c>
      <c r="N1137" s="7" t="s">
        <v>1160</v>
      </c>
      <c r="O1137" s="6">
        <v>0.59</v>
      </c>
      <c r="P1137" s="7" t="s">
        <v>36</v>
      </c>
      <c r="Q1137" s="7" t="s">
        <v>58</v>
      </c>
      <c r="R1137" s="7" t="s">
        <v>59</v>
      </c>
      <c r="S1137" s="8" t="s">
        <v>2180</v>
      </c>
      <c r="T1137" s="6">
        <v>95661</v>
      </c>
      <c r="U1137" s="9">
        <v>42175</v>
      </c>
      <c r="V1137" s="9">
        <v>42177</v>
      </c>
      <c r="W1137" s="9" t="s">
        <v>1932</v>
      </c>
      <c r="X1137" s="10">
        <f>NETWORKDAYS(Table1[[#This Row],[Order Date]],Table1[[#This Row],[Ship Date]])</f>
        <v>1</v>
      </c>
      <c r="Y1137" s="6">
        <v>2169.7464</v>
      </c>
      <c r="Z1137" s="6">
        <v>22</v>
      </c>
      <c r="AA1137" s="6">
        <v>3144.56</v>
      </c>
      <c r="AB1137" s="6">
        <v>175.9</v>
      </c>
    </row>
    <row r="1138" spans="1:28" ht="64.5" x14ac:dyDescent="0.45">
      <c r="A1138" s="6">
        <v>1124</v>
      </c>
      <c r="B1138" s="6">
        <v>87016</v>
      </c>
      <c r="C1138" s="7" t="s">
        <v>2181</v>
      </c>
      <c r="D1138" s="8" t="s">
        <v>78</v>
      </c>
      <c r="E1138" s="7" t="s">
        <v>70</v>
      </c>
      <c r="F1138" s="6">
        <v>0.09</v>
      </c>
      <c r="G1138" s="6">
        <v>160.97999999999999</v>
      </c>
      <c r="H1138" s="6">
        <v>35.020000000000003</v>
      </c>
      <c r="I1138" s="7" t="s">
        <v>30</v>
      </c>
      <c r="J1138" s="7" t="s">
        <v>31</v>
      </c>
      <c r="K1138" s="7" t="s">
        <v>32</v>
      </c>
      <c r="L1138" s="7" t="s">
        <v>88</v>
      </c>
      <c r="M1138" s="7" t="s">
        <v>34</v>
      </c>
      <c r="N1138" s="7" t="s">
        <v>2182</v>
      </c>
      <c r="O1138" s="6">
        <v>0.72</v>
      </c>
      <c r="P1138" s="7" t="s">
        <v>36</v>
      </c>
      <c r="Q1138" s="7" t="s">
        <v>82</v>
      </c>
      <c r="R1138" s="7" t="s">
        <v>294</v>
      </c>
      <c r="S1138" s="8" t="s">
        <v>2183</v>
      </c>
      <c r="T1138" s="6">
        <v>6360</v>
      </c>
      <c r="U1138" s="9">
        <v>42175</v>
      </c>
      <c r="V1138" s="9">
        <v>42176</v>
      </c>
      <c r="W1138" s="9" t="s">
        <v>1932</v>
      </c>
      <c r="X1138" s="10">
        <f>NETWORKDAYS(Table1[[#This Row],[Order Date]],Table1[[#This Row],[Ship Date]])</f>
        <v>0</v>
      </c>
      <c r="Y1138" s="6">
        <v>-229.93</v>
      </c>
      <c r="Z1138" s="6">
        <v>18</v>
      </c>
      <c r="AA1138" s="6">
        <v>2653.02</v>
      </c>
      <c r="AB1138" s="6">
        <v>160.88999999999999</v>
      </c>
    </row>
    <row r="1139" spans="1:28" ht="90" x14ac:dyDescent="0.45">
      <c r="A1139" s="6">
        <v>1432</v>
      </c>
      <c r="B1139" s="6">
        <v>86827</v>
      </c>
      <c r="C1139" s="7" t="s">
        <v>1986</v>
      </c>
      <c r="D1139" s="8" t="s">
        <v>42</v>
      </c>
      <c r="E1139" s="7" t="s">
        <v>79</v>
      </c>
      <c r="F1139" s="6">
        <v>7.0000000000000007E-2</v>
      </c>
      <c r="G1139" s="6">
        <v>10.98</v>
      </c>
      <c r="H1139" s="6">
        <v>4.8</v>
      </c>
      <c r="I1139" s="7" t="s">
        <v>43</v>
      </c>
      <c r="J1139" s="7" t="s">
        <v>62</v>
      </c>
      <c r="K1139" s="7" t="s">
        <v>45</v>
      </c>
      <c r="L1139" s="7" t="s">
        <v>423</v>
      </c>
      <c r="M1139" s="7" t="s">
        <v>47</v>
      </c>
      <c r="N1139" s="7" t="s">
        <v>2184</v>
      </c>
      <c r="O1139" s="6">
        <v>0.36</v>
      </c>
      <c r="P1139" s="7" t="s">
        <v>36</v>
      </c>
      <c r="Q1139" s="7" t="s">
        <v>49</v>
      </c>
      <c r="R1139" s="7" t="s">
        <v>256</v>
      </c>
      <c r="S1139" s="8" t="s">
        <v>1908</v>
      </c>
      <c r="T1139" s="6">
        <v>46203</v>
      </c>
      <c r="U1139" s="9">
        <v>42175</v>
      </c>
      <c r="V1139" s="9">
        <v>42182</v>
      </c>
      <c r="W1139" s="9" t="s">
        <v>1932</v>
      </c>
      <c r="X1139" s="10">
        <f>NETWORKDAYS(Table1[[#This Row],[Order Date]],Table1[[#This Row],[Ship Date]])</f>
        <v>5</v>
      </c>
      <c r="Y1139" s="6">
        <v>52.92</v>
      </c>
      <c r="Z1139" s="6">
        <v>16</v>
      </c>
      <c r="AA1139" s="6">
        <v>165.21</v>
      </c>
      <c r="AB1139" s="6">
        <v>10.91</v>
      </c>
    </row>
    <row r="1140" spans="1:28" ht="77.25" x14ac:dyDescent="0.45">
      <c r="A1140" s="6">
        <v>491</v>
      </c>
      <c r="B1140" s="6">
        <v>42852</v>
      </c>
      <c r="C1140" s="7" t="s">
        <v>2175</v>
      </c>
      <c r="D1140" s="8" t="s">
        <v>78</v>
      </c>
      <c r="E1140" s="7" t="s">
        <v>147</v>
      </c>
      <c r="F1140" s="6">
        <v>0.02</v>
      </c>
      <c r="G1140" s="6">
        <v>9.06</v>
      </c>
      <c r="H1140" s="6">
        <v>9.86</v>
      </c>
      <c r="I1140" s="7" t="s">
        <v>43</v>
      </c>
      <c r="J1140" s="7" t="s">
        <v>44</v>
      </c>
      <c r="K1140" s="7" t="s">
        <v>45</v>
      </c>
      <c r="L1140" s="7" t="s">
        <v>55</v>
      </c>
      <c r="M1140" s="7" t="s">
        <v>47</v>
      </c>
      <c r="N1140" s="7" t="s">
        <v>526</v>
      </c>
      <c r="O1140" s="6">
        <v>0.4</v>
      </c>
      <c r="P1140" s="7" t="s">
        <v>36</v>
      </c>
      <c r="Q1140" s="7" t="s">
        <v>82</v>
      </c>
      <c r="R1140" s="7" t="s">
        <v>83</v>
      </c>
      <c r="S1140" s="8" t="s">
        <v>84</v>
      </c>
      <c r="T1140" s="6">
        <v>10154</v>
      </c>
      <c r="U1140" s="9">
        <v>42175</v>
      </c>
      <c r="V1140" s="9">
        <v>42177</v>
      </c>
      <c r="W1140" s="9" t="s">
        <v>1932</v>
      </c>
      <c r="X1140" s="10">
        <f>NETWORKDAYS(Table1[[#This Row],[Order Date]],Table1[[#This Row],[Ship Date]])</f>
        <v>1</v>
      </c>
      <c r="Y1140" s="6">
        <v>-63.51</v>
      </c>
      <c r="Z1140" s="6">
        <v>24</v>
      </c>
      <c r="AA1140" s="6">
        <v>239.82</v>
      </c>
      <c r="AB1140" s="6">
        <v>9.0399999999999991</v>
      </c>
    </row>
    <row r="1141" spans="1:28" ht="77.25" x14ac:dyDescent="0.45">
      <c r="A1141" s="6">
        <v>494</v>
      </c>
      <c r="B1141" s="6">
        <v>88908</v>
      </c>
      <c r="C1141" s="7" t="s">
        <v>2176</v>
      </c>
      <c r="D1141" s="8" t="s">
        <v>53</v>
      </c>
      <c r="E1141" s="7" t="s">
        <v>147</v>
      </c>
      <c r="F1141" s="6">
        <v>0.02</v>
      </c>
      <c r="G1141" s="6">
        <v>9.06</v>
      </c>
      <c r="H1141" s="6">
        <v>9.86</v>
      </c>
      <c r="I1141" s="7" t="s">
        <v>43</v>
      </c>
      <c r="J1141" s="7" t="s">
        <v>44</v>
      </c>
      <c r="K1141" s="7" t="s">
        <v>45</v>
      </c>
      <c r="L1141" s="7" t="s">
        <v>55</v>
      </c>
      <c r="M1141" s="7" t="s">
        <v>47</v>
      </c>
      <c r="N1141" s="7" t="s">
        <v>526</v>
      </c>
      <c r="O1141" s="6">
        <v>0.4</v>
      </c>
      <c r="P1141" s="7" t="s">
        <v>36</v>
      </c>
      <c r="Q1141" s="7" t="s">
        <v>58</v>
      </c>
      <c r="R1141" s="7" t="s">
        <v>90</v>
      </c>
      <c r="S1141" s="8" t="s">
        <v>110</v>
      </c>
      <c r="T1141" s="6">
        <v>98115</v>
      </c>
      <c r="U1141" s="9">
        <v>42175</v>
      </c>
      <c r="V1141" s="9">
        <v>42177</v>
      </c>
      <c r="W1141" s="9" t="s">
        <v>1932</v>
      </c>
      <c r="X1141" s="10">
        <f>NETWORKDAYS(Table1[[#This Row],[Order Date]],Table1[[#This Row],[Ship Date]])</f>
        <v>1</v>
      </c>
      <c r="Y1141" s="6">
        <v>-31.754999999999999</v>
      </c>
      <c r="Z1141" s="6">
        <v>6</v>
      </c>
      <c r="AA1141" s="6">
        <v>59.95</v>
      </c>
      <c r="AB1141" s="6">
        <v>9.0399999999999991</v>
      </c>
    </row>
    <row r="1142" spans="1:28" ht="51.75" x14ac:dyDescent="0.45">
      <c r="A1142" s="6">
        <v>1424</v>
      </c>
      <c r="B1142" s="6">
        <v>89449</v>
      </c>
      <c r="C1142" s="7" t="s">
        <v>1456</v>
      </c>
      <c r="D1142" s="8" t="s">
        <v>53</v>
      </c>
      <c r="E1142" s="7" t="s">
        <v>147</v>
      </c>
      <c r="F1142" s="6">
        <v>0.05</v>
      </c>
      <c r="G1142" s="6">
        <v>8.0399999999999991</v>
      </c>
      <c r="H1142" s="6">
        <v>8.94</v>
      </c>
      <c r="I1142" s="7" t="s">
        <v>43</v>
      </c>
      <c r="J1142" s="7" t="s">
        <v>87</v>
      </c>
      <c r="K1142" s="7" t="s">
        <v>45</v>
      </c>
      <c r="L1142" s="7" t="s">
        <v>46</v>
      </c>
      <c r="M1142" s="7" t="s">
        <v>47</v>
      </c>
      <c r="N1142" s="7" t="s">
        <v>265</v>
      </c>
      <c r="O1142" s="6">
        <v>0.4</v>
      </c>
      <c r="P1142" s="7" t="s">
        <v>36</v>
      </c>
      <c r="Q1142" s="7" t="s">
        <v>58</v>
      </c>
      <c r="R1142" s="7" t="s">
        <v>442</v>
      </c>
      <c r="S1142" s="8" t="s">
        <v>1458</v>
      </c>
      <c r="T1142" s="6">
        <v>80112</v>
      </c>
      <c r="U1142" s="9">
        <v>42175</v>
      </c>
      <c r="V1142" s="9">
        <v>42177</v>
      </c>
      <c r="W1142" s="9" t="s">
        <v>1932</v>
      </c>
      <c r="X1142" s="10">
        <f>NETWORKDAYS(Table1[[#This Row],[Order Date]],Table1[[#This Row],[Ship Date]])</f>
        <v>1</v>
      </c>
      <c r="Y1142" s="6">
        <v>-164.3948</v>
      </c>
      <c r="Z1142" s="6">
        <v>15</v>
      </c>
      <c r="AA1142" s="6">
        <v>121.36</v>
      </c>
      <c r="AB1142" s="6">
        <v>7.99</v>
      </c>
    </row>
    <row r="1143" spans="1:28" ht="39" x14ac:dyDescent="0.45">
      <c r="A1143" s="6">
        <v>2487</v>
      </c>
      <c r="B1143" s="6">
        <v>91415</v>
      </c>
      <c r="C1143" s="7" t="s">
        <v>2185</v>
      </c>
      <c r="D1143" s="8" t="s">
        <v>28</v>
      </c>
      <c r="E1143" s="7" t="s">
        <v>147</v>
      </c>
      <c r="F1143" s="6">
        <v>0.04</v>
      </c>
      <c r="G1143" s="6">
        <v>3.08</v>
      </c>
      <c r="H1143" s="6">
        <v>0.99</v>
      </c>
      <c r="I1143" s="7" t="s">
        <v>43</v>
      </c>
      <c r="J1143" s="7" t="s">
        <v>31</v>
      </c>
      <c r="K1143" s="7" t="s">
        <v>45</v>
      </c>
      <c r="L1143" s="7" t="s">
        <v>121</v>
      </c>
      <c r="M1143" s="7" t="s">
        <v>47</v>
      </c>
      <c r="N1143" s="7" t="s">
        <v>998</v>
      </c>
      <c r="O1143" s="6">
        <v>0.37</v>
      </c>
      <c r="P1143" s="7" t="s">
        <v>36</v>
      </c>
      <c r="Q1143" s="7" t="s">
        <v>37</v>
      </c>
      <c r="R1143" s="7" t="s">
        <v>252</v>
      </c>
      <c r="S1143" s="8" t="s">
        <v>2186</v>
      </c>
      <c r="T1143" s="6">
        <v>30084</v>
      </c>
      <c r="U1143" s="9">
        <v>42175</v>
      </c>
      <c r="V1143" s="9">
        <v>42176</v>
      </c>
      <c r="W1143" s="9" t="s">
        <v>1932</v>
      </c>
      <c r="X1143" s="10">
        <f>NETWORKDAYS(Table1[[#This Row],[Order Date]],Table1[[#This Row],[Ship Date]])</f>
        <v>0</v>
      </c>
      <c r="Y1143" s="6">
        <v>257.08319999999998</v>
      </c>
      <c r="Z1143" s="6">
        <v>14</v>
      </c>
      <c r="AA1143" s="6">
        <v>43.41</v>
      </c>
      <c r="AB1143" s="6">
        <v>3.04</v>
      </c>
    </row>
    <row r="1144" spans="1:28" ht="39" x14ac:dyDescent="0.45">
      <c r="A1144" s="6">
        <v>2487</v>
      </c>
      <c r="B1144" s="6">
        <v>91415</v>
      </c>
      <c r="C1144" s="7" t="s">
        <v>2185</v>
      </c>
      <c r="D1144" s="8" t="s">
        <v>28</v>
      </c>
      <c r="E1144" s="7" t="s">
        <v>147</v>
      </c>
      <c r="F1144" s="6">
        <v>0.1</v>
      </c>
      <c r="G1144" s="6">
        <v>2.78</v>
      </c>
      <c r="H1144" s="6">
        <v>1.25</v>
      </c>
      <c r="I1144" s="7" t="s">
        <v>43</v>
      </c>
      <c r="J1144" s="7" t="s">
        <v>31</v>
      </c>
      <c r="K1144" s="7" t="s">
        <v>45</v>
      </c>
      <c r="L1144" s="7" t="s">
        <v>105</v>
      </c>
      <c r="M1144" s="7" t="s">
        <v>56</v>
      </c>
      <c r="N1144" s="7" t="s">
        <v>865</v>
      </c>
      <c r="O1144" s="6">
        <v>0.59</v>
      </c>
      <c r="P1144" s="7" t="s">
        <v>36</v>
      </c>
      <c r="Q1144" s="7" t="s">
        <v>37</v>
      </c>
      <c r="R1144" s="7" t="s">
        <v>252</v>
      </c>
      <c r="S1144" s="8" t="s">
        <v>2186</v>
      </c>
      <c r="T1144" s="6">
        <v>30084</v>
      </c>
      <c r="U1144" s="9">
        <v>42175</v>
      </c>
      <c r="V1144" s="9">
        <v>42176</v>
      </c>
      <c r="W1144" s="9" t="s">
        <v>1932</v>
      </c>
      <c r="X1144" s="10">
        <f>NETWORKDAYS(Table1[[#This Row],[Order Date]],Table1[[#This Row],[Ship Date]])</f>
        <v>0</v>
      </c>
      <c r="Y1144" s="6">
        <v>0.78539999999999999</v>
      </c>
      <c r="Z1144" s="6">
        <v>18</v>
      </c>
      <c r="AA1144" s="6">
        <v>46.42</v>
      </c>
      <c r="AB1144" s="6">
        <v>2.68</v>
      </c>
    </row>
    <row r="1145" spans="1:28" ht="26.25" x14ac:dyDescent="0.45">
      <c r="A1145" s="6">
        <v>2713</v>
      </c>
      <c r="B1145" s="6">
        <v>88701</v>
      </c>
      <c r="C1145" s="7" t="s">
        <v>2187</v>
      </c>
      <c r="D1145" s="8" t="s">
        <v>42</v>
      </c>
      <c r="E1145" s="7" t="s">
        <v>29</v>
      </c>
      <c r="F1145" s="6">
        <v>7.0000000000000007E-2</v>
      </c>
      <c r="G1145" s="6">
        <v>2.88</v>
      </c>
      <c r="H1145" s="6">
        <v>0.5</v>
      </c>
      <c r="I1145" s="7" t="s">
        <v>43</v>
      </c>
      <c r="J1145" s="7" t="s">
        <v>62</v>
      </c>
      <c r="K1145" s="7" t="s">
        <v>45</v>
      </c>
      <c r="L1145" s="7" t="s">
        <v>121</v>
      </c>
      <c r="M1145" s="7" t="s">
        <v>47</v>
      </c>
      <c r="N1145" s="7" t="s">
        <v>2188</v>
      </c>
      <c r="O1145" s="6">
        <v>0.39</v>
      </c>
      <c r="P1145" s="7" t="s">
        <v>36</v>
      </c>
      <c r="Q1145" s="7" t="s">
        <v>49</v>
      </c>
      <c r="R1145" s="7" t="s">
        <v>192</v>
      </c>
      <c r="S1145" s="8" t="s">
        <v>2189</v>
      </c>
      <c r="T1145" s="6">
        <v>49001</v>
      </c>
      <c r="U1145" s="9">
        <v>42176</v>
      </c>
      <c r="V1145" s="9">
        <v>42179</v>
      </c>
      <c r="W1145" s="9" t="s">
        <v>1932</v>
      </c>
      <c r="X1145" s="10">
        <f>NETWORKDAYS(Table1[[#This Row],[Order Date]],Table1[[#This Row],[Ship Date]])</f>
        <v>3</v>
      </c>
      <c r="Y1145" s="6">
        <v>17.429400000000001</v>
      </c>
      <c r="Z1145" s="6">
        <v>9</v>
      </c>
      <c r="AA1145" s="6">
        <v>25.26</v>
      </c>
      <c r="AB1145" s="6">
        <v>2.81</v>
      </c>
    </row>
    <row r="1146" spans="1:28" ht="64.5" x14ac:dyDescent="0.45">
      <c r="A1146" s="6">
        <v>2713</v>
      </c>
      <c r="B1146" s="6">
        <v>88701</v>
      </c>
      <c r="C1146" s="7" t="s">
        <v>2187</v>
      </c>
      <c r="D1146" s="8" t="s">
        <v>42</v>
      </c>
      <c r="E1146" s="7" t="s">
        <v>29</v>
      </c>
      <c r="F1146" s="6">
        <v>0.03</v>
      </c>
      <c r="G1146" s="6">
        <v>348.21</v>
      </c>
      <c r="H1146" s="6">
        <v>40.19</v>
      </c>
      <c r="I1146" s="7" t="s">
        <v>30</v>
      </c>
      <c r="J1146" s="7" t="s">
        <v>62</v>
      </c>
      <c r="K1146" s="7" t="s">
        <v>32</v>
      </c>
      <c r="L1146" s="7" t="s">
        <v>33</v>
      </c>
      <c r="M1146" s="7" t="s">
        <v>34</v>
      </c>
      <c r="N1146" s="7" t="s">
        <v>35</v>
      </c>
      <c r="O1146" s="6">
        <v>0.62</v>
      </c>
      <c r="P1146" s="7" t="s">
        <v>36</v>
      </c>
      <c r="Q1146" s="7" t="s">
        <v>49</v>
      </c>
      <c r="R1146" s="7" t="s">
        <v>192</v>
      </c>
      <c r="S1146" s="8" t="s">
        <v>2189</v>
      </c>
      <c r="T1146" s="6">
        <v>49001</v>
      </c>
      <c r="U1146" s="9">
        <v>42176</v>
      </c>
      <c r="V1146" s="9">
        <v>42177</v>
      </c>
      <c r="W1146" s="9" t="s">
        <v>1932</v>
      </c>
      <c r="X1146" s="10">
        <f>NETWORKDAYS(Table1[[#This Row],[Order Date]],Table1[[#This Row],[Ship Date]])</f>
        <v>1</v>
      </c>
      <c r="Y1146" s="6">
        <v>-178.86959999999999</v>
      </c>
      <c r="Z1146" s="6">
        <v>2</v>
      </c>
      <c r="AA1146" s="6">
        <v>736.16</v>
      </c>
      <c r="AB1146" s="6">
        <v>348.18</v>
      </c>
    </row>
    <row r="1147" spans="1:28" ht="51.75" x14ac:dyDescent="0.45">
      <c r="A1147" s="6">
        <v>2049</v>
      </c>
      <c r="B1147" s="6">
        <v>88220</v>
      </c>
      <c r="C1147" s="7" t="s">
        <v>2190</v>
      </c>
      <c r="D1147" s="8" t="s">
        <v>28</v>
      </c>
      <c r="E1147" s="7" t="s">
        <v>70</v>
      </c>
      <c r="F1147" s="6">
        <v>0.03</v>
      </c>
      <c r="G1147" s="6">
        <v>15.28</v>
      </c>
      <c r="H1147" s="6">
        <v>1.99</v>
      </c>
      <c r="I1147" s="7" t="s">
        <v>43</v>
      </c>
      <c r="J1147" s="7" t="s">
        <v>62</v>
      </c>
      <c r="K1147" s="7" t="s">
        <v>71</v>
      </c>
      <c r="L1147" s="7" t="s">
        <v>93</v>
      </c>
      <c r="M1147" s="7" t="s">
        <v>94</v>
      </c>
      <c r="N1147" s="7" t="s">
        <v>1507</v>
      </c>
      <c r="O1147" s="6">
        <v>0.42</v>
      </c>
      <c r="P1147" s="7" t="s">
        <v>36</v>
      </c>
      <c r="Q1147" s="7" t="s">
        <v>37</v>
      </c>
      <c r="R1147" s="7" t="s">
        <v>169</v>
      </c>
      <c r="S1147" s="8" t="s">
        <v>2191</v>
      </c>
      <c r="T1147" s="6">
        <v>22801</v>
      </c>
      <c r="U1147" s="9">
        <v>42176</v>
      </c>
      <c r="V1147" s="9">
        <v>42178</v>
      </c>
      <c r="W1147" s="9" t="s">
        <v>1932</v>
      </c>
      <c r="X1147" s="10">
        <f>NETWORKDAYS(Table1[[#This Row],[Order Date]],Table1[[#This Row],[Ship Date]])</f>
        <v>2</v>
      </c>
      <c r="Y1147" s="6">
        <v>-266.68599999999998</v>
      </c>
      <c r="Z1147" s="6">
        <v>19</v>
      </c>
      <c r="AA1147" s="6">
        <v>290.98</v>
      </c>
      <c r="AB1147" s="6">
        <v>15.25</v>
      </c>
    </row>
    <row r="1148" spans="1:28" ht="26.25" x14ac:dyDescent="0.45">
      <c r="A1148" s="6">
        <v>2049</v>
      </c>
      <c r="B1148" s="6">
        <v>88220</v>
      </c>
      <c r="C1148" s="7" t="s">
        <v>2190</v>
      </c>
      <c r="D1148" s="8" t="s">
        <v>28</v>
      </c>
      <c r="E1148" s="7" t="s">
        <v>70</v>
      </c>
      <c r="F1148" s="6">
        <v>0.09</v>
      </c>
      <c r="G1148" s="6">
        <v>1.76</v>
      </c>
      <c r="H1148" s="6">
        <v>0.7</v>
      </c>
      <c r="I1148" s="7" t="s">
        <v>43</v>
      </c>
      <c r="J1148" s="7" t="s">
        <v>62</v>
      </c>
      <c r="K1148" s="7" t="s">
        <v>45</v>
      </c>
      <c r="L1148" s="7" t="s">
        <v>105</v>
      </c>
      <c r="M1148" s="7" t="s">
        <v>56</v>
      </c>
      <c r="N1148" s="7" t="s">
        <v>2192</v>
      </c>
      <c r="O1148" s="6">
        <v>0.56000000000000005</v>
      </c>
      <c r="P1148" s="7" t="s">
        <v>36</v>
      </c>
      <c r="Q1148" s="7" t="s">
        <v>37</v>
      </c>
      <c r="R1148" s="7" t="s">
        <v>169</v>
      </c>
      <c r="S1148" s="8" t="s">
        <v>2191</v>
      </c>
      <c r="T1148" s="6">
        <v>22801</v>
      </c>
      <c r="U1148" s="9">
        <v>42176</v>
      </c>
      <c r="V1148" s="9">
        <v>42179</v>
      </c>
      <c r="W1148" s="9" t="s">
        <v>1932</v>
      </c>
      <c r="X1148" s="10">
        <f>NETWORKDAYS(Table1[[#This Row],[Order Date]],Table1[[#This Row],[Ship Date]])</f>
        <v>3</v>
      </c>
      <c r="Y1148" s="6">
        <v>-12.278</v>
      </c>
      <c r="Z1148" s="6">
        <v>13</v>
      </c>
      <c r="AA1148" s="6">
        <v>21.77</v>
      </c>
      <c r="AB1148" s="6">
        <v>1.67</v>
      </c>
    </row>
    <row r="1149" spans="1:28" ht="90" x14ac:dyDescent="0.45">
      <c r="A1149" s="6">
        <v>2305</v>
      </c>
      <c r="B1149" s="6">
        <v>89869</v>
      </c>
      <c r="C1149" s="7" t="s">
        <v>2193</v>
      </c>
      <c r="D1149" s="8" t="s">
        <v>42</v>
      </c>
      <c r="E1149" s="7" t="s">
        <v>70</v>
      </c>
      <c r="F1149" s="6">
        <v>0</v>
      </c>
      <c r="G1149" s="6">
        <v>90.48</v>
      </c>
      <c r="H1149" s="6">
        <v>19.989999999999998</v>
      </c>
      <c r="I1149" s="7" t="s">
        <v>43</v>
      </c>
      <c r="J1149" s="7" t="s">
        <v>31</v>
      </c>
      <c r="K1149" s="7" t="s">
        <v>45</v>
      </c>
      <c r="L1149" s="7" t="s">
        <v>423</v>
      </c>
      <c r="M1149" s="7" t="s">
        <v>47</v>
      </c>
      <c r="N1149" s="7" t="s">
        <v>1501</v>
      </c>
      <c r="O1149" s="6">
        <v>0.4</v>
      </c>
      <c r="P1149" s="7" t="s">
        <v>36</v>
      </c>
      <c r="Q1149" s="7" t="s">
        <v>49</v>
      </c>
      <c r="R1149" s="7" t="s">
        <v>472</v>
      </c>
      <c r="S1149" s="8" t="s">
        <v>103</v>
      </c>
      <c r="T1149" s="6">
        <v>57201</v>
      </c>
      <c r="U1149" s="9">
        <v>42176</v>
      </c>
      <c r="V1149" s="9">
        <v>42179</v>
      </c>
      <c r="W1149" s="9" t="s">
        <v>1932</v>
      </c>
      <c r="X1149" s="10">
        <f>NETWORKDAYS(Table1[[#This Row],[Order Date]],Table1[[#This Row],[Ship Date]])</f>
        <v>3</v>
      </c>
      <c r="Y1149" s="6">
        <v>800.25509999999997</v>
      </c>
      <c r="Z1149" s="6">
        <v>12</v>
      </c>
      <c r="AA1149" s="6">
        <v>1159.79</v>
      </c>
      <c r="AB1149" s="6">
        <v>90.48</v>
      </c>
    </row>
    <row r="1150" spans="1:28" ht="64.5" x14ac:dyDescent="0.45">
      <c r="A1150" s="6">
        <v>648</v>
      </c>
      <c r="B1150" s="6">
        <v>91365</v>
      </c>
      <c r="C1150" s="7" t="s">
        <v>2194</v>
      </c>
      <c r="D1150" s="8" t="s">
        <v>42</v>
      </c>
      <c r="E1150" s="7" t="s">
        <v>147</v>
      </c>
      <c r="F1150" s="6">
        <v>0.02</v>
      </c>
      <c r="G1150" s="6">
        <v>25.38</v>
      </c>
      <c r="H1150" s="6">
        <v>8.99</v>
      </c>
      <c r="I1150" s="7" t="s">
        <v>43</v>
      </c>
      <c r="J1150" s="7" t="s">
        <v>87</v>
      </c>
      <c r="K1150" s="7" t="s">
        <v>32</v>
      </c>
      <c r="L1150" s="7" t="s">
        <v>99</v>
      </c>
      <c r="M1150" s="7" t="s">
        <v>94</v>
      </c>
      <c r="N1150" s="7" t="s">
        <v>2026</v>
      </c>
      <c r="O1150" s="6">
        <v>0.5</v>
      </c>
      <c r="P1150" s="7" t="s">
        <v>36</v>
      </c>
      <c r="Q1150" s="7" t="s">
        <v>49</v>
      </c>
      <c r="R1150" s="7" t="s">
        <v>75</v>
      </c>
      <c r="S1150" s="8" t="s">
        <v>2195</v>
      </c>
      <c r="T1150" s="6">
        <v>60440</v>
      </c>
      <c r="U1150" s="9">
        <v>42176</v>
      </c>
      <c r="V1150" s="9">
        <v>42177</v>
      </c>
      <c r="W1150" s="9" t="s">
        <v>1932</v>
      </c>
      <c r="X1150" s="10">
        <f>NETWORKDAYS(Table1[[#This Row],[Order Date]],Table1[[#This Row],[Ship Date]])</f>
        <v>1</v>
      </c>
      <c r="Y1150" s="6">
        <v>-10.36</v>
      </c>
      <c r="Z1150" s="6">
        <v>1</v>
      </c>
      <c r="AA1150" s="6">
        <v>34.11</v>
      </c>
      <c r="AB1150" s="6">
        <v>25.36</v>
      </c>
    </row>
    <row r="1151" spans="1:28" ht="26.25" x14ac:dyDescent="0.45">
      <c r="A1151" s="6">
        <v>792</v>
      </c>
      <c r="B1151" s="6">
        <v>88753</v>
      </c>
      <c r="C1151" s="7" t="s">
        <v>2196</v>
      </c>
      <c r="D1151" s="8" t="s">
        <v>42</v>
      </c>
      <c r="E1151" s="7" t="s">
        <v>147</v>
      </c>
      <c r="F1151" s="6">
        <v>0.09</v>
      </c>
      <c r="G1151" s="6">
        <v>6.48</v>
      </c>
      <c r="H1151" s="6">
        <v>9.68</v>
      </c>
      <c r="I1151" s="7" t="s">
        <v>43</v>
      </c>
      <c r="J1151" s="7" t="s">
        <v>62</v>
      </c>
      <c r="K1151" s="7" t="s">
        <v>45</v>
      </c>
      <c r="L1151" s="7" t="s">
        <v>55</v>
      </c>
      <c r="M1151" s="7" t="s">
        <v>47</v>
      </c>
      <c r="N1151" s="7" t="s">
        <v>2197</v>
      </c>
      <c r="O1151" s="6">
        <v>0.36</v>
      </c>
      <c r="P1151" s="7" t="s">
        <v>36</v>
      </c>
      <c r="Q1151" s="7" t="s">
        <v>49</v>
      </c>
      <c r="R1151" s="7" t="s">
        <v>567</v>
      </c>
      <c r="S1151" s="8" t="s">
        <v>2198</v>
      </c>
      <c r="T1151" s="6">
        <v>73064</v>
      </c>
      <c r="U1151" s="9">
        <v>42176</v>
      </c>
      <c r="V1151" s="9">
        <v>42177</v>
      </c>
      <c r="W1151" s="9" t="s">
        <v>1932</v>
      </c>
      <c r="X1151" s="10">
        <f>NETWORKDAYS(Table1[[#This Row],[Order Date]],Table1[[#This Row],[Ship Date]])</f>
        <v>1</v>
      </c>
      <c r="Y1151" s="6">
        <v>-204.16</v>
      </c>
      <c r="Z1151" s="6">
        <v>16</v>
      </c>
      <c r="AA1151" s="6">
        <v>99.92</v>
      </c>
      <c r="AB1151" s="6">
        <v>6.39</v>
      </c>
    </row>
    <row r="1152" spans="1:28" ht="39" x14ac:dyDescent="0.45">
      <c r="A1152" s="6">
        <v>1511</v>
      </c>
      <c r="B1152" s="6">
        <v>90303</v>
      </c>
      <c r="C1152" s="7" t="s">
        <v>2199</v>
      </c>
      <c r="D1152" s="8" t="s">
        <v>42</v>
      </c>
      <c r="E1152" s="7" t="s">
        <v>29</v>
      </c>
      <c r="F1152" s="6">
        <v>0.09</v>
      </c>
      <c r="G1152" s="6">
        <v>20.98</v>
      </c>
      <c r="H1152" s="6">
        <v>1.49</v>
      </c>
      <c r="I1152" s="7" t="s">
        <v>43</v>
      </c>
      <c r="J1152" s="7" t="s">
        <v>62</v>
      </c>
      <c r="K1152" s="7" t="s">
        <v>45</v>
      </c>
      <c r="L1152" s="7" t="s">
        <v>46</v>
      </c>
      <c r="M1152" s="7" t="s">
        <v>47</v>
      </c>
      <c r="N1152" s="7" t="s">
        <v>2200</v>
      </c>
      <c r="O1152" s="6">
        <v>0.35</v>
      </c>
      <c r="P1152" s="7" t="s">
        <v>36</v>
      </c>
      <c r="Q1152" s="7" t="s">
        <v>49</v>
      </c>
      <c r="R1152" s="7" t="s">
        <v>256</v>
      </c>
      <c r="S1152" s="8" t="s">
        <v>2201</v>
      </c>
      <c r="T1152" s="6">
        <v>47302</v>
      </c>
      <c r="U1152" s="9">
        <v>42177</v>
      </c>
      <c r="V1152" s="9">
        <v>42179</v>
      </c>
      <c r="W1152" s="9" t="s">
        <v>1932</v>
      </c>
      <c r="X1152" s="10">
        <f>NETWORKDAYS(Table1[[#This Row],[Order Date]],Table1[[#This Row],[Ship Date]])</f>
        <v>3</v>
      </c>
      <c r="Y1152" s="6">
        <v>199.1823</v>
      </c>
      <c r="Z1152" s="6">
        <v>14</v>
      </c>
      <c r="AA1152" s="6">
        <v>288.67</v>
      </c>
      <c r="AB1152" s="6">
        <v>20.89</v>
      </c>
    </row>
    <row r="1153" spans="1:28" ht="64.5" x14ac:dyDescent="0.45">
      <c r="A1153" s="6">
        <v>2874</v>
      </c>
      <c r="B1153" s="6">
        <v>89874</v>
      </c>
      <c r="C1153" s="7" t="s">
        <v>223</v>
      </c>
      <c r="D1153" s="8" t="s">
        <v>42</v>
      </c>
      <c r="E1153" s="7" t="s">
        <v>29</v>
      </c>
      <c r="F1153" s="6">
        <v>0.03</v>
      </c>
      <c r="G1153" s="6">
        <v>304.99</v>
      </c>
      <c r="H1153" s="6">
        <v>19.989999999999998</v>
      </c>
      <c r="I1153" s="7" t="s">
        <v>43</v>
      </c>
      <c r="J1153" s="7" t="s">
        <v>87</v>
      </c>
      <c r="K1153" s="7" t="s">
        <v>45</v>
      </c>
      <c r="L1153" s="7" t="s">
        <v>46</v>
      </c>
      <c r="M1153" s="7" t="s">
        <v>47</v>
      </c>
      <c r="N1153" s="7" t="s">
        <v>2202</v>
      </c>
      <c r="O1153" s="6">
        <v>0.4</v>
      </c>
      <c r="P1153" s="7" t="s">
        <v>36</v>
      </c>
      <c r="Q1153" s="7" t="s">
        <v>49</v>
      </c>
      <c r="R1153" s="7" t="s">
        <v>225</v>
      </c>
      <c r="S1153" s="8" t="s">
        <v>226</v>
      </c>
      <c r="T1153" s="6">
        <v>68128</v>
      </c>
      <c r="U1153" s="9">
        <v>42177</v>
      </c>
      <c r="V1153" s="9">
        <v>42179</v>
      </c>
      <c r="W1153" s="9" t="s">
        <v>1932</v>
      </c>
      <c r="X1153" s="10">
        <f>NETWORKDAYS(Table1[[#This Row],[Order Date]],Table1[[#This Row],[Ship Date]])</f>
        <v>3</v>
      </c>
      <c r="Y1153" s="6">
        <v>4033.6089000000002</v>
      </c>
      <c r="Z1153" s="6">
        <v>19</v>
      </c>
      <c r="AA1153" s="6">
        <v>5845.81</v>
      </c>
      <c r="AB1153" s="6">
        <v>304.95999999999998</v>
      </c>
    </row>
    <row r="1154" spans="1:28" ht="51.75" x14ac:dyDescent="0.45">
      <c r="A1154" s="6">
        <v>2874</v>
      </c>
      <c r="B1154" s="6">
        <v>89874</v>
      </c>
      <c r="C1154" s="7" t="s">
        <v>223</v>
      </c>
      <c r="D1154" s="8" t="s">
        <v>42</v>
      </c>
      <c r="E1154" s="7" t="s">
        <v>29</v>
      </c>
      <c r="F1154" s="6">
        <v>0.09</v>
      </c>
      <c r="G1154" s="6">
        <v>65.989999999999995</v>
      </c>
      <c r="H1154" s="6">
        <v>8.99</v>
      </c>
      <c r="I1154" s="7" t="s">
        <v>43</v>
      </c>
      <c r="J1154" s="7" t="s">
        <v>87</v>
      </c>
      <c r="K1154" s="7" t="s">
        <v>71</v>
      </c>
      <c r="L1154" s="7" t="s">
        <v>234</v>
      </c>
      <c r="M1154" s="7" t="s">
        <v>47</v>
      </c>
      <c r="N1154" s="7" t="s">
        <v>2203</v>
      </c>
      <c r="O1154" s="6">
        <v>0.57999999999999996</v>
      </c>
      <c r="P1154" s="7" t="s">
        <v>36</v>
      </c>
      <c r="Q1154" s="7" t="s">
        <v>49</v>
      </c>
      <c r="R1154" s="7" t="s">
        <v>225</v>
      </c>
      <c r="S1154" s="8" t="s">
        <v>226</v>
      </c>
      <c r="T1154" s="6">
        <v>68128</v>
      </c>
      <c r="U1154" s="9">
        <v>42177</v>
      </c>
      <c r="V1154" s="9">
        <v>42179</v>
      </c>
      <c r="W1154" s="9" t="s">
        <v>1932</v>
      </c>
      <c r="X1154" s="10">
        <f>NETWORKDAYS(Table1[[#This Row],[Order Date]],Table1[[#This Row],[Ship Date]])</f>
        <v>3</v>
      </c>
      <c r="Y1154" s="6">
        <v>141.7824</v>
      </c>
      <c r="Z1154" s="6">
        <v>12</v>
      </c>
      <c r="AA1154" s="6">
        <v>633.85</v>
      </c>
      <c r="AB1154" s="6">
        <v>65.900000000000006</v>
      </c>
    </row>
    <row r="1155" spans="1:28" ht="26.25" x14ac:dyDescent="0.45">
      <c r="A1155" s="6">
        <v>2963</v>
      </c>
      <c r="B1155" s="6">
        <v>88612</v>
      </c>
      <c r="C1155" s="7" t="s">
        <v>2204</v>
      </c>
      <c r="D1155" s="8" t="s">
        <v>78</v>
      </c>
      <c r="E1155" s="7" t="s">
        <v>29</v>
      </c>
      <c r="F1155" s="6">
        <v>0.01</v>
      </c>
      <c r="G1155" s="6">
        <v>7.98</v>
      </c>
      <c r="H1155" s="6">
        <v>6.5</v>
      </c>
      <c r="I1155" s="7" t="s">
        <v>43</v>
      </c>
      <c r="J1155" s="7" t="s">
        <v>44</v>
      </c>
      <c r="K1155" s="7" t="s">
        <v>45</v>
      </c>
      <c r="L1155" s="7" t="s">
        <v>187</v>
      </c>
      <c r="M1155" s="7" t="s">
        <v>112</v>
      </c>
      <c r="N1155" s="7" t="s">
        <v>2205</v>
      </c>
      <c r="O1155" s="6">
        <v>0.59</v>
      </c>
      <c r="P1155" s="7" t="s">
        <v>36</v>
      </c>
      <c r="Q1155" s="7" t="s">
        <v>82</v>
      </c>
      <c r="R1155" s="7" t="s">
        <v>403</v>
      </c>
      <c r="S1155" s="8" t="s">
        <v>2206</v>
      </c>
      <c r="T1155" s="6">
        <v>21220</v>
      </c>
      <c r="U1155" s="9">
        <v>42177</v>
      </c>
      <c r="V1155" s="9">
        <v>42178</v>
      </c>
      <c r="W1155" s="9" t="s">
        <v>1932</v>
      </c>
      <c r="X1155" s="10">
        <f>NETWORKDAYS(Table1[[#This Row],[Order Date]],Table1[[#This Row],[Ship Date]])</f>
        <v>2</v>
      </c>
      <c r="Y1155" s="6">
        <v>-34.591999999999999</v>
      </c>
      <c r="Z1155" s="6">
        <v>4</v>
      </c>
      <c r="AA1155" s="6">
        <v>34.909999999999997</v>
      </c>
      <c r="AB1155" s="6">
        <v>7.97</v>
      </c>
    </row>
    <row r="1156" spans="1:28" ht="51.75" x14ac:dyDescent="0.45">
      <c r="A1156" s="6">
        <v>3132</v>
      </c>
      <c r="B1156" s="6">
        <v>86790</v>
      </c>
      <c r="C1156" s="7" t="s">
        <v>2207</v>
      </c>
      <c r="D1156" s="8" t="s">
        <v>42</v>
      </c>
      <c r="E1156" s="7" t="s">
        <v>70</v>
      </c>
      <c r="F1156" s="6">
        <v>0.1</v>
      </c>
      <c r="G1156" s="6">
        <v>180.98</v>
      </c>
      <c r="H1156" s="6">
        <v>26.2</v>
      </c>
      <c r="I1156" s="7" t="s">
        <v>30</v>
      </c>
      <c r="J1156" s="7" t="s">
        <v>62</v>
      </c>
      <c r="K1156" s="7" t="s">
        <v>32</v>
      </c>
      <c r="L1156" s="7" t="s">
        <v>80</v>
      </c>
      <c r="M1156" s="7" t="s">
        <v>73</v>
      </c>
      <c r="N1156" s="7" t="s">
        <v>505</v>
      </c>
      <c r="O1156" s="6">
        <v>0.59</v>
      </c>
      <c r="P1156" s="7" t="s">
        <v>36</v>
      </c>
      <c r="Q1156" s="7" t="s">
        <v>49</v>
      </c>
      <c r="R1156" s="7" t="s">
        <v>75</v>
      </c>
      <c r="S1156" s="8" t="s">
        <v>2208</v>
      </c>
      <c r="T1156" s="6">
        <v>60060</v>
      </c>
      <c r="U1156" s="9">
        <v>42177</v>
      </c>
      <c r="V1156" s="9">
        <v>42178</v>
      </c>
      <c r="W1156" s="9" t="s">
        <v>1932</v>
      </c>
      <c r="X1156" s="10">
        <f>NETWORKDAYS(Table1[[#This Row],[Order Date]],Table1[[#This Row],[Ship Date]])</f>
        <v>2</v>
      </c>
      <c r="Y1156" s="6">
        <v>-64.664000000000001</v>
      </c>
      <c r="Z1156" s="6">
        <v>3</v>
      </c>
      <c r="AA1156" s="6">
        <v>519.41999999999996</v>
      </c>
      <c r="AB1156" s="6">
        <v>180.88</v>
      </c>
    </row>
    <row r="1157" spans="1:28" ht="51.75" x14ac:dyDescent="0.45">
      <c r="A1157" s="6">
        <v>437</v>
      </c>
      <c r="B1157" s="6">
        <v>90695</v>
      </c>
      <c r="C1157" s="7" t="s">
        <v>2209</v>
      </c>
      <c r="D1157" s="8" t="s">
        <v>78</v>
      </c>
      <c r="E1157" s="7" t="s">
        <v>79</v>
      </c>
      <c r="F1157" s="6">
        <v>0.05</v>
      </c>
      <c r="G1157" s="6">
        <v>125.99</v>
      </c>
      <c r="H1157" s="6">
        <v>8.08</v>
      </c>
      <c r="I1157" s="7" t="s">
        <v>43</v>
      </c>
      <c r="J1157" s="7" t="s">
        <v>31</v>
      </c>
      <c r="K1157" s="7" t="s">
        <v>71</v>
      </c>
      <c r="L1157" s="7" t="s">
        <v>234</v>
      </c>
      <c r="M1157" s="7" t="s">
        <v>47</v>
      </c>
      <c r="N1157" s="7" t="s">
        <v>2210</v>
      </c>
      <c r="O1157" s="6">
        <v>0.56999999999999995</v>
      </c>
      <c r="P1157" s="7" t="s">
        <v>36</v>
      </c>
      <c r="Q1157" s="7" t="s">
        <v>82</v>
      </c>
      <c r="R1157" s="7" t="s">
        <v>152</v>
      </c>
      <c r="S1157" s="8" t="s">
        <v>2211</v>
      </c>
      <c r="T1157" s="6">
        <v>1462</v>
      </c>
      <c r="U1157" s="9">
        <v>42177</v>
      </c>
      <c r="V1157" s="9">
        <v>42182</v>
      </c>
      <c r="W1157" s="9" t="s">
        <v>1932</v>
      </c>
      <c r="X1157" s="10">
        <f>NETWORKDAYS(Table1[[#This Row],[Order Date]],Table1[[#This Row],[Ship Date]])</f>
        <v>5</v>
      </c>
      <c r="Y1157" s="6">
        <v>427.11840000000001</v>
      </c>
      <c r="Z1157" s="6">
        <v>9</v>
      </c>
      <c r="AA1157" s="6">
        <v>952.26</v>
      </c>
      <c r="AB1157" s="6">
        <v>125.94</v>
      </c>
    </row>
    <row r="1158" spans="1:28" ht="64.5" x14ac:dyDescent="0.45">
      <c r="A1158" s="6">
        <v>1127</v>
      </c>
      <c r="B1158" s="6">
        <v>87222</v>
      </c>
      <c r="C1158" s="7" t="s">
        <v>1260</v>
      </c>
      <c r="D1158" s="8" t="s">
        <v>42</v>
      </c>
      <c r="E1158" s="7" t="s">
        <v>79</v>
      </c>
      <c r="F1158" s="6">
        <v>0.04</v>
      </c>
      <c r="G1158" s="6">
        <v>4.71</v>
      </c>
      <c r="H1158" s="6">
        <v>0.7</v>
      </c>
      <c r="I1158" s="7" t="s">
        <v>43</v>
      </c>
      <c r="J1158" s="7" t="s">
        <v>44</v>
      </c>
      <c r="K1158" s="7" t="s">
        <v>45</v>
      </c>
      <c r="L1158" s="7" t="s">
        <v>409</v>
      </c>
      <c r="M1158" s="7" t="s">
        <v>56</v>
      </c>
      <c r="N1158" s="7" t="s">
        <v>1400</v>
      </c>
      <c r="O1158" s="6">
        <v>0.8</v>
      </c>
      <c r="P1158" s="7" t="s">
        <v>36</v>
      </c>
      <c r="Q1158" s="7" t="s">
        <v>49</v>
      </c>
      <c r="R1158" s="7" t="s">
        <v>236</v>
      </c>
      <c r="S1158" s="8" t="s">
        <v>1261</v>
      </c>
      <c r="T1158" s="6">
        <v>78852</v>
      </c>
      <c r="U1158" s="9">
        <v>42177</v>
      </c>
      <c r="V1158" s="9">
        <v>42181</v>
      </c>
      <c r="W1158" s="9" t="s">
        <v>1932</v>
      </c>
      <c r="X1158" s="10">
        <f>NETWORKDAYS(Table1[[#This Row],[Order Date]],Table1[[#This Row],[Ship Date]])</f>
        <v>5</v>
      </c>
      <c r="Y1158" s="6">
        <v>4.53</v>
      </c>
      <c r="Z1158" s="6">
        <v>19</v>
      </c>
      <c r="AA1158" s="6">
        <v>90.52</v>
      </c>
      <c r="AB1158" s="6">
        <v>4.67</v>
      </c>
    </row>
    <row r="1159" spans="1:28" ht="77.25" x14ac:dyDescent="0.45">
      <c r="A1159" s="6">
        <v>1128</v>
      </c>
      <c r="B1159" s="6">
        <v>87222</v>
      </c>
      <c r="C1159" s="7" t="s">
        <v>2212</v>
      </c>
      <c r="D1159" s="8" t="s">
        <v>42</v>
      </c>
      <c r="E1159" s="7" t="s">
        <v>79</v>
      </c>
      <c r="F1159" s="6">
        <v>0.06</v>
      </c>
      <c r="G1159" s="6">
        <v>4.2</v>
      </c>
      <c r="H1159" s="6">
        <v>2.2599999999999998</v>
      </c>
      <c r="I1159" s="7" t="s">
        <v>43</v>
      </c>
      <c r="J1159" s="7" t="s">
        <v>44</v>
      </c>
      <c r="K1159" s="7" t="s">
        <v>45</v>
      </c>
      <c r="L1159" s="7" t="s">
        <v>55</v>
      </c>
      <c r="M1159" s="7" t="s">
        <v>56</v>
      </c>
      <c r="N1159" s="7" t="s">
        <v>1560</v>
      </c>
      <c r="O1159" s="6">
        <v>0.36</v>
      </c>
      <c r="P1159" s="7" t="s">
        <v>36</v>
      </c>
      <c r="Q1159" s="7" t="s">
        <v>49</v>
      </c>
      <c r="R1159" s="7" t="s">
        <v>236</v>
      </c>
      <c r="S1159" s="8" t="s">
        <v>2213</v>
      </c>
      <c r="T1159" s="6">
        <v>78539</v>
      </c>
      <c r="U1159" s="9">
        <v>42177</v>
      </c>
      <c r="V1159" s="9">
        <v>42182</v>
      </c>
      <c r="W1159" s="9" t="s">
        <v>1932</v>
      </c>
      <c r="X1159" s="10">
        <f>NETWORKDAYS(Table1[[#This Row],[Order Date]],Table1[[#This Row],[Ship Date]])</f>
        <v>5</v>
      </c>
      <c r="Y1159" s="6">
        <v>9.7799999999999994</v>
      </c>
      <c r="Z1159" s="6">
        <v>13</v>
      </c>
      <c r="AA1159" s="6">
        <v>55.97</v>
      </c>
      <c r="AB1159" s="6">
        <v>4.1399999999999997</v>
      </c>
    </row>
    <row r="1160" spans="1:28" ht="64.5" x14ac:dyDescent="0.45">
      <c r="A1160" s="6">
        <v>2279</v>
      </c>
      <c r="B1160" s="6">
        <v>85949</v>
      </c>
      <c r="C1160" s="7" t="s">
        <v>2214</v>
      </c>
      <c r="D1160" s="8" t="s">
        <v>78</v>
      </c>
      <c r="E1160" s="7" t="s">
        <v>79</v>
      </c>
      <c r="F1160" s="6">
        <v>0.04</v>
      </c>
      <c r="G1160" s="6">
        <v>4.4800000000000004</v>
      </c>
      <c r="H1160" s="6">
        <v>2.5</v>
      </c>
      <c r="I1160" s="7" t="s">
        <v>54</v>
      </c>
      <c r="J1160" s="7" t="s">
        <v>87</v>
      </c>
      <c r="K1160" s="7" t="s">
        <v>45</v>
      </c>
      <c r="L1160" s="7" t="s">
        <v>423</v>
      </c>
      <c r="M1160" s="7" t="s">
        <v>47</v>
      </c>
      <c r="N1160" s="7" t="s">
        <v>747</v>
      </c>
      <c r="O1160" s="6">
        <v>0.37</v>
      </c>
      <c r="P1160" s="7" t="s">
        <v>36</v>
      </c>
      <c r="Q1160" s="7" t="s">
        <v>82</v>
      </c>
      <c r="R1160" s="7" t="s">
        <v>291</v>
      </c>
      <c r="S1160" s="8" t="s">
        <v>2215</v>
      </c>
      <c r="T1160" s="6">
        <v>15601</v>
      </c>
      <c r="U1160" s="9">
        <v>42177</v>
      </c>
      <c r="V1160" s="9">
        <v>42181</v>
      </c>
      <c r="W1160" s="9" t="s">
        <v>1932</v>
      </c>
      <c r="X1160" s="10">
        <f>NETWORKDAYS(Table1[[#This Row],[Order Date]],Table1[[#This Row],[Ship Date]])</f>
        <v>5</v>
      </c>
      <c r="Y1160" s="6">
        <v>10.32</v>
      </c>
      <c r="Z1160" s="6">
        <v>7</v>
      </c>
      <c r="AA1160" s="6">
        <v>35.93</v>
      </c>
      <c r="AB1160" s="6">
        <v>4.4400000000000004</v>
      </c>
    </row>
    <row r="1161" spans="1:28" ht="39" x14ac:dyDescent="0.45">
      <c r="A1161" s="6">
        <v>101</v>
      </c>
      <c r="B1161" s="6">
        <v>88205</v>
      </c>
      <c r="C1161" s="7" t="s">
        <v>2216</v>
      </c>
      <c r="D1161" s="8" t="s">
        <v>78</v>
      </c>
      <c r="E1161" s="7" t="s">
        <v>86</v>
      </c>
      <c r="F1161" s="6">
        <v>0.1</v>
      </c>
      <c r="G1161" s="6">
        <v>19.98</v>
      </c>
      <c r="H1161" s="6">
        <v>4</v>
      </c>
      <c r="I1161" s="7" t="s">
        <v>43</v>
      </c>
      <c r="J1161" s="7" t="s">
        <v>44</v>
      </c>
      <c r="K1161" s="7" t="s">
        <v>71</v>
      </c>
      <c r="L1161" s="7" t="s">
        <v>93</v>
      </c>
      <c r="M1161" s="7" t="s">
        <v>47</v>
      </c>
      <c r="N1161" s="7" t="s">
        <v>2217</v>
      </c>
      <c r="O1161" s="6">
        <v>0.68</v>
      </c>
      <c r="P1161" s="7" t="s">
        <v>36</v>
      </c>
      <c r="Q1161" s="7" t="s">
        <v>82</v>
      </c>
      <c r="R1161" s="7" t="s">
        <v>298</v>
      </c>
      <c r="S1161" s="8" t="s">
        <v>2218</v>
      </c>
      <c r="T1161" s="6">
        <v>4005</v>
      </c>
      <c r="U1161" s="9">
        <v>42177</v>
      </c>
      <c r="V1161" s="9">
        <v>42179</v>
      </c>
      <c r="W1161" s="9" t="s">
        <v>1932</v>
      </c>
      <c r="X1161" s="10">
        <f>NETWORKDAYS(Table1[[#This Row],[Order Date]],Table1[[#This Row],[Ship Date]])</f>
        <v>3</v>
      </c>
      <c r="Y1161" s="6">
        <v>-16.2</v>
      </c>
      <c r="Z1161" s="6">
        <v>16</v>
      </c>
      <c r="AA1161" s="6">
        <v>303.58999999999997</v>
      </c>
      <c r="AB1161" s="6">
        <v>19.88</v>
      </c>
    </row>
    <row r="1162" spans="1:28" ht="39" x14ac:dyDescent="0.45">
      <c r="A1162" s="6">
        <v>102</v>
      </c>
      <c r="B1162" s="6">
        <v>3397</v>
      </c>
      <c r="C1162" s="7" t="s">
        <v>1894</v>
      </c>
      <c r="D1162" s="8" t="s">
        <v>78</v>
      </c>
      <c r="E1162" s="7" t="s">
        <v>86</v>
      </c>
      <c r="F1162" s="6">
        <v>0.1</v>
      </c>
      <c r="G1162" s="6">
        <v>19.98</v>
      </c>
      <c r="H1162" s="6">
        <v>4</v>
      </c>
      <c r="I1162" s="7" t="s">
        <v>43</v>
      </c>
      <c r="J1162" s="7" t="s">
        <v>44</v>
      </c>
      <c r="K1162" s="7" t="s">
        <v>71</v>
      </c>
      <c r="L1162" s="7" t="s">
        <v>93</v>
      </c>
      <c r="M1162" s="7" t="s">
        <v>47</v>
      </c>
      <c r="N1162" s="7" t="s">
        <v>2217</v>
      </c>
      <c r="O1162" s="6">
        <v>0.68</v>
      </c>
      <c r="P1162" s="7" t="s">
        <v>36</v>
      </c>
      <c r="Q1162" s="7" t="s">
        <v>82</v>
      </c>
      <c r="R1162" s="7" t="s">
        <v>152</v>
      </c>
      <c r="S1162" s="8" t="s">
        <v>153</v>
      </c>
      <c r="T1162" s="6">
        <v>2129</v>
      </c>
      <c r="U1162" s="9">
        <v>42177</v>
      </c>
      <c r="V1162" s="9">
        <v>42179</v>
      </c>
      <c r="W1162" s="9" t="s">
        <v>1932</v>
      </c>
      <c r="X1162" s="10">
        <f>NETWORKDAYS(Table1[[#This Row],[Order Date]],Table1[[#This Row],[Ship Date]])</f>
        <v>3</v>
      </c>
      <c r="Y1162" s="6">
        <v>-20.25</v>
      </c>
      <c r="Z1162" s="6">
        <v>65</v>
      </c>
      <c r="AA1162" s="6">
        <v>1233.32</v>
      </c>
      <c r="AB1162" s="6">
        <v>19.88</v>
      </c>
    </row>
    <row r="1163" spans="1:28" ht="39" x14ac:dyDescent="0.45">
      <c r="A1163" s="6">
        <v>102</v>
      </c>
      <c r="B1163" s="6">
        <v>3397</v>
      </c>
      <c r="C1163" s="7" t="s">
        <v>1894</v>
      </c>
      <c r="D1163" s="8" t="s">
        <v>78</v>
      </c>
      <c r="E1163" s="7" t="s">
        <v>86</v>
      </c>
      <c r="F1163" s="6">
        <v>0.09</v>
      </c>
      <c r="G1163" s="6">
        <v>2.88</v>
      </c>
      <c r="H1163" s="6">
        <v>1.49</v>
      </c>
      <c r="I1163" s="7" t="s">
        <v>43</v>
      </c>
      <c r="J1163" s="7" t="s">
        <v>44</v>
      </c>
      <c r="K1163" s="7" t="s">
        <v>45</v>
      </c>
      <c r="L1163" s="7" t="s">
        <v>46</v>
      </c>
      <c r="M1163" s="7" t="s">
        <v>47</v>
      </c>
      <c r="N1163" s="7" t="s">
        <v>2219</v>
      </c>
      <c r="O1163" s="6">
        <v>0.36</v>
      </c>
      <c r="P1163" s="7" t="s">
        <v>36</v>
      </c>
      <c r="Q1163" s="7" t="s">
        <v>82</v>
      </c>
      <c r="R1163" s="7" t="s">
        <v>152</v>
      </c>
      <c r="S1163" s="8" t="s">
        <v>153</v>
      </c>
      <c r="T1163" s="6">
        <v>2129</v>
      </c>
      <c r="U1163" s="9">
        <v>42177</v>
      </c>
      <c r="V1163" s="9">
        <v>42178</v>
      </c>
      <c r="W1163" s="9" t="s">
        <v>1932</v>
      </c>
      <c r="X1163" s="10">
        <f>NETWORKDAYS(Table1[[#This Row],[Order Date]],Table1[[#This Row],[Ship Date]])</f>
        <v>2</v>
      </c>
      <c r="Y1163" s="6">
        <v>-3.3809999999999998</v>
      </c>
      <c r="Z1163" s="6">
        <v>17</v>
      </c>
      <c r="AA1163" s="6">
        <v>47.31</v>
      </c>
      <c r="AB1163" s="6">
        <v>2.79</v>
      </c>
    </row>
    <row r="1164" spans="1:28" ht="39" x14ac:dyDescent="0.45">
      <c r="A1164" s="6">
        <v>109</v>
      </c>
      <c r="B1164" s="6">
        <v>88205</v>
      </c>
      <c r="C1164" s="7" t="s">
        <v>2220</v>
      </c>
      <c r="D1164" s="8" t="s">
        <v>78</v>
      </c>
      <c r="E1164" s="7" t="s">
        <v>86</v>
      </c>
      <c r="F1164" s="6">
        <v>0.09</v>
      </c>
      <c r="G1164" s="6">
        <v>2.88</v>
      </c>
      <c r="H1164" s="6">
        <v>1.49</v>
      </c>
      <c r="I1164" s="7" t="s">
        <v>43</v>
      </c>
      <c r="J1164" s="7" t="s">
        <v>44</v>
      </c>
      <c r="K1164" s="7" t="s">
        <v>45</v>
      </c>
      <c r="L1164" s="7" t="s">
        <v>46</v>
      </c>
      <c r="M1164" s="7" t="s">
        <v>47</v>
      </c>
      <c r="N1164" s="7" t="s">
        <v>2219</v>
      </c>
      <c r="O1164" s="6">
        <v>0.36</v>
      </c>
      <c r="P1164" s="7" t="s">
        <v>36</v>
      </c>
      <c r="Q1164" s="7" t="s">
        <v>82</v>
      </c>
      <c r="R1164" s="7" t="s">
        <v>275</v>
      </c>
      <c r="S1164" s="8" t="s">
        <v>2221</v>
      </c>
      <c r="T1164" s="6">
        <v>7644</v>
      </c>
      <c r="U1164" s="9">
        <v>42177</v>
      </c>
      <c r="V1164" s="9">
        <v>42178</v>
      </c>
      <c r="W1164" s="9" t="s">
        <v>1932</v>
      </c>
      <c r="X1164" s="10">
        <f>NETWORKDAYS(Table1[[#This Row],[Order Date]],Table1[[#This Row],[Ship Date]])</f>
        <v>2</v>
      </c>
      <c r="Y1164" s="6">
        <v>-2.7048000000000001</v>
      </c>
      <c r="Z1164" s="6">
        <v>4</v>
      </c>
      <c r="AA1164" s="6">
        <v>11.13</v>
      </c>
      <c r="AB1164" s="6">
        <v>2.79</v>
      </c>
    </row>
    <row r="1165" spans="1:28" ht="51.75" x14ac:dyDescent="0.45">
      <c r="A1165" s="6">
        <v>522</v>
      </c>
      <c r="B1165" s="6">
        <v>89327</v>
      </c>
      <c r="C1165" s="7" t="s">
        <v>2222</v>
      </c>
      <c r="D1165" s="8" t="s">
        <v>53</v>
      </c>
      <c r="E1165" s="7" t="s">
        <v>86</v>
      </c>
      <c r="F1165" s="6">
        <v>0.02</v>
      </c>
      <c r="G1165" s="6">
        <v>150.97999999999999</v>
      </c>
      <c r="H1165" s="6">
        <v>13.99</v>
      </c>
      <c r="I1165" s="7" t="s">
        <v>54</v>
      </c>
      <c r="J1165" s="7" t="s">
        <v>31</v>
      </c>
      <c r="K1165" s="7" t="s">
        <v>71</v>
      </c>
      <c r="L1165" s="7" t="s">
        <v>72</v>
      </c>
      <c r="M1165" s="7" t="s">
        <v>112</v>
      </c>
      <c r="N1165" s="7" t="s">
        <v>1052</v>
      </c>
      <c r="O1165" s="6">
        <v>0.38</v>
      </c>
      <c r="P1165" s="7" t="s">
        <v>36</v>
      </c>
      <c r="Q1165" s="7" t="s">
        <v>58</v>
      </c>
      <c r="R1165" s="7" t="s">
        <v>107</v>
      </c>
      <c r="S1165" s="8" t="s">
        <v>1738</v>
      </c>
      <c r="T1165" s="6">
        <v>97756</v>
      </c>
      <c r="U1165" s="9">
        <v>42177</v>
      </c>
      <c r="V1165" s="9">
        <v>42179</v>
      </c>
      <c r="W1165" s="9" t="s">
        <v>1932</v>
      </c>
      <c r="X1165" s="10">
        <f>NETWORKDAYS(Table1[[#This Row],[Order Date]],Table1[[#This Row],[Ship Date]])</f>
        <v>3</v>
      </c>
      <c r="Y1165" s="6">
        <v>26.1</v>
      </c>
      <c r="Z1165" s="6">
        <v>3</v>
      </c>
      <c r="AA1165" s="6">
        <v>480.37</v>
      </c>
      <c r="AB1165" s="6">
        <v>150.96</v>
      </c>
    </row>
    <row r="1166" spans="1:28" ht="51.75" x14ac:dyDescent="0.45">
      <c r="A1166" s="6">
        <v>522</v>
      </c>
      <c r="B1166" s="6">
        <v>89327</v>
      </c>
      <c r="C1166" s="7" t="s">
        <v>2222</v>
      </c>
      <c r="D1166" s="8" t="s">
        <v>53</v>
      </c>
      <c r="E1166" s="7" t="s">
        <v>86</v>
      </c>
      <c r="F1166" s="6">
        <v>0.1</v>
      </c>
      <c r="G1166" s="6">
        <v>5.43</v>
      </c>
      <c r="H1166" s="6">
        <v>0.95</v>
      </c>
      <c r="I1166" s="7" t="s">
        <v>43</v>
      </c>
      <c r="J1166" s="7" t="s">
        <v>31</v>
      </c>
      <c r="K1166" s="7" t="s">
        <v>45</v>
      </c>
      <c r="L1166" s="7" t="s">
        <v>55</v>
      </c>
      <c r="M1166" s="7" t="s">
        <v>56</v>
      </c>
      <c r="N1166" s="7" t="s">
        <v>485</v>
      </c>
      <c r="O1166" s="6">
        <v>0.36</v>
      </c>
      <c r="P1166" s="7" t="s">
        <v>36</v>
      </c>
      <c r="Q1166" s="7" t="s">
        <v>58</v>
      </c>
      <c r="R1166" s="7" t="s">
        <v>107</v>
      </c>
      <c r="S1166" s="8" t="s">
        <v>1738</v>
      </c>
      <c r="T1166" s="6">
        <v>97756</v>
      </c>
      <c r="U1166" s="9">
        <v>42177</v>
      </c>
      <c r="V1166" s="9">
        <v>42179</v>
      </c>
      <c r="W1166" s="9" t="s">
        <v>1932</v>
      </c>
      <c r="X1166" s="10">
        <f>NETWORKDAYS(Table1[[#This Row],[Order Date]],Table1[[#This Row],[Ship Date]])</f>
        <v>3</v>
      </c>
      <c r="Y1166" s="6">
        <v>-2.58</v>
      </c>
      <c r="Z1166" s="6">
        <v>1</v>
      </c>
      <c r="AA1166" s="6">
        <v>5.76</v>
      </c>
      <c r="AB1166" s="6">
        <v>5.33</v>
      </c>
    </row>
    <row r="1167" spans="1:28" ht="64.5" x14ac:dyDescent="0.45">
      <c r="A1167" s="6">
        <v>522</v>
      </c>
      <c r="B1167" s="6">
        <v>89327</v>
      </c>
      <c r="C1167" s="7" t="s">
        <v>2222</v>
      </c>
      <c r="D1167" s="8" t="s">
        <v>53</v>
      </c>
      <c r="E1167" s="7" t="s">
        <v>86</v>
      </c>
      <c r="F1167" s="6">
        <v>0.01</v>
      </c>
      <c r="G1167" s="6">
        <v>179.29</v>
      </c>
      <c r="H1167" s="6">
        <v>29.21</v>
      </c>
      <c r="I1167" s="7" t="s">
        <v>30</v>
      </c>
      <c r="J1167" s="7" t="s">
        <v>31</v>
      </c>
      <c r="K1167" s="7" t="s">
        <v>32</v>
      </c>
      <c r="L1167" s="7" t="s">
        <v>33</v>
      </c>
      <c r="M1167" s="7" t="s">
        <v>34</v>
      </c>
      <c r="N1167" s="7" t="s">
        <v>680</v>
      </c>
      <c r="O1167" s="6">
        <v>0.74</v>
      </c>
      <c r="P1167" s="7" t="s">
        <v>36</v>
      </c>
      <c r="Q1167" s="7" t="s">
        <v>58</v>
      </c>
      <c r="R1167" s="7" t="s">
        <v>107</v>
      </c>
      <c r="S1167" s="8" t="s">
        <v>1738</v>
      </c>
      <c r="T1167" s="6">
        <v>97756</v>
      </c>
      <c r="U1167" s="9">
        <v>42177</v>
      </c>
      <c r="V1167" s="9">
        <v>42178</v>
      </c>
      <c r="W1167" s="9" t="s">
        <v>1932</v>
      </c>
      <c r="X1167" s="10">
        <f>NETWORKDAYS(Table1[[#This Row],[Order Date]],Table1[[#This Row],[Ship Date]])</f>
        <v>2</v>
      </c>
      <c r="Y1167" s="6">
        <v>2800.12</v>
      </c>
      <c r="Z1167" s="6">
        <v>21</v>
      </c>
      <c r="AA1167" s="6">
        <v>3112.13</v>
      </c>
      <c r="AB1167" s="6">
        <v>179.28</v>
      </c>
    </row>
    <row r="1168" spans="1:28" ht="64.5" x14ac:dyDescent="0.45">
      <c r="A1168" s="6">
        <v>445</v>
      </c>
      <c r="B1168" s="6">
        <v>88084</v>
      </c>
      <c r="C1168" s="7" t="s">
        <v>258</v>
      </c>
      <c r="D1168" s="8" t="s">
        <v>42</v>
      </c>
      <c r="E1168" s="7" t="s">
        <v>70</v>
      </c>
      <c r="F1168" s="6">
        <v>0.09</v>
      </c>
      <c r="G1168" s="6">
        <v>200.98</v>
      </c>
      <c r="H1168" s="6">
        <v>55.96</v>
      </c>
      <c r="I1168" s="7" t="s">
        <v>30</v>
      </c>
      <c r="J1168" s="7" t="s">
        <v>31</v>
      </c>
      <c r="K1168" s="7" t="s">
        <v>32</v>
      </c>
      <c r="L1168" s="7" t="s">
        <v>88</v>
      </c>
      <c r="M1168" s="7" t="s">
        <v>34</v>
      </c>
      <c r="N1168" s="7" t="s">
        <v>2223</v>
      </c>
      <c r="O1168" s="6">
        <v>0.75</v>
      </c>
      <c r="P1168" s="7" t="s">
        <v>36</v>
      </c>
      <c r="Q1168" s="7" t="s">
        <v>49</v>
      </c>
      <c r="R1168" s="7" t="s">
        <v>225</v>
      </c>
      <c r="S1168" s="8" t="s">
        <v>260</v>
      </c>
      <c r="T1168" s="6">
        <v>68701</v>
      </c>
      <c r="U1168" s="9">
        <v>42178</v>
      </c>
      <c r="V1168" s="9">
        <v>42179</v>
      </c>
      <c r="W1168" s="9" t="s">
        <v>1932</v>
      </c>
      <c r="X1168" s="10">
        <f>NETWORKDAYS(Table1[[#This Row],[Order Date]],Table1[[#This Row],[Ship Date]])</f>
        <v>2</v>
      </c>
      <c r="Y1168" s="6">
        <v>-512.87199999999996</v>
      </c>
      <c r="Z1168" s="6">
        <v>9</v>
      </c>
      <c r="AA1168" s="6">
        <v>1766.68</v>
      </c>
      <c r="AB1168" s="6">
        <v>200.89</v>
      </c>
    </row>
    <row r="1169" spans="1:28" ht="26.25" x14ac:dyDescent="0.45">
      <c r="A1169" s="6">
        <v>445</v>
      </c>
      <c r="B1169" s="6">
        <v>88084</v>
      </c>
      <c r="C1169" s="7" t="s">
        <v>258</v>
      </c>
      <c r="D1169" s="8" t="s">
        <v>42</v>
      </c>
      <c r="E1169" s="7" t="s">
        <v>70</v>
      </c>
      <c r="F1169" s="6">
        <v>0.09</v>
      </c>
      <c r="G1169" s="6">
        <v>2.78</v>
      </c>
      <c r="H1169" s="6">
        <v>0.97</v>
      </c>
      <c r="I1169" s="7" t="s">
        <v>43</v>
      </c>
      <c r="J1169" s="7" t="s">
        <v>31</v>
      </c>
      <c r="K1169" s="7" t="s">
        <v>45</v>
      </c>
      <c r="L1169" s="7" t="s">
        <v>105</v>
      </c>
      <c r="M1169" s="7" t="s">
        <v>56</v>
      </c>
      <c r="N1169" s="7" t="s">
        <v>2224</v>
      </c>
      <c r="O1169" s="6">
        <v>0.59</v>
      </c>
      <c r="P1169" s="7" t="s">
        <v>36</v>
      </c>
      <c r="Q1169" s="7" t="s">
        <v>49</v>
      </c>
      <c r="R1169" s="7" t="s">
        <v>225</v>
      </c>
      <c r="S1169" s="8" t="s">
        <v>260</v>
      </c>
      <c r="T1169" s="6">
        <v>68701</v>
      </c>
      <c r="U1169" s="9">
        <v>42178</v>
      </c>
      <c r="V1169" s="9">
        <v>42179</v>
      </c>
      <c r="W1169" s="9" t="s">
        <v>1932</v>
      </c>
      <c r="X1169" s="10">
        <f>NETWORKDAYS(Table1[[#This Row],[Order Date]],Table1[[#This Row],[Ship Date]])</f>
        <v>2</v>
      </c>
      <c r="Y1169" s="6">
        <v>-3.7839999999999998</v>
      </c>
      <c r="Z1169" s="6">
        <v>11</v>
      </c>
      <c r="AA1169" s="6">
        <v>29.02</v>
      </c>
      <c r="AB1169" s="6">
        <v>2.69</v>
      </c>
    </row>
    <row r="1170" spans="1:28" ht="51.75" x14ac:dyDescent="0.45">
      <c r="A1170" s="6">
        <v>2333</v>
      </c>
      <c r="B1170" s="6">
        <v>89611</v>
      </c>
      <c r="C1170" s="7" t="s">
        <v>2225</v>
      </c>
      <c r="D1170" s="8" t="s">
        <v>42</v>
      </c>
      <c r="E1170" s="7" t="s">
        <v>70</v>
      </c>
      <c r="F1170" s="6">
        <v>0.06</v>
      </c>
      <c r="G1170" s="6">
        <v>180.98</v>
      </c>
      <c r="H1170" s="6">
        <v>26.2</v>
      </c>
      <c r="I1170" s="7" t="s">
        <v>30</v>
      </c>
      <c r="J1170" s="7" t="s">
        <v>31</v>
      </c>
      <c r="K1170" s="7" t="s">
        <v>32</v>
      </c>
      <c r="L1170" s="7" t="s">
        <v>80</v>
      </c>
      <c r="M1170" s="7" t="s">
        <v>73</v>
      </c>
      <c r="N1170" s="7" t="s">
        <v>505</v>
      </c>
      <c r="O1170" s="6">
        <v>0.59</v>
      </c>
      <c r="P1170" s="7" t="s">
        <v>36</v>
      </c>
      <c r="Q1170" s="7" t="s">
        <v>49</v>
      </c>
      <c r="R1170" s="7" t="s">
        <v>200</v>
      </c>
      <c r="S1170" s="8" t="s">
        <v>2226</v>
      </c>
      <c r="T1170" s="6">
        <v>54302</v>
      </c>
      <c r="U1170" s="9">
        <v>42178</v>
      </c>
      <c r="V1170" s="9">
        <v>42179</v>
      </c>
      <c r="W1170" s="9" t="s">
        <v>1932</v>
      </c>
      <c r="X1170" s="10">
        <f>NETWORKDAYS(Table1[[#This Row],[Order Date]],Table1[[#This Row],[Ship Date]])</f>
        <v>2</v>
      </c>
      <c r="Y1170" s="6">
        <v>-122.235</v>
      </c>
      <c r="Z1170" s="6">
        <v>1</v>
      </c>
      <c r="AA1170" s="6">
        <v>191.73</v>
      </c>
      <c r="AB1170" s="6">
        <v>180.92</v>
      </c>
    </row>
    <row r="1171" spans="1:28" ht="51.75" x14ac:dyDescent="0.45">
      <c r="A1171" s="6">
        <v>1548</v>
      </c>
      <c r="B1171" s="6">
        <v>88487</v>
      </c>
      <c r="C1171" s="7" t="s">
        <v>2227</v>
      </c>
      <c r="D1171" s="8" t="s">
        <v>42</v>
      </c>
      <c r="E1171" s="7" t="s">
        <v>79</v>
      </c>
      <c r="F1171" s="6">
        <v>0</v>
      </c>
      <c r="G1171" s="6">
        <v>599.99</v>
      </c>
      <c r="H1171" s="6">
        <v>24.49</v>
      </c>
      <c r="I1171" s="7" t="s">
        <v>43</v>
      </c>
      <c r="J1171" s="7" t="s">
        <v>62</v>
      </c>
      <c r="K1171" s="7" t="s">
        <v>71</v>
      </c>
      <c r="L1171" s="7" t="s">
        <v>161</v>
      </c>
      <c r="M1171" s="7" t="s">
        <v>131</v>
      </c>
      <c r="N1171" s="7" t="s">
        <v>2228</v>
      </c>
      <c r="O1171" s="6">
        <v>0.44</v>
      </c>
      <c r="P1171" s="7" t="s">
        <v>36</v>
      </c>
      <c r="Q1171" s="7" t="s">
        <v>49</v>
      </c>
      <c r="R1171" s="7" t="s">
        <v>256</v>
      </c>
      <c r="S1171" s="8" t="s">
        <v>961</v>
      </c>
      <c r="T1171" s="6">
        <v>47374</v>
      </c>
      <c r="U1171" s="9">
        <v>42178</v>
      </c>
      <c r="V1171" s="9">
        <v>42180</v>
      </c>
      <c r="W1171" s="9" t="s">
        <v>1932</v>
      </c>
      <c r="X1171" s="10">
        <f>NETWORKDAYS(Table1[[#This Row],[Order Date]],Table1[[#This Row],[Ship Date]])</f>
        <v>3</v>
      </c>
      <c r="Y1171" s="6">
        <v>-367.16500000000002</v>
      </c>
      <c r="Z1171" s="6">
        <v>18</v>
      </c>
      <c r="AA1171" s="6">
        <v>11015.82</v>
      </c>
      <c r="AB1171" s="6">
        <v>599.99</v>
      </c>
    </row>
    <row r="1172" spans="1:28" ht="26.25" x14ac:dyDescent="0.45">
      <c r="A1172" s="6">
        <v>2215</v>
      </c>
      <c r="B1172" s="6">
        <v>90314</v>
      </c>
      <c r="C1172" s="7" t="s">
        <v>2229</v>
      </c>
      <c r="D1172" s="8" t="s">
        <v>78</v>
      </c>
      <c r="E1172" s="7" t="s">
        <v>79</v>
      </c>
      <c r="F1172" s="6">
        <v>7.0000000000000007E-2</v>
      </c>
      <c r="G1172" s="6">
        <v>3.28</v>
      </c>
      <c r="H1172" s="6">
        <v>3.97</v>
      </c>
      <c r="I1172" s="7" t="s">
        <v>43</v>
      </c>
      <c r="J1172" s="7" t="s">
        <v>62</v>
      </c>
      <c r="K1172" s="7" t="s">
        <v>45</v>
      </c>
      <c r="L1172" s="7" t="s">
        <v>105</v>
      </c>
      <c r="M1172" s="7" t="s">
        <v>56</v>
      </c>
      <c r="N1172" s="7" t="s">
        <v>1989</v>
      </c>
      <c r="O1172" s="6">
        <v>0.56000000000000005</v>
      </c>
      <c r="P1172" s="7" t="s">
        <v>36</v>
      </c>
      <c r="Q1172" s="7" t="s">
        <v>82</v>
      </c>
      <c r="R1172" s="7" t="s">
        <v>173</v>
      </c>
      <c r="S1172" s="8" t="s">
        <v>2230</v>
      </c>
      <c r="T1172" s="6">
        <v>44646</v>
      </c>
      <c r="U1172" s="9">
        <v>42178</v>
      </c>
      <c r="V1172" s="9">
        <v>42178</v>
      </c>
      <c r="W1172" s="9" t="s">
        <v>1932</v>
      </c>
      <c r="X1172" s="10">
        <f>NETWORKDAYS(Table1[[#This Row],[Order Date]],Table1[[#This Row],[Ship Date]])</f>
        <v>1</v>
      </c>
      <c r="Y1172" s="6">
        <v>-22.175999999999998</v>
      </c>
      <c r="Z1172" s="6">
        <v>4</v>
      </c>
      <c r="AA1172" s="6">
        <v>14.76</v>
      </c>
      <c r="AB1172" s="6">
        <v>3.21</v>
      </c>
    </row>
    <row r="1173" spans="1:28" ht="77.25" x14ac:dyDescent="0.45">
      <c r="A1173" s="6">
        <v>2216</v>
      </c>
      <c r="B1173" s="6">
        <v>90314</v>
      </c>
      <c r="C1173" s="7" t="s">
        <v>2231</v>
      </c>
      <c r="D1173" s="8" t="s">
        <v>78</v>
      </c>
      <c r="E1173" s="7" t="s">
        <v>79</v>
      </c>
      <c r="F1173" s="6">
        <v>0.02</v>
      </c>
      <c r="G1173" s="6">
        <v>256.99</v>
      </c>
      <c r="H1173" s="6">
        <v>11.25</v>
      </c>
      <c r="I1173" s="7" t="s">
        <v>43</v>
      </c>
      <c r="J1173" s="7" t="s">
        <v>62</v>
      </c>
      <c r="K1173" s="7" t="s">
        <v>71</v>
      </c>
      <c r="L1173" s="7" t="s">
        <v>93</v>
      </c>
      <c r="M1173" s="7" t="s">
        <v>47</v>
      </c>
      <c r="N1173" s="7" t="s">
        <v>2232</v>
      </c>
      <c r="O1173" s="6">
        <v>0.51</v>
      </c>
      <c r="P1173" s="7" t="s">
        <v>36</v>
      </c>
      <c r="Q1173" s="7" t="s">
        <v>82</v>
      </c>
      <c r="R1173" s="7" t="s">
        <v>173</v>
      </c>
      <c r="S1173" s="8" t="s">
        <v>246</v>
      </c>
      <c r="T1173" s="6">
        <v>44256</v>
      </c>
      <c r="U1173" s="9">
        <v>42178</v>
      </c>
      <c r="V1173" s="9">
        <v>42185</v>
      </c>
      <c r="W1173" s="9" t="s">
        <v>1932</v>
      </c>
      <c r="X1173" s="10">
        <f>NETWORKDAYS(Table1[[#This Row],[Order Date]],Table1[[#This Row],[Ship Date]])</f>
        <v>6</v>
      </c>
      <c r="Y1173" s="6">
        <v>-214.10400000000001</v>
      </c>
      <c r="Z1173" s="6">
        <v>3</v>
      </c>
      <c r="AA1173" s="6">
        <v>808.44</v>
      </c>
      <c r="AB1173" s="6">
        <v>256.97000000000003</v>
      </c>
    </row>
    <row r="1174" spans="1:28" ht="26.25" x14ac:dyDescent="0.45">
      <c r="A1174" s="6">
        <v>2216</v>
      </c>
      <c r="B1174" s="6">
        <v>90314</v>
      </c>
      <c r="C1174" s="7" t="s">
        <v>2231</v>
      </c>
      <c r="D1174" s="8" t="s">
        <v>78</v>
      </c>
      <c r="E1174" s="7" t="s">
        <v>79</v>
      </c>
      <c r="F1174" s="6">
        <v>0.01</v>
      </c>
      <c r="G1174" s="6">
        <v>6.48</v>
      </c>
      <c r="H1174" s="6">
        <v>5.14</v>
      </c>
      <c r="I1174" s="7" t="s">
        <v>43</v>
      </c>
      <c r="J1174" s="7" t="s">
        <v>62</v>
      </c>
      <c r="K1174" s="7" t="s">
        <v>45</v>
      </c>
      <c r="L1174" s="7" t="s">
        <v>55</v>
      </c>
      <c r="M1174" s="7" t="s">
        <v>47</v>
      </c>
      <c r="N1174" s="7" t="s">
        <v>2233</v>
      </c>
      <c r="O1174" s="6">
        <v>0.37</v>
      </c>
      <c r="P1174" s="7" t="s">
        <v>36</v>
      </c>
      <c r="Q1174" s="7" t="s">
        <v>82</v>
      </c>
      <c r="R1174" s="7" t="s">
        <v>173</v>
      </c>
      <c r="S1174" s="8" t="s">
        <v>246</v>
      </c>
      <c r="T1174" s="6">
        <v>44256</v>
      </c>
      <c r="U1174" s="9">
        <v>42178</v>
      </c>
      <c r="V1174" s="9">
        <v>42180</v>
      </c>
      <c r="W1174" s="9" t="s">
        <v>1932</v>
      </c>
      <c r="X1174" s="10">
        <f>NETWORKDAYS(Table1[[#This Row],[Order Date]],Table1[[#This Row],[Ship Date]])</f>
        <v>3</v>
      </c>
      <c r="Y1174" s="6">
        <v>-26.936</v>
      </c>
      <c r="Z1174" s="6">
        <v>10</v>
      </c>
      <c r="AA1174" s="6">
        <v>67.41</v>
      </c>
      <c r="AB1174" s="6">
        <v>6.47</v>
      </c>
    </row>
    <row r="1175" spans="1:28" ht="128.25" x14ac:dyDescent="0.45">
      <c r="A1175" s="6">
        <v>2352</v>
      </c>
      <c r="B1175" s="6">
        <v>86166</v>
      </c>
      <c r="C1175" s="7" t="s">
        <v>2177</v>
      </c>
      <c r="D1175" s="8" t="s">
        <v>78</v>
      </c>
      <c r="E1175" s="7" t="s">
        <v>147</v>
      </c>
      <c r="F1175" s="6">
        <v>0.09</v>
      </c>
      <c r="G1175" s="6">
        <v>71.37</v>
      </c>
      <c r="H1175" s="6">
        <v>69</v>
      </c>
      <c r="I1175" s="7" t="s">
        <v>43</v>
      </c>
      <c r="J1175" s="7" t="s">
        <v>87</v>
      </c>
      <c r="K1175" s="7" t="s">
        <v>32</v>
      </c>
      <c r="L1175" s="7" t="s">
        <v>33</v>
      </c>
      <c r="M1175" s="7" t="s">
        <v>131</v>
      </c>
      <c r="N1175" s="7" t="s">
        <v>1865</v>
      </c>
      <c r="O1175" s="6">
        <v>0.68</v>
      </c>
      <c r="P1175" s="7" t="s">
        <v>36</v>
      </c>
      <c r="Q1175" s="7" t="s">
        <v>82</v>
      </c>
      <c r="R1175" s="7" t="s">
        <v>403</v>
      </c>
      <c r="S1175" s="8" t="s">
        <v>2178</v>
      </c>
      <c r="T1175" s="6">
        <v>21501</v>
      </c>
      <c r="U1175" s="9">
        <v>42178</v>
      </c>
      <c r="V1175" s="9">
        <v>42179</v>
      </c>
      <c r="W1175" s="9" t="s">
        <v>1932</v>
      </c>
      <c r="X1175" s="10">
        <f>NETWORKDAYS(Table1[[#This Row],[Order Date]],Table1[[#This Row],[Ship Date]])</f>
        <v>2</v>
      </c>
      <c r="Y1175" s="6">
        <v>-1537.1356000000001</v>
      </c>
      <c r="Z1175" s="6">
        <v>19</v>
      </c>
      <c r="AA1175" s="6">
        <v>1302.98</v>
      </c>
      <c r="AB1175" s="6">
        <v>71.28</v>
      </c>
    </row>
    <row r="1176" spans="1:28" ht="51.75" x14ac:dyDescent="0.45">
      <c r="A1176" s="6">
        <v>3325</v>
      </c>
      <c r="B1176" s="6">
        <v>90986</v>
      </c>
      <c r="C1176" s="7" t="s">
        <v>522</v>
      </c>
      <c r="D1176" s="8" t="s">
        <v>53</v>
      </c>
      <c r="E1176" s="7" t="s">
        <v>79</v>
      </c>
      <c r="F1176" s="6">
        <v>0</v>
      </c>
      <c r="G1176" s="6">
        <v>8.74</v>
      </c>
      <c r="H1176" s="6">
        <v>8.2899999999999991</v>
      </c>
      <c r="I1176" s="7" t="s">
        <v>43</v>
      </c>
      <c r="J1176" s="7" t="s">
        <v>44</v>
      </c>
      <c r="K1176" s="7" t="s">
        <v>45</v>
      </c>
      <c r="L1176" s="7" t="s">
        <v>423</v>
      </c>
      <c r="M1176" s="7" t="s">
        <v>47</v>
      </c>
      <c r="N1176" s="7" t="s">
        <v>1115</v>
      </c>
      <c r="O1176" s="6">
        <v>0.38</v>
      </c>
      <c r="P1176" s="7" t="s">
        <v>36</v>
      </c>
      <c r="Q1176" s="7" t="s">
        <v>58</v>
      </c>
      <c r="R1176" s="7" t="s">
        <v>107</v>
      </c>
      <c r="S1176" s="8" t="s">
        <v>524</v>
      </c>
      <c r="T1176" s="6">
        <v>97420</v>
      </c>
      <c r="U1176" s="9">
        <v>42179</v>
      </c>
      <c r="V1176" s="9">
        <v>42181</v>
      </c>
      <c r="W1176" s="9" t="s">
        <v>1932</v>
      </c>
      <c r="X1176" s="10">
        <f>NETWORKDAYS(Table1[[#This Row],[Order Date]],Table1[[#This Row],[Ship Date]])</f>
        <v>3</v>
      </c>
      <c r="Y1176" s="6">
        <v>-79.400000000000006</v>
      </c>
      <c r="Z1176" s="6">
        <v>14</v>
      </c>
      <c r="AA1176" s="6">
        <v>131.62</v>
      </c>
      <c r="AB1176" s="6">
        <v>8.74</v>
      </c>
    </row>
    <row r="1177" spans="1:28" ht="115.5" x14ac:dyDescent="0.45">
      <c r="A1177" s="6">
        <v>721</v>
      </c>
      <c r="B1177" s="6">
        <v>91053</v>
      </c>
      <c r="C1177" s="7" t="s">
        <v>254</v>
      </c>
      <c r="D1177" s="8" t="s">
        <v>42</v>
      </c>
      <c r="E1177" s="7" t="s">
        <v>147</v>
      </c>
      <c r="F1177" s="6">
        <v>0.04</v>
      </c>
      <c r="G1177" s="6">
        <v>10.64</v>
      </c>
      <c r="H1177" s="6">
        <v>5.16</v>
      </c>
      <c r="I1177" s="7" t="s">
        <v>43</v>
      </c>
      <c r="J1177" s="7" t="s">
        <v>62</v>
      </c>
      <c r="K1177" s="7" t="s">
        <v>32</v>
      </c>
      <c r="L1177" s="7" t="s">
        <v>99</v>
      </c>
      <c r="M1177" s="7" t="s">
        <v>47</v>
      </c>
      <c r="N1177" s="7" t="s">
        <v>2148</v>
      </c>
      <c r="O1177" s="6">
        <v>0.56999999999999995</v>
      </c>
      <c r="P1177" s="7" t="s">
        <v>36</v>
      </c>
      <c r="Q1177" s="7" t="s">
        <v>49</v>
      </c>
      <c r="R1177" s="7" t="s">
        <v>256</v>
      </c>
      <c r="S1177" s="8" t="s">
        <v>257</v>
      </c>
      <c r="T1177" s="6">
        <v>46041</v>
      </c>
      <c r="U1177" s="9">
        <v>42179</v>
      </c>
      <c r="V1177" s="9">
        <v>42180</v>
      </c>
      <c r="W1177" s="9" t="s">
        <v>1932</v>
      </c>
      <c r="X1177" s="10">
        <f>NETWORKDAYS(Table1[[#This Row],[Order Date]],Table1[[#This Row],[Ship Date]])</f>
        <v>2</v>
      </c>
      <c r="Y1177" s="6">
        <v>24.096</v>
      </c>
      <c r="Z1177" s="6">
        <v>6</v>
      </c>
      <c r="AA1177" s="6">
        <v>66.900000000000006</v>
      </c>
      <c r="AB1177" s="6">
        <v>10.6</v>
      </c>
    </row>
    <row r="1178" spans="1:28" ht="39" x14ac:dyDescent="0.45">
      <c r="A1178" s="6">
        <v>721</v>
      </c>
      <c r="B1178" s="6">
        <v>91053</v>
      </c>
      <c r="C1178" s="7" t="s">
        <v>254</v>
      </c>
      <c r="D1178" s="8" t="s">
        <v>42</v>
      </c>
      <c r="E1178" s="7" t="s">
        <v>147</v>
      </c>
      <c r="F1178" s="6">
        <v>0.03</v>
      </c>
      <c r="G1178" s="6">
        <v>2.78</v>
      </c>
      <c r="H1178" s="6">
        <v>1.34</v>
      </c>
      <c r="I1178" s="7" t="s">
        <v>54</v>
      </c>
      <c r="J1178" s="7" t="s">
        <v>62</v>
      </c>
      <c r="K1178" s="7" t="s">
        <v>45</v>
      </c>
      <c r="L1178" s="7" t="s">
        <v>105</v>
      </c>
      <c r="M1178" s="7" t="s">
        <v>56</v>
      </c>
      <c r="N1178" s="7" t="s">
        <v>2234</v>
      </c>
      <c r="O1178" s="6">
        <v>0.45</v>
      </c>
      <c r="P1178" s="7" t="s">
        <v>36</v>
      </c>
      <c r="Q1178" s="7" t="s">
        <v>49</v>
      </c>
      <c r="R1178" s="7" t="s">
        <v>256</v>
      </c>
      <c r="S1178" s="8" t="s">
        <v>257</v>
      </c>
      <c r="T1178" s="6">
        <v>46041</v>
      </c>
      <c r="U1178" s="9">
        <v>42179</v>
      </c>
      <c r="V1178" s="9">
        <v>42181</v>
      </c>
      <c r="W1178" s="9" t="s">
        <v>1932</v>
      </c>
      <c r="X1178" s="10">
        <f>NETWORKDAYS(Table1[[#This Row],[Order Date]],Table1[[#This Row],[Ship Date]])</f>
        <v>3</v>
      </c>
      <c r="Y1178" s="6">
        <v>6.9720000000000004</v>
      </c>
      <c r="Z1178" s="6">
        <v>15</v>
      </c>
      <c r="AA1178" s="6">
        <v>43.13</v>
      </c>
      <c r="AB1178" s="6">
        <v>2.75</v>
      </c>
    </row>
    <row r="1179" spans="1:28" ht="77.25" x14ac:dyDescent="0.45">
      <c r="A1179" s="6">
        <v>3084</v>
      </c>
      <c r="B1179" s="6">
        <v>89880</v>
      </c>
      <c r="C1179" s="7" t="s">
        <v>433</v>
      </c>
      <c r="D1179" s="8" t="s">
        <v>53</v>
      </c>
      <c r="E1179" s="7" t="s">
        <v>147</v>
      </c>
      <c r="F1179" s="6">
        <v>0.01</v>
      </c>
      <c r="G1179" s="6">
        <v>7.1</v>
      </c>
      <c r="H1179" s="6">
        <v>6.05</v>
      </c>
      <c r="I1179" s="7" t="s">
        <v>43</v>
      </c>
      <c r="J1179" s="7" t="s">
        <v>31</v>
      </c>
      <c r="K1179" s="7" t="s">
        <v>45</v>
      </c>
      <c r="L1179" s="7" t="s">
        <v>46</v>
      </c>
      <c r="M1179" s="7" t="s">
        <v>47</v>
      </c>
      <c r="N1179" s="7" t="s">
        <v>1049</v>
      </c>
      <c r="O1179" s="6">
        <v>0.39</v>
      </c>
      <c r="P1179" s="7" t="s">
        <v>36</v>
      </c>
      <c r="Q1179" s="7" t="s">
        <v>58</v>
      </c>
      <c r="R1179" s="7" t="s">
        <v>90</v>
      </c>
      <c r="S1179" s="8" t="s">
        <v>435</v>
      </c>
      <c r="T1179" s="6">
        <v>98503</v>
      </c>
      <c r="U1179" s="9">
        <v>42179</v>
      </c>
      <c r="V1179" s="9">
        <v>42180</v>
      </c>
      <c r="W1179" s="9" t="s">
        <v>1932</v>
      </c>
      <c r="X1179" s="10">
        <f>NETWORKDAYS(Table1[[#This Row],[Order Date]],Table1[[#This Row],[Ship Date]])</f>
        <v>2</v>
      </c>
      <c r="Y1179" s="6">
        <v>-39.186250000000001</v>
      </c>
      <c r="Z1179" s="6">
        <v>18</v>
      </c>
      <c r="AA1179" s="6">
        <v>133.19</v>
      </c>
      <c r="AB1179" s="6">
        <v>7.09</v>
      </c>
    </row>
    <row r="1180" spans="1:28" ht="77.25" x14ac:dyDescent="0.45">
      <c r="A1180" s="6">
        <v>3084</v>
      </c>
      <c r="B1180" s="6">
        <v>89880</v>
      </c>
      <c r="C1180" s="7" t="s">
        <v>433</v>
      </c>
      <c r="D1180" s="8" t="s">
        <v>53</v>
      </c>
      <c r="E1180" s="7" t="s">
        <v>147</v>
      </c>
      <c r="F1180" s="6">
        <v>0.05</v>
      </c>
      <c r="G1180" s="6">
        <v>18.97</v>
      </c>
      <c r="H1180" s="6">
        <v>9.0299999999999994</v>
      </c>
      <c r="I1180" s="7" t="s">
        <v>43</v>
      </c>
      <c r="J1180" s="7" t="s">
        <v>31</v>
      </c>
      <c r="K1180" s="7" t="s">
        <v>45</v>
      </c>
      <c r="L1180" s="7" t="s">
        <v>55</v>
      </c>
      <c r="M1180" s="7" t="s">
        <v>47</v>
      </c>
      <c r="N1180" s="7" t="s">
        <v>1116</v>
      </c>
      <c r="O1180" s="6">
        <v>0.37</v>
      </c>
      <c r="P1180" s="7" t="s">
        <v>36</v>
      </c>
      <c r="Q1180" s="7" t="s">
        <v>58</v>
      </c>
      <c r="R1180" s="7" t="s">
        <v>90</v>
      </c>
      <c r="S1180" s="8" t="s">
        <v>435</v>
      </c>
      <c r="T1180" s="6">
        <v>98503</v>
      </c>
      <c r="U1180" s="9">
        <v>42179</v>
      </c>
      <c r="V1180" s="9">
        <v>42180</v>
      </c>
      <c r="W1180" s="9" t="s">
        <v>1932</v>
      </c>
      <c r="X1180" s="10">
        <f>NETWORKDAYS(Table1[[#This Row],[Order Date]],Table1[[#This Row],[Ship Date]])</f>
        <v>2</v>
      </c>
      <c r="Y1180" s="6">
        <v>-1.89</v>
      </c>
      <c r="Z1180" s="6">
        <v>5</v>
      </c>
      <c r="AA1180" s="6">
        <v>97.33</v>
      </c>
      <c r="AB1180" s="6">
        <v>18.920000000000002</v>
      </c>
    </row>
    <row r="1181" spans="1:28" ht="64.5" x14ac:dyDescent="0.45">
      <c r="A1181" s="6">
        <v>1416</v>
      </c>
      <c r="B1181" s="6">
        <v>90540</v>
      </c>
      <c r="C1181" s="7" t="s">
        <v>1907</v>
      </c>
      <c r="D1181" s="8" t="s">
        <v>42</v>
      </c>
      <c r="E1181" s="7" t="s">
        <v>70</v>
      </c>
      <c r="F1181" s="6">
        <v>0.04</v>
      </c>
      <c r="G1181" s="6">
        <v>46.89</v>
      </c>
      <c r="H1181" s="6">
        <v>5.0999999999999996</v>
      </c>
      <c r="I1181" s="7" t="s">
        <v>43</v>
      </c>
      <c r="J1181" s="7" t="s">
        <v>31</v>
      </c>
      <c r="K1181" s="7" t="s">
        <v>45</v>
      </c>
      <c r="L1181" s="7" t="s">
        <v>63</v>
      </c>
      <c r="M1181" s="7" t="s">
        <v>112</v>
      </c>
      <c r="N1181" s="7" t="s">
        <v>501</v>
      </c>
      <c r="O1181" s="6">
        <v>0.46</v>
      </c>
      <c r="P1181" s="7" t="s">
        <v>36</v>
      </c>
      <c r="Q1181" s="7" t="s">
        <v>49</v>
      </c>
      <c r="R1181" s="7" t="s">
        <v>256</v>
      </c>
      <c r="S1181" s="8" t="s">
        <v>1908</v>
      </c>
      <c r="T1181" s="6">
        <v>46203</v>
      </c>
      <c r="U1181" s="9">
        <v>42180</v>
      </c>
      <c r="V1181" s="9">
        <v>42182</v>
      </c>
      <c r="W1181" s="9" t="s">
        <v>1932</v>
      </c>
      <c r="X1181" s="10">
        <f>NETWORKDAYS(Table1[[#This Row],[Order Date]],Table1[[#This Row],[Ship Date]])</f>
        <v>2</v>
      </c>
      <c r="Y1181" s="6">
        <v>87.12</v>
      </c>
      <c r="Z1181" s="6">
        <v>4</v>
      </c>
      <c r="AA1181" s="6">
        <v>182.61</v>
      </c>
      <c r="AB1181" s="6">
        <v>46.85</v>
      </c>
    </row>
    <row r="1182" spans="1:28" ht="26.25" x14ac:dyDescent="0.45">
      <c r="A1182" s="6">
        <v>3128</v>
      </c>
      <c r="B1182" s="6">
        <v>89810</v>
      </c>
      <c r="C1182" s="7" t="s">
        <v>2235</v>
      </c>
      <c r="D1182" s="8" t="s">
        <v>28</v>
      </c>
      <c r="E1182" s="7" t="s">
        <v>79</v>
      </c>
      <c r="F1182" s="6">
        <v>0.08</v>
      </c>
      <c r="G1182" s="6">
        <v>3.69</v>
      </c>
      <c r="H1182" s="6">
        <v>2.5</v>
      </c>
      <c r="I1182" s="7" t="s">
        <v>43</v>
      </c>
      <c r="J1182" s="7" t="s">
        <v>31</v>
      </c>
      <c r="K1182" s="7" t="s">
        <v>45</v>
      </c>
      <c r="L1182" s="7" t="s">
        <v>423</v>
      </c>
      <c r="M1182" s="7" t="s">
        <v>47</v>
      </c>
      <c r="N1182" s="7" t="s">
        <v>427</v>
      </c>
      <c r="O1182" s="6">
        <v>0.39</v>
      </c>
      <c r="P1182" s="7" t="s">
        <v>36</v>
      </c>
      <c r="Q1182" s="7" t="s">
        <v>37</v>
      </c>
      <c r="R1182" s="7" t="s">
        <v>787</v>
      </c>
      <c r="S1182" s="8" t="s">
        <v>2236</v>
      </c>
      <c r="T1182" s="6">
        <v>71109</v>
      </c>
      <c r="U1182" s="9">
        <v>42180</v>
      </c>
      <c r="V1182" s="9">
        <v>42185</v>
      </c>
      <c r="W1182" s="9" t="s">
        <v>1932</v>
      </c>
      <c r="X1182" s="10">
        <f>NETWORKDAYS(Table1[[#This Row],[Order Date]],Table1[[#This Row],[Ship Date]])</f>
        <v>4</v>
      </c>
      <c r="Y1182" s="6">
        <v>-139.07599999999999</v>
      </c>
      <c r="Z1182" s="6">
        <v>9</v>
      </c>
      <c r="AA1182" s="6">
        <v>31.98</v>
      </c>
      <c r="AB1182" s="6">
        <v>3.61</v>
      </c>
    </row>
    <row r="1183" spans="1:28" ht="102.75" x14ac:dyDescent="0.45">
      <c r="A1183" s="6">
        <v>447</v>
      </c>
      <c r="B1183" s="6">
        <v>90449</v>
      </c>
      <c r="C1183" s="7" t="s">
        <v>2237</v>
      </c>
      <c r="D1183" s="8" t="s">
        <v>42</v>
      </c>
      <c r="E1183" s="7" t="s">
        <v>147</v>
      </c>
      <c r="F1183" s="6">
        <v>0.04</v>
      </c>
      <c r="G1183" s="6">
        <v>130.97999999999999</v>
      </c>
      <c r="H1183" s="6">
        <v>30</v>
      </c>
      <c r="I1183" s="7" t="s">
        <v>30</v>
      </c>
      <c r="J1183" s="7" t="s">
        <v>62</v>
      </c>
      <c r="K1183" s="7" t="s">
        <v>32</v>
      </c>
      <c r="L1183" s="7" t="s">
        <v>80</v>
      </c>
      <c r="M1183" s="7" t="s">
        <v>73</v>
      </c>
      <c r="N1183" s="7" t="s">
        <v>368</v>
      </c>
      <c r="O1183" s="6">
        <v>0.78</v>
      </c>
      <c r="P1183" s="7" t="s">
        <v>36</v>
      </c>
      <c r="Q1183" s="7" t="s">
        <v>49</v>
      </c>
      <c r="R1183" s="7" t="s">
        <v>50</v>
      </c>
      <c r="S1183" s="8" t="s">
        <v>2180</v>
      </c>
      <c r="T1183" s="6">
        <v>55113</v>
      </c>
      <c r="U1183" s="9">
        <v>42180</v>
      </c>
      <c r="V1183" s="9">
        <v>42183</v>
      </c>
      <c r="W1183" s="9" t="s">
        <v>1932</v>
      </c>
      <c r="X1183" s="10">
        <f>NETWORKDAYS(Table1[[#This Row],[Order Date]],Table1[[#This Row],[Ship Date]])</f>
        <v>2</v>
      </c>
      <c r="Y1183" s="6">
        <v>-82.903999999999996</v>
      </c>
      <c r="Z1183" s="6">
        <v>1</v>
      </c>
      <c r="AA1183" s="6">
        <v>159.51</v>
      </c>
      <c r="AB1183" s="6">
        <v>130.94</v>
      </c>
    </row>
    <row r="1184" spans="1:28" ht="51.75" x14ac:dyDescent="0.45">
      <c r="A1184" s="6">
        <v>447</v>
      </c>
      <c r="B1184" s="6">
        <v>90449</v>
      </c>
      <c r="C1184" s="7" t="s">
        <v>2237</v>
      </c>
      <c r="D1184" s="8" t="s">
        <v>42</v>
      </c>
      <c r="E1184" s="7" t="s">
        <v>147</v>
      </c>
      <c r="F1184" s="6">
        <v>0.05</v>
      </c>
      <c r="G1184" s="6">
        <v>200.99</v>
      </c>
      <c r="H1184" s="6">
        <v>4.2</v>
      </c>
      <c r="I1184" s="7" t="s">
        <v>43</v>
      </c>
      <c r="J1184" s="7" t="s">
        <v>62</v>
      </c>
      <c r="K1184" s="7" t="s">
        <v>71</v>
      </c>
      <c r="L1184" s="7" t="s">
        <v>234</v>
      </c>
      <c r="M1184" s="7" t="s">
        <v>47</v>
      </c>
      <c r="N1184" s="7" t="s">
        <v>1707</v>
      </c>
      <c r="O1184" s="6">
        <v>0.59</v>
      </c>
      <c r="P1184" s="7" t="s">
        <v>36</v>
      </c>
      <c r="Q1184" s="7" t="s">
        <v>49</v>
      </c>
      <c r="R1184" s="7" t="s">
        <v>50</v>
      </c>
      <c r="S1184" s="8" t="s">
        <v>2180</v>
      </c>
      <c r="T1184" s="6">
        <v>55113</v>
      </c>
      <c r="U1184" s="9">
        <v>42180</v>
      </c>
      <c r="V1184" s="9">
        <v>42180</v>
      </c>
      <c r="W1184" s="9" t="s">
        <v>1932</v>
      </c>
      <c r="X1184" s="10">
        <f>NETWORKDAYS(Table1[[#This Row],[Order Date]],Table1[[#This Row],[Ship Date]])</f>
        <v>1</v>
      </c>
      <c r="Y1184" s="6">
        <v>1268.8064999999999</v>
      </c>
      <c r="Z1184" s="6">
        <v>11</v>
      </c>
      <c r="AA1184" s="6">
        <v>1838.85</v>
      </c>
      <c r="AB1184" s="6">
        <v>200.94</v>
      </c>
    </row>
    <row r="1185" spans="1:28" ht="51.75" x14ac:dyDescent="0.45">
      <c r="A1185" s="6">
        <v>1419</v>
      </c>
      <c r="B1185" s="6">
        <v>90540</v>
      </c>
      <c r="C1185" s="7" t="s">
        <v>2238</v>
      </c>
      <c r="D1185" s="8" t="s">
        <v>42</v>
      </c>
      <c r="E1185" s="7" t="s">
        <v>147</v>
      </c>
      <c r="F1185" s="6">
        <v>0.01</v>
      </c>
      <c r="G1185" s="6">
        <v>124.49</v>
      </c>
      <c r="H1185" s="6">
        <v>51.94</v>
      </c>
      <c r="I1185" s="7" t="s">
        <v>30</v>
      </c>
      <c r="J1185" s="7" t="s">
        <v>31</v>
      </c>
      <c r="K1185" s="7" t="s">
        <v>32</v>
      </c>
      <c r="L1185" s="7" t="s">
        <v>33</v>
      </c>
      <c r="M1185" s="7" t="s">
        <v>34</v>
      </c>
      <c r="N1185" s="7" t="s">
        <v>1063</v>
      </c>
      <c r="O1185" s="6">
        <v>0.63</v>
      </c>
      <c r="P1185" s="7" t="s">
        <v>36</v>
      </c>
      <c r="Q1185" s="7" t="s">
        <v>49</v>
      </c>
      <c r="R1185" s="7" t="s">
        <v>256</v>
      </c>
      <c r="S1185" s="8" t="s">
        <v>678</v>
      </c>
      <c r="T1185" s="6">
        <v>47905</v>
      </c>
      <c r="U1185" s="9">
        <v>42180</v>
      </c>
      <c r="V1185" s="9">
        <v>42181</v>
      </c>
      <c r="W1185" s="9" t="s">
        <v>1932</v>
      </c>
      <c r="X1185" s="10">
        <f>NETWORKDAYS(Table1[[#This Row],[Order Date]],Table1[[#This Row],[Ship Date]])</f>
        <v>2</v>
      </c>
      <c r="Y1185" s="6">
        <v>-94.674644999999998</v>
      </c>
      <c r="Z1185" s="6">
        <v>18</v>
      </c>
      <c r="AA1185" s="6">
        <v>2376.12</v>
      </c>
      <c r="AB1185" s="6">
        <v>124.48</v>
      </c>
    </row>
    <row r="1186" spans="1:28" ht="64.5" x14ac:dyDescent="0.45">
      <c r="A1186" s="6">
        <v>1442</v>
      </c>
      <c r="B1186" s="6">
        <v>89076</v>
      </c>
      <c r="C1186" s="7" t="s">
        <v>1766</v>
      </c>
      <c r="D1186" s="8" t="s">
        <v>42</v>
      </c>
      <c r="E1186" s="7" t="s">
        <v>147</v>
      </c>
      <c r="F1186" s="6">
        <v>0.04</v>
      </c>
      <c r="G1186" s="6">
        <v>177.98</v>
      </c>
      <c r="H1186" s="6">
        <v>0.99</v>
      </c>
      <c r="I1186" s="7" t="s">
        <v>43</v>
      </c>
      <c r="J1186" s="7" t="s">
        <v>62</v>
      </c>
      <c r="K1186" s="7" t="s">
        <v>45</v>
      </c>
      <c r="L1186" s="7" t="s">
        <v>63</v>
      </c>
      <c r="M1186" s="7" t="s">
        <v>47</v>
      </c>
      <c r="N1186" s="7" t="s">
        <v>2090</v>
      </c>
      <c r="O1186" s="6">
        <v>0.56000000000000005</v>
      </c>
      <c r="P1186" s="7" t="s">
        <v>36</v>
      </c>
      <c r="Q1186" s="7" t="s">
        <v>49</v>
      </c>
      <c r="R1186" s="7" t="s">
        <v>118</v>
      </c>
      <c r="S1186" s="8" t="s">
        <v>896</v>
      </c>
      <c r="T1186" s="6">
        <v>65807</v>
      </c>
      <c r="U1186" s="9">
        <v>42180</v>
      </c>
      <c r="V1186" s="9">
        <v>42182</v>
      </c>
      <c r="W1186" s="9" t="s">
        <v>1932</v>
      </c>
      <c r="X1186" s="10">
        <f>NETWORKDAYS(Table1[[#This Row],[Order Date]],Table1[[#This Row],[Ship Date]])</f>
        <v>2</v>
      </c>
      <c r="Y1186" s="6">
        <v>1909.8855000000001</v>
      </c>
      <c r="Z1186" s="6">
        <v>15</v>
      </c>
      <c r="AA1186" s="6">
        <v>2767.95</v>
      </c>
      <c r="AB1186" s="6">
        <v>177.94</v>
      </c>
    </row>
    <row r="1187" spans="1:28" ht="39" x14ac:dyDescent="0.45">
      <c r="A1187" s="6">
        <v>2903</v>
      </c>
      <c r="B1187" s="6">
        <v>87374</v>
      </c>
      <c r="C1187" s="7" t="s">
        <v>2239</v>
      </c>
      <c r="D1187" s="8" t="s">
        <v>78</v>
      </c>
      <c r="E1187" s="7" t="s">
        <v>147</v>
      </c>
      <c r="F1187" s="6">
        <v>0.06</v>
      </c>
      <c r="G1187" s="6">
        <v>70.89</v>
      </c>
      <c r="H1187" s="6">
        <v>89.3</v>
      </c>
      <c r="I1187" s="7" t="s">
        <v>30</v>
      </c>
      <c r="J1187" s="7" t="s">
        <v>31</v>
      </c>
      <c r="K1187" s="7" t="s">
        <v>32</v>
      </c>
      <c r="L1187" s="7" t="s">
        <v>33</v>
      </c>
      <c r="M1187" s="7" t="s">
        <v>34</v>
      </c>
      <c r="N1187" s="7" t="s">
        <v>2240</v>
      </c>
      <c r="O1187" s="6">
        <v>0.72</v>
      </c>
      <c r="P1187" s="7" t="s">
        <v>36</v>
      </c>
      <c r="Q1187" s="7" t="s">
        <v>82</v>
      </c>
      <c r="R1187" s="7" t="s">
        <v>173</v>
      </c>
      <c r="S1187" s="8" t="s">
        <v>2241</v>
      </c>
      <c r="T1187" s="6">
        <v>43068</v>
      </c>
      <c r="U1187" s="9">
        <v>42180</v>
      </c>
      <c r="V1187" s="9">
        <v>42180</v>
      </c>
      <c r="W1187" s="9" t="s">
        <v>1932</v>
      </c>
      <c r="X1187" s="10">
        <f>NETWORKDAYS(Table1[[#This Row],[Order Date]],Table1[[#This Row],[Ship Date]])</f>
        <v>1</v>
      </c>
      <c r="Y1187" s="6">
        <v>65.077020000000005</v>
      </c>
      <c r="Z1187" s="6">
        <v>6</v>
      </c>
      <c r="AA1187" s="6">
        <v>364.26</v>
      </c>
      <c r="AB1187" s="6">
        <v>70.83</v>
      </c>
    </row>
    <row r="1188" spans="1:28" ht="115.5" x14ac:dyDescent="0.45">
      <c r="A1188" s="6">
        <v>3261</v>
      </c>
      <c r="B1188" s="6">
        <v>90296</v>
      </c>
      <c r="C1188" s="7" t="s">
        <v>2242</v>
      </c>
      <c r="D1188" s="8" t="s">
        <v>42</v>
      </c>
      <c r="E1188" s="7" t="s">
        <v>147</v>
      </c>
      <c r="F1188" s="6">
        <v>7.0000000000000007E-2</v>
      </c>
      <c r="G1188" s="6">
        <v>105.34</v>
      </c>
      <c r="H1188" s="6">
        <v>24.49</v>
      </c>
      <c r="I1188" s="7" t="s">
        <v>54</v>
      </c>
      <c r="J1188" s="7" t="s">
        <v>44</v>
      </c>
      <c r="K1188" s="7" t="s">
        <v>32</v>
      </c>
      <c r="L1188" s="7" t="s">
        <v>99</v>
      </c>
      <c r="M1188" s="7" t="s">
        <v>131</v>
      </c>
      <c r="N1188" s="7" t="s">
        <v>1626</v>
      </c>
      <c r="O1188" s="6">
        <v>0.61</v>
      </c>
      <c r="P1188" s="7" t="s">
        <v>36</v>
      </c>
      <c r="Q1188" s="7" t="s">
        <v>49</v>
      </c>
      <c r="R1188" s="7" t="s">
        <v>192</v>
      </c>
      <c r="S1188" s="8" t="s">
        <v>2243</v>
      </c>
      <c r="T1188" s="6">
        <v>49221</v>
      </c>
      <c r="U1188" s="9">
        <v>42180</v>
      </c>
      <c r="V1188" s="9">
        <v>42181</v>
      </c>
      <c r="W1188" s="9" t="s">
        <v>1932</v>
      </c>
      <c r="X1188" s="10">
        <f>NETWORKDAYS(Table1[[#This Row],[Order Date]],Table1[[#This Row],[Ship Date]])</f>
        <v>2</v>
      </c>
      <c r="Y1188" s="6">
        <v>710.67240000000004</v>
      </c>
      <c r="Z1188" s="6">
        <v>10</v>
      </c>
      <c r="AA1188" s="6">
        <v>1029.96</v>
      </c>
      <c r="AB1188" s="6">
        <v>105.27</v>
      </c>
    </row>
    <row r="1189" spans="1:28" ht="64.5" x14ac:dyDescent="0.45">
      <c r="A1189" s="6">
        <v>2197</v>
      </c>
      <c r="B1189" s="6">
        <v>89176</v>
      </c>
      <c r="C1189" s="7" t="s">
        <v>2244</v>
      </c>
      <c r="D1189" s="8" t="s">
        <v>78</v>
      </c>
      <c r="E1189" s="7" t="s">
        <v>29</v>
      </c>
      <c r="F1189" s="6">
        <v>0.08</v>
      </c>
      <c r="G1189" s="6">
        <v>100.97</v>
      </c>
      <c r="H1189" s="6">
        <v>7.18</v>
      </c>
      <c r="I1189" s="7" t="s">
        <v>43</v>
      </c>
      <c r="J1189" s="7" t="s">
        <v>31</v>
      </c>
      <c r="K1189" s="7" t="s">
        <v>71</v>
      </c>
      <c r="L1189" s="7" t="s">
        <v>93</v>
      </c>
      <c r="M1189" s="7" t="s">
        <v>47</v>
      </c>
      <c r="N1189" s="7" t="s">
        <v>845</v>
      </c>
      <c r="O1189" s="6">
        <v>0.46</v>
      </c>
      <c r="P1189" s="7" t="s">
        <v>36</v>
      </c>
      <c r="Q1189" s="7" t="s">
        <v>82</v>
      </c>
      <c r="R1189" s="7" t="s">
        <v>83</v>
      </c>
      <c r="S1189" s="8" t="s">
        <v>2245</v>
      </c>
      <c r="T1189" s="6">
        <v>11756</v>
      </c>
      <c r="U1189" s="9">
        <v>42181</v>
      </c>
      <c r="V1189" s="9">
        <v>42182</v>
      </c>
      <c r="W1189" s="9" t="s">
        <v>1932</v>
      </c>
      <c r="X1189" s="10">
        <f>NETWORKDAYS(Table1[[#This Row],[Order Date]],Table1[[#This Row],[Ship Date]])</f>
        <v>1</v>
      </c>
      <c r="Y1189" s="6">
        <v>126.22499999999999</v>
      </c>
      <c r="Z1189" s="6">
        <v>7</v>
      </c>
      <c r="AA1189" s="6">
        <v>650.25</v>
      </c>
      <c r="AB1189" s="6">
        <v>100.89</v>
      </c>
    </row>
    <row r="1190" spans="1:28" ht="90" x14ac:dyDescent="0.45">
      <c r="A1190" s="6">
        <v>2197</v>
      </c>
      <c r="B1190" s="6">
        <v>89176</v>
      </c>
      <c r="C1190" s="7" t="s">
        <v>2244</v>
      </c>
      <c r="D1190" s="8" t="s">
        <v>78</v>
      </c>
      <c r="E1190" s="7" t="s">
        <v>29</v>
      </c>
      <c r="F1190" s="6">
        <v>0</v>
      </c>
      <c r="G1190" s="6">
        <v>13.4</v>
      </c>
      <c r="H1190" s="6">
        <v>4.95</v>
      </c>
      <c r="I1190" s="7" t="s">
        <v>43</v>
      </c>
      <c r="J1190" s="7" t="s">
        <v>31</v>
      </c>
      <c r="K1190" s="7" t="s">
        <v>32</v>
      </c>
      <c r="L1190" s="7" t="s">
        <v>99</v>
      </c>
      <c r="M1190" s="7" t="s">
        <v>94</v>
      </c>
      <c r="N1190" s="7" t="s">
        <v>1113</v>
      </c>
      <c r="O1190" s="6">
        <v>0.37</v>
      </c>
      <c r="P1190" s="7" t="s">
        <v>36</v>
      </c>
      <c r="Q1190" s="7" t="s">
        <v>82</v>
      </c>
      <c r="R1190" s="7" t="s">
        <v>83</v>
      </c>
      <c r="S1190" s="8" t="s">
        <v>2245</v>
      </c>
      <c r="T1190" s="6">
        <v>11756</v>
      </c>
      <c r="U1190" s="9">
        <v>42181</v>
      </c>
      <c r="V1190" s="9">
        <v>42182</v>
      </c>
      <c r="W1190" s="9" t="s">
        <v>1932</v>
      </c>
      <c r="X1190" s="10">
        <f>NETWORKDAYS(Table1[[#This Row],[Order Date]],Table1[[#This Row],[Ship Date]])</f>
        <v>1</v>
      </c>
      <c r="Y1190" s="6">
        <v>187.7628</v>
      </c>
      <c r="Z1190" s="6">
        <v>19</v>
      </c>
      <c r="AA1190" s="6">
        <v>272.12</v>
      </c>
      <c r="AB1190" s="6">
        <v>13.4</v>
      </c>
    </row>
    <row r="1191" spans="1:28" ht="90" x14ac:dyDescent="0.45">
      <c r="A1191" s="6">
        <v>2062</v>
      </c>
      <c r="B1191" s="6">
        <v>87148</v>
      </c>
      <c r="C1191" s="7" t="s">
        <v>1757</v>
      </c>
      <c r="D1191" s="8" t="s">
        <v>28</v>
      </c>
      <c r="E1191" s="7" t="s">
        <v>79</v>
      </c>
      <c r="F1191" s="6">
        <v>0.04</v>
      </c>
      <c r="G1191" s="6">
        <v>291.73</v>
      </c>
      <c r="H1191" s="6">
        <v>48.8</v>
      </c>
      <c r="I1191" s="7" t="s">
        <v>30</v>
      </c>
      <c r="J1191" s="7" t="s">
        <v>62</v>
      </c>
      <c r="K1191" s="7" t="s">
        <v>32</v>
      </c>
      <c r="L1191" s="7" t="s">
        <v>80</v>
      </c>
      <c r="M1191" s="7" t="s">
        <v>73</v>
      </c>
      <c r="N1191" s="7" t="s">
        <v>979</v>
      </c>
      <c r="O1191" s="6">
        <v>0.56000000000000005</v>
      </c>
      <c r="P1191" s="7" t="s">
        <v>36</v>
      </c>
      <c r="Q1191" s="7" t="s">
        <v>37</v>
      </c>
      <c r="R1191" s="7" t="s">
        <v>169</v>
      </c>
      <c r="S1191" s="8" t="s">
        <v>1759</v>
      </c>
      <c r="T1191" s="6">
        <v>23111</v>
      </c>
      <c r="U1191" s="9">
        <v>42181</v>
      </c>
      <c r="V1191" s="9">
        <v>42185</v>
      </c>
      <c r="W1191" s="9" t="s">
        <v>1932</v>
      </c>
      <c r="X1191" s="10">
        <f>NETWORKDAYS(Table1[[#This Row],[Order Date]],Table1[[#This Row],[Ship Date]])</f>
        <v>3</v>
      </c>
      <c r="Y1191" s="6">
        <v>-115.90389999999999</v>
      </c>
      <c r="Z1191" s="6">
        <v>22</v>
      </c>
      <c r="AA1191" s="6">
        <v>6676.61</v>
      </c>
      <c r="AB1191" s="6">
        <v>291.69</v>
      </c>
    </row>
    <row r="1192" spans="1:28" ht="77.25" x14ac:dyDescent="0.45">
      <c r="A1192" s="6">
        <v>2587</v>
      </c>
      <c r="B1192" s="6">
        <v>91167</v>
      </c>
      <c r="C1192" s="7" t="s">
        <v>1328</v>
      </c>
      <c r="D1192" s="8" t="s">
        <v>42</v>
      </c>
      <c r="E1192" s="7" t="s">
        <v>147</v>
      </c>
      <c r="F1192" s="6">
        <v>0.02</v>
      </c>
      <c r="G1192" s="6">
        <v>22.72</v>
      </c>
      <c r="H1192" s="6">
        <v>8.99</v>
      </c>
      <c r="I1192" s="7" t="s">
        <v>43</v>
      </c>
      <c r="J1192" s="7" t="s">
        <v>87</v>
      </c>
      <c r="K1192" s="7" t="s">
        <v>32</v>
      </c>
      <c r="L1192" s="7" t="s">
        <v>99</v>
      </c>
      <c r="M1192" s="7" t="s">
        <v>94</v>
      </c>
      <c r="N1192" s="7" t="s">
        <v>732</v>
      </c>
      <c r="O1192" s="6">
        <v>0.44</v>
      </c>
      <c r="P1192" s="7" t="s">
        <v>36</v>
      </c>
      <c r="Q1192" s="7" t="s">
        <v>49</v>
      </c>
      <c r="R1192" s="7" t="s">
        <v>200</v>
      </c>
      <c r="S1192" s="8" t="s">
        <v>1330</v>
      </c>
      <c r="T1192" s="6">
        <v>54220</v>
      </c>
      <c r="U1192" s="9">
        <v>42181</v>
      </c>
      <c r="V1192" s="9">
        <v>42181</v>
      </c>
      <c r="W1192" s="9" t="s">
        <v>1932</v>
      </c>
      <c r="X1192" s="10">
        <f>NETWORKDAYS(Table1[[#This Row],[Order Date]],Table1[[#This Row],[Ship Date]])</f>
        <v>1</v>
      </c>
      <c r="Y1192" s="6">
        <v>200.0172</v>
      </c>
      <c r="Z1192" s="6">
        <v>12</v>
      </c>
      <c r="AA1192" s="6">
        <v>289.88</v>
      </c>
      <c r="AB1192" s="6">
        <v>22.7</v>
      </c>
    </row>
    <row r="1193" spans="1:28" ht="26.25" x14ac:dyDescent="0.45">
      <c r="A1193" s="6">
        <v>936</v>
      </c>
      <c r="B1193" s="6">
        <v>90589</v>
      </c>
      <c r="C1193" s="7" t="s">
        <v>1138</v>
      </c>
      <c r="D1193" s="8" t="s">
        <v>53</v>
      </c>
      <c r="E1193" s="7" t="s">
        <v>147</v>
      </c>
      <c r="F1193" s="6">
        <v>0.05</v>
      </c>
      <c r="G1193" s="6">
        <v>5.98</v>
      </c>
      <c r="H1193" s="6">
        <v>5.46</v>
      </c>
      <c r="I1193" s="7" t="s">
        <v>43</v>
      </c>
      <c r="J1193" s="7" t="s">
        <v>62</v>
      </c>
      <c r="K1193" s="7" t="s">
        <v>45</v>
      </c>
      <c r="L1193" s="7" t="s">
        <v>55</v>
      </c>
      <c r="M1193" s="7" t="s">
        <v>47</v>
      </c>
      <c r="N1193" s="7" t="s">
        <v>399</v>
      </c>
      <c r="O1193" s="6">
        <v>0.36</v>
      </c>
      <c r="P1193" s="7" t="s">
        <v>36</v>
      </c>
      <c r="Q1193" s="7" t="s">
        <v>58</v>
      </c>
      <c r="R1193" s="7" t="s">
        <v>59</v>
      </c>
      <c r="S1193" s="8" t="s">
        <v>266</v>
      </c>
      <c r="T1193" s="6">
        <v>92374</v>
      </c>
      <c r="U1193" s="9">
        <v>42182</v>
      </c>
      <c r="V1193" s="9">
        <v>42182</v>
      </c>
      <c r="W1193" s="9" t="s">
        <v>1932</v>
      </c>
      <c r="X1193" s="10">
        <f>NETWORKDAYS(Table1[[#This Row],[Order Date]],Table1[[#This Row],[Ship Date]])</f>
        <v>0</v>
      </c>
      <c r="Y1193" s="6">
        <v>-31.885000000000002</v>
      </c>
      <c r="Z1193" s="6">
        <v>17</v>
      </c>
      <c r="AA1193" s="6">
        <v>104.95</v>
      </c>
      <c r="AB1193" s="6">
        <v>5.93</v>
      </c>
    </row>
    <row r="1194" spans="1:28" ht="51.75" x14ac:dyDescent="0.45">
      <c r="A1194" s="6">
        <v>937</v>
      </c>
      <c r="B1194" s="6">
        <v>90589</v>
      </c>
      <c r="C1194" s="7" t="s">
        <v>2246</v>
      </c>
      <c r="D1194" s="8" t="s">
        <v>53</v>
      </c>
      <c r="E1194" s="7" t="s">
        <v>147</v>
      </c>
      <c r="F1194" s="6">
        <v>0.01</v>
      </c>
      <c r="G1194" s="6">
        <v>65.989999999999995</v>
      </c>
      <c r="H1194" s="6">
        <v>3.99</v>
      </c>
      <c r="I1194" s="7" t="s">
        <v>43</v>
      </c>
      <c r="J1194" s="7" t="s">
        <v>62</v>
      </c>
      <c r="K1194" s="7" t="s">
        <v>71</v>
      </c>
      <c r="L1194" s="7" t="s">
        <v>234</v>
      </c>
      <c r="M1194" s="7" t="s">
        <v>47</v>
      </c>
      <c r="N1194" s="7" t="s">
        <v>2247</v>
      </c>
      <c r="O1194" s="6">
        <v>0.59</v>
      </c>
      <c r="P1194" s="7" t="s">
        <v>36</v>
      </c>
      <c r="Q1194" s="7" t="s">
        <v>58</v>
      </c>
      <c r="R1194" s="7" t="s">
        <v>59</v>
      </c>
      <c r="S1194" s="8" t="s">
        <v>735</v>
      </c>
      <c r="T1194" s="6">
        <v>90278</v>
      </c>
      <c r="U1194" s="9">
        <v>42182</v>
      </c>
      <c r="V1194" s="9">
        <v>42183</v>
      </c>
      <c r="W1194" s="9" t="s">
        <v>1932</v>
      </c>
      <c r="X1194" s="10">
        <f>NETWORKDAYS(Table1[[#This Row],[Order Date]],Table1[[#This Row],[Ship Date]])</f>
        <v>0</v>
      </c>
      <c r="Y1194" s="6">
        <v>-95.210499999999996</v>
      </c>
      <c r="Z1194" s="6">
        <v>3</v>
      </c>
      <c r="AA1194" s="6">
        <v>166.59</v>
      </c>
      <c r="AB1194" s="6">
        <v>65.98</v>
      </c>
    </row>
    <row r="1195" spans="1:28" ht="115.5" x14ac:dyDescent="0.45">
      <c r="A1195" s="6">
        <v>2617</v>
      </c>
      <c r="B1195" s="6">
        <v>91496</v>
      </c>
      <c r="C1195" s="7" t="s">
        <v>2248</v>
      </c>
      <c r="D1195" s="8" t="s">
        <v>42</v>
      </c>
      <c r="E1195" s="7" t="s">
        <v>147</v>
      </c>
      <c r="F1195" s="6">
        <v>0.1</v>
      </c>
      <c r="G1195" s="6">
        <v>3.25</v>
      </c>
      <c r="H1195" s="6">
        <v>49</v>
      </c>
      <c r="I1195" s="7" t="s">
        <v>43</v>
      </c>
      <c r="J1195" s="7" t="s">
        <v>62</v>
      </c>
      <c r="K1195" s="7" t="s">
        <v>45</v>
      </c>
      <c r="L1195" s="7" t="s">
        <v>63</v>
      </c>
      <c r="M1195" s="7" t="s">
        <v>131</v>
      </c>
      <c r="N1195" s="7" t="s">
        <v>2249</v>
      </c>
      <c r="O1195" s="6">
        <v>0.56000000000000005</v>
      </c>
      <c r="P1195" s="7" t="s">
        <v>36</v>
      </c>
      <c r="Q1195" s="7" t="s">
        <v>49</v>
      </c>
      <c r="R1195" s="7" t="s">
        <v>472</v>
      </c>
      <c r="S1195" s="8" t="s">
        <v>2250</v>
      </c>
      <c r="T1195" s="6">
        <v>57401</v>
      </c>
      <c r="U1195" s="9">
        <v>42182</v>
      </c>
      <c r="V1195" s="9">
        <v>42183</v>
      </c>
      <c r="W1195" s="9" t="s">
        <v>1932</v>
      </c>
      <c r="X1195" s="10">
        <f>NETWORKDAYS(Table1[[#This Row],[Order Date]],Table1[[#This Row],[Ship Date]])</f>
        <v>0</v>
      </c>
      <c r="Y1195" s="6">
        <v>-286.245</v>
      </c>
      <c r="Z1195" s="6">
        <v>6</v>
      </c>
      <c r="AA1195" s="6">
        <v>40.69</v>
      </c>
      <c r="AB1195" s="6">
        <v>3.15</v>
      </c>
    </row>
    <row r="1196" spans="1:28" ht="77.25" x14ac:dyDescent="0.45">
      <c r="A1196" s="6">
        <v>2987</v>
      </c>
      <c r="B1196" s="6">
        <v>91180</v>
      </c>
      <c r="C1196" s="7" t="s">
        <v>2251</v>
      </c>
      <c r="D1196" s="8" t="s">
        <v>42</v>
      </c>
      <c r="E1196" s="7" t="s">
        <v>29</v>
      </c>
      <c r="F1196" s="6">
        <v>0.09</v>
      </c>
      <c r="G1196" s="6">
        <v>100.98</v>
      </c>
      <c r="H1196" s="6">
        <v>35.840000000000003</v>
      </c>
      <c r="I1196" s="7" t="s">
        <v>30</v>
      </c>
      <c r="J1196" s="7" t="s">
        <v>87</v>
      </c>
      <c r="K1196" s="7" t="s">
        <v>32</v>
      </c>
      <c r="L1196" s="7" t="s">
        <v>88</v>
      </c>
      <c r="M1196" s="7" t="s">
        <v>34</v>
      </c>
      <c r="N1196" s="7" t="s">
        <v>89</v>
      </c>
      <c r="O1196" s="6">
        <v>0.62</v>
      </c>
      <c r="P1196" s="7" t="s">
        <v>36</v>
      </c>
      <c r="Q1196" s="7" t="s">
        <v>49</v>
      </c>
      <c r="R1196" s="7" t="s">
        <v>208</v>
      </c>
      <c r="S1196" s="8" t="s">
        <v>2252</v>
      </c>
      <c r="T1196" s="6">
        <v>50265</v>
      </c>
      <c r="U1196" s="9">
        <v>42183</v>
      </c>
      <c r="V1196" s="9">
        <v>42183</v>
      </c>
      <c r="W1196" s="9" t="s">
        <v>1932</v>
      </c>
      <c r="X1196" s="10">
        <f>NETWORKDAYS(Table1[[#This Row],[Order Date]],Table1[[#This Row],[Ship Date]])</f>
        <v>0</v>
      </c>
      <c r="Y1196" s="6">
        <v>-103.624</v>
      </c>
      <c r="Z1196" s="6">
        <v>17</v>
      </c>
      <c r="AA1196" s="6">
        <v>1700.38</v>
      </c>
      <c r="AB1196" s="6">
        <v>100.89</v>
      </c>
    </row>
    <row r="1197" spans="1:28" ht="26.25" x14ac:dyDescent="0.45">
      <c r="A1197" s="6">
        <v>2987</v>
      </c>
      <c r="B1197" s="6">
        <v>91180</v>
      </c>
      <c r="C1197" s="7" t="s">
        <v>2251</v>
      </c>
      <c r="D1197" s="8" t="s">
        <v>42</v>
      </c>
      <c r="E1197" s="7" t="s">
        <v>29</v>
      </c>
      <c r="F1197" s="6">
        <v>0.1</v>
      </c>
      <c r="G1197" s="6">
        <v>5.78</v>
      </c>
      <c r="H1197" s="6">
        <v>7.96</v>
      </c>
      <c r="I1197" s="7" t="s">
        <v>43</v>
      </c>
      <c r="J1197" s="7" t="s">
        <v>87</v>
      </c>
      <c r="K1197" s="7" t="s">
        <v>45</v>
      </c>
      <c r="L1197" s="7" t="s">
        <v>55</v>
      </c>
      <c r="M1197" s="7" t="s">
        <v>47</v>
      </c>
      <c r="N1197" s="7" t="s">
        <v>2253</v>
      </c>
      <c r="O1197" s="6">
        <v>0.36</v>
      </c>
      <c r="P1197" s="7" t="s">
        <v>36</v>
      </c>
      <c r="Q1197" s="7" t="s">
        <v>49</v>
      </c>
      <c r="R1197" s="7" t="s">
        <v>208</v>
      </c>
      <c r="S1197" s="8" t="s">
        <v>2252</v>
      </c>
      <c r="T1197" s="6">
        <v>50265</v>
      </c>
      <c r="U1197" s="9">
        <v>42183</v>
      </c>
      <c r="V1197" s="9">
        <v>42183</v>
      </c>
      <c r="W1197" s="9" t="s">
        <v>1932</v>
      </c>
      <c r="X1197" s="10">
        <f>NETWORKDAYS(Table1[[#This Row],[Order Date]],Table1[[#This Row],[Ship Date]])</f>
        <v>0</v>
      </c>
      <c r="Y1197" s="6">
        <v>-57.823999999999998</v>
      </c>
      <c r="Z1197" s="6">
        <v>6</v>
      </c>
      <c r="AA1197" s="6">
        <v>35.96</v>
      </c>
      <c r="AB1197" s="6">
        <v>5.68</v>
      </c>
    </row>
    <row r="1198" spans="1:28" ht="90" x14ac:dyDescent="0.45">
      <c r="A1198" s="6">
        <v>3209</v>
      </c>
      <c r="B1198" s="6">
        <v>90739</v>
      </c>
      <c r="C1198" s="7" t="s">
        <v>2254</v>
      </c>
      <c r="D1198" s="8" t="s">
        <v>53</v>
      </c>
      <c r="E1198" s="7" t="s">
        <v>29</v>
      </c>
      <c r="F1198" s="6">
        <v>0.03</v>
      </c>
      <c r="G1198" s="6">
        <v>4.9800000000000004</v>
      </c>
      <c r="H1198" s="6">
        <v>4.62</v>
      </c>
      <c r="I1198" s="7" t="s">
        <v>54</v>
      </c>
      <c r="J1198" s="7" t="s">
        <v>62</v>
      </c>
      <c r="K1198" s="7" t="s">
        <v>71</v>
      </c>
      <c r="L1198" s="7" t="s">
        <v>93</v>
      </c>
      <c r="M1198" s="7" t="s">
        <v>94</v>
      </c>
      <c r="N1198" s="7" t="s">
        <v>1132</v>
      </c>
      <c r="O1198" s="6">
        <v>0.64</v>
      </c>
      <c r="P1198" s="7" t="s">
        <v>36</v>
      </c>
      <c r="Q1198" s="7" t="s">
        <v>58</v>
      </c>
      <c r="R1198" s="7" t="s">
        <v>59</v>
      </c>
      <c r="S1198" s="8" t="s">
        <v>2255</v>
      </c>
      <c r="T1198" s="6">
        <v>90210</v>
      </c>
      <c r="U1198" s="9">
        <v>42183</v>
      </c>
      <c r="V1198" s="9">
        <v>42184</v>
      </c>
      <c r="W1198" s="9" t="s">
        <v>1932</v>
      </c>
      <c r="X1198" s="10">
        <f>NETWORKDAYS(Table1[[#This Row],[Order Date]],Table1[[#This Row],[Ship Date]])</f>
        <v>1</v>
      </c>
      <c r="Y1198" s="6">
        <v>-30.45</v>
      </c>
      <c r="Z1198" s="6">
        <v>8</v>
      </c>
      <c r="AA1198" s="6">
        <v>44.24</v>
      </c>
      <c r="AB1198" s="6">
        <v>4.95</v>
      </c>
    </row>
    <row r="1199" spans="1:28" ht="39" x14ac:dyDescent="0.45">
      <c r="A1199" s="6">
        <v>1357</v>
      </c>
      <c r="B1199" s="6">
        <v>88185</v>
      </c>
      <c r="C1199" s="7" t="s">
        <v>2256</v>
      </c>
      <c r="D1199" s="8" t="s">
        <v>42</v>
      </c>
      <c r="E1199" s="7" t="s">
        <v>70</v>
      </c>
      <c r="F1199" s="6">
        <v>7.0000000000000007E-2</v>
      </c>
      <c r="G1199" s="6">
        <v>119.99</v>
      </c>
      <c r="H1199" s="6">
        <v>16.8</v>
      </c>
      <c r="I1199" s="7" t="s">
        <v>30</v>
      </c>
      <c r="J1199" s="7" t="s">
        <v>87</v>
      </c>
      <c r="K1199" s="7" t="s">
        <v>71</v>
      </c>
      <c r="L1199" s="7" t="s">
        <v>72</v>
      </c>
      <c r="M1199" s="7" t="s">
        <v>34</v>
      </c>
      <c r="N1199" s="7" t="s">
        <v>2257</v>
      </c>
      <c r="O1199" s="6">
        <v>0.35</v>
      </c>
      <c r="P1199" s="7" t="s">
        <v>36</v>
      </c>
      <c r="Q1199" s="7" t="s">
        <v>49</v>
      </c>
      <c r="R1199" s="7" t="s">
        <v>236</v>
      </c>
      <c r="S1199" s="8" t="s">
        <v>2258</v>
      </c>
      <c r="T1199" s="6">
        <v>78596</v>
      </c>
      <c r="U1199" s="9">
        <v>42183</v>
      </c>
      <c r="V1199" s="9">
        <v>42185</v>
      </c>
      <c r="W1199" s="9" t="s">
        <v>1932</v>
      </c>
      <c r="X1199" s="10">
        <f>NETWORKDAYS(Table1[[#This Row],[Order Date]],Table1[[#This Row],[Ship Date]])</f>
        <v>2</v>
      </c>
      <c r="Y1199" s="6">
        <v>1206.5961</v>
      </c>
      <c r="Z1199" s="6">
        <v>15</v>
      </c>
      <c r="AA1199" s="6">
        <v>1748.69</v>
      </c>
      <c r="AB1199" s="6">
        <v>119.92</v>
      </c>
    </row>
    <row r="1200" spans="1:28" ht="26.25" x14ac:dyDescent="0.45">
      <c r="A1200" s="6">
        <v>1733</v>
      </c>
      <c r="B1200" s="6">
        <v>59937</v>
      </c>
      <c r="C1200" s="7" t="s">
        <v>2004</v>
      </c>
      <c r="D1200" s="8" t="s">
        <v>78</v>
      </c>
      <c r="E1200" s="7" t="s">
        <v>70</v>
      </c>
      <c r="F1200" s="6">
        <v>0.02</v>
      </c>
      <c r="G1200" s="6">
        <v>30.98</v>
      </c>
      <c r="H1200" s="6">
        <v>17.079999999999998</v>
      </c>
      <c r="I1200" s="7" t="s">
        <v>43</v>
      </c>
      <c r="J1200" s="7" t="s">
        <v>31</v>
      </c>
      <c r="K1200" s="7" t="s">
        <v>45</v>
      </c>
      <c r="L1200" s="7" t="s">
        <v>55</v>
      </c>
      <c r="M1200" s="7" t="s">
        <v>47</v>
      </c>
      <c r="N1200" s="7" t="s">
        <v>2259</v>
      </c>
      <c r="O1200" s="6">
        <v>0.4</v>
      </c>
      <c r="P1200" s="7" t="s">
        <v>36</v>
      </c>
      <c r="Q1200" s="7" t="s">
        <v>82</v>
      </c>
      <c r="R1200" s="7" t="s">
        <v>345</v>
      </c>
      <c r="S1200" s="8" t="s">
        <v>90</v>
      </c>
      <c r="T1200" s="6">
        <v>20012</v>
      </c>
      <c r="U1200" s="9">
        <v>42183</v>
      </c>
      <c r="V1200" s="9">
        <v>42184</v>
      </c>
      <c r="W1200" s="9" t="s">
        <v>1932</v>
      </c>
      <c r="X1200" s="10">
        <f>NETWORKDAYS(Table1[[#This Row],[Order Date]],Table1[[#This Row],[Ship Date]])</f>
        <v>1</v>
      </c>
      <c r="Y1200" s="6">
        <v>-32.28</v>
      </c>
      <c r="Z1200" s="6">
        <v>13</v>
      </c>
      <c r="AA1200" s="6">
        <v>438.25</v>
      </c>
      <c r="AB1200" s="6">
        <v>30.96</v>
      </c>
    </row>
    <row r="1201" spans="1:28" ht="26.25" x14ac:dyDescent="0.45">
      <c r="A1201" s="6">
        <v>1735</v>
      </c>
      <c r="B1201" s="6">
        <v>88444</v>
      </c>
      <c r="C1201" s="7" t="s">
        <v>2260</v>
      </c>
      <c r="D1201" s="8" t="s">
        <v>78</v>
      </c>
      <c r="E1201" s="7" t="s">
        <v>70</v>
      </c>
      <c r="F1201" s="6">
        <v>0.02</v>
      </c>
      <c r="G1201" s="6">
        <v>30.98</v>
      </c>
      <c r="H1201" s="6">
        <v>17.079999999999998</v>
      </c>
      <c r="I1201" s="7" t="s">
        <v>43</v>
      </c>
      <c r="J1201" s="7" t="s">
        <v>31</v>
      </c>
      <c r="K1201" s="7" t="s">
        <v>45</v>
      </c>
      <c r="L1201" s="7" t="s">
        <v>55</v>
      </c>
      <c r="M1201" s="7" t="s">
        <v>47</v>
      </c>
      <c r="N1201" s="7" t="s">
        <v>2259</v>
      </c>
      <c r="O1201" s="6">
        <v>0.4</v>
      </c>
      <c r="P1201" s="7" t="s">
        <v>36</v>
      </c>
      <c r="Q1201" s="7" t="s">
        <v>82</v>
      </c>
      <c r="R1201" s="7" t="s">
        <v>83</v>
      </c>
      <c r="S1201" s="8" t="s">
        <v>2261</v>
      </c>
      <c r="T1201" s="6">
        <v>11550</v>
      </c>
      <c r="U1201" s="9">
        <v>42183</v>
      </c>
      <c r="V1201" s="9">
        <v>42184</v>
      </c>
      <c r="W1201" s="9" t="s">
        <v>1932</v>
      </c>
      <c r="X1201" s="10">
        <f>NETWORKDAYS(Table1[[#This Row],[Order Date]],Table1[[#This Row],[Ship Date]])</f>
        <v>1</v>
      </c>
      <c r="Y1201" s="6">
        <v>-16.14</v>
      </c>
      <c r="Z1201" s="6">
        <v>3</v>
      </c>
      <c r="AA1201" s="6">
        <v>101.13</v>
      </c>
      <c r="AB1201" s="6">
        <v>30.96</v>
      </c>
    </row>
    <row r="1202" spans="1:28" ht="51.75" x14ac:dyDescent="0.45">
      <c r="A1202" s="6">
        <v>1193</v>
      </c>
      <c r="B1202" s="6">
        <v>11206</v>
      </c>
      <c r="C1202" s="7" t="s">
        <v>1266</v>
      </c>
      <c r="D1202" s="8" t="s">
        <v>78</v>
      </c>
      <c r="E1202" s="7" t="s">
        <v>79</v>
      </c>
      <c r="F1202" s="6">
        <v>0.09</v>
      </c>
      <c r="G1202" s="6">
        <v>49.99</v>
      </c>
      <c r="H1202" s="6">
        <v>19.989999999999998</v>
      </c>
      <c r="I1202" s="7" t="s">
        <v>43</v>
      </c>
      <c r="J1202" s="7" t="s">
        <v>31</v>
      </c>
      <c r="K1202" s="7" t="s">
        <v>71</v>
      </c>
      <c r="L1202" s="7" t="s">
        <v>93</v>
      </c>
      <c r="M1202" s="7" t="s">
        <v>47</v>
      </c>
      <c r="N1202" s="7" t="s">
        <v>833</v>
      </c>
      <c r="O1202" s="6">
        <v>0.41</v>
      </c>
      <c r="P1202" s="7" t="s">
        <v>36</v>
      </c>
      <c r="Q1202" s="7" t="s">
        <v>82</v>
      </c>
      <c r="R1202" s="7" t="s">
        <v>345</v>
      </c>
      <c r="S1202" s="8" t="s">
        <v>90</v>
      </c>
      <c r="T1202" s="6">
        <v>20016</v>
      </c>
      <c r="U1202" s="9">
        <v>42183</v>
      </c>
      <c r="V1202" s="9">
        <v>42185</v>
      </c>
      <c r="W1202" s="9" t="s">
        <v>1932</v>
      </c>
      <c r="X1202" s="10">
        <f>NETWORKDAYS(Table1[[#This Row],[Order Date]],Table1[[#This Row],[Ship Date]])</f>
        <v>2</v>
      </c>
      <c r="Y1202" s="6">
        <v>-17.03</v>
      </c>
      <c r="Z1202" s="6">
        <v>48</v>
      </c>
      <c r="AA1202" s="6">
        <v>2373.3200000000002</v>
      </c>
      <c r="AB1202" s="6">
        <v>49.9</v>
      </c>
    </row>
    <row r="1203" spans="1:28" ht="51.75" x14ac:dyDescent="0.45">
      <c r="A1203" s="6">
        <v>1203</v>
      </c>
      <c r="B1203" s="6">
        <v>87587</v>
      </c>
      <c r="C1203" s="7" t="s">
        <v>2262</v>
      </c>
      <c r="D1203" s="8" t="s">
        <v>78</v>
      </c>
      <c r="E1203" s="7" t="s">
        <v>79</v>
      </c>
      <c r="F1203" s="6">
        <v>0.09</v>
      </c>
      <c r="G1203" s="6">
        <v>49.99</v>
      </c>
      <c r="H1203" s="6">
        <v>19.989999999999998</v>
      </c>
      <c r="I1203" s="7" t="s">
        <v>43</v>
      </c>
      <c r="J1203" s="7" t="s">
        <v>31</v>
      </c>
      <c r="K1203" s="7" t="s">
        <v>71</v>
      </c>
      <c r="L1203" s="7" t="s">
        <v>93</v>
      </c>
      <c r="M1203" s="7" t="s">
        <v>47</v>
      </c>
      <c r="N1203" s="7" t="s">
        <v>833</v>
      </c>
      <c r="O1203" s="6">
        <v>0.41</v>
      </c>
      <c r="P1203" s="7" t="s">
        <v>36</v>
      </c>
      <c r="Q1203" s="7" t="s">
        <v>82</v>
      </c>
      <c r="R1203" s="7" t="s">
        <v>601</v>
      </c>
      <c r="S1203" s="8" t="s">
        <v>1553</v>
      </c>
      <c r="T1203" s="6">
        <v>2920</v>
      </c>
      <c r="U1203" s="9">
        <v>42183</v>
      </c>
      <c r="V1203" s="9">
        <v>42185</v>
      </c>
      <c r="W1203" s="9" t="s">
        <v>1932</v>
      </c>
      <c r="X1203" s="10">
        <f>NETWORKDAYS(Table1[[#This Row],[Order Date]],Table1[[#This Row],[Ship Date]])</f>
        <v>2</v>
      </c>
      <c r="Y1203" s="6">
        <v>-8.5150000000000006</v>
      </c>
      <c r="Z1203" s="6">
        <v>12</v>
      </c>
      <c r="AA1203" s="6">
        <v>593.33000000000004</v>
      </c>
      <c r="AB1203" s="6">
        <v>49.9</v>
      </c>
    </row>
    <row r="1204" spans="1:28" ht="90" x14ac:dyDescent="0.45">
      <c r="A1204" s="6">
        <v>3226</v>
      </c>
      <c r="B1204" s="6">
        <v>86509</v>
      </c>
      <c r="C1204" s="7" t="s">
        <v>1500</v>
      </c>
      <c r="D1204" s="8" t="s">
        <v>28</v>
      </c>
      <c r="E1204" s="7" t="s">
        <v>86</v>
      </c>
      <c r="F1204" s="6">
        <v>0.06</v>
      </c>
      <c r="G1204" s="6">
        <v>22.24</v>
      </c>
      <c r="H1204" s="6">
        <v>1.99</v>
      </c>
      <c r="I1204" s="7" t="s">
        <v>43</v>
      </c>
      <c r="J1204" s="7" t="s">
        <v>31</v>
      </c>
      <c r="K1204" s="7" t="s">
        <v>71</v>
      </c>
      <c r="L1204" s="7" t="s">
        <v>93</v>
      </c>
      <c r="M1204" s="7" t="s">
        <v>94</v>
      </c>
      <c r="N1204" s="7" t="s">
        <v>2263</v>
      </c>
      <c r="O1204" s="6">
        <v>0.43</v>
      </c>
      <c r="P1204" s="7" t="s">
        <v>36</v>
      </c>
      <c r="Q1204" s="7" t="s">
        <v>37</v>
      </c>
      <c r="R1204" s="7" t="s">
        <v>369</v>
      </c>
      <c r="S1204" s="8" t="s">
        <v>1502</v>
      </c>
      <c r="T1204" s="6">
        <v>37075</v>
      </c>
      <c r="U1204" s="9">
        <v>42183</v>
      </c>
      <c r="V1204" s="9">
        <v>42185</v>
      </c>
      <c r="W1204" s="9" t="s">
        <v>1932</v>
      </c>
      <c r="X1204" s="10">
        <f>NETWORKDAYS(Table1[[#This Row],[Order Date]],Table1[[#This Row],[Ship Date]])</f>
        <v>2</v>
      </c>
      <c r="Y1204" s="6">
        <v>95.388000000000005</v>
      </c>
      <c r="Z1204" s="6">
        <v>12</v>
      </c>
      <c r="AA1204" s="6">
        <v>255.88</v>
      </c>
      <c r="AB1204" s="6">
        <v>22.18</v>
      </c>
    </row>
    <row r="1205" spans="1:28" ht="51.75" x14ac:dyDescent="0.45">
      <c r="A1205" s="6">
        <v>3374</v>
      </c>
      <c r="B1205" s="6">
        <v>87474</v>
      </c>
      <c r="C1205" s="7" t="s">
        <v>679</v>
      </c>
      <c r="D1205" s="8" t="s">
        <v>78</v>
      </c>
      <c r="E1205" s="7" t="s">
        <v>70</v>
      </c>
      <c r="F1205" s="6">
        <v>0.05</v>
      </c>
      <c r="G1205" s="6">
        <v>73.98</v>
      </c>
      <c r="H1205" s="6">
        <v>12.14</v>
      </c>
      <c r="I1205" s="7" t="s">
        <v>43</v>
      </c>
      <c r="J1205" s="7" t="s">
        <v>87</v>
      </c>
      <c r="K1205" s="7" t="s">
        <v>71</v>
      </c>
      <c r="L1205" s="7" t="s">
        <v>93</v>
      </c>
      <c r="M1205" s="7" t="s">
        <v>47</v>
      </c>
      <c r="N1205" s="7" t="s">
        <v>1662</v>
      </c>
      <c r="O1205" s="6">
        <v>0.67</v>
      </c>
      <c r="P1205" s="7" t="s">
        <v>36</v>
      </c>
      <c r="Q1205" s="7" t="s">
        <v>82</v>
      </c>
      <c r="R1205" s="7" t="s">
        <v>403</v>
      </c>
      <c r="S1205" s="8" t="s">
        <v>681</v>
      </c>
      <c r="T1205" s="6">
        <v>21113</v>
      </c>
      <c r="U1205" s="9">
        <v>42184</v>
      </c>
      <c r="V1205" s="9">
        <v>42185</v>
      </c>
      <c r="W1205" s="9" t="s">
        <v>1932</v>
      </c>
      <c r="X1205" s="10">
        <f>NETWORKDAYS(Table1[[#This Row],[Order Date]],Table1[[#This Row],[Ship Date]])</f>
        <v>2</v>
      </c>
      <c r="Y1205" s="6">
        <v>-1.9039999999999999</v>
      </c>
      <c r="Z1205" s="6">
        <v>8</v>
      </c>
      <c r="AA1205" s="6">
        <v>600.4</v>
      </c>
      <c r="AB1205" s="6">
        <v>73.930000000000007</v>
      </c>
    </row>
    <row r="1206" spans="1:28" ht="64.5" x14ac:dyDescent="0.45">
      <c r="A1206" s="6">
        <v>1109</v>
      </c>
      <c r="B1206" s="6">
        <v>86410</v>
      </c>
      <c r="C1206" s="7" t="s">
        <v>2264</v>
      </c>
      <c r="D1206" s="8" t="s">
        <v>42</v>
      </c>
      <c r="E1206" s="7" t="s">
        <v>86</v>
      </c>
      <c r="F1206" s="6">
        <v>0.08</v>
      </c>
      <c r="G1206" s="6">
        <v>8.3699999999999992</v>
      </c>
      <c r="H1206" s="6">
        <v>10.16</v>
      </c>
      <c r="I1206" s="7" t="s">
        <v>43</v>
      </c>
      <c r="J1206" s="7" t="s">
        <v>44</v>
      </c>
      <c r="K1206" s="7" t="s">
        <v>32</v>
      </c>
      <c r="L1206" s="7" t="s">
        <v>99</v>
      </c>
      <c r="M1206" s="7" t="s">
        <v>131</v>
      </c>
      <c r="N1206" s="7" t="s">
        <v>2265</v>
      </c>
      <c r="O1206" s="6">
        <v>0.59</v>
      </c>
      <c r="P1206" s="7" t="s">
        <v>36</v>
      </c>
      <c r="Q1206" s="7" t="s">
        <v>49</v>
      </c>
      <c r="R1206" s="7" t="s">
        <v>236</v>
      </c>
      <c r="S1206" s="8" t="s">
        <v>2266</v>
      </c>
      <c r="T1206" s="6">
        <v>78041</v>
      </c>
      <c r="U1206" s="9">
        <v>42184</v>
      </c>
      <c r="V1206" s="9">
        <v>42184</v>
      </c>
      <c r="W1206" s="9" t="s">
        <v>1932</v>
      </c>
      <c r="X1206" s="10">
        <f>NETWORKDAYS(Table1[[#This Row],[Order Date]],Table1[[#This Row],[Ship Date]])</f>
        <v>1</v>
      </c>
      <c r="Y1206" s="6">
        <v>-169.232</v>
      </c>
      <c r="Z1206" s="6">
        <v>13</v>
      </c>
      <c r="AA1206" s="6">
        <v>108.99</v>
      </c>
      <c r="AB1206" s="6">
        <v>8.2899999999999991</v>
      </c>
    </row>
    <row r="1207" spans="1:28" ht="51.75" x14ac:dyDescent="0.45">
      <c r="A1207" s="6">
        <v>1183</v>
      </c>
      <c r="B1207" s="6">
        <v>86914</v>
      </c>
      <c r="C1207" s="7" t="s">
        <v>2267</v>
      </c>
      <c r="D1207" s="8" t="s">
        <v>53</v>
      </c>
      <c r="E1207" s="7" t="s">
        <v>147</v>
      </c>
      <c r="F1207" s="6">
        <v>0.04</v>
      </c>
      <c r="G1207" s="6">
        <v>35.99</v>
      </c>
      <c r="H1207" s="6">
        <v>3.3</v>
      </c>
      <c r="I1207" s="7" t="s">
        <v>43</v>
      </c>
      <c r="J1207" s="7" t="s">
        <v>87</v>
      </c>
      <c r="K1207" s="7" t="s">
        <v>71</v>
      </c>
      <c r="L1207" s="7" t="s">
        <v>234</v>
      </c>
      <c r="M1207" s="7" t="s">
        <v>94</v>
      </c>
      <c r="N1207" s="7" t="s">
        <v>2268</v>
      </c>
      <c r="O1207" s="6">
        <v>0.39</v>
      </c>
      <c r="P1207" s="7" t="s">
        <v>36</v>
      </c>
      <c r="Q1207" s="7" t="s">
        <v>58</v>
      </c>
      <c r="R1207" s="7" t="s">
        <v>114</v>
      </c>
      <c r="S1207" s="8" t="s">
        <v>2269</v>
      </c>
      <c r="T1207" s="6">
        <v>84663</v>
      </c>
      <c r="U1207" s="9">
        <v>42184</v>
      </c>
      <c r="V1207" s="9">
        <v>42184</v>
      </c>
      <c r="W1207" s="9" t="s">
        <v>1932</v>
      </c>
      <c r="X1207" s="10">
        <f>NETWORKDAYS(Table1[[#This Row],[Order Date]],Table1[[#This Row],[Ship Date]])</f>
        <v>1</v>
      </c>
      <c r="Y1207" s="6">
        <v>184.19550000000001</v>
      </c>
      <c r="Z1207" s="6">
        <v>9</v>
      </c>
      <c r="AA1207" s="6">
        <v>266.95</v>
      </c>
      <c r="AB1207" s="6">
        <v>35.950000000000003</v>
      </c>
    </row>
    <row r="1208" spans="1:28" ht="64.5" x14ac:dyDescent="0.45">
      <c r="A1208" s="6">
        <v>2089</v>
      </c>
      <c r="B1208" s="6">
        <v>88348</v>
      </c>
      <c r="C1208" s="7" t="s">
        <v>686</v>
      </c>
      <c r="D1208" s="8" t="s">
        <v>78</v>
      </c>
      <c r="E1208" s="7" t="s">
        <v>79</v>
      </c>
      <c r="F1208" s="6">
        <v>0.06</v>
      </c>
      <c r="G1208" s="6">
        <v>38.06</v>
      </c>
      <c r="H1208" s="6">
        <v>4.5</v>
      </c>
      <c r="I1208" s="7" t="s">
        <v>43</v>
      </c>
      <c r="J1208" s="7" t="s">
        <v>62</v>
      </c>
      <c r="K1208" s="7" t="s">
        <v>45</v>
      </c>
      <c r="L1208" s="7" t="s">
        <v>63</v>
      </c>
      <c r="M1208" s="7" t="s">
        <v>47</v>
      </c>
      <c r="N1208" s="7" t="s">
        <v>2270</v>
      </c>
      <c r="O1208" s="6">
        <v>0.56000000000000005</v>
      </c>
      <c r="P1208" s="7" t="s">
        <v>36</v>
      </c>
      <c r="Q1208" s="7" t="s">
        <v>82</v>
      </c>
      <c r="R1208" s="7" t="s">
        <v>83</v>
      </c>
      <c r="S1208" s="8" t="s">
        <v>688</v>
      </c>
      <c r="T1208" s="6">
        <v>10956</v>
      </c>
      <c r="U1208" s="9">
        <v>42185</v>
      </c>
      <c r="V1208" s="9">
        <v>42162</v>
      </c>
      <c r="W1208" s="9" t="s">
        <v>1932</v>
      </c>
      <c r="X1208" s="10">
        <f>NETWORKDAYS(Table1[[#This Row],[Order Date]],Table1[[#This Row],[Ship Date]])</f>
        <v>-17</v>
      </c>
      <c r="Y1208" s="6">
        <v>450.45960000000002</v>
      </c>
      <c r="Z1208" s="6">
        <v>17</v>
      </c>
      <c r="AA1208" s="6">
        <v>652.84</v>
      </c>
      <c r="AB1208" s="6">
        <v>38</v>
      </c>
    </row>
    <row r="1209" spans="1:28" ht="51.75" x14ac:dyDescent="0.45">
      <c r="A1209" s="6">
        <v>2276</v>
      </c>
      <c r="B1209" s="6">
        <v>91502</v>
      </c>
      <c r="C1209" s="7" t="s">
        <v>2271</v>
      </c>
      <c r="D1209" s="8" t="s">
        <v>78</v>
      </c>
      <c r="E1209" s="7" t="s">
        <v>147</v>
      </c>
      <c r="F1209" s="6">
        <v>0.01</v>
      </c>
      <c r="G1209" s="6">
        <v>195.99</v>
      </c>
      <c r="H1209" s="6">
        <v>8.99</v>
      </c>
      <c r="I1209" s="7" t="s">
        <v>43</v>
      </c>
      <c r="J1209" s="7" t="s">
        <v>44</v>
      </c>
      <c r="K1209" s="7" t="s">
        <v>71</v>
      </c>
      <c r="L1209" s="7" t="s">
        <v>234</v>
      </c>
      <c r="M1209" s="7" t="s">
        <v>47</v>
      </c>
      <c r="N1209" s="7" t="s">
        <v>1258</v>
      </c>
      <c r="O1209" s="6">
        <v>0.6</v>
      </c>
      <c r="P1209" s="7" t="s">
        <v>36</v>
      </c>
      <c r="Q1209" s="7" t="s">
        <v>82</v>
      </c>
      <c r="R1209" s="7" t="s">
        <v>83</v>
      </c>
      <c r="S1209" s="8" t="s">
        <v>2272</v>
      </c>
      <c r="T1209" s="6">
        <v>14304</v>
      </c>
      <c r="U1209" s="9">
        <v>42185</v>
      </c>
      <c r="V1209" s="9">
        <v>42185</v>
      </c>
      <c r="W1209" s="9" t="s">
        <v>1932</v>
      </c>
      <c r="X1209" s="10">
        <f>NETWORKDAYS(Table1[[#This Row],[Order Date]],Table1[[#This Row],[Ship Date]])</f>
        <v>1</v>
      </c>
      <c r="Y1209" s="6">
        <v>2653.7813999999998</v>
      </c>
      <c r="Z1209" s="6">
        <v>22</v>
      </c>
      <c r="AA1209" s="6">
        <v>3846.06</v>
      </c>
      <c r="AB1209" s="6">
        <v>195.98</v>
      </c>
    </row>
    <row r="1210" spans="1:28" ht="39" x14ac:dyDescent="0.45">
      <c r="A1210" s="6">
        <v>1418</v>
      </c>
      <c r="B1210" s="6">
        <v>90539</v>
      </c>
      <c r="C1210" s="7" t="s">
        <v>2273</v>
      </c>
      <c r="D1210" s="8" t="s">
        <v>42</v>
      </c>
      <c r="E1210" s="7" t="s">
        <v>79</v>
      </c>
      <c r="F1210" s="6">
        <v>7.0000000000000007E-2</v>
      </c>
      <c r="G1210" s="6">
        <v>4.84</v>
      </c>
      <c r="H1210" s="6">
        <v>0.71</v>
      </c>
      <c r="I1210" s="7" t="s">
        <v>43</v>
      </c>
      <c r="J1210" s="7" t="s">
        <v>31</v>
      </c>
      <c r="K1210" s="7" t="s">
        <v>45</v>
      </c>
      <c r="L1210" s="7" t="s">
        <v>105</v>
      </c>
      <c r="M1210" s="7" t="s">
        <v>56</v>
      </c>
      <c r="N1210" s="7" t="s">
        <v>224</v>
      </c>
      <c r="O1210" s="6">
        <v>0.52</v>
      </c>
      <c r="P1210" s="7" t="s">
        <v>36</v>
      </c>
      <c r="Q1210" s="7" t="s">
        <v>49</v>
      </c>
      <c r="R1210" s="7" t="s">
        <v>256</v>
      </c>
      <c r="S1210" s="8" t="s">
        <v>2274</v>
      </c>
      <c r="T1210" s="6">
        <v>46901</v>
      </c>
      <c r="U1210" s="9">
        <v>42005</v>
      </c>
      <c r="V1210" s="9">
        <v>42064</v>
      </c>
      <c r="W1210" s="9" t="s">
        <v>2275</v>
      </c>
      <c r="X1210" s="10">
        <f>NETWORKDAYS(Table1[[#This Row],[Order Date]],Table1[[#This Row],[Ship Date]])</f>
        <v>42</v>
      </c>
      <c r="Y1210" s="6">
        <v>25.240200000000002</v>
      </c>
      <c r="Z1210" s="6">
        <v>8</v>
      </c>
      <c r="AA1210" s="6">
        <v>36.58</v>
      </c>
      <c r="AB1210" s="6">
        <v>4.7699999999999996</v>
      </c>
    </row>
    <row r="1211" spans="1:28" ht="51.75" x14ac:dyDescent="0.45">
      <c r="A1211" s="6">
        <v>674</v>
      </c>
      <c r="B1211" s="6">
        <v>88174</v>
      </c>
      <c r="C1211" s="7" t="s">
        <v>2276</v>
      </c>
      <c r="D1211" s="8" t="s">
        <v>42</v>
      </c>
      <c r="E1211" s="7" t="s">
        <v>29</v>
      </c>
      <c r="F1211" s="6">
        <v>0.06</v>
      </c>
      <c r="G1211" s="6">
        <v>161.55000000000001</v>
      </c>
      <c r="H1211" s="6">
        <v>19.989999999999998</v>
      </c>
      <c r="I1211" s="7" t="s">
        <v>43</v>
      </c>
      <c r="J1211" s="7" t="s">
        <v>31</v>
      </c>
      <c r="K1211" s="7" t="s">
        <v>45</v>
      </c>
      <c r="L1211" s="7" t="s">
        <v>187</v>
      </c>
      <c r="M1211" s="7" t="s">
        <v>47</v>
      </c>
      <c r="N1211" s="7" t="s">
        <v>188</v>
      </c>
      <c r="O1211" s="6">
        <v>0.66</v>
      </c>
      <c r="P1211" s="7" t="s">
        <v>36</v>
      </c>
      <c r="Q1211" s="7" t="s">
        <v>49</v>
      </c>
      <c r="R1211" s="7" t="s">
        <v>118</v>
      </c>
      <c r="S1211" s="8" t="s">
        <v>2277</v>
      </c>
      <c r="T1211" s="6">
        <v>64133</v>
      </c>
      <c r="U1211" s="9">
        <v>42006</v>
      </c>
      <c r="V1211" s="9">
        <v>42064</v>
      </c>
      <c r="W1211" s="9" t="s">
        <v>2275</v>
      </c>
      <c r="X1211" s="10">
        <f>NETWORKDAYS(Table1[[#This Row],[Order Date]],Table1[[#This Row],[Ship Date]])</f>
        <v>41</v>
      </c>
      <c r="Y1211" s="6">
        <v>-7.58</v>
      </c>
      <c r="Z1211" s="6">
        <v>3</v>
      </c>
      <c r="AA1211" s="6">
        <v>485.01</v>
      </c>
      <c r="AB1211" s="6">
        <v>161.49</v>
      </c>
    </row>
    <row r="1212" spans="1:28" ht="39" x14ac:dyDescent="0.45">
      <c r="A1212" s="6">
        <v>164</v>
      </c>
      <c r="B1212" s="6">
        <v>89961</v>
      </c>
      <c r="C1212" s="7" t="s">
        <v>85</v>
      </c>
      <c r="D1212" s="8" t="s">
        <v>53</v>
      </c>
      <c r="E1212" s="7" t="s">
        <v>86</v>
      </c>
      <c r="F1212" s="6">
        <v>0.02</v>
      </c>
      <c r="G1212" s="6">
        <v>4.9800000000000004</v>
      </c>
      <c r="H1212" s="6">
        <v>5.49</v>
      </c>
      <c r="I1212" s="7" t="s">
        <v>43</v>
      </c>
      <c r="J1212" s="7" t="s">
        <v>87</v>
      </c>
      <c r="K1212" s="7" t="s">
        <v>45</v>
      </c>
      <c r="L1212" s="7" t="s">
        <v>55</v>
      </c>
      <c r="M1212" s="7" t="s">
        <v>47</v>
      </c>
      <c r="N1212" s="7" t="s">
        <v>2278</v>
      </c>
      <c r="O1212" s="6">
        <v>0.38</v>
      </c>
      <c r="P1212" s="7" t="s">
        <v>36</v>
      </c>
      <c r="Q1212" s="7" t="s">
        <v>58</v>
      </c>
      <c r="R1212" s="7" t="s">
        <v>90</v>
      </c>
      <c r="S1212" s="8" t="s">
        <v>91</v>
      </c>
      <c r="T1212" s="6">
        <v>99352</v>
      </c>
      <c r="U1212" s="9">
        <v>42006</v>
      </c>
      <c r="V1212" s="9">
        <v>42064</v>
      </c>
      <c r="W1212" s="9" t="s">
        <v>2275</v>
      </c>
      <c r="X1212" s="10">
        <f>NETWORKDAYS(Table1[[#This Row],[Order Date]],Table1[[#This Row],[Ship Date]])</f>
        <v>41</v>
      </c>
      <c r="Y1212" s="6">
        <v>-77.03</v>
      </c>
      <c r="Z1212" s="6">
        <v>9</v>
      </c>
      <c r="AA1212" s="6">
        <v>45.63</v>
      </c>
      <c r="AB1212" s="6">
        <v>4.96</v>
      </c>
    </row>
    <row r="1213" spans="1:28" ht="90" x14ac:dyDescent="0.45">
      <c r="A1213" s="6">
        <v>1442</v>
      </c>
      <c r="B1213" s="6">
        <v>89077</v>
      </c>
      <c r="C1213" s="7" t="s">
        <v>1766</v>
      </c>
      <c r="D1213" s="8" t="s">
        <v>42</v>
      </c>
      <c r="E1213" s="7" t="s">
        <v>79</v>
      </c>
      <c r="F1213" s="6">
        <v>0.02</v>
      </c>
      <c r="G1213" s="6">
        <v>15.99</v>
      </c>
      <c r="H1213" s="6">
        <v>13.18</v>
      </c>
      <c r="I1213" s="7" t="s">
        <v>54</v>
      </c>
      <c r="J1213" s="7" t="s">
        <v>62</v>
      </c>
      <c r="K1213" s="7" t="s">
        <v>45</v>
      </c>
      <c r="L1213" s="7" t="s">
        <v>46</v>
      </c>
      <c r="M1213" s="7" t="s">
        <v>47</v>
      </c>
      <c r="N1213" s="7" t="s">
        <v>461</v>
      </c>
      <c r="O1213" s="6">
        <v>0.37</v>
      </c>
      <c r="P1213" s="7" t="s">
        <v>36</v>
      </c>
      <c r="Q1213" s="7" t="s">
        <v>49</v>
      </c>
      <c r="R1213" s="7" t="s">
        <v>118</v>
      </c>
      <c r="S1213" s="8" t="s">
        <v>896</v>
      </c>
      <c r="T1213" s="6">
        <v>65807</v>
      </c>
      <c r="U1213" s="9">
        <v>42034</v>
      </c>
      <c r="V1213" s="9">
        <v>42065</v>
      </c>
      <c r="W1213" s="9" t="s">
        <v>2275</v>
      </c>
      <c r="X1213" s="10">
        <f>NETWORKDAYS(Table1[[#This Row],[Order Date]],Table1[[#This Row],[Ship Date]])</f>
        <v>22</v>
      </c>
      <c r="Y1213" s="6">
        <v>-76.992500000000007</v>
      </c>
      <c r="Z1213" s="6">
        <v>7</v>
      </c>
      <c r="AA1213" s="6">
        <v>123.03</v>
      </c>
      <c r="AB1213" s="6">
        <v>15.97</v>
      </c>
    </row>
    <row r="1214" spans="1:28" ht="51.75" x14ac:dyDescent="0.45">
      <c r="A1214" s="6">
        <v>2122</v>
      </c>
      <c r="B1214" s="6">
        <v>89664</v>
      </c>
      <c r="C1214" s="7" t="s">
        <v>2279</v>
      </c>
      <c r="D1214" s="8" t="s">
        <v>28</v>
      </c>
      <c r="E1214" s="7" t="s">
        <v>29</v>
      </c>
      <c r="F1214" s="6">
        <v>0.06</v>
      </c>
      <c r="G1214" s="6">
        <v>80.97</v>
      </c>
      <c r="H1214" s="6">
        <v>33.6</v>
      </c>
      <c r="I1214" s="7" t="s">
        <v>30</v>
      </c>
      <c r="J1214" s="7" t="s">
        <v>44</v>
      </c>
      <c r="K1214" s="7" t="s">
        <v>71</v>
      </c>
      <c r="L1214" s="7" t="s">
        <v>72</v>
      </c>
      <c r="M1214" s="7" t="s">
        <v>73</v>
      </c>
      <c r="N1214" s="7" t="s">
        <v>2280</v>
      </c>
      <c r="O1214" s="6">
        <v>0.37</v>
      </c>
      <c r="P1214" s="7" t="s">
        <v>36</v>
      </c>
      <c r="Q1214" s="7" t="s">
        <v>37</v>
      </c>
      <c r="R1214" s="7" t="s">
        <v>333</v>
      </c>
      <c r="S1214" s="8" t="s">
        <v>2281</v>
      </c>
      <c r="T1214" s="6">
        <v>72116</v>
      </c>
      <c r="U1214" s="9">
        <v>42036</v>
      </c>
      <c r="V1214" s="9">
        <v>42065</v>
      </c>
      <c r="W1214" s="9" t="s">
        <v>2275</v>
      </c>
      <c r="X1214" s="10">
        <f>NETWORKDAYS(Table1[[#This Row],[Order Date]],Table1[[#This Row],[Ship Date]])</f>
        <v>21</v>
      </c>
      <c r="Y1214" s="6">
        <v>-15.1844</v>
      </c>
      <c r="Z1214" s="6">
        <v>10</v>
      </c>
      <c r="AA1214" s="6">
        <v>799.76</v>
      </c>
      <c r="AB1214" s="6">
        <v>80.91</v>
      </c>
    </row>
    <row r="1215" spans="1:28" ht="64.5" x14ac:dyDescent="0.45">
      <c r="A1215" s="6">
        <v>2072</v>
      </c>
      <c r="B1215" s="6">
        <v>88555</v>
      </c>
      <c r="C1215" s="7" t="s">
        <v>1019</v>
      </c>
      <c r="D1215" s="8" t="s">
        <v>42</v>
      </c>
      <c r="E1215" s="7" t="s">
        <v>147</v>
      </c>
      <c r="F1215" s="6">
        <v>0</v>
      </c>
      <c r="G1215" s="6">
        <v>10.31</v>
      </c>
      <c r="H1215" s="6">
        <v>1.79</v>
      </c>
      <c r="I1215" s="7" t="s">
        <v>43</v>
      </c>
      <c r="J1215" s="7" t="s">
        <v>62</v>
      </c>
      <c r="K1215" s="7" t="s">
        <v>45</v>
      </c>
      <c r="L1215" s="7" t="s">
        <v>55</v>
      </c>
      <c r="M1215" s="7" t="s">
        <v>56</v>
      </c>
      <c r="N1215" s="7" t="s">
        <v>2282</v>
      </c>
      <c r="O1215" s="6">
        <v>0.38</v>
      </c>
      <c r="P1215" s="7" t="s">
        <v>36</v>
      </c>
      <c r="Q1215" s="7" t="s">
        <v>49</v>
      </c>
      <c r="R1215" s="7" t="s">
        <v>192</v>
      </c>
      <c r="S1215" s="8" t="s">
        <v>1021</v>
      </c>
      <c r="T1215" s="6">
        <v>48505</v>
      </c>
      <c r="U1215" s="9">
        <v>42036</v>
      </c>
      <c r="V1215" s="9">
        <v>42065</v>
      </c>
      <c r="W1215" s="9" t="s">
        <v>2275</v>
      </c>
      <c r="X1215" s="10">
        <f>NETWORKDAYS(Table1[[#This Row],[Order Date]],Table1[[#This Row],[Ship Date]])</f>
        <v>21</v>
      </c>
      <c r="Y1215" s="6">
        <v>167.46299999999999</v>
      </c>
      <c r="Z1215" s="6">
        <v>23</v>
      </c>
      <c r="AA1215" s="6">
        <v>242.7</v>
      </c>
      <c r="AB1215" s="6">
        <v>10.31</v>
      </c>
    </row>
    <row r="1216" spans="1:28" ht="39" x14ac:dyDescent="0.45">
      <c r="A1216" s="6">
        <v>397</v>
      </c>
      <c r="B1216" s="6">
        <v>89319</v>
      </c>
      <c r="C1216" s="7" t="s">
        <v>2283</v>
      </c>
      <c r="D1216" s="8" t="s">
        <v>78</v>
      </c>
      <c r="E1216" s="7" t="s">
        <v>29</v>
      </c>
      <c r="F1216" s="6">
        <v>0.1</v>
      </c>
      <c r="G1216" s="6">
        <v>154.13</v>
      </c>
      <c r="H1216" s="6">
        <v>69</v>
      </c>
      <c r="I1216" s="7" t="s">
        <v>43</v>
      </c>
      <c r="J1216" s="7" t="s">
        <v>62</v>
      </c>
      <c r="K1216" s="7" t="s">
        <v>32</v>
      </c>
      <c r="L1216" s="7" t="s">
        <v>33</v>
      </c>
      <c r="M1216" s="7" t="s">
        <v>131</v>
      </c>
      <c r="N1216" s="7" t="s">
        <v>2284</v>
      </c>
      <c r="O1216" s="6">
        <v>0.68</v>
      </c>
      <c r="P1216" s="7" t="s">
        <v>36</v>
      </c>
      <c r="Q1216" s="7" t="s">
        <v>82</v>
      </c>
      <c r="R1216" s="7" t="s">
        <v>173</v>
      </c>
      <c r="S1216" s="8" t="s">
        <v>2285</v>
      </c>
      <c r="T1216" s="6">
        <v>44221</v>
      </c>
      <c r="U1216" s="9">
        <v>42037</v>
      </c>
      <c r="V1216" s="9">
        <v>42065</v>
      </c>
      <c r="W1216" s="9" t="s">
        <v>2275</v>
      </c>
      <c r="X1216" s="10">
        <f>NETWORKDAYS(Table1[[#This Row],[Order Date]],Table1[[#This Row],[Ship Date]])</f>
        <v>21</v>
      </c>
      <c r="Y1216" s="6">
        <v>-372.48597100000001</v>
      </c>
      <c r="Z1216" s="6">
        <v>8</v>
      </c>
      <c r="AA1216" s="6">
        <v>1216.32</v>
      </c>
      <c r="AB1216" s="6">
        <v>154.03</v>
      </c>
    </row>
    <row r="1217" spans="1:28" ht="77.25" x14ac:dyDescent="0.45">
      <c r="A1217" s="6">
        <v>2555</v>
      </c>
      <c r="B1217" s="6">
        <v>86529</v>
      </c>
      <c r="C1217" s="7" t="s">
        <v>1000</v>
      </c>
      <c r="D1217" s="8" t="s">
        <v>42</v>
      </c>
      <c r="E1217" s="7" t="s">
        <v>29</v>
      </c>
      <c r="F1217" s="6">
        <v>0</v>
      </c>
      <c r="G1217" s="6">
        <v>12.97</v>
      </c>
      <c r="H1217" s="6">
        <v>1.49</v>
      </c>
      <c r="I1217" s="7" t="s">
        <v>43</v>
      </c>
      <c r="J1217" s="7" t="s">
        <v>87</v>
      </c>
      <c r="K1217" s="7" t="s">
        <v>45</v>
      </c>
      <c r="L1217" s="7" t="s">
        <v>46</v>
      </c>
      <c r="M1217" s="7" t="s">
        <v>47</v>
      </c>
      <c r="N1217" s="7" t="s">
        <v>1961</v>
      </c>
      <c r="O1217" s="6">
        <v>0.35</v>
      </c>
      <c r="P1217" s="7" t="s">
        <v>36</v>
      </c>
      <c r="Q1217" s="7" t="s">
        <v>49</v>
      </c>
      <c r="R1217" s="7" t="s">
        <v>200</v>
      </c>
      <c r="S1217" s="8" t="s">
        <v>243</v>
      </c>
      <c r="T1217" s="6">
        <v>53711</v>
      </c>
      <c r="U1217" s="9">
        <v>42037</v>
      </c>
      <c r="V1217" s="9">
        <v>42065</v>
      </c>
      <c r="W1217" s="9" t="s">
        <v>2275</v>
      </c>
      <c r="X1217" s="10">
        <f>NETWORKDAYS(Table1[[#This Row],[Order Date]],Table1[[#This Row],[Ship Date]])</f>
        <v>21</v>
      </c>
      <c r="Y1217" s="6">
        <v>180.23490000000001</v>
      </c>
      <c r="Z1217" s="6">
        <v>19</v>
      </c>
      <c r="AA1217" s="6">
        <v>261.20999999999998</v>
      </c>
      <c r="AB1217" s="6">
        <v>12.97</v>
      </c>
    </row>
    <row r="1218" spans="1:28" ht="39" x14ac:dyDescent="0.45">
      <c r="A1218" s="6">
        <v>84</v>
      </c>
      <c r="B1218" s="6">
        <v>87364</v>
      </c>
      <c r="C1218" s="7" t="s">
        <v>1360</v>
      </c>
      <c r="D1218" s="8" t="s">
        <v>78</v>
      </c>
      <c r="E1218" s="7" t="s">
        <v>147</v>
      </c>
      <c r="F1218" s="6">
        <v>0</v>
      </c>
      <c r="G1218" s="6">
        <v>8.09</v>
      </c>
      <c r="H1218" s="6">
        <v>7.96</v>
      </c>
      <c r="I1218" s="7" t="s">
        <v>43</v>
      </c>
      <c r="J1218" s="7" t="s">
        <v>44</v>
      </c>
      <c r="K1218" s="7" t="s">
        <v>32</v>
      </c>
      <c r="L1218" s="7" t="s">
        <v>99</v>
      </c>
      <c r="M1218" s="7" t="s">
        <v>47</v>
      </c>
      <c r="N1218" s="7" t="s">
        <v>653</v>
      </c>
      <c r="O1218" s="6">
        <v>0.49</v>
      </c>
      <c r="P1218" s="7" t="s">
        <v>36</v>
      </c>
      <c r="Q1218" s="7" t="s">
        <v>82</v>
      </c>
      <c r="R1218" s="7" t="s">
        <v>173</v>
      </c>
      <c r="S1218" s="8" t="s">
        <v>1362</v>
      </c>
      <c r="T1218" s="6">
        <v>45231</v>
      </c>
      <c r="U1218" s="9">
        <v>42037</v>
      </c>
      <c r="V1218" s="9">
        <v>42065</v>
      </c>
      <c r="W1218" s="9" t="s">
        <v>2275</v>
      </c>
      <c r="X1218" s="10">
        <f>NETWORKDAYS(Table1[[#This Row],[Order Date]],Table1[[#This Row],[Ship Date]])</f>
        <v>21</v>
      </c>
      <c r="Y1218" s="6">
        <v>-144.56</v>
      </c>
      <c r="Z1218" s="6">
        <v>11</v>
      </c>
      <c r="AA1218" s="6">
        <v>90.98</v>
      </c>
      <c r="AB1218" s="6">
        <v>8.09</v>
      </c>
    </row>
    <row r="1219" spans="1:28" ht="77.25" x14ac:dyDescent="0.45">
      <c r="A1219" s="6">
        <v>3196</v>
      </c>
      <c r="B1219" s="6">
        <v>24294</v>
      </c>
      <c r="C1219" s="7" t="s">
        <v>2286</v>
      </c>
      <c r="D1219" s="8" t="s">
        <v>53</v>
      </c>
      <c r="E1219" s="7" t="s">
        <v>147</v>
      </c>
      <c r="F1219" s="6">
        <v>0.03</v>
      </c>
      <c r="G1219" s="6">
        <v>200.97</v>
      </c>
      <c r="H1219" s="6">
        <v>15.59</v>
      </c>
      <c r="I1219" s="7" t="s">
        <v>30</v>
      </c>
      <c r="J1219" s="7" t="s">
        <v>87</v>
      </c>
      <c r="K1219" s="7" t="s">
        <v>71</v>
      </c>
      <c r="L1219" s="7" t="s">
        <v>72</v>
      </c>
      <c r="M1219" s="7" t="s">
        <v>73</v>
      </c>
      <c r="N1219" s="7" t="s">
        <v>2287</v>
      </c>
      <c r="O1219" s="6">
        <v>0.36</v>
      </c>
      <c r="P1219" s="7" t="s">
        <v>36</v>
      </c>
      <c r="Q1219" s="7" t="s">
        <v>58</v>
      </c>
      <c r="R1219" s="7" t="s">
        <v>59</v>
      </c>
      <c r="S1219" s="8" t="s">
        <v>397</v>
      </c>
      <c r="T1219" s="6">
        <v>94109</v>
      </c>
      <c r="U1219" s="9">
        <v>42037</v>
      </c>
      <c r="V1219" s="9">
        <v>42065</v>
      </c>
      <c r="W1219" s="9" t="s">
        <v>2275</v>
      </c>
      <c r="X1219" s="10">
        <f>NETWORKDAYS(Table1[[#This Row],[Order Date]],Table1[[#This Row],[Ship Date]])</f>
        <v>21</v>
      </c>
      <c r="Y1219" s="6">
        <v>1951.3</v>
      </c>
      <c r="Z1219" s="6">
        <v>43</v>
      </c>
      <c r="AA1219" s="6">
        <v>8717.75</v>
      </c>
      <c r="AB1219" s="6">
        <v>200.94</v>
      </c>
    </row>
    <row r="1220" spans="1:28" ht="77.25" x14ac:dyDescent="0.45">
      <c r="A1220" s="6">
        <v>3197</v>
      </c>
      <c r="B1220" s="6">
        <v>90850</v>
      </c>
      <c r="C1220" s="7" t="s">
        <v>2288</v>
      </c>
      <c r="D1220" s="8" t="s">
        <v>42</v>
      </c>
      <c r="E1220" s="7" t="s">
        <v>147</v>
      </c>
      <c r="F1220" s="6">
        <v>0.03</v>
      </c>
      <c r="G1220" s="6">
        <v>200.97</v>
      </c>
      <c r="H1220" s="6">
        <v>15.59</v>
      </c>
      <c r="I1220" s="7" t="s">
        <v>30</v>
      </c>
      <c r="J1220" s="7" t="s">
        <v>87</v>
      </c>
      <c r="K1220" s="7" t="s">
        <v>71</v>
      </c>
      <c r="L1220" s="7" t="s">
        <v>72</v>
      </c>
      <c r="M1220" s="7" t="s">
        <v>73</v>
      </c>
      <c r="N1220" s="7" t="s">
        <v>2287</v>
      </c>
      <c r="O1220" s="6">
        <v>0.36</v>
      </c>
      <c r="P1220" s="7" t="s">
        <v>36</v>
      </c>
      <c r="Q1220" s="7" t="s">
        <v>49</v>
      </c>
      <c r="R1220" s="7" t="s">
        <v>75</v>
      </c>
      <c r="S1220" s="8" t="s">
        <v>2289</v>
      </c>
      <c r="T1220" s="6">
        <v>60062</v>
      </c>
      <c r="U1220" s="9">
        <v>42037</v>
      </c>
      <c r="V1220" s="9">
        <v>42065</v>
      </c>
      <c r="W1220" s="9" t="s">
        <v>2275</v>
      </c>
      <c r="X1220" s="10">
        <f>NETWORKDAYS(Table1[[#This Row],[Order Date]],Table1[[#This Row],[Ship Date]])</f>
        <v>21</v>
      </c>
      <c r="Y1220" s="6">
        <v>1538.7828</v>
      </c>
      <c r="Z1220" s="6">
        <v>11</v>
      </c>
      <c r="AA1220" s="6">
        <v>2230.12</v>
      </c>
      <c r="AB1220" s="6">
        <v>200.94</v>
      </c>
    </row>
    <row r="1221" spans="1:28" ht="51.75" x14ac:dyDescent="0.45">
      <c r="A1221" s="6">
        <v>1754</v>
      </c>
      <c r="B1221" s="6">
        <v>90178</v>
      </c>
      <c r="C1221" s="7" t="s">
        <v>1312</v>
      </c>
      <c r="D1221" s="8" t="s">
        <v>53</v>
      </c>
      <c r="E1221" s="7" t="s">
        <v>79</v>
      </c>
      <c r="F1221" s="6">
        <v>0.09</v>
      </c>
      <c r="G1221" s="6">
        <v>95.99</v>
      </c>
      <c r="H1221" s="6">
        <v>8.99</v>
      </c>
      <c r="I1221" s="7" t="s">
        <v>43</v>
      </c>
      <c r="J1221" s="7" t="s">
        <v>44</v>
      </c>
      <c r="K1221" s="7" t="s">
        <v>71</v>
      </c>
      <c r="L1221" s="7" t="s">
        <v>234</v>
      </c>
      <c r="M1221" s="7" t="s">
        <v>47</v>
      </c>
      <c r="N1221" s="7" t="s">
        <v>2290</v>
      </c>
      <c r="O1221" s="6">
        <v>0.56999999999999995</v>
      </c>
      <c r="P1221" s="7" t="s">
        <v>36</v>
      </c>
      <c r="Q1221" s="7" t="s">
        <v>58</v>
      </c>
      <c r="R1221" s="7" t="s">
        <v>59</v>
      </c>
      <c r="S1221" s="8" t="s">
        <v>1314</v>
      </c>
      <c r="T1221" s="6">
        <v>90503</v>
      </c>
      <c r="U1221" s="9">
        <v>42062</v>
      </c>
      <c r="V1221" s="9">
        <v>42066</v>
      </c>
      <c r="W1221" s="9" t="s">
        <v>2275</v>
      </c>
      <c r="X1221" s="10">
        <f>NETWORKDAYS(Table1[[#This Row],[Order Date]],Table1[[#This Row],[Ship Date]])</f>
        <v>3</v>
      </c>
      <c r="Y1221" s="6">
        <v>7.0329600000000001</v>
      </c>
      <c r="Z1221" s="6">
        <v>8</v>
      </c>
      <c r="AA1221" s="6">
        <v>627.28</v>
      </c>
      <c r="AB1221" s="6">
        <v>95.9</v>
      </c>
    </row>
    <row r="1222" spans="1:28" ht="51.75" x14ac:dyDescent="0.45">
      <c r="A1222" s="6">
        <v>2908</v>
      </c>
      <c r="B1222" s="6">
        <v>88157</v>
      </c>
      <c r="C1222" s="7" t="s">
        <v>730</v>
      </c>
      <c r="D1222" s="8" t="s">
        <v>78</v>
      </c>
      <c r="E1222" s="7" t="s">
        <v>147</v>
      </c>
      <c r="F1222" s="6">
        <v>0.05</v>
      </c>
      <c r="G1222" s="6">
        <v>34.979999999999997</v>
      </c>
      <c r="H1222" s="6">
        <v>7.53</v>
      </c>
      <c r="I1222" s="7" t="s">
        <v>54</v>
      </c>
      <c r="J1222" s="7" t="s">
        <v>87</v>
      </c>
      <c r="K1222" s="7" t="s">
        <v>71</v>
      </c>
      <c r="L1222" s="7" t="s">
        <v>93</v>
      </c>
      <c r="M1222" s="7" t="s">
        <v>47</v>
      </c>
      <c r="N1222" s="7" t="s">
        <v>1876</v>
      </c>
      <c r="O1222" s="6">
        <v>0.76</v>
      </c>
      <c r="P1222" s="7" t="s">
        <v>36</v>
      </c>
      <c r="Q1222" s="7" t="s">
        <v>82</v>
      </c>
      <c r="R1222" s="7" t="s">
        <v>173</v>
      </c>
      <c r="S1222" s="8" t="s">
        <v>731</v>
      </c>
      <c r="T1222" s="6">
        <v>44125</v>
      </c>
      <c r="U1222" s="9">
        <v>42063</v>
      </c>
      <c r="V1222" s="9">
        <v>42066</v>
      </c>
      <c r="W1222" s="9" t="s">
        <v>2275</v>
      </c>
      <c r="X1222" s="10">
        <f>NETWORKDAYS(Table1[[#This Row],[Order Date]],Table1[[#This Row],[Ship Date]])</f>
        <v>2</v>
      </c>
      <c r="Y1222" s="6">
        <v>-32.666400000000003</v>
      </c>
      <c r="Z1222" s="6">
        <v>16</v>
      </c>
      <c r="AA1222" s="6">
        <v>581.08000000000004</v>
      </c>
      <c r="AB1222" s="6">
        <v>34.93</v>
      </c>
    </row>
    <row r="1223" spans="1:28" ht="51.75" x14ac:dyDescent="0.45">
      <c r="A1223" s="6">
        <v>1014</v>
      </c>
      <c r="B1223" s="6">
        <v>88387</v>
      </c>
      <c r="C1223" s="7" t="s">
        <v>1344</v>
      </c>
      <c r="D1223" s="8" t="s">
        <v>28</v>
      </c>
      <c r="E1223" s="7" t="s">
        <v>29</v>
      </c>
      <c r="F1223" s="6">
        <v>0</v>
      </c>
      <c r="G1223" s="6">
        <v>2.08</v>
      </c>
      <c r="H1223" s="6">
        <v>5.33</v>
      </c>
      <c r="I1223" s="7" t="s">
        <v>43</v>
      </c>
      <c r="J1223" s="7" t="s">
        <v>87</v>
      </c>
      <c r="K1223" s="7" t="s">
        <v>32</v>
      </c>
      <c r="L1223" s="7" t="s">
        <v>99</v>
      </c>
      <c r="M1223" s="7" t="s">
        <v>47</v>
      </c>
      <c r="N1223" s="7" t="s">
        <v>290</v>
      </c>
      <c r="O1223" s="6">
        <v>0.43</v>
      </c>
      <c r="P1223" s="7" t="s">
        <v>36</v>
      </c>
      <c r="Q1223" s="7" t="s">
        <v>37</v>
      </c>
      <c r="R1223" s="7" t="s">
        <v>333</v>
      </c>
      <c r="S1223" s="8" t="s">
        <v>1346</v>
      </c>
      <c r="T1223" s="6">
        <v>72022</v>
      </c>
      <c r="U1223" s="9">
        <v>42064</v>
      </c>
      <c r="V1223" s="9">
        <v>42066</v>
      </c>
      <c r="W1223" s="9" t="s">
        <v>2275</v>
      </c>
      <c r="X1223" s="10">
        <f>NETWORKDAYS(Table1[[#This Row],[Order Date]],Table1[[#This Row],[Ship Date]])</f>
        <v>2</v>
      </c>
      <c r="Y1223" s="6">
        <v>-29.54</v>
      </c>
      <c r="Z1223" s="6">
        <v>3</v>
      </c>
      <c r="AA1223" s="6">
        <v>7.47</v>
      </c>
      <c r="AB1223" s="6">
        <v>2.08</v>
      </c>
    </row>
    <row r="1224" spans="1:28" ht="64.5" x14ac:dyDescent="0.45">
      <c r="A1224" s="6">
        <v>2718</v>
      </c>
      <c r="B1224" s="6">
        <v>89394</v>
      </c>
      <c r="C1224" s="7" t="s">
        <v>2291</v>
      </c>
      <c r="D1224" s="8" t="s">
        <v>42</v>
      </c>
      <c r="E1224" s="7" t="s">
        <v>29</v>
      </c>
      <c r="F1224" s="6">
        <v>0.1</v>
      </c>
      <c r="G1224" s="6">
        <v>6.74</v>
      </c>
      <c r="H1224" s="6">
        <v>1.72</v>
      </c>
      <c r="I1224" s="7" t="s">
        <v>43</v>
      </c>
      <c r="J1224" s="7" t="s">
        <v>44</v>
      </c>
      <c r="K1224" s="7" t="s">
        <v>45</v>
      </c>
      <c r="L1224" s="7" t="s">
        <v>55</v>
      </c>
      <c r="M1224" s="7" t="s">
        <v>56</v>
      </c>
      <c r="N1224" s="7" t="s">
        <v>2292</v>
      </c>
      <c r="O1224" s="6">
        <v>0.35</v>
      </c>
      <c r="P1224" s="7" t="s">
        <v>36</v>
      </c>
      <c r="Q1224" s="7" t="s">
        <v>49</v>
      </c>
      <c r="R1224" s="7" t="s">
        <v>75</v>
      </c>
      <c r="S1224" s="8" t="s">
        <v>1462</v>
      </c>
      <c r="T1224" s="6">
        <v>60438</v>
      </c>
      <c r="U1224" s="9">
        <v>42064</v>
      </c>
      <c r="V1224" s="9">
        <v>42066</v>
      </c>
      <c r="W1224" s="9" t="s">
        <v>2275</v>
      </c>
      <c r="X1224" s="10">
        <f>NETWORKDAYS(Table1[[#This Row],[Order Date]],Table1[[#This Row],[Ship Date]])</f>
        <v>2</v>
      </c>
      <c r="Y1224" s="6">
        <v>65.41</v>
      </c>
      <c r="Z1224" s="6">
        <v>15</v>
      </c>
      <c r="AA1224" s="6">
        <v>98.17</v>
      </c>
      <c r="AB1224" s="6">
        <v>6.64</v>
      </c>
    </row>
    <row r="1225" spans="1:28" ht="51.75" x14ac:dyDescent="0.45">
      <c r="A1225" s="6">
        <v>1764</v>
      </c>
      <c r="B1225" s="6">
        <v>89776</v>
      </c>
      <c r="C1225" s="7" t="s">
        <v>1352</v>
      </c>
      <c r="D1225" s="8" t="s">
        <v>28</v>
      </c>
      <c r="E1225" s="7" t="s">
        <v>70</v>
      </c>
      <c r="F1225" s="6">
        <v>0.06</v>
      </c>
      <c r="G1225" s="6">
        <v>19.98</v>
      </c>
      <c r="H1225" s="6">
        <v>10.49</v>
      </c>
      <c r="I1225" s="7" t="s">
        <v>43</v>
      </c>
      <c r="J1225" s="7" t="s">
        <v>44</v>
      </c>
      <c r="K1225" s="7" t="s">
        <v>32</v>
      </c>
      <c r="L1225" s="7" t="s">
        <v>99</v>
      </c>
      <c r="M1225" s="7" t="s">
        <v>47</v>
      </c>
      <c r="N1225" s="7" t="s">
        <v>2293</v>
      </c>
      <c r="O1225" s="6">
        <v>0.49</v>
      </c>
      <c r="P1225" s="7" t="s">
        <v>36</v>
      </c>
      <c r="Q1225" s="7" t="s">
        <v>37</v>
      </c>
      <c r="R1225" s="7" t="s">
        <v>96</v>
      </c>
      <c r="S1225" s="8" t="s">
        <v>1354</v>
      </c>
      <c r="T1225" s="6">
        <v>34698</v>
      </c>
      <c r="U1225" s="9">
        <v>42064</v>
      </c>
      <c r="V1225" s="9">
        <v>42066</v>
      </c>
      <c r="W1225" s="9" t="s">
        <v>2275</v>
      </c>
      <c r="X1225" s="10">
        <f>NETWORKDAYS(Table1[[#This Row],[Order Date]],Table1[[#This Row],[Ship Date]])</f>
        <v>2</v>
      </c>
      <c r="Y1225" s="6">
        <v>514.17719999999997</v>
      </c>
      <c r="Z1225" s="6">
        <v>5</v>
      </c>
      <c r="AA1225" s="6">
        <v>103.37</v>
      </c>
      <c r="AB1225" s="6">
        <v>19.920000000000002</v>
      </c>
    </row>
    <row r="1226" spans="1:28" ht="64.5" x14ac:dyDescent="0.45">
      <c r="A1226" s="6">
        <v>1917</v>
      </c>
      <c r="B1226" s="6">
        <v>85897</v>
      </c>
      <c r="C1226" s="7" t="s">
        <v>2294</v>
      </c>
      <c r="D1226" s="8" t="s">
        <v>28</v>
      </c>
      <c r="E1226" s="7" t="s">
        <v>70</v>
      </c>
      <c r="F1226" s="6">
        <v>0.08</v>
      </c>
      <c r="G1226" s="6">
        <v>22.23</v>
      </c>
      <c r="H1226" s="6">
        <v>3.63</v>
      </c>
      <c r="I1226" s="7" t="s">
        <v>43</v>
      </c>
      <c r="J1226" s="7" t="s">
        <v>87</v>
      </c>
      <c r="K1226" s="7" t="s">
        <v>32</v>
      </c>
      <c r="L1226" s="7" t="s">
        <v>99</v>
      </c>
      <c r="M1226" s="7" t="s">
        <v>94</v>
      </c>
      <c r="N1226" s="7" t="s">
        <v>2295</v>
      </c>
      <c r="O1226" s="6">
        <v>0.52</v>
      </c>
      <c r="P1226" s="7" t="s">
        <v>36</v>
      </c>
      <c r="Q1226" s="7" t="s">
        <v>37</v>
      </c>
      <c r="R1226" s="7" t="s">
        <v>333</v>
      </c>
      <c r="S1226" s="8" t="s">
        <v>2296</v>
      </c>
      <c r="T1226" s="6">
        <v>72113</v>
      </c>
      <c r="U1226" s="9">
        <v>42064</v>
      </c>
      <c r="V1226" s="9">
        <v>42066</v>
      </c>
      <c r="W1226" s="9" t="s">
        <v>2275</v>
      </c>
      <c r="X1226" s="10">
        <f>NETWORKDAYS(Table1[[#This Row],[Order Date]],Table1[[#This Row],[Ship Date]])</f>
        <v>2</v>
      </c>
      <c r="Y1226" s="6">
        <v>-29.61</v>
      </c>
      <c r="Z1226" s="6">
        <v>10</v>
      </c>
      <c r="AA1226" s="6">
        <v>210.33</v>
      </c>
      <c r="AB1226" s="6">
        <v>22.15</v>
      </c>
    </row>
    <row r="1227" spans="1:28" ht="51.75" x14ac:dyDescent="0.45">
      <c r="A1227" s="6">
        <v>2437</v>
      </c>
      <c r="B1227" s="6">
        <v>90301</v>
      </c>
      <c r="C1227" s="7" t="s">
        <v>2297</v>
      </c>
      <c r="D1227" s="8" t="s">
        <v>42</v>
      </c>
      <c r="E1227" s="7" t="s">
        <v>79</v>
      </c>
      <c r="F1227" s="6">
        <v>0.09</v>
      </c>
      <c r="G1227" s="6">
        <v>90.97</v>
      </c>
      <c r="H1227" s="6">
        <v>14</v>
      </c>
      <c r="I1227" s="7" t="s">
        <v>30</v>
      </c>
      <c r="J1227" s="7" t="s">
        <v>87</v>
      </c>
      <c r="K1227" s="7" t="s">
        <v>71</v>
      </c>
      <c r="L1227" s="7" t="s">
        <v>72</v>
      </c>
      <c r="M1227" s="7" t="s">
        <v>73</v>
      </c>
      <c r="N1227" s="7" t="s">
        <v>888</v>
      </c>
      <c r="O1227" s="6">
        <v>0.36</v>
      </c>
      <c r="P1227" s="7" t="s">
        <v>36</v>
      </c>
      <c r="Q1227" s="7" t="s">
        <v>49</v>
      </c>
      <c r="R1227" s="7" t="s">
        <v>200</v>
      </c>
      <c r="S1227" s="8" t="s">
        <v>2298</v>
      </c>
      <c r="T1227" s="6">
        <v>53150</v>
      </c>
      <c r="U1227" s="9">
        <v>42064</v>
      </c>
      <c r="V1227" s="9">
        <v>42066</v>
      </c>
      <c r="W1227" s="9" t="s">
        <v>2275</v>
      </c>
      <c r="X1227" s="10">
        <f>NETWORKDAYS(Table1[[#This Row],[Order Date]],Table1[[#This Row],[Ship Date]])</f>
        <v>2</v>
      </c>
      <c r="Y1227" s="6">
        <v>35.29</v>
      </c>
      <c r="Z1227" s="6">
        <v>3</v>
      </c>
      <c r="AA1227" s="6">
        <v>260</v>
      </c>
      <c r="AB1227" s="6">
        <v>90.88</v>
      </c>
    </row>
    <row r="1228" spans="1:28" ht="26.25" x14ac:dyDescent="0.45">
      <c r="A1228" s="6">
        <v>1882</v>
      </c>
      <c r="B1228" s="6">
        <v>87378</v>
      </c>
      <c r="C1228" s="7" t="s">
        <v>2299</v>
      </c>
      <c r="D1228" s="8" t="s">
        <v>78</v>
      </c>
      <c r="E1228" s="7" t="s">
        <v>147</v>
      </c>
      <c r="F1228" s="6">
        <v>0.09</v>
      </c>
      <c r="G1228" s="6">
        <v>5.78</v>
      </c>
      <c r="H1228" s="6">
        <v>5.67</v>
      </c>
      <c r="I1228" s="7" t="s">
        <v>43</v>
      </c>
      <c r="J1228" s="7" t="s">
        <v>87</v>
      </c>
      <c r="K1228" s="7" t="s">
        <v>45</v>
      </c>
      <c r="L1228" s="7" t="s">
        <v>55</v>
      </c>
      <c r="M1228" s="7" t="s">
        <v>47</v>
      </c>
      <c r="N1228" s="7" t="s">
        <v>1574</v>
      </c>
      <c r="O1228" s="6">
        <v>0.36</v>
      </c>
      <c r="P1228" s="7" t="s">
        <v>36</v>
      </c>
      <c r="Q1228" s="7" t="s">
        <v>82</v>
      </c>
      <c r="R1228" s="7" t="s">
        <v>275</v>
      </c>
      <c r="S1228" s="8" t="s">
        <v>2300</v>
      </c>
      <c r="T1228" s="6">
        <v>7036</v>
      </c>
      <c r="U1228" s="9">
        <v>42064</v>
      </c>
      <c r="V1228" s="9">
        <v>42066</v>
      </c>
      <c r="W1228" s="9" t="s">
        <v>2275</v>
      </c>
      <c r="X1228" s="10">
        <f>NETWORKDAYS(Table1[[#This Row],[Order Date]],Table1[[#This Row],[Ship Date]])</f>
        <v>2</v>
      </c>
      <c r="Y1228" s="6">
        <v>-7.96</v>
      </c>
      <c r="Z1228" s="6">
        <v>1</v>
      </c>
      <c r="AA1228" s="6">
        <v>11.35</v>
      </c>
      <c r="AB1228" s="6">
        <v>5.69</v>
      </c>
    </row>
    <row r="1229" spans="1:28" ht="51.75" x14ac:dyDescent="0.45">
      <c r="A1229" s="6">
        <v>1885</v>
      </c>
      <c r="B1229" s="6">
        <v>87378</v>
      </c>
      <c r="C1229" s="7" t="s">
        <v>2301</v>
      </c>
      <c r="D1229" s="8" t="s">
        <v>78</v>
      </c>
      <c r="E1229" s="7" t="s">
        <v>147</v>
      </c>
      <c r="F1229" s="6">
        <v>0.05</v>
      </c>
      <c r="G1229" s="6">
        <v>535.64</v>
      </c>
      <c r="H1229" s="6">
        <v>14.7</v>
      </c>
      <c r="I1229" s="7" t="s">
        <v>30</v>
      </c>
      <c r="J1229" s="7" t="s">
        <v>87</v>
      </c>
      <c r="K1229" s="7" t="s">
        <v>71</v>
      </c>
      <c r="L1229" s="7" t="s">
        <v>72</v>
      </c>
      <c r="M1229" s="7" t="s">
        <v>73</v>
      </c>
      <c r="N1229" s="7" t="s">
        <v>2302</v>
      </c>
      <c r="O1229" s="6">
        <v>0.59</v>
      </c>
      <c r="P1229" s="7" t="s">
        <v>36</v>
      </c>
      <c r="Q1229" s="7" t="s">
        <v>82</v>
      </c>
      <c r="R1229" s="7" t="s">
        <v>601</v>
      </c>
      <c r="S1229" s="8" t="s">
        <v>2303</v>
      </c>
      <c r="T1229" s="6">
        <v>2806</v>
      </c>
      <c r="U1229" s="9">
        <v>42064</v>
      </c>
      <c r="V1229" s="9">
        <v>42066</v>
      </c>
      <c r="W1229" s="9" t="s">
        <v>2275</v>
      </c>
      <c r="X1229" s="10">
        <f>NETWORKDAYS(Table1[[#This Row],[Order Date]],Table1[[#This Row],[Ship Date]])</f>
        <v>2</v>
      </c>
      <c r="Y1229" s="6">
        <v>4407.4399999999996</v>
      </c>
      <c r="Z1229" s="6">
        <v>15</v>
      </c>
      <c r="AA1229" s="6">
        <v>7029.1</v>
      </c>
      <c r="AB1229" s="6">
        <v>535.59</v>
      </c>
    </row>
    <row r="1230" spans="1:28" ht="102.75" x14ac:dyDescent="0.45">
      <c r="A1230" s="6">
        <v>3067</v>
      </c>
      <c r="B1230" s="6">
        <v>91376</v>
      </c>
      <c r="C1230" s="7" t="s">
        <v>2304</v>
      </c>
      <c r="D1230" s="8" t="s">
        <v>78</v>
      </c>
      <c r="E1230" s="7" t="s">
        <v>147</v>
      </c>
      <c r="F1230" s="6">
        <v>0.06</v>
      </c>
      <c r="G1230" s="6">
        <v>355.98</v>
      </c>
      <c r="H1230" s="6">
        <v>58.92</v>
      </c>
      <c r="I1230" s="7" t="s">
        <v>30</v>
      </c>
      <c r="J1230" s="7" t="s">
        <v>44</v>
      </c>
      <c r="K1230" s="7" t="s">
        <v>32</v>
      </c>
      <c r="L1230" s="7" t="s">
        <v>80</v>
      </c>
      <c r="M1230" s="7" t="s">
        <v>73</v>
      </c>
      <c r="N1230" s="7" t="s">
        <v>1162</v>
      </c>
      <c r="O1230" s="6">
        <v>0.64</v>
      </c>
      <c r="P1230" s="7" t="s">
        <v>36</v>
      </c>
      <c r="Q1230" s="7" t="s">
        <v>82</v>
      </c>
      <c r="R1230" s="7" t="s">
        <v>173</v>
      </c>
      <c r="S1230" s="8" t="s">
        <v>2305</v>
      </c>
      <c r="T1230" s="6">
        <v>44515</v>
      </c>
      <c r="U1230" s="9">
        <v>42065</v>
      </c>
      <c r="V1230" s="9">
        <v>42066</v>
      </c>
      <c r="W1230" s="9" t="s">
        <v>2275</v>
      </c>
      <c r="X1230" s="10">
        <f>NETWORKDAYS(Table1[[#This Row],[Order Date]],Table1[[#This Row],[Ship Date]])</f>
        <v>2</v>
      </c>
      <c r="Y1230" s="6">
        <v>1660.92</v>
      </c>
      <c r="Z1230" s="6">
        <v>14</v>
      </c>
      <c r="AA1230" s="6">
        <v>5086.08</v>
      </c>
      <c r="AB1230" s="6">
        <v>355.92</v>
      </c>
    </row>
    <row r="1231" spans="1:28" ht="90" x14ac:dyDescent="0.45">
      <c r="A1231" s="6">
        <v>693</v>
      </c>
      <c r="B1231" s="6">
        <v>87812</v>
      </c>
      <c r="C1231" s="7" t="s">
        <v>1900</v>
      </c>
      <c r="D1231" s="8" t="s">
        <v>53</v>
      </c>
      <c r="E1231" s="7" t="s">
        <v>79</v>
      </c>
      <c r="F1231" s="6">
        <v>0.09</v>
      </c>
      <c r="G1231" s="6">
        <v>5.34</v>
      </c>
      <c r="H1231" s="6">
        <v>2.99</v>
      </c>
      <c r="I1231" s="7" t="s">
        <v>54</v>
      </c>
      <c r="J1231" s="7" t="s">
        <v>31</v>
      </c>
      <c r="K1231" s="7" t="s">
        <v>45</v>
      </c>
      <c r="L1231" s="7" t="s">
        <v>46</v>
      </c>
      <c r="M1231" s="7" t="s">
        <v>47</v>
      </c>
      <c r="N1231" s="7" t="s">
        <v>1289</v>
      </c>
      <c r="O1231" s="6">
        <v>0.38</v>
      </c>
      <c r="P1231" s="7" t="s">
        <v>36</v>
      </c>
      <c r="Q1231" s="7" t="s">
        <v>58</v>
      </c>
      <c r="R1231" s="7" t="s">
        <v>442</v>
      </c>
      <c r="S1231" s="8" t="s">
        <v>1902</v>
      </c>
      <c r="T1231" s="6">
        <v>80229</v>
      </c>
      <c r="U1231" s="9">
        <v>42071</v>
      </c>
      <c r="V1231" s="9">
        <v>42078</v>
      </c>
      <c r="W1231" s="9" t="s">
        <v>2275</v>
      </c>
      <c r="X1231" s="10">
        <f>NETWORKDAYS(Table1[[#This Row],[Order Date]],Table1[[#This Row],[Ship Date]])</f>
        <v>5</v>
      </c>
      <c r="Y1231" s="6">
        <v>9.4860000000000007</v>
      </c>
      <c r="Z1231" s="6">
        <v>17</v>
      </c>
      <c r="AA1231" s="6">
        <v>95.1</v>
      </c>
      <c r="AB1231" s="6">
        <v>5.25</v>
      </c>
    </row>
    <row r="1232" spans="1:28" ht="128.25" x14ac:dyDescent="0.45">
      <c r="A1232" s="6">
        <v>693</v>
      </c>
      <c r="B1232" s="6">
        <v>87812</v>
      </c>
      <c r="C1232" s="7" t="s">
        <v>1900</v>
      </c>
      <c r="D1232" s="8" t="s">
        <v>53</v>
      </c>
      <c r="E1232" s="7" t="s">
        <v>79</v>
      </c>
      <c r="F1232" s="6">
        <v>7.0000000000000007E-2</v>
      </c>
      <c r="G1232" s="6">
        <v>140.97999999999999</v>
      </c>
      <c r="H1232" s="6">
        <v>53.48</v>
      </c>
      <c r="I1232" s="7" t="s">
        <v>30</v>
      </c>
      <c r="J1232" s="7" t="s">
        <v>31</v>
      </c>
      <c r="K1232" s="7" t="s">
        <v>32</v>
      </c>
      <c r="L1232" s="7" t="s">
        <v>88</v>
      </c>
      <c r="M1232" s="7" t="s">
        <v>34</v>
      </c>
      <c r="N1232" s="7" t="s">
        <v>2306</v>
      </c>
      <c r="O1232" s="6">
        <v>0.65</v>
      </c>
      <c r="P1232" s="7" t="s">
        <v>36</v>
      </c>
      <c r="Q1232" s="7" t="s">
        <v>58</v>
      </c>
      <c r="R1232" s="7" t="s">
        <v>442</v>
      </c>
      <c r="S1232" s="8" t="s">
        <v>1902</v>
      </c>
      <c r="T1232" s="6">
        <v>80229</v>
      </c>
      <c r="U1232" s="9">
        <v>42071</v>
      </c>
      <c r="V1232" s="9">
        <v>42078</v>
      </c>
      <c r="W1232" s="9" t="s">
        <v>2275</v>
      </c>
      <c r="X1232" s="10">
        <f>NETWORKDAYS(Table1[[#This Row],[Order Date]],Table1[[#This Row],[Ship Date]])</f>
        <v>5</v>
      </c>
      <c r="Y1232" s="6">
        <v>-263.64999999999998</v>
      </c>
      <c r="Z1232" s="6">
        <v>5</v>
      </c>
      <c r="AA1232" s="6">
        <v>734.74</v>
      </c>
      <c r="AB1232" s="6">
        <v>140.91</v>
      </c>
    </row>
    <row r="1233" spans="1:28" ht="51.75" x14ac:dyDescent="0.45">
      <c r="A1233" s="6">
        <v>693</v>
      </c>
      <c r="B1233" s="6">
        <v>87812</v>
      </c>
      <c r="C1233" s="7" t="s">
        <v>1900</v>
      </c>
      <c r="D1233" s="8" t="s">
        <v>53</v>
      </c>
      <c r="E1233" s="7" t="s">
        <v>79</v>
      </c>
      <c r="F1233" s="6">
        <v>0.06</v>
      </c>
      <c r="G1233" s="6">
        <v>205.99</v>
      </c>
      <c r="H1233" s="6">
        <v>5.26</v>
      </c>
      <c r="I1233" s="7" t="s">
        <v>43</v>
      </c>
      <c r="J1233" s="7" t="s">
        <v>31</v>
      </c>
      <c r="K1233" s="7" t="s">
        <v>71</v>
      </c>
      <c r="L1233" s="7" t="s">
        <v>234</v>
      </c>
      <c r="M1233" s="7" t="s">
        <v>47</v>
      </c>
      <c r="N1233" s="7" t="s">
        <v>2307</v>
      </c>
      <c r="O1233" s="6">
        <v>0.56000000000000005</v>
      </c>
      <c r="P1233" s="7" t="s">
        <v>36</v>
      </c>
      <c r="Q1233" s="7" t="s">
        <v>58</v>
      </c>
      <c r="R1233" s="7" t="s">
        <v>442</v>
      </c>
      <c r="S1233" s="8" t="s">
        <v>1902</v>
      </c>
      <c r="T1233" s="6">
        <v>80229</v>
      </c>
      <c r="U1233" s="9">
        <v>42071</v>
      </c>
      <c r="V1233" s="9">
        <v>42078</v>
      </c>
      <c r="W1233" s="9" t="s">
        <v>2275</v>
      </c>
      <c r="X1233" s="10">
        <f>NETWORKDAYS(Table1[[#This Row],[Order Date]],Table1[[#This Row],[Ship Date]])</f>
        <v>5</v>
      </c>
      <c r="Y1233" s="6">
        <v>890.18100000000004</v>
      </c>
      <c r="Z1233" s="6">
        <v>11</v>
      </c>
      <c r="AA1233" s="6">
        <v>1882.87</v>
      </c>
      <c r="AB1233" s="6">
        <v>205.93</v>
      </c>
    </row>
    <row r="1234" spans="1:28" ht="77.25" x14ac:dyDescent="0.45">
      <c r="A1234" s="6">
        <v>1718</v>
      </c>
      <c r="B1234" s="6">
        <v>90621</v>
      </c>
      <c r="C1234" s="7" t="s">
        <v>2308</v>
      </c>
      <c r="D1234" s="8" t="s">
        <v>28</v>
      </c>
      <c r="E1234" s="7" t="s">
        <v>79</v>
      </c>
      <c r="F1234" s="6">
        <v>0.01</v>
      </c>
      <c r="G1234" s="6">
        <v>300.98</v>
      </c>
      <c r="H1234" s="6">
        <v>64.73</v>
      </c>
      <c r="I1234" s="7" t="s">
        <v>30</v>
      </c>
      <c r="J1234" s="7" t="s">
        <v>44</v>
      </c>
      <c r="K1234" s="7" t="s">
        <v>32</v>
      </c>
      <c r="L1234" s="7" t="s">
        <v>80</v>
      </c>
      <c r="M1234" s="7" t="s">
        <v>73</v>
      </c>
      <c r="N1234" s="7" t="s">
        <v>1255</v>
      </c>
      <c r="O1234" s="6">
        <v>0.56000000000000005</v>
      </c>
      <c r="P1234" s="7" t="s">
        <v>36</v>
      </c>
      <c r="Q1234" s="7" t="s">
        <v>37</v>
      </c>
      <c r="R1234" s="7" t="s">
        <v>65</v>
      </c>
      <c r="S1234" s="8" t="s">
        <v>2309</v>
      </c>
      <c r="T1234" s="6">
        <v>27529</v>
      </c>
      <c r="U1234" s="9">
        <v>42071</v>
      </c>
      <c r="V1234" s="9">
        <v>42078</v>
      </c>
      <c r="W1234" s="9" t="s">
        <v>2275</v>
      </c>
      <c r="X1234" s="10">
        <f>NETWORKDAYS(Table1[[#This Row],[Order Date]],Table1[[#This Row],[Ship Date]])</f>
        <v>5</v>
      </c>
      <c r="Y1234" s="6">
        <v>-48.874000000000002</v>
      </c>
      <c r="Z1234" s="6">
        <v>3</v>
      </c>
      <c r="AA1234" s="6">
        <v>974.14</v>
      </c>
      <c r="AB1234" s="6">
        <v>300.97000000000003</v>
      </c>
    </row>
    <row r="1235" spans="1:28" ht="64.5" x14ac:dyDescent="0.45">
      <c r="A1235" s="6">
        <v>2258</v>
      </c>
      <c r="B1235" s="6">
        <v>87962</v>
      </c>
      <c r="C1235" s="7" t="s">
        <v>2310</v>
      </c>
      <c r="D1235" s="8" t="s">
        <v>28</v>
      </c>
      <c r="E1235" s="7" t="s">
        <v>79</v>
      </c>
      <c r="F1235" s="6">
        <v>0.01</v>
      </c>
      <c r="G1235" s="6">
        <v>7.64</v>
      </c>
      <c r="H1235" s="6">
        <v>1.39</v>
      </c>
      <c r="I1235" s="7" t="s">
        <v>54</v>
      </c>
      <c r="J1235" s="7" t="s">
        <v>62</v>
      </c>
      <c r="K1235" s="7" t="s">
        <v>45</v>
      </c>
      <c r="L1235" s="7" t="s">
        <v>423</v>
      </c>
      <c r="M1235" s="7" t="s">
        <v>47</v>
      </c>
      <c r="N1235" s="7" t="s">
        <v>2311</v>
      </c>
      <c r="O1235" s="6">
        <v>0.36</v>
      </c>
      <c r="P1235" s="7" t="s">
        <v>36</v>
      </c>
      <c r="Q1235" s="7" t="s">
        <v>37</v>
      </c>
      <c r="R1235" s="7" t="s">
        <v>65</v>
      </c>
      <c r="S1235" s="8" t="s">
        <v>2312</v>
      </c>
      <c r="T1235" s="6">
        <v>27801</v>
      </c>
      <c r="U1235" s="9">
        <v>42072</v>
      </c>
      <c r="V1235" s="9">
        <v>42076</v>
      </c>
      <c r="W1235" s="9" t="s">
        <v>2275</v>
      </c>
      <c r="X1235" s="10">
        <f>NETWORKDAYS(Table1[[#This Row],[Order Date]],Table1[[#This Row],[Ship Date]])</f>
        <v>5</v>
      </c>
      <c r="Y1235" s="6">
        <v>-1676.6120000000001</v>
      </c>
      <c r="Z1235" s="6">
        <v>9</v>
      </c>
      <c r="AA1235" s="6">
        <v>73.290000000000006</v>
      </c>
      <c r="AB1235" s="6">
        <v>7.63</v>
      </c>
    </row>
    <row r="1236" spans="1:28" ht="77.25" x14ac:dyDescent="0.45">
      <c r="A1236" s="6">
        <v>2258</v>
      </c>
      <c r="B1236" s="6">
        <v>87962</v>
      </c>
      <c r="C1236" s="7" t="s">
        <v>2310</v>
      </c>
      <c r="D1236" s="8" t="s">
        <v>28</v>
      </c>
      <c r="E1236" s="7" t="s">
        <v>79</v>
      </c>
      <c r="F1236" s="6">
        <v>7.0000000000000007E-2</v>
      </c>
      <c r="G1236" s="6">
        <v>400.97</v>
      </c>
      <c r="H1236" s="6">
        <v>48.26</v>
      </c>
      <c r="I1236" s="7" t="s">
        <v>30</v>
      </c>
      <c r="J1236" s="7" t="s">
        <v>62</v>
      </c>
      <c r="K1236" s="7" t="s">
        <v>71</v>
      </c>
      <c r="L1236" s="7" t="s">
        <v>72</v>
      </c>
      <c r="M1236" s="7" t="s">
        <v>34</v>
      </c>
      <c r="N1236" s="7" t="s">
        <v>2313</v>
      </c>
      <c r="O1236" s="6">
        <v>0.36</v>
      </c>
      <c r="P1236" s="7" t="s">
        <v>36</v>
      </c>
      <c r="Q1236" s="7" t="s">
        <v>37</v>
      </c>
      <c r="R1236" s="7" t="s">
        <v>65</v>
      </c>
      <c r="S1236" s="8" t="s">
        <v>2312</v>
      </c>
      <c r="T1236" s="6">
        <v>27801</v>
      </c>
      <c r="U1236" s="9">
        <v>42072</v>
      </c>
      <c r="V1236" s="9">
        <v>42076</v>
      </c>
      <c r="W1236" s="9" t="s">
        <v>2275</v>
      </c>
      <c r="X1236" s="10">
        <f>NETWORKDAYS(Table1[[#This Row],[Order Date]],Table1[[#This Row],[Ship Date]])</f>
        <v>5</v>
      </c>
      <c r="Y1236" s="6">
        <v>45.127800000000001</v>
      </c>
      <c r="Z1236" s="6">
        <v>8</v>
      </c>
      <c r="AA1236" s="6">
        <v>2961.32</v>
      </c>
      <c r="AB1236" s="6">
        <v>400.9</v>
      </c>
    </row>
    <row r="1237" spans="1:28" ht="64.5" x14ac:dyDescent="0.45">
      <c r="A1237" s="6">
        <v>2855</v>
      </c>
      <c r="B1237" s="6">
        <v>87317</v>
      </c>
      <c r="C1237" s="7" t="s">
        <v>1623</v>
      </c>
      <c r="D1237" s="8" t="s">
        <v>53</v>
      </c>
      <c r="E1237" s="7" t="s">
        <v>79</v>
      </c>
      <c r="F1237" s="6">
        <v>0.09</v>
      </c>
      <c r="G1237" s="6">
        <v>6783.02</v>
      </c>
      <c r="H1237" s="6">
        <v>24.49</v>
      </c>
      <c r="I1237" s="7" t="s">
        <v>43</v>
      </c>
      <c r="J1237" s="7" t="s">
        <v>44</v>
      </c>
      <c r="K1237" s="7" t="s">
        <v>71</v>
      </c>
      <c r="L1237" s="7" t="s">
        <v>72</v>
      </c>
      <c r="M1237" s="7" t="s">
        <v>131</v>
      </c>
      <c r="N1237" s="7" t="s">
        <v>361</v>
      </c>
      <c r="O1237" s="6">
        <v>0.39</v>
      </c>
      <c r="P1237" s="7" t="s">
        <v>36</v>
      </c>
      <c r="Q1237" s="7" t="s">
        <v>58</v>
      </c>
      <c r="R1237" s="7" t="s">
        <v>90</v>
      </c>
      <c r="S1237" s="8" t="s">
        <v>1625</v>
      </c>
      <c r="T1237" s="6">
        <v>98198</v>
      </c>
      <c r="U1237" s="9">
        <v>42073</v>
      </c>
      <c r="V1237" s="9">
        <v>42077</v>
      </c>
      <c r="W1237" s="9" t="s">
        <v>2275</v>
      </c>
      <c r="X1237" s="10">
        <f>NETWORKDAYS(Table1[[#This Row],[Order Date]],Table1[[#This Row],[Ship Date]])</f>
        <v>4</v>
      </c>
      <c r="Y1237" s="6">
        <v>-14140.7016</v>
      </c>
      <c r="Z1237" s="6">
        <v>1</v>
      </c>
      <c r="AA1237" s="6">
        <v>6296</v>
      </c>
      <c r="AB1237" s="6">
        <v>6782.93</v>
      </c>
    </row>
    <row r="1238" spans="1:28" ht="90" x14ac:dyDescent="0.45">
      <c r="A1238" s="6">
        <v>753</v>
      </c>
      <c r="B1238" s="6">
        <v>90438</v>
      </c>
      <c r="C1238" s="7" t="s">
        <v>2314</v>
      </c>
      <c r="D1238" s="8" t="s">
        <v>53</v>
      </c>
      <c r="E1238" s="7" t="s">
        <v>29</v>
      </c>
      <c r="F1238" s="6">
        <v>0.01</v>
      </c>
      <c r="G1238" s="6">
        <v>6.35</v>
      </c>
      <c r="H1238" s="6">
        <v>1.02</v>
      </c>
      <c r="I1238" s="7" t="s">
        <v>43</v>
      </c>
      <c r="J1238" s="7" t="s">
        <v>62</v>
      </c>
      <c r="K1238" s="7" t="s">
        <v>45</v>
      </c>
      <c r="L1238" s="7" t="s">
        <v>55</v>
      </c>
      <c r="M1238" s="7" t="s">
        <v>56</v>
      </c>
      <c r="N1238" s="7" t="s">
        <v>1516</v>
      </c>
      <c r="O1238" s="6">
        <v>0.39</v>
      </c>
      <c r="P1238" s="7" t="s">
        <v>36</v>
      </c>
      <c r="Q1238" s="7" t="s">
        <v>58</v>
      </c>
      <c r="R1238" s="7" t="s">
        <v>229</v>
      </c>
      <c r="S1238" s="8" t="s">
        <v>2315</v>
      </c>
      <c r="T1238" s="6">
        <v>86301</v>
      </c>
      <c r="U1238" s="9">
        <v>42074</v>
      </c>
      <c r="V1238" s="9">
        <v>42076</v>
      </c>
      <c r="W1238" s="9" t="s">
        <v>2275</v>
      </c>
      <c r="X1238" s="10">
        <f>NETWORKDAYS(Table1[[#This Row],[Order Date]],Table1[[#This Row],[Ship Date]])</f>
        <v>3</v>
      </c>
      <c r="Y1238" s="6">
        <v>97.662599999999998</v>
      </c>
      <c r="Z1238" s="6">
        <v>22</v>
      </c>
      <c r="AA1238" s="6">
        <v>141.54</v>
      </c>
      <c r="AB1238" s="6">
        <v>6.34</v>
      </c>
    </row>
    <row r="1239" spans="1:28" ht="64.5" x14ac:dyDescent="0.45">
      <c r="A1239" s="6">
        <v>1494</v>
      </c>
      <c r="B1239" s="6">
        <v>85880</v>
      </c>
      <c r="C1239" s="7" t="s">
        <v>2316</v>
      </c>
      <c r="D1239" s="8" t="s">
        <v>78</v>
      </c>
      <c r="E1239" s="7" t="s">
        <v>29</v>
      </c>
      <c r="F1239" s="6">
        <v>0.06</v>
      </c>
      <c r="G1239" s="6">
        <v>8.3699999999999992</v>
      </c>
      <c r="H1239" s="6">
        <v>10.16</v>
      </c>
      <c r="I1239" s="7" t="s">
        <v>43</v>
      </c>
      <c r="J1239" s="7" t="s">
        <v>62</v>
      </c>
      <c r="K1239" s="7" t="s">
        <v>32</v>
      </c>
      <c r="L1239" s="7" t="s">
        <v>99</v>
      </c>
      <c r="M1239" s="7" t="s">
        <v>131</v>
      </c>
      <c r="N1239" s="7" t="s">
        <v>2265</v>
      </c>
      <c r="O1239" s="6">
        <v>0.59</v>
      </c>
      <c r="P1239" s="7" t="s">
        <v>36</v>
      </c>
      <c r="Q1239" s="7" t="s">
        <v>82</v>
      </c>
      <c r="R1239" s="7" t="s">
        <v>403</v>
      </c>
      <c r="S1239" s="8" t="s">
        <v>2317</v>
      </c>
      <c r="T1239" s="6">
        <v>21222</v>
      </c>
      <c r="U1239" s="9">
        <v>42074</v>
      </c>
      <c r="V1239" s="9">
        <v>42076</v>
      </c>
      <c r="W1239" s="9" t="s">
        <v>2275</v>
      </c>
      <c r="X1239" s="10">
        <f>NETWORKDAYS(Table1[[#This Row],[Order Date]],Table1[[#This Row],[Ship Date]])</f>
        <v>3</v>
      </c>
      <c r="Y1239" s="6">
        <v>-255.65</v>
      </c>
      <c r="Z1239" s="6">
        <v>18</v>
      </c>
      <c r="AA1239" s="6">
        <v>157.63999999999999</v>
      </c>
      <c r="AB1239" s="6">
        <v>8.31</v>
      </c>
    </row>
    <row r="1240" spans="1:28" ht="26.25" x14ac:dyDescent="0.45">
      <c r="A1240" s="6">
        <v>1494</v>
      </c>
      <c r="B1240" s="6">
        <v>85880</v>
      </c>
      <c r="C1240" s="7" t="s">
        <v>2316</v>
      </c>
      <c r="D1240" s="8" t="s">
        <v>78</v>
      </c>
      <c r="E1240" s="7" t="s">
        <v>29</v>
      </c>
      <c r="F1240" s="6">
        <v>0.09</v>
      </c>
      <c r="G1240" s="6">
        <v>6.48</v>
      </c>
      <c r="H1240" s="6">
        <v>9.17</v>
      </c>
      <c r="I1240" s="7" t="s">
        <v>54</v>
      </c>
      <c r="J1240" s="7" t="s">
        <v>62</v>
      </c>
      <c r="K1240" s="7" t="s">
        <v>45</v>
      </c>
      <c r="L1240" s="7" t="s">
        <v>55</v>
      </c>
      <c r="M1240" s="7" t="s">
        <v>47</v>
      </c>
      <c r="N1240" s="7" t="s">
        <v>2318</v>
      </c>
      <c r="O1240" s="6">
        <v>0.37</v>
      </c>
      <c r="P1240" s="7" t="s">
        <v>36</v>
      </c>
      <c r="Q1240" s="7" t="s">
        <v>82</v>
      </c>
      <c r="R1240" s="7" t="s">
        <v>403</v>
      </c>
      <c r="S1240" s="8" t="s">
        <v>2317</v>
      </c>
      <c r="T1240" s="6">
        <v>21222</v>
      </c>
      <c r="U1240" s="9">
        <v>42074</v>
      </c>
      <c r="V1240" s="9">
        <v>42076</v>
      </c>
      <c r="W1240" s="9" t="s">
        <v>2275</v>
      </c>
      <c r="X1240" s="10">
        <f>NETWORKDAYS(Table1[[#This Row],[Order Date]],Table1[[#This Row],[Ship Date]])</f>
        <v>3</v>
      </c>
      <c r="Y1240" s="6">
        <v>-76.540000000000006</v>
      </c>
      <c r="Z1240" s="6">
        <v>6</v>
      </c>
      <c r="AA1240" s="6">
        <v>42.16</v>
      </c>
      <c r="AB1240" s="6">
        <v>6.39</v>
      </c>
    </row>
    <row r="1241" spans="1:28" ht="39" x14ac:dyDescent="0.45">
      <c r="A1241" s="6">
        <v>1497</v>
      </c>
      <c r="B1241" s="6">
        <v>85880</v>
      </c>
      <c r="C1241" s="7" t="s">
        <v>900</v>
      </c>
      <c r="D1241" s="8" t="s">
        <v>78</v>
      </c>
      <c r="E1241" s="7" t="s">
        <v>29</v>
      </c>
      <c r="F1241" s="6">
        <v>0.03</v>
      </c>
      <c r="G1241" s="6">
        <v>15.14</v>
      </c>
      <c r="H1241" s="6">
        <v>4.53</v>
      </c>
      <c r="I1241" s="7" t="s">
        <v>43</v>
      </c>
      <c r="J1241" s="7" t="s">
        <v>62</v>
      </c>
      <c r="K1241" s="7" t="s">
        <v>45</v>
      </c>
      <c r="L1241" s="7" t="s">
        <v>187</v>
      </c>
      <c r="M1241" s="7" t="s">
        <v>47</v>
      </c>
      <c r="N1241" s="7" t="s">
        <v>1270</v>
      </c>
      <c r="O1241" s="6">
        <v>0.81</v>
      </c>
      <c r="P1241" s="7" t="s">
        <v>36</v>
      </c>
      <c r="Q1241" s="7" t="s">
        <v>82</v>
      </c>
      <c r="R1241" s="7" t="s">
        <v>83</v>
      </c>
      <c r="S1241" s="8" t="s">
        <v>901</v>
      </c>
      <c r="T1241" s="6">
        <v>14901</v>
      </c>
      <c r="U1241" s="9">
        <v>42074</v>
      </c>
      <c r="V1241" s="9">
        <v>42076</v>
      </c>
      <c r="W1241" s="9" t="s">
        <v>2275</v>
      </c>
      <c r="X1241" s="10">
        <f>NETWORKDAYS(Table1[[#This Row],[Order Date]],Table1[[#This Row],[Ship Date]])</f>
        <v>3</v>
      </c>
      <c r="Y1241" s="6">
        <v>-92.87</v>
      </c>
      <c r="Z1241" s="6">
        <v>17</v>
      </c>
      <c r="AA1241" s="6">
        <v>256.73</v>
      </c>
      <c r="AB1241" s="6">
        <v>15.11</v>
      </c>
    </row>
    <row r="1242" spans="1:28" ht="39" x14ac:dyDescent="0.45">
      <c r="A1242" s="6">
        <v>2616</v>
      </c>
      <c r="B1242" s="6">
        <v>91495</v>
      </c>
      <c r="C1242" s="7" t="s">
        <v>2319</v>
      </c>
      <c r="D1242" s="8" t="s">
        <v>42</v>
      </c>
      <c r="E1242" s="7" t="s">
        <v>29</v>
      </c>
      <c r="F1242" s="6">
        <v>0</v>
      </c>
      <c r="G1242" s="6">
        <v>2.6</v>
      </c>
      <c r="H1242" s="6">
        <v>2.4</v>
      </c>
      <c r="I1242" s="7" t="s">
        <v>43</v>
      </c>
      <c r="J1242" s="7" t="s">
        <v>62</v>
      </c>
      <c r="K1242" s="7" t="s">
        <v>45</v>
      </c>
      <c r="L1242" s="7" t="s">
        <v>105</v>
      </c>
      <c r="M1242" s="7" t="s">
        <v>56</v>
      </c>
      <c r="N1242" s="7" t="s">
        <v>1424</v>
      </c>
      <c r="O1242" s="6">
        <v>0.57999999999999996</v>
      </c>
      <c r="P1242" s="7" t="s">
        <v>36</v>
      </c>
      <c r="Q1242" s="7" t="s">
        <v>49</v>
      </c>
      <c r="R1242" s="7" t="s">
        <v>192</v>
      </c>
      <c r="S1242" s="8" t="s">
        <v>2320</v>
      </c>
      <c r="T1242" s="6">
        <v>49002</v>
      </c>
      <c r="U1242" s="9">
        <v>42074</v>
      </c>
      <c r="V1242" s="9">
        <v>42076</v>
      </c>
      <c r="W1242" s="9" t="s">
        <v>2275</v>
      </c>
      <c r="X1242" s="10">
        <f>NETWORKDAYS(Table1[[#This Row],[Order Date]],Table1[[#This Row],[Ship Date]])</f>
        <v>3</v>
      </c>
      <c r="Y1242" s="6">
        <v>-45.21</v>
      </c>
      <c r="Z1242" s="6">
        <v>16</v>
      </c>
      <c r="AA1242" s="6">
        <v>44.75</v>
      </c>
      <c r="AB1242" s="6">
        <v>2.6</v>
      </c>
    </row>
    <row r="1243" spans="1:28" ht="64.5" x14ac:dyDescent="0.45">
      <c r="A1243" s="6">
        <v>1484</v>
      </c>
      <c r="B1243" s="6">
        <v>91235</v>
      </c>
      <c r="C1243" s="7" t="s">
        <v>902</v>
      </c>
      <c r="D1243" s="8" t="s">
        <v>42</v>
      </c>
      <c r="E1243" s="7" t="s">
        <v>70</v>
      </c>
      <c r="F1243" s="6">
        <v>0.06</v>
      </c>
      <c r="G1243" s="6">
        <v>99.99</v>
      </c>
      <c r="H1243" s="6">
        <v>19.989999999999998</v>
      </c>
      <c r="I1243" s="7" t="s">
        <v>43</v>
      </c>
      <c r="J1243" s="7" t="s">
        <v>87</v>
      </c>
      <c r="K1243" s="7" t="s">
        <v>71</v>
      </c>
      <c r="L1243" s="7" t="s">
        <v>93</v>
      </c>
      <c r="M1243" s="7" t="s">
        <v>47</v>
      </c>
      <c r="N1243" s="7" t="s">
        <v>2042</v>
      </c>
      <c r="O1243" s="6">
        <v>0.52</v>
      </c>
      <c r="P1243" s="7" t="s">
        <v>36</v>
      </c>
      <c r="Q1243" s="7" t="s">
        <v>49</v>
      </c>
      <c r="R1243" s="7" t="s">
        <v>75</v>
      </c>
      <c r="S1243" s="8" t="s">
        <v>904</v>
      </c>
      <c r="T1243" s="6">
        <v>60016</v>
      </c>
      <c r="U1243" s="9">
        <v>42074</v>
      </c>
      <c r="V1243" s="9">
        <v>42077</v>
      </c>
      <c r="W1243" s="9" t="s">
        <v>2275</v>
      </c>
      <c r="X1243" s="10">
        <f>NETWORKDAYS(Table1[[#This Row],[Order Date]],Table1[[#This Row],[Ship Date]])</f>
        <v>3</v>
      </c>
      <c r="Y1243" s="6">
        <v>-127.56</v>
      </c>
      <c r="Z1243" s="6">
        <v>3</v>
      </c>
      <c r="AA1243" s="6">
        <v>290.24</v>
      </c>
      <c r="AB1243" s="6">
        <v>99.93</v>
      </c>
    </row>
    <row r="1244" spans="1:28" ht="102.75" x14ac:dyDescent="0.45">
      <c r="A1244" s="6">
        <v>1254</v>
      </c>
      <c r="B1244" s="6">
        <v>89983</v>
      </c>
      <c r="C1244" s="7" t="s">
        <v>2321</v>
      </c>
      <c r="D1244" s="8" t="s">
        <v>42</v>
      </c>
      <c r="E1244" s="7" t="s">
        <v>29</v>
      </c>
      <c r="F1244" s="6">
        <v>0.06</v>
      </c>
      <c r="G1244" s="6">
        <v>80.98</v>
      </c>
      <c r="H1244" s="6">
        <v>35</v>
      </c>
      <c r="I1244" s="7" t="s">
        <v>43</v>
      </c>
      <c r="J1244" s="7" t="s">
        <v>87</v>
      </c>
      <c r="K1244" s="7" t="s">
        <v>45</v>
      </c>
      <c r="L1244" s="7" t="s">
        <v>187</v>
      </c>
      <c r="M1244" s="7" t="s">
        <v>131</v>
      </c>
      <c r="N1244" s="7" t="s">
        <v>2322</v>
      </c>
      <c r="O1244" s="6">
        <v>0.81</v>
      </c>
      <c r="P1244" s="7" t="s">
        <v>36</v>
      </c>
      <c r="Q1244" s="7" t="s">
        <v>49</v>
      </c>
      <c r="R1244" s="7" t="s">
        <v>236</v>
      </c>
      <c r="S1244" s="8" t="s">
        <v>2323</v>
      </c>
      <c r="T1244" s="6">
        <v>77530</v>
      </c>
      <c r="U1244" s="9">
        <v>42075</v>
      </c>
      <c r="V1244" s="9">
        <v>42076</v>
      </c>
      <c r="W1244" s="9" t="s">
        <v>2275</v>
      </c>
      <c r="X1244" s="10">
        <f>NETWORKDAYS(Table1[[#This Row],[Order Date]],Table1[[#This Row],[Ship Date]])</f>
        <v>2</v>
      </c>
      <c r="Y1244" s="6">
        <v>-218.77</v>
      </c>
      <c r="Z1244" s="6">
        <v>2</v>
      </c>
      <c r="AA1244" s="6">
        <v>172.79</v>
      </c>
      <c r="AB1244" s="6">
        <v>80.92</v>
      </c>
    </row>
    <row r="1245" spans="1:28" ht="26.25" x14ac:dyDescent="0.45">
      <c r="A1245" s="6">
        <v>2896</v>
      </c>
      <c r="B1245" s="6">
        <v>86927</v>
      </c>
      <c r="C1245" s="7" t="s">
        <v>1653</v>
      </c>
      <c r="D1245" s="8" t="s">
        <v>42</v>
      </c>
      <c r="E1245" s="7" t="s">
        <v>29</v>
      </c>
      <c r="F1245" s="6">
        <v>0</v>
      </c>
      <c r="G1245" s="6">
        <v>22.84</v>
      </c>
      <c r="H1245" s="6">
        <v>16.920000000000002</v>
      </c>
      <c r="I1245" s="7" t="s">
        <v>43</v>
      </c>
      <c r="J1245" s="7" t="s">
        <v>87</v>
      </c>
      <c r="K1245" s="7" t="s">
        <v>45</v>
      </c>
      <c r="L1245" s="7" t="s">
        <v>55</v>
      </c>
      <c r="M1245" s="7" t="s">
        <v>47</v>
      </c>
      <c r="N1245" s="7" t="s">
        <v>2324</v>
      </c>
      <c r="O1245" s="6">
        <v>0.39</v>
      </c>
      <c r="P1245" s="7" t="s">
        <v>36</v>
      </c>
      <c r="Q1245" s="7" t="s">
        <v>49</v>
      </c>
      <c r="R1245" s="7" t="s">
        <v>50</v>
      </c>
      <c r="S1245" s="8" t="s">
        <v>1654</v>
      </c>
      <c r="T1245" s="6">
        <v>56001</v>
      </c>
      <c r="U1245" s="9">
        <v>42075</v>
      </c>
      <c r="V1245" s="9">
        <v>42077</v>
      </c>
      <c r="W1245" s="9" t="s">
        <v>2275</v>
      </c>
      <c r="X1245" s="10">
        <f>NETWORKDAYS(Table1[[#This Row],[Order Date]],Table1[[#This Row],[Ship Date]])</f>
        <v>2</v>
      </c>
      <c r="Y1245" s="6">
        <v>-83.75</v>
      </c>
      <c r="Z1245" s="6">
        <v>15</v>
      </c>
      <c r="AA1245" s="6">
        <v>370.62</v>
      </c>
      <c r="AB1245" s="6">
        <v>22.84</v>
      </c>
    </row>
    <row r="1246" spans="1:28" ht="39" x14ac:dyDescent="0.45">
      <c r="A1246" s="6">
        <v>1027</v>
      </c>
      <c r="B1246" s="6">
        <v>89004</v>
      </c>
      <c r="C1246" s="7" t="s">
        <v>2325</v>
      </c>
      <c r="D1246" s="8" t="s">
        <v>78</v>
      </c>
      <c r="E1246" s="7" t="s">
        <v>70</v>
      </c>
      <c r="F1246" s="6">
        <v>0.1</v>
      </c>
      <c r="G1246" s="6">
        <v>73.98</v>
      </c>
      <c r="H1246" s="6">
        <v>4</v>
      </c>
      <c r="I1246" s="7" t="s">
        <v>43</v>
      </c>
      <c r="J1246" s="7" t="s">
        <v>31</v>
      </c>
      <c r="K1246" s="7" t="s">
        <v>71</v>
      </c>
      <c r="L1246" s="7" t="s">
        <v>93</v>
      </c>
      <c r="M1246" s="7" t="s">
        <v>47</v>
      </c>
      <c r="N1246" s="7" t="s">
        <v>2326</v>
      </c>
      <c r="O1246" s="6">
        <v>0.79</v>
      </c>
      <c r="P1246" s="7" t="s">
        <v>36</v>
      </c>
      <c r="Q1246" s="7" t="s">
        <v>82</v>
      </c>
      <c r="R1246" s="7" t="s">
        <v>83</v>
      </c>
      <c r="S1246" s="8" t="s">
        <v>2327</v>
      </c>
      <c r="T1246" s="6">
        <v>14225</v>
      </c>
      <c r="U1246" s="9">
        <v>42075</v>
      </c>
      <c r="V1246" s="9">
        <v>42076</v>
      </c>
      <c r="W1246" s="9" t="s">
        <v>2275</v>
      </c>
      <c r="X1246" s="10">
        <f>NETWORKDAYS(Table1[[#This Row],[Order Date]],Table1[[#This Row],[Ship Date]])</f>
        <v>2</v>
      </c>
      <c r="Y1246" s="6">
        <v>-229.87</v>
      </c>
      <c r="Z1246" s="6">
        <v>5</v>
      </c>
      <c r="AA1246" s="6">
        <v>347.23</v>
      </c>
      <c r="AB1246" s="6">
        <v>73.88</v>
      </c>
    </row>
    <row r="1247" spans="1:28" ht="90" x14ac:dyDescent="0.45">
      <c r="A1247" s="6">
        <v>1027</v>
      </c>
      <c r="B1247" s="6">
        <v>89004</v>
      </c>
      <c r="C1247" s="7" t="s">
        <v>2325</v>
      </c>
      <c r="D1247" s="8" t="s">
        <v>78</v>
      </c>
      <c r="E1247" s="7" t="s">
        <v>70</v>
      </c>
      <c r="F1247" s="6">
        <v>0.05</v>
      </c>
      <c r="G1247" s="6">
        <v>51.98</v>
      </c>
      <c r="H1247" s="6">
        <v>10.17</v>
      </c>
      <c r="I1247" s="7" t="s">
        <v>43</v>
      </c>
      <c r="J1247" s="7" t="s">
        <v>31</v>
      </c>
      <c r="K1247" s="7" t="s">
        <v>71</v>
      </c>
      <c r="L1247" s="7" t="s">
        <v>72</v>
      </c>
      <c r="M1247" s="7" t="s">
        <v>112</v>
      </c>
      <c r="N1247" s="7" t="s">
        <v>2328</v>
      </c>
      <c r="O1247" s="6">
        <v>0.37</v>
      </c>
      <c r="P1247" s="7" t="s">
        <v>36</v>
      </c>
      <c r="Q1247" s="7" t="s">
        <v>82</v>
      </c>
      <c r="R1247" s="7" t="s">
        <v>83</v>
      </c>
      <c r="S1247" s="8" t="s">
        <v>2327</v>
      </c>
      <c r="T1247" s="6">
        <v>14225</v>
      </c>
      <c r="U1247" s="9">
        <v>42075</v>
      </c>
      <c r="V1247" s="9">
        <v>42076</v>
      </c>
      <c r="W1247" s="9" t="s">
        <v>2275</v>
      </c>
      <c r="X1247" s="10">
        <f>NETWORKDAYS(Table1[[#This Row],[Order Date]],Table1[[#This Row],[Ship Date]])</f>
        <v>2</v>
      </c>
      <c r="Y1247" s="6">
        <v>329.9787</v>
      </c>
      <c r="Z1247" s="6">
        <v>9</v>
      </c>
      <c r="AA1247" s="6">
        <v>478.23</v>
      </c>
      <c r="AB1247" s="6">
        <v>51.93</v>
      </c>
    </row>
    <row r="1248" spans="1:28" ht="51.75" x14ac:dyDescent="0.45">
      <c r="A1248" s="6">
        <v>32</v>
      </c>
      <c r="B1248" s="6">
        <v>89203</v>
      </c>
      <c r="C1248" s="7" t="s">
        <v>1214</v>
      </c>
      <c r="D1248" s="8" t="s">
        <v>53</v>
      </c>
      <c r="E1248" s="7" t="s">
        <v>79</v>
      </c>
      <c r="F1248" s="6">
        <v>0.06</v>
      </c>
      <c r="G1248" s="6">
        <v>205.99</v>
      </c>
      <c r="H1248" s="6">
        <v>8.99</v>
      </c>
      <c r="I1248" s="7" t="s">
        <v>43</v>
      </c>
      <c r="J1248" s="7" t="s">
        <v>62</v>
      </c>
      <c r="K1248" s="7" t="s">
        <v>71</v>
      </c>
      <c r="L1248" s="7" t="s">
        <v>234</v>
      </c>
      <c r="M1248" s="7" t="s">
        <v>47</v>
      </c>
      <c r="N1248" s="7" t="s">
        <v>763</v>
      </c>
      <c r="O1248" s="6">
        <v>0.56000000000000005</v>
      </c>
      <c r="P1248" s="7" t="s">
        <v>36</v>
      </c>
      <c r="Q1248" s="7" t="s">
        <v>58</v>
      </c>
      <c r="R1248" s="7" t="s">
        <v>107</v>
      </c>
      <c r="S1248" s="8" t="s">
        <v>1216</v>
      </c>
      <c r="T1248" s="6">
        <v>97526</v>
      </c>
      <c r="U1248" s="9">
        <v>42075</v>
      </c>
      <c r="V1248" s="9">
        <v>42082</v>
      </c>
      <c r="W1248" s="9" t="s">
        <v>2275</v>
      </c>
      <c r="X1248" s="10">
        <f>NETWORKDAYS(Table1[[#This Row],[Order Date]],Table1[[#This Row],[Ship Date]])</f>
        <v>6</v>
      </c>
      <c r="Y1248" s="6">
        <v>3568.096</v>
      </c>
      <c r="Z1248" s="6">
        <v>22</v>
      </c>
      <c r="AA1248" s="6">
        <v>3838.14</v>
      </c>
      <c r="AB1248" s="6">
        <v>205.93</v>
      </c>
    </row>
    <row r="1249" spans="1:28" ht="51.75" x14ac:dyDescent="0.45">
      <c r="A1249" s="6">
        <v>2593</v>
      </c>
      <c r="B1249" s="6">
        <v>87773</v>
      </c>
      <c r="C1249" s="7" t="s">
        <v>351</v>
      </c>
      <c r="D1249" s="8" t="s">
        <v>28</v>
      </c>
      <c r="E1249" s="7" t="s">
        <v>79</v>
      </c>
      <c r="F1249" s="6">
        <v>0.01</v>
      </c>
      <c r="G1249" s="6">
        <v>85.99</v>
      </c>
      <c r="H1249" s="6">
        <v>0.99</v>
      </c>
      <c r="I1249" s="7" t="s">
        <v>43</v>
      </c>
      <c r="J1249" s="7" t="s">
        <v>62</v>
      </c>
      <c r="K1249" s="7" t="s">
        <v>71</v>
      </c>
      <c r="L1249" s="7" t="s">
        <v>234</v>
      </c>
      <c r="M1249" s="7" t="s">
        <v>56</v>
      </c>
      <c r="N1249" s="7" t="s">
        <v>2093</v>
      </c>
      <c r="O1249" s="6">
        <v>0.85</v>
      </c>
      <c r="P1249" s="7" t="s">
        <v>36</v>
      </c>
      <c r="Q1249" s="7" t="s">
        <v>37</v>
      </c>
      <c r="R1249" s="7" t="s">
        <v>252</v>
      </c>
      <c r="S1249" s="8" t="s">
        <v>353</v>
      </c>
      <c r="T1249" s="6">
        <v>30605</v>
      </c>
      <c r="U1249" s="9">
        <v>42075</v>
      </c>
      <c r="V1249" s="9">
        <v>42080</v>
      </c>
      <c r="W1249" s="9" t="s">
        <v>2275</v>
      </c>
      <c r="X1249" s="10">
        <f>NETWORKDAYS(Table1[[#This Row],[Order Date]],Table1[[#This Row],[Ship Date]])</f>
        <v>4</v>
      </c>
      <c r="Y1249" s="6">
        <v>311.73</v>
      </c>
      <c r="Z1249" s="6">
        <v>2</v>
      </c>
      <c r="AA1249" s="6">
        <v>146.16999999999999</v>
      </c>
      <c r="AB1249" s="6">
        <v>85.98</v>
      </c>
    </row>
    <row r="1250" spans="1:28" ht="51.75" x14ac:dyDescent="0.45">
      <c r="A1250" s="6">
        <v>2741</v>
      </c>
      <c r="B1250" s="6">
        <v>89481</v>
      </c>
      <c r="C1250" s="7" t="s">
        <v>2329</v>
      </c>
      <c r="D1250" s="8" t="s">
        <v>53</v>
      </c>
      <c r="E1250" s="7" t="s">
        <v>79</v>
      </c>
      <c r="F1250" s="6">
        <v>0.01</v>
      </c>
      <c r="G1250" s="6">
        <v>35.99</v>
      </c>
      <c r="H1250" s="6">
        <v>5.99</v>
      </c>
      <c r="I1250" s="7" t="s">
        <v>43</v>
      </c>
      <c r="J1250" s="7" t="s">
        <v>31</v>
      </c>
      <c r="K1250" s="7" t="s">
        <v>71</v>
      </c>
      <c r="L1250" s="7" t="s">
        <v>234</v>
      </c>
      <c r="M1250" s="7" t="s">
        <v>56</v>
      </c>
      <c r="N1250" s="7" t="s">
        <v>950</v>
      </c>
      <c r="O1250" s="6">
        <v>0.38</v>
      </c>
      <c r="P1250" s="7" t="s">
        <v>36</v>
      </c>
      <c r="Q1250" s="7" t="s">
        <v>58</v>
      </c>
      <c r="R1250" s="7" t="s">
        <v>184</v>
      </c>
      <c r="S1250" s="8" t="s">
        <v>2330</v>
      </c>
      <c r="T1250" s="6">
        <v>83605</v>
      </c>
      <c r="U1250" s="9">
        <v>42075</v>
      </c>
      <c r="V1250" s="9">
        <v>42082</v>
      </c>
      <c r="W1250" s="9" t="s">
        <v>2275</v>
      </c>
      <c r="X1250" s="10">
        <f>NETWORKDAYS(Table1[[#This Row],[Order Date]],Table1[[#This Row],[Ship Date]])</f>
        <v>6</v>
      </c>
      <c r="Y1250" s="6">
        <v>218.23320000000001</v>
      </c>
      <c r="Z1250" s="6">
        <v>10</v>
      </c>
      <c r="AA1250" s="6">
        <v>316.27999999999997</v>
      </c>
      <c r="AB1250" s="6">
        <v>35.979999999999997</v>
      </c>
    </row>
    <row r="1251" spans="1:28" ht="64.5" x14ac:dyDescent="0.45">
      <c r="A1251" s="6">
        <v>146</v>
      </c>
      <c r="B1251" s="6">
        <v>91088</v>
      </c>
      <c r="C1251" s="7" t="s">
        <v>504</v>
      </c>
      <c r="D1251" s="8" t="s">
        <v>42</v>
      </c>
      <c r="E1251" s="7" t="s">
        <v>147</v>
      </c>
      <c r="F1251" s="6">
        <v>0.01</v>
      </c>
      <c r="G1251" s="6">
        <v>45.98</v>
      </c>
      <c r="H1251" s="6">
        <v>4.8</v>
      </c>
      <c r="I1251" s="7" t="s">
        <v>43</v>
      </c>
      <c r="J1251" s="7" t="s">
        <v>31</v>
      </c>
      <c r="K1251" s="7" t="s">
        <v>32</v>
      </c>
      <c r="L1251" s="7" t="s">
        <v>99</v>
      </c>
      <c r="M1251" s="7" t="s">
        <v>56</v>
      </c>
      <c r="N1251" s="7" t="s">
        <v>2331</v>
      </c>
      <c r="O1251" s="6">
        <v>0.68</v>
      </c>
      <c r="P1251" s="7" t="s">
        <v>36</v>
      </c>
      <c r="Q1251" s="7" t="s">
        <v>49</v>
      </c>
      <c r="R1251" s="7" t="s">
        <v>236</v>
      </c>
      <c r="S1251" s="8" t="s">
        <v>506</v>
      </c>
      <c r="T1251" s="6">
        <v>76148</v>
      </c>
      <c r="U1251" s="9">
        <v>42075</v>
      </c>
      <c r="V1251" s="9">
        <v>42076</v>
      </c>
      <c r="W1251" s="9" t="s">
        <v>2275</v>
      </c>
      <c r="X1251" s="10">
        <f>NETWORKDAYS(Table1[[#This Row],[Order Date]],Table1[[#This Row],[Ship Date]])</f>
        <v>2</v>
      </c>
      <c r="Y1251" s="6">
        <v>133.5771</v>
      </c>
      <c r="Z1251" s="6">
        <v>4</v>
      </c>
      <c r="AA1251" s="6">
        <v>193.59</v>
      </c>
      <c r="AB1251" s="6">
        <v>45.97</v>
      </c>
    </row>
    <row r="1252" spans="1:28" ht="51.75" x14ac:dyDescent="0.45">
      <c r="A1252" s="6">
        <v>903</v>
      </c>
      <c r="B1252" s="6">
        <v>90806</v>
      </c>
      <c r="C1252" s="7" t="s">
        <v>2332</v>
      </c>
      <c r="D1252" s="8" t="s">
        <v>78</v>
      </c>
      <c r="E1252" s="7" t="s">
        <v>147</v>
      </c>
      <c r="F1252" s="6">
        <v>0</v>
      </c>
      <c r="G1252" s="6">
        <v>5.98</v>
      </c>
      <c r="H1252" s="6">
        <v>1.49</v>
      </c>
      <c r="I1252" s="7" t="s">
        <v>43</v>
      </c>
      <c r="J1252" s="7" t="s">
        <v>44</v>
      </c>
      <c r="K1252" s="7" t="s">
        <v>45</v>
      </c>
      <c r="L1252" s="7" t="s">
        <v>46</v>
      </c>
      <c r="M1252" s="7" t="s">
        <v>47</v>
      </c>
      <c r="N1252" s="7" t="s">
        <v>908</v>
      </c>
      <c r="O1252" s="6">
        <v>0.39</v>
      </c>
      <c r="P1252" s="7" t="s">
        <v>36</v>
      </c>
      <c r="Q1252" s="7" t="s">
        <v>82</v>
      </c>
      <c r="R1252" s="7" t="s">
        <v>152</v>
      </c>
      <c r="S1252" s="8" t="s">
        <v>886</v>
      </c>
      <c r="T1252" s="6">
        <v>1887</v>
      </c>
      <c r="U1252" s="9">
        <v>42075</v>
      </c>
      <c r="V1252" s="9">
        <v>42077</v>
      </c>
      <c r="W1252" s="9" t="s">
        <v>2275</v>
      </c>
      <c r="X1252" s="10">
        <f>NETWORKDAYS(Table1[[#This Row],[Order Date]],Table1[[#This Row],[Ship Date]])</f>
        <v>2</v>
      </c>
      <c r="Y1252" s="6">
        <v>80.674800000000005</v>
      </c>
      <c r="Z1252" s="6">
        <v>18</v>
      </c>
      <c r="AA1252" s="6">
        <v>116.92</v>
      </c>
      <c r="AB1252" s="6">
        <v>5.98</v>
      </c>
    </row>
    <row r="1253" spans="1:28" ht="39" x14ac:dyDescent="0.45">
      <c r="A1253" s="6">
        <v>2037</v>
      </c>
      <c r="B1253" s="6">
        <v>89333</v>
      </c>
      <c r="C1253" s="7" t="s">
        <v>2333</v>
      </c>
      <c r="D1253" s="8" t="s">
        <v>53</v>
      </c>
      <c r="E1253" s="7" t="s">
        <v>147</v>
      </c>
      <c r="F1253" s="6">
        <v>0</v>
      </c>
      <c r="G1253" s="6">
        <v>73.98</v>
      </c>
      <c r="H1253" s="6">
        <v>14.52</v>
      </c>
      <c r="I1253" s="7" t="s">
        <v>43</v>
      </c>
      <c r="J1253" s="7" t="s">
        <v>31</v>
      </c>
      <c r="K1253" s="7" t="s">
        <v>71</v>
      </c>
      <c r="L1253" s="7" t="s">
        <v>93</v>
      </c>
      <c r="M1253" s="7" t="s">
        <v>47</v>
      </c>
      <c r="N1253" s="7" t="s">
        <v>2326</v>
      </c>
      <c r="O1253" s="6">
        <v>0.65</v>
      </c>
      <c r="P1253" s="7" t="s">
        <v>36</v>
      </c>
      <c r="Q1253" s="7" t="s">
        <v>58</v>
      </c>
      <c r="R1253" s="7" t="s">
        <v>359</v>
      </c>
      <c r="S1253" s="8" t="s">
        <v>360</v>
      </c>
      <c r="T1253" s="6">
        <v>59715</v>
      </c>
      <c r="U1253" s="9">
        <v>42075</v>
      </c>
      <c r="V1253" s="9">
        <v>42077</v>
      </c>
      <c r="W1253" s="9" t="s">
        <v>2275</v>
      </c>
      <c r="X1253" s="10">
        <f>NETWORKDAYS(Table1[[#This Row],[Order Date]],Table1[[#This Row],[Ship Date]])</f>
        <v>2</v>
      </c>
      <c r="Y1253" s="6">
        <v>-88.61</v>
      </c>
      <c r="Z1253" s="6">
        <v>4</v>
      </c>
      <c r="AA1253" s="6">
        <v>305.70999999999998</v>
      </c>
      <c r="AB1253" s="6">
        <v>73.98</v>
      </c>
    </row>
    <row r="1254" spans="1:28" ht="64.5" x14ac:dyDescent="0.45">
      <c r="A1254" s="6">
        <v>2787</v>
      </c>
      <c r="B1254" s="6">
        <v>91316</v>
      </c>
      <c r="C1254" s="7" t="s">
        <v>2334</v>
      </c>
      <c r="D1254" s="8" t="s">
        <v>28</v>
      </c>
      <c r="E1254" s="7" t="s">
        <v>147</v>
      </c>
      <c r="F1254" s="6">
        <v>0.01</v>
      </c>
      <c r="G1254" s="6">
        <v>47.98</v>
      </c>
      <c r="H1254" s="6">
        <v>3.61</v>
      </c>
      <c r="I1254" s="7" t="s">
        <v>54</v>
      </c>
      <c r="J1254" s="7" t="s">
        <v>44</v>
      </c>
      <c r="K1254" s="7" t="s">
        <v>71</v>
      </c>
      <c r="L1254" s="7" t="s">
        <v>93</v>
      </c>
      <c r="M1254" s="7" t="s">
        <v>94</v>
      </c>
      <c r="N1254" s="7" t="s">
        <v>1149</v>
      </c>
      <c r="O1254" s="6">
        <v>0.71</v>
      </c>
      <c r="P1254" s="7" t="s">
        <v>36</v>
      </c>
      <c r="Q1254" s="7" t="s">
        <v>37</v>
      </c>
      <c r="R1254" s="7" t="s">
        <v>787</v>
      </c>
      <c r="S1254" s="8" t="s">
        <v>2335</v>
      </c>
      <c r="T1254" s="6">
        <v>70003</v>
      </c>
      <c r="U1254" s="9">
        <v>42075</v>
      </c>
      <c r="V1254" s="9">
        <v>42076</v>
      </c>
      <c r="W1254" s="9" t="s">
        <v>2275</v>
      </c>
      <c r="X1254" s="10">
        <f>NETWORKDAYS(Table1[[#This Row],[Order Date]],Table1[[#This Row],[Ship Date]])</f>
        <v>2</v>
      </c>
      <c r="Y1254" s="6">
        <v>-44.436</v>
      </c>
      <c r="Z1254" s="6">
        <v>8</v>
      </c>
      <c r="AA1254" s="6">
        <v>393.98</v>
      </c>
      <c r="AB1254" s="6">
        <v>47.97</v>
      </c>
    </row>
    <row r="1255" spans="1:28" ht="51.75" x14ac:dyDescent="0.45">
      <c r="A1255" s="6">
        <v>573</v>
      </c>
      <c r="B1255" s="6">
        <v>86555</v>
      </c>
      <c r="C1255" s="7" t="s">
        <v>1292</v>
      </c>
      <c r="D1255" s="8" t="s">
        <v>42</v>
      </c>
      <c r="E1255" s="7" t="s">
        <v>29</v>
      </c>
      <c r="F1255" s="6">
        <v>0.05</v>
      </c>
      <c r="G1255" s="6">
        <v>4.13</v>
      </c>
      <c r="H1255" s="6">
        <v>5.04</v>
      </c>
      <c r="I1255" s="7" t="s">
        <v>43</v>
      </c>
      <c r="J1255" s="7" t="s">
        <v>87</v>
      </c>
      <c r="K1255" s="7" t="s">
        <v>45</v>
      </c>
      <c r="L1255" s="7" t="s">
        <v>46</v>
      </c>
      <c r="M1255" s="7" t="s">
        <v>47</v>
      </c>
      <c r="N1255" s="7" t="s">
        <v>1858</v>
      </c>
      <c r="O1255" s="6">
        <v>0.38</v>
      </c>
      <c r="P1255" s="7" t="s">
        <v>36</v>
      </c>
      <c r="Q1255" s="7" t="s">
        <v>49</v>
      </c>
      <c r="R1255" s="7" t="s">
        <v>75</v>
      </c>
      <c r="S1255" s="8" t="s">
        <v>1294</v>
      </c>
      <c r="T1255" s="6">
        <v>61554</v>
      </c>
      <c r="U1255" s="9">
        <v>42076</v>
      </c>
      <c r="V1255" s="9">
        <v>42077</v>
      </c>
      <c r="W1255" s="9" t="s">
        <v>2275</v>
      </c>
      <c r="X1255" s="10">
        <f>NETWORKDAYS(Table1[[#This Row],[Order Date]],Table1[[#This Row],[Ship Date]])</f>
        <v>1</v>
      </c>
      <c r="Y1255" s="6">
        <v>-12.1555</v>
      </c>
      <c r="Z1255" s="6">
        <v>1</v>
      </c>
      <c r="AA1255" s="6">
        <v>5.84</v>
      </c>
      <c r="AB1255" s="6">
        <v>4.08</v>
      </c>
    </row>
    <row r="1256" spans="1:28" ht="51.75" x14ac:dyDescent="0.45">
      <c r="A1256" s="6">
        <v>1035</v>
      </c>
      <c r="B1256" s="6">
        <v>90710</v>
      </c>
      <c r="C1256" s="7" t="s">
        <v>2336</v>
      </c>
      <c r="D1256" s="8" t="s">
        <v>78</v>
      </c>
      <c r="E1256" s="7" t="s">
        <v>29</v>
      </c>
      <c r="F1256" s="6">
        <v>7.0000000000000007E-2</v>
      </c>
      <c r="G1256" s="6">
        <v>125.99</v>
      </c>
      <c r="H1256" s="6">
        <v>2.5</v>
      </c>
      <c r="I1256" s="7" t="s">
        <v>43</v>
      </c>
      <c r="J1256" s="7" t="s">
        <v>87</v>
      </c>
      <c r="K1256" s="7" t="s">
        <v>71</v>
      </c>
      <c r="L1256" s="7" t="s">
        <v>234</v>
      </c>
      <c r="M1256" s="7" t="s">
        <v>47</v>
      </c>
      <c r="N1256" s="7" t="s">
        <v>1372</v>
      </c>
      <c r="O1256" s="6">
        <v>0.6</v>
      </c>
      <c r="P1256" s="7" t="s">
        <v>36</v>
      </c>
      <c r="Q1256" s="7" t="s">
        <v>82</v>
      </c>
      <c r="R1256" s="7" t="s">
        <v>173</v>
      </c>
      <c r="S1256" s="8" t="s">
        <v>684</v>
      </c>
      <c r="T1256" s="6">
        <v>43015</v>
      </c>
      <c r="U1256" s="9">
        <v>42076</v>
      </c>
      <c r="V1256" s="9">
        <v>42076</v>
      </c>
      <c r="W1256" s="9" t="s">
        <v>2275</v>
      </c>
      <c r="X1256" s="10">
        <f>NETWORKDAYS(Table1[[#This Row],[Order Date]],Table1[[#This Row],[Ship Date]])</f>
        <v>1</v>
      </c>
      <c r="Y1256" s="6">
        <v>-604.40599999999995</v>
      </c>
      <c r="Z1256" s="6">
        <v>1</v>
      </c>
      <c r="AA1256" s="6">
        <v>100.59</v>
      </c>
      <c r="AB1256" s="6">
        <v>125.92</v>
      </c>
    </row>
    <row r="1257" spans="1:28" ht="64.5" x14ac:dyDescent="0.45">
      <c r="A1257" s="6">
        <v>1036</v>
      </c>
      <c r="B1257" s="6">
        <v>90710</v>
      </c>
      <c r="C1257" s="7" t="s">
        <v>2337</v>
      </c>
      <c r="D1257" s="8" t="s">
        <v>78</v>
      </c>
      <c r="E1257" s="7" t="s">
        <v>29</v>
      </c>
      <c r="F1257" s="6">
        <v>0.03</v>
      </c>
      <c r="G1257" s="6">
        <v>99.99</v>
      </c>
      <c r="H1257" s="6">
        <v>19.989999999999998</v>
      </c>
      <c r="I1257" s="7" t="s">
        <v>43</v>
      </c>
      <c r="J1257" s="7" t="s">
        <v>87</v>
      </c>
      <c r="K1257" s="7" t="s">
        <v>71</v>
      </c>
      <c r="L1257" s="7" t="s">
        <v>93</v>
      </c>
      <c r="M1257" s="7" t="s">
        <v>47</v>
      </c>
      <c r="N1257" s="7" t="s">
        <v>2042</v>
      </c>
      <c r="O1257" s="6">
        <v>0.52</v>
      </c>
      <c r="P1257" s="7" t="s">
        <v>36</v>
      </c>
      <c r="Q1257" s="7" t="s">
        <v>82</v>
      </c>
      <c r="R1257" s="7" t="s">
        <v>173</v>
      </c>
      <c r="S1257" s="8" t="s">
        <v>2338</v>
      </c>
      <c r="T1257" s="6">
        <v>43017</v>
      </c>
      <c r="U1257" s="9">
        <v>42076</v>
      </c>
      <c r="V1257" s="9">
        <v>42077</v>
      </c>
      <c r="W1257" s="9" t="s">
        <v>2275</v>
      </c>
      <c r="X1257" s="10">
        <f>NETWORKDAYS(Table1[[#This Row],[Order Date]],Table1[[#This Row],[Ship Date]])</f>
        <v>1</v>
      </c>
      <c r="Y1257" s="6">
        <v>293.66000000000003</v>
      </c>
      <c r="Z1257" s="6">
        <v>6</v>
      </c>
      <c r="AA1257" s="6">
        <v>598.38</v>
      </c>
      <c r="AB1257" s="6">
        <v>99.96</v>
      </c>
    </row>
    <row r="1258" spans="1:28" ht="51.75" x14ac:dyDescent="0.45">
      <c r="A1258" s="6">
        <v>2468</v>
      </c>
      <c r="B1258" s="6">
        <v>88137</v>
      </c>
      <c r="C1258" s="7" t="s">
        <v>560</v>
      </c>
      <c r="D1258" s="8" t="s">
        <v>28</v>
      </c>
      <c r="E1258" s="7" t="s">
        <v>29</v>
      </c>
      <c r="F1258" s="6">
        <v>0.04</v>
      </c>
      <c r="G1258" s="6">
        <v>65.989999999999995</v>
      </c>
      <c r="H1258" s="6">
        <v>8.99</v>
      </c>
      <c r="I1258" s="7" t="s">
        <v>43</v>
      </c>
      <c r="J1258" s="7" t="s">
        <v>62</v>
      </c>
      <c r="K1258" s="7" t="s">
        <v>71</v>
      </c>
      <c r="L1258" s="7" t="s">
        <v>234</v>
      </c>
      <c r="M1258" s="7" t="s">
        <v>47</v>
      </c>
      <c r="N1258" s="7" t="s">
        <v>2339</v>
      </c>
      <c r="O1258" s="6">
        <v>0.55000000000000004</v>
      </c>
      <c r="P1258" s="7" t="s">
        <v>36</v>
      </c>
      <c r="Q1258" s="7" t="s">
        <v>37</v>
      </c>
      <c r="R1258" s="7" t="s">
        <v>65</v>
      </c>
      <c r="S1258" s="8" t="s">
        <v>562</v>
      </c>
      <c r="T1258" s="6">
        <v>28144</v>
      </c>
      <c r="U1258" s="9">
        <v>42076</v>
      </c>
      <c r="V1258" s="9">
        <v>42077</v>
      </c>
      <c r="W1258" s="9" t="s">
        <v>2275</v>
      </c>
      <c r="X1258" s="10">
        <f>NETWORKDAYS(Table1[[#This Row],[Order Date]],Table1[[#This Row],[Ship Date]])</f>
        <v>1</v>
      </c>
      <c r="Y1258" s="6">
        <v>-335.041</v>
      </c>
      <c r="Z1258" s="6">
        <v>13</v>
      </c>
      <c r="AA1258" s="6">
        <v>724.57</v>
      </c>
      <c r="AB1258" s="6">
        <v>65.95</v>
      </c>
    </row>
    <row r="1259" spans="1:28" ht="39" x14ac:dyDescent="0.45">
      <c r="A1259" s="6">
        <v>3036</v>
      </c>
      <c r="B1259" s="6">
        <v>89130</v>
      </c>
      <c r="C1259" s="7" t="s">
        <v>1538</v>
      </c>
      <c r="D1259" s="8" t="s">
        <v>42</v>
      </c>
      <c r="E1259" s="7" t="s">
        <v>29</v>
      </c>
      <c r="F1259" s="6">
        <v>0.08</v>
      </c>
      <c r="G1259" s="6">
        <v>178.47</v>
      </c>
      <c r="H1259" s="6">
        <v>19.989999999999998</v>
      </c>
      <c r="I1259" s="7" t="s">
        <v>43</v>
      </c>
      <c r="J1259" s="7" t="s">
        <v>87</v>
      </c>
      <c r="K1259" s="7" t="s">
        <v>45</v>
      </c>
      <c r="L1259" s="7" t="s">
        <v>187</v>
      </c>
      <c r="M1259" s="7" t="s">
        <v>47</v>
      </c>
      <c r="N1259" s="7" t="s">
        <v>807</v>
      </c>
      <c r="O1259" s="6">
        <v>0.55000000000000004</v>
      </c>
      <c r="P1259" s="7" t="s">
        <v>36</v>
      </c>
      <c r="Q1259" s="7" t="s">
        <v>49</v>
      </c>
      <c r="R1259" s="7" t="s">
        <v>590</v>
      </c>
      <c r="S1259" s="8" t="s">
        <v>1539</v>
      </c>
      <c r="T1259" s="6">
        <v>58554</v>
      </c>
      <c r="U1259" s="9">
        <v>42076</v>
      </c>
      <c r="V1259" s="9">
        <v>42079</v>
      </c>
      <c r="W1259" s="9" t="s">
        <v>2275</v>
      </c>
      <c r="X1259" s="10">
        <f>NETWORKDAYS(Table1[[#This Row],[Order Date]],Table1[[#This Row],[Ship Date]])</f>
        <v>2</v>
      </c>
      <c r="Y1259" s="6">
        <v>2267.2199999999998</v>
      </c>
      <c r="Z1259" s="6">
        <v>22</v>
      </c>
      <c r="AA1259" s="6">
        <v>3802.01</v>
      </c>
      <c r="AB1259" s="6">
        <v>178.39</v>
      </c>
    </row>
    <row r="1260" spans="1:28" ht="26.25" x14ac:dyDescent="0.45">
      <c r="A1260" s="6">
        <v>600</v>
      </c>
      <c r="B1260" s="6">
        <v>87579</v>
      </c>
      <c r="C1260" s="7" t="s">
        <v>2340</v>
      </c>
      <c r="D1260" s="8" t="s">
        <v>78</v>
      </c>
      <c r="E1260" s="7" t="s">
        <v>86</v>
      </c>
      <c r="F1260" s="6">
        <v>0.06</v>
      </c>
      <c r="G1260" s="6">
        <v>6.48</v>
      </c>
      <c r="H1260" s="6">
        <v>7.37</v>
      </c>
      <c r="I1260" s="7" t="s">
        <v>43</v>
      </c>
      <c r="J1260" s="7" t="s">
        <v>62</v>
      </c>
      <c r="K1260" s="7" t="s">
        <v>45</v>
      </c>
      <c r="L1260" s="7" t="s">
        <v>55</v>
      </c>
      <c r="M1260" s="7" t="s">
        <v>47</v>
      </c>
      <c r="N1260" s="7" t="s">
        <v>2341</v>
      </c>
      <c r="O1260" s="6">
        <v>0.37</v>
      </c>
      <c r="P1260" s="7" t="s">
        <v>36</v>
      </c>
      <c r="Q1260" s="7" t="s">
        <v>82</v>
      </c>
      <c r="R1260" s="7" t="s">
        <v>403</v>
      </c>
      <c r="S1260" s="8" t="s">
        <v>2342</v>
      </c>
      <c r="T1260" s="6">
        <v>21136</v>
      </c>
      <c r="U1260" s="9">
        <v>42076</v>
      </c>
      <c r="V1260" s="9">
        <v>42077</v>
      </c>
      <c r="W1260" s="9" t="s">
        <v>2275</v>
      </c>
      <c r="X1260" s="10">
        <f>NETWORKDAYS(Table1[[#This Row],[Order Date]],Table1[[#This Row],[Ship Date]])</f>
        <v>1</v>
      </c>
      <c r="Y1260" s="6">
        <v>-75.44</v>
      </c>
      <c r="Z1260" s="6">
        <v>5</v>
      </c>
      <c r="AA1260" s="6">
        <v>32.39</v>
      </c>
      <c r="AB1260" s="6">
        <v>6.42</v>
      </c>
    </row>
    <row r="1261" spans="1:28" ht="39" x14ac:dyDescent="0.45">
      <c r="A1261" s="6">
        <v>2285</v>
      </c>
      <c r="B1261" s="6">
        <v>90148</v>
      </c>
      <c r="C1261" s="7" t="s">
        <v>2343</v>
      </c>
      <c r="D1261" s="8" t="s">
        <v>28</v>
      </c>
      <c r="E1261" s="7" t="s">
        <v>86</v>
      </c>
      <c r="F1261" s="6">
        <v>0.02</v>
      </c>
      <c r="G1261" s="6">
        <v>17.7</v>
      </c>
      <c r="H1261" s="6">
        <v>9.4700000000000006</v>
      </c>
      <c r="I1261" s="7" t="s">
        <v>54</v>
      </c>
      <c r="J1261" s="7" t="s">
        <v>62</v>
      </c>
      <c r="K1261" s="7" t="s">
        <v>45</v>
      </c>
      <c r="L1261" s="7" t="s">
        <v>187</v>
      </c>
      <c r="M1261" s="7" t="s">
        <v>47</v>
      </c>
      <c r="N1261" s="7" t="s">
        <v>1814</v>
      </c>
      <c r="O1261" s="6">
        <v>0.59</v>
      </c>
      <c r="P1261" s="7" t="s">
        <v>36</v>
      </c>
      <c r="Q1261" s="7" t="s">
        <v>37</v>
      </c>
      <c r="R1261" s="7" t="s">
        <v>385</v>
      </c>
      <c r="S1261" s="8" t="s">
        <v>2344</v>
      </c>
      <c r="T1261" s="6">
        <v>29730</v>
      </c>
      <c r="U1261" s="9">
        <v>42076</v>
      </c>
      <c r="V1261" s="9">
        <v>42078</v>
      </c>
      <c r="W1261" s="9" t="s">
        <v>2275</v>
      </c>
      <c r="X1261" s="10">
        <f>NETWORKDAYS(Table1[[#This Row],[Order Date]],Table1[[#This Row],[Ship Date]])</f>
        <v>1</v>
      </c>
      <c r="Y1261" s="6">
        <v>-85.022000000000006</v>
      </c>
      <c r="Z1261" s="6">
        <v>21</v>
      </c>
      <c r="AA1261" s="6">
        <v>374.6</v>
      </c>
      <c r="AB1261" s="6">
        <v>17.68</v>
      </c>
    </row>
    <row r="1262" spans="1:28" ht="26.25" x14ac:dyDescent="0.45">
      <c r="A1262" s="6">
        <v>2484</v>
      </c>
      <c r="B1262" s="6">
        <v>88998</v>
      </c>
      <c r="C1262" s="7" t="s">
        <v>2345</v>
      </c>
      <c r="D1262" s="8" t="s">
        <v>28</v>
      </c>
      <c r="E1262" s="7" t="s">
        <v>86</v>
      </c>
      <c r="F1262" s="6">
        <v>0.05</v>
      </c>
      <c r="G1262" s="6">
        <v>6.48</v>
      </c>
      <c r="H1262" s="6">
        <v>7.91</v>
      </c>
      <c r="I1262" s="7" t="s">
        <v>43</v>
      </c>
      <c r="J1262" s="7" t="s">
        <v>62</v>
      </c>
      <c r="K1262" s="7" t="s">
        <v>45</v>
      </c>
      <c r="L1262" s="7" t="s">
        <v>55</v>
      </c>
      <c r="M1262" s="7" t="s">
        <v>47</v>
      </c>
      <c r="N1262" s="7" t="s">
        <v>2346</v>
      </c>
      <c r="O1262" s="6">
        <v>0.37</v>
      </c>
      <c r="P1262" s="7" t="s">
        <v>36</v>
      </c>
      <c r="Q1262" s="7" t="s">
        <v>37</v>
      </c>
      <c r="R1262" s="7" t="s">
        <v>96</v>
      </c>
      <c r="S1262" s="8" t="s">
        <v>2347</v>
      </c>
      <c r="T1262" s="6">
        <v>33881</v>
      </c>
      <c r="U1262" s="9">
        <v>42076</v>
      </c>
      <c r="V1262" s="9">
        <v>42077</v>
      </c>
      <c r="W1262" s="9" t="s">
        <v>2275</v>
      </c>
      <c r="X1262" s="10">
        <f>NETWORKDAYS(Table1[[#This Row],[Order Date]],Table1[[#This Row],[Ship Date]])</f>
        <v>1</v>
      </c>
      <c r="Y1262" s="6">
        <v>322.12200000000001</v>
      </c>
      <c r="Z1262" s="6">
        <v>16</v>
      </c>
      <c r="AA1262" s="6">
        <v>109.99</v>
      </c>
      <c r="AB1262" s="6">
        <v>6.43</v>
      </c>
    </row>
    <row r="1263" spans="1:28" ht="51.75" x14ac:dyDescent="0.45">
      <c r="A1263" s="6">
        <v>2484</v>
      </c>
      <c r="B1263" s="6">
        <v>88998</v>
      </c>
      <c r="C1263" s="7" t="s">
        <v>2345</v>
      </c>
      <c r="D1263" s="8" t="s">
        <v>28</v>
      </c>
      <c r="E1263" s="7" t="s">
        <v>86</v>
      </c>
      <c r="F1263" s="6">
        <v>0.03</v>
      </c>
      <c r="G1263" s="6">
        <v>111.03</v>
      </c>
      <c r="H1263" s="6">
        <v>8.64</v>
      </c>
      <c r="I1263" s="7" t="s">
        <v>43</v>
      </c>
      <c r="J1263" s="7" t="s">
        <v>62</v>
      </c>
      <c r="K1263" s="7" t="s">
        <v>45</v>
      </c>
      <c r="L1263" s="7" t="s">
        <v>187</v>
      </c>
      <c r="M1263" s="7" t="s">
        <v>47</v>
      </c>
      <c r="N1263" s="7" t="s">
        <v>2348</v>
      </c>
      <c r="O1263" s="6">
        <v>0.78</v>
      </c>
      <c r="P1263" s="7" t="s">
        <v>36</v>
      </c>
      <c r="Q1263" s="7" t="s">
        <v>37</v>
      </c>
      <c r="R1263" s="7" t="s">
        <v>96</v>
      </c>
      <c r="S1263" s="8" t="s">
        <v>2347</v>
      </c>
      <c r="T1263" s="6">
        <v>33881</v>
      </c>
      <c r="U1263" s="9">
        <v>42076</v>
      </c>
      <c r="V1263" s="9">
        <v>42077</v>
      </c>
      <c r="W1263" s="9" t="s">
        <v>2275</v>
      </c>
      <c r="X1263" s="10">
        <f>NETWORKDAYS(Table1[[#This Row],[Order Date]],Table1[[#This Row],[Ship Date]])</f>
        <v>1</v>
      </c>
      <c r="Y1263" s="6">
        <v>366.54</v>
      </c>
      <c r="Z1263" s="6">
        <v>8</v>
      </c>
      <c r="AA1263" s="6">
        <v>900.12</v>
      </c>
      <c r="AB1263" s="6">
        <v>111</v>
      </c>
    </row>
    <row r="1264" spans="1:28" ht="39" x14ac:dyDescent="0.45">
      <c r="A1264" s="6">
        <v>604</v>
      </c>
      <c r="B1264" s="6">
        <v>28647</v>
      </c>
      <c r="C1264" s="7" t="s">
        <v>1668</v>
      </c>
      <c r="D1264" s="8" t="s">
        <v>53</v>
      </c>
      <c r="E1264" s="7" t="s">
        <v>29</v>
      </c>
      <c r="F1264" s="6">
        <v>0.09</v>
      </c>
      <c r="G1264" s="6">
        <v>154.13</v>
      </c>
      <c r="H1264" s="6">
        <v>69</v>
      </c>
      <c r="I1264" s="7" t="s">
        <v>54</v>
      </c>
      <c r="J1264" s="7" t="s">
        <v>62</v>
      </c>
      <c r="K1264" s="7" t="s">
        <v>32</v>
      </c>
      <c r="L1264" s="7" t="s">
        <v>33</v>
      </c>
      <c r="M1264" s="7" t="s">
        <v>131</v>
      </c>
      <c r="N1264" s="7" t="s">
        <v>2284</v>
      </c>
      <c r="O1264" s="6">
        <v>0.68</v>
      </c>
      <c r="P1264" s="7" t="s">
        <v>36</v>
      </c>
      <c r="Q1264" s="7" t="s">
        <v>58</v>
      </c>
      <c r="R1264" s="7" t="s">
        <v>59</v>
      </c>
      <c r="S1264" s="8" t="s">
        <v>68</v>
      </c>
      <c r="T1264" s="6">
        <v>90045</v>
      </c>
      <c r="U1264" s="9">
        <v>42077</v>
      </c>
      <c r="V1264" s="9">
        <v>42078</v>
      </c>
      <c r="W1264" s="9" t="s">
        <v>2275</v>
      </c>
      <c r="X1264" s="10">
        <f>NETWORKDAYS(Table1[[#This Row],[Order Date]],Table1[[#This Row],[Ship Date]])</f>
        <v>0</v>
      </c>
      <c r="Y1264" s="6">
        <v>-1763.7476999999999</v>
      </c>
      <c r="Z1264" s="6">
        <v>38</v>
      </c>
      <c r="AA1264" s="6">
        <v>5679.59</v>
      </c>
      <c r="AB1264" s="6">
        <v>154.04</v>
      </c>
    </row>
    <row r="1265" spans="1:28" ht="39" x14ac:dyDescent="0.45">
      <c r="A1265" s="6">
        <v>605</v>
      </c>
      <c r="B1265" s="6">
        <v>91144</v>
      </c>
      <c r="C1265" s="7" t="s">
        <v>2349</v>
      </c>
      <c r="D1265" s="8" t="s">
        <v>78</v>
      </c>
      <c r="E1265" s="7" t="s">
        <v>29</v>
      </c>
      <c r="F1265" s="6">
        <v>0.09</v>
      </c>
      <c r="G1265" s="6">
        <v>154.13</v>
      </c>
      <c r="H1265" s="6">
        <v>69</v>
      </c>
      <c r="I1265" s="7" t="s">
        <v>54</v>
      </c>
      <c r="J1265" s="7" t="s">
        <v>62</v>
      </c>
      <c r="K1265" s="7" t="s">
        <v>32</v>
      </c>
      <c r="L1265" s="7" t="s">
        <v>33</v>
      </c>
      <c r="M1265" s="7" t="s">
        <v>131</v>
      </c>
      <c r="N1265" s="7" t="s">
        <v>2284</v>
      </c>
      <c r="O1265" s="6">
        <v>0.68</v>
      </c>
      <c r="P1265" s="7" t="s">
        <v>36</v>
      </c>
      <c r="Q1265" s="7" t="s">
        <v>82</v>
      </c>
      <c r="R1265" s="7" t="s">
        <v>83</v>
      </c>
      <c r="S1265" s="8" t="s">
        <v>2350</v>
      </c>
      <c r="T1265" s="6">
        <v>11795</v>
      </c>
      <c r="U1265" s="9">
        <v>42077</v>
      </c>
      <c r="V1265" s="9">
        <v>42078</v>
      </c>
      <c r="W1265" s="9" t="s">
        <v>2275</v>
      </c>
      <c r="X1265" s="10">
        <f>NETWORKDAYS(Table1[[#This Row],[Order Date]],Table1[[#This Row],[Ship Date]])</f>
        <v>0</v>
      </c>
      <c r="Y1265" s="6">
        <v>-1763.7476999999999</v>
      </c>
      <c r="Z1265" s="6">
        <v>10</v>
      </c>
      <c r="AA1265" s="6">
        <v>1494.63</v>
      </c>
      <c r="AB1265" s="6">
        <v>154.04</v>
      </c>
    </row>
    <row r="1266" spans="1:28" ht="77.25" x14ac:dyDescent="0.45">
      <c r="A1266" s="6">
        <v>994</v>
      </c>
      <c r="B1266" s="6">
        <v>89433</v>
      </c>
      <c r="C1266" s="7" t="s">
        <v>2351</v>
      </c>
      <c r="D1266" s="8" t="s">
        <v>78</v>
      </c>
      <c r="E1266" s="7" t="s">
        <v>70</v>
      </c>
      <c r="F1266" s="6">
        <v>0.1</v>
      </c>
      <c r="G1266" s="6">
        <v>400.98</v>
      </c>
      <c r="H1266" s="6">
        <v>76.37</v>
      </c>
      <c r="I1266" s="7" t="s">
        <v>30</v>
      </c>
      <c r="J1266" s="7" t="s">
        <v>31</v>
      </c>
      <c r="K1266" s="7" t="s">
        <v>32</v>
      </c>
      <c r="L1266" s="7" t="s">
        <v>33</v>
      </c>
      <c r="M1266" s="7" t="s">
        <v>34</v>
      </c>
      <c r="N1266" s="7" t="s">
        <v>1969</v>
      </c>
      <c r="O1266" s="6">
        <v>0.6</v>
      </c>
      <c r="P1266" s="7" t="s">
        <v>36</v>
      </c>
      <c r="Q1266" s="7" t="s">
        <v>82</v>
      </c>
      <c r="R1266" s="7" t="s">
        <v>298</v>
      </c>
      <c r="S1266" s="8" t="s">
        <v>299</v>
      </c>
      <c r="T1266" s="6">
        <v>4073</v>
      </c>
      <c r="U1266" s="9">
        <v>42077</v>
      </c>
      <c r="V1266" s="9">
        <v>42078</v>
      </c>
      <c r="W1266" s="9" t="s">
        <v>2275</v>
      </c>
      <c r="X1266" s="10">
        <f>NETWORKDAYS(Table1[[#This Row],[Order Date]],Table1[[#This Row],[Ship Date]])</f>
        <v>0</v>
      </c>
      <c r="Y1266" s="6">
        <v>-969.04836599999999</v>
      </c>
      <c r="Z1266" s="6">
        <v>2</v>
      </c>
      <c r="AA1266" s="6">
        <v>810.47</v>
      </c>
      <c r="AB1266" s="6">
        <v>400.88</v>
      </c>
    </row>
    <row r="1267" spans="1:28" ht="102.75" x14ac:dyDescent="0.45">
      <c r="A1267" s="6">
        <v>999</v>
      </c>
      <c r="B1267" s="6">
        <v>89433</v>
      </c>
      <c r="C1267" s="7" t="s">
        <v>2352</v>
      </c>
      <c r="D1267" s="8" t="s">
        <v>78</v>
      </c>
      <c r="E1267" s="7" t="s">
        <v>70</v>
      </c>
      <c r="F1267" s="6">
        <v>0.08</v>
      </c>
      <c r="G1267" s="6">
        <v>45.19</v>
      </c>
      <c r="H1267" s="6">
        <v>1.99</v>
      </c>
      <c r="I1267" s="7" t="s">
        <v>43</v>
      </c>
      <c r="J1267" s="7" t="s">
        <v>31</v>
      </c>
      <c r="K1267" s="7" t="s">
        <v>71</v>
      </c>
      <c r="L1267" s="7" t="s">
        <v>93</v>
      </c>
      <c r="M1267" s="7" t="s">
        <v>94</v>
      </c>
      <c r="N1267" s="7" t="s">
        <v>972</v>
      </c>
      <c r="O1267" s="6">
        <v>0.55000000000000004</v>
      </c>
      <c r="P1267" s="7" t="s">
        <v>36</v>
      </c>
      <c r="Q1267" s="7" t="s">
        <v>82</v>
      </c>
      <c r="R1267" s="7" t="s">
        <v>275</v>
      </c>
      <c r="S1267" s="8" t="s">
        <v>2353</v>
      </c>
      <c r="T1267" s="6">
        <v>7450</v>
      </c>
      <c r="U1267" s="9">
        <v>42077</v>
      </c>
      <c r="V1267" s="9">
        <v>42078</v>
      </c>
      <c r="W1267" s="9" t="s">
        <v>2275</v>
      </c>
      <c r="X1267" s="10">
        <f>NETWORKDAYS(Table1[[#This Row],[Order Date]],Table1[[#This Row],[Ship Date]])</f>
        <v>0</v>
      </c>
      <c r="Y1267" s="6">
        <v>-71.83</v>
      </c>
      <c r="Z1267" s="6">
        <v>3</v>
      </c>
      <c r="AA1267" s="6">
        <v>127.22</v>
      </c>
      <c r="AB1267" s="6">
        <v>45.11</v>
      </c>
    </row>
    <row r="1268" spans="1:28" ht="51.75" x14ac:dyDescent="0.45">
      <c r="A1268" s="6">
        <v>1000</v>
      </c>
      <c r="B1268" s="6">
        <v>89433</v>
      </c>
      <c r="C1268" s="7" t="s">
        <v>2354</v>
      </c>
      <c r="D1268" s="8" t="s">
        <v>78</v>
      </c>
      <c r="E1268" s="7" t="s">
        <v>70</v>
      </c>
      <c r="F1268" s="6">
        <v>0.03</v>
      </c>
      <c r="G1268" s="6">
        <v>33.979999999999997</v>
      </c>
      <c r="H1268" s="6">
        <v>19.989999999999998</v>
      </c>
      <c r="I1268" s="7" t="s">
        <v>43</v>
      </c>
      <c r="J1268" s="7" t="s">
        <v>31</v>
      </c>
      <c r="K1268" s="7" t="s">
        <v>32</v>
      </c>
      <c r="L1268" s="7" t="s">
        <v>99</v>
      </c>
      <c r="M1268" s="7" t="s">
        <v>47</v>
      </c>
      <c r="N1268" s="7" t="s">
        <v>2355</v>
      </c>
      <c r="O1268" s="6">
        <v>0.55000000000000004</v>
      </c>
      <c r="P1268" s="7" t="s">
        <v>36</v>
      </c>
      <c r="Q1268" s="7" t="s">
        <v>82</v>
      </c>
      <c r="R1268" s="7" t="s">
        <v>139</v>
      </c>
      <c r="S1268" s="8" t="s">
        <v>663</v>
      </c>
      <c r="T1268" s="6">
        <v>5201</v>
      </c>
      <c r="U1268" s="9">
        <v>42077</v>
      </c>
      <c r="V1268" s="9">
        <v>42078</v>
      </c>
      <c r="W1268" s="9" t="s">
        <v>2275</v>
      </c>
      <c r="X1268" s="10">
        <f>NETWORKDAYS(Table1[[#This Row],[Order Date]],Table1[[#This Row],[Ship Date]])</f>
        <v>0</v>
      </c>
      <c r="Y1268" s="6">
        <v>-0.74</v>
      </c>
      <c r="Z1268" s="6">
        <v>12</v>
      </c>
      <c r="AA1268" s="6">
        <v>432.44</v>
      </c>
      <c r="AB1268" s="6">
        <v>33.950000000000003</v>
      </c>
    </row>
    <row r="1269" spans="1:28" ht="115.5" x14ac:dyDescent="0.45">
      <c r="A1269" s="6">
        <v>2345</v>
      </c>
      <c r="B1269" s="6">
        <v>89504</v>
      </c>
      <c r="C1269" s="7" t="s">
        <v>2356</v>
      </c>
      <c r="D1269" s="8" t="s">
        <v>28</v>
      </c>
      <c r="E1269" s="7" t="s">
        <v>86</v>
      </c>
      <c r="F1269" s="6">
        <v>7.0000000000000007E-2</v>
      </c>
      <c r="G1269" s="6">
        <v>200.98</v>
      </c>
      <c r="H1269" s="6">
        <v>23.76</v>
      </c>
      <c r="I1269" s="7" t="s">
        <v>30</v>
      </c>
      <c r="J1269" s="7" t="s">
        <v>62</v>
      </c>
      <c r="K1269" s="7" t="s">
        <v>32</v>
      </c>
      <c r="L1269" s="7" t="s">
        <v>80</v>
      </c>
      <c r="M1269" s="7" t="s">
        <v>73</v>
      </c>
      <c r="N1269" s="7" t="s">
        <v>2357</v>
      </c>
      <c r="O1269" s="6">
        <v>0.57999999999999996</v>
      </c>
      <c r="P1269" s="7" t="s">
        <v>36</v>
      </c>
      <c r="Q1269" s="7" t="s">
        <v>37</v>
      </c>
      <c r="R1269" s="7" t="s">
        <v>364</v>
      </c>
      <c r="S1269" s="8" t="s">
        <v>587</v>
      </c>
      <c r="T1269" s="6">
        <v>42003</v>
      </c>
      <c r="U1269" s="9">
        <v>42077</v>
      </c>
      <c r="V1269" s="9">
        <v>42078</v>
      </c>
      <c r="W1269" s="9" t="s">
        <v>2275</v>
      </c>
      <c r="X1269" s="10">
        <f>NETWORKDAYS(Table1[[#This Row],[Order Date]],Table1[[#This Row],[Ship Date]])</f>
        <v>0</v>
      </c>
      <c r="Y1269" s="6">
        <v>-132.42599999999999</v>
      </c>
      <c r="Z1269" s="6">
        <v>9</v>
      </c>
      <c r="AA1269" s="6">
        <v>1805.9</v>
      </c>
      <c r="AB1269" s="6">
        <v>200.91</v>
      </c>
    </row>
    <row r="1270" spans="1:28" ht="64.5" x14ac:dyDescent="0.45">
      <c r="A1270" s="6">
        <v>2345</v>
      </c>
      <c r="B1270" s="6">
        <v>89504</v>
      </c>
      <c r="C1270" s="7" t="s">
        <v>2356</v>
      </c>
      <c r="D1270" s="8" t="s">
        <v>28</v>
      </c>
      <c r="E1270" s="7" t="s">
        <v>86</v>
      </c>
      <c r="F1270" s="6">
        <v>0.02</v>
      </c>
      <c r="G1270" s="6">
        <v>179.29</v>
      </c>
      <c r="H1270" s="6">
        <v>29.21</v>
      </c>
      <c r="I1270" s="7" t="s">
        <v>30</v>
      </c>
      <c r="J1270" s="7" t="s">
        <v>62</v>
      </c>
      <c r="K1270" s="7" t="s">
        <v>32</v>
      </c>
      <c r="L1270" s="7" t="s">
        <v>33</v>
      </c>
      <c r="M1270" s="7" t="s">
        <v>34</v>
      </c>
      <c r="N1270" s="7" t="s">
        <v>680</v>
      </c>
      <c r="O1270" s="6">
        <v>0.76</v>
      </c>
      <c r="P1270" s="7" t="s">
        <v>36</v>
      </c>
      <c r="Q1270" s="7" t="s">
        <v>37</v>
      </c>
      <c r="R1270" s="7" t="s">
        <v>364</v>
      </c>
      <c r="S1270" s="8" t="s">
        <v>587</v>
      </c>
      <c r="T1270" s="6">
        <v>42003</v>
      </c>
      <c r="U1270" s="9">
        <v>42077</v>
      </c>
      <c r="V1270" s="9">
        <v>42077</v>
      </c>
      <c r="W1270" s="9" t="s">
        <v>2275</v>
      </c>
      <c r="X1270" s="10">
        <f>NETWORKDAYS(Table1[[#This Row],[Order Date]],Table1[[#This Row],[Ship Date]])</f>
        <v>0</v>
      </c>
      <c r="Y1270" s="6">
        <v>-411.23599999999999</v>
      </c>
      <c r="Z1270" s="6">
        <v>2</v>
      </c>
      <c r="AA1270" s="6">
        <v>311.41000000000003</v>
      </c>
      <c r="AB1270" s="6">
        <v>179.27</v>
      </c>
    </row>
    <row r="1271" spans="1:28" ht="51.75" x14ac:dyDescent="0.45">
      <c r="A1271" s="6">
        <v>2417</v>
      </c>
      <c r="B1271" s="6">
        <v>86754</v>
      </c>
      <c r="C1271" s="7" t="s">
        <v>2358</v>
      </c>
      <c r="D1271" s="8" t="s">
        <v>28</v>
      </c>
      <c r="E1271" s="7" t="s">
        <v>86</v>
      </c>
      <c r="F1271" s="6">
        <v>0</v>
      </c>
      <c r="G1271" s="6">
        <v>65.989999999999995</v>
      </c>
      <c r="H1271" s="6">
        <v>3.99</v>
      </c>
      <c r="I1271" s="7" t="s">
        <v>43</v>
      </c>
      <c r="J1271" s="7" t="s">
        <v>44</v>
      </c>
      <c r="K1271" s="7" t="s">
        <v>71</v>
      </c>
      <c r="L1271" s="7" t="s">
        <v>234</v>
      </c>
      <c r="M1271" s="7" t="s">
        <v>47</v>
      </c>
      <c r="N1271" s="7" t="s">
        <v>2247</v>
      </c>
      <c r="O1271" s="6">
        <v>0.59</v>
      </c>
      <c r="P1271" s="7" t="s">
        <v>36</v>
      </c>
      <c r="Q1271" s="7" t="s">
        <v>37</v>
      </c>
      <c r="R1271" s="7" t="s">
        <v>169</v>
      </c>
      <c r="S1271" s="8" t="s">
        <v>1796</v>
      </c>
      <c r="T1271" s="6">
        <v>22124</v>
      </c>
      <c r="U1271" s="9">
        <v>42077</v>
      </c>
      <c r="V1271" s="9">
        <v>42078</v>
      </c>
      <c r="W1271" s="9" t="s">
        <v>2275</v>
      </c>
      <c r="X1271" s="10">
        <f>NETWORKDAYS(Table1[[#This Row],[Order Date]],Table1[[#This Row],[Ship Date]])</f>
        <v>0</v>
      </c>
      <c r="Y1271" s="6">
        <v>-60.564</v>
      </c>
      <c r="Z1271" s="6">
        <v>13</v>
      </c>
      <c r="AA1271" s="6">
        <v>765.65</v>
      </c>
      <c r="AB1271" s="6">
        <v>65.989999999999995</v>
      </c>
    </row>
    <row r="1272" spans="1:28" ht="51.75" x14ac:dyDescent="0.45">
      <c r="A1272" s="6">
        <v>3279</v>
      </c>
      <c r="B1272" s="6">
        <v>90767</v>
      </c>
      <c r="C1272" s="7" t="s">
        <v>788</v>
      </c>
      <c r="D1272" s="8" t="s">
        <v>28</v>
      </c>
      <c r="E1272" s="7" t="s">
        <v>86</v>
      </c>
      <c r="F1272" s="6">
        <v>0.01</v>
      </c>
      <c r="G1272" s="6">
        <v>45.99</v>
      </c>
      <c r="H1272" s="6">
        <v>4.99</v>
      </c>
      <c r="I1272" s="7" t="s">
        <v>43</v>
      </c>
      <c r="J1272" s="7" t="s">
        <v>87</v>
      </c>
      <c r="K1272" s="7" t="s">
        <v>71</v>
      </c>
      <c r="L1272" s="7" t="s">
        <v>234</v>
      </c>
      <c r="M1272" s="7" t="s">
        <v>47</v>
      </c>
      <c r="N1272" s="7" t="s">
        <v>1347</v>
      </c>
      <c r="O1272" s="6">
        <v>0.56000000000000005</v>
      </c>
      <c r="P1272" s="7" t="s">
        <v>36</v>
      </c>
      <c r="Q1272" s="7" t="s">
        <v>37</v>
      </c>
      <c r="R1272" s="7" t="s">
        <v>385</v>
      </c>
      <c r="S1272" s="8" t="s">
        <v>790</v>
      </c>
      <c r="T1272" s="6">
        <v>29203</v>
      </c>
      <c r="U1272" s="9">
        <v>42077</v>
      </c>
      <c r="V1272" s="9">
        <v>42079</v>
      </c>
      <c r="W1272" s="9" t="s">
        <v>2275</v>
      </c>
      <c r="X1272" s="10">
        <f>NETWORKDAYS(Table1[[#This Row],[Order Date]],Table1[[#This Row],[Ship Date]])</f>
        <v>1</v>
      </c>
      <c r="Y1272" s="6">
        <v>24.018000000000001</v>
      </c>
      <c r="Z1272" s="6">
        <v>3</v>
      </c>
      <c r="AA1272" s="6">
        <v>125.19</v>
      </c>
      <c r="AB1272" s="6">
        <v>45.98</v>
      </c>
    </row>
    <row r="1273" spans="1:28" ht="64.5" x14ac:dyDescent="0.45">
      <c r="A1273" s="6">
        <v>373</v>
      </c>
      <c r="B1273" s="6">
        <v>24193</v>
      </c>
      <c r="C1273" s="7" t="s">
        <v>2359</v>
      </c>
      <c r="D1273" s="8" t="s">
        <v>42</v>
      </c>
      <c r="E1273" s="7" t="s">
        <v>147</v>
      </c>
      <c r="F1273" s="6">
        <v>0.02</v>
      </c>
      <c r="G1273" s="6">
        <v>200.98</v>
      </c>
      <c r="H1273" s="6">
        <v>55.96</v>
      </c>
      <c r="I1273" s="7" t="s">
        <v>30</v>
      </c>
      <c r="J1273" s="7" t="s">
        <v>31</v>
      </c>
      <c r="K1273" s="7" t="s">
        <v>32</v>
      </c>
      <c r="L1273" s="7" t="s">
        <v>88</v>
      </c>
      <c r="M1273" s="7" t="s">
        <v>34</v>
      </c>
      <c r="N1273" s="7" t="s">
        <v>2223</v>
      </c>
      <c r="O1273" s="6">
        <v>0.75</v>
      </c>
      <c r="P1273" s="7" t="s">
        <v>36</v>
      </c>
      <c r="Q1273" s="7" t="s">
        <v>49</v>
      </c>
      <c r="R1273" s="7" t="s">
        <v>192</v>
      </c>
      <c r="S1273" s="8" t="s">
        <v>193</v>
      </c>
      <c r="T1273" s="6">
        <v>48234</v>
      </c>
      <c r="U1273" s="9">
        <v>42077</v>
      </c>
      <c r="V1273" s="9">
        <v>42079</v>
      </c>
      <c r="W1273" s="9" t="s">
        <v>2275</v>
      </c>
      <c r="X1273" s="10">
        <f>NETWORKDAYS(Table1[[#This Row],[Order Date]],Table1[[#This Row],[Ship Date]])</f>
        <v>1</v>
      </c>
      <c r="Y1273" s="6">
        <v>-163.63</v>
      </c>
      <c r="Z1273" s="6">
        <v>45</v>
      </c>
      <c r="AA1273" s="6">
        <v>9539.6</v>
      </c>
      <c r="AB1273" s="6">
        <v>200.96</v>
      </c>
    </row>
    <row r="1274" spans="1:28" ht="26.25" x14ac:dyDescent="0.45">
      <c r="A1274" s="6">
        <v>373</v>
      </c>
      <c r="B1274" s="6">
        <v>24193</v>
      </c>
      <c r="C1274" s="7" t="s">
        <v>2359</v>
      </c>
      <c r="D1274" s="8" t="s">
        <v>42</v>
      </c>
      <c r="E1274" s="7" t="s">
        <v>147</v>
      </c>
      <c r="F1274" s="6">
        <v>0.02</v>
      </c>
      <c r="G1274" s="6">
        <v>4.28</v>
      </c>
      <c r="H1274" s="6">
        <v>5.17</v>
      </c>
      <c r="I1274" s="7" t="s">
        <v>43</v>
      </c>
      <c r="J1274" s="7" t="s">
        <v>31</v>
      </c>
      <c r="K1274" s="7" t="s">
        <v>45</v>
      </c>
      <c r="L1274" s="7" t="s">
        <v>55</v>
      </c>
      <c r="M1274" s="7" t="s">
        <v>47</v>
      </c>
      <c r="N1274" s="7" t="s">
        <v>1167</v>
      </c>
      <c r="O1274" s="6">
        <v>0.4</v>
      </c>
      <c r="P1274" s="7" t="s">
        <v>36</v>
      </c>
      <c r="Q1274" s="7" t="s">
        <v>49</v>
      </c>
      <c r="R1274" s="7" t="s">
        <v>192</v>
      </c>
      <c r="S1274" s="8" t="s">
        <v>193</v>
      </c>
      <c r="T1274" s="6">
        <v>48234</v>
      </c>
      <c r="U1274" s="9">
        <v>42077</v>
      </c>
      <c r="V1274" s="9">
        <v>42078</v>
      </c>
      <c r="W1274" s="9" t="s">
        <v>2275</v>
      </c>
      <c r="X1274" s="10">
        <f>NETWORKDAYS(Table1[[#This Row],[Order Date]],Table1[[#This Row],[Ship Date]])</f>
        <v>0</v>
      </c>
      <c r="Y1274" s="6">
        <v>-63.87</v>
      </c>
      <c r="Z1274" s="6">
        <v>24</v>
      </c>
      <c r="AA1274" s="6">
        <v>109.86</v>
      </c>
      <c r="AB1274" s="6">
        <v>4.26</v>
      </c>
    </row>
    <row r="1275" spans="1:28" ht="51.75" x14ac:dyDescent="0.45">
      <c r="A1275" s="6">
        <v>373</v>
      </c>
      <c r="B1275" s="6">
        <v>24193</v>
      </c>
      <c r="C1275" s="7" t="s">
        <v>2359</v>
      </c>
      <c r="D1275" s="8" t="s">
        <v>42</v>
      </c>
      <c r="E1275" s="7" t="s">
        <v>147</v>
      </c>
      <c r="F1275" s="6">
        <v>0.04</v>
      </c>
      <c r="G1275" s="6">
        <v>85.99</v>
      </c>
      <c r="H1275" s="6">
        <v>0.99</v>
      </c>
      <c r="I1275" s="7" t="s">
        <v>43</v>
      </c>
      <c r="J1275" s="7" t="s">
        <v>31</v>
      </c>
      <c r="K1275" s="7" t="s">
        <v>71</v>
      </c>
      <c r="L1275" s="7" t="s">
        <v>234</v>
      </c>
      <c r="M1275" s="7" t="s">
        <v>56</v>
      </c>
      <c r="N1275" s="7" t="s">
        <v>2093</v>
      </c>
      <c r="O1275" s="6">
        <v>0.85</v>
      </c>
      <c r="P1275" s="7" t="s">
        <v>36</v>
      </c>
      <c r="Q1275" s="7" t="s">
        <v>49</v>
      </c>
      <c r="R1275" s="7" t="s">
        <v>192</v>
      </c>
      <c r="S1275" s="8" t="s">
        <v>193</v>
      </c>
      <c r="T1275" s="6">
        <v>48234</v>
      </c>
      <c r="U1275" s="9">
        <v>42077</v>
      </c>
      <c r="V1275" s="9">
        <v>42079</v>
      </c>
      <c r="W1275" s="9" t="s">
        <v>2275</v>
      </c>
      <c r="X1275" s="10">
        <f>NETWORKDAYS(Table1[[#This Row],[Order Date]],Table1[[#This Row],[Ship Date]])</f>
        <v>1</v>
      </c>
      <c r="Y1275" s="6">
        <v>-175.17500000000001</v>
      </c>
      <c r="Z1275" s="6">
        <v>19</v>
      </c>
      <c r="AA1275" s="6">
        <v>1426.51</v>
      </c>
      <c r="AB1275" s="6">
        <v>85.95</v>
      </c>
    </row>
    <row r="1276" spans="1:28" ht="64.5" x14ac:dyDescent="0.45">
      <c r="A1276" s="6">
        <v>375</v>
      </c>
      <c r="B1276" s="6">
        <v>90917</v>
      </c>
      <c r="C1276" s="7" t="s">
        <v>2360</v>
      </c>
      <c r="D1276" s="8" t="s">
        <v>28</v>
      </c>
      <c r="E1276" s="7" t="s">
        <v>147</v>
      </c>
      <c r="F1276" s="6">
        <v>0.02</v>
      </c>
      <c r="G1276" s="6">
        <v>200.98</v>
      </c>
      <c r="H1276" s="6">
        <v>55.96</v>
      </c>
      <c r="I1276" s="7" t="s">
        <v>30</v>
      </c>
      <c r="J1276" s="7" t="s">
        <v>31</v>
      </c>
      <c r="K1276" s="7" t="s">
        <v>32</v>
      </c>
      <c r="L1276" s="7" t="s">
        <v>88</v>
      </c>
      <c r="M1276" s="7" t="s">
        <v>34</v>
      </c>
      <c r="N1276" s="7" t="s">
        <v>2223</v>
      </c>
      <c r="O1276" s="6">
        <v>0.75</v>
      </c>
      <c r="P1276" s="7" t="s">
        <v>36</v>
      </c>
      <c r="Q1276" s="7" t="s">
        <v>37</v>
      </c>
      <c r="R1276" s="7" t="s">
        <v>369</v>
      </c>
      <c r="S1276" s="8" t="s">
        <v>2361</v>
      </c>
      <c r="T1276" s="6">
        <v>37814</v>
      </c>
      <c r="U1276" s="9">
        <v>42077</v>
      </c>
      <c r="V1276" s="9">
        <v>42079</v>
      </c>
      <c r="W1276" s="9" t="s">
        <v>2275</v>
      </c>
      <c r="X1276" s="10">
        <f>NETWORKDAYS(Table1[[#This Row],[Order Date]],Table1[[#This Row],[Ship Date]])</f>
        <v>1</v>
      </c>
      <c r="Y1276" s="6">
        <v>-224.9478</v>
      </c>
      <c r="Z1276" s="6">
        <v>11</v>
      </c>
      <c r="AA1276" s="6">
        <v>2331.9</v>
      </c>
      <c r="AB1276" s="6">
        <v>200.96</v>
      </c>
    </row>
    <row r="1277" spans="1:28" ht="26.25" x14ac:dyDescent="0.45">
      <c r="A1277" s="6">
        <v>375</v>
      </c>
      <c r="B1277" s="6">
        <v>90917</v>
      </c>
      <c r="C1277" s="7" t="s">
        <v>2360</v>
      </c>
      <c r="D1277" s="8" t="s">
        <v>28</v>
      </c>
      <c r="E1277" s="7" t="s">
        <v>147</v>
      </c>
      <c r="F1277" s="6">
        <v>0.02</v>
      </c>
      <c r="G1277" s="6">
        <v>4.28</v>
      </c>
      <c r="H1277" s="6">
        <v>5.17</v>
      </c>
      <c r="I1277" s="7" t="s">
        <v>43</v>
      </c>
      <c r="J1277" s="7" t="s">
        <v>31</v>
      </c>
      <c r="K1277" s="7" t="s">
        <v>45</v>
      </c>
      <c r="L1277" s="7" t="s">
        <v>55</v>
      </c>
      <c r="M1277" s="7" t="s">
        <v>47</v>
      </c>
      <c r="N1277" s="7" t="s">
        <v>1167</v>
      </c>
      <c r="O1277" s="6">
        <v>0.4</v>
      </c>
      <c r="P1277" s="7" t="s">
        <v>36</v>
      </c>
      <c r="Q1277" s="7" t="s">
        <v>37</v>
      </c>
      <c r="R1277" s="7" t="s">
        <v>369</v>
      </c>
      <c r="S1277" s="8" t="s">
        <v>2361</v>
      </c>
      <c r="T1277" s="6">
        <v>37814</v>
      </c>
      <c r="U1277" s="9">
        <v>42077</v>
      </c>
      <c r="V1277" s="9">
        <v>42078</v>
      </c>
      <c r="W1277" s="9" t="s">
        <v>2275</v>
      </c>
      <c r="X1277" s="10">
        <f>NETWORKDAYS(Table1[[#This Row],[Order Date]],Table1[[#This Row],[Ship Date]])</f>
        <v>0</v>
      </c>
      <c r="Y1277" s="6">
        <v>196.8</v>
      </c>
      <c r="Z1277" s="6">
        <v>6</v>
      </c>
      <c r="AA1277" s="6">
        <v>27.47</v>
      </c>
      <c r="AB1277" s="6">
        <v>4.26</v>
      </c>
    </row>
    <row r="1278" spans="1:28" ht="51.75" x14ac:dyDescent="0.45">
      <c r="A1278" s="6">
        <v>1682</v>
      </c>
      <c r="B1278" s="6">
        <v>38080</v>
      </c>
      <c r="C1278" s="7" t="s">
        <v>1095</v>
      </c>
      <c r="D1278" s="8" t="s">
        <v>42</v>
      </c>
      <c r="E1278" s="7" t="s">
        <v>147</v>
      </c>
      <c r="F1278" s="6">
        <v>0.08</v>
      </c>
      <c r="G1278" s="6">
        <v>4.9800000000000004</v>
      </c>
      <c r="H1278" s="6">
        <v>4.7</v>
      </c>
      <c r="I1278" s="7" t="s">
        <v>43</v>
      </c>
      <c r="J1278" s="7" t="s">
        <v>44</v>
      </c>
      <c r="K1278" s="7" t="s">
        <v>45</v>
      </c>
      <c r="L1278" s="7" t="s">
        <v>55</v>
      </c>
      <c r="M1278" s="7" t="s">
        <v>47</v>
      </c>
      <c r="N1278" s="7" t="s">
        <v>1246</v>
      </c>
      <c r="O1278" s="6">
        <v>0.38</v>
      </c>
      <c r="P1278" s="7" t="s">
        <v>36</v>
      </c>
      <c r="Q1278" s="7" t="s">
        <v>49</v>
      </c>
      <c r="R1278" s="7" t="s">
        <v>75</v>
      </c>
      <c r="S1278" s="8" t="s">
        <v>737</v>
      </c>
      <c r="T1278" s="6">
        <v>60611</v>
      </c>
      <c r="U1278" s="9">
        <v>42077</v>
      </c>
      <c r="V1278" s="9">
        <v>42078</v>
      </c>
      <c r="W1278" s="9" t="s">
        <v>2275</v>
      </c>
      <c r="X1278" s="10">
        <f>NETWORKDAYS(Table1[[#This Row],[Order Date]],Table1[[#This Row],[Ship Date]])</f>
        <v>0</v>
      </c>
      <c r="Y1278" s="6">
        <v>-56.35</v>
      </c>
      <c r="Z1278" s="6">
        <v>47</v>
      </c>
      <c r="AA1278" s="6">
        <v>225.98</v>
      </c>
      <c r="AB1278" s="6">
        <v>4.9000000000000004</v>
      </c>
    </row>
    <row r="1279" spans="1:28" ht="51.75" x14ac:dyDescent="0.45">
      <c r="A1279" s="6">
        <v>1683</v>
      </c>
      <c r="B1279" s="6">
        <v>90613</v>
      </c>
      <c r="C1279" s="7" t="s">
        <v>1096</v>
      </c>
      <c r="D1279" s="8" t="s">
        <v>42</v>
      </c>
      <c r="E1279" s="7" t="s">
        <v>147</v>
      </c>
      <c r="F1279" s="6">
        <v>0.08</v>
      </c>
      <c r="G1279" s="6">
        <v>4.9800000000000004</v>
      </c>
      <c r="H1279" s="6">
        <v>4.7</v>
      </c>
      <c r="I1279" s="7" t="s">
        <v>43</v>
      </c>
      <c r="J1279" s="7" t="s">
        <v>44</v>
      </c>
      <c r="K1279" s="7" t="s">
        <v>45</v>
      </c>
      <c r="L1279" s="7" t="s">
        <v>55</v>
      </c>
      <c r="M1279" s="7" t="s">
        <v>47</v>
      </c>
      <c r="N1279" s="7" t="s">
        <v>1246</v>
      </c>
      <c r="O1279" s="6">
        <v>0.38</v>
      </c>
      <c r="P1279" s="7" t="s">
        <v>36</v>
      </c>
      <c r="Q1279" s="7" t="s">
        <v>49</v>
      </c>
      <c r="R1279" s="7" t="s">
        <v>236</v>
      </c>
      <c r="S1279" s="8" t="s">
        <v>1097</v>
      </c>
      <c r="T1279" s="6">
        <v>77301</v>
      </c>
      <c r="U1279" s="9">
        <v>42077</v>
      </c>
      <c r="V1279" s="9">
        <v>42078</v>
      </c>
      <c r="W1279" s="9" t="s">
        <v>2275</v>
      </c>
      <c r="X1279" s="10">
        <f>NETWORKDAYS(Table1[[#This Row],[Order Date]],Table1[[#This Row],[Ship Date]])</f>
        <v>0</v>
      </c>
      <c r="Y1279" s="6">
        <v>-56.35</v>
      </c>
      <c r="Z1279" s="6">
        <v>12</v>
      </c>
      <c r="AA1279" s="6">
        <v>57.7</v>
      </c>
      <c r="AB1279" s="6">
        <v>4.9000000000000004</v>
      </c>
    </row>
    <row r="1280" spans="1:28" ht="51.75" x14ac:dyDescent="0.45">
      <c r="A1280" s="6">
        <v>3177</v>
      </c>
      <c r="B1280" s="6">
        <v>90818</v>
      </c>
      <c r="C1280" s="7" t="s">
        <v>1363</v>
      </c>
      <c r="D1280" s="8" t="s">
        <v>28</v>
      </c>
      <c r="E1280" s="7" t="s">
        <v>147</v>
      </c>
      <c r="F1280" s="6">
        <v>0.1</v>
      </c>
      <c r="G1280" s="6">
        <v>62.18</v>
      </c>
      <c r="H1280" s="6">
        <v>10.84</v>
      </c>
      <c r="I1280" s="7" t="s">
        <v>43</v>
      </c>
      <c r="J1280" s="7" t="s">
        <v>44</v>
      </c>
      <c r="K1280" s="7" t="s">
        <v>32</v>
      </c>
      <c r="L1280" s="7" t="s">
        <v>99</v>
      </c>
      <c r="M1280" s="7" t="s">
        <v>112</v>
      </c>
      <c r="N1280" s="7" t="s">
        <v>1141</v>
      </c>
      <c r="O1280" s="6">
        <v>0.63</v>
      </c>
      <c r="P1280" s="7" t="s">
        <v>36</v>
      </c>
      <c r="Q1280" s="7" t="s">
        <v>37</v>
      </c>
      <c r="R1280" s="7" t="s">
        <v>96</v>
      </c>
      <c r="S1280" s="8" t="s">
        <v>1365</v>
      </c>
      <c r="T1280" s="6">
        <v>33458</v>
      </c>
      <c r="U1280" s="9">
        <v>42077</v>
      </c>
      <c r="V1280" s="9">
        <v>42079</v>
      </c>
      <c r="W1280" s="9" t="s">
        <v>2275</v>
      </c>
      <c r="X1280" s="10">
        <f>NETWORKDAYS(Table1[[#This Row],[Order Date]],Table1[[#This Row],[Ship Date]])</f>
        <v>1</v>
      </c>
      <c r="Y1280" s="6">
        <v>-29.666</v>
      </c>
      <c r="Z1280" s="6">
        <v>9</v>
      </c>
      <c r="AA1280" s="6">
        <v>511.57</v>
      </c>
      <c r="AB1280" s="6">
        <v>62.08</v>
      </c>
    </row>
    <row r="1281" spans="1:28" ht="51.75" x14ac:dyDescent="0.45">
      <c r="A1281" s="6">
        <v>594</v>
      </c>
      <c r="B1281" s="6">
        <v>86309</v>
      </c>
      <c r="C1281" s="7" t="s">
        <v>2162</v>
      </c>
      <c r="D1281" s="8" t="s">
        <v>42</v>
      </c>
      <c r="E1281" s="7" t="s">
        <v>29</v>
      </c>
      <c r="F1281" s="6">
        <v>0.09</v>
      </c>
      <c r="G1281" s="6">
        <v>13.79</v>
      </c>
      <c r="H1281" s="6">
        <v>8.7799999999999994</v>
      </c>
      <c r="I1281" s="7" t="s">
        <v>43</v>
      </c>
      <c r="J1281" s="7" t="s">
        <v>44</v>
      </c>
      <c r="K1281" s="7" t="s">
        <v>32</v>
      </c>
      <c r="L1281" s="7" t="s">
        <v>99</v>
      </c>
      <c r="M1281" s="7" t="s">
        <v>47</v>
      </c>
      <c r="N1281" s="7" t="s">
        <v>1238</v>
      </c>
      <c r="O1281" s="6">
        <v>0.43</v>
      </c>
      <c r="P1281" s="7" t="s">
        <v>36</v>
      </c>
      <c r="Q1281" s="7" t="s">
        <v>49</v>
      </c>
      <c r="R1281" s="7" t="s">
        <v>256</v>
      </c>
      <c r="S1281" s="8" t="s">
        <v>2163</v>
      </c>
      <c r="T1281" s="6">
        <v>46016</v>
      </c>
      <c r="U1281" s="9">
        <v>42078</v>
      </c>
      <c r="V1281" s="9">
        <v>42080</v>
      </c>
      <c r="W1281" s="9" t="s">
        <v>2275</v>
      </c>
      <c r="X1281" s="10">
        <f>NETWORKDAYS(Table1[[#This Row],[Order Date]],Table1[[#This Row],[Ship Date]])</f>
        <v>2</v>
      </c>
      <c r="Y1281" s="6">
        <v>-22.12</v>
      </c>
      <c r="Z1281" s="6">
        <v>1</v>
      </c>
      <c r="AA1281" s="6">
        <v>17.440000000000001</v>
      </c>
      <c r="AB1281" s="6">
        <v>13.7</v>
      </c>
    </row>
    <row r="1282" spans="1:28" ht="51.75" x14ac:dyDescent="0.45">
      <c r="A1282" s="6">
        <v>83</v>
      </c>
      <c r="B1282" s="6">
        <v>87365</v>
      </c>
      <c r="C1282" s="7" t="s">
        <v>2362</v>
      </c>
      <c r="D1282" s="8" t="s">
        <v>78</v>
      </c>
      <c r="E1282" s="7" t="s">
        <v>70</v>
      </c>
      <c r="F1282" s="6">
        <v>0.04</v>
      </c>
      <c r="G1282" s="6">
        <v>296.18</v>
      </c>
      <c r="H1282" s="6">
        <v>54.12</v>
      </c>
      <c r="I1282" s="7" t="s">
        <v>30</v>
      </c>
      <c r="J1282" s="7" t="s">
        <v>62</v>
      </c>
      <c r="K1282" s="7" t="s">
        <v>32</v>
      </c>
      <c r="L1282" s="7" t="s">
        <v>33</v>
      </c>
      <c r="M1282" s="7" t="s">
        <v>34</v>
      </c>
      <c r="N1282" s="7" t="s">
        <v>297</v>
      </c>
      <c r="O1282" s="6">
        <v>0.76</v>
      </c>
      <c r="P1282" s="7" t="s">
        <v>36</v>
      </c>
      <c r="Q1282" s="7" t="s">
        <v>82</v>
      </c>
      <c r="R1282" s="7" t="s">
        <v>173</v>
      </c>
      <c r="S1282" s="8" t="s">
        <v>1851</v>
      </c>
      <c r="T1282" s="6">
        <v>44708</v>
      </c>
      <c r="U1282" s="9">
        <v>42078</v>
      </c>
      <c r="V1282" s="9">
        <v>42078</v>
      </c>
      <c r="W1282" s="9" t="s">
        <v>2275</v>
      </c>
      <c r="X1282" s="10">
        <f>NETWORKDAYS(Table1[[#This Row],[Order Date]],Table1[[#This Row],[Ship Date]])</f>
        <v>0</v>
      </c>
      <c r="Y1282" s="6">
        <v>-715.77820599999995</v>
      </c>
      <c r="Z1282" s="6">
        <v>6</v>
      </c>
      <c r="AA1282" s="6">
        <v>1821.89</v>
      </c>
      <c r="AB1282" s="6">
        <v>296.14</v>
      </c>
    </row>
    <row r="1283" spans="1:28" ht="90" x14ac:dyDescent="0.45">
      <c r="A1283" s="6">
        <v>1123</v>
      </c>
      <c r="B1283" s="6">
        <v>87015</v>
      </c>
      <c r="C1283" s="7" t="s">
        <v>2179</v>
      </c>
      <c r="D1283" s="8" t="s">
        <v>53</v>
      </c>
      <c r="E1283" s="7" t="s">
        <v>70</v>
      </c>
      <c r="F1283" s="6">
        <v>0.03</v>
      </c>
      <c r="G1283" s="6">
        <v>7.3</v>
      </c>
      <c r="H1283" s="6">
        <v>7.72</v>
      </c>
      <c r="I1283" s="7" t="s">
        <v>43</v>
      </c>
      <c r="J1283" s="7" t="s">
        <v>31</v>
      </c>
      <c r="K1283" s="7" t="s">
        <v>45</v>
      </c>
      <c r="L1283" s="7" t="s">
        <v>46</v>
      </c>
      <c r="M1283" s="7" t="s">
        <v>47</v>
      </c>
      <c r="N1283" s="7" t="s">
        <v>2363</v>
      </c>
      <c r="O1283" s="6">
        <v>0.38</v>
      </c>
      <c r="P1283" s="7" t="s">
        <v>36</v>
      </c>
      <c r="Q1283" s="7" t="s">
        <v>58</v>
      </c>
      <c r="R1283" s="7" t="s">
        <v>59</v>
      </c>
      <c r="S1283" s="8" t="s">
        <v>2180</v>
      </c>
      <c r="T1283" s="6">
        <v>95661</v>
      </c>
      <c r="U1283" s="9">
        <v>42078</v>
      </c>
      <c r="V1283" s="9">
        <v>42081</v>
      </c>
      <c r="W1283" s="9" t="s">
        <v>2275</v>
      </c>
      <c r="X1283" s="10">
        <f>NETWORKDAYS(Table1[[#This Row],[Order Date]],Table1[[#This Row],[Ship Date]])</f>
        <v>3</v>
      </c>
      <c r="Y1283" s="6">
        <v>-127.05200000000001</v>
      </c>
      <c r="Z1283" s="6">
        <v>14</v>
      </c>
      <c r="AA1283" s="6">
        <v>103.61</v>
      </c>
      <c r="AB1283" s="6">
        <v>7.27</v>
      </c>
    </row>
    <row r="1284" spans="1:28" ht="90" x14ac:dyDescent="0.45">
      <c r="A1284" s="6">
        <v>2426</v>
      </c>
      <c r="B1284" s="6">
        <v>90859</v>
      </c>
      <c r="C1284" s="7" t="s">
        <v>1388</v>
      </c>
      <c r="D1284" s="8" t="s">
        <v>42</v>
      </c>
      <c r="E1284" s="7" t="s">
        <v>70</v>
      </c>
      <c r="F1284" s="6">
        <v>0.08</v>
      </c>
      <c r="G1284" s="6">
        <v>30.93</v>
      </c>
      <c r="H1284" s="6">
        <v>3.92</v>
      </c>
      <c r="I1284" s="7" t="s">
        <v>43</v>
      </c>
      <c r="J1284" s="7" t="s">
        <v>31</v>
      </c>
      <c r="K1284" s="7" t="s">
        <v>32</v>
      </c>
      <c r="L1284" s="7" t="s">
        <v>99</v>
      </c>
      <c r="M1284" s="7" t="s">
        <v>94</v>
      </c>
      <c r="N1284" s="7" t="s">
        <v>647</v>
      </c>
      <c r="O1284" s="6">
        <v>0.44</v>
      </c>
      <c r="P1284" s="7" t="s">
        <v>36</v>
      </c>
      <c r="Q1284" s="7" t="s">
        <v>49</v>
      </c>
      <c r="R1284" s="7" t="s">
        <v>236</v>
      </c>
      <c r="S1284" s="8" t="s">
        <v>1390</v>
      </c>
      <c r="T1284" s="6">
        <v>75061</v>
      </c>
      <c r="U1284" s="9">
        <v>42078</v>
      </c>
      <c r="V1284" s="9">
        <v>42079</v>
      </c>
      <c r="W1284" s="9" t="s">
        <v>2275</v>
      </c>
      <c r="X1284" s="10">
        <f>NETWORKDAYS(Table1[[#This Row],[Order Date]],Table1[[#This Row],[Ship Date]])</f>
        <v>1</v>
      </c>
      <c r="Y1284" s="6">
        <v>63.059100000000001</v>
      </c>
      <c r="Z1284" s="6">
        <v>3</v>
      </c>
      <c r="AA1284" s="6">
        <v>91.39</v>
      </c>
      <c r="AB1284" s="6">
        <v>30.85</v>
      </c>
    </row>
    <row r="1285" spans="1:28" ht="51.75" x14ac:dyDescent="0.45">
      <c r="A1285" s="6">
        <v>724</v>
      </c>
      <c r="B1285" s="6">
        <v>90359</v>
      </c>
      <c r="C1285" s="7" t="s">
        <v>2364</v>
      </c>
      <c r="D1285" s="8" t="s">
        <v>78</v>
      </c>
      <c r="E1285" s="7" t="s">
        <v>86</v>
      </c>
      <c r="F1285" s="6">
        <v>0.09</v>
      </c>
      <c r="G1285" s="6">
        <v>125.99</v>
      </c>
      <c r="H1285" s="6">
        <v>8.99</v>
      </c>
      <c r="I1285" s="7" t="s">
        <v>43</v>
      </c>
      <c r="J1285" s="7" t="s">
        <v>44</v>
      </c>
      <c r="K1285" s="7" t="s">
        <v>71</v>
      </c>
      <c r="L1285" s="7" t="s">
        <v>234</v>
      </c>
      <c r="M1285" s="7" t="s">
        <v>47</v>
      </c>
      <c r="N1285" s="7" t="s">
        <v>332</v>
      </c>
      <c r="O1285" s="6">
        <v>0.55000000000000004</v>
      </c>
      <c r="P1285" s="7" t="s">
        <v>36</v>
      </c>
      <c r="Q1285" s="7" t="s">
        <v>82</v>
      </c>
      <c r="R1285" s="7" t="s">
        <v>294</v>
      </c>
      <c r="S1285" s="8" t="s">
        <v>476</v>
      </c>
      <c r="T1285" s="6">
        <v>6614</v>
      </c>
      <c r="U1285" s="9">
        <v>42078</v>
      </c>
      <c r="V1285" s="9">
        <v>42079</v>
      </c>
      <c r="W1285" s="9" t="s">
        <v>2275</v>
      </c>
      <c r="X1285" s="10">
        <f>NETWORKDAYS(Table1[[#This Row],[Order Date]],Table1[[#This Row],[Ship Date]])</f>
        <v>1</v>
      </c>
      <c r="Y1285" s="6">
        <v>-605.37400000000002</v>
      </c>
      <c r="Z1285" s="6">
        <v>1</v>
      </c>
      <c r="AA1285" s="6">
        <v>100.38</v>
      </c>
      <c r="AB1285" s="6">
        <v>125.9</v>
      </c>
    </row>
    <row r="1286" spans="1:28" ht="77.25" x14ac:dyDescent="0.45">
      <c r="A1286" s="6">
        <v>727</v>
      </c>
      <c r="B1286" s="6">
        <v>90359</v>
      </c>
      <c r="C1286" s="7" t="s">
        <v>2365</v>
      </c>
      <c r="D1286" s="8" t="s">
        <v>78</v>
      </c>
      <c r="E1286" s="7" t="s">
        <v>86</v>
      </c>
      <c r="F1286" s="6">
        <v>0.1</v>
      </c>
      <c r="G1286" s="6">
        <v>17.98</v>
      </c>
      <c r="H1286" s="6">
        <v>4</v>
      </c>
      <c r="I1286" s="7" t="s">
        <v>43</v>
      </c>
      <c r="J1286" s="7" t="s">
        <v>44</v>
      </c>
      <c r="K1286" s="7" t="s">
        <v>71</v>
      </c>
      <c r="L1286" s="7" t="s">
        <v>93</v>
      </c>
      <c r="M1286" s="7" t="s">
        <v>47</v>
      </c>
      <c r="N1286" s="7" t="s">
        <v>2366</v>
      </c>
      <c r="O1286" s="6">
        <v>0.79</v>
      </c>
      <c r="P1286" s="7" t="s">
        <v>36</v>
      </c>
      <c r="Q1286" s="7" t="s">
        <v>82</v>
      </c>
      <c r="R1286" s="7" t="s">
        <v>298</v>
      </c>
      <c r="S1286" s="8" t="s">
        <v>1380</v>
      </c>
      <c r="T1286" s="6">
        <v>4240</v>
      </c>
      <c r="U1286" s="9">
        <v>42078</v>
      </c>
      <c r="V1286" s="9">
        <v>42079</v>
      </c>
      <c r="W1286" s="9" t="s">
        <v>2275</v>
      </c>
      <c r="X1286" s="10">
        <f>NETWORKDAYS(Table1[[#This Row],[Order Date]],Table1[[#This Row],[Ship Date]])</f>
        <v>1</v>
      </c>
      <c r="Y1286" s="6">
        <v>-99.55</v>
      </c>
      <c r="Z1286" s="6">
        <v>4</v>
      </c>
      <c r="AA1286" s="6">
        <v>66.319999999999993</v>
      </c>
      <c r="AB1286" s="6">
        <v>17.88</v>
      </c>
    </row>
    <row r="1287" spans="1:28" ht="64.5" x14ac:dyDescent="0.45">
      <c r="A1287" s="6">
        <v>2356</v>
      </c>
      <c r="B1287" s="6">
        <v>91305</v>
      </c>
      <c r="C1287" s="7" t="s">
        <v>2367</v>
      </c>
      <c r="D1287" s="8" t="s">
        <v>53</v>
      </c>
      <c r="E1287" s="7" t="s">
        <v>86</v>
      </c>
      <c r="F1287" s="6">
        <v>0</v>
      </c>
      <c r="G1287" s="6">
        <v>29.34</v>
      </c>
      <c r="H1287" s="6">
        <v>7.87</v>
      </c>
      <c r="I1287" s="7" t="s">
        <v>43</v>
      </c>
      <c r="J1287" s="7" t="s">
        <v>44</v>
      </c>
      <c r="K1287" s="7" t="s">
        <v>32</v>
      </c>
      <c r="L1287" s="7" t="s">
        <v>99</v>
      </c>
      <c r="M1287" s="7" t="s">
        <v>47</v>
      </c>
      <c r="N1287" s="7" t="s">
        <v>2368</v>
      </c>
      <c r="O1287" s="6">
        <v>0.54</v>
      </c>
      <c r="P1287" s="7" t="s">
        <v>36</v>
      </c>
      <c r="Q1287" s="7" t="s">
        <v>58</v>
      </c>
      <c r="R1287" s="7" t="s">
        <v>553</v>
      </c>
      <c r="S1287" s="8" t="s">
        <v>554</v>
      </c>
      <c r="T1287" s="6">
        <v>82901</v>
      </c>
      <c r="U1287" s="9">
        <v>42078</v>
      </c>
      <c r="V1287" s="9">
        <v>42080</v>
      </c>
      <c r="W1287" s="9" t="s">
        <v>2275</v>
      </c>
      <c r="X1287" s="10">
        <f>NETWORKDAYS(Table1[[#This Row],[Order Date]],Table1[[#This Row],[Ship Date]])</f>
        <v>2</v>
      </c>
      <c r="Y1287" s="6">
        <v>385.37</v>
      </c>
      <c r="Z1287" s="6">
        <v>22</v>
      </c>
      <c r="AA1287" s="6">
        <v>668.38</v>
      </c>
      <c r="AB1287" s="6">
        <v>29.34</v>
      </c>
    </row>
    <row r="1288" spans="1:28" ht="26.25" x14ac:dyDescent="0.45">
      <c r="A1288" s="6">
        <v>2372</v>
      </c>
      <c r="B1288" s="6">
        <v>90714</v>
      </c>
      <c r="C1288" s="7" t="s">
        <v>2369</v>
      </c>
      <c r="D1288" s="8" t="s">
        <v>42</v>
      </c>
      <c r="E1288" s="7" t="s">
        <v>86</v>
      </c>
      <c r="F1288" s="6">
        <v>0.01</v>
      </c>
      <c r="G1288" s="6">
        <v>1.76</v>
      </c>
      <c r="H1288" s="6">
        <v>0.7</v>
      </c>
      <c r="I1288" s="7" t="s">
        <v>43</v>
      </c>
      <c r="J1288" s="7" t="s">
        <v>62</v>
      </c>
      <c r="K1288" s="7" t="s">
        <v>45</v>
      </c>
      <c r="L1288" s="7" t="s">
        <v>105</v>
      </c>
      <c r="M1288" s="7" t="s">
        <v>56</v>
      </c>
      <c r="N1288" s="7" t="s">
        <v>439</v>
      </c>
      <c r="O1288" s="6">
        <v>0.56000000000000005</v>
      </c>
      <c r="P1288" s="7" t="s">
        <v>36</v>
      </c>
      <c r="Q1288" s="7" t="s">
        <v>49</v>
      </c>
      <c r="R1288" s="7" t="s">
        <v>50</v>
      </c>
      <c r="S1288" s="8" t="s">
        <v>2370</v>
      </c>
      <c r="T1288" s="6">
        <v>55803</v>
      </c>
      <c r="U1288" s="9">
        <v>42078</v>
      </c>
      <c r="V1288" s="9">
        <v>42079</v>
      </c>
      <c r="W1288" s="9" t="s">
        <v>2275</v>
      </c>
      <c r="X1288" s="10">
        <f>NETWORKDAYS(Table1[[#This Row],[Order Date]],Table1[[#This Row],[Ship Date]])</f>
        <v>1</v>
      </c>
      <c r="Y1288" s="6">
        <v>-1.56</v>
      </c>
      <c r="Z1288" s="6">
        <v>4</v>
      </c>
      <c r="AA1288" s="6">
        <v>7.2</v>
      </c>
      <c r="AB1288" s="6">
        <v>1.75</v>
      </c>
    </row>
    <row r="1289" spans="1:28" ht="39" x14ac:dyDescent="0.45">
      <c r="A1289" s="6">
        <v>871</v>
      </c>
      <c r="B1289" s="6">
        <v>90577</v>
      </c>
      <c r="C1289" s="7" t="s">
        <v>2371</v>
      </c>
      <c r="D1289" s="8" t="s">
        <v>53</v>
      </c>
      <c r="E1289" s="7" t="s">
        <v>147</v>
      </c>
      <c r="F1289" s="6">
        <v>0.03</v>
      </c>
      <c r="G1289" s="6">
        <v>14.2</v>
      </c>
      <c r="H1289" s="6">
        <v>5.3</v>
      </c>
      <c r="I1289" s="7" t="s">
        <v>43</v>
      </c>
      <c r="J1289" s="7" t="s">
        <v>87</v>
      </c>
      <c r="K1289" s="7" t="s">
        <v>32</v>
      </c>
      <c r="L1289" s="7" t="s">
        <v>99</v>
      </c>
      <c r="M1289" s="7" t="s">
        <v>56</v>
      </c>
      <c r="N1289" s="7" t="s">
        <v>712</v>
      </c>
      <c r="O1289" s="6">
        <v>0.46</v>
      </c>
      <c r="P1289" s="7" t="s">
        <v>36</v>
      </c>
      <c r="Q1289" s="7" t="s">
        <v>58</v>
      </c>
      <c r="R1289" s="7" t="s">
        <v>718</v>
      </c>
      <c r="S1289" s="8" t="s">
        <v>2372</v>
      </c>
      <c r="T1289" s="6">
        <v>89502</v>
      </c>
      <c r="U1289" s="9">
        <v>42078</v>
      </c>
      <c r="V1289" s="9">
        <v>42080</v>
      </c>
      <c r="W1289" s="9" t="s">
        <v>2275</v>
      </c>
      <c r="X1289" s="10">
        <f>NETWORKDAYS(Table1[[#This Row],[Order Date]],Table1[[#This Row],[Ship Date]])</f>
        <v>2</v>
      </c>
      <c r="Y1289" s="6">
        <v>21.555599999999998</v>
      </c>
      <c r="Z1289" s="6">
        <v>2</v>
      </c>
      <c r="AA1289" s="6">
        <v>31.24</v>
      </c>
      <c r="AB1289" s="6">
        <v>14.17</v>
      </c>
    </row>
    <row r="1290" spans="1:28" ht="39" x14ac:dyDescent="0.45">
      <c r="A1290" s="6">
        <v>1646</v>
      </c>
      <c r="B1290" s="6">
        <v>90932</v>
      </c>
      <c r="C1290" s="7" t="s">
        <v>2373</v>
      </c>
      <c r="D1290" s="8" t="s">
        <v>78</v>
      </c>
      <c r="E1290" s="7" t="s">
        <v>147</v>
      </c>
      <c r="F1290" s="6">
        <v>0.06</v>
      </c>
      <c r="G1290" s="6">
        <v>3.29</v>
      </c>
      <c r="H1290" s="6">
        <v>1.35</v>
      </c>
      <c r="I1290" s="7" t="s">
        <v>43</v>
      </c>
      <c r="J1290" s="7" t="s">
        <v>31</v>
      </c>
      <c r="K1290" s="7" t="s">
        <v>45</v>
      </c>
      <c r="L1290" s="7" t="s">
        <v>409</v>
      </c>
      <c r="M1290" s="7" t="s">
        <v>56</v>
      </c>
      <c r="N1290" s="7" t="s">
        <v>1782</v>
      </c>
      <c r="O1290" s="6">
        <v>0.4</v>
      </c>
      <c r="P1290" s="7" t="s">
        <v>36</v>
      </c>
      <c r="Q1290" s="7" t="s">
        <v>82</v>
      </c>
      <c r="R1290" s="7" t="s">
        <v>83</v>
      </c>
      <c r="S1290" s="8" t="s">
        <v>2374</v>
      </c>
      <c r="T1290" s="6">
        <v>11714</v>
      </c>
      <c r="U1290" s="9">
        <v>42078</v>
      </c>
      <c r="V1290" s="9">
        <v>42080</v>
      </c>
      <c r="W1290" s="9" t="s">
        <v>2275</v>
      </c>
      <c r="X1290" s="10">
        <f>NETWORKDAYS(Table1[[#This Row],[Order Date]],Table1[[#This Row],[Ship Date]])</f>
        <v>2</v>
      </c>
      <c r="Y1290" s="6">
        <v>8.5299999999999994</v>
      </c>
      <c r="Z1290" s="6">
        <v>11</v>
      </c>
      <c r="AA1290" s="6">
        <v>35.97</v>
      </c>
      <c r="AB1290" s="6">
        <v>3.23</v>
      </c>
    </row>
    <row r="1291" spans="1:28" ht="77.25" x14ac:dyDescent="0.45">
      <c r="A1291" s="6">
        <v>853</v>
      </c>
      <c r="B1291" s="6">
        <v>88570</v>
      </c>
      <c r="C1291" s="7" t="s">
        <v>2375</v>
      </c>
      <c r="D1291" s="8" t="s">
        <v>53</v>
      </c>
      <c r="E1291" s="7" t="s">
        <v>70</v>
      </c>
      <c r="F1291" s="6">
        <v>0.05</v>
      </c>
      <c r="G1291" s="6">
        <v>4.24</v>
      </c>
      <c r="H1291" s="6">
        <v>5.41</v>
      </c>
      <c r="I1291" s="7" t="s">
        <v>43</v>
      </c>
      <c r="J1291" s="7" t="s">
        <v>31</v>
      </c>
      <c r="K1291" s="7" t="s">
        <v>45</v>
      </c>
      <c r="L1291" s="7" t="s">
        <v>46</v>
      </c>
      <c r="M1291" s="7" t="s">
        <v>47</v>
      </c>
      <c r="N1291" s="7" t="s">
        <v>358</v>
      </c>
      <c r="O1291" s="6">
        <v>0.35</v>
      </c>
      <c r="P1291" s="7" t="s">
        <v>36</v>
      </c>
      <c r="Q1291" s="7" t="s">
        <v>58</v>
      </c>
      <c r="R1291" s="7" t="s">
        <v>59</v>
      </c>
      <c r="S1291" s="8" t="s">
        <v>2376</v>
      </c>
      <c r="T1291" s="6">
        <v>92345</v>
      </c>
      <c r="U1291" s="9">
        <v>42079</v>
      </c>
      <c r="V1291" s="9">
        <v>42081</v>
      </c>
      <c r="W1291" s="9" t="s">
        <v>2275</v>
      </c>
      <c r="X1291" s="10">
        <f>NETWORKDAYS(Table1[[#This Row],[Order Date]],Table1[[#This Row],[Ship Date]])</f>
        <v>3</v>
      </c>
      <c r="Y1291" s="6">
        <v>-89.216999999999999</v>
      </c>
      <c r="Z1291" s="6">
        <v>12</v>
      </c>
      <c r="AA1291" s="6">
        <v>50.83</v>
      </c>
      <c r="AB1291" s="6">
        <v>4.1900000000000004</v>
      </c>
    </row>
    <row r="1292" spans="1:28" ht="102.75" x14ac:dyDescent="0.45">
      <c r="A1292" s="6">
        <v>2272</v>
      </c>
      <c r="B1292" s="6">
        <v>90110</v>
      </c>
      <c r="C1292" s="7" t="s">
        <v>2377</v>
      </c>
      <c r="D1292" s="8" t="s">
        <v>42</v>
      </c>
      <c r="E1292" s="7" t="s">
        <v>70</v>
      </c>
      <c r="F1292" s="6">
        <v>0.08</v>
      </c>
      <c r="G1292" s="6">
        <v>15.73</v>
      </c>
      <c r="H1292" s="6">
        <v>7.42</v>
      </c>
      <c r="I1292" s="7" t="s">
        <v>54</v>
      </c>
      <c r="J1292" s="7" t="s">
        <v>62</v>
      </c>
      <c r="K1292" s="7" t="s">
        <v>45</v>
      </c>
      <c r="L1292" s="7" t="s">
        <v>519</v>
      </c>
      <c r="M1292" s="7" t="s">
        <v>94</v>
      </c>
      <c r="N1292" s="7" t="s">
        <v>2378</v>
      </c>
      <c r="O1292" s="6">
        <v>0.56000000000000005</v>
      </c>
      <c r="P1292" s="7" t="s">
        <v>36</v>
      </c>
      <c r="Q1292" s="7" t="s">
        <v>49</v>
      </c>
      <c r="R1292" s="7" t="s">
        <v>236</v>
      </c>
      <c r="S1292" s="8" t="s">
        <v>2379</v>
      </c>
      <c r="T1292" s="6">
        <v>76543</v>
      </c>
      <c r="U1292" s="9">
        <v>42079</v>
      </c>
      <c r="V1292" s="9">
        <v>42081</v>
      </c>
      <c r="W1292" s="9" t="s">
        <v>2275</v>
      </c>
      <c r="X1292" s="10">
        <f>NETWORKDAYS(Table1[[#This Row],[Order Date]],Table1[[#This Row],[Ship Date]])</f>
        <v>3</v>
      </c>
      <c r="Y1292" s="6">
        <v>-37.6</v>
      </c>
      <c r="Z1292" s="6">
        <v>5</v>
      </c>
      <c r="AA1292" s="6">
        <v>78.08</v>
      </c>
      <c r="AB1292" s="6">
        <v>15.65</v>
      </c>
    </row>
    <row r="1293" spans="1:28" ht="102.75" x14ac:dyDescent="0.45">
      <c r="A1293" s="6">
        <v>2323</v>
      </c>
      <c r="B1293" s="6">
        <v>88721</v>
      </c>
      <c r="C1293" s="7" t="s">
        <v>2169</v>
      </c>
      <c r="D1293" s="8" t="s">
        <v>53</v>
      </c>
      <c r="E1293" s="7" t="s">
        <v>70</v>
      </c>
      <c r="F1293" s="6">
        <v>0.08</v>
      </c>
      <c r="G1293" s="6">
        <v>68.81</v>
      </c>
      <c r="H1293" s="6">
        <v>60</v>
      </c>
      <c r="I1293" s="7" t="s">
        <v>30</v>
      </c>
      <c r="J1293" s="7" t="s">
        <v>31</v>
      </c>
      <c r="K1293" s="7" t="s">
        <v>45</v>
      </c>
      <c r="L1293" s="7" t="s">
        <v>63</v>
      </c>
      <c r="M1293" s="7" t="s">
        <v>73</v>
      </c>
      <c r="N1293" s="7" t="s">
        <v>1906</v>
      </c>
      <c r="O1293" s="6">
        <v>0.41</v>
      </c>
      <c r="P1293" s="7" t="s">
        <v>36</v>
      </c>
      <c r="Q1293" s="7" t="s">
        <v>58</v>
      </c>
      <c r="R1293" s="7" t="s">
        <v>59</v>
      </c>
      <c r="S1293" s="8" t="s">
        <v>1121</v>
      </c>
      <c r="T1293" s="6">
        <v>92236</v>
      </c>
      <c r="U1293" s="9">
        <v>42079</v>
      </c>
      <c r="V1293" s="9">
        <v>42080</v>
      </c>
      <c r="W1293" s="9" t="s">
        <v>2275</v>
      </c>
      <c r="X1293" s="10">
        <f>NETWORKDAYS(Table1[[#This Row],[Order Date]],Table1[[#This Row],[Ship Date]])</f>
        <v>2</v>
      </c>
      <c r="Y1293" s="6">
        <v>-550.42999999999995</v>
      </c>
      <c r="Z1293" s="6">
        <v>5</v>
      </c>
      <c r="AA1293" s="6">
        <v>337.86</v>
      </c>
      <c r="AB1293" s="6">
        <v>68.73</v>
      </c>
    </row>
    <row r="1294" spans="1:28" ht="77.25" x14ac:dyDescent="0.45">
      <c r="A1294" s="6">
        <v>2323</v>
      </c>
      <c r="B1294" s="6">
        <v>88721</v>
      </c>
      <c r="C1294" s="7" t="s">
        <v>2169</v>
      </c>
      <c r="D1294" s="8" t="s">
        <v>53</v>
      </c>
      <c r="E1294" s="7" t="s">
        <v>70</v>
      </c>
      <c r="F1294" s="6">
        <v>0.04</v>
      </c>
      <c r="G1294" s="6">
        <v>21.38</v>
      </c>
      <c r="H1294" s="6">
        <v>8.99</v>
      </c>
      <c r="I1294" s="7" t="s">
        <v>43</v>
      </c>
      <c r="J1294" s="7" t="s">
        <v>31</v>
      </c>
      <c r="K1294" s="7" t="s">
        <v>45</v>
      </c>
      <c r="L1294" s="7" t="s">
        <v>105</v>
      </c>
      <c r="M1294" s="7" t="s">
        <v>94</v>
      </c>
      <c r="N1294" s="7" t="s">
        <v>2380</v>
      </c>
      <c r="O1294" s="6">
        <v>0.59</v>
      </c>
      <c r="P1294" s="7" t="s">
        <v>36</v>
      </c>
      <c r="Q1294" s="7" t="s">
        <v>58</v>
      </c>
      <c r="R1294" s="7" t="s">
        <v>59</v>
      </c>
      <c r="S1294" s="8" t="s">
        <v>1121</v>
      </c>
      <c r="T1294" s="6">
        <v>92236</v>
      </c>
      <c r="U1294" s="9">
        <v>42079</v>
      </c>
      <c r="V1294" s="9">
        <v>42081</v>
      </c>
      <c r="W1294" s="9" t="s">
        <v>2275</v>
      </c>
      <c r="X1294" s="10">
        <f>NETWORKDAYS(Table1[[#This Row],[Order Date]],Table1[[#This Row],[Ship Date]])</f>
        <v>3</v>
      </c>
      <c r="Y1294" s="6">
        <v>-52.12</v>
      </c>
      <c r="Z1294" s="6">
        <v>4</v>
      </c>
      <c r="AA1294" s="6">
        <v>84.21</v>
      </c>
      <c r="AB1294" s="6">
        <v>21.34</v>
      </c>
    </row>
    <row r="1295" spans="1:28" ht="39" x14ac:dyDescent="0.45">
      <c r="A1295" s="6">
        <v>145</v>
      </c>
      <c r="B1295" s="6">
        <v>91089</v>
      </c>
      <c r="C1295" s="7" t="s">
        <v>1517</v>
      </c>
      <c r="D1295" s="8" t="s">
        <v>78</v>
      </c>
      <c r="E1295" s="7" t="s">
        <v>79</v>
      </c>
      <c r="F1295" s="6">
        <v>7.0000000000000007E-2</v>
      </c>
      <c r="G1295" s="6">
        <v>154.13</v>
      </c>
      <c r="H1295" s="6">
        <v>69</v>
      </c>
      <c r="I1295" s="7" t="s">
        <v>54</v>
      </c>
      <c r="J1295" s="7" t="s">
        <v>87</v>
      </c>
      <c r="K1295" s="7" t="s">
        <v>32</v>
      </c>
      <c r="L1295" s="7" t="s">
        <v>33</v>
      </c>
      <c r="M1295" s="7" t="s">
        <v>131</v>
      </c>
      <c r="N1295" s="7" t="s">
        <v>2284</v>
      </c>
      <c r="O1295" s="6">
        <v>0.68</v>
      </c>
      <c r="P1295" s="7" t="s">
        <v>36</v>
      </c>
      <c r="Q1295" s="7" t="s">
        <v>82</v>
      </c>
      <c r="R1295" s="7" t="s">
        <v>291</v>
      </c>
      <c r="S1295" s="8" t="s">
        <v>1519</v>
      </c>
      <c r="T1295" s="6">
        <v>15122</v>
      </c>
      <c r="U1295" s="9">
        <v>42079</v>
      </c>
      <c r="V1295" s="9">
        <v>42079</v>
      </c>
      <c r="W1295" s="9" t="s">
        <v>2275</v>
      </c>
      <c r="X1295" s="10">
        <f>NETWORKDAYS(Table1[[#This Row],[Order Date]],Table1[[#This Row],[Ship Date]])</f>
        <v>1</v>
      </c>
      <c r="Y1295" s="6">
        <v>-634.73410000000001</v>
      </c>
      <c r="Z1295" s="6">
        <v>3</v>
      </c>
      <c r="AA1295" s="6">
        <v>453.62</v>
      </c>
      <c r="AB1295" s="6">
        <v>154.06</v>
      </c>
    </row>
    <row r="1296" spans="1:28" ht="26.25" x14ac:dyDescent="0.45">
      <c r="A1296" s="6">
        <v>1068</v>
      </c>
      <c r="B1296" s="6">
        <v>87109</v>
      </c>
      <c r="C1296" s="7" t="s">
        <v>2381</v>
      </c>
      <c r="D1296" s="8" t="s">
        <v>42</v>
      </c>
      <c r="E1296" s="7" t="s">
        <v>79</v>
      </c>
      <c r="F1296" s="6">
        <v>0.04</v>
      </c>
      <c r="G1296" s="6">
        <v>22.84</v>
      </c>
      <c r="H1296" s="6">
        <v>16.87</v>
      </c>
      <c r="I1296" s="7" t="s">
        <v>43</v>
      </c>
      <c r="J1296" s="7" t="s">
        <v>87</v>
      </c>
      <c r="K1296" s="7" t="s">
        <v>45</v>
      </c>
      <c r="L1296" s="7" t="s">
        <v>55</v>
      </c>
      <c r="M1296" s="7" t="s">
        <v>47</v>
      </c>
      <c r="N1296" s="7" t="s">
        <v>2382</v>
      </c>
      <c r="O1296" s="6">
        <v>0.39</v>
      </c>
      <c r="P1296" s="7" t="s">
        <v>36</v>
      </c>
      <c r="Q1296" s="7" t="s">
        <v>49</v>
      </c>
      <c r="R1296" s="7" t="s">
        <v>75</v>
      </c>
      <c r="S1296" s="8" t="s">
        <v>2383</v>
      </c>
      <c r="T1296" s="6">
        <v>60409</v>
      </c>
      <c r="U1296" s="9">
        <v>42079</v>
      </c>
      <c r="V1296" s="9">
        <v>42079</v>
      </c>
      <c r="W1296" s="9" t="s">
        <v>2275</v>
      </c>
      <c r="X1296" s="10">
        <f>NETWORKDAYS(Table1[[#This Row],[Order Date]],Table1[[#This Row],[Ship Date]])</f>
        <v>1</v>
      </c>
      <c r="Y1296" s="6">
        <v>-97.28</v>
      </c>
      <c r="Z1296" s="6">
        <v>12</v>
      </c>
      <c r="AA1296" s="6">
        <v>286.39999999999998</v>
      </c>
      <c r="AB1296" s="6">
        <v>22.8</v>
      </c>
    </row>
    <row r="1297" spans="1:28" ht="77.25" x14ac:dyDescent="0.45">
      <c r="A1297" s="6">
        <v>2157</v>
      </c>
      <c r="B1297" s="6">
        <v>90385</v>
      </c>
      <c r="C1297" s="7" t="s">
        <v>646</v>
      </c>
      <c r="D1297" s="8" t="s">
        <v>42</v>
      </c>
      <c r="E1297" s="7" t="s">
        <v>79</v>
      </c>
      <c r="F1297" s="6">
        <v>0.05</v>
      </c>
      <c r="G1297" s="6">
        <v>55.5</v>
      </c>
      <c r="H1297" s="6">
        <v>52.2</v>
      </c>
      <c r="I1297" s="7" t="s">
        <v>43</v>
      </c>
      <c r="J1297" s="7" t="s">
        <v>87</v>
      </c>
      <c r="K1297" s="7" t="s">
        <v>32</v>
      </c>
      <c r="L1297" s="7" t="s">
        <v>99</v>
      </c>
      <c r="M1297" s="7" t="s">
        <v>112</v>
      </c>
      <c r="N1297" s="7" t="s">
        <v>2384</v>
      </c>
      <c r="O1297" s="6">
        <v>0.72</v>
      </c>
      <c r="P1297" s="7" t="s">
        <v>36</v>
      </c>
      <c r="Q1297" s="7" t="s">
        <v>49</v>
      </c>
      <c r="R1297" s="7" t="s">
        <v>192</v>
      </c>
      <c r="S1297" s="8" t="s">
        <v>648</v>
      </c>
      <c r="T1297" s="6">
        <v>48093</v>
      </c>
      <c r="U1297" s="9">
        <v>42079</v>
      </c>
      <c r="V1297" s="9">
        <v>42079</v>
      </c>
      <c r="W1297" s="9" t="s">
        <v>2275</v>
      </c>
      <c r="X1297" s="10">
        <f>NETWORKDAYS(Table1[[#This Row],[Order Date]],Table1[[#This Row],[Ship Date]])</f>
        <v>1</v>
      </c>
      <c r="Y1297" s="6">
        <v>-118.54</v>
      </c>
      <c r="Z1297" s="6">
        <v>4</v>
      </c>
      <c r="AA1297" s="6">
        <v>253.87</v>
      </c>
      <c r="AB1297" s="6">
        <v>55.45</v>
      </c>
    </row>
    <row r="1298" spans="1:28" ht="64.5" x14ac:dyDescent="0.45">
      <c r="A1298" s="6">
        <v>2157</v>
      </c>
      <c r="B1298" s="6">
        <v>90385</v>
      </c>
      <c r="C1298" s="7" t="s">
        <v>646</v>
      </c>
      <c r="D1298" s="8" t="s">
        <v>42</v>
      </c>
      <c r="E1298" s="7" t="s">
        <v>79</v>
      </c>
      <c r="F1298" s="6">
        <v>0.05</v>
      </c>
      <c r="G1298" s="6">
        <v>442.14</v>
      </c>
      <c r="H1298" s="6">
        <v>14.7</v>
      </c>
      <c r="I1298" s="7" t="s">
        <v>30</v>
      </c>
      <c r="J1298" s="7" t="s">
        <v>87</v>
      </c>
      <c r="K1298" s="7" t="s">
        <v>71</v>
      </c>
      <c r="L1298" s="7" t="s">
        <v>72</v>
      </c>
      <c r="M1298" s="7" t="s">
        <v>73</v>
      </c>
      <c r="N1298" s="7" t="s">
        <v>1222</v>
      </c>
      <c r="O1298" s="6">
        <v>0.56000000000000005</v>
      </c>
      <c r="P1298" s="7" t="s">
        <v>36</v>
      </c>
      <c r="Q1298" s="7" t="s">
        <v>49</v>
      </c>
      <c r="R1298" s="7" t="s">
        <v>192</v>
      </c>
      <c r="S1298" s="8" t="s">
        <v>648</v>
      </c>
      <c r="T1298" s="6">
        <v>48093</v>
      </c>
      <c r="U1298" s="9">
        <v>42079</v>
      </c>
      <c r="V1298" s="9">
        <v>42088</v>
      </c>
      <c r="W1298" s="9" t="s">
        <v>2275</v>
      </c>
      <c r="X1298" s="10">
        <f>NETWORKDAYS(Table1[[#This Row],[Order Date]],Table1[[#This Row],[Ship Date]])</f>
        <v>8</v>
      </c>
      <c r="Y1298" s="6">
        <v>2963.48</v>
      </c>
      <c r="Z1298" s="6">
        <v>14</v>
      </c>
      <c r="AA1298" s="6">
        <v>5880.46</v>
      </c>
      <c r="AB1298" s="6">
        <v>442.09</v>
      </c>
    </row>
    <row r="1299" spans="1:28" ht="77.25" x14ac:dyDescent="0.45">
      <c r="A1299" s="6">
        <v>1241</v>
      </c>
      <c r="B1299" s="6">
        <v>90880</v>
      </c>
      <c r="C1299" s="7" t="s">
        <v>2385</v>
      </c>
      <c r="D1299" s="8" t="s">
        <v>28</v>
      </c>
      <c r="E1299" s="7" t="s">
        <v>147</v>
      </c>
      <c r="F1299" s="6">
        <v>0</v>
      </c>
      <c r="G1299" s="6">
        <v>387.99</v>
      </c>
      <c r="H1299" s="6">
        <v>19.989999999999998</v>
      </c>
      <c r="I1299" s="7" t="s">
        <v>43</v>
      </c>
      <c r="J1299" s="7" t="s">
        <v>62</v>
      </c>
      <c r="K1299" s="7" t="s">
        <v>45</v>
      </c>
      <c r="L1299" s="7" t="s">
        <v>46</v>
      </c>
      <c r="M1299" s="7" t="s">
        <v>47</v>
      </c>
      <c r="N1299" s="7" t="s">
        <v>2386</v>
      </c>
      <c r="O1299" s="6">
        <v>0.38</v>
      </c>
      <c r="P1299" s="7" t="s">
        <v>36</v>
      </c>
      <c r="Q1299" s="7" t="s">
        <v>37</v>
      </c>
      <c r="R1299" s="7" t="s">
        <v>128</v>
      </c>
      <c r="S1299" s="8" t="s">
        <v>1111</v>
      </c>
      <c r="T1299" s="6">
        <v>36830</v>
      </c>
      <c r="U1299" s="9">
        <v>42079</v>
      </c>
      <c r="V1299" s="9">
        <v>42080</v>
      </c>
      <c r="W1299" s="9" t="s">
        <v>2275</v>
      </c>
      <c r="X1299" s="10">
        <f>NETWORKDAYS(Table1[[#This Row],[Order Date]],Table1[[#This Row],[Ship Date]])</f>
        <v>2</v>
      </c>
      <c r="Y1299" s="6">
        <v>-70.14</v>
      </c>
      <c r="Z1299" s="6">
        <v>23</v>
      </c>
      <c r="AA1299" s="6">
        <v>9280.7199999999993</v>
      </c>
      <c r="AB1299" s="6">
        <v>387.99</v>
      </c>
    </row>
    <row r="1300" spans="1:28" ht="77.25" x14ac:dyDescent="0.45">
      <c r="A1300" s="6">
        <v>1711</v>
      </c>
      <c r="B1300" s="6">
        <v>87747</v>
      </c>
      <c r="C1300" s="7" t="s">
        <v>2387</v>
      </c>
      <c r="D1300" s="8" t="s">
        <v>28</v>
      </c>
      <c r="E1300" s="7" t="s">
        <v>147</v>
      </c>
      <c r="F1300" s="6">
        <v>7.0000000000000007E-2</v>
      </c>
      <c r="G1300" s="6">
        <v>7.59</v>
      </c>
      <c r="H1300" s="6">
        <v>4</v>
      </c>
      <c r="I1300" s="7" t="s">
        <v>43</v>
      </c>
      <c r="J1300" s="7" t="s">
        <v>62</v>
      </c>
      <c r="K1300" s="7" t="s">
        <v>32</v>
      </c>
      <c r="L1300" s="7" t="s">
        <v>99</v>
      </c>
      <c r="M1300" s="7" t="s">
        <v>56</v>
      </c>
      <c r="N1300" s="7" t="s">
        <v>660</v>
      </c>
      <c r="O1300" s="6">
        <v>0.42</v>
      </c>
      <c r="P1300" s="7" t="s">
        <v>36</v>
      </c>
      <c r="Q1300" s="7" t="s">
        <v>37</v>
      </c>
      <c r="R1300" s="7" t="s">
        <v>252</v>
      </c>
      <c r="S1300" s="8" t="s">
        <v>2388</v>
      </c>
      <c r="T1300" s="6">
        <v>30062</v>
      </c>
      <c r="U1300" s="9">
        <v>42079</v>
      </c>
      <c r="V1300" s="9">
        <v>42081</v>
      </c>
      <c r="W1300" s="9" t="s">
        <v>2275</v>
      </c>
      <c r="X1300" s="10">
        <f>NETWORKDAYS(Table1[[#This Row],[Order Date]],Table1[[#This Row],[Ship Date]])</f>
        <v>3</v>
      </c>
      <c r="Y1300" s="6">
        <v>-167.048</v>
      </c>
      <c r="Z1300" s="6">
        <v>3</v>
      </c>
      <c r="AA1300" s="6">
        <v>22.48</v>
      </c>
      <c r="AB1300" s="6">
        <v>7.52</v>
      </c>
    </row>
    <row r="1301" spans="1:28" ht="77.25" x14ac:dyDescent="0.45">
      <c r="A1301" s="6">
        <v>2030</v>
      </c>
      <c r="B1301" s="6">
        <v>91059</v>
      </c>
      <c r="C1301" s="7" t="s">
        <v>2389</v>
      </c>
      <c r="D1301" s="8" t="s">
        <v>42</v>
      </c>
      <c r="E1301" s="7" t="s">
        <v>29</v>
      </c>
      <c r="F1301" s="6">
        <v>0.04</v>
      </c>
      <c r="G1301" s="6">
        <v>120.97</v>
      </c>
      <c r="H1301" s="6">
        <v>7.11</v>
      </c>
      <c r="I1301" s="7" t="s">
        <v>43</v>
      </c>
      <c r="J1301" s="7" t="s">
        <v>62</v>
      </c>
      <c r="K1301" s="7" t="s">
        <v>71</v>
      </c>
      <c r="L1301" s="7" t="s">
        <v>72</v>
      </c>
      <c r="M1301" s="7" t="s">
        <v>112</v>
      </c>
      <c r="N1301" s="7" t="s">
        <v>2390</v>
      </c>
      <c r="O1301" s="6">
        <v>0.36</v>
      </c>
      <c r="P1301" s="7" t="s">
        <v>36</v>
      </c>
      <c r="Q1301" s="7" t="s">
        <v>49</v>
      </c>
      <c r="R1301" s="7" t="s">
        <v>236</v>
      </c>
      <c r="S1301" s="8" t="s">
        <v>431</v>
      </c>
      <c r="T1301" s="6">
        <v>75401</v>
      </c>
      <c r="U1301" s="9">
        <v>42080</v>
      </c>
      <c r="V1301" s="9">
        <v>42080</v>
      </c>
      <c r="W1301" s="9" t="s">
        <v>2275</v>
      </c>
      <c r="X1301" s="10">
        <f>NETWORKDAYS(Table1[[#This Row],[Order Date]],Table1[[#This Row],[Ship Date]])</f>
        <v>1</v>
      </c>
      <c r="Y1301" s="6">
        <v>1320.5496000000001</v>
      </c>
      <c r="Z1301" s="6">
        <v>16</v>
      </c>
      <c r="AA1301" s="6">
        <v>1913.84</v>
      </c>
      <c r="AB1301" s="6">
        <v>120.93</v>
      </c>
    </row>
    <row r="1302" spans="1:28" ht="51.75" x14ac:dyDescent="0.45">
      <c r="A1302" s="6">
        <v>2030</v>
      </c>
      <c r="B1302" s="6">
        <v>91059</v>
      </c>
      <c r="C1302" s="7" t="s">
        <v>2389</v>
      </c>
      <c r="D1302" s="8" t="s">
        <v>42</v>
      </c>
      <c r="E1302" s="7" t="s">
        <v>29</v>
      </c>
      <c r="F1302" s="6">
        <v>0</v>
      </c>
      <c r="G1302" s="6">
        <v>195.99</v>
      </c>
      <c r="H1302" s="6">
        <v>4.2</v>
      </c>
      <c r="I1302" s="7" t="s">
        <v>43</v>
      </c>
      <c r="J1302" s="7" t="s">
        <v>62</v>
      </c>
      <c r="K1302" s="7" t="s">
        <v>71</v>
      </c>
      <c r="L1302" s="7" t="s">
        <v>234</v>
      </c>
      <c r="M1302" s="7" t="s">
        <v>47</v>
      </c>
      <c r="N1302" s="7" t="s">
        <v>2391</v>
      </c>
      <c r="O1302" s="6">
        <v>0.6</v>
      </c>
      <c r="P1302" s="7" t="s">
        <v>36</v>
      </c>
      <c r="Q1302" s="7" t="s">
        <v>49</v>
      </c>
      <c r="R1302" s="7" t="s">
        <v>236</v>
      </c>
      <c r="S1302" s="8" t="s">
        <v>431</v>
      </c>
      <c r="T1302" s="6">
        <v>75401</v>
      </c>
      <c r="U1302" s="9">
        <v>42080</v>
      </c>
      <c r="V1302" s="9">
        <v>42082</v>
      </c>
      <c r="W1302" s="9" t="s">
        <v>2275</v>
      </c>
      <c r="X1302" s="10">
        <f>NETWORKDAYS(Table1[[#This Row],[Order Date]],Table1[[#This Row],[Ship Date]])</f>
        <v>3</v>
      </c>
      <c r="Y1302" s="6">
        <v>1585.5029999999999</v>
      </c>
      <c r="Z1302" s="6">
        <v>16</v>
      </c>
      <c r="AA1302" s="6">
        <v>2692.12</v>
      </c>
      <c r="AB1302" s="6">
        <v>195.99</v>
      </c>
    </row>
    <row r="1303" spans="1:28" ht="51.75" x14ac:dyDescent="0.45">
      <c r="A1303" s="6">
        <v>2647</v>
      </c>
      <c r="B1303" s="6">
        <v>91386</v>
      </c>
      <c r="C1303" s="7" t="s">
        <v>2392</v>
      </c>
      <c r="D1303" s="8" t="s">
        <v>53</v>
      </c>
      <c r="E1303" s="7" t="s">
        <v>79</v>
      </c>
      <c r="F1303" s="6">
        <v>0.1</v>
      </c>
      <c r="G1303" s="6">
        <v>10.98</v>
      </c>
      <c r="H1303" s="6">
        <v>3.99</v>
      </c>
      <c r="I1303" s="7" t="s">
        <v>43</v>
      </c>
      <c r="J1303" s="7" t="s">
        <v>62</v>
      </c>
      <c r="K1303" s="7" t="s">
        <v>45</v>
      </c>
      <c r="L1303" s="7" t="s">
        <v>63</v>
      </c>
      <c r="M1303" s="7" t="s">
        <v>47</v>
      </c>
      <c r="N1303" s="7" t="s">
        <v>2393</v>
      </c>
      <c r="O1303" s="6">
        <v>0.57999999999999996</v>
      </c>
      <c r="P1303" s="7" t="s">
        <v>36</v>
      </c>
      <c r="Q1303" s="7" t="s">
        <v>58</v>
      </c>
      <c r="R1303" s="7" t="s">
        <v>59</v>
      </c>
      <c r="S1303" s="8" t="s">
        <v>2394</v>
      </c>
      <c r="T1303" s="6">
        <v>93309</v>
      </c>
      <c r="U1303" s="9">
        <v>42080</v>
      </c>
      <c r="V1303" s="9">
        <v>42087</v>
      </c>
      <c r="W1303" s="9" t="s">
        <v>2275</v>
      </c>
      <c r="X1303" s="10">
        <f>NETWORKDAYS(Table1[[#This Row],[Order Date]],Table1[[#This Row],[Ship Date]])</f>
        <v>6</v>
      </c>
      <c r="Y1303" s="6">
        <v>-21.03</v>
      </c>
      <c r="Z1303" s="6">
        <v>5</v>
      </c>
      <c r="AA1303" s="6">
        <v>52.21</v>
      </c>
      <c r="AB1303" s="6">
        <v>10.88</v>
      </c>
    </row>
    <row r="1304" spans="1:28" ht="90" x14ac:dyDescent="0.45">
      <c r="A1304" s="6">
        <v>2647</v>
      </c>
      <c r="B1304" s="6">
        <v>91386</v>
      </c>
      <c r="C1304" s="7" t="s">
        <v>2392</v>
      </c>
      <c r="D1304" s="8" t="s">
        <v>53</v>
      </c>
      <c r="E1304" s="7" t="s">
        <v>79</v>
      </c>
      <c r="F1304" s="6">
        <v>0.01</v>
      </c>
      <c r="G1304" s="6">
        <v>39.979999999999997</v>
      </c>
      <c r="H1304" s="6">
        <v>9.1999999999999993</v>
      </c>
      <c r="I1304" s="7" t="s">
        <v>43</v>
      </c>
      <c r="J1304" s="7" t="s">
        <v>62</v>
      </c>
      <c r="K1304" s="7" t="s">
        <v>32</v>
      </c>
      <c r="L1304" s="7" t="s">
        <v>99</v>
      </c>
      <c r="M1304" s="7" t="s">
        <v>56</v>
      </c>
      <c r="N1304" s="7" t="s">
        <v>2395</v>
      </c>
      <c r="O1304" s="6">
        <v>0.65</v>
      </c>
      <c r="P1304" s="7" t="s">
        <v>36</v>
      </c>
      <c r="Q1304" s="7" t="s">
        <v>58</v>
      </c>
      <c r="R1304" s="7" t="s">
        <v>59</v>
      </c>
      <c r="S1304" s="8" t="s">
        <v>2394</v>
      </c>
      <c r="T1304" s="6">
        <v>93309</v>
      </c>
      <c r="U1304" s="9">
        <v>42080</v>
      </c>
      <c r="V1304" s="9">
        <v>42082</v>
      </c>
      <c r="W1304" s="9" t="s">
        <v>2275</v>
      </c>
      <c r="X1304" s="10">
        <f>NETWORKDAYS(Table1[[#This Row],[Order Date]],Table1[[#This Row],[Ship Date]])</f>
        <v>3</v>
      </c>
      <c r="Y1304" s="6">
        <v>117.52079999999999</v>
      </c>
      <c r="Z1304" s="6">
        <v>4</v>
      </c>
      <c r="AA1304" s="6">
        <v>170.32</v>
      </c>
      <c r="AB1304" s="6">
        <v>39.97</v>
      </c>
    </row>
    <row r="1305" spans="1:28" ht="128.25" x14ac:dyDescent="0.45">
      <c r="A1305" s="6">
        <v>339</v>
      </c>
      <c r="B1305" s="6">
        <v>90583</v>
      </c>
      <c r="C1305" s="7" t="s">
        <v>2396</v>
      </c>
      <c r="D1305" s="8" t="s">
        <v>78</v>
      </c>
      <c r="E1305" s="7" t="s">
        <v>86</v>
      </c>
      <c r="F1305" s="6">
        <v>0.08</v>
      </c>
      <c r="G1305" s="6">
        <v>7.77</v>
      </c>
      <c r="H1305" s="6">
        <v>9.23</v>
      </c>
      <c r="I1305" s="7" t="s">
        <v>43</v>
      </c>
      <c r="J1305" s="7" t="s">
        <v>62</v>
      </c>
      <c r="K1305" s="7" t="s">
        <v>45</v>
      </c>
      <c r="L1305" s="7" t="s">
        <v>63</v>
      </c>
      <c r="M1305" s="7" t="s">
        <v>47</v>
      </c>
      <c r="N1305" s="7" t="s">
        <v>1483</v>
      </c>
      <c r="O1305" s="6">
        <v>0.57999999999999996</v>
      </c>
      <c r="P1305" s="7" t="s">
        <v>36</v>
      </c>
      <c r="Q1305" s="7" t="s">
        <v>82</v>
      </c>
      <c r="R1305" s="7" t="s">
        <v>173</v>
      </c>
      <c r="S1305" s="8" t="s">
        <v>319</v>
      </c>
      <c r="T1305" s="6">
        <v>43229</v>
      </c>
      <c r="U1305" s="9">
        <v>42080</v>
      </c>
      <c r="V1305" s="9">
        <v>42081</v>
      </c>
      <c r="W1305" s="9" t="s">
        <v>2275</v>
      </c>
      <c r="X1305" s="10">
        <f>NETWORKDAYS(Table1[[#This Row],[Order Date]],Table1[[#This Row],[Ship Date]])</f>
        <v>2</v>
      </c>
      <c r="Y1305" s="6">
        <v>-83.65</v>
      </c>
      <c r="Z1305" s="6">
        <v>5</v>
      </c>
      <c r="AA1305" s="6">
        <v>40.299999999999997</v>
      </c>
      <c r="AB1305" s="6">
        <v>7.69</v>
      </c>
    </row>
    <row r="1306" spans="1:28" ht="77.25" x14ac:dyDescent="0.45">
      <c r="A1306" s="6">
        <v>339</v>
      </c>
      <c r="B1306" s="6">
        <v>90583</v>
      </c>
      <c r="C1306" s="7" t="s">
        <v>2396</v>
      </c>
      <c r="D1306" s="8" t="s">
        <v>78</v>
      </c>
      <c r="E1306" s="7" t="s">
        <v>86</v>
      </c>
      <c r="F1306" s="6">
        <v>7.0000000000000007E-2</v>
      </c>
      <c r="G1306" s="6">
        <v>7.59</v>
      </c>
      <c r="H1306" s="6">
        <v>4</v>
      </c>
      <c r="I1306" s="7" t="s">
        <v>43</v>
      </c>
      <c r="J1306" s="7" t="s">
        <v>62</v>
      </c>
      <c r="K1306" s="7" t="s">
        <v>32</v>
      </c>
      <c r="L1306" s="7" t="s">
        <v>99</v>
      </c>
      <c r="M1306" s="7" t="s">
        <v>56</v>
      </c>
      <c r="N1306" s="7" t="s">
        <v>660</v>
      </c>
      <c r="O1306" s="6">
        <v>0.42</v>
      </c>
      <c r="P1306" s="7" t="s">
        <v>36</v>
      </c>
      <c r="Q1306" s="7" t="s">
        <v>82</v>
      </c>
      <c r="R1306" s="7" t="s">
        <v>173</v>
      </c>
      <c r="S1306" s="8" t="s">
        <v>319</v>
      </c>
      <c r="T1306" s="6">
        <v>43229</v>
      </c>
      <c r="U1306" s="9">
        <v>42080</v>
      </c>
      <c r="V1306" s="9">
        <v>42082</v>
      </c>
      <c r="W1306" s="9" t="s">
        <v>2275</v>
      </c>
      <c r="X1306" s="10">
        <f>NETWORKDAYS(Table1[[#This Row],[Order Date]],Table1[[#This Row],[Ship Date]])</f>
        <v>3</v>
      </c>
      <c r="Y1306" s="6">
        <v>24.39</v>
      </c>
      <c r="Z1306" s="6">
        <v>15</v>
      </c>
      <c r="AA1306" s="6">
        <v>111.88</v>
      </c>
      <c r="AB1306" s="6">
        <v>7.52</v>
      </c>
    </row>
    <row r="1307" spans="1:28" ht="64.5" x14ac:dyDescent="0.45">
      <c r="A1307" s="6">
        <v>1808</v>
      </c>
      <c r="B1307" s="6">
        <v>89251</v>
      </c>
      <c r="C1307" s="7" t="s">
        <v>2397</v>
      </c>
      <c r="D1307" s="8" t="s">
        <v>78</v>
      </c>
      <c r="E1307" s="7" t="s">
        <v>86</v>
      </c>
      <c r="F1307" s="6">
        <v>0.01</v>
      </c>
      <c r="G1307" s="6">
        <v>8.1199999999999992</v>
      </c>
      <c r="H1307" s="6">
        <v>2.83</v>
      </c>
      <c r="I1307" s="7" t="s">
        <v>54</v>
      </c>
      <c r="J1307" s="7" t="s">
        <v>87</v>
      </c>
      <c r="K1307" s="7" t="s">
        <v>71</v>
      </c>
      <c r="L1307" s="7" t="s">
        <v>93</v>
      </c>
      <c r="M1307" s="7" t="s">
        <v>94</v>
      </c>
      <c r="N1307" s="7" t="s">
        <v>2398</v>
      </c>
      <c r="O1307" s="6">
        <v>0.77</v>
      </c>
      <c r="P1307" s="7" t="s">
        <v>36</v>
      </c>
      <c r="Q1307" s="7" t="s">
        <v>82</v>
      </c>
      <c r="R1307" s="7" t="s">
        <v>218</v>
      </c>
      <c r="S1307" s="8" t="s">
        <v>2399</v>
      </c>
      <c r="T1307" s="6">
        <v>26101</v>
      </c>
      <c r="U1307" s="9">
        <v>42080</v>
      </c>
      <c r="V1307" s="9">
        <v>42081</v>
      </c>
      <c r="W1307" s="9" t="s">
        <v>2275</v>
      </c>
      <c r="X1307" s="10">
        <f>NETWORKDAYS(Table1[[#This Row],[Order Date]],Table1[[#This Row],[Ship Date]])</f>
        <v>2</v>
      </c>
      <c r="Y1307" s="6">
        <v>-40.76</v>
      </c>
      <c r="Z1307" s="6">
        <v>10</v>
      </c>
      <c r="AA1307" s="6">
        <v>88.64</v>
      </c>
      <c r="AB1307" s="6">
        <v>8.11</v>
      </c>
    </row>
    <row r="1308" spans="1:28" ht="26.25" x14ac:dyDescent="0.45">
      <c r="A1308" s="6">
        <v>1364</v>
      </c>
      <c r="B1308" s="6">
        <v>89994</v>
      </c>
      <c r="C1308" s="7" t="s">
        <v>2400</v>
      </c>
      <c r="D1308" s="8" t="s">
        <v>78</v>
      </c>
      <c r="E1308" s="7" t="s">
        <v>147</v>
      </c>
      <c r="F1308" s="6">
        <v>0.1</v>
      </c>
      <c r="G1308" s="6">
        <v>5.98</v>
      </c>
      <c r="H1308" s="6">
        <v>5.35</v>
      </c>
      <c r="I1308" s="7" t="s">
        <v>43</v>
      </c>
      <c r="J1308" s="7" t="s">
        <v>87</v>
      </c>
      <c r="K1308" s="7" t="s">
        <v>45</v>
      </c>
      <c r="L1308" s="7" t="s">
        <v>55</v>
      </c>
      <c r="M1308" s="7" t="s">
        <v>47</v>
      </c>
      <c r="N1308" s="7" t="s">
        <v>1716</v>
      </c>
      <c r="O1308" s="6">
        <v>0.4</v>
      </c>
      <c r="P1308" s="7" t="s">
        <v>36</v>
      </c>
      <c r="Q1308" s="7" t="s">
        <v>82</v>
      </c>
      <c r="R1308" s="7" t="s">
        <v>403</v>
      </c>
      <c r="S1308" s="8" t="s">
        <v>1801</v>
      </c>
      <c r="T1308" s="6">
        <v>20746</v>
      </c>
      <c r="U1308" s="9">
        <v>42080</v>
      </c>
      <c r="V1308" s="9">
        <v>42080</v>
      </c>
      <c r="W1308" s="9" t="s">
        <v>2275</v>
      </c>
      <c r="X1308" s="10">
        <f>NETWORKDAYS(Table1[[#This Row],[Order Date]],Table1[[#This Row],[Ship Date]])</f>
        <v>1</v>
      </c>
      <c r="Y1308" s="6">
        <v>-90.26</v>
      </c>
      <c r="Z1308" s="6">
        <v>10</v>
      </c>
      <c r="AA1308" s="6">
        <v>57.34</v>
      </c>
      <c r="AB1308" s="6">
        <v>5.88</v>
      </c>
    </row>
    <row r="1309" spans="1:28" ht="39" x14ac:dyDescent="0.45">
      <c r="A1309" s="6">
        <v>3001</v>
      </c>
      <c r="B1309" s="6">
        <v>87043</v>
      </c>
      <c r="C1309" s="7" t="s">
        <v>2401</v>
      </c>
      <c r="D1309" s="8" t="s">
        <v>42</v>
      </c>
      <c r="E1309" s="7" t="s">
        <v>147</v>
      </c>
      <c r="F1309" s="6">
        <v>0.03</v>
      </c>
      <c r="G1309" s="6">
        <v>5.4</v>
      </c>
      <c r="H1309" s="6">
        <v>7.78</v>
      </c>
      <c r="I1309" s="7" t="s">
        <v>43</v>
      </c>
      <c r="J1309" s="7" t="s">
        <v>44</v>
      </c>
      <c r="K1309" s="7" t="s">
        <v>45</v>
      </c>
      <c r="L1309" s="7" t="s">
        <v>46</v>
      </c>
      <c r="M1309" s="7" t="s">
        <v>47</v>
      </c>
      <c r="N1309" s="7" t="s">
        <v>177</v>
      </c>
      <c r="O1309" s="6">
        <v>0.37</v>
      </c>
      <c r="P1309" s="7" t="s">
        <v>36</v>
      </c>
      <c r="Q1309" s="7" t="s">
        <v>49</v>
      </c>
      <c r="R1309" s="7" t="s">
        <v>192</v>
      </c>
      <c r="S1309" s="8" t="s">
        <v>774</v>
      </c>
      <c r="T1309" s="6">
        <v>48060</v>
      </c>
      <c r="U1309" s="9">
        <v>42080</v>
      </c>
      <c r="V1309" s="9">
        <v>42082</v>
      </c>
      <c r="W1309" s="9" t="s">
        <v>2275</v>
      </c>
      <c r="X1309" s="10">
        <f>NETWORKDAYS(Table1[[#This Row],[Order Date]],Table1[[#This Row],[Ship Date]])</f>
        <v>3</v>
      </c>
      <c r="Y1309" s="6">
        <v>-237.54400000000001</v>
      </c>
      <c r="Z1309" s="6">
        <v>21</v>
      </c>
      <c r="AA1309" s="6">
        <v>117.87</v>
      </c>
      <c r="AB1309" s="6">
        <v>5.37</v>
      </c>
    </row>
    <row r="1310" spans="1:28" ht="26.25" x14ac:dyDescent="0.45">
      <c r="A1310" s="6">
        <v>2127</v>
      </c>
      <c r="B1310" s="6">
        <v>88418</v>
      </c>
      <c r="C1310" s="7" t="s">
        <v>2402</v>
      </c>
      <c r="D1310" s="8" t="s">
        <v>42</v>
      </c>
      <c r="E1310" s="7" t="s">
        <v>29</v>
      </c>
      <c r="F1310" s="6">
        <v>0.1</v>
      </c>
      <c r="G1310" s="6">
        <v>5.98</v>
      </c>
      <c r="H1310" s="6">
        <v>5.14</v>
      </c>
      <c r="I1310" s="7" t="s">
        <v>43</v>
      </c>
      <c r="J1310" s="7" t="s">
        <v>87</v>
      </c>
      <c r="K1310" s="7" t="s">
        <v>45</v>
      </c>
      <c r="L1310" s="7" t="s">
        <v>55</v>
      </c>
      <c r="M1310" s="7" t="s">
        <v>47</v>
      </c>
      <c r="N1310" s="7" t="s">
        <v>2403</v>
      </c>
      <c r="O1310" s="6">
        <v>0.36</v>
      </c>
      <c r="P1310" s="7" t="s">
        <v>36</v>
      </c>
      <c r="Q1310" s="7" t="s">
        <v>49</v>
      </c>
      <c r="R1310" s="7" t="s">
        <v>192</v>
      </c>
      <c r="S1310" s="8" t="s">
        <v>2404</v>
      </c>
      <c r="T1310" s="6">
        <v>48310</v>
      </c>
      <c r="U1310" s="9">
        <v>42081</v>
      </c>
      <c r="V1310" s="9">
        <v>42083</v>
      </c>
      <c r="W1310" s="9" t="s">
        <v>2275</v>
      </c>
      <c r="X1310" s="10">
        <f>NETWORKDAYS(Table1[[#This Row],[Order Date]],Table1[[#This Row],[Ship Date]])</f>
        <v>3</v>
      </c>
      <c r="Y1310" s="6">
        <v>-49.53</v>
      </c>
      <c r="Z1310" s="6">
        <v>6</v>
      </c>
      <c r="AA1310" s="6">
        <v>33.950000000000003</v>
      </c>
      <c r="AB1310" s="6">
        <v>5.88</v>
      </c>
    </row>
    <row r="1311" spans="1:28" ht="51.75" x14ac:dyDescent="0.45">
      <c r="A1311" s="6">
        <v>3191</v>
      </c>
      <c r="B1311" s="6">
        <v>86447</v>
      </c>
      <c r="C1311" s="7" t="s">
        <v>917</v>
      </c>
      <c r="D1311" s="8" t="s">
        <v>42</v>
      </c>
      <c r="E1311" s="7" t="s">
        <v>29</v>
      </c>
      <c r="F1311" s="6">
        <v>0.01</v>
      </c>
      <c r="G1311" s="6">
        <v>20.99</v>
      </c>
      <c r="H1311" s="6">
        <v>4.8099999999999996</v>
      </c>
      <c r="I1311" s="7" t="s">
        <v>43</v>
      </c>
      <c r="J1311" s="7" t="s">
        <v>62</v>
      </c>
      <c r="K1311" s="7" t="s">
        <v>71</v>
      </c>
      <c r="L1311" s="7" t="s">
        <v>234</v>
      </c>
      <c r="M1311" s="7" t="s">
        <v>112</v>
      </c>
      <c r="N1311" s="7" t="s">
        <v>1332</v>
      </c>
      <c r="O1311" s="6">
        <v>0.57999999999999996</v>
      </c>
      <c r="P1311" s="7" t="s">
        <v>36</v>
      </c>
      <c r="Q1311" s="7" t="s">
        <v>49</v>
      </c>
      <c r="R1311" s="7" t="s">
        <v>200</v>
      </c>
      <c r="S1311" s="8" t="s">
        <v>919</v>
      </c>
      <c r="T1311" s="6">
        <v>54481</v>
      </c>
      <c r="U1311" s="9">
        <v>42081</v>
      </c>
      <c r="V1311" s="9">
        <v>42081</v>
      </c>
      <c r="W1311" s="9" t="s">
        <v>2275</v>
      </c>
      <c r="X1311" s="10">
        <f>NETWORKDAYS(Table1[[#This Row],[Order Date]],Table1[[#This Row],[Ship Date]])</f>
        <v>1</v>
      </c>
      <c r="Y1311" s="6">
        <v>-9.1080000000000005</v>
      </c>
      <c r="Z1311" s="6">
        <v>5</v>
      </c>
      <c r="AA1311" s="6">
        <v>93.81</v>
      </c>
      <c r="AB1311" s="6">
        <v>20.98</v>
      </c>
    </row>
    <row r="1312" spans="1:28" ht="102.75" x14ac:dyDescent="0.45">
      <c r="A1312" s="6">
        <v>1197</v>
      </c>
      <c r="B1312" s="6">
        <v>87583</v>
      </c>
      <c r="C1312" s="7" t="s">
        <v>2405</v>
      </c>
      <c r="D1312" s="8" t="s">
        <v>78</v>
      </c>
      <c r="E1312" s="7" t="s">
        <v>70</v>
      </c>
      <c r="F1312" s="6">
        <v>0.08</v>
      </c>
      <c r="G1312" s="6">
        <v>355.98</v>
      </c>
      <c r="H1312" s="6">
        <v>58.92</v>
      </c>
      <c r="I1312" s="7" t="s">
        <v>30</v>
      </c>
      <c r="J1312" s="7" t="s">
        <v>31</v>
      </c>
      <c r="K1312" s="7" t="s">
        <v>32</v>
      </c>
      <c r="L1312" s="7" t="s">
        <v>80</v>
      </c>
      <c r="M1312" s="7" t="s">
        <v>73</v>
      </c>
      <c r="N1312" s="7" t="s">
        <v>1162</v>
      </c>
      <c r="O1312" s="6">
        <v>0.64</v>
      </c>
      <c r="P1312" s="7" t="s">
        <v>36</v>
      </c>
      <c r="Q1312" s="7" t="s">
        <v>82</v>
      </c>
      <c r="R1312" s="7" t="s">
        <v>152</v>
      </c>
      <c r="S1312" s="8" t="s">
        <v>2406</v>
      </c>
      <c r="T1312" s="6">
        <v>1776</v>
      </c>
      <c r="U1312" s="9">
        <v>42081</v>
      </c>
      <c r="V1312" s="9">
        <v>42083</v>
      </c>
      <c r="W1312" s="9" t="s">
        <v>2275</v>
      </c>
      <c r="X1312" s="10">
        <f>NETWORKDAYS(Table1[[#This Row],[Order Date]],Table1[[#This Row],[Ship Date]])</f>
        <v>3</v>
      </c>
      <c r="Y1312" s="6">
        <v>103.83</v>
      </c>
      <c r="Z1312" s="6">
        <v>4</v>
      </c>
      <c r="AA1312" s="6">
        <v>1350.94</v>
      </c>
      <c r="AB1312" s="6">
        <v>355.9</v>
      </c>
    </row>
    <row r="1313" spans="1:28" ht="51.75" x14ac:dyDescent="0.45">
      <c r="A1313" s="6">
        <v>1894</v>
      </c>
      <c r="B1313" s="6">
        <v>91263</v>
      </c>
      <c r="C1313" s="7" t="s">
        <v>1254</v>
      </c>
      <c r="D1313" s="8" t="s">
        <v>42</v>
      </c>
      <c r="E1313" s="7" t="s">
        <v>70</v>
      </c>
      <c r="F1313" s="6">
        <v>0.01</v>
      </c>
      <c r="G1313" s="6">
        <v>26.17</v>
      </c>
      <c r="H1313" s="6">
        <v>1.39</v>
      </c>
      <c r="I1313" s="7" t="s">
        <v>43</v>
      </c>
      <c r="J1313" s="7" t="s">
        <v>44</v>
      </c>
      <c r="K1313" s="7" t="s">
        <v>45</v>
      </c>
      <c r="L1313" s="7" t="s">
        <v>423</v>
      </c>
      <c r="M1313" s="7" t="s">
        <v>47</v>
      </c>
      <c r="N1313" s="7" t="s">
        <v>2407</v>
      </c>
      <c r="O1313" s="6">
        <v>0.38</v>
      </c>
      <c r="P1313" s="7" t="s">
        <v>36</v>
      </c>
      <c r="Q1313" s="7" t="s">
        <v>49</v>
      </c>
      <c r="R1313" s="7" t="s">
        <v>200</v>
      </c>
      <c r="S1313" s="8" t="s">
        <v>1256</v>
      </c>
      <c r="T1313" s="6">
        <v>54915</v>
      </c>
      <c r="U1313" s="9">
        <v>42081</v>
      </c>
      <c r="V1313" s="9">
        <v>42082</v>
      </c>
      <c r="W1313" s="9" t="s">
        <v>2275</v>
      </c>
      <c r="X1313" s="10">
        <f>NETWORKDAYS(Table1[[#This Row],[Order Date]],Table1[[#This Row],[Ship Date]])</f>
        <v>2</v>
      </c>
      <c r="Y1313" s="6">
        <v>237.04259999999999</v>
      </c>
      <c r="Z1313" s="6">
        <v>13</v>
      </c>
      <c r="AA1313" s="6">
        <v>343.54</v>
      </c>
      <c r="AB1313" s="6">
        <v>26.16</v>
      </c>
    </row>
    <row r="1314" spans="1:28" ht="102.75" x14ac:dyDescent="0.45">
      <c r="A1314" s="6">
        <v>1015</v>
      </c>
      <c r="B1314" s="6">
        <v>88390</v>
      </c>
      <c r="C1314" s="7" t="s">
        <v>2408</v>
      </c>
      <c r="D1314" s="8" t="s">
        <v>28</v>
      </c>
      <c r="E1314" s="7" t="s">
        <v>86</v>
      </c>
      <c r="F1314" s="6">
        <v>0</v>
      </c>
      <c r="G1314" s="6">
        <v>43.98</v>
      </c>
      <c r="H1314" s="6">
        <v>8.99</v>
      </c>
      <c r="I1314" s="7" t="s">
        <v>43</v>
      </c>
      <c r="J1314" s="7" t="s">
        <v>87</v>
      </c>
      <c r="K1314" s="7" t="s">
        <v>45</v>
      </c>
      <c r="L1314" s="7" t="s">
        <v>105</v>
      </c>
      <c r="M1314" s="7" t="s">
        <v>94</v>
      </c>
      <c r="N1314" s="7" t="s">
        <v>1724</v>
      </c>
      <c r="O1314" s="6">
        <v>0.57999999999999996</v>
      </c>
      <c r="P1314" s="7" t="s">
        <v>36</v>
      </c>
      <c r="Q1314" s="7" t="s">
        <v>37</v>
      </c>
      <c r="R1314" s="7" t="s">
        <v>65</v>
      </c>
      <c r="S1314" s="8" t="s">
        <v>2409</v>
      </c>
      <c r="T1314" s="6">
        <v>27502</v>
      </c>
      <c r="U1314" s="9">
        <v>42081</v>
      </c>
      <c r="V1314" s="9">
        <v>42081</v>
      </c>
      <c r="W1314" s="9" t="s">
        <v>2275</v>
      </c>
      <c r="X1314" s="10">
        <f>NETWORKDAYS(Table1[[#This Row],[Order Date]],Table1[[#This Row],[Ship Date]])</f>
        <v>1</v>
      </c>
      <c r="Y1314" s="6">
        <v>829.46699999999998</v>
      </c>
      <c r="Z1314" s="6">
        <v>14</v>
      </c>
      <c r="AA1314" s="6">
        <v>650.70000000000005</v>
      </c>
      <c r="AB1314" s="6">
        <v>43.98</v>
      </c>
    </row>
    <row r="1315" spans="1:28" ht="51.75" x14ac:dyDescent="0.45">
      <c r="A1315" s="6">
        <v>1967</v>
      </c>
      <c r="B1315" s="6">
        <v>89456</v>
      </c>
      <c r="C1315" s="7" t="s">
        <v>2410</v>
      </c>
      <c r="D1315" s="8" t="s">
        <v>42</v>
      </c>
      <c r="E1315" s="7" t="s">
        <v>86</v>
      </c>
      <c r="F1315" s="6">
        <v>0.01</v>
      </c>
      <c r="G1315" s="6">
        <v>78.650000000000006</v>
      </c>
      <c r="H1315" s="6">
        <v>13.99</v>
      </c>
      <c r="I1315" s="7" t="s">
        <v>54</v>
      </c>
      <c r="J1315" s="7" t="s">
        <v>31</v>
      </c>
      <c r="K1315" s="7" t="s">
        <v>45</v>
      </c>
      <c r="L1315" s="7" t="s">
        <v>63</v>
      </c>
      <c r="M1315" s="7" t="s">
        <v>112</v>
      </c>
      <c r="N1315" s="7" t="s">
        <v>413</v>
      </c>
      <c r="O1315" s="6">
        <v>0.52</v>
      </c>
      <c r="P1315" s="7" t="s">
        <v>36</v>
      </c>
      <c r="Q1315" s="7" t="s">
        <v>49</v>
      </c>
      <c r="R1315" s="7" t="s">
        <v>208</v>
      </c>
      <c r="S1315" s="8" t="s">
        <v>39</v>
      </c>
      <c r="T1315" s="6">
        <v>52732</v>
      </c>
      <c r="U1315" s="9">
        <v>42081</v>
      </c>
      <c r="V1315" s="9">
        <v>42082</v>
      </c>
      <c r="W1315" s="9" t="s">
        <v>2275</v>
      </c>
      <c r="X1315" s="10">
        <f>NETWORKDAYS(Table1[[#This Row],[Order Date]],Table1[[#This Row],[Ship Date]])</f>
        <v>2</v>
      </c>
      <c r="Y1315" s="6">
        <v>442.36590000000001</v>
      </c>
      <c r="Z1315" s="6">
        <v>8</v>
      </c>
      <c r="AA1315" s="6">
        <v>641.11</v>
      </c>
      <c r="AB1315" s="6">
        <v>78.64</v>
      </c>
    </row>
    <row r="1316" spans="1:28" ht="26.25" x14ac:dyDescent="0.45">
      <c r="A1316" s="6">
        <v>2030</v>
      </c>
      <c r="B1316" s="6">
        <v>91060</v>
      </c>
      <c r="C1316" s="7" t="s">
        <v>2389</v>
      </c>
      <c r="D1316" s="8" t="s">
        <v>42</v>
      </c>
      <c r="E1316" s="7" t="s">
        <v>86</v>
      </c>
      <c r="F1316" s="6">
        <v>0.03</v>
      </c>
      <c r="G1316" s="6">
        <v>55.98</v>
      </c>
      <c r="H1316" s="6">
        <v>4.8600000000000003</v>
      </c>
      <c r="I1316" s="7" t="s">
        <v>43</v>
      </c>
      <c r="J1316" s="7" t="s">
        <v>62</v>
      </c>
      <c r="K1316" s="7" t="s">
        <v>45</v>
      </c>
      <c r="L1316" s="7" t="s">
        <v>55</v>
      </c>
      <c r="M1316" s="7" t="s">
        <v>47</v>
      </c>
      <c r="N1316" s="7" t="s">
        <v>363</v>
      </c>
      <c r="O1316" s="6">
        <v>0.36</v>
      </c>
      <c r="P1316" s="7" t="s">
        <v>36</v>
      </c>
      <c r="Q1316" s="7" t="s">
        <v>49</v>
      </c>
      <c r="R1316" s="7" t="s">
        <v>236</v>
      </c>
      <c r="S1316" s="8" t="s">
        <v>431</v>
      </c>
      <c r="T1316" s="6">
        <v>75401</v>
      </c>
      <c r="U1316" s="9">
        <v>42081</v>
      </c>
      <c r="V1316" s="9">
        <v>42083</v>
      </c>
      <c r="W1316" s="9" t="s">
        <v>2275</v>
      </c>
      <c r="X1316" s="10">
        <f>NETWORKDAYS(Table1[[#This Row],[Order Date]],Table1[[#This Row],[Ship Date]])</f>
        <v>3</v>
      </c>
      <c r="Y1316" s="6">
        <v>526.04219999999998</v>
      </c>
      <c r="Z1316" s="6">
        <v>13</v>
      </c>
      <c r="AA1316" s="6">
        <v>762.38</v>
      </c>
      <c r="AB1316" s="6">
        <v>55.95</v>
      </c>
    </row>
    <row r="1317" spans="1:28" ht="64.5" x14ac:dyDescent="0.45">
      <c r="A1317" s="6">
        <v>2745</v>
      </c>
      <c r="B1317" s="6">
        <v>86184</v>
      </c>
      <c r="C1317" s="7" t="s">
        <v>2411</v>
      </c>
      <c r="D1317" s="8" t="s">
        <v>53</v>
      </c>
      <c r="E1317" s="7" t="s">
        <v>86</v>
      </c>
      <c r="F1317" s="6">
        <v>0.01</v>
      </c>
      <c r="G1317" s="6">
        <v>220.98</v>
      </c>
      <c r="H1317" s="6">
        <v>64.66</v>
      </c>
      <c r="I1317" s="7" t="s">
        <v>30</v>
      </c>
      <c r="J1317" s="7" t="s">
        <v>62</v>
      </c>
      <c r="K1317" s="7" t="s">
        <v>32</v>
      </c>
      <c r="L1317" s="7" t="s">
        <v>88</v>
      </c>
      <c r="M1317" s="7" t="s">
        <v>34</v>
      </c>
      <c r="N1317" s="7" t="s">
        <v>2412</v>
      </c>
      <c r="O1317" s="6">
        <v>0.62</v>
      </c>
      <c r="P1317" s="7" t="s">
        <v>36</v>
      </c>
      <c r="Q1317" s="7" t="s">
        <v>58</v>
      </c>
      <c r="R1317" s="7" t="s">
        <v>229</v>
      </c>
      <c r="S1317" s="8" t="s">
        <v>2413</v>
      </c>
      <c r="T1317" s="6">
        <v>85224</v>
      </c>
      <c r="U1317" s="9">
        <v>42081</v>
      </c>
      <c r="V1317" s="9">
        <v>42082</v>
      </c>
      <c r="W1317" s="9" t="s">
        <v>2275</v>
      </c>
      <c r="X1317" s="10">
        <f>NETWORKDAYS(Table1[[#This Row],[Order Date]],Table1[[#This Row],[Ship Date]])</f>
        <v>2</v>
      </c>
      <c r="Y1317" s="6">
        <v>1049.03</v>
      </c>
      <c r="Z1317" s="6">
        <v>11</v>
      </c>
      <c r="AA1317" s="6">
        <v>2591.09</v>
      </c>
      <c r="AB1317" s="6">
        <v>220.97</v>
      </c>
    </row>
    <row r="1318" spans="1:28" ht="64.5" x14ac:dyDescent="0.45">
      <c r="A1318" s="6">
        <v>2747</v>
      </c>
      <c r="B1318" s="6">
        <v>23751</v>
      </c>
      <c r="C1318" s="7" t="s">
        <v>1854</v>
      </c>
      <c r="D1318" s="8" t="s">
        <v>78</v>
      </c>
      <c r="E1318" s="7" t="s">
        <v>86</v>
      </c>
      <c r="F1318" s="6">
        <v>0.01</v>
      </c>
      <c r="G1318" s="6">
        <v>220.98</v>
      </c>
      <c r="H1318" s="6">
        <v>64.66</v>
      </c>
      <c r="I1318" s="7" t="s">
        <v>30</v>
      </c>
      <c r="J1318" s="7" t="s">
        <v>62</v>
      </c>
      <c r="K1318" s="7" t="s">
        <v>32</v>
      </c>
      <c r="L1318" s="7" t="s">
        <v>88</v>
      </c>
      <c r="M1318" s="7" t="s">
        <v>34</v>
      </c>
      <c r="N1318" s="7" t="s">
        <v>2412</v>
      </c>
      <c r="O1318" s="6">
        <v>0.62</v>
      </c>
      <c r="P1318" s="7" t="s">
        <v>36</v>
      </c>
      <c r="Q1318" s="7" t="s">
        <v>82</v>
      </c>
      <c r="R1318" s="7" t="s">
        <v>83</v>
      </c>
      <c r="S1318" s="8" t="s">
        <v>84</v>
      </c>
      <c r="T1318" s="6">
        <v>10115</v>
      </c>
      <c r="U1318" s="9">
        <v>42081</v>
      </c>
      <c r="V1318" s="9">
        <v>42082</v>
      </c>
      <c r="W1318" s="9" t="s">
        <v>2275</v>
      </c>
      <c r="X1318" s="10">
        <f>NETWORKDAYS(Table1[[#This Row],[Order Date]],Table1[[#This Row],[Ship Date]])</f>
        <v>2</v>
      </c>
      <c r="Y1318" s="6">
        <v>1049.03</v>
      </c>
      <c r="Z1318" s="6">
        <v>44</v>
      </c>
      <c r="AA1318" s="6">
        <v>10364.36</v>
      </c>
      <c r="AB1318" s="6">
        <v>220.97</v>
      </c>
    </row>
    <row r="1319" spans="1:28" ht="26.25" x14ac:dyDescent="0.45">
      <c r="A1319" s="6">
        <v>485</v>
      </c>
      <c r="B1319" s="6">
        <v>91062</v>
      </c>
      <c r="C1319" s="7" t="s">
        <v>2414</v>
      </c>
      <c r="D1319" s="8" t="s">
        <v>53</v>
      </c>
      <c r="E1319" s="7" t="s">
        <v>147</v>
      </c>
      <c r="F1319" s="6">
        <v>0.05</v>
      </c>
      <c r="G1319" s="6">
        <v>2.88</v>
      </c>
      <c r="H1319" s="6">
        <v>0.5</v>
      </c>
      <c r="I1319" s="7" t="s">
        <v>43</v>
      </c>
      <c r="J1319" s="7" t="s">
        <v>62</v>
      </c>
      <c r="K1319" s="7" t="s">
        <v>45</v>
      </c>
      <c r="L1319" s="7" t="s">
        <v>121</v>
      </c>
      <c r="M1319" s="7" t="s">
        <v>47</v>
      </c>
      <c r="N1319" s="7" t="s">
        <v>2415</v>
      </c>
      <c r="O1319" s="6">
        <v>0.36</v>
      </c>
      <c r="P1319" s="7" t="s">
        <v>36</v>
      </c>
      <c r="Q1319" s="7" t="s">
        <v>58</v>
      </c>
      <c r="R1319" s="7" t="s">
        <v>59</v>
      </c>
      <c r="S1319" s="8" t="s">
        <v>2416</v>
      </c>
      <c r="T1319" s="6">
        <v>93727</v>
      </c>
      <c r="U1319" s="9">
        <v>42081</v>
      </c>
      <c r="V1319" s="9">
        <v>42083</v>
      </c>
      <c r="W1319" s="9" t="s">
        <v>2275</v>
      </c>
      <c r="X1319" s="10">
        <f>NETWORKDAYS(Table1[[#This Row],[Order Date]],Table1[[#This Row],[Ship Date]])</f>
        <v>3</v>
      </c>
      <c r="Y1319" s="6">
        <v>6.0513000000000003</v>
      </c>
      <c r="Z1319" s="6">
        <v>3</v>
      </c>
      <c r="AA1319" s="6">
        <v>8.77</v>
      </c>
      <c r="AB1319" s="6">
        <v>2.83</v>
      </c>
    </row>
    <row r="1320" spans="1:28" ht="77.25" x14ac:dyDescent="0.45">
      <c r="A1320" s="6">
        <v>383</v>
      </c>
      <c r="B1320" s="6">
        <v>88928</v>
      </c>
      <c r="C1320" s="7" t="s">
        <v>2417</v>
      </c>
      <c r="D1320" s="8" t="s">
        <v>78</v>
      </c>
      <c r="E1320" s="7" t="s">
        <v>29</v>
      </c>
      <c r="F1320" s="6">
        <v>0.06</v>
      </c>
      <c r="G1320" s="6">
        <v>5.34</v>
      </c>
      <c r="H1320" s="6">
        <v>5.63</v>
      </c>
      <c r="I1320" s="7" t="s">
        <v>43</v>
      </c>
      <c r="J1320" s="7" t="s">
        <v>62</v>
      </c>
      <c r="K1320" s="7" t="s">
        <v>45</v>
      </c>
      <c r="L1320" s="7" t="s">
        <v>46</v>
      </c>
      <c r="M1320" s="7" t="s">
        <v>47</v>
      </c>
      <c r="N1320" s="7" t="s">
        <v>2035</v>
      </c>
      <c r="O1320" s="6">
        <v>0.39</v>
      </c>
      <c r="P1320" s="7" t="s">
        <v>36</v>
      </c>
      <c r="Q1320" s="7" t="s">
        <v>82</v>
      </c>
      <c r="R1320" s="7" t="s">
        <v>291</v>
      </c>
      <c r="S1320" s="8" t="s">
        <v>2418</v>
      </c>
      <c r="T1320" s="6">
        <v>19026</v>
      </c>
      <c r="U1320" s="9">
        <v>42082</v>
      </c>
      <c r="V1320" s="9">
        <v>42082</v>
      </c>
      <c r="W1320" s="9" t="s">
        <v>2275</v>
      </c>
      <c r="X1320" s="10">
        <f>NETWORKDAYS(Table1[[#This Row],[Order Date]],Table1[[#This Row],[Ship Date]])</f>
        <v>1</v>
      </c>
      <c r="Y1320" s="6">
        <v>-82.822999999999993</v>
      </c>
      <c r="Z1320" s="6">
        <v>7</v>
      </c>
      <c r="AA1320" s="6">
        <v>38.65</v>
      </c>
      <c r="AB1320" s="6">
        <v>5.28</v>
      </c>
    </row>
    <row r="1321" spans="1:28" ht="51.75" x14ac:dyDescent="0.45">
      <c r="A1321" s="6">
        <v>383</v>
      </c>
      <c r="B1321" s="6">
        <v>88928</v>
      </c>
      <c r="C1321" s="7" t="s">
        <v>2417</v>
      </c>
      <c r="D1321" s="8" t="s">
        <v>78</v>
      </c>
      <c r="E1321" s="7" t="s">
        <v>29</v>
      </c>
      <c r="F1321" s="6">
        <v>7.0000000000000007E-2</v>
      </c>
      <c r="G1321" s="6">
        <v>65.989999999999995</v>
      </c>
      <c r="H1321" s="6">
        <v>5.26</v>
      </c>
      <c r="I1321" s="7" t="s">
        <v>54</v>
      </c>
      <c r="J1321" s="7" t="s">
        <v>62</v>
      </c>
      <c r="K1321" s="7" t="s">
        <v>71</v>
      </c>
      <c r="L1321" s="7" t="s">
        <v>234</v>
      </c>
      <c r="M1321" s="7" t="s">
        <v>47</v>
      </c>
      <c r="N1321" s="7" t="s">
        <v>2419</v>
      </c>
      <c r="O1321" s="6">
        <v>0.56000000000000005</v>
      </c>
      <c r="P1321" s="7" t="s">
        <v>36</v>
      </c>
      <c r="Q1321" s="7" t="s">
        <v>82</v>
      </c>
      <c r="R1321" s="7" t="s">
        <v>291</v>
      </c>
      <c r="S1321" s="8" t="s">
        <v>2418</v>
      </c>
      <c r="T1321" s="6">
        <v>19026</v>
      </c>
      <c r="U1321" s="9">
        <v>42082</v>
      </c>
      <c r="V1321" s="9">
        <v>42084</v>
      </c>
      <c r="W1321" s="9" t="s">
        <v>2275</v>
      </c>
      <c r="X1321" s="10">
        <f>NETWORKDAYS(Table1[[#This Row],[Order Date]],Table1[[#This Row],[Ship Date]])</f>
        <v>2</v>
      </c>
      <c r="Y1321" s="6">
        <v>107.08199999999999</v>
      </c>
      <c r="Z1321" s="6">
        <v>5</v>
      </c>
      <c r="AA1321" s="6">
        <v>279.83</v>
      </c>
      <c r="AB1321" s="6">
        <v>65.92</v>
      </c>
    </row>
    <row r="1322" spans="1:28" ht="64.5" x14ac:dyDescent="0.45">
      <c r="A1322" s="6">
        <v>770</v>
      </c>
      <c r="B1322" s="6">
        <v>88667</v>
      </c>
      <c r="C1322" s="7" t="s">
        <v>2420</v>
      </c>
      <c r="D1322" s="8" t="s">
        <v>53</v>
      </c>
      <c r="E1322" s="7" t="s">
        <v>29</v>
      </c>
      <c r="F1322" s="6">
        <v>0.08</v>
      </c>
      <c r="G1322" s="6">
        <v>30.73</v>
      </c>
      <c r="H1322" s="6">
        <v>4</v>
      </c>
      <c r="I1322" s="7" t="s">
        <v>43</v>
      </c>
      <c r="J1322" s="7" t="s">
        <v>31</v>
      </c>
      <c r="K1322" s="7" t="s">
        <v>71</v>
      </c>
      <c r="L1322" s="7" t="s">
        <v>93</v>
      </c>
      <c r="M1322" s="7" t="s">
        <v>47</v>
      </c>
      <c r="N1322" s="7" t="s">
        <v>1617</v>
      </c>
      <c r="O1322" s="6">
        <v>0.75</v>
      </c>
      <c r="P1322" s="7" t="s">
        <v>36</v>
      </c>
      <c r="Q1322" s="7" t="s">
        <v>58</v>
      </c>
      <c r="R1322" s="7" t="s">
        <v>107</v>
      </c>
      <c r="S1322" s="8" t="s">
        <v>1026</v>
      </c>
      <c r="T1322" s="6">
        <v>97062</v>
      </c>
      <c r="U1322" s="9">
        <v>42082</v>
      </c>
      <c r="V1322" s="9">
        <v>42082</v>
      </c>
      <c r="W1322" s="9" t="s">
        <v>2275</v>
      </c>
      <c r="X1322" s="10">
        <f>NETWORKDAYS(Table1[[#This Row],[Order Date]],Table1[[#This Row],[Ship Date]])</f>
        <v>1</v>
      </c>
      <c r="Y1322" s="6">
        <v>-45.07</v>
      </c>
      <c r="Z1322" s="6">
        <v>14</v>
      </c>
      <c r="AA1322" s="6">
        <v>429.33</v>
      </c>
      <c r="AB1322" s="6">
        <v>30.65</v>
      </c>
    </row>
    <row r="1323" spans="1:28" ht="77.25" x14ac:dyDescent="0.45">
      <c r="A1323" s="6">
        <v>771</v>
      </c>
      <c r="B1323" s="6">
        <v>88667</v>
      </c>
      <c r="C1323" s="7" t="s">
        <v>2421</v>
      </c>
      <c r="D1323" s="8" t="s">
        <v>53</v>
      </c>
      <c r="E1323" s="7" t="s">
        <v>29</v>
      </c>
      <c r="F1323" s="6">
        <v>0.05</v>
      </c>
      <c r="G1323" s="6">
        <v>14.56</v>
      </c>
      <c r="H1323" s="6">
        <v>3.5</v>
      </c>
      <c r="I1323" s="7" t="s">
        <v>43</v>
      </c>
      <c r="J1323" s="7" t="s">
        <v>31</v>
      </c>
      <c r="K1323" s="7" t="s">
        <v>45</v>
      </c>
      <c r="L1323" s="7" t="s">
        <v>63</v>
      </c>
      <c r="M1323" s="7" t="s">
        <v>47</v>
      </c>
      <c r="N1323" s="7" t="s">
        <v>2422</v>
      </c>
      <c r="O1323" s="6">
        <v>0.57999999999999996</v>
      </c>
      <c r="P1323" s="7" t="s">
        <v>36</v>
      </c>
      <c r="Q1323" s="7" t="s">
        <v>58</v>
      </c>
      <c r="R1323" s="7" t="s">
        <v>107</v>
      </c>
      <c r="S1323" s="8" t="s">
        <v>2158</v>
      </c>
      <c r="T1323" s="6">
        <v>97068</v>
      </c>
      <c r="U1323" s="9">
        <v>42082</v>
      </c>
      <c r="V1323" s="9">
        <v>42084</v>
      </c>
      <c r="W1323" s="9" t="s">
        <v>2275</v>
      </c>
      <c r="X1323" s="10">
        <f>NETWORKDAYS(Table1[[#This Row],[Order Date]],Table1[[#This Row],[Ship Date]])</f>
        <v>2</v>
      </c>
      <c r="Y1323" s="6">
        <v>-8.5299999999999994</v>
      </c>
      <c r="Z1323" s="6">
        <v>3</v>
      </c>
      <c r="AA1323" s="6">
        <v>44.66</v>
      </c>
      <c r="AB1323" s="6">
        <v>14.51</v>
      </c>
    </row>
    <row r="1324" spans="1:28" ht="77.25" x14ac:dyDescent="0.45">
      <c r="A1324" s="6">
        <v>771</v>
      </c>
      <c r="B1324" s="6">
        <v>88667</v>
      </c>
      <c r="C1324" s="7" t="s">
        <v>2421</v>
      </c>
      <c r="D1324" s="8" t="s">
        <v>53</v>
      </c>
      <c r="E1324" s="7" t="s">
        <v>29</v>
      </c>
      <c r="F1324" s="6">
        <v>0</v>
      </c>
      <c r="G1324" s="6">
        <v>299.99</v>
      </c>
      <c r="H1324" s="6">
        <v>11.64</v>
      </c>
      <c r="I1324" s="7" t="s">
        <v>43</v>
      </c>
      <c r="J1324" s="7" t="s">
        <v>31</v>
      </c>
      <c r="K1324" s="7" t="s">
        <v>71</v>
      </c>
      <c r="L1324" s="7" t="s">
        <v>161</v>
      </c>
      <c r="M1324" s="7" t="s">
        <v>131</v>
      </c>
      <c r="N1324" s="7" t="s">
        <v>2423</v>
      </c>
      <c r="O1324" s="6">
        <v>0.5</v>
      </c>
      <c r="P1324" s="7" t="s">
        <v>36</v>
      </c>
      <c r="Q1324" s="7" t="s">
        <v>58</v>
      </c>
      <c r="R1324" s="7" t="s">
        <v>107</v>
      </c>
      <c r="S1324" s="8" t="s">
        <v>2158</v>
      </c>
      <c r="T1324" s="6">
        <v>97068</v>
      </c>
      <c r="U1324" s="9">
        <v>42082</v>
      </c>
      <c r="V1324" s="9">
        <v>42084</v>
      </c>
      <c r="W1324" s="9" t="s">
        <v>2275</v>
      </c>
      <c r="X1324" s="10">
        <f>NETWORKDAYS(Table1[[#This Row],[Order Date]],Table1[[#This Row],[Ship Date]])</f>
        <v>2</v>
      </c>
      <c r="Y1324" s="6">
        <v>285.95</v>
      </c>
      <c r="Z1324" s="6">
        <v>5</v>
      </c>
      <c r="AA1324" s="6">
        <v>1619.95</v>
      </c>
      <c r="AB1324" s="6">
        <v>299.99</v>
      </c>
    </row>
    <row r="1325" spans="1:28" ht="64.5" x14ac:dyDescent="0.45">
      <c r="A1325" s="6">
        <v>2502</v>
      </c>
      <c r="B1325" s="6">
        <v>91310</v>
      </c>
      <c r="C1325" s="7" t="s">
        <v>2424</v>
      </c>
      <c r="D1325" s="8" t="s">
        <v>42</v>
      </c>
      <c r="E1325" s="7" t="s">
        <v>70</v>
      </c>
      <c r="F1325" s="6">
        <v>0.1</v>
      </c>
      <c r="G1325" s="6">
        <v>24.92</v>
      </c>
      <c r="H1325" s="6">
        <v>12.98</v>
      </c>
      <c r="I1325" s="7" t="s">
        <v>43</v>
      </c>
      <c r="J1325" s="7" t="s">
        <v>87</v>
      </c>
      <c r="K1325" s="7" t="s">
        <v>45</v>
      </c>
      <c r="L1325" s="7" t="s">
        <v>46</v>
      </c>
      <c r="M1325" s="7" t="s">
        <v>47</v>
      </c>
      <c r="N1325" s="7" t="s">
        <v>1405</v>
      </c>
      <c r="O1325" s="6">
        <v>0.39</v>
      </c>
      <c r="P1325" s="7" t="s">
        <v>36</v>
      </c>
      <c r="Q1325" s="7" t="s">
        <v>49</v>
      </c>
      <c r="R1325" s="7" t="s">
        <v>256</v>
      </c>
      <c r="S1325" s="8" t="s">
        <v>2425</v>
      </c>
      <c r="T1325" s="6">
        <v>46321</v>
      </c>
      <c r="U1325" s="9">
        <v>42082</v>
      </c>
      <c r="V1325" s="9">
        <v>42082</v>
      </c>
      <c r="W1325" s="9" t="s">
        <v>2275</v>
      </c>
      <c r="X1325" s="10">
        <f>NETWORKDAYS(Table1[[#This Row],[Order Date]],Table1[[#This Row],[Ship Date]])</f>
        <v>1</v>
      </c>
      <c r="Y1325" s="6">
        <v>-45.816000000000003</v>
      </c>
      <c r="Z1325" s="6">
        <v>3</v>
      </c>
      <c r="AA1325" s="6">
        <v>70.819999999999993</v>
      </c>
      <c r="AB1325" s="6">
        <v>24.82</v>
      </c>
    </row>
    <row r="1326" spans="1:28" ht="77.25" x14ac:dyDescent="0.45">
      <c r="A1326" s="6">
        <v>2502</v>
      </c>
      <c r="B1326" s="6">
        <v>91310</v>
      </c>
      <c r="C1326" s="7" t="s">
        <v>2424</v>
      </c>
      <c r="D1326" s="8" t="s">
        <v>42</v>
      </c>
      <c r="E1326" s="7" t="s">
        <v>70</v>
      </c>
      <c r="F1326" s="6">
        <v>0</v>
      </c>
      <c r="G1326" s="6">
        <v>12.28</v>
      </c>
      <c r="H1326" s="6">
        <v>6.35</v>
      </c>
      <c r="I1326" s="7" t="s">
        <v>54</v>
      </c>
      <c r="J1326" s="7" t="s">
        <v>87</v>
      </c>
      <c r="K1326" s="7" t="s">
        <v>45</v>
      </c>
      <c r="L1326" s="7" t="s">
        <v>55</v>
      </c>
      <c r="M1326" s="7" t="s">
        <v>47</v>
      </c>
      <c r="N1326" s="7" t="s">
        <v>2426</v>
      </c>
      <c r="O1326" s="6">
        <v>0.38</v>
      </c>
      <c r="P1326" s="7" t="s">
        <v>36</v>
      </c>
      <c r="Q1326" s="7" t="s">
        <v>49</v>
      </c>
      <c r="R1326" s="7" t="s">
        <v>256</v>
      </c>
      <c r="S1326" s="8" t="s">
        <v>2425</v>
      </c>
      <c r="T1326" s="6">
        <v>46321</v>
      </c>
      <c r="U1326" s="9">
        <v>42082</v>
      </c>
      <c r="V1326" s="9">
        <v>42083</v>
      </c>
      <c r="W1326" s="9" t="s">
        <v>2275</v>
      </c>
      <c r="X1326" s="10">
        <f>NETWORKDAYS(Table1[[#This Row],[Order Date]],Table1[[#This Row],[Ship Date]])</f>
        <v>2</v>
      </c>
      <c r="Y1326" s="6">
        <v>30.63</v>
      </c>
      <c r="Z1326" s="6">
        <v>7</v>
      </c>
      <c r="AA1326" s="6">
        <v>90.44</v>
      </c>
      <c r="AB1326" s="6">
        <v>12.28</v>
      </c>
    </row>
    <row r="1327" spans="1:28" ht="77.25" x14ac:dyDescent="0.45">
      <c r="A1327" s="6">
        <v>2621</v>
      </c>
      <c r="B1327" s="6">
        <v>88016</v>
      </c>
      <c r="C1327" s="7" t="s">
        <v>2427</v>
      </c>
      <c r="D1327" s="8" t="s">
        <v>28</v>
      </c>
      <c r="E1327" s="7" t="s">
        <v>70</v>
      </c>
      <c r="F1327" s="6">
        <v>0.03</v>
      </c>
      <c r="G1327" s="6">
        <v>40.97</v>
      </c>
      <c r="H1327" s="6">
        <v>8.99</v>
      </c>
      <c r="I1327" s="7" t="s">
        <v>54</v>
      </c>
      <c r="J1327" s="7" t="s">
        <v>62</v>
      </c>
      <c r="K1327" s="7" t="s">
        <v>45</v>
      </c>
      <c r="L1327" s="7" t="s">
        <v>105</v>
      </c>
      <c r="M1327" s="7" t="s">
        <v>94</v>
      </c>
      <c r="N1327" s="7" t="s">
        <v>575</v>
      </c>
      <c r="O1327" s="6">
        <v>0.59</v>
      </c>
      <c r="P1327" s="7" t="s">
        <v>36</v>
      </c>
      <c r="Q1327" s="7" t="s">
        <v>37</v>
      </c>
      <c r="R1327" s="7" t="s">
        <v>369</v>
      </c>
      <c r="S1327" s="8" t="s">
        <v>2428</v>
      </c>
      <c r="T1327" s="6">
        <v>37027</v>
      </c>
      <c r="U1327" s="9">
        <v>42082</v>
      </c>
      <c r="V1327" s="9">
        <v>42083</v>
      </c>
      <c r="W1327" s="9" t="s">
        <v>2275</v>
      </c>
      <c r="X1327" s="10">
        <f>NETWORKDAYS(Table1[[#This Row],[Order Date]],Table1[[#This Row],[Ship Date]])</f>
        <v>2</v>
      </c>
      <c r="Y1327" s="6">
        <v>-177.05799999999999</v>
      </c>
      <c r="Z1327" s="6">
        <v>5</v>
      </c>
      <c r="AA1327" s="6">
        <v>207.22</v>
      </c>
      <c r="AB1327" s="6">
        <v>40.94</v>
      </c>
    </row>
    <row r="1328" spans="1:28" ht="77.25" x14ac:dyDescent="0.45">
      <c r="A1328" s="6">
        <v>2840</v>
      </c>
      <c r="B1328" s="6">
        <v>87884</v>
      </c>
      <c r="C1328" s="7" t="s">
        <v>963</v>
      </c>
      <c r="D1328" s="8" t="s">
        <v>28</v>
      </c>
      <c r="E1328" s="7" t="s">
        <v>70</v>
      </c>
      <c r="F1328" s="6">
        <v>0</v>
      </c>
      <c r="G1328" s="6">
        <v>21.98</v>
      </c>
      <c r="H1328" s="6">
        <v>2.87</v>
      </c>
      <c r="I1328" s="7" t="s">
        <v>43</v>
      </c>
      <c r="J1328" s="7" t="s">
        <v>62</v>
      </c>
      <c r="K1328" s="7" t="s">
        <v>45</v>
      </c>
      <c r="L1328" s="7" t="s">
        <v>105</v>
      </c>
      <c r="M1328" s="7" t="s">
        <v>94</v>
      </c>
      <c r="N1328" s="7" t="s">
        <v>1382</v>
      </c>
      <c r="O1328" s="6">
        <v>0.55000000000000004</v>
      </c>
      <c r="P1328" s="7" t="s">
        <v>36</v>
      </c>
      <c r="Q1328" s="7" t="s">
        <v>37</v>
      </c>
      <c r="R1328" s="7" t="s">
        <v>96</v>
      </c>
      <c r="S1328" s="8" t="s">
        <v>965</v>
      </c>
      <c r="T1328" s="6">
        <v>33161</v>
      </c>
      <c r="U1328" s="9">
        <v>42082</v>
      </c>
      <c r="V1328" s="9">
        <v>42083</v>
      </c>
      <c r="W1328" s="9" t="s">
        <v>2275</v>
      </c>
      <c r="X1328" s="10">
        <f>NETWORKDAYS(Table1[[#This Row],[Order Date]],Table1[[#This Row],[Ship Date]])</f>
        <v>2</v>
      </c>
      <c r="Y1328" s="6">
        <v>21.096</v>
      </c>
      <c r="Z1328" s="6">
        <v>16</v>
      </c>
      <c r="AA1328" s="6">
        <v>360.03</v>
      </c>
      <c r="AB1328" s="6">
        <v>21.98</v>
      </c>
    </row>
    <row r="1329" spans="1:28" ht="115.5" x14ac:dyDescent="0.45">
      <c r="A1329" s="6">
        <v>2882</v>
      </c>
      <c r="B1329" s="6">
        <v>16676</v>
      </c>
      <c r="C1329" s="7" t="s">
        <v>1185</v>
      </c>
      <c r="D1329" s="8" t="s">
        <v>28</v>
      </c>
      <c r="E1329" s="7" t="s">
        <v>70</v>
      </c>
      <c r="F1329" s="6">
        <v>7.0000000000000007E-2</v>
      </c>
      <c r="G1329" s="6">
        <v>28.99</v>
      </c>
      <c r="H1329" s="6">
        <v>8.59</v>
      </c>
      <c r="I1329" s="7" t="s">
        <v>43</v>
      </c>
      <c r="J1329" s="7" t="s">
        <v>44</v>
      </c>
      <c r="K1329" s="7" t="s">
        <v>71</v>
      </c>
      <c r="L1329" s="7" t="s">
        <v>234</v>
      </c>
      <c r="M1329" s="7" t="s">
        <v>112</v>
      </c>
      <c r="N1329" s="7" t="s">
        <v>1863</v>
      </c>
      <c r="O1329" s="6">
        <v>0.56000000000000005</v>
      </c>
      <c r="P1329" s="7" t="s">
        <v>36</v>
      </c>
      <c r="Q1329" s="7" t="s">
        <v>37</v>
      </c>
      <c r="R1329" s="7" t="s">
        <v>65</v>
      </c>
      <c r="S1329" s="8" t="s">
        <v>232</v>
      </c>
      <c r="T1329" s="6">
        <v>28206</v>
      </c>
      <c r="U1329" s="9">
        <v>42082</v>
      </c>
      <c r="V1329" s="9">
        <v>42082</v>
      </c>
      <c r="W1329" s="9" t="s">
        <v>2275</v>
      </c>
      <c r="X1329" s="10">
        <f>NETWORKDAYS(Table1[[#This Row],[Order Date]],Table1[[#This Row],[Ship Date]])</f>
        <v>1</v>
      </c>
      <c r="Y1329" s="6">
        <v>-16.063739999999999</v>
      </c>
      <c r="Z1329" s="6">
        <v>39</v>
      </c>
      <c r="AA1329" s="6">
        <v>936.8</v>
      </c>
      <c r="AB1329" s="6">
        <v>28.92</v>
      </c>
    </row>
    <row r="1330" spans="1:28" ht="115.5" x14ac:dyDescent="0.45">
      <c r="A1330" s="6">
        <v>2884</v>
      </c>
      <c r="B1330" s="6">
        <v>87631</v>
      </c>
      <c r="C1330" s="7" t="s">
        <v>2048</v>
      </c>
      <c r="D1330" s="8" t="s">
        <v>78</v>
      </c>
      <c r="E1330" s="7" t="s">
        <v>70</v>
      </c>
      <c r="F1330" s="6">
        <v>7.0000000000000007E-2</v>
      </c>
      <c r="G1330" s="6">
        <v>28.99</v>
      </c>
      <c r="H1330" s="6">
        <v>8.59</v>
      </c>
      <c r="I1330" s="7" t="s">
        <v>43</v>
      </c>
      <c r="J1330" s="7" t="s">
        <v>44</v>
      </c>
      <c r="K1330" s="7" t="s">
        <v>71</v>
      </c>
      <c r="L1330" s="7" t="s">
        <v>234</v>
      </c>
      <c r="M1330" s="7" t="s">
        <v>112</v>
      </c>
      <c r="N1330" s="7" t="s">
        <v>1863</v>
      </c>
      <c r="O1330" s="6">
        <v>0.56000000000000005</v>
      </c>
      <c r="P1330" s="7" t="s">
        <v>36</v>
      </c>
      <c r="Q1330" s="7" t="s">
        <v>82</v>
      </c>
      <c r="R1330" s="7" t="s">
        <v>173</v>
      </c>
      <c r="S1330" s="8" t="s">
        <v>2049</v>
      </c>
      <c r="T1330" s="6">
        <v>44039</v>
      </c>
      <c r="U1330" s="9">
        <v>42082</v>
      </c>
      <c r="V1330" s="9">
        <v>42082</v>
      </c>
      <c r="W1330" s="9" t="s">
        <v>2275</v>
      </c>
      <c r="X1330" s="10">
        <f>NETWORKDAYS(Table1[[#This Row],[Order Date]],Table1[[#This Row],[Ship Date]])</f>
        <v>1</v>
      </c>
      <c r="Y1330" s="6">
        <v>-12.077999999999999</v>
      </c>
      <c r="Z1330" s="6">
        <v>10</v>
      </c>
      <c r="AA1330" s="6">
        <v>240.21</v>
      </c>
      <c r="AB1330" s="6">
        <v>28.92</v>
      </c>
    </row>
    <row r="1331" spans="1:28" ht="64.5" x14ac:dyDescent="0.45">
      <c r="A1331" s="6">
        <v>3222</v>
      </c>
      <c r="B1331" s="6">
        <v>90814</v>
      </c>
      <c r="C1331" s="7" t="s">
        <v>2429</v>
      </c>
      <c r="D1331" s="8" t="s">
        <v>28</v>
      </c>
      <c r="E1331" s="7" t="s">
        <v>70</v>
      </c>
      <c r="F1331" s="6">
        <v>0.04</v>
      </c>
      <c r="G1331" s="6">
        <v>39.479999999999997</v>
      </c>
      <c r="H1331" s="6">
        <v>1.99</v>
      </c>
      <c r="I1331" s="7" t="s">
        <v>54</v>
      </c>
      <c r="J1331" s="7" t="s">
        <v>62</v>
      </c>
      <c r="K1331" s="7" t="s">
        <v>71</v>
      </c>
      <c r="L1331" s="7" t="s">
        <v>93</v>
      </c>
      <c r="M1331" s="7" t="s">
        <v>94</v>
      </c>
      <c r="N1331" s="7" t="s">
        <v>1170</v>
      </c>
      <c r="O1331" s="6">
        <v>0.54</v>
      </c>
      <c r="P1331" s="7" t="s">
        <v>36</v>
      </c>
      <c r="Q1331" s="7" t="s">
        <v>37</v>
      </c>
      <c r="R1331" s="7" t="s">
        <v>96</v>
      </c>
      <c r="S1331" s="8" t="s">
        <v>2430</v>
      </c>
      <c r="T1331" s="6">
        <v>32303</v>
      </c>
      <c r="U1331" s="9">
        <v>42082</v>
      </c>
      <c r="V1331" s="9">
        <v>42082</v>
      </c>
      <c r="W1331" s="9" t="s">
        <v>2275</v>
      </c>
      <c r="X1331" s="10">
        <f>NETWORKDAYS(Table1[[#This Row],[Order Date]],Table1[[#This Row],[Ship Date]])</f>
        <v>1</v>
      </c>
      <c r="Y1331" s="6">
        <v>-1535.4864</v>
      </c>
      <c r="Z1331" s="6">
        <v>8</v>
      </c>
      <c r="AA1331" s="6">
        <v>332.16</v>
      </c>
      <c r="AB1331" s="6">
        <v>39.44</v>
      </c>
    </row>
    <row r="1332" spans="1:28" ht="64.5" x14ac:dyDescent="0.45">
      <c r="A1332" s="6">
        <v>3222</v>
      </c>
      <c r="B1332" s="6">
        <v>90814</v>
      </c>
      <c r="C1332" s="7" t="s">
        <v>2429</v>
      </c>
      <c r="D1332" s="8" t="s">
        <v>28</v>
      </c>
      <c r="E1332" s="7" t="s">
        <v>70</v>
      </c>
      <c r="F1332" s="6">
        <v>0</v>
      </c>
      <c r="G1332" s="6">
        <v>8.1199999999999992</v>
      </c>
      <c r="H1332" s="6">
        <v>2.83</v>
      </c>
      <c r="I1332" s="7" t="s">
        <v>43</v>
      </c>
      <c r="J1332" s="7" t="s">
        <v>62</v>
      </c>
      <c r="K1332" s="7" t="s">
        <v>71</v>
      </c>
      <c r="L1332" s="7" t="s">
        <v>93</v>
      </c>
      <c r="M1332" s="7" t="s">
        <v>94</v>
      </c>
      <c r="N1332" s="7" t="s">
        <v>2398</v>
      </c>
      <c r="O1332" s="6">
        <v>0.77</v>
      </c>
      <c r="P1332" s="7" t="s">
        <v>36</v>
      </c>
      <c r="Q1332" s="7" t="s">
        <v>37</v>
      </c>
      <c r="R1332" s="7" t="s">
        <v>96</v>
      </c>
      <c r="S1332" s="8" t="s">
        <v>2430</v>
      </c>
      <c r="T1332" s="6">
        <v>32303</v>
      </c>
      <c r="U1332" s="9">
        <v>42082</v>
      </c>
      <c r="V1332" s="9">
        <v>42083</v>
      </c>
      <c r="W1332" s="9" t="s">
        <v>2275</v>
      </c>
      <c r="X1332" s="10">
        <f>NETWORKDAYS(Table1[[#This Row],[Order Date]],Table1[[#This Row],[Ship Date]])</f>
        <v>2</v>
      </c>
      <c r="Y1332" s="6">
        <v>-159.32</v>
      </c>
      <c r="Z1332" s="6">
        <v>17</v>
      </c>
      <c r="AA1332" s="6">
        <v>147.62</v>
      </c>
      <c r="AB1332" s="6">
        <v>8.1199999999999992</v>
      </c>
    </row>
    <row r="1333" spans="1:28" ht="26.25" x14ac:dyDescent="0.45">
      <c r="A1333" s="6">
        <v>1852</v>
      </c>
      <c r="B1333" s="6">
        <v>86847</v>
      </c>
      <c r="C1333" s="7" t="s">
        <v>2431</v>
      </c>
      <c r="D1333" s="8" t="s">
        <v>53</v>
      </c>
      <c r="E1333" s="7" t="s">
        <v>147</v>
      </c>
      <c r="F1333" s="6">
        <v>0.06</v>
      </c>
      <c r="G1333" s="6">
        <v>6.48</v>
      </c>
      <c r="H1333" s="6">
        <v>5.14</v>
      </c>
      <c r="I1333" s="7" t="s">
        <v>54</v>
      </c>
      <c r="J1333" s="7" t="s">
        <v>87</v>
      </c>
      <c r="K1333" s="7" t="s">
        <v>45</v>
      </c>
      <c r="L1333" s="7" t="s">
        <v>55</v>
      </c>
      <c r="M1333" s="7" t="s">
        <v>47</v>
      </c>
      <c r="N1333" s="7" t="s">
        <v>2233</v>
      </c>
      <c r="O1333" s="6">
        <v>0.37</v>
      </c>
      <c r="P1333" s="7" t="s">
        <v>36</v>
      </c>
      <c r="Q1333" s="7" t="s">
        <v>58</v>
      </c>
      <c r="R1333" s="7" t="s">
        <v>59</v>
      </c>
      <c r="S1333" s="8" t="s">
        <v>2432</v>
      </c>
      <c r="T1333" s="6">
        <v>92008</v>
      </c>
      <c r="U1333" s="9">
        <v>42082</v>
      </c>
      <c r="V1333" s="9">
        <v>42084</v>
      </c>
      <c r="W1333" s="9" t="s">
        <v>2275</v>
      </c>
      <c r="X1333" s="10">
        <f>NETWORKDAYS(Table1[[#This Row],[Order Date]],Table1[[#This Row],[Ship Date]])</f>
        <v>2</v>
      </c>
      <c r="Y1333" s="6">
        <v>-28.45</v>
      </c>
      <c r="Z1333" s="6">
        <v>10</v>
      </c>
      <c r="AA1333" s="6">
        <v>68.34</v>
      </c>
      <c r="AB1333" s="6">
        <v>6.42</v>
      </c>
    </row>
    <row r="1334" spans="1:28" ht="64.5" x14ac:dyDescent="0.45">
      <c r="A1334" s="6">
        <v>1854</v>
      </c>
      <c r="B1334" s="6">
        <v>86847</v>
      </c>
      <c r="C1334" s="7" t="s">
        <v>2433</v>
      </c>
      <c r="D1334" s="8" t="s">
        <v>78</v>
      </c>
      <c r="E1334" s="7" t="s">
        <v>147</v>
      </c>
      <c r="F1334" s="6">
        <v>0.02</v>
      </c>
      <c r="G1334" s="6">
        <v>30.73</v>
      </c>
      <c r="H1334" s="6">
        <v>4</v>
      </c>
      <c r="I1334" s="7" t="s">
        <v>43</v>
      </c>
      <c r="J1334" s="7" t="s">
        <v>87</v>
      </c>
      <c r="K1334" s="7" t="s">
        <v>71</v>
      </c>
      <c r="L1334" s="7" t="s">
        <v>93</v>
      </c>
      <c r="M1334" s="7" t="s">
        <v>47</v>
      </c>
      <c r="N1334" s="7" t="s">
        <v>1617</v>
      </c>
      <c r="O1334" s="6">
        <v>0.75</v>
      </c>
      <c r="P1334" s="7" t="s">
        <v>36</v>
      </c>
      <c r="Q1334" s="7" t="s">
        <v>82</v>
      </c>
      <c r="R1334" s="7" t="s">
        <v>294</v>
      </c>
      <c r="S1334" s="8" t="s">
        <v>2434</v>
      </c>
      <c r="T1334" s="6">
        <v>6478</v>
      </c>
      <c r="U1334" s="9">
        <v>42082</v>
      </c>
      <c r="V1334" s="9">
        <v>42085</v>
      </c>
      <c r="W1334" s="9" t="s">
        <v>2275</v>
      </c>
      <c r="X1334" s="10">
        <f>NETWORKDAYS(Table1[[#This Row],[Order Date]],Table1[[#This Row],[Ship Date]])</f>
        <v>2</v>
      </c>
      <c r="Y1334" s="6">
        <v>72.78</v>
      </c>
      <c r="Z1334" s="6">
        <v>16</v>
      </c>
      <c r="AA1334" s="6">
        <v>522.22</v>
      </c>
      <c r="AB1334" s="6">
        <v>30.71</v>
      </c>
    </row>
    <row r="1335" spans="1:28" ht="51.75" x14ac:dyDescent="0.45">
      <c r="A1335" s="6">
        <v>2639</v>
      </c>
      <c r="B1335" s="6">
        <v>90952</v>
      </c>
      <c r="C1335" s="7" t="s">
        <v>2435</v>
      </c>
      <c r="D1335" s="8" t="s">
        <v>53</v>
      </c>
      <c r="E1335" s="7" t="s">
        <v>147</v>
      </c>
      <c r="F1335" s="6">
        <v>0.05</v>
      </c>
      <c r="G1335" s="6">
        <v>4.9800000000000004</v>
      </c>
      <c r="H1335" s="6">
        <v>0.49</v>
      </c>
      <c r="I1335" s="7" t="s">
        <v>43</v>
      </c>
      <c r="J1335" s="7" t="s">
        <v>44</v>
      </c>
      <c r="K1335" s="7" t="s">
        <v>45</v>
      </c>
      <c r="L1335" s="7" t="s">
        <v>121</v>
      </c>
      <c r="M1335" s="7" t="s">
        <v>47</v>
      </c>
      <c r="N1335" s="7" t="s">
        <v>456</v>
      </c>
      <c r="O1335" s="6">
        <v>0.39</v>
      </c>
      <c r="P1335" s="7" t="s">
        <v>36</v>
      </c>
      <c r="Q1335" s="7" t="s">
        <v>58</v>
      </c>
      <c r="R1335" s="7" t="s">
        <v>654</v>
      </c>
      <c r="S1335" s="8" t="s">
        <v>1602</v>
      </c>
      <c r="T1335" s="6">
        <v>88201</v>
      </c>
      <c r="U1335" s="9">
        <v>42082</v>
      </c>
      <c r="V1335" s="9">
        <v>42082</v>
      </c>
      <c r="W1335" s="9" t="s">
        <v>2275</v>
      </c>
      <c r="X1335" s="10">
        <f>NETWORKDAYS(Table1[[#This Row],[Order Date]],Table1[[#This Row],[Ship Date]])</f>
        <v>1</v>
      </c>
      <c r="Y1335" s="6">
        <v>3.84</v>
      </c>
      <c r="Z1335" s="6">
        <v>3</v>
      </c>
      <c r="AA1335" s="6">
        <v>14.2</v>
      </c>
      <c r="AB1335" s="6">
        <v>4.93</v>
      </c>
    </row>
    <row r="1336" spans="1:28" ht="26.25" x14ac:dyDescent="0.45">
      <c r="A1336" s="6">
        <v>3105</v>
      </c>
      <c r="B1336" s="6">
        <v>86327</v>
      </c>
      <c r="C1336" s="7" t="s">
        <v>2436</v>
      </c>
      <c r="D1336" s="8" t="s">
        <v>28</v>
      </c>
      <c r="E1336" s="7" t="s">
        <v>29</v>
      </c>
      <c r="F1336" s="6">
        <v>0.04</v>
      </c>
      <c r="G1336" s="6">
        <v>3.08</v>
      </c>
      <c r="H1336" s="6">
        <v>0.99</v>
      </c>
      <c r="I1336" s="7" t="s">
        <v>43</v>
      </c>
      <c r="J1336" s="7" t="s">
        <v>87</v>
      </c>
      <c r="K1336" s="7" t="s">
        <v>45</v>
      </c>
      <c r="L1336" s="7" t="s">
        <v>121</v>
      </c>
      <c r="M1336" s="7" t="s">
        <v>47</v>
      </c>
      <c r="N1336" s="7" t="s">
        <v>998</v>
      </c>
      <c r="O1336" s="6">
        <v>0.37</v>
      </c>
      <c r="P1336" s="7" t="s">
        <v>36</v>
      </c>
      <c r="Q1336" s="7" t="s">
        <v>37</v>
      </c>
      <c r="R1336" s="7" t="s">
        <v>364</v>
      </c>
      <c r="S1336" s="8" t="s">
        <v>2437</v>
      </c>
      <c r="T1336" s="6">
        <v>42071</v>
      </c>
      <c r="U1336" s="9">
        <v>42083</v>
      </c>
      <c r="V1336" s="9">
        <v>42084</v>
      </c>
      <c r="W1336" s="9" t="s">
        <v>2275</v>
      </c>
      <c r="X1336" s="10">
        <f>NETWORKDAYS(Table1[[#This Row],[Order Date]],Table1[[#This Row],[Ship Date]])</f>
        <v>1</v>
      </c>
      <c r="Y1336" s="6">
        <v>13.8</v>
      </c>
      <c r="Z1336" s="6">
        <v>19</v>
      </c>
      <c r="AA1336" s="6">
        <v>60.01</v>
      </c>
      <c r="AB1336" s="6">
        <v>3.04</v>
      </c>
    </row>
    <row r="1337" spans="1:28" ht="26.25" x14ac:dyDescent="0.45">
      <c r="A1337" s="6">
        <v>3105</v>
      </c>
      <c r="B1337" s="6">
        <v>86327</v>
      </c>
      <c r="C1337" s="7" t="s">
        <v>2436</v>
      </c>
      <c r="D1337" s="8" t="s">
        <v>28</v>
      </c>
      <c r="E1337" s="7" t="s">
        <v>29</v>
      </c>
      <c r="F1337" s="6">
        <v>0.02</v>
      </c>
      <c r="G1337" s="6">
        <v>6.48</v>
      </c>
      <c r="H1337" s="6">
        <v>5.9</v>
      </c>
      <c r="I1337" s="7" t="s">
        <v>43</v>
      </c>
      <c r="J1337" s="7" t="s">
        <v>87</v>
      </c>
      <c r="K1337" s="7" t="s">
        <v>45</v>
      </c>
      <c r="L1337" s="7" t="s">
        <v>55</v>
      </c>
      <c r="M1337" s="7" t="s">
        <v>47</v>
      </c>
      <c r="N1337" s="7" t="s">
        <v>2438</v>
      </c>
      <c r="O1337" s="6">
        <v>0.37</v>
      </c>
      <c r="P1337" s="7" t="s">
        <v>36</v>
      </c>
      <c r="Q1337" s="7" t="s">
        <v>37</v>
      </c>
      <c r="R1337" s="7" t="s">
        <v>364</v>
      </c>
      <c r="S1337" s="8" t="s">
        <v>2437</v>
      </c>
      <c r="T1337" s="6">
        <v>42071</v>
      </c>
      <c r="U1337" s="9">
        <v>42083</v>
      </c>
      <c r="V1337" s="9">
        <v>42084</v>
      </c>
      <c r="W1337" s="9" t="s">
        <v>2275</v>
      </c>
      <c r="X1337" s="10">
        <f>NETWORKDAYS(Table1[[#This Row],[Order Date]],Table1[[#This Row],[Ship Date]])</f>
        <v>1</v>
      </c>
      <c r="Y1337" s="6">
        <v>4.3920000000000003</v>
      </c>
      <c r="Z1337" s="6">
        <v>13</v>
      </c>
      <c r="AA1337" s="6">
        <v>90.98</v>
      </c>
      <c r="AB1337" s="6">
        <v>6.46</v>
      </c>
    </row>
    <row r="1338" spans="1:28" ht="51.75" x14ac:dyDescent="0.45">
      <c r="A1338" s="6">
        <v>3105</v>
      </c>
      <c r="B1338" s="6">
        <v>86327</v>
      </c>
      <c r="C1338" s="7" t="s">
        <v>2436</v>
      </c>
      <c r="D1338" s="8" t="s">
        <v>28</v>
      </c>
      <c r="E1338" s="7" t="s">
        <v>29</v>
      </c>
      <c r="F1338" s="6">
        <v>0.04</v>
      </c>
      <c r="G1338" s="6">
        <v>125.99</v>
      </c>
      <c r="H1338" s="6">
        <v>4.2</v>
      </c>
      <c r="I1338" s="7" t="s">
        <v>43</v>
      </c>
      <c r="J1338" s="7" t="s">
        <v>87</v>
      </c>
      <c r="K1338" s="7" t="s">
        <v>71</v>
      </c>
      <c r="L1338" s="7" t="s">
        <v>234</v>
      </c>
      <c r="M1338" s="7" t="s">
        <v>47</v>
      </c>
      <c r="N1338" s="7" t="s">
        <v>1327</v>
      </c>
      <c r="O1338" s="6">
        <v>0.59</v>
      </c>
      <c r="P1338" s="7" t="s">
        <v>36</v>
      </c>
      <c r="Q1338" s="7" t="s">
        <v>37</v>
      </c>
      <c r="R1338" s="7" t="s">
        <v>364</v>
      </c>
      <c r="S1338" s="8" t="s">
        <v>2437</v>
      </c>
      <c r="T1338" s="6">
        <v>42071</v>
      </c>
      <c r="U1338" s="9">
        <v>42083</v>
      </c>
      <c r="V1338" s="9">
        <v>42085</v>
      </c>
      <c r="W1338" s="9" t="s">
        <v>2275</v>
      </c>
      <c r="X1338" s="10">
        <f>NETWORKDAYS(Table1[[#This Row],[Order Date]],Table1[[#This Row],[Ship Date]])</f>
        <v>1</v>
      </c>
      <c r="Y1338" s="6">
        <v>-236.25</v>
      </c>
      <c r="Z1338" s="6">
        <v>12</v>
      </c>
      <c r="AA1338" s="6">
        <v>1270.7</v>
      </c>
      <c r="AB1338" s="6">
        <v>125.95</v>
      </c>
    </row>
    <row r="1339" spans="1:28" ht="26.25" x14ac:dyDescent="0.45">
      <c r="A1339" s="6">
        <v>3106</v>
      </c>
      <c r="B1339" s="6">
        <v>548</v>
      </c>
      <c r="C1339" s="7" t="s">
        <v>2439</v>
      </c>
      <c r="D1339" s="8" t="s">
        <v>42</v>
      </c>
      <c r="E1339" s="7" t="s">
        <v>29</v>
      </c>
      <c r="F1339" s="6">
        <v>0.04</v>
      </c>
      <c r="G1339" s="6">
        <v>3.08</v>
      </c>
      <c r="H1339" s="6">
        <v>0.99</v>
      </c>
      <c r="I1339" s="7" t="s">
        <v>43</v>
      </c>
      <c r="J1339" s="7" t="s">
        <v>87</v>
      </c>
      <c r="K1339" s="7" t="s">
        <v>45</v>
      </c>
      <c r="L1339" s="7" t="s">
        <v>121</v>
      </c>
      <c r="M1339" s="7" t="s">
        <v>47</v>
      </c>
      <c r="N1339" s="7" t="s">
        <v>998</v>
      </c>
      <c r="O1339" s="6">
        <v>0.37</v>
      </c>
      <c r="P1339" s="7" t="s">
        <v>36</v>
      </c>
      <c r="Q1339" s="7" t="s">
        <v>49</v>
      </c>
      <c r="R1339" s="7" t="s">
        <v>236</v>
      </c>
      <c r="S1339" s="8" t="s">
        <v>2440</v>
      </c>
      <c r="T1339" s="6">
        <v>77041</v>
      </c>
      <c r="U1339" s="9">
        <v>42083</v>
      </c>
      <c r="V1339" s="9">
        <v>42084</v>
      </c>
      <c r="W1339" s="9" t="s">
        <v>2275</v>
      </c>
      <c r="X1339" s="10">
        <f>NETWORKDAYS(Table1[[#This Row],[Order Date]],Table1[[#This Row],[Ship Date]])</f>
        <v>1</v>
      </c>
      <c r="Y1339" s="6">
        <v>36.020000000000003</v>
      </c>
      <c r="Z1339" s="6">
        <v>75</v>
      </c>
      <c r="AA1339" s="6">
        <v>236.87</v>
      </c>
      <c r="AB1339" s="6">
        <v>3.04</v>
      </c>
    </row>
    <row r="1340" spans="1:28" ht="26.25" x14ac:dyDescent="0.45">
      <c r="A1340" s="6">
        <v>3106</v>
      </c>
      <c r="B1340" s="6">
        <v>548</v>
      </c>
      <c r="C1340" s="7" t="s">
        <v>2439</v>
      </c>
      <c r="D1340" s="8" t="s">
        <v>42</v>
      </c>
      <c r="E1340" s="7" t="s">
        <v>29</v>
      </c>
      <c r="F1340" s="6">
        <v>0.02</v>
      </c>
      <c r="G1340" s="6">
        <v>6.48</v>
      </c>
      <c r="H1340" s="6">
        <v>5.9</v>
      </c>
      <c r="I1340" s="7" t="s">
        <v>43</v>
      </c>
      <c r="J1340" s="7" t="s">
        <v>87</v>
      </c>
      <c r="K1340" s="7" t="s">
        <v>45</v>
      </c>
      <c r="L1340" s="7" t="s">
        <v>55</v>
      </c>
      <c r="M1340" s="7" t="s">
        <v>47</v>
      </c>
      <c r="N1340" s="7" t="s">
        <v>2438</v>
      </c>
      <c r="O1340" s="6">
        <v>0.37</v>
      </c>
      <c r="P1340" s="7" t="s">
        <v>36</v>
      </c>
      <c r="Q1340" s="7" t="s">
        <v>49</v>
      </c>
      <c r="R1340" s="7" t="s">
        <v>236</v>
      </c>
      <c r="S1340" s="8" t="s">
        <v>2440</v>
      </c>
      <c r="T1340" s="6">
        <v>77041</v>
      </c>
      <c r="U1340" s="9">
        <v>42083</v>
      </c>
      <c r="V1340" s="9">
        <v>42084</v>
      </c>
      <c r="W1340" s="9" t="s">
        <v>2275</v>
      </c>
      <c r="X1340" s="10">
        <f>NETWORKDAYS(Table1[[#This Row],[Order Date]],Table1[[#This Row],[Ship Date]])</f>
        <v>1</v>
      </c>
      <c r="Y1340" s="6">
        <v>-50.64</v>
      </c>
      <c r="Z1340" s="6">
        <v>53</v>
      </c>
      <c r="AA1340" s="6">
        <v>370.91</v>
      </c>
      <c r="AB1340" s="6">
        <v>6.46</v>
      </c>
    </row>
    <row r="1341" spans="1:28" ht="51.75" x14ac:dyDescent="0.45">
      <c r="A1341" s="6">
        <v>3106</v>
      </c>
      <c r="B1341" s="6">
        <v>548</v>
      </c>
      <c r="C1341" s="7" t="s">
        <v>2439</v>
      </c>
      <c r="D1341" s="8" t="s">
        <v>42</v>
      </c>
      <c r="E1341" s="7" t="s">
        <v>29</v>
      </c>
      <c r="F1341" s="6">
        <v>0.04</v>
      </c>
      <c r="G1341" s="6">
        <v>125.99</v>
      </c>
      <c r="H1341" s="6">
        <v>4.2</v>
      </c>
      <c r="I1341" s="7" t="s">
        <v>43</v>
      </c>
      <c r="J1341" s="7" t="s">
        <v>87</v>
      </c>
      <c r="K1341" s="7" t="s">
        <v>71</v>
      </c>
      <c r="L1341" s="7" t="s">
        <v>234</v>
      </c>
      <c r="M1341" s="7" t="s">
        <v>47</v>
      </c>
      <c r="N1341" s="7" t="s">
        <v>1327</v>
      </c>
      <c r="O1341" s="6">
        <v>0.59</v>
      </c>
      <c r="P1341" s="7" t="s">
        <v>36</v>
      </c>
      <c r="Q1341" s="7" t="s">
        <v>49</v>
      </c>
      <c r="R1341" s="7" t="s">
        <v>236</v>
      </c>
      <c r="S1341" s="8" t="s">
        <v>2440</v>
      </c>
      <c r="T1341" s="6">
        <v>77041</v>
      </c>
      <c r="U1341" s="9">
        <v>42083</v>
      </c>
      <c r="V1341" s="9">
        <v>42085</v>
      </c>
      <c r="W1341" s="9" t="s">
        <v>2275</v>
      </c>
      <c r="X1341" s="10">
        <f>NETWORKDAYS(Table1[[#This Row],[Order Date]],Table1[[#This Row],[Ship Date]])</f>
        <v>1</v>
      </c>
      <c r="Y1341" s="6">
        <v>510.48899999999998</v>
      </c>
      <c r="Z1341" s="6">
        <v>47</v>
      </c>
      <c r="AA1341" s="6">
        <v>4976.92</v>
      </c>
      <c r="AB1341" s="6">
        <v>125.95</v>
      </c>
    </row>
    <row r="1342" spans="1:28" ht="64.5" x14ac:dyDescent="0.45">
      <c r="A1342" s="6">
        <v>637</v>
      </c>
      <c r="B1342" s="6">
        <v>87953</v>
      </c>
      <c r="C1342" s="7" t="s">
        <v>2441</v>
      </c>
      <c r="D1342" s="8" t="s">
        <v>53</v>
      </c>
      <c r="E1342" s="7" t="s">
        <v>79</v>
      </c>
      <c r="F1342" s="6">
        <v>0.06</v>
      </c>
      <c r="G1342" s="6">
        <v>160.97999999999999</v>
      </c>
      <c r="H1342" s="6">
        <v>35.020000000000003</v>
      </c>
      <c r="I1342" s="7" t="s">
        <v>30</v>
      </c>
      <c r="J1342" s="7" t="s">
        <v>44</v>
      </c>
      <c r="K1342" s="7" t="s">
        <v>32</v>
      </c>
      <c r="L1342" s="7" t="s">
        <v>88</v>
      </c>
      <c r="M1342" s="7" t="s">
        <v>34</v>
      </c>
      <c r="N1342" s="7" t="s">
        <v>2182</v>
      </c>
      <c r="O1342" s="6">
        <v>0.72</v>
      </c>
      <c r="P1342" s="7" t="s">
        <v>36</v>
      </c>
      <c r="Q1342" s="7" t="s">
        <v>58</v>
      </c>
      <c r="R1342" s="7" t="s">
        <v>59</v>
      </c>
      <c r="S1342" s="8" t="s">
        <v>2442</v>
      </c>
      <c r="T1342" s="6">
        <v>95051</v>
      </c>
      <c r="U1342" s="9">
        <v>42083</v>
      </c>
      <c r="V1342" s="9">
        <v>42087</v>
      </c>
      <c r="W1342" s="9" t="s">
        <v>2275</v>
      </c>
      <c r="X1342" s="10">
        <f>NETWORKDAYS(Table1[[#This Row],[Order Date]],Table1[[#This Row],[Ship Date]])</f>
        <v>3</v>
      </c>
      <c r="Y1342" s="6">
        <v>-229.68</v>
      </c>
      <c r="Z1342" s="6">
        <v>8</v>
      </c>
      <c r="AA1342" s="6">
        <v>1232.01</v>
      </c>
      <c r="AB1342" s="6">
        <v>160.91999999999999</v>
      </c>
    </row>
    <row r="1343" spans="1:28" ht="64.5" x14ac:dyDescent="0.45">
      <c r="A1343" s="6">
        <v>640</v>
      </c>
      <c r="B1343" s="6">
        <v>11077</v>
      </c>
      <c r="C1343" s="7" t="s">
        <v>1094</v>
      </c>
      <c r="D1343" s="8" t="s">
        <v>53</v>
      </c>
      <c r="E1343" s="7" t="s">
        <v>79</v>
      </c>
      <c r="F1343" s="6">
        <v>0.06</v>
      </c>
      <c r="G1343" s="6">
        <v>160.97999999999999</v>
      </c>
      <c r="H1343" s="6">
        <v>35.020000000000003</v>
      </c>
      <c r="I1343" s="7" t="s">
        <v>30</v>
      </c>
      <c r="J1343" s="7" t="s">
        <v>44</v>
      </c>
      <c r="K1343" s="7" t="s">
        <v>32</v>
      </c>
      <c r="L1343" s="7" t="s">
        <v>88</v>
      </c>
      <c r="M1343" s="7" t="s">
        <v>34</v>
      </c>
      <c r="N1343" s="7" t="s">
        <v>2182</v>
      </c>
      <c r="O1343" s="6">
        <v>0.72</v>
      </c>
      <c r="P1343" s="7" t="s">
        <v>36</v>
      </c>
      <c r="Q1343" s="7" t="s">
        <v>58</v>
      </c>
      <c r="R1343" s="7" t="s">
        <v>90</v>
      </c>
      <c r="S1343" s="8" t="s">
        <v>110</v>
      </c>
      <c r="T1343" s="6">
        <v>98119</v>
      </c>
      <c r="U1343" s="9">
        <v>42083</v>
      </c>
      <c r="V1343" s="9">
        <v>42087</v>
      </c>
      <c r="W1343" s="9" t="s">
        <v>2275</v>
      </c>
      <c r="X1343" s="10">
        <f>NETWORKDAYS(Table1[[#This Row],[Order Date]],Table1[[#This Row],[Ship Date]])</f>
        <v>3</v>
      </c>
      <c r="Y1343" s="6">
        <v>-229.68</v>
      </c>
      <c r="Z1343" s="6">
        <v>30</v>
      </c>
      <c r="AA1343" s="6">
        <v>4620.05</v>
      </c>
      <c r="AB1343" s="6">
        <v>160.91999999999999</v>
      </c>
    </row>
    <row r="1344" spans="1:28" ht="64.5" x14ac:dyDescent="0.45">
      <c r="A1344" s="6">
        <v>314</v>
      </c>
      <c r="B1344" s="6">
        <v>89166</v>
      </c>
      <c r="C1344" s="7" t="s">
        <v>2443</v>
      </c>
      <c r="D1344" s="8" t="s">
        <v>42</v>
      </c>
      <c r="E1344" s="7" t="s">
        <v>86</v>
      </c>
      <c r="F1344" s="6">
        <v>0.04</v>
      </c>
      <c r="G1344" s="6">
        <v>1637.53</v>
      </c>
      <c r="H1344" s="6">
        <v>24.49</v>
      </c>
      <c r="I1344" s="7" t="s">
        <v>43</v>
      </c>
      <c r="J1344" s="7" t="s">
        <v>62</v>
      </c>
      <c r="K1344" s="7" t="s">
        <v>45</v>
      </c>
      <c r="L1344" s="7" t="s">
        <v>519</v>
      </c>
      <c r="M1344" s="7" t="s">
        <v>112</v>
      </c>
      <c r="N1344" s="7" t="s">
        <v>2444</v>
      </c>
      <c r="O1344" s="6">
        <v>0.81</v>
      </c>
      <c r="P1344" s="7" t="s">
        <v>36</v>
      </c>
      <c r="Q1344" s="7" t="s">
        <v>49</v>
      </c>
      <c r="R1344" s="7" t="s">
        <v>75</v>
      </c>
      <c r="S1344" s="8" t="s">
        <v>2445</v>
      </c>
      <c r="T1344" s="6">
        <v>60130</v>
      </c>
      <c r="U1344" s="9">
        <v>42083</v>
      </c>
      <c r="V1344" s="9">
        <v>42085</v>
      </c>
      <c r="W1344" s="9" t="s">
        <v>2275</v>
      </c>
      <c r="X1344" s="10">
        <f>NETWORKDAYS(Table1[[#This Row],[Order Date]],Table1[[#This Row],[Ship Date]])</f>
        <v>1</v>
      </c>
      <c r="Y1344" s="6">
        <v>-1759.58</v>
      </c>
      <c r="Z1344" s="6">
        <v>2</v>
      </c>
      <c r="AA1344" s="6">
        <v>3206.94</v>
      </c>
      <c r="AB1344" s="6">
        <v>1637.49</v>
      </c>
    </row>
    <row r="1345" spans="1:28" ht="39" x14ac:dyDescent="0.45">
      <c r="A1345" s="6">
        <v>315</v>
      </c>
      <c r="B1345" s="6">
        <v>89166</v>
      </c>
      <c r="C1345" s="7" t="s">
        <v>2446</v>
      </c>
      <c r="D1345" s="8" t="s">
        <v>78</v>
      </c>
      <c r="E1345" s="7" t="s">
        <v>86</v>
      </c>
      <c r="F1345" s="6">
        <v>0.01</v>
      </c>
      <c r="G1345" s="6">
        <v>19.98</v>
      </c>
      <c r="H1345" s="6">
        <v>4</v>
      </c>
      <c r="I1345" s="7" t="s">
        <v>43</v>
      </c>
      <c r="J1345" s="7" t="s">
        <v>62</v>
      </c>
      <c r="K1345" s="7" t="s">
        <v>71</v>
      </c>
      <c r="L1345" s="7" t="s">
        <v>93</v>
      </c>
      <c r="M1345" s="7" t="s">
        <v>47</v>
      </c>
      <c r="N1345" s="7" t="s">
        <v>2217</v>
      </c>
      <c r="O1345" s="6">
        <v>0.68</v>
      </c>
      <c r="P1345" s="7" t="s">
        <v>36</v>
      </c>
      <c r="Q1345" s="7" t="s">
        <v>82</v>
      </c>
      <c r="R1345" s="7" t="s">
        <v>152</v>
      </c>
      <c r="S1345" s="8" t="s">
        <v>2447</v>
      </c>
      <c r="T1345" s="6">
        <v>1007</v>
      </c>
      <c r="U1345" s="9">
        <v>42083</v>
      </c>
      <c r="V1345" s="9">
        <v>42083</v>
      </c>
      <c r="W1345" s="9" t="s">
        <v>2275</v>
      </c>
      <c r="X1345" s="10">
        <f>NETWORKDAYS(Table1[[#This Row],[Order Date]],Table1[[#This Row],[Ship Date]])</f>
        <v>1</v>
      </c>
      <c r="Y1345" s="6">
        <v>-72.23</v>
      </c>
      <c r="Z1345" s="6">
        <v>2</v>
      </c>
      <c r="AA1345" s="6">
        <v>43.08</v>
      </c>
      <c r="AB1345" s="6">
        <v>19.97</v>
      </c>
    </row>
    <row r="1346" spans="1:28" ht="26.25" x14ac:dyDescent="0.45">
      <c r="A1346" s="6">
        <v>669</v>
      </c>
      <c r="B1346" s="6">
        <v>88475</v>
      </c>
      <c r="C1346" s="7" t="s">
        <v>2448</v>
      </c>
      <c r="D1346" s="8" t="s">
        <v>42</v>
      </c>
      <c r="E1346" s="7" t="s">
        <v>86</v>
      </c>
      <c r="F1346" s="6">
        <v>0.09</v>
      </c>
      <c r="G1346" s="6">
        <v>2.89</v>
      </c>
      <c r="H1346" s="6">
        <v>0.5</v>
      </c>
      <c r="I1346" s="7" t="s">
        <v>43</v>
      </c>
      <c r="J1346" s="7" t="s">
        <v>87</v>
      </c>
      <c r="K1346" s="7" t="s">
        <v>45</v>
      </c>
      <c r="L1346" s="7" t="s">
        <v>121</v>
      </c>
      <c r="M1346" s="7" t="s">
        <v>47</v>
      </c>
      <c r="N1346" s="7" t="s">
        <v>1325</v>
      </c>
      <c r="O1346" s="6">
        <v>0.38</v>
      </c>
      <c r="P1346" s="7" t="s">
        <v>36</v>
      </c>
      <c r="Q1346" s="7" t="s">
        <v>49</v>
      </c>
      <c r="R1346" s="7" t="s">
        <v>208</v>
      </c>
      <c r="S1346" s="8" t="s">
        <v>2449</v>
      </c>
      <c r="T1346" s="6">
        <v>52501</v>
      </c>
      <c r="U1346" s="9">
        <v>42083</v>
      </c>
      <c r="V1346" s="9">
        <v>42085</v>
      </c>
      <c r="W1346" s="9" t="s">
        <v>2275</v>
      </c>
      <c r="X1346" s="10">
        <f>NETWORKDAYS(Table1[[#This Row],[Order Date]],Table1[[#This Row],[Ship Date]])</f>
        <v>1</v>
      </c>
      <c r="Y1346" s="6">
        <v>40.482300000000002</v>
      </c>
      <c r="Z1346" s="6">
        <v>22</v>
      </c>
      <c r="AA1346" s="6">
        <v>58.67</v>
      </c>
      <c r="AB1346" s="6">
        <v>2.8</v>
      </c>
    </row>
    <row r="1347" spans="1:28" ht="26.25" x14ac:dyDescent="0.45">
      <c r="A1347" s="6">
        <v>669</v>
      </c>
      <c r="B1347" s="6">
        <v>88475</v>
      </c>
      <c r="C1347" s="7" t="s">
        <v>2448</v>
      </c>
      <c r="D1347" s="8" t="s">
        <v>42</v>
      </c>
      <c r="E1347" s="7" t="s">
        <v>86</v>
      </c>
      <c r="F1347" s="6">
        <v>0.02</v>
      </c>
      <c r="G1347" s="6">
        <v>48.91</v>
      </c>
      <c r="H1347" s="6">
        <v>5.81</v>
      </c>
      <c r="I1347" s="7" t="s">
        <v>43</v>
      </c>
      <c r="J1347" s="7" t="s">
        <v>87</v>
      </c>
      <c r="K1347" s="7" t="s">
        <v>45</v>
      </c>
      <c r="L1347" s="7" t="s">
        <v>55</v>
      </c>
      <c r="M1347" s="7" t="s">
        <v>47</v>
      </c>
      <c r="N1347" s="7" t="s">
        <v>2450</v>
      </c>
      <c r="O1347" s="6">
        <v>0.38</v>
      </c>
      <c r="P1347" s="7" t="s">
        <v>36</v>
      </c>
      <c r="Q1347" s="7" t="s">
        <v>49</v>
      </c>
      <c r="R1347" s="7" t="s">
        <v>208</v>
      </c>
      <c r="S1347" s="8" t="s">
        <v>2449</v>
      </c>
      <c r="T1347" s="6">
        <v>52501</v>
      </c>
      <c r="U1347" s="9">
        <v>42083</v>
      </c>
      <c r="V1347" s="9">
        <v>42084</v>
      </c>
      <c r="W1347" s="9" t="s">
        <v>2275</v>
      </c>
      <c r="X1347" s="10">
        <f>NETWORKDAYS(Table1[[#This Row],[Order Date]],Table1[[#This Row],[Ship Date]])</f>
        <v>1</v>
      </c>
      <c r="Y1347" s="6">
        <v>32.86</v>
      </c>
      <c r="Z1347" s="6">
        <v>2</v>
      </c>
      <c r="AA1347" s="6">
        <v>101.06</v>
      </c>
      <c r="AB1347" s="6">
        <v>48.89</v>
      </c>
    </row>
    <row r="1348" spans="1:28" ht="39" x14ac:dyDescent="0.45">
      <c r="A1348" s="6">
        <v>1679</v>
      </c>
      <c r="B1348" s="6">
        <v>86646</v>
      </c>
      <c r="C1348" s="7" t="s">
        <v>2451</v>
      </c>
      <c r="D1348" s="8" t="s">
        <v>78</v>
      </c>
      <c r="E1348" s="7" t="s">
        <v>86</v>
      </c>
      <c r="F1348" s="6">
        <v>7.0000000000000007E-2</v>
      </c>
      <c r="G1348" s="6">
        <v>13.73</v>
      </c>
      <c r="H1348" s="6">
        <v>6.85</v>
      </c>
      <c r="I1348" s="7" t="s">
        <v>43</v>
      </c>
      <c r="J1348" s="7" t="s">
        <v>44</v>
      </c>
      <c r="K1348" s="7" t="s">
        <v>32</v>
      </c>
      <c r="L1348" s="7" t="s">
        <v>99</v>
      </c>
      <c r="M1348" s="7" t="s">
        <v>56</v>
      </c>
      <c r="N1348" s="7" t="s">
        <v>2108</v>
      </c>
      <c r="O1348" s="6">
        <v>0.54</v>
      </c>
      <c r="P1348" s="7" t="s">
        <v>36</v>
      </c>
      <c r="Q1348" s="7" t="s">
        <v>82</v>
      </c>
      <c r="R1348" s="7" t="s">
        <v>173</v>
      </c>
      <c r="S1348" s="8" t="s">
        <v>2452</v>
      </c>
      <c r="T1348" s="6">
        <v>45324</v>
      </c>
      <c r="U1348" s="9">
        <v>42083</v>
      </c>
      <c r="V1348" s="9">
        <v>42084</v>
      </c>
      <c r="W1348" s="9" t="s">
        <v>2275</v>
      </c>
      <c r="X1348" s="10">
        <f>NETWORKDAYS(Table1[[#This Row],[Order Date]],Table1[[#This Row],[Ship Date]])</f>
        <v>1</v>
      </c>
      <c r="Y1348" s="6">
        <v>-22.72</v>
      </c>
      <c r="Z1348" s="6">
        <v>21</v>
      </c>
      <c r="AA1348" s="6">
        <v>276.64</v>
      </c>
      <c r="AB1348" s="6">
        <v>13.66</v>
      </c>
    </row>
    <row r="1349" spans="1:28" ht="26.25" x14ac:dyDescent="0.45">
      <c r="A1349" s="6">
        <v>2794</v>
      </c>
      <c r="B1349" s="6">
        <v>87554</v>
      </c>
      <c r="C1349" s="7" t="s">
        <v>1925</v>
      </c>
      <c r="D1349" s="8" t="s">
        <v>42</v>
      </c>
      <c r="E1349" s="7" t="s">
        <v>86</v>
      </c>
      <c r="F1349" s="6">
        <v>0.06</v>
      </c>
      <c r="G1349" s="6">
        <v>2.61</v>
      </c>
      <c r="H1349" s="6">
        <v>0.5</v>
      </c>
      <c r="I1349" s="7" t="s">
        <v>43</v>
      </c>
      <c r="J1349" s="7" t="s">
        <v>62</v>
      </c>
      <c r="K1349" s="7" t="s">
        <v>45</v>
      </c>
      <c r="L1349" s="7" t="s">
        <v>121</v>
      </c>
      <c r="M1349" s="7" t="s">
        <v>47</v>
      </c>
      <c r="N1349" s="7" t="s">
        <v>2453</v>
      </c>
      <c r="O1349" s="6">
        <v>0.39</v>
      </c>
      <c r="P1349" s="7" t="s">
        <v>36</v>
      </c>
      <c r="Q1349" s="7" t="s">
        <v>49</v>
      </c>
      <c r="R1349" s="7" t="s">
        <v>208</v>
      </c>
      <c r="S1349" s="8" t="s">
        <v>1927</v>
      </c>
      <c r="T1349" s="6">
        <v>50158</v>
      </c>
      <c r="U1349" s="9">
        <v>42083</v>
      </c>
      <c r="V1349" s="9">
        <v>42085</v>
      </c>
      <c r="W1349" s="9" t="s">
        <v>2275</v>
      </c>
      <c r="X1349" s="10">
        <f>NETWORKDAYS(Table1[[#This Row],[Order Date]],Table1[[#This Row],[Ship Date]])</f>
        <v>1</v>
      </c>
      <c r="Y1349" s="6">
        <v>3.5949</v>
      </c>
      <c r="Z1349" s="6">
        <v>2</v>
      </c>
      <c r="AA1349" s="6">
        <v>5.21</v>
      </c>
      <c r="AB1349" s="6">
        <v>2.5499999999999998</v>
      </c>
    </row>
    <row r="1350" spans="1:28" ht="77.25" x14ac:dyDescent="0.45">
      <c r="A1350" s="6">
        <v>3360</v>
      </c>
      <c r="B1350" s="6">
        <v>91435</v>
      </c>
      <c r="C1350" s="7" t="s">
        <v>2454</v>
      </c>
      <c r="D1350" s="8" t="s">
        <v>42</v>
      </c>
      <c r="E1350" s="7" t="s">
        <v>147</v>
      </c>
      <c r="F1350" s="6">
        <v>0.02</v>
      </c>
      <c r="G1350" s="6">
        <v>9.11</v>
      </c>
      <c r="H1350" s="6">
        <v>2.15</v>
      </c>
      <c r="I1350" s="7" t="s">
        <v>43</v>
      </c>
      <c r="J1350" s="7" t="s">
        <v>87</v>
      </c>
      <c r="K1350" s="7" t="s">
        <v>45</v>
      </c>
      <c r="L1350" s="7" t="s">
        <v>55</v>
      </c>
      <c r="M1350" s="7" t="s">
        <v>56</v>
      </c>
      <c r="N1350" s="7" t="s">
        <v>57</v>
      </c>
      <c r="O1350" s="6">
        <v>0.4</v>
      </c>
      <c r="P1350" s="7" t="s">
        <v>36</v>
      </c>
      <c r="Q1350" s="7" t="s">
        <v>49</v>
      </c>
      <c r="R1350" s="7" t="s">
        <v>200</v>
      </c>
      <c r="S1350" s="8" t="s">
        <v>2455</v>
      </c>
      <c r="T1350" s="6">
        <v>53214</v>
      </c>
      <c r="U1350" s="9">
        <v>42083</v>
      </c>
      <c r="V1350" s="9">
        <v>42085</v>
      </c>
      <c r="W1350" s="9" t="s">
        <v>2275</v>
      </c>
      <c r="X1350" s="10">
        <f>NETWORKDAYS(Table1[[#This Row],[Order Date]],Table1[[#This Row],[Ship Date]])</f>
        <v>1</v>
      </c>
      <c r="Y1350" s="6">
        <v>18.41</v>
      </c>
      <c r="Z1350" s="6">
        <v>3</v>
      </c>
      <c r="AA1350" s="6">
        <v>27.37</v>
      </c>
      <c r="AB1350" s="6">
        <v>9.09</v>
      </c>
    </row>
    <row r="1351" spans="1:28" ht="39" x14ac:dyDescent="0.45">
      <c r="A1351" s="6">
        <v>3361</v>
      </c>
      <c r="B1351" s="6">
        <v>91435</v>
      </c>
      <c r="C1351" s="7" t="s">
        <v>1717</v>
      </c>
      <c r="D1351" s="8" t="s">
        <v>42</v>
      </c>
      <c r="E1351" s="7" t="s">
        <v>147</v>
      </c>
      <c r="F1351" s="6">
        <v>0.06</v>
      </c>
      <c r="G1351" s="6">
        <v>12.64</v>
      </c>
      <c r="H1351" s="6">
        <v>4.9800000000000004</v>
      </c>
      <c r="I1351" s="7" t="s">
        <v>43</v>
      </c>
      <c r="J1351" s="7" t="s">
        <v>87</v>
      </c>
      <c r="K1351" s="7" t="s">
        <v>32</v>
      </c>
      <c r="L1351" s="7" t="s">
        <v>99</v>
      </c>
      <c r="M1351" s="7" t="s">
        <v>94</v>
      </c>
      <c r="N1351" s="7" t="s">
        <v>942</v>
      </c>
      <c r="O1351" s="6">
        <v>0.48</v>
      </c>
      <c r="P1351" s="7" t="s">
        <v>36</v>
      </c>
      <c r="Q1351" s="7" t="s">
        <v>49</v>
      </c>
      <c r="R1351" s="7" t="s">
        <v>200</v>
      </c>
      <c r="S1351" s="8" t="s">
        <v>1719</v>
      </c>
      <c r="T1351" s="6">
        <v>53095</v>
      </c>
      <c r="U1351" s="9">
        <v>42083</v>
      </c>
      <c r="V1351" s="9">
        <v>42085</v>
      </c>
      <c r="W1351" s="9" t="s">
        <v>2275</v>
      </c>
      <c r="X1351" s="10">
        <f>NETWORKDAYS(Table1[[#This Row],[Order Date]],Table1[[#This Row],[Ship Date]])</f>
        <v>1</v>
      </c>
      <c r="Y1351" s="6">
        <v>65.63</v>
      </c>
      <c r="Z1351" s="6">
        <v>8</v>
      </c>
      <c r="AA1351" s="6">
        <v>98.16</v>
      </c>
      <c r="AB1351" s="6">
        <v>12.58</v>
      </c>
    </row>
    <row r="1352" spans="1:28" ht="26.25" x14ac:dyDescent="0.45">
      <c r="A1352" s="6">
        <v>691</v>
      </c>
      <c r="B1352" s="6">
        <v>89915</v>
      </c>
      <c r="C1352" s="7" t="s">
        <v>2456</v>
      </c>
      <c r="D1352" s="8" t="s">
        <v>53</v>
      </c>
      <c r="E1352" s="7" t="s">
        <v>70</v>
      </c>
      <c r="F1352" s="6">
        <v>0.09</v>
      </c>
      <c r="G1352" s="6">
        <v>6.48</v>
      </c>
      <c r="H1352" s="6">
        <v>6.35</v>
      </c>
      <c r="I1352" s="7" t="s">
        <v>43</v>
      </c>
      <c r="J1352" s="7" t="s">
        <v>87</v>
      </c>
      <c r="K1352" s="7" t="s">
        <v>45</v>
      </c>
      <c r="L1352" s="7" t="s">
        <v>55</v>
      </c>
      <c r="M1352" s="7" t="s">
        <v>47</v>
      </c>
      <c r="N1352" s="7" t="s">
        <v>2457</v>
      </c>
      <c r="O1352" s="6">
        <v>0.37</v>
      </c>
      <c r="P1352" s="7" t="s">
        <v>36</v>
      </c>
      <c r="Q1352" s="7" t="s">
        <v>58</v>
      </c>
      <c r="R1352" s="7" t="s">
        <v>90</v>
      </c>
      <c r="S1352" s="8" t="s">
        <v>2458</v>
      </c>
      <c r="T1352" s="6">
        <v>98408</v>
      </c>
      <c r="U1352" s="9">
        <v>42084</v>
      </c>
      <c r="V1352" s="9">
        <v>42085</v>
      </c>
      <c r="W1352" s="9" t="s">
        <v>2275</v>
      </c>
      <c r="X1352" s="10">
        <f>NETWORKDAYS(Table1[[#This Row],[Order Date]],Table1[[#This Row],[Ship Date]])</f>
        <v>0</v>
      </c>
      <c r="Y1352" s="6">
        <v>-88.6</v>
      </c>
      <c r="Z1352" s="6">
        <v>8</v>
      </c>
      <c r="AA1352" s="6">
        <v>49.81</v>
      </c>
      <c r="AB1352" s="6">
        <v>6.39</v>
      </c>
    </row>
    <row r="1353" spans="1:28" ht="64.5" x14ac:dyDescent="0.45">
      <c r="A1353" s="6">
        <v>1471</v>
      </c>
      <c r="B1353" s="6">
        <v>87077</v>
      </c>
      <c r="C1353" s="7" t="s">
        <v>2459</v>
      </c>
      <c r="D1353" s="8" t="s">
        <v>78</v>
      </c>
      <c r="E1353" s="7" t="s">
        <v>70</v>
      </c>
      <c r="F1353" s="6">
        <v>0.03</v>
      </c>
      <c r="G1353" s="6">
        <v>420.98</v>
      </c>
      <c r="H1353" s="6">
        <v>19.989999999999998</v>
      </c>
      <c r="I1353" s="7" t="s">
        <v>43</v>
      </c>
      <c r="J1353" s="7" t="s">
        <v>87</v>
      </c>
      <c r="K1353" s="7" t="s">
        <v>45</v>
      </c>
      <c r="L1353" s="7" t="s">
        <v>46</v>
      </c>
      <c r="M1353" s="7" t="s">
        <v>47</v>
      </c>
      <c r="N1353" s="7" t="s">
        <v>1758</v>
      </c>
      <c r="O1353" s="6">
        <v>0.35</v>
      </c>
      <c r="P1353" s="7" t="s">
        <v>36</v>
      </c>
      <c r="Q1353" s="7" t="s">
        <v>82</v>
      </c>
      <c r="R1353" s="7" t="s">
        <v>173</v>
      </c>
      <c r="S1353" s="8" t="s">
        <v>1050</v>
      </c>
      <c r="T1353" s="6">
        <v>43081</v>
      </c>
      <c r="U1353" s="9">
        <v>42084</v>
      </c>
      <c r="V1353" s="9">
        <v>42085</v>
      </c>
      <c r="W1353" s="9" t="s">
        <v>2275</v>
      </c>
      <c r="X1353" s="10">
        <f>NETWORKDAYS(Table1[[#This Row],[Order Date]],Table1[[#This Row],[Ship Date]])</f>
        <v>0</v>
      </c>
      <c r="Y1353" s="6">
        <v>3043.0311000000002</v>
      </c>
      <c r="Z1353" s="6">
        <v>10</v>
      </c>
      <c r="AA1353" s="6">
        <v>4410.1899999999996</v>
      </c>
      <c r="AB1353" s="6">
        <v>420.95</v>
      </c>
    </row>
    <row r="1354" spans="1:28" ht="64.5" x14ac:dyDescent="0.45">
      <c r="A1354" s="6">
        <v>2601</v>
      </c>
      <c r="B1354" s="6">
        <v>87382</v>
      </c>
      <c r="C1354" s="7" t="s">
        <v>2460</v>
      </c>
      <c r="D1354" s="8" t="s">
        <v>78</v>
      </c>
      <c r="E1354" s="7" t="s">
        <v>79</v>
      </c>
      <c r="F1354" s="6">
        <v>0.05</v>
      </c>
      <c r="G1354" s="6">
        <v>5.74</v>
      </c>
      <c r="H1354" s="6">
        <v>5.3</v>
      </c>
      <c r="I1354" s="7" t="s">
        <v>43</v>
      </c>
      <c r="J1354" s="7" t="s">
        <v>62</v>
      </c>
      <c r="K1354" s="7" t="s">
        <v>45</v>
      </c>
      <c r="L1354" s="7" t="s">
        <v>519</v>
      </c>
      <c r="M1354" s="7" t="s">
        <v>94</v>
      </c>
      <c r="N1354" s="7" t="s">
        <v>2461</v>
      </c>
      <c r="O1354" s="6">
        <v>0.55000000000000004</v>
      </c>
      <c r="P1354" s="7" t="s">
        <v>36</v>
      </c>
      <c r="Q1354" s="7" t="s">
        <v>82</v>
      </c>
      <c r="R1354" s="7" t="s">
        <v>302</v>
      </c>
      <c r="S1354" s="8" t="s">
        <v>2462</v>
      </c>
      <c r="T1354" s="6">
        <v>3054</v>
      </c>
      <c r="U1354" s="9">
        <v>42084</v>
      </c>
      <c r="V1354" s="9">
        <v>42089</v>
      </c>
      <c r="W1354" s="9" t="s">
        <v>2275</v>
      </c>
      <c r="X1354" s="10">
        <f>NETWORKDAYS(Table1[[#This Row],[Order Date]],Table1[[#This Row],[Ship Date]])</f>
        <v>4</v>
      </c>
      <c r="Y1354" s="6">
        <v>-50.75</v>
      </c>
      <c r="Z1354" s="6">
        <v>7</v>
      </c>
      <c r="AA1354" s="6">
        <v>42.02</v>
      </c>
      <c r="AB1354" s="6">
        <v>5.69</v>
      </c>
    </row>
    <row r="1355" spans="1:28" ht="90" x14ac:dyDescent="0.45">
      <c r="A1355" s="6">
        <v>3275</v>
      </c>
      <c r="B1355" s="6">
        <v>86233</v>
      </c>
      <c r="C1355" s="7" t="s">
        <v>2463</v>
      </c>
      <c r="D1355" s="8" t="s">
        <v>53</v>
      </c>
      <c r="E1355" s="7" t="s">
        <v>79</v>
      </c>
      <c r="F1355" s="6">
        <v>0.02</v>
      </c>
      <c r="G1355" s="6">
        <v>13.48</v>
      </c>
      <c r="H1355" s="6">
        <v>4.51</v>
      </c>
      <c r="I1355" s="7" t="s">
        <v>43</v>
      </c>
      <c r="J1355" s="7" t="s">
        <v>87</v>
      </c>
      <c r="K1355" s="7" t="s">
        <v>45</v>
      </c>
      <c r="L1355" s="7" t="s">
        <v>187</v>
      </c>
      <c r="M1355" s="7" t="s">
        <v>47</v>
      </c>
      <c r="N1355" s="7" t="s">
        <v>630</v>
      </c>
      <c r="O1355" s="6">
        <v>0.59</v>
      </c>
      <c r="P1355" s="7" t="s">
        <v>36</v>
      </c>
      <c r="Q1355" s="7" t="s">
        <v>58</v>
      </c>
      <c r="R1355" s="7" t="s">
        <v>90</v>
      </c>
      <c r="S1355" s="8" t="s">
        <v>454</v>
      </c>
      <c r="T1355" s="6">
        <v>98273</v>
      </c>
      <c r="U1355" s="9">
        <v>42084</v>
      </c>
      <c r="V1355" s="9">
        <v>42086</v>
      </c>
      <c r="W1355" s="9" t="s">
        <v>2275</v>
      </c>
      <c r="X1355" s="10">
        <f>NETWORKDAYS(Table1[[#This Row],[Order Date]],Table1[[#This Row],[Ship Date]])</f>
        <v>1</v>
      </c>
      <c r="Y1355" s="6">
        <v>34.520000000000003</v>
      </c>
      <c r="Z1355" s="6">
        <v>9</v>
      </c>
      <c r="AA1355" s="6">
        <v>127.12</v>
      </c>
      <c r="AB1355" s="6">
        <v>13.46</v>
      </c>
    </row>
    <row r="1356" spans="1:28" ht="39" x14ac:dyDescent="0.45">
      <c r="A1356" s="6">
        <v>247</v>
      </c>
      <c r="B1356" s="6">
        <v>89140</v>
      </c>
      <c r="C1356" s="7" t="s">
        <v>1248</v>
      </c>
      <c r="D1356" s="8" t="s">
        <v>28</v>
      </c>
      <c r="E1356" s="7" t="s">
        <v>86</v>
      </c>
      <c r="F1356" s="6">
        <v>0.09</v>
      </c>
      <c r="G1356" s="6">
        <v>2.88</v>
      </c>
      <c r="H1356" s="6">
        <v>0.99</v>
      </c>
      <c r="I1356" s="7" t="s">
        <v>43</v>
      </c>
      <c r="J1356" s="7" t="s">
        <v>62</v>
      </c>
      <c r="K1356" s="7" t="s">
        <v>45</v>
      </c>
      <c r="L1356" s="7" t="s">
        <v>121</v>
      </c>
      <c r="M1356" s="7" t="s">
        <v>47</v>
      </c>
      <c r="N1356" s="7" t="s">
        <v>1414</v>
      </c>
      <c r="O1356" s="6">
        <v>0.36</v>
      </c>
      <c r="P1356" s="7" t="s">
        <v>36</v>
      </c>
      <c r="Q1356" s="7" t="s">
        <v>37</v>
      </c>
      <c r="R1356" s="7" t="s">
        <v>369</v>
      </c>
      <c r="S1356" s="8" t="s">
        <v>1250</v>
      </c>
      <c r="T1356" s="6">
        <v>37804</v>
      </c>
      <c r="U1356" s="9">
        <v>42084</v>
      </c>
      <c r="V1356" s="9">
        <v>42086</v>
      </c>
      <c r="W1356" s="9" t="s">
        <v>2275</v>
      </c>
      <c r="X1356" s="10">
        <f>NETWORKDAYS(Table1[[#This Row],[Order Date]],Table1[[#This Row],[Ship Date]])</f>
        <v>1</v>
      </c>
      <c r="Y1356" s="6">
        <v>-145.08199999999999</v>
      </c>
      <c r="Z1356" s="6">
        <v>10</v>
      </c>
      <c r="AA1356" s="6">
        <v>28.73</v>
      </c>
      <c r="AB1356" s="6">
        <v>2.79</v>
      </c>
    </row>
    <row r="1357" spans="1:28" ht="64.5" x14ac:dyDescent="0.45">
      <c r="A1357" s="6">
        <v>1185</v>
      </c>
      <c r="B1357" s="6">
        <v>85938</v>
      </c>
      <c r="C1357" s="7" t="s">
        <v>241</v>
      </c>
      <c r="D1357" s="8" t="s">
        <v>28</v>
      </c>
      <c r="E1357" s="7" t="s">
        <v>86</v>
      </c>
      <c r="F1357" s="6">
        <v>0</v>
      </c>
      <c r="G1357" s="6">
        <v>6783.02</v>
      </c>
      <c r="H1357" s="6">
        <v>24.49</v>
      </c>
      <c r="I1357" s="7" t="s">
        <v>43</v>
      </c>
      <c r="J1357" s="7" t="s">
        <v>44</v>
      </c>
      <c r="K1357" s="7" t="s">
        <v>71</v>
      </c>
      <c r="L1357" s="7" t="s">
        <v>72</v>
      </c>
      <c r="M1357" s="7" t="s">
        <v>131</v>
      </c>
      <c r="N1357" s="7" t="s">
        <v>361</v>
      </c>
      <c r="O1357" s="6">
        <v>0.39</v>
      </c>
      <c r="P1357" s="7" t="s">
        <v>36</v>
      </c>
      <c r="Q1357" s="7" t="s">
        <v>37</v>
      </c>
      <c r="R1357" s="7" t="s">
        <v>128</v>
      </c>
      <c r="S1357" s="8" t="s">
        <v>243</v>
      </c>
      <c r="T1357" s="6">
        <v>35756</v>
      </c>
      <c r="U1357" s="9">
        <v>42084</v>
      </c>
      <c r="V1357" s="9">
        <v>42085</v>
      </c>
      <c r="W1357" s="9" t="s">
        <v>2275</v>
      </c>
      <c r="X1357" s="10">
        <f>NETWORKDAYS(Table1[[#This Row],[Order Date]],Table1[[#This Row],[Ship Date]])</f>
        <v>0</v>
      </c>
      <c r="Y1357" s="6">
        <v>4.1100000000000003</v>
      </c>
      <c r="Z1357" s="6">
        <v>3</v>
      </c>
      <c r="AA1357" s="6">
        <v>20552.55</v>
      </c>
      <c r="AB1357" s="6">
        <v>6783.02</v>
      </c>
    </row>
    <row r="1358" spans="1:28" ht="115.5" x14ac:dyDescent="0.45">
      <c r="A1358" s="6">
        <v>3258</v>
      </c>
      <c r="B1358" s="6">
        <v>88824</v>
      </c>
      <c r="C1358" s="7" t="s">
        <v>2464</v>
      </c>
      <c r="D1358" s="8" t="s">
        <v>53</v>
      </c>
      <c r="E1358" s="7" t="s">
        <v>147</v>
      </c>
      <c r="F1358" s="6">
        <v>0.02</v>
      </c>
      <c r="G1358" s="6">
        <v>55.94</v>
      </c>
      <c r="H1358" s="6">
        <v>6.55</v>
      </c>
      <c r="I1358" s="7" t="s">
        <v>43</v>
      </c>
      <c r="J1358" s="7" t="s">
        <v>44</v>
      </c>
      <c r="K1358" s="7" t="s">
        <v>71</v>
      </c>
      <c r="L1358" s="7" t="s">
        <v>93</v>
      </c>
      <c r="M1358" s="7" t="s">
        <v>47</v>
      </c>
      <c r="N1358" s="7" t="s">
        <v>338</v>
      </c>
      <c r="O1358" s="6">
        <v>0.68</v>
      </c>
      <c r="P1358" s="7" t="s">
        <v>36</v>
      </c>
      <c r="Q1358" s="7" t="s">
        <v>58</v>
      </c>
      <c r="R1358" s="7" t="s">
        <v>90</v>
      </c>
      <c r="S1358" s="8" t="s">
        <v>2465</v>
      </c>
      <c r="T1358" s="6">
        <v>98037</v>
      </c>
      <c r="U1358" s="9">
        <v>42084</v>
      </c>
      <c r="V1358" s="9">
        <v>42086</v>
      </c>
      <c r="W1358" s="9" t="s">
        <v>2275</v>
      </c>
      <c r="X1358" s="10">
        <f>NETWORKDAYS(Table1[[#This Row],[Order Date]],Table1[[#This Row],[Ship Date]])</f>
        <v>1</v>
      </c>
      <c r="Y1358" s="6">
        <v>401.85</v>
      </c>
      <c r="Z1358" s="6">
        <v>11</v>
      </c>
      <c r="AA1358" s="6">
        <v>646.88</v>
      </c>
      <c r="AB1358" s="6">
        <v>55.92</v>
      </c>
    </row>
    <row r="1359" spans="1:28" ht="26.25" x14ac:dyDescent="0.45">
      <c r="A1359" s="6">
        <v>87</v>
      </c>
      <c r="B1359" s="6">
        <v>90597</v>
      </c>
      <c r="C1359" s="7" t="s">
        <v>826</v>
      </c>
      <c r="D1359" s="8" t="s">
        <v>53</v>
      </c>
      <c r="E1359" s="7" t="s">
        <v>70</v>
      </c>
      <c r="F1359" s="6">
        <v>0.09</v>
      </c>
      <c r="G1359" s="6">
        <v>4.91</v>
      </c>
      <c r="H1359" s="6">
        <v>0.5</v>
      </c>
      <c r="I1359" s="7" t="s">
        <v>43</v>
      </c>
      <c r="J1359" s="7" t="s">
        <v>62</v>
      </c>
      <c r="K1359" s="7" t="s">
        <v>45</v>
      </c>
      <c r="L1359" s="7" t="s">
        <v>121</v>
      </c>
      <c r="M1359" s="7" t="s">
        <v>47</v>
      </c>
      <c r="N1359" s="7" t="s">
        <v>1210</v>
      </c>
      <c r="O1359" s="6">
        <v>0.36</v>
      </c>
      <c r="P1359" s="7" t="s">
        <v>36</v>
      </c>
      <c r="Q1359" s="7" t="s">
        <v>58</v>
      </c>
      <c r="R1359" s="7" t="s">
        <v>59</v>
      </c>
      <c r="S1359" s="8" t="s">
        <v>827</v>
      </c>
      <c r="T1359" s="6">
        <v>95687</v>
      </c>
      <c r="U1359" s="9">
        <v>42085</v>
      </c>
      <c r="V1359" s="9">
        <v>42086</v>
      </c>
      <c r="W1359" s="9" t="s">
        <v>2275</v>
      </c>
      <c r="X1359" s="10">
        <f>NETWORKDAYS(Table1[[#This Row],[Order Date]],Table1[[#This Row],[Ship Date]])</f>
        <v>1</v>
      </c>
      <c r="Y1359" s="6">
        <v>28.855799999999999</v>
      </c>
      <c r="Z1359" s="6">
        <v>9</v>
      </c>
      <c r="AA1359" s="6">
        <v>41.82</v>
      </c>
      <c r="AB1359" s="6">
        <v>4.82</v>
      </c>
    </row>
    <row r="1360" spans="1:28" ht="51.75" x14ac:dyDescent="0.45">
      <c r="A1360" s="6">
        <v>87</v>
      </c>
      <c r="B1360" s="6">
        <v>90597</v>
      </c>
      <c r="C1360" s="7" t="s">
        <v>826</v>
      </c>
      <c r="D1360" s="8" t="s">
        <v>53</v>
      </c>
      <c r="E1360" s="7" t="s">
        <v>70</v>
      </c>
      <c r="F1360" s="6">
        <v>0.01</v>
      </c>
      <c r="G1360" s="6">
        <v>296.18</v>
      </c>
      <c r="H1360" s="6">
        <v>54.12</v>
      </c>
      <c r="I1360" s="7" t="s">
        <v>30</v>
      </c>
      <c r="J1360" s="7" t="s">
        <v>62</v>
      </c>
      <c r="K1360" s="7" t="s">
        <v>32</v>
      </c>
      <c r="L1360" s="7" t="s">
        <v>33</v>
      </c>
      <c r="M1360" s="7" t="s">
        <v>34</v>
      </c>
      <c r="N1360" s="7" t="s">
        <v>297</v>
      </c>
      <c r="O1360" s="6">
        <v>0.76</v>
      </c>
      <c r="P1360" s="7" t="s">
        <v>36</v>
      </c>
      <c r="Q1360" s="7" t="s">
        <v>58</v>
      </c>
      <c r="R1360" s="7" t="s">
        <v>59</v>
      </c>
      <c r="S1360" s="8" t="s">
        <v>827</v>
      </c>
      <c r="T1360" s="6">
        <v>95687</v>
      </c>
      <c r="U1360" s="9">
        <v>42085</v>
      </c>
      <c r="V1360" s="9">
        <v>42088</v>
      </c>
      <c r="W1360" s="9" t="s">
        <v>2275</v>
      </c>
      <c r="X1360" s="10">
        <f>NETWORKDAYS(Table1[[#This Row],[Order Date]],Table1[[#This Row],[Ship Date]])</f>
        <v>3</v>
      </c>
      <c r="Y1360" s="6">
        <v>173.48</v>
      </c>
      <c r="Z1360" s="6">
        <v>9</v>
      </c>
      <c r="AA1360" s="6">
        <v>2875.72</v>
      </c>
      <c r="AB1360" s="6">
        <v>296.17</v>
      </c>
    </row>
    <row r="1361" spans="1:28" ht="64.5" x14ac:dyDescent="0.45">
      <c r="A1361" s="6">
        <v>2014</v>
      </c>
      <c r="B1361" s="6">
        <v>88367</v>
      </c>
      <c r="C1361" s="7" t="s">
        <v>206</v>
      </c>
      <c r="D1361" s="8" t="s">
        <v>42</v>
      </c>
      <c r="E1361" s="7" t="s">
        <v>70</v>
      </c>
      <c r="F1361" s="6">
        <v>7.0000000000000007E-2</v>
      </c>
      <c r="G1361" s="6">
        <v>39.479999999999997</v>
      </c>
      <c r="H1361" s="6">
        <v>1.99</v>
      </c>
      <c r="I1361" s="7" t="s">
        <v>43</v>
      </c>
      <c r="J1361" s="7" t="s">
        <v>87</v>
      </c>
      <c r="K1361" s="7" t="s">
        <v>71</v>
      </c>
      <c r="L1361" s="7" t="s">
        <v>93</v>
      </c>
      <c r="M1361" s="7" t="s">
        <v>94</v>
      </c>
      <c r="N1361" s="7" t="s">
        <v>1170</v>
      </c>
      <c r="O1361" s="6">
        <v>0.54</v>
      </c>
      <c r="P1361" s="7" t="s">
        <v>36</v>
      </c>
      <c r="Q1361" s="7" t="s">
        <v>49</v>
      </c>
      <c r="R1361" s="7" t="s">
        <v>208</v>
      </c>
      <c r="S1361" s="8" t="s">
        <v>209</v>
      </c>
      <c r="T1361" s="6">
        <v>51503</v>
      </c>
      <c r="U1361" s="9">
        <v>42085</v>
      </c>
      <c r="V1361" s="9">
        <v>42087</v>
      </c>
      <c r="W1361" s="9" t="s">
        <v>2275</v>
      </c>
      <c r="X1361" s="10">
        <f>NETWORKDAYS(Table1[[#This Row],[Order Date]],Table1[[#This Row],[Ship Date]])</f>
        <v>2</v>
      </c>
      <c r="Y1361" s="6">
        <v>88.72</v>
      </c>
      <c r="Z1361" s="6">
        <v>4</v>
      </c>
      <c r="AA1361" s="6">
        <v>151.27000000000001</v>
      </c>
      <c r="AB1361" s="6">
        <v>39.409999999999997</v>
      </c>
    </row>
    <row r="1362" spans="1:28" ht="26.25" x14ac:dyDescent="0.45">
      <c r="A1362" s="6">
        <v>2014</v>
      </c>
      <c r="B1362" s="6">
        <v>88367</v>
      </c>
      <c r="C1362" s="7" t="s">
        <v>206</v>
      </c>
      <c r="D1362" s="8" t="s">
        <v>42</v>
      </c>
      <c r="E1362" s="7" t="s">
        <v>70</v>
      </c>
      <c r="F1362" s="6">
        <v>0</v>
      </c>
      <c r="G1362" s="6">
        <v>4.91</v>
      </c>
      <c r="H1362" s="6">
        <v>0.5</v>
      </c>
      <c r="I1362" s="7" t="s">
        <v>43</v>
      </c>
      <c r="J1362" s="7" t="s">
        <v>87</v>
      </c>
      <c r="K1362" s="7" t="s">
        <v>45</v>
      </c>
      <c r="L1362" s="7" t="s">
        <v>121</v>
      </c>
      <c r="M1362" s="7" t="s">
        <v>47</v>
      </c>
      <c r="N1362" s="7" t="s">
        <v>1210</v>
      </c>
      <c r="O1362" s="6">
        <v>0.36</v>
      </c>
      <c r="P1362" s="7" t="s">
        <v>36</v>
      </c>
      <c r="Q1362" s="7" t="s">
        <v>49</v>
      </c>
      <c r="R1362" s="7" t="s">
        <v>208</v>
      </c>
      <c r="S1362" s="8" t="s">
        <v>209</v>
      </c>
      <c r="T1362" s="6">
        <v>51503</v>
      </c>
      <c r="U1362" s="9">
        <v>42085</v>
      </c>
      <c r="V1362" s="9">
        <v>42087</v>
      </c>
      <c r="W1362" s="9" t="s">
        <v>2275</v>
      </c>
      <c r="X1362" s="10">
        <f>NETWORKDAYS(Table1[[#This Row],[Order Date]],Table1[[#This Row],[Ship Date]])</f>
        <v>2</v>
      </c>
      <c r="Y1362" s="6">
        <v>7.2519</v>
      </c>
      <c r="Z1362" s="6">
        <v>2</v>
      </c>
      <c r="AA1362" s="6">
        <v>10.51</v>
      </c>
      <c r="AB1362" s="6">
        <v>4.91</v>
      </c>
    </row>
    <row r="1363" spans="1:28" ht="26.25" x14ac:dyDescent="0.45">
      <c r="A1363" s="6">
        <v>949</v>
      </c>
      <c r="B1363" s="6">
        <v>8257</v>
      </c>
      <c r="C1363" s="7" t="s">
        <v>67</v>
      </c>
      <c r="D1363" s="8" t="s">
        <v>53</v>
      </c>
      <c r="E1363" s="7" t="s">
        <v>79</v>
      </c>
      <c r="F1363" s="6">
        <v>0.02</v>
      </c>
      <c r="G1363" s="6">
        <v>48.04</v>
      </c>
      <c r="H1363" s="6">
        <v>5.09</v>
      </c>
      <c r="I1363" s="7" t="s">
        <v>43</v>
      </c>
      <c r="J1363" s="7" t="s">
        <v>44</v>
      </c>
      <c r="K1363" s="7" t="s">
        <v>45</v>
      </c>
      <c r="L1363" s="7" t="s">
        <v>55</v>
      </c>
      <c r="M1363" s="7" t="s">
        <v>47</v>
      </c>
      <c r="N1363" s="7" t="s">
        <v>1472</v>
      </c>
      <c r="O1363" s="6">
        <v>0.37</v>
      </c>
      <c r="P1363" s="7" t="s">
        <v>36</v>
      </c>
      <c r="Q1363" s="7" t="s">
        <v>58</v>
      </c>
      <c r="R1363" s="7" t="s">
        <v>59</v>
      </c>
      <c r="S1363" s="8" t="s">
        <v>68</v>
      </c>
      <c r="T1363" s="6">
        <v>90049</v>
      </c>
      <c r="U1363" s="9">
        <v>42085</v>
      </c>
      <c r="V1363" s="9">
        <v>42089</v>
      </c>
      <c r="W1363" s="9" t="s">
        <v>2275</v>
      </c>
      <c r="X1363" s="10">
        <f>NETWORKDAYS(Table1[[#This Row],[Order Date]],Table1[[#This Row],[Ship Date]])</f>
        <v>4</v>
      </c>
      <c r="Y1363" s="6">
        <v>373.67</v>
      </c>
      <c r="Z1363" s="6">
        <v>18</v>
      </c>
      <c r="AA1363" s="6">
        <v>881.32</v>
      </c>
      <c r="AB1363" s="6">
        <v>48.02</v>
      </c>
    </row>
    <row r="1364" spans="1:28" ht="51.75" x14ac:dyDescent="0.45">
      <c r="A1364" s="6">
        <v>950</v>
      </c>
      <c r="B1364" s="6">
        <v>89084</v>
      </c>
      <c r="C1364" s="7" t="s">
        <v>41</v>
      </c>
      <c r="D1364" s="8" t="s">
        <v>42</v>
      </c>
      <c r="E1364" s="7" t="s">
        <v>79</v>
      </c>
      <c r="F1364" s="6">
        <v>0.05</v>
      </c>
      <c r="G1364" s="6">
        <v>1500.97</v>
      </c>
      <c r="H1364" s="6">
        <v>29.7</v>
      </c>
      <c r="I1364" s="7" t="s">
        <v>30</v>
      </c>
      <c r="J1364" s="7" t="s">
        <v>44</v>
      </c>
      <c r="K1364" s="7" t="s">
        <v>71</v>
      </c>
      <c r="L1364" s="7" t="s">
        <v>72</v>
      </c>
      <c r="M1364" s="7" t="s">
        <v>73</v>
      </c>
      <c r="N1364" s="7" t="s">
        <v>2466</v>
      </c>
      <c r="O1364" s="6">
        <v>0.56999999999999995</v>
      </c>
      <c r="P1364" s="7" t="s">
        <v>36</v>
      </c>
      <c r="Q1364" s="7" t="s">
        <v>49</v>
      </c>
      <c r="R1364" s="7" t="s">
        <v>50</v>
      </c>
      <c r="S1364" s="8" t="s">
        <v>51</v>
      </c>
      <c r="T1364" s="6">
        <v>55372</v>
      </c>
      <c r="U1364" s="9">
        <v>42085</v>
      </c>
      <c r="V1364" s="9">
        <v>42085</v>
      </c>
      <c r="W1364" s="9" t="s">
        <v>2275</v>
      </c>
      <c r="X1364" s="10">
        <f>NETWORKDAYS(Table1[[#This Row],[Order Date]],Table1[[#This Row],[Ship Date]])</f>
        <v>0</v>
      </c>
      <c r="Y1364" s="6">
        <v>-2561.3235</v>
      </c>
      <c r="Z1364" s="6">
        <v>1</v>
      </c>
      <c r="AA1364" s="6">
        <v>1497.22</v>
      </c>
      <c r="AB1364" s="6">
        <v>1500.92</v>
      </c>
    </row>
    <row r="1365" spans="1:28" ht="26.25" x14ac:dyDescent="0.45">
      <c r="A1365" s="6">
        <v>950</v>
      </c>
      <c r="B1365" s="6">
        <v>89084</v>
      </c>
      <c r="C1365" s="7" t="s">
        <v>41</v>
      </c>
      <c r="D1365" s="8" t="s">
        <v>42</v>
      </c>
      <c r="E1365" s="7" t="s">
        <v>79</v>
      </c>
      <c r="F1365" s="6">
        <v>0.02</v>
      </c>
      <c r="G1365" s="6">
        <v>48.04</v>
      </c>
      <c r="H1365" s="6">
        <v>5.09</v>
      </c>
      <c r="I1365" s="7" t="s">
        <v>43</v>
      </c>
      <c r="J1365" s="7" t="s">
        <v>44</v>
      </c>
      <c r="K1365" s="7" t="s">
        <v>45</v>
      </c>
      <c r="L1365" s="7" t="s">
        <v>55</v>
      </c>
      <c r="M1365" s="7" t="s">
        <v>47</v>
      </c>
      <c r="N1365" s="7" t="s">
        <v>1472</v>
      </c>
      <c r="O1365" s="6">
        <v>0.37</v>
      </c>
      <c r="P1365" s="7" t="s">
        <v>36</v>
      </c>
      <c r="Q1365" s="7" t="s">
        <v>49</v>
      </c>
      <c r="R1365" s="7" t="s">
        <v>50</v>
      </c>
      <c r="S1365" s="8" t="s">
        <v>51</v>
      </c>
      <c r="T1365" s="6">
        <v>55372</v>
      </c>
      <c r="U1365" s="9">
        <v>42085</v>
      </c>
      <c r="V1365" s="9">
        <v>42089</v>
      </c>
      <c r="W1365" s="9" t="s">
        <v>2275</v>
      </c>
      <c r="X1365" s="10">
        <f>NETWORKDAYS(Table1[[#This Row],[Order Date]],Table1[[#This Row],[Ship Date]])</f>
        <v>4</v>
      </c>
      <c r="Y1365" s="6">
        <v>168.91890000000001</v>
      </c>
      <c r="Z1365" s="6">
        <v>5</v>
      </c>
      <c r="AA1365" s="6">
        <v>244.81</v>
      </c>
      <c r="AB1365" s="6">
        <v>48.02</v>
      </c>
    </row>
    <row r="1366" spans="1:28" ht="26.25" x14ac:dyDescent="0.45">
      <c r="A1366" s="6">
        <v>950</v>
      </c>
      <c r="B1366" s="6">
        <v>89084</v>
      </c>
      <c r="C1366" s="7" t="s">
        <v>41</v>
      </c>
      <c r="D1366" s="8" t="s">
        <v>42</v>
      </c>
      <c r="E1366" s="7" t="s">
        <v>79</v>
      </c>
      <c r="F1366" s="6">
        <v>0.03</v>
      </c>
      <c r="G1366" s="6">
        <v>4.28</v>
      </c>
      <c r="H1366" s="6">
        <v>1.6</v>
      </c>
      <c r="I1366" s="7" t="s">
        <v>43</v>
      </c>
      <c r="J1366" s="7" t="s">
        <v>44</v>
      </c>
      <c r="K1366" s="7" t="s">
        <v>45</v>
      </c>
      <c r="L1366" s="7" t="s">
        <v>105</v>
      </c>
      <c r="M1366" s="7" t="s">
        <v>56</v>
      </c>
      <c r="N1366" s="7" t="s">
        <v>2467</v>
      </c>
      <c r="O1366" s="6">
        <v>0.57999999999999996</v>
      </c>
      <c r="P1366" s="7" t="s">
        <v>36</v>
      </c>
      <c r="Q1366" s="7" t="s">
        <v>49</v>
      </c>
      <c r="R1366" s="7" t="s">
        <v>50</v>
      </c>
      <c r="S1366" s="8" t="s">
        <v>51</v>
      </c>
      <c r="T1366" s="6">
        <v>55372</v>
      </c>
      <c r="U1366" s="9">
        <v>42085</v>
      </c>
      <c r="V1366" s="9">
        <v>42092</v>
      </c>
      <c r="W1366" s="9" t="s">
        <v>2275</v>
      </c>
      <c r="X1366" s="10">
        <f>NETWORKDAYS(Table1[[#This Row],[Order Date]],Table1[[#This Row],[Ship Date]])</f>
        <v>5</v>
      </c>
      <c r="Y1366" s="6">
        <v>-6.2</v>
      </c>
      <c r="Z1366" s="6">
        <v>1</v>
      </c>
      <c r="AA1366" s="6">
        <v>4.55</v>
      </c>
      <c r="AB1366" s="6">
        <v>4.25</v>
      </c>
    </row>
    <row r="1367" spans="1:28" ht="64.5" x14ac:dyDescent="0.45">
      <c r="A1367" s="6">
        <v>1938</v>
      </c>
      <c r="B1367" s="6">
        <v>88870</v>
      </c>
      <c r="C1367" s="7" t="s">
        <v>2468</v>
      </c>
      <c r="D1367" s="8" t="s">
        <v>42</v>
      </c>
      <c r="E1367" s="7" t="s">
        <v>86</v>
      </c>
      <c r="F1367" s="6">
        <v>0.1</v>
      </c>
      <c r="G1367" s="6">
        <v>152.47999999999999</v>
      </c>
      <c r="H1367" s="6">
        <v>4</v>
      </c>
      <c r="I1367" s="7" t="s">
        <v>54</v>
      </c>
      <c r="J1367" s="7" t="s">
        <v>62</v>
      </c>
      <c r="K1367" s="7" t="s">
        <v>71</v>
      </c>
      <c r="L1367" s="7" t="s">
        <v>93</v>
      </c>
      <c r="M1367" s="7" t="s">
        <v>47</v>
      </c>
      <c r="N1367" s="7" t="s">
        <v>2469</v>
      </c>
      <c r="O1367" s="6">
        <v>0.79</v>
      </c>
      <c r="P1367" s="7" t="s">
        <v>36</v>
      </c>
      <c r="Q1367" s="7" t="s">
        <v>49</v>
      </c>
      <c r="R1367" s="7" t="s">
        <v>189</v>
      </c>
      <c r="S1367" s="8" t="s">
        <v>2470</v>
      </c>
      <c r="T1367" s="6">
        <v>66801</v>
      </c>
      <c r="U1367" s="9">
        <v>42085</v>
      </c>
      <c r="V1367" s="9">
        <v>42086</v>
      </c>
      <c r="W1367" s="9" t="s">
        <v>2275</v>
      </c>
      <c r="X1367" s="10">
        <f>NETWORKDAYS(Table1[[#This Row],[Order Date]],Table1[[#This Row],[Ship Date]])</f>
        <v>1</v>
      </c>
      <c r="Y1367" s="6">
        <v>-521.09</v>
      </c>
      <c r="Z1367" s="6">
        <v>4</v>
      </c>
      <c r="AA1367" s="6">
        <v>558.16999999999996</v>
      </c>
      <c r="AB1367" s="6">
        <v>152.38</v>
      </c>
    </row>
    <row r="1368" spans="1:28" ht="128.25" x14ac:dyDescent="0.45">
      <c r="A1368" s="6">
        <v>1940</v>
      </c>
      <c r="B1368" s="6">
        <v>88870</v>
      </c>
      <c r="C1368" s="7" t="s">
        <v>412</v>
      </c>
      <c r="D1368" s="8" t="s">
        <v>53</v>
      </c>
      <c r="E1368" s="7" t="s">
        <v>86</v>
      </c>
      <c r="F1368" s="6">
        <v>0.08</v>
      </c>
      <c r="G1368" s="6">
        <v>6.84</v>
      </c>
      <c r="H1368" s="6">
        <v>8.3699999999999992</v>
      </c>
      <c r="I1368" s="7" t="s">
        <v>43</v>
      </c>
      <c r="J1368" s="7" t="s">
        <v>62</v>
      </c>
      <c r="K1368" s="7" t="s">
        <v>45</v>
      </c>
      <c r="L1368" s="7" t="s">
        <v>519</v>
      </c>
      <c r="M1368" s="7" t="s">
        <v>94</v>
      </c>
      <c r="N1368" s="7" t="s">
        <v>824</v>
      </c>
      <c r="O1368" s="6">
        <v>0.57999999999999996</v>
      </c>
      <c r="P1368" s="7" t="s">
        <v>36</v>
      </c>
      <c r="Q1368" s="7" t="s">
        <v>58</v>
      </c>
      <c r="R1368" s="7" t="s">
        <v>114</v>
      </c>
      <c r="S1368" s="8" t="s">
        <v>115</v>
      </c>
      <c r="T1368" s="6">
        <v>84020</v>
      </c>
      <c r="U1368" s="9">
        <v>42085</v>
      </c>
      <c r="V1368" s="9">
        <v>42087</v>
      </c>
      <c r="W1368" s="9" t="s">
        <v>2275</v>
      </c>
      <c r="X1368" s="10">
        <f>NETWORKDAYS(Table1[[#This Row],[Order Date]],Table1[[#This Row],[Ship Date]])</f>
        <v>2</v>
      </c>
      <c r="Y1368" s="6">
        <v>-29.49</v>
      </c>
      <c r="Z1368" s="6">
        <v>1</v>
      </c>
      <c r="AA1368" s="6">
        <v>8.39</v>
      </c>
      <c r="AB1368" s="6">
        <v>6.76</v>
      </c>
    </row>
    <row r="1369" spans="1:28" ht="51.75" x14ac:dyDescent="0.45">
      <c r="A1369" s="6">
        <v>959</v>
      </c>
      <c r="B1369" s="6">
        <v>91581</v>
      </c>
      <c r="C1369" s="7" t="s">
        <v>2471</v>
      </c>
      <c r="D1369" s="8" t="s">
        <v>42</v>
      </c>
      <c r="E1369" s="7" t="s">
        <v>147</v>
      </c>
      <c r="F1369" s="6">
        <v>0.01</v>
      </c>
      <c r="G1369" s="6">
        <v>145.44999999999999</v>
      </c>
      <c r="H1369" s="6">
        <v>17.850000000000001</v>
      </c>
      <c r="I1369" s="7" t="s">
        <v>30</v>
      </c>
      <c r="J1369" s="7" t="s">
        <v>62</v>
      </c>
      <c r="K1369" s="7" t="s">
        <v>71</v>
      </c>
      <c r="L1369" s="7" t="s">
        <v>72</v>
      </c>
      <c r="M1369" s="7" t="s">
        <v>73</v>
      </c>
      <c r="N1369" s="7" t="s">
        <v>155</v>
      </c>
      <c r="O1369" s="6">
        <v>0.56000000000000005</v>
      </c>
      <c r="P1369" s="7" t="s">
        <v>36</v>
      </c>
      <c r="Q1369" s="7" t="s">
        <v>49</v>
      </c>
      <c r="R1369" s="7" t="s">
        <v>236</v>
      </c>
      <c r="S1369" s="8" t="s">
        <v>2472</v>
      </c>
      <c r="T1369" s="6">
        <v>76028</v>
      </c>
      <c r="U1369" s="9">
        <v>42085</v>
      </c>
      <c r="V1369" s="9">
        <v>42086</v>
      </c>
      <c r="W1369" s="9" t="s">
        <v>2275</v>
      </c>
      <c r="X1369" s="10">
        <f>NETWORKDAYS(Table1[[#This Row],[Order Date]],Table1[[#This Row],[Ship Date]])</f>
        <v>1</v>
      </c>
      <c r="Y1369" s="6">
        <v>837.6807</v>
      </c>
      <c r="Z1369" s="6">
        <v>8</v>
      </c>
      <c r="AA1369" s="6">
        <v>1214.03</v>
      </c>
      <c r="AB1369" s="6">
        <v>145.44</v>
      </c>
    </row>
    <row r="1370" spans="1:28" ht="77.25" x14ac:dyDescent="0.45">
      <c r="A1370" s="6">
        <v>1553</v>
      </c>
      <c r="B1370" s="6">
        <v>87484</v>
      </c>
      <c r="C1370" s="7" t="s">
        <v>2473</v>
      </c>
      <c r="D1370" s="8" t="s">
        <v>28</v>
      </c>
      <c r="E1370" s="7" t="s">
        <v>147</v>
      </c>
      <c r="F1370" s="6">
        <v>0.03</v>
      </c>
      <c r="G1370" s="6">
        <v>12.28</v>
      </c>
      <c r="H1370" s="6">
        <v>6.35</v>
      </c>
      <c r="I1370" s="7" t="s">
        <v>43</v>
      </c>
      <c r="J1370" s="7" t="s">
        <v>31</v>
      </c>
      <c r="K1370" s="7" t="s">
        <v>45</v>
      </c>
      <c r="L1370" s="7" t="s">
        <v>55</v>
      </c>
      <c r="M1370" s="7" t="s">
        <v>47</v>
      </c>
      <c r="N1370" s="7" t="s">
        <v>2426</v>
      </c>
      <c r="O1370" s="6">
        <v>0.38</v>
      </c>
      <c r="P1370" s="7" t="s">
        <v>36</v>
      </c>
      <c r="Q1370" s="7" t="s">
        <v>37</v>
      </c>
      <c r="R1370" s="7" t="s">
        <v>38</v>
      </c>
      <c r="S1370" s="8" t="s">
        <v>431</v>
      </c>
      <c r="T1370" s="6">
        <v>38701</v>
      </c>
      <c r="U1370" s="9">
        <v>42085</v>
      </c>
      <c r="V1370" s="9">
        <v>42087</v>
      </c>
      <c r="W1370" s="9" t="s">
        <v>2275</v>
      </c>
      <c r="X1370" s="10">
        <f>NETWORKDAYS(Table1[[#This Row],[Order Date]],Table1[[#This Row],[Ship Date]])</f>
        <v>2</v>
      </c>
      <c r="Y1370" s="6">
        <v>68.676000000000002</v>
      </c>
      <c r="Z1370" s="6">
        <v>7</v>
      </c>
      <c r="AA1370" s="6">
        <v>87.53</v>
      </c>
      <c r="AB1370" s="6">
        <v>12.25</v>
      </c>
    </row>
    <row r="1371" spans="1:28" ht="128.25" x14ac:dyDescent="0.45">
      <c r="A1371" s="6">
        <v>2561</v>
      </c>
      <c r="B1371" s="6">
        <v>86465</v>
      </c>
      <c r="C1371" s="7" t="s">
        <v>812</v>
      </c>
      <c r="D1371" s="8" t="s">
        <v>78</v>
      </c>
      <c r="E1371" s="7" t="s">
        <v>147</v>
      </c>
      <c r="F1371" s="6">
        <v>0.03</v>
      </c>
      <c r="G1371" s="6">
        <v>160.97999999999999</v>
      </c>
      <c r="H1371" s="6">
        <v>30</v>
      </c>
      <c r="I1371" s="7" t="s">
        <v>30</v>
      </c>
      <c r="J1371" s="7" t="s">
        <v>44</v>
      </c>
      <c r="K1371" s="7" t="s">
        <v>32</v>
      </c>
      <c r="L1371" s="7" t="s">
        <v>80</v>
      </c>
      <c r="M1371" s="7" t="s">
        <v>73</v>
      </c>
      <c r="N1371" s="7" t="s">
        <v>986</v>
      </c>
      <c r="O1371" s="6">
        <v>0.62</v>
      </c>
      <c r="P1371" s="7" t="s">
        <v>36</v>
      </c>
      <c r="Q1371" s="7" t="s">
        <v>82</v>
      </c>
      <c r="R1371" s="7" t="s">
        <v>83</v>
      </c>
      <c r="S1371" s="8" t="s">
        <v>814</v>
      </c>
      <c r="T1371" s="6">
        <v>10562</v>
      </c>
      <c r="U1371" s="9">
        <v>42085</v>
      </c>
      <c r="V1371" s="9">
        <v>42088</v>
      </c>
      <c r="W1371" s="9" t="s">
        <v>2275</v>
      </c>
      <c r="X1371" s="10">
        <f>NETWORKDAYS(Table1[[#This Row],[Order Date]],Table1[[#This Row],[Ship Date]])</f>
        <v>3</v>
      </c>
      <c r="Y1371" s="6">
        <v>1261.4718</v>
      </c>
      <c r="Z1371" s="6">
        <v>11</v>
      </c>
      <c r="AA1371" s="6">
        <v>1828.22</v>
      </c>
      <c r="AB1371" s="6">
        <v>160.94999999999999</v>
      </c>
    </row>
    <row r="1372" spans="1:28" ht="26.25" x14ac:dyDescent="0.45">
      <c r="A1372" s="6">
        <v>1976</v>
      </c>
      <c r="B1372" s="6">
        <v>89041</v>
      </c>
      <c r="C1372" s="7" t="s">
        <v>861</v>
      </c>
      <c r="D1372" s="8" t="s">
        <v>42</v>
      </c>
      <c r="E1372" s="7" t="s">
        <v>29</v>
      </c>
      <c r="F1372" s="6">
        <v>0.06</v>
      </c>
      <c r="G1372" s="6">
        <v>40.99</v>
      </c>
      <c r="H1372" s="6">
        <v>17.48</v>
      </c>
      <c r="I1372" s="7" t="s">
        <v>43</v>
      </c>
      <c r="J1372" s="7" t="s">
        <v>44</v>
      </c>
      <c r="K1372" s="7" t="s">
        <v>45</v>
      </c>
      <c r="L1372" s="7" t="s">
        <v>55</v>
      </c>
      <c r="M1372" s="7" t="s">
        <v>47</v>
      </c>
      <c r="N1372" s="7" t="s">
        <v>453</v>
      </c>
      <c r="O1372" s="6">
        <v>0.36</v>
      </c>
      <c r="P1372" s="7" t="s">
        <v>36</v>
      </c>
      <c r="Q1372" s="7" t="s">
        <v>49</v>
      </c>
      <c r="R1372" s="7" t="s">
        <v>192</v>
      </c>
      <c r="S1372" s="8" t="s">
        <v>863</v>
      </c>
      <c r="T1372" s="6">
        <v>48823</v>
      </c>
      <c r="U1372" s="9">
        <v>42086</v>
      </c>
      <c r="V1372" s="9">
        <v>42088</v>
      </c>
      <c r="W1372" s="9" t="s">
        <v>2275</v>
      </c>
      <c r="X1372" s="10">
        <f>NETWORKDAYS(Table1[[#This Row],[Order Date]],Table1[[#This Row],[Ship Date]])</f>
        <v>3</v>
      </c>
      <c r="Y1372" s="6">
        <v>214.23</v>
      </c>
      <c r="Z1372" s="6">
        <v>14</v>
      </c>
      <c r="AA1372" s="6">
        <v>585.08000000000004</v>
      </c>
      <c r="AB1372" s="6">
        <v>40.93</v>
      </c>
    </row>
    <row r="1373" spans="1:28" ht="64.5" x14ac:dyDescent="0.45">
      <c r="A1373" s="6">
        <v>2618</v>
      </c>
      <c r="B1373" s="6">
        <v>53153</v>
      </c>
      <c r="C1373" s="7" t="s">
        <v>1567</v>
      </c>
      <c r="D1373" s="8" t="s">
        <v>78</v>
      </c>
      <c r="E1373" s="7" t="s">
        <v>29</v>
      </c>
      <c r="F1373" s="6">
        <v>0.1</v>
      </c>
      <c r="G1373" s="6">
        <v>20.27</v>
      </c>
      <c r="H1373" s="6">
        <v>3.99</v>
      </c>
      <c r="I1373" s="7" t="s">
        <v>43</v>
      </c>
      <c r="J1373" s="7" t="s">
        <v>62</v>
      </c>
      <c r="K1373" s="7" t="s">
        <v>45</v>
      </c>
      <c r="L1373" s="7" t="s">
        <v>63</v>
      </c>
      <c r="M1373" s="7" t="s">
        <v>47</v>
      </c>
      <c r="N1373" s="7" t="s">
        <v>2474</v>
      </c>
      <c r="O1373" s="6">
        <v>0.56999999999999995</v>
      </c>
      <c r="P1373" s="7" t="s">
        <v>36</v>
      </c>
      <c r="Q1373" s="7" t="s">
        <v>82</v>
      </c>
      <c r="R1373" s="7" t="s">
        <v>83</v>
      </c>
      <c r="S1373" s="8" t="s">
        <v>84</v>
      </c>
      <c r="T1373" s="6">
        <v>10004</v>
      </c>
      <c r="U1373" s="9">
        <v>42086</v>
      </c>
      <c r="V1373" s="9">
        <v>42087</v>
      </c>
      <c r="W1373" s="9" t="s">
        <v>2275</v>
      </c>
      <c r="X1373" s="10">
        <f>NETWORKDAYS(Table1[[#This Row],[Order Date]],Table1[[#This Row],[Ship Date]])</f>
        <v>2</v>
      </c>
      <c r="Y1373" s="6">
        <v>84.05</v>
      </c>
      <c r="Z1373" s="6">
        <v>53</v>
      </c>
      <c r="AA1373" s="6">
        <v>1051.52</v>
      </c>
      <c r="AB1373" s="6">
        <v>20.170000000000002</v>
      </c>
    </row>
    <row r="1374" spans="1:28" ht="64.5" x14ac:dyDescent="0.45">
      <c r="A1374" s="6">
        <v>2620</v>
      </c>
      <c r="B1374" s="6">
        <v>88017</v>
      </c>
      <c r="C1374" s="7" t="s">
        <v>2475</v>
      </c>
      <c r="D1374" s="8" t="s">
        <v>28</v>
      </c>
      <c r="E1374" s="7" t="s">
        <v>29</v>
      </c>
      <c r="F1374" s="6">
        <v>0.1</v>
      </c>
      <c r="G1374" s="6">
        <v>20.27</v>
      </c>
      <c r="H1374" s="6">
        <v>3.99</v>
      </c>
      <c r="I1374" s="7" t="s">
        <v>43</v>
      </c>
      <c r="J1374" s="7" t="s">
        <v>62</v>
      </c>
      <c r="K1374" s="7" t="s">
        <v>45</v>
      </c>
      <c r="L1374" s="7" t="s">
        <v>63</v>
      </c>
      <c r="M1374" s="7" t="s">
        <v>47</v>
      </c>
      <c r="N1374" s="7" t="s">
        <v>2474</v>
      </c>
      <c r="O1374" s="6">
        <v>0.56999999999999995</v>
      </c>
      <c r="P1374" s="7" t="s">
        <v>36</v>
      </c>
      <c r="Q1374" s="7" t="s">
        <v>37</v>
      </c>
      <c r="R1374" s="7" t="s">
        <v>369</v>
      </c>
      <c r="S1374" s="8" t="s">
        <v>2476</v>
      </c>
      <c r="T1374" s="6">
        <v>38134</v>
      </c>
      <c r="U1374" s="9">
        <v>42086</v>
      </c>
      <c r="V1374" s="9">
        <v>42087</v>
      </c>
      <c r="W1374" s="9" t="s">
        <v>2275</v>
      </c>
      <c r="X1374" s="10">
        <f>NETWORKDAYS(Table1[[#This Row],[Order Date]],Table1[[#This Row],[Ship Date]])</f>
        <v>2</v>
      </c>
      <c r="Y1374" s="6">
        <v>381.61799999999999</v>
      </c>
      <c r="Z1374" s="6">
        <v>13</v>
      </c>
      <c r="AA1374" s="6">
        <v>257.92</v>
      </c>
      <c r="AB1374" s="6">
        <v>20.170000000000002</v>
      </c>
    </row>
    <row r="1375" spans="1:28" ht="39" x14ac:dyDescent="0.45">
      <c r="A1375" s="6">
        <v>2618</v>
      </c>
      <c r="B1375" s="6">
        <v>34017</v>
      </c>
      <c r="C1375" s="7" t="s">
        <v>1567</v>
      </c>
      <c r="D1375" s="8" t="s">
        <v>78</v>
      </c>
      <c r="E1375" s="7" t="s">
        <v>70</v>
      </c>
      <c r="F1375" s="6">
        <v>0.05</v>
      </c>
      <c r="G1375" s="6">
        <v>4.84</v>
      </c>
      <c r="H1375" s="6">
        <v>0.71</v>
      </c>
      <c r="I1375" s="7" t="s">
        <v>54</v>
      </c>
      <c r="J1375" s="7" t="s">
        <v>62</v>
      </c>
      <c r="K1375" s="7" t="s">
        <v>45</v>
      </c>
      <c r="L1375" s="7" t="s">
        <v>105</v>
      </c>
      <c r="M1375" s="7" t="s">
        <v>56</v>
      </c>
      <c r="N1375" s="7" t="s">
        <v>224</v>
      </c>
      <c r="O1375" s="6">
        <v>0.52</v>
      </c>
      <c r="P1375" s="7" t="s">
        <v>36</v>
      </c>
      <c r="Q1375" s="7" t="s">
        <v>82</v>
      </c>
      <c r="R1375" s="7" t="s">
        <v>83</v>
      </c>
      <c r="S1375" s="8" t="s">
        <v>84</v>
      </c>
      <c r="T1375" s="6">
        <v>10004</v>
      </c>
      <c r="U1375" s="9">
        <v>42086</v>
      </c>
      <c r="V1375" s="9">
        <v>42086</v>
      </c>
      <c r="W1375" s="9" t="s">
        <v>2275</v>
      </c>
      <c r="X1375" s="10">
        <f>NETWORKDAYS(Table1[[#This Row],[Order Date]],Table1[[#This Row],[Ship Date]])</f>
        <v>1</v>
      </c>
      <c r="Y1375" s="6">
        <v>29.17</v>
      </c>
      <c r="Z1375" s="6">
        <v>20</v>
      </c>
      <c r="AA1375" s="6">
        <v>103.39</v>
      </c>
      <c r="AB1375" s="6">
        <v>4.79</v>
      </c>
    </row>
    <row r="1376" spans="1:28" ht="64.5" x14ac:dyDescent="0.45">
      <c r="A1376" s="6">
        <v>2618</v>
      </c>
      <c r="B1376" s="6">
        <v>34017</v>
      </c>
      <c r="C1376" s="7" t="s">
        <v>1567</v>
      </c>
      <c r="D1376" s="8" t="s">
        <v>78</v>
      </c>
      <c r="E1376" s="7" t="s">
        <v>70</v>
      </c>
      <c r="F1376" s="6">
        <v>0.01</v>
      </c>
      <c r="G1376" s="6">
        <v>14.98</v>
      </c>
      <c r="H1376" s="6">
        <v>7.69</v>
      </c>
      <c r="I1376" s="7" t="s">
        <v>43</v>
      </c>
      <c r="J1376" s="7" t="s">
        <v>62</v>
      </c>
      <c r="K1376" s="7" t="s">
        <v>45</v>
      </c>
      <c r="L1376" s="7" t="s">
        <v>187</v>
      </c>
      <c r="M1376" s="7" t="s">
        <v>47</v>
      </c>
      <c r="N1376" s="7" t="s">
        <v>1631</v>
      </c>
      <c r="O1376" s="6">
        <v>0.56999999999999995</v>
      </c>
      <c r="P1376" s="7" t="s">
        <v>36</v>
      </c>
      <c r="Q1376" s="7" t="s">
        <v>82</v>
      </c>
      <c r="R1376" s="7" t="s">
        <v>83</v>
      </c>
      <c r="S1376" s="8" t="s">
        <v>84</v>
      </c>
      <c r="T1376" s="6">
        <v>10004</v>
      </c>
      <c r="U1376" s="9">
        <v>42086</v>
      </c>
      <c r="V1376" s="9">
        <v>42088</v>
      </c>
      <c r="W1376" s="9" t="s">
        <v>2275</v>
      </c>
      <c r="X1376" s="10">
        <f>NETWORKDAYS(Table1[[#This Row],[Order Date]],Table1[[#This Row],[Ship Date]])</f>
        <v>3</v>
      </c>
      <c r="Y1376" s="6">
        <v>-48.97</v>
      </c>
      <c r="Z1376" s="6">
        <v>28</v>
      </c>
      <c r="AA1376" s="6">
        <v>435.39</v>
      </c>
      <c r="AB1376" s="6">
        <v>14.97</v>
      </c>
    </row>
    <row r="1377" spans="1:28" ht="39" x14ac:dyDescent="0.45">
      <c r="A1377" s="6">
        <v>2619</v>
      </c>
      <c r="B1377" s="6">
        <v>88014</v>
      </c>
      <c r="C1377" s="7" t="s">
        <v>2477</v>
      </c>
      <c r="D1377" s="8" t="s">
        <v>42</v>
      </c>
      <c r="E1377" s="7" t="s">
        <v>70</v>
      </c>
      <c r="F1377" s="6">
        <v>0.05</v>
      </c>
      <c r="G1377" s="6">
        <v>4.84</v>
      </c>
      <c r="H1377" s="6">
        <v>0.71</v>
      </c>
      <c r="I1377" s="7" t="s">
        <v>54</v>
      </c>
      <c r="J1377" s="7" t="s">
        <v>62</v>
      </c>
      <c r="K1377" s="7" t="s">
        <v>45</v>
      </c>
      <c r="L1377" s="7" t="s">
        <v>105</v>
      </c>
      <c r="M1377" s="7" t="s">
        <v>56</v>
      </c>
      <c r="N1377" s="7" t="s">
        <v>224</v>
      </c>
      <c r="O1377" s="6">
        <v>0.52</v>
      </c>
      <c r="P1377" s="7" t="s">
        <v>36</v>
      </c>
      <c r="Q1377" s="7" t="s">
        <v>49</v>
      </c>
      <c r="R1377" s="7" t="s">
        <v>472</v>
      </c>
      <c r="S1377" s="8" t="s">
        <v>2478</v>
      </c>
      <c r="T1377" s="6">
        <v>57103</v>
      </c>
      <c r="U1377" s="9">
        <v>42086</v>
      </c>
      <c r="V1377" s="9">
        <v>42086</v>
      </c>
      <c r="W1377" s="9" t="s">
        <v>2275</v>
      </c>
      <c r="X1377" s="10">
        <f>NETWORKDAYS(Table1[[#This Row],[Order Date]],Table1[[#This Row],[Ship Date]])</f>
        <v>1</v>
      </c>
      <c r="Y1377" s="6">
        <v>17.836500000000001</v>
      </c>
      <c r="Z1377" s="6">
        <v>5</v>
      </c>
      <c r="AA1377" s="6">
        <v>25.85</v>
      </c>
      <c r="AB1377" s="6">
        <v>4.79</v>
      </c>
    </row>
    <row r="1378" spans="1:28" ht="51.75" x14ac:dyDescent="0.45">
      <c r="A1378" s="6">
        <v>2958</v>
      </c>
      <c r="B1378" s="6">
        <v>90265</v>
      </c>
      <c r="C1378" s="7" t="s">
        <v>2479</v>
      </c>
      <c r="D1378" s="8" t="s">
        <v>42</v>
      </c>
      <c r="E1378" s="7" t="s">
        <v>79</v>
      </c>
      <c r="F1378" s="6">
        <v>0.06</v>
      </c>
      <c r="G1378" s="6">
        <v>20.99</v>
      </c>
      <c r="H1378" s="6">
        <v>0.99</v>
      </c>
      <c r="I1378" s="7" t="s">
        <v>43</v>
      </c>
      <c r="J1378" s="7" t="s">
        <v>62</v>
      </c>
      <c r="K1378" s="7" t="s">
        <v>71</v>
      </c>
      <c r="L1378" s="7" t="s">
        <v>234</v>
      </c>
      <c r="M1378" s="7" t="s">
        <v>56</v>
      </c>
      <c r="N1378" s="7" t="s">
        <v>2480</v>
      </c>
      <c r="O1378" s="6">
        <v>0.37</v>
      </c>
      <c r="P1378" s="7" t="s">
        <v>36</v>
      </c>
      <c r="Q1378" s="7" t="s">
        <v>49</v>
      </c>
      <c r="R1378" s="7" t="s">
        <v>200</v>
      </c>
      <c r="S1378" s="8" t="s">
        <v>2481</v>
      </c>
      <c r="T1378" s="6">
        <v>54956</v>
      </c>
      <c r="U1378" s="9">
        <v>42086</v>
      </c>
      <c r="V1378" s="9">
        <v>42091</v>
      </c>
      <c r="W1378" s="9" t="s">
        <v>2275</v>
      </c>
      <c r="X1378" s="10">
        <f>NETWORKDAYS(Table1[[#This Row],[Order Date]],Table1[[#This Row],[Ship Date]])</f>
        <v>5</v>
      </c>
      <c r="Y1378" s="6">
        <v>224.9607</v>
      </c>
      <c r="Z1378" s="6">
        <v>18</v>
      </c>
      <c r="AA1378" s="6">
        <v>326.02999999999997</v>
      </c>
      <c r="AB1378" s="6">
        <v>20.93</v>
      </c>
    </row>
    <row r="1379" spans="1:28" ht="51.75" x14ac:dyDescent="0.45">
      <c r="A1379" s="6">
        <v>1368</v>
      </c>
      <c r="B1379" s="6">
        <v>90514</v>
      </c>
      <c r="C1379" s="7" t="s">
        <v>2482</v>
      </c>
      <c r="D1379" s="8" t="s">
        <v>42</v>
      </c>
      <c r="E1379" s="7" t="s">
        <v>86</v>
      </c>
      <c r="F1379" s="6">
        <v>0.09</v>
      </c>
      <c r="G1379" s="6">
        <v>4.55</v>
      </c>
      <c r="H1379" s="6">
        <v>1.49</v>
      </c>
      <c r="I1379" s="7" t="s">
        <v>43</v>
      </c>
      <c r="J1379" s="7" t="s">
        <v>44</v>
      </c>
      <c r="K1379" s="7" t="s">
        <v>45</v>
      </c>
      <c r="L1379" s="7" t="s">
        <v>46</v>
      </c>
      <c r="M1379" s="7" t="s">
        <v>47</v>
      </c>
      <c r="N1379" s="7" t="s">
        <v>1803</v>
      </c>
      <c r="O1379" s="6">
        <v>0.35</v>
      </c>
      <c r="P1379" s="7" t="s">
        <v>36</v>
      </c>
      <c r="Q1379" s="7" t="s">
        <v>49</v>
      </c>
      <c r="R1379" s="7" t="s">
        <v>236</v>
      </c>
      <c r="S1379" s="8" t="s">
        <v>2483</v>
      </c>
      <c r="T1379" s="6">
        <v>75901</v>
      </c>
      <c r="U1379" s="9">
        <v>42086</v>
      </c>
      <c r="V1379" s="9">
        <v>42088</v>
      </c>
      <c r="W1379" s="9" t="s">
        <v>2275</v>
      </c>
      <c r="X1379" s="10">
        <f>NETWORKDAYS(Table1[[#This Row],[Order Date]],Table1[[#This Row],[Ship Date]])</f>
        <v>3</v>
      </c>
      <c r="Y1379" s="6">
        <v>16.898</v>
      </c>
      <c r="Z1379" s="6">
        <v>6</v>
      </c>
      <c r="AA1379" s="6">
        <v>25.45</v>
      </c>
      <c r="AB1379" s="6">
        <v>4.46</v>
      </c>
    </row>
    <row r="1380" spans="1:28" ht="90" x14ac:dyDescent="0.45">
      <c r="A1380" s="6">
        <v>1369</v>
      </c>
      <c r="B1380" s="6">
        <v>90514</v>
      </c>
      <c r="C1380" s="7" t="s">
        <v>2484</v>
      </c>
      <c r="D1380" s="8" t="s">
        <v>42</v>
      </c>
      <c r="E1380" s="7" t="s">
        <v>86</v>
      </c>
      <c r="F1380" s="6">
        <v>7.0000000000000007E-2</v>
      </c>
      <c r="G1380" s="6">
        <v>9.7799999999999994</v>
      </c>
      <c r="H1380" s="6">
        <v>5.76</v>
      </c>
      <c r="I1380" s="7" t="s">
        <v>54</v>
      </c>
      <c r="J1380" s="7" t="s">
        <v>44</v>
      </c>
      <c r="K1380" s="7" t="s">
        <v>45</v>
      </c>
      <c r="L1380" s="7" t="s">
        <v>423</v>
      </c>
      <c r="M1380" s="7" t="s">
        <v>47</v>
      </c>
      <c r="N1380" s="7" t="s">
        <v>1987</v>
      </c>
      <c r="O1380" s="6">
        <v>0.35</v>
      </c>
      <c r="P1380" s="7" t="s">
        <v>36</v>
      </c>
      <c r="Q1380" s="7" t="s">
        <v>49</v>
      </c>
      <c r="R1380" s="7" t="s">
        <v>236</v>
      </c>
      <c r="S1380" s="8" t="s">
        <v>279</v>
      </c>
      <c r="T1380" s="6">
        <v>76063</v>
      </c>
      <c r="U1380" s="9">
        <v>42086</v>
      </c>
      <c r="V1380" s="9">
        <v>42088</v>
      </c>
      <c r="W1380" s="9" t="s">
        <v>2275</v>
      </c>
      <c r="X1380" s="10">
        <f>NETWORKDAYS(Table1[[#This Row],[Order Date]],Table1[[#This Row],[Ship Date]])</f>
        <v>3</v>
      </c>
      <c r="Y1380" s="6">
        <v>20.14</v>
      </c>
      <c r="Z1380" s="6">
        <v>11</v>
      </c>
      <c r="AA1380" s="6">
        <v>110.72</v>
      </c>
      <c r="AB1380" s="6">
        <v>9.7100000000000009</v>
      </c>
    </row>
    <row r="1381" spans="1:28" ht="102.75" x14ac:dyDescent="0.45">
      <c r="A1381" s="6">
        <v>2395</v>
      </c>
      <c r="B1381" s="6">
        <v>86952</v>
      </c>
      <c r="C1381" s="7" t="s">
        <v>2485</v>
      </c>
      <c r="D1381" s="8" t="s">
        <v>28</v>
      </c>
      <c r="E1381" s="7" t="s">
        <v>147</v>
      </c>
      <c r="F1381" s="6">
        <v>0.04</v>
      </c>
      <c r="G1381" s="6">
        <v>60.97</v>
      </c>
      <c r="H1381" s="6">
        <v>4.5</v>
      </c>
      <c r="I1381" s="7" t="s">
        <v>43</v>
      </c>
      <c r="J1381" s="7" t="s">
        <v>62</v>
      </c>
      <c r="K1381" s="7" t="s">
        <v>45</v>
      </c>
      <c r="L1381" s="7" t="s">
        <v>63</v>
      </c>
      <c r="M1381" s="7" t="s">
        <v>47</v>
      </c>
      <c r="N1381" s="7" t="s">
        <v>64</v>
      </c>
      <c r="O1381" s="6">
        <v>0.56000000000000005</v>
      </c>
      <c r="P1381" s="7" t="s">
        <v>36</v>
      </c>
      <c r="Q1381" s="7" t="s">
        <v>37</v>
      </c>
      <c r="R1381" s="7" t="s">
        <v>252</v>
      </c>
      <c r="S1381" s="8" t="s">
        <v>2486</v>
      </c>
      <c r="T1381" s="6">
        <v>31401</v>
      </c>
      <c r="U1381" s="9">
        <v>42086</v>
      </c>
      <c r="V1381" s="9">
        <v>42087</v>
      </c>
      <c r="W1381" s="9" t="s">
        <v>2275</v>
      </c>
      <c r="X1381" s="10">
        <f>NETWORKDAYS(Table1[[#This Row],[Order Date]],Table1[[#This Row],[Ship Date]])</f>
        <v>2</v>
      </c>
      <c r="Y1381" s="6">
        <v>79.423199999999994</v>
      </c>
      <c r="Z1381" s="6">
        <v>15</v>
      </c>
      <c r="AA1381" s="6">
        <v>904.31</v>
      </c>
      <c r="AB1381" s="6">
        <v>60.93</v>
      </c>
    </row>
    <row r="1382" spans="1:28" ht="51.75" x14ac:dyDescent="0.45">
      <c r="A1382" s="6">
        <v>3381</v>
      </c>
      <c r="B1382" s="6">
        <v>88836</v>
      </c>
      <c r="C1382" s="7" t="s">
        <v>613</v>
      </c>
      <c r="D1382" s="8" t="s">
        <v>28</v>
      </c>
      <c r="E1382" s="7" t="s">
        <v>147</v>
      </c>
      <c r="F1382" s="6">
        <v>0.05</v>
      </c>
      <c r="G1382" s="6">
        <v>11.97</v>
      </c>
      <c r="H1382" s="6">
        <v>5.81</v>
      </c>
      <c r="I1382" s="7" t="s">
        <v>43</v>
      </c>
      <c r="J1382" s="7" t="s">
        <v>62</v>
      </c>
      <c r="K1382" s="7" t="s">
        <v>45</v>
      </c>
      <c r="L1382" s="7" t="s">
        <v>105</v>
      </c>
      <c r="M1382" s="7" t="s">
        <v>94</v>
      </c>
      <c r="N1382" s="7" t="s">
        <v>2487</v>
      </c>
      <c r="O1382" s="6">
        <v>0.6</v>
      </c>
      <c r="P1382" s="7" t="s">
        <v>36</v>
      </c>
      <c r="Q1382" s="7" t="s">
        <v>37</v>
      </c>
      <c r="R1382" s="7" t="s">
        <v>252</v>
      </c>
      <c r="S1382" s="8" t="s">
        <v>614</v>
      </c>
      <c r="T1382" s="6">
        <v>31204</v>
      </c>
      <c r="U1382" s="9">
        <v>42086</v>
      </c>
      <c r="V1382" s="9">
        <v>42088</v>
      </c>
      <c r="W1382" s="9" t="s">
        <v>2275</v>
      </c>
      <c r="X1382" s="10">
        <f>NETWORKDAYS(Table1[[#This Row],[Order Date]],Table1[[#This Row],[Ship Date]])</f>
        <v>3</v>
      </c>
      <c r="Y1382" s="6">
        <v>349.05930000000001</v>
      </c>
      <c r="Z1382" s="6">
        <v>2</v>
      </c>
      <c r="AA1382" s="6">
        <v>25.31</v>
      </c>
      <c r="AB1382" s="6">
        <v>11.92</v>
      </c>
    </row>
    <row r="1383" spans="1:28" ht="77.25" x14ac:dyDescent="0.45">
      <c r="A1383" s="6">
        <v>618</v>
      </c>
      <c r="B1383" s="6">
        <v>88197</v>
      </c>
      <c r="C1383" s="7" t="s">
        <v>622</v>
      </c>
      <c r="D1383" s="8" t="s">
        <v>53</v>
      </c>
      <c r="E1383" s="7" t="s">
        <v>29</v>
      </c>
      <c r="F1383" s="6">
        <v>0.06</v>
      </c>
      <c r="G1383" s="6">
        <v>17.98</v>
      </c>
      <c r="H1383" s="6">
        <v>4</v>
      </c>
      <c r="I1383" s="7" t="s">
        <v>43</v>
      </c>
      <c r="J1383" s="7" t="s">
        <v>44</v>
      </c>
      <c r="K1383" s="7" t="s">
        <v>71</v>
      </c>
      <c r="L1383" s="7" t="s">
        <v>93</v>
      </c>
      <c r="M1383" s="7" t="s">
        <v>47</v>
      </c>
      <c r="N1383" s="7" t="s">
        <v>2366</v>
      </c>
      <c r="O1383" s="6">
        <v>0.79</v>
      </c>
      <c r="P1383" s="7" t="s">
        <v>36</v>
      </c>
      <c r="Q1383" s="7" t="s">
        <v>58</v>
      </c>
      <c r="R1383" s="7" t="s">
        <v>442</v>
      </c>
      <c r="S1383" s="8" t="s">
        <v>624</v>
      </c>
      <c r="T1383" s="6">
        <v>81007</v>
      </c>
      <c r="U1383" s="9">
        <v>42087</v>
      </c>
      <c r="V1383" s="9">
        <v>42088</v>
      </c>
      <c r="W1383" s="9" t="s">
        <v>2275</v>
      </c>
      <c r="X1383" s="10">
        <f>NETWORKDAYS(Table1[[#This Row],[Order Date]],Table1[[#This Row],[Ship Date]])</f>
        <v>2</v>
      </c>
      <c r="Y1383" s="6">
        <v>-78.13</v>
      </c>
      <c r="Z1383" s="6">
        <v>4</v>
      </c>
      <c r="AA1383" s="6">
        <v>70.06</v>
      </c>
      <c r="AB1383" s="6">
        <v>17.920000000000002</v>
      </c>
    </row>
    <row r="1384" spans="1:28" ht="77.25" x14ac:dyDescent="0.45">
      <c r="A1384" s="6">
        <v>3309</v>
      </c>
      <c r="B1384" s="6">
        <v>90460</v>
      </c>
      <c r="C1384" s="7" t="s">
        <v>2488</v>
      </c>
      <c r="D1384" s="8" t="s">
        <v>78</v>
      </c>
      <c r="E1384" s="7" t="s">
        <v>29</v>
      </c>
      <c r="F1384" s="6">
        <v>0.1</v>
      </c>
      <c r="G1384" s="6">
        <v>6.64</v>
      </c>
      <c r="H1384" s="6">
        <v>54.95</v>
      </c>
      <c r="I1384" s="7" t="s">
        <v>43</v>
      </c>
      <c r="J1384" s="7" t="s">
        <v>31</v>
      </c>
      <c r="K1384" s="7" t="s">
        <v>32</v>
      </c>
      <c r="L1384" s="7" t="s">
        <v>99</v>
      </c>
      <c r="M1384" s="7" t="s">
        <v>94</v>
      </c>
      <c r="N1384" s="7" t="s">
        <v>699</v>
      </c>
      <c r="O1384" s="6">
        <v>0.37</v>
      </c>
      <c r="P1384" s="7" t="s">
        <v>36</v>
      </c>
      <c r="Q1384" s="7" t="s">
        <v>82</v>
      </c>
      <c r="R1384" s="7" t="s">
        <v>152</v>
      </c>
      <c r="S1384" s="8" t="s">
        <v>2489</v>
      </c>
      <c r="T1384" s="6">
        <v>1760</v>
      </c>
      <c r="U1384" s="9">
        <v>42087</v>
      </c>
      <c r="V1384" s="9">
        <v>42089</v>
      </c>
      <c r="W1384" s="9" t="s">
        <v>2275</v>
      </c>
      <c r="X1384" s="10">
        <f>NETWORKDAYS(Table1[[#This Row],[Order Date]],Table1[[#This Row],[Ship Date]])</f>
        <v>3</v>
      </c>
      <c r="Y1384" s="6">
        <v>-25</v>
      </c>
      <c r="Z1384" s="6">
        <v>4</v>
      </c>
      <c r="AA1384" s="6">
        <v>25.31</v>
      </c>
      <c r="AB1384" s="6">
        <v>6.54</v>
      </c>
    </row>
    <row r="1385" spans="1:28" ht="90" x14ac:dyDescent="0.45">
      <c r="A1385" s="6">
        <v>3310</v>
      </c>
      <c r="B1385" s="6">
        <v>90460</v>
      </c>
      <c r="C1385" s="7" t="s">
        <v>2490</v>
      </c>
      <c r="D1385" s="8" t="s">
        <v>78</v>
      </c>
      <c r="E1385" s="7" t="s">
        <v>29</v>
      </c>
      <c r="F1385" s="6">
        <v>0.05</v>
      </c>
      <c r="G1385" s="6">
        <v>90.48</v>
      </c>
      <c r="H1385" s="6">
        <v>19.989999999999998</v>
      </c>
      <c r="I1385" s="7" t="s">
        <v>43</v>
      </c>
      <c r="J1385" s="7" t="s">
        <v>31</v>
      </c>
      <c r="K1385" s="7" t="s">
        <v>45</v>
      </c>
      <c r="L1385" s="7" t="s">
        <v>423</v>
      </c>
      <c r="M1385" s="7" t="s">
        <v>47</v>
      </c>
      <c r="N1385" s="7" t="s">
        <v>1501</v>
      </c>
      <c r="O1385" s="6">
        <v>0.4</v>
      </c>
      <c r="P1385" s="7" t="s">
        <v>36</v>
      </c>
      <c r="Q1385" s="7" t="s">
        <v>82</v>
      </c>
      <c r="R1385" s="7" t="s">
        <v>152</v>
      </c>
      <c r="S1385" s="8" t="s">
        <v>2491</v>
      </c>
      <c r="T1385" s="6">
        <v>2563</v>
      </c>
      <c r="U1385" s="9">
        <v>42087</v>
      </c>
      <c r="V1385" s="9">
        <v>42088</v>
      </c>
      <c r="W1385" s="9" t="s">
        <v>2275</v>
      </c>
      <c r="X1385" s="10">
        <f>NETWORKDAYS(Table1[[#This Row],[Order Date]],Table1[[#This Row],[Ship Date]])</f>
        <v>2</v>
      </c>
      <c r="Y1385" s="6">
        <v>255.1482</v>
      </c>
      <c r="Z1385" s="6">
        <v>4</v>
      </c>
      <c r="AA1385" s="6">
        <v>369.78</v>
      </c>
      <c r="AB1385" s="6">
        <v>90.43</v>
      </c>
    </row>
    <row r="1386" spans="1:28" ht="39" x14ac:dyDescent="0.45">
      <c r="A1386" s="6">
        <v>1689</v>
      </c>
      <c r="B1386" s="6">
        <v>91077</v>
      </c>
      <c r="C1386" s="7" t="s">
        <v>2492</v>
      </c>
      <c r="D1386" s="8" t="s">
        <v>42</v>
      </c>
      <c r="E1386" s="7" t="s">
        <v>70</v>
      </c>
      <c r="F1386" s="6">
        <v>0</v>
      </c>
      <c r="G1386" s="6">
        <v>48.91</v>
      </c>
      <c r="H1386" s="6">
        <v>35</v>
      </c>
      <c r="I1386" s="7" t="s">
        <v>43</v>
      </c>
      <c r="J1386" s="7" t="s">
        <v>62</v>
      </c>
      <c r="K1386" s="7" t="s">
        <v>45</v>
      </c>
      <c r="L1386" s="7" t="s">
        <v>187</v>
      </c>
      <c r="M1386" s="7" t="s">
        <v>131</v>
      </c>
      <c r="N1386" s="7" t="s">
        <v>2493</v>
      </c>
      <c r="O1386" s="6">
        <v>0.83</v>
      </c>
      <c r="P1386" s="7" t="s">
        <v>36</v>
      </c>
      <c r="Q1386" s="7" t="s">
        <v>49</v>
      </c>
      <c r="R1386" s="7" t="s">
        <v>256</v>
      </c>
      <c r="S1386" s="8" t="s">
        <v>2018</v>
      </c>
      <c r="T1386" s="6">
        <v>46322</v>
      </c>
      <c r="U1386" s="9">
        <v>42087</v>
      </c>
      <c r="V1386" s="9">
        <v>42088</v>
      </c>
      <c r="W1386" s="9" t="s">
        <v>2275</v>
      </c>
      <c r="X1386" s="10">
        <f>NETWORKDAYS(Table1[[#This Row],[Order Date]],Table1[[#This Row],[Ship Date]])</f>
        <v>2</v>
      </c>
      <c r="Y1386" s="6">
        <v>-628.38</v>
      </c>
      <c r="Z1386" s="6">
        <v>10</v>
      </c>
      <c r="AA1386" s="6">
        <v>514.79</v>
      </c>
      <c r="AB1386" s="6">
        <v>48.91</v>
      </c>
    </row>
    <row r="1387" spans="1:28" ht="102.75" x14ac:dyDescent="0.45">
      <c r="A1387" s="6">
        <v>2308</v>
      </c>
      <c r="B1387" s="6">
        <v>90557</v>
      </c>
      <c r="C1387" s="7" t="s">
        <v>2494</v>
      </c>
      <c r="D1387" s="8" t="s">
        <v>28</v>
      </c>
      <c r="E1387" s="7" t="s">
        <v>79</v>
      </c>
      <c r="F1387" s="6">
        <v>0.08</v>
      </c>
      <c r="G1387" s="6">
        <v>9.48</v>
      </c>
      <c r="H1387" s="6">
        <v>7.29</v>
      </c>
      <c r="I1387" s="7" t="s">
        <v>43</v>
      </c>
      <c r="J1387" s="7" t="s">
        <v>31</v>
      </c>
      <c r="K1387" s="7" t="s">
        <v>32</v>
      </c>
      <c r="L1387" s="7" t="s">
        <v>99</v>
      </c>
      <c r="M1387" s="7" t="s">
        <v>94</v>
      </c>
      <c r="N1387" s="7" t="s">
        <v>1099</v>
      </c>
      <c r="O1387" s="6">
        <v>0.45</v>
      </c>
      <c r="P1387" s="7" t="s">
        <v>36</v>
      </c>
      <c r="Q1387" s="7" t="s">
        <v>37</v>
      </c>
      <c r="R1387" s="7" t="s">
        <v>96</v>
      </c>
      <c r="S1387" s="8" t="s">
        <v>2495</v>
      </c>
      <c r="T1387" s="6">
        <v>33971</v>
      </c>
      <c r="U1387" s="9">
        <v>42087</v>
      </c>
      <c r="V1387" s="9">
        <v>42089</v>
      </c>
      <c r="W1387" s="9" t="s">
        <v>2275</v>
      </c>
      <c r="X1387" s="10">
        <f>NETWORKDAYS(Table1[[#This Row],[Order Date]],Table1[[#This Row],[Ship Date]])</f>
        <v>3</v>
      </c>
      <c r="Y1387" s="6">
        <v>-50.4</v>
      </c>
      <c r="Z1387" s="6">
        <v>2</v>
      </c>
      <c r="AA1387" s="6">
        <v>20.22</v>
      </c>
      <c r="AB1387" s="6">
        <v>9.4</v>
      </c>
    </row>
    <row r="1388" spans="1:28" ht="51.75" x14ac:dyDescent="0.45">
      <c r="A1388" s="6">
        <v>2308</v>
      </c>
      <c r="B1388" s="6">
        <v>90557</v>
      </c>
      <c r="C1388" s="7" t="s">
        <v>2494</v>
      </c>
      <c r="D1388" s="8" t="s">
        <v>28</v>
      </c>
      <c r="E1388" s="7" t="s">
        <v>79</v>
      </c>
      <c r="F1388" s="6">
        <v>0.03</v>
      </c>
      <c r="G1388" s="6">
        <v>193.17</v>
      </c>
      <c r="H1388" s="6">
        <v>19.989999999999998</v>
      </c>
      <c r="I1388" s="7" t="s">
        <v>43</v>
      </c>
      <c r="J1388" s="7" t="s">
        <v>31</v>
      </c>
      <c r="K1388" s="7" t="s">
        <v>45</v>
      </c>
      <c r="L1388" s="7" t="s">
        <v>187</v>
      </c>
      <c r="M1388" s="7" t="s">
        <v>47</v>
      </c>
      <c r="N1388" s="7" t="s">
        <v>903</v>
      </c>
      <c r="O1388" s="6">
        <v>0.71</v>
      </c>
      <c r="P1388" s="7" t="s">
        <v>36</v>
      </c>
      <c r="Q1388" s="7" t="s">
        <v>37</v>
      </c>
      <c r="R1388" s="7" t="s">
        <v>96</v>
      </c>
      <c r="S1388" s="8" t="s">
        <v>2495</v>
      </c>
      <c r="T1388" s="6">
        <v>33971</v>
      </c>
      <c r="U1388" s="9">
        <v>42087</v>
      </c>
      <c r="V1388" s="9">
        <v>42091</v>
      </c>
      <c r="W1388" s="9" t="s">
        <v>2275</v>
      </c>
      <c r="X1388" s="10">
        <f>NETWORKDAYS(Table1[[#This Row],[Order Date]],Table1[[#This Row],[Ship Date]])</f>
        <v>4</v>
      </c>
      <c r="Y1388" s="6">
        <v>-348.75400000000002</v>
      </c>
      <c r="Z1388" s="6">
        <v>8</v>
      </c>
      <c r="AA1388" s="6">
        <v>1548.97</v>
      </c>
      <c r="AB1388" s="6">
        <v>193.14</v>
      </c>
    </row>
    <row r="1389" spans="1:28" ht="64.5" x14ac:dyDescent="0.45">
      <c r="A1389" s="6">
        <v>1060</v>
      </c>
      <c r="B1389" s="6">
        <v>58628</v>
      </c>
      <c r="C1389" s="7" t="s">
        <v>2496</v>
      </c>
      <c r="D1389" s="8" t="s">
        <v>28</v>
      </c>
      <c r="E1389" s="7" t="s">
        <v>86</v>
      </c>
      <c r="F1389" s="6">
        <v>0.09</v>
      </c>
      <c r="G1389" s="6">
        <v>138.75</v>
      </c>
      <c r="H1389" s="6">
        <v>52.42</v>
      </c>
      <c r="I1389" s="7" t="s">
        <v>30</v>
      </c>
      <c r="J1389" s="7" t="s">
        <v>31</v>
      </c>
      <c r="K1389" s="7" t="s">
        <v>32</v>
      </c>
      <c r="L1389" s="7" t="s">
        <v>33</v>
      </c>
      <c r="M1389" s="7" t="s">
        <v>34</v>
      </c>
      <c r="N1389" s="7" t="s">
        <v>2497</v>
      </c>
      <c r="O1389" s="6">
        <v>0.74</v>
      </c>
      <c r="P1389" s="7" t="s">
        <v>36</v>
      </c>
      <c r="Q1389" s="7" t="s">
        <v>37</v>
      </c>
      <c r="R1389" s="7" t="s">
        <v>252</v>
      </c>
      <c r="S1389" s="8" t="s">
        <v>392</v>
      </c>
      <c r="T1389" s="6">
        <v>30318</v>
      </c>
      <c r="U1389" s="9">
        <v>42087</v>
      </c>
      <c r="V1389" s="9">
        <v>42088</v>
      </c>
      <c r="W1389" s="9" t="s">
        <v>2275</v>
      </c>
      <c r="X1389" s="10">
        <f>NETWORKDAYS(Table1[[#This Row],[Order Date]],Table1[[#This Row],[Ship Date]])</f>
        <v>2</v>
      </c>
      <c r="Y1389" s="6">
        <v>-445.97177629999999</v>
      </c>
      <c r="Z1389" s="6">
        <v>23</v>
      </c>
      <c r="AA1389" s="6">
        <v>2527.79</v>
      </c>
      <c r="AB1389" s="6">
        <v>138.66</v>
      </c>
    </row>
    <row r="1390" spans="1:28" ht="64.5" x14ac:dyDescent="0.45">
      <c r="A1390" s="6">
        <v>1062</v>
      </c>
      <c r="B1390" s="6">
        <v>91354</v>
      </c>
      <c r="C1390" s="7" t="s">
        <v>1394</v>
      </c>
      <c r="D1390" s="8" t="s">
        <v>78</v>
      </c>
      <c r="E1390" s="7" t="s">
        <v>86</v>
      </c>
      <c r="F1390" s="6">
        <v>0.09</v>
      </c>
      <c r="G1390" s="6">
        <v>138.75</v>
      </c>
      <c r="H1390" s="6">
        <v>52.42</v>
      </c>
      <c r="I1390" s="7" t="s">
        <v>30</v>
      </c>
      <c r="J1390" s="7" t="s">
        <v>31</v>
      </c>
      <c r="K1390" s="7" t="s">
        <v>32</v>
      </c>
      <c r="L1390" s="7" t="s">
        <v>33</v>
      </c>
      <c r="M1390" s="7" t="s">
        <v>34</v>
      </c>
      <c r="N1390" s="7" t="s">
        <v>2497</v>
      </c>
      <c r="O1390" s="6">
        <v>0.74</v>
      </c>
      <c r="P1390" s="7" t="s">
        <v>36</v>
      </c>
      <c r="Q1390" s="7" t="s">
        <v>82</v>
      </c>
      <c r="R1390" s="7" t="s">
        <v>83</v>
      </c>
      <c r="S1390" s="8" t="s">
        <v>1396</v>
      </c>
      <c r="T1390" s="6">
        <v>11727</v>
      </c>
      <c r="U1390" s="9">
        <v>42087</v>
      </c>
      <c r="V1390" s="9">
        <v>42088</v>
      </c>
      <c r="W1390" s="9" t="s">
        <v>2275</v>
      </c>
      <c r="X1390" s="10">
        <f>NETWORKDAYS(Table1[[#This Row],[Order Date]],Table1[[#This Row],[Ship Date]])</f>
        <v>2</v>
      </c>
      <c r="Y1390" s="6">
        <v>-335.31712499999998</v>
      </c>
      <c r="Z1390" s="6">
        <v>6</v>
      </c>
      <c r="AA1390" s="6">
        <v>659.42</v>
      </c>
      <c r="AB1390" s="6">
        <v>138.66</v>
      </c>
    </row>
    <row r="1391" spans="1:28" ht="90" x14ac:dyDescent="0.45">
      <c r="A1391" s="6">
        <v>1254</v>
      </c>
      <c r="B1391" s="6">
        <v>89984</v>
      </c>
      <c r="C1391" s="7" t="s">
        <v>2321</v>
      </c>
      <c r="D1391" s="8" t="s">
        <v>42</v>
      </c>
      <c r="E1391" s="7" t="s">
        <v>86</v>
      </c>
      <c r="F1391" s="6">
        <v>0.06</v>
      </c>
      <c r="G1391" s="6">
        <v>3.95</v>
      </c>
      <c r="H1391" s="6">
        <v>2</v>
      </c>
      <c r="I1391" s="7" t="s">
        <v>43</v>
      </c>
      <c r="J1391" s="7" t="s">
        <v>87</v>
      </c>
      <c r="K1391" s="7" t="s">
        <v>45</v>
      </c>
      <c r="L1391" s="7" t="s">
        <v>409</v>
      </c>
      <c r="M1391" s="7" t="s">
        <v>56</v>
      </c>
      <c r="N1391" s="7" t="s">
        <v>1912</v>
      </c>
      <c r="O1391" s="6">
        <v>0.53</v>
      </c>
      <c r="P1391" s="7" t="s">
        <v>36</v>
      </c>
      <c r="Q1391" s="7" t="s">
        <v>49</v>
      </c>
      <c r="R1391" s="7" t="s">
        <v>236</v>
      </c>
      <c r="S1391" s="8" t="s">
        <v>2323</v>
      </c>
      <c r="T1391" s="6">
        <v>77530</v>
      </c>
      <c r="U1391" s="9">
        <v>42087</v>
      </c>
      <c r="V1391" s="9">
        <v>42088</v>
      </c>
      <c r="W1391" s="9" t="s">
        <v>2275</v>
      </c>
      <c r="X1391" s="10">
        <f>NETWORKDAYS(Table1[[#This Row],[Order Date]],Table1[[#This Row],[Ship Date]])</f>
        <v>2</v>
      </c>
      <c r="Y1391" s="6">
        <v>-9.68</v>
      </c>
      <c r="Z1391" s="6">
        <v>5</v>
      </c>
      <c r="AA1391" s="6">
        <v>19.66</v>
      </c>
      <c r="AB1391" s="6">
        <v>3.89</v>
      </c>
    </row>
    <row r="1392" spans="1:28" ht="39" x14ac:dyDescent="0.45">
      <c r="A1392" s="6">
        <v>2256</v>
      </c>
      <c r="B1392" s="6">
        <v>87964</v>
      </c>
      <c r="C1392" s="7" t="s">
        <v>61</v>
      </c>
      <c r="D1392" s="8" t="s">
        <v>28</v>
      </c>
      <c r="E1392" s="7" t="s">
        <v>86</v>
      </c>
      <c r="F1392" s="6">
        <v>7.0000000000000007E-2</v>
      </c>
      <c r="G1392" s="6">
        <v>70.98</v>
      </c>
      <c r="H1392" s="6">
        <v>30</v>
      </c>
      <c r="I1392" s="7" t="s">
        <v>30</v>
      </c>
      <c r="J1392" s="7" t="s">
        <v>62</v>
      </c>
      <c r="K1392" s="7" t="s">
        <v>32</v>
      </c>
      <c r="L1392" s="7" t="s">
        <v>80</v>
      </c>
      <c r="M1392" s="7" t="s">
        <v>73</v>
      </c>
      <c r="N1392" s="7" t="s">
        <v>2498</v>
      </c>
      <c r="O1392" s="6">
        <v>0.73</v>
      </c>
      <c r="P1392" s="7" t="s">
        <v>36</v>
      </c>
      <c r="Q1392" s="7" t="s">
        <v>37</v>
      </c>
      <c r="R1392" s="7" t="s">
        <v>65</v>
      </c>
      <c r="S1392" s="8" t="s">
        <v>66</v>
      </c>
      <c r="T1392" s="6">
        <v>28560</v>
      </c>
      <c r="U1392" s="9">
        <v>42087</v>
      </c>
      <c r="V1392" s="9">
        <v>42089</v>
      </c>
      <c r="W1392" s="9" t="s">
        <v>2275</v>
      </c>
      <c r="X1392" s="10">
        <f>NETWORKDAYS(Table1[[#This Row],[Order Date]],Table1[[#This Row],[Ship Date]])</f>
        <v>3</v>
      </c>
      <c r="Y1392" s="6">
        <v>-222.95</v>
      </c>
      <c r="Z1392" s="6">
        <v>20</v>
      </c>
      <c r="AA1392" s="6">
        <v>1373.47</v>
      </c>
      <c r="AB1392" s="6">
        <v>70.91</v>
      </c>
    </row>
    <row r="1393" spans="1:28" ht="39" x14ac:dyDescent="0.45">
      <c r="A1393" s="6">
        <v>2330</v>
      </c>
      <c r="B1393" s="6">
        <v>90964</v>
      </c>
      <c r="C1393" s="7" t="s">
        <v>2499</v>
      </c>
      <c r="D1393" s="8" t="s">
        <v>42</v>
      </c>
      <c r="E1393" s="7" t="s">
        <v>86</v>
      </c>
      <c r="F1393" s="6">
        <v>0.06</v>
      </c>
      <c r="G1393" s="6">
        <v>28.53</v>
      </c>
      <c r="H1393" s="6">
        <v>1.49</v>
      </c>
      <c r="I1393" s="7" t="s">
        <v>43</v>
      </c>
      <c r="J1393" s="7" t="s">
        <v>87</v>
      </c>
      <c r="K1393" s="7" t="s">
        <v>45</v>
      </c>
      <c r="L1393" s="7" t="s">
        <v>46</v>
      </c>
      <c r="M1393" s="7" t="s">
        <v>47</v>
      </c>
      <c r="N1393" s="7" t="s">
        <v>594</v>
      </c>
      <c r="O1393" s="6">
        <v>0.38</v>
      </c>
      <c r="P1393" s="7" t="s">
        <v>36</v>
      </c>
      <c r="Q1393" s="7" t="s">
        <v>49</v>
      </c>
      <c r="R1393" s="7" t="s">
        <v>208</v>
      </c>
      <c r="S1393" s="8" t="s">
        <v>2500</v>
      </c>
      <c r="T1393" s="6">
        <v>52302</v>
      </c>
      <c r="U1393" s="9">
        <v>42087</v>
      </c>
      <c r="V1393" s="9">
        <v>42090</v>
      </c>
      <c r="W1393" s="9" t="s">
        <v>2275</v>
      </c>
      <c r="X1393" s="10">
        <f>NETWORKDAYS(Table1[[#This Row],[Order Date]],Table1[[#This Row],[Ship Date]])</f>
        <v>4</v>
      </c>
      <c r="Y1393" s="6">
        <v>74.638499999999993</v>
      </c>
      <c r="Z1393" s="6">
        <v>5</v>
      </c>
      <c r="AA1393" s="6">
        <v>134.09</v>
      </c>
      <c r="AB1393" s="6">
        <v>28.47</v>
      </c>
    </row>
    <row r="1394" spans="1:28" ht="51.75" x14ac:dyDescent="0.45">
      <c r="A1394" s="6">
        <v>3143</v>
      </c>
      <c r="B1394" s="6">
        <v>86368</v>
      </c>
      <c r="C1394" s="7" t="s">
        <v>2501</v>
      </c>
      <c r="D1394" s="8" t="s">
        <v>42</v>
      </c>
      <c r="E1394" s="7" t="s">
        <v>86</v>
      </c>
      <c r="F1394" s="6">
        <v>0.02</v>
      </c>
      <c r="G1394" s="6">
        <v>15.42</v>
      </c>
      <c r="H1394" s="6">
        <v>5.41</v>
      </c>
      <c r="I1394" s="7" t="s">
        <v>43</v>
      </c>
      <c r="J1394" s="7" t="s">
        <v>44</v>
      </c>
      <c r="K1394" s="7" t="s">
        <v>45</v>
      </c>
      <c r="L1394" s="7" t="s">
        <v>187</v>
      </c>
      <c r="M1394" s="7" t="s">
        <v>47</v>
      </c>
      <c r="N1394" s="7" t="s">
        <v>2502</v>
      </c>
      <c r="O1394" s="6">
        <v>0.59</v>
      </c>
      <c r="P1394" s="7" t="s">
        <v>36</v>
      </c>
      <c r="Q1394" s="7" t="s">
        <v>49</v>
      </c>
      <c r="R1394" s="7" t="s">
        <v>236</v>
      </c>
      <c r="S1394" s="8" t="s">
        <v>2503</v>
      </c>
      <c r="T1394" s="6">
        <v>78660</v>
      </c>
      <c r="U1394" s="9">
        <v>42087</v>
      </c>
      <c r="V1394" s="9">
        <v>42088</v>
      </c>
      <c r="W1394" s="9" t="s">
        <v>2275</v>
      </c>
      <c r="X1394" s="10">
        <f>NETWORKDAYS(Table1[[#This Row],[Order Date]],Table1[[#This Row],[Ship Date]])</f>
        <v>2</v>
      </c>
      <c r="Y1394" s="6">
        <v>-16.37</v>
      </c>
      <c r="Z1394" s="6">
        <v>2</v>
      </c>
      <c r="AA1394" s="6">
        <v>33.840000000000003</v>
      </c>
      <c r="AB1394" s="6">
        <v>15.4</v>
      </c>
    </row>
    <row r="1395" spans="1:28" ht="90" x14ac:dyDescent="0.45">
      <c r="A1395" s="6">
        <v>2430</v>
      </c>
      <c r="B1395" s="6">
        <v>91108</v>
      </c>
      <c r="C1395" s="7" t="s">
        <v>1996</v>
      </c>
      <c r="D1395" s="8" t="s">
        <v>42</v>
      </c>
      <c r="E1395" s="7" t="s">
        <v>147</v>
      </c>
      <c r="F1395" s="6">
        <v>0.1</v>
      </c>
      <c r="G1395" s="6">
        <v>14.28</v>
      </c>
      <c r="H1395" s="6">
        <v>2.99</v>
      </c>
      <c r="I1395" s="7" t="s">
        <v>43</v>
      </c>
      <c r="J1395" s="7" t="s">
        <v>87</v>
      </c>
      <c r="K1395" s="7" t="s">
        <v>45</v>
      </c>
      <c r="L1395" s="7" t="s">
        <v>46</v>
      </c>
      <c r="M1395" s="7" t="s">
        <v>47</v>
      </c>
      <c r="N1395" s="7" t="s">
        <v>1629</v>
      </c>
      <c r="O1395" s="6">
        <v>0.39</v>
      </c>
      <c r="P1395" s="7" t="s">
        <v>36</v>
      </c>
      <c r="Q1395" s="7" t="s">
        <v>49</v>
      </c>
      <c r="R1395" s="7" t="s">
        <v>236</v>
      </c>
      <c r="S1395" s="8" t="s">
        <v>1998</v>
      </c>
      <c r="T1395" s="6">
        <v>76541</v>
      </c>
      <c r="U1395" s="9">
        <v>42087</v>
      </c>
      <c r="V1395" s="9">
        <v>42088</v>
      </c>
      <c r="W1395" s="9" t="s">
        <v>2275</v>
      </c>
      <c r="X1395" s="10">
        <f>NETWORKDAYS(Table1[[#This Row],[Order Date]],Table1[[#This Row],[Ship Date]])</f>
        <v>2</v>
      </c>
      <c r="Y1395" s="6">
        <v>104.9145</v>
      </c>
      <c r="Z1395" s="6">
        <v>11</v>
      </c>
      <c r="AA1395" s="6">
        <v>152.05000000000001</v>
      </c>
      <c r="AB1395" s="6">
        <v>14.18</v>
      </c>
    </row>
    <row r="1396" spans="1:28" ht="39" x14ac:dyDescent="0.45">
      <c r="A1396" s="6">
        <v>880</v>
      </c>
      <c r="B1396" s="6">
        <v>86153</v>
      </c>
      <c r="C1396" s="7" t="s">
        <v>2504</v>
      </c>
      <c r="D1396" s="8" t="s">
        <v>53</v>
      </c>
      <c r="E1396" s="7" t="s">
        <v>29</v>
      </c>
      <c r="F1396" s="6">
        <v>7.0000000000000007E-2</v>
      </c>
      <c r="G1396" s="6">
        <v>5.68</v>
      </c>
      <c r="H1396" s="6">
        <v>1.39</v>
      </c>
      <c r="I1396" s="7" t="s">
        <v>43</v>
      </c>
      <c r="J1396" s="7" t="s">
        <v>31</v>
      </c>
      <c r="K1396" s="7" t="s">
        <v>45</v>
      </c>
      <c r="L1396" s="7" t="s">
        <v>423</v>
      </c>
      <c r="M1396" s="7" t="s">
        <v>47</v>
      </c>
      <c r="N1396" s="7" t="s">
        <v>1133</v>
      </c>
      <c r="O1396" s="6">
        <v>0.38</v>
      </c>
      <c r="P1396" s="7" t="s">
        <v>36</v>
      </c>
      <c r="Q1396" s="7" t="s">
        <v>58</v>
      </c>
      <c r="R1396" s="7" t="s">
        <v>229</v>
      </c>
      <c r="S1396" s="8" t="s">
        <v>2505</v>
      </c>
      <c r="T1396" s="6">
        <v>85254</v>
      </c>
      <c r="U1396" s="9">
        <v>42088</v>
      </c>
      <c r="V1396" s="9">
        <v>42090</v>
      </c>
      <c r="W1396" s="9" t="s">
        <v>2275</v>
      </c>
      <c r="X1396" s="10">
        <f>NETWORKDAYS(Table1[[#This Row],[Order Date]],Table1[[#This Row],[Ship Date]])</f>
        <v>3</v>
      </c>
      <c r="Y1396" s="6">
        <v>18.643799999999999</v>
      </c>
      <c r="Z1396" s="6">
        <v>5</v>
      </c>
      <c r="AA1396" s="6">
        <v>27.02</v>
      </c>
      <c r="AB1396" s="6">
        <v>5.61</v>
      </c>
    </row>
    <row r="1397" spans="1:28" ht="26.25" x14ac:dyDescent="0.45">
      <c r="A1397" s="6">
        <v>880</v>
      </c>
      <c r="B1397" s="6">
        <v>86153</v>
      </c>
      <c r="C1397" s="7" t="s">
        <v>2504</v>
      </c>
      <c r="D1397" s="8" t="s">
        <v>53</v>
      </c>
      <c r="E1397" s="7" t="s">
        <v>29</v>
      </c>
      <c r="F1397" s="6">
        <v>0.06</v>
      </c>
      <c r="G1397" s="6">
        <v>22.84</v>
      </c>
      <c r="H1397" s="6">
        <v>11.54</v>
      </c>
      <c r="I1397" s="7" t="s">
        <v>43</v>
      </c>
      <c r="J1397" s="7" t="s">
        <v>31</v>
      </c>
      <c r="K1397" s="7" t="s">
        <v>45</v>
      </c>
      <c r="L1397" s="7" t="s">
        <v>55</v>
      </c>
      <c r="M1397" s="7" t="s">
        <v>47</v>
      </c>
      <c r="N1397" s="7" t="s">
        <v>2506</v>
      </c>
      <c r="O1397" s="6">
        <v>0.39</v>
      </c>
      <c r="P1397" s="7" t="s">
        <v>36</v>
      </c>
      <c r="Q1397" s="7" t="s">
        <v>58</v>
      </c>
      <c r="R1397" s="7" t="s">
        <v>229</v>
      </c>
      <c r="S1397" s="8" t="s">
        <v>2505</v>
      </c>
      <c r="T1397" s="6">
        <v>85254</v>
      </c>
      <c r="U1397" s="9">
        <v>42088</v>
      </c>
      <c r="V1397" s="9">
        <v>42090</v>
      </c>
      <c r="W1397" s="9" t="s">
        <v>2275</v>
      </c>
      <c r="X1397" s="10">
        <f>NETWORKDAYS(Table1[[#This Row],[Order Date]],Table1[[#This Row],[Ship Date]])</f>
        <v>3</v>
      </c>
      <c r="Y1397" s="6">
        <v>-31.24</v>
      </c>
      <c r="Z1397" s="6">
        <v>1</v>
      </c>
      <c r="AA1397" s="6">
        <v>27.67</v>
      </c>
      <c r="AB1397" s="6">
        <v>22.78</v>
      </c>
    </row>
    <row r="1398" spans="1:28" ht="77.25" x14ac:dyDescent="0.45">
      <c r="A1398" s="6">
        <v>1241</v>
      </c>
      <c r="B1398" s="6">
        <v>90881</v>
      </c>
      <c r="C1398" s="7" t="s">
        <v>2385</v>
      </c>
      <c r="D1398" s="8" t="s">
        <v>28</v>
      </c>
      <c r="E1398" s="7" t="s">
        <v>29</v>
      </c>
      <c r="F1398" s="6">
        <v>0.06</v>
      </c>
      <c r="G1398" s="6">
        <v>200.97</v>
      </c>
      <c r="H1398" s="6">
        <v>15.59</v>
      </c>
      <c r="I1398" s="7" t="s">
        <v>30</v>
      </c>
      <c r="J1398" s="7" t="s">
        <v>31</v>
      </c>
      <c r="K1398" s="7" t="s">
        <v>71</v>
      </c>
      <c r="L1398" s="7" t="s">
        <v>72</v>
      </c>
      <c r="M1398" s="7" t="s">
        <v>73</v>
      </c>
      <c r="N1398" s="7" t="s">
        <v>2287</v>
      </c>
      <c r="O1398" s="6">
        <v>0.36</v>
      </c>
      <c r="P1398" s="7" t="s">
        <v>36</v>
      </c>
      <c r="Q1398" s="7" t="s">
        <v>37</v>
      </c>
      <c r="R1398" s="7" t="s">
        <v>128</v>
      </c>
      <c r="S1398" s="8" t="s">
        <v>1111</v>
      </c>
      <c r="T1398" s="6">
        <v>36830</v>
      </c>
      <c r="U1398" s="9">
        <v>42088</v>
      </c>
      <c r="V1398" s="9">
        <v>42088</v>
      </c>
      <c r="W1398" s="9" t="s">
        <v>2275</v>
      </c>
      <c r="X1398" s="10">
        <f>NETWORKDAYS(Table1[[#This Row],[Order Date]],Table1[[#This Row],[Ship Date]])</f>
        <v>1</v>
      </c>
      <c r="Y1398" s="6">
        <v>531.61800000000005</v>
      </c>
      <c r="Z1398" s="6">
        <v>7</v>
      </c>
      <c r="AA1398" s="6">
        <v>1348.83</v>
      </c>
      <c r="AB1398" s="6">
        <v>200.91</v>
      </c>
    </row>
    <row r="1399" spans="1:28" ht="64.5" x14ac:dyDescent="0.45">
      <c r="A1399" s="6">
        <v>1648</v>
      </c>
      <c r="B1399" s="6">
        <v>91043</v>
      </c>
      <c r="C1399" s="7" t="s">
        <v>2507</v>
      </c>
      <c r="D1399" s="8" t="s">
        <v>42</v>
      </c>
      <c r="E1399" s="7" t="s">
        <v>29</v>
      </c>
      <c r="F1399" s="6">
        <v>0.08</v>
      </c>
      <c r="G1399" s="6">
        <v>46.89</v>
      </c>
      <c r="H1399" s="6">
        <v>5.0999999999999996</v>
      </c>
      <c r="I1399" s="7" t="s">
        <v>43</v>
      </c>
      <c r="J1399" s="7" t="s">
        <v>62</v>
      </c>
      <c r="K1399" s="7" t="s">
        <v>45</v>
      </c>
      <c r="L1399" s="7" t="s">
        <v>63</v>
      </c>
      <c r="M1399" s="7" t="s">
        <v>112</v>
      </c>
      <c r="N1399" s="7" t="s">
        <v>501</v>
      </c>
      <c r="O1399" s="6">
        <v>0.46</v>
      </c>
      <c r="P1399" s="7" t="s">
        <v>36</v>
      </c>
      <c r="Q1399" s="7" t="s">
        <v>49</v>
      </c>
      <c r="R1399" s="7" t="s">
        <v>75</v>
      </c>
      <c r="S1399" s="8" t="s">
        <v>1610</v>
      </c>
      <c r="T1399" s="6">
        <v>60098</v>
      </c>
      <c r="U1399" s="9">
        <v>42088</v>
      </c>
      <c r="V1399" s="9">
        <v>42090</v>
      </c>
      <c r="W1399" s="9" t="s">
        <v>2275</v>
      </c>
      <c r="X1399" s="10">
        <f>NETWORKDAYS(Table1[[#This Row],[Order Date]],Table1[[#This Row],[Ship Date]])</f>
        <v>3</v>
      </c>
      <c r="Y1399" s="6">
        <v>507.63299999999998</v>
      </c>
      <c r="Z1399" s="6">
        <v>17</v>
      </c>
      <c r="AA1399" s="6">
        <v>735.7</v>
      </c>
      <c r="AB1399" s="6">
        <v>46.81</v>
      </c>
    </row>
    <row r="1400" spans="1:28" ht="39" x14ac:dyDescent="0.45">
      <c r="A1400" s="6">
        <v>1648</v>
      </c>
      <c r="B1400" s="6">
        <v>91043</v>
      </c>
      <c r="C1400" s="7" t="s">
        <v>2507</v>
      </c>
      <c r="D1400" s="8" t="s">
        <v>42</v>
      </c>
      <c r="E1400" s="7" t="s">
        <v>29</v>
      </c>
      <c r="F1400" s="6">
        <v>0.05</v>
      </c>
      <c r="G1400" s="6">
        <v>12.98</v>
      </c>
      <c r="H1400" s="6">
        <v>3.14</v>
      </c>
      <c r="I1400" s="7" t="s">
        <v>43</v>
      </c>
      <c r="J1400" s="7" t="s">
        <v>62</v>
      </c>
      <c r="K1400" s="7" t="s">
        <v>45</v>
      </c>
      <c r="L1400" s="7" t="s">
        <v>519</v>
      </c>
      <c r="M1400" s="7" t="s">
        <v>94</v>
      </c>
      <c r="N1400" s="7" t="s">
        <v>1541</v>
      </c>
      <c r="O1400" s="6">
        <v>0.6</v>
      </c>
      <c r="P1400" s="7" t="s">
        <v>36</v>
      </c>
      <c r="Q1400" s="7" t="s">
        <v>49</v>
      </c>
      <c r="R1400" s="7" t="s">
        <v>75</v>
      </c>
      <c r="S1400" s="8" t="s">
        <v>1610</v>
      </c>
      <c r="T1400" s="6">
        <v>60098</v>
      </c>
      <c r="U1400" s="9">
        <v>42088</v>
      </c>
      <c r="V1400" s="9">
        <v>42088</v>
      </c>
      <c r="W1400" s="9" t="s">
        <v>2275</v>
      </c>
      <c r="X1400" s="10">
        <f>NETWORKDAYS(Table1[[#This Row],[Order Date]],Table1[[#This Row],[Ship Date]])</f>
        <v>1</v>
      </c>
      <c r="Y1400" s="6">
        <v>38.229999999999997</v>
      </c>
      <c r="Z1400" s="6">
        <v>18</v>
      </c>
      <c r="AA1400" s="6">
        <v>225.59</v>
      </c>
      <c r="AB1400" s="6">
        <v>12.93</v>
      </c>
    </row>
    <row r="1401" spans="1:28" ht="115.5" x14ac:dyDescent="0.45">
      <c r="A1401" s="6">
        <v>1829</v>
      </c>
      <c r="B1401" s="6">
        <v>86957</v>
      </c>
      <c r="C1401" s="7" t="s">
        <v>1417</v>
      </c>
      <c r="D1401" s="8" t="s">
        <v>42</v>
      </c>
      <c r="E1401" s="7" t="s">
        <v>29</v>
      </c>
      <c r="F1401" s="6">
        <v>0.01</v>
      </c>
      <c r="G1401" s="6">
        <v>10.64</v>
      </c>
      <c r="H1401" s="6">
        <v>5.16</v>
      </c>
      <c r="I1401" s="7" t="s">
        <v>54</v>
      </c>
      <c r="J1401" s="7" t="s">
        <v>62</v>
      </c>
      <c r="K1401" s="7" t="s">
        <v>32</v>
      </c>
      <c r="L1401" s="7" t="s">
        <v>99</v>
      </c>
      <c r="M1401" s="7" t="s">
        <v>47</v>
      </c>
      <c r="N1401" s="7" t="s">
        <v>2148</v>
      </c>
      <c r="O1401" s="6">
        <v>0.56999999999999995</v>
      </c>
      <c r="P1401" s="7" t="s">
        <v>36</v>
      </c>
      <c r="Q1401" s="7" t="s">
        <v>49</v>
      </c>
      <c r="R1401" s="7" t="s">
        <v>208</v>
      </c>
      <c r="S1401" s="8" t="s">
        <v>1419</v>
      </c>
      <c r="T1401" s="6">
        <v>52402</v>
      </c>
      <c r="U1401" s="9">
        <v>42088</v>
      </c>
      <c r="V1401" s="9">
        <v>42090</v>
      </c>
      <c r="W1401" s="9" t="s">
        <v>2275</v>
      </c>
      <c r="X1401" s="10">
        <f>NETWORKDAYS(Table1[[#This Row],[Order Date]],Table1[[#This Row],[Ship Date]])</f>
        <v>3</v>
      </c>
      <c r="Y1401" s="6">
        <v>-11.69</v>
      </c>
      <c r="Z1401" s="6">
        <v>5</v>
      </c>
      <c r="AA1401" s="6">
        <v>58.52</v>
      </c>
      <c r="AB1401" s="6">
        <v>10.63</v>
      </c>
    </row>
    <row r="1402" spans="1:28" ht="51.75" x14ac:dyDescent="0.45">
      <c r="A1402" s="6">
        <v>2201</v>
      </c>
      <c r="B1402" s="6">
        <v>86054</v>
      </c>
      <c r="C1402" s="7" t="s">
        <v>2508</v>
      </c>
      <c r="D1402" s="8" t="s">
        <v>42</v>
      </c>
      <c r="E1402" s="7" t="s">
        <v>29</v>
      </c>
      <c r="F1402" s="6">
        <v>0.17</v>
      </c>
      <c r="G1402" s="6">
        <v>14.89</v>
      </c>
      <c r="H1402" s="6">
        <v>13.56</v>
      </c>
      <c r="I1402" s="7" t="s">
        <v>43</v>
      </c>
      <c r="J1402" s="7" t="s">
        <v>31</v>
      </c>
      <c r="K1402" s="7" t="s">
        <v>32</v>
      </c>
      <c r="L1402" s="7" t="s">
        <v>99</v>
      </c>
      <c r="M1402" s="7" t="s">
        <v>131</v>
      </c>
      <c r="N1402" s="7" t="s">
        <v>2509</v>
      </c>
      <c r="O1402" s="6">
        <v>0.57999999999999996</v>
      </c>
      <c r="P1402" s="7" t="s">
        <v>36</v>
      </c>
      <c r="Q1402" s="7" t="s">
        <v>49</v>
      </c>
      <c r="R1402" s="7" t="s">
        <v>50</v>
      </c>
      <c r="S1402" s="8" t="s">
        <v>1806</v>
      </c>
      <c r="T1402" s="6">
        <v>55420</v>
      </c>
      <c r="U1402" s="9">
        <v>42088</v>
      </c>
      <c r="V1402" s="9">
        <v>42090</v>
      </c>
      <c r="W1402" s="9" t="s">
        <v>2275</v>
      </c>
      <c r="X1402" s="10">
        <f>NETWORKDAYS(Table1[[#This Row],[Order Date]],Table1[[#This Row],[Ship Date]])</f>
        <v>3</v>
      </c>
      <c r="Y1402" s="6">
        <v>-9.1300000000000008</v>
      </c>
      <c r="Z1402" s="6">
        <v>1</v>
      </c>
      <c r="AA1402" s="6">
        <v>27.96</v>
      </c>
      <c r="AB1402" s="6">
        <v>14.72</v>
      </c>
    </row>
    <row r="1403" spans="1:28" ht="51.75" x14ac:dyDescent="0.45">
      <c r="A1403" s="6">
        <v>3100</v>
      </c>
      <c r="B1403" s="6">
        <v>89988</v>
      </c>
      <c r="C1403" s="7" t="s">
        <v>2510</v>
      </c>
      <c r="D1403" s="8" t="s">
        <v>28</v>
      </c>
      <c r="E1403" s="7" t="s">
        <v>29</v>
      </c>
      <c r="F1403" s="6">
        <v>7.0000000000000007E-2</v>
      </c>
      <c r="G1403" s="6">
        <v>35.99</v>
      </c>
      <c r="H1403" s="6">
        <v>5</v>
      </c>
      <c r="I1403" s="7" t="s">
        <v>43</v>
      </c>
      <c r="J1403" s="7" t="s">
        <v>44</v>
      </c>
      <c r="K1403" s="7" t="s">
        <v>71</v>
      </c>
      <c r="L1403" s="7" t="s">
        <v>234</v>
      </c>
      <c r="M1403" s="7" t="s">
        <v>56</v>
      </c>
      <c r="N1403" s="7" t="s">
        <v>968</v>
      </c>
      <c r="O1403" s="6">
        <v>0.82</v>
      </c>
      <c r="P1403" s="7" t="s">
        <v>36</v>
      </c>
      <c r="Q1403" s="7" t="s">
        <v>37</v>
      </c>
      <c r="R1403" s="7" t="s">
        <v>96</v>
      </c>
      <c r="S1403" s="8" t="s">
        <v>2511</v>
      </c>
      <c r="T1403" s="6">
        <v>33334</v>
      </c>
      <c r="U1403" s="9">
        <v>42088</v>
      </c>
      <c r="V1403" s="9">
        <v>42090</v>
      </c>
      <c r="W1403" s="9" t="s">
        <v>2275</v>
      </c>
      <c r="X1403" s="10">
        <f>NETWORKDAYS(Table1[[#This Row],[Order Date]],Table1[[#This Row],[Ship Date]])</f>
        <v>3</v>
      </c>
      <c r="Y1403" s="6">
        <v>-299.81420000000003</v>
      </c>
      <c r="Z1403" s="6">
        <v>1</v>
      </c>
      <c r="AA1403" s="6">
        <v>31.71</v>
      </c>
      <c r="AB1403" s="6">
        <v>35.92</v>
      </c>
    </row>
    <row r="1404" spans="1:28" ht="64.5" x14ac:dyDescent="0.45">
      <c r="A1404" s="6">
        <v>693</v>
      </c>
      <c r="B1404" s="6">
        <v>87811</v>
      </c>
      <c r="C1404" s="7" t="s">
        <v>1900</v>
      </c>
      <c r="D1404" s="8" t="s">
        <v>53</v>
      </c>
      <c r="E1404" s="7" t="s">
        <v>79</v>
      </c>
      <c r="F1404" s="6">
        <v>0.02</v>
      </c>
      <c r="G1404" s="6">
        <v>500.98</v>
      </c>
      <c r="H1404" s="6">
        <v>41.44</v>
      </c>
      <c r="I1404" s="7" t="s">
        <v>30</v>
      </c>
      <c r="J1404" s="7" t="s">
        <v>31</v>
      </c>
      <c r="K1404" s="7" t="s">
        <v>32</v>
      </c>
      <c r="L1404" s="7" t="s">
        <v>88</v>
      </c>
      <c r="M1404" s="7" t="s">
        <v>34</v>
      </c>
      <c r="N1404" s="7" t="s">
        <v>2512</v>
      </c>
      <c r="O1404" s="6">
        <v>0.66</v>
      </c>
      <c r="P1404" s="7" t="s">
        <v>36</v>
      </c>
      <c r="Q1404" s="7" t="s">
        <v>58</v>
      </c>
      <c r="R1404" s="7" t="s">
        <v>442</v>
      </c>
      <c r="S1404" s="8" t="s">
        <v>1902</v>
      </c>
      <c r="T1404" s="6">
        <v>80229</v>
      </c>
      <c r="U1404" s="9">
        <v>42088</v>
      </c>
      <c r="V1404" s="9">
        <v>42088</v>
      </c>
      <c r="W1404" s="9" t="s">
        <v>2275</v>
      </c>
      <c r="X1404" s="10">
        <f>NETWORKDAYS(Table1[[#This Row],[Order Date]],Table1[[#This Row],[Ship Date]])</f>
        <v>1</v>
      </c>
      <c r="Y1404" s="6">
        <v>2568.4629</v>
      </c>
      <c r="Z1404" s="6">
        <v>7</v>
      </c>
      <c r="AA1404" s="6">
        <v>3722.41</v>
      </c>
      <c r="AB1404" s="6">
        <v>500.96</v>
      </c>
    </row>
    <row r="1405" spans="1:28" ht="64.5" x14ac:dyDescent="0.45">
      <c r="A1405" s="6">
        <v>1557</v>
      </c>
      <c r="B1405" s="6">
        <v>87426</v>
      </c>
      <c r="C1405" s="7" t="s">
        <v>1355</v>
      </c>
      <c r="D1405" s="8" t="s">
        <v>28</v>
      </c>
      <c r="E1405" s="7" t="s">
        <v>79</v>
      </c>
      <c r="F1405" s="6">
        <v>0.05</v>
      </c>
      <c r="G1405" s="6">
        <v>29.89</v>
      </c>
      <c r="H1405" s="6">
        <v>1.99</v>
      </c>
      <c r="I1405" s="7" t="s">
        <v>43</v>
      </c>
      <c r="J1405" s="7" t="s">
        <v>44</v>
      </c>
      <c r="K1405" s="7" t="s">
        <v>71</v>
      </c>
      <c r="L1405" s="7" t="s">
        <v>93</v>
      </c>
      <c r="M1405" s="7" t="s">
        <v>94</v>
      </c>
      <c r="N1405" s="7" t="s">
        <v>1461</v>
      </c>
      <c r="O1405" s="6">
        <v>0.5</v>
      </c>
      <c r="P1405" s="7" t="s">
        <v>36</v>
      </c>
      <c r="Q1405" s="7" t="s">
        <v>37</v>
      </c>
      <c r="R1405" s="7" t="s">
        <v>169</v>
      </c>
      <c r="S1405" s="8" t="s">
        <v>1357</v>
      </c>
      <c r="T1405" s="6">
        <v>22003</v>
      </c>
      <c r="U1405" s="9">
        <v>42088</v>
      </c>
      <c r="V1405" s="9">
        <v>42090</v>
      </c>
      <c r="W1405" s="9" t="s">
        <v>2275</v>
      </c>
      <c r="X1405" s="10">
        <f>NETWORKDAYS(Table1[[#This Row],[Order Date]],Table1[[#This Row],[Ship Date]])</f>
        <v>3</v>
      </c>
      <c r="Y1405" s="6">
        <v>219.4734</v>
      </c>
      <c r="Z1405" s="6">
        <v>12</v>
      </c>
      <c r="AA1405" s="6">
        <v>361.19</v>
      </c>
      <c r="AB1405" s="6">
        <v>29.84</v>
      </c>
    </row>
    <row r="1406" spans="1:28" ht="64.5" x14ac:dyDescent="0.45">
      <c r="A1406" s="6">
        <v>1699</v>
      </c>
      <c r="B1406" s="6">
        <v>87345</v>
      </c>
      <c r="C1406" s="7" t="s">
        <v>2513</v>
      </c>
      <c r="D1406" s="8" t="s">
        <v>78</v>
      </c>
      <c r="E1406" s="7" t="s">
        <v>79</v>
      </c>
      <c r="F1406" s="6">
        <v>0.05</v>
      </c>
      <c r="G1406" s="6">
        <v>3.98</v>
      </c>
      <c r="H1406" s="6">
        <v>5.26</v>
      </c>
      <c r="I1406" s="7" t="s">
        <v>43</v>
      </c>
      <c r="J1406" s="7" t="s">
        <v>31</v>
      </c>
      <c r="K1406" s="7" t="s">
        <v>45</v>
      </c>
      <c r="L1406" s="7" t="s">
        <v>46</v>
      </c>
      <c r="M1406" s="7" t="s">
        <v>47</v>
      </c>
      <c r="N1406" s="7" t="s">
        <v>2514</v>
      </c>
      <c r="O1406" s="6">
        <v>0.38</v>
      </c>
      <c r="P1406" s="7" t="s">
        <v>36</v>
      </c>
      <c r="Q1406" s="7" t="s">
        <v>82</v>
      </c>
      <c r="R1406" s="7" t="s">
        <v>291</v>
      </c>
      <c r="S1406" s="8" t="s">
        <v>2245</v>
      </c>
      <c r="T1406" s="6">
        <v>19057</v>
      </c>
      <c r="U1406" s="9">
        <v>42088</v>
      </c>
      <c r="V1406" s="9">
        <v>42092</v>
      </c>
      <c r="W1406" s="9" t="s">
        <v>2275</v>
      </c>
      <c r="X1406" s="10">
        <f>NETWORKDAYS(Table1[[#This Row],[Order Date]],Table1[[#This Row],[Ship Date]])</f>
        <v>3</v>
      </c>
      <c r="Y1406" s="6">
        <v>-152.52449999999999</v>
      </c>
      <c r="Z1406" s="6">
        <v>12</v>
      </c>
      <c r="AA1406" s="6">
        <v>49.44</v>
      </c>
      <c r="AB1406" s="6">
        <v>3.93</v>
      </c>
    </row>
    <row r="1407" spans="1:28" ht="26.25" x14ac:dyDescent="0.45">
      <c r="A1407" s="6">
        <v>1699</v>
      </c>
      <c r="B1407" s="6">
        <v>87345</v>
      </c>
      <c r="C1407" s="7" t="s">
        <v>2513</v>
      </c>
      <c r="D1407" s="8" t="s">
        <v>78</v>
      </c>
      <c r="E1407" s="7" t="s">
        <v>79</v>
      </c>
      <c r="F1407" s="6">
        <v>0.01</v>
      </c>
      <c r="G1407" s="6">
        <v>6.48</v>
      </c>
      <c r="H1407" s="6">
        <v>5.4</v>
      </c>
      <c r="I1407" s="7" t="s">
        <v>43</v>
      </c>
      <c r="J1407" s="7" t="s">
        <v>31</v>
      </c>
      <c r="K1407" s="7" t="s">
        <v>45</v>
      </c>
      <c r="L1407" s="7" t="s">
        <v>55</v>
      </c>
      <c r="M1407" s="7" t="s">
        <v>47</v>
      </c>
      <c r="N1407" s="7" t="s">
        <v>2515</v>
      </c>
      <c r="O1407" s="6">
        <v>0.37</v>
      </c>
      <c r="P1407" s="7" t="s">
        <v>36</v>
      </c>
      <c r="Q1407" s="7" t="s">
        <v>82</v>
      </c>
      <c r="R1407" s="7" t="s">
        <v>291</v>
      </c>
      <c r="S1407" s="8" t="s">
        <v>2245</v>
      </c>
      <c r="T1407" s="6">
        <v>19057</v>
      </c>
      <c r="U1407" s="9">
        <v>42088</v>
      </c>
      <c r="V1407" s="9">
        <v>42088</v>
      </c>
      <c r="W1407" s="9" t="s">
        <v>2275</v>
      </c>
      <c r="X1407" s="10">
        <f>NETWORKDAYS(Table1[[#This Row],[Order Date]],Table1[[#This Row],[Ship Date]])</f>
        <v>1</v>
      </c>
      <c r="Y1407" s="6">
        <v>-18.850000000000001</v>
      </c>
      <c r="Z1407" s="6">
        <v>2</v>
      </c>
      <c r="AA1407" s="6">
        <v>14.29</v>
      </c>
      <c r="AB1407" s="6">
        <v>6.47</v>
      </c>
    </row>
    <row r="1408" spans="1:28" ht="90" x14ac:dyDescent="0.45">
      <c r="A1408" s="6">
        <v>290</v>
      </c>
      <c r="B1408" s="6">
        <v>90837</v>
      </c>
      <c r="C1408" s="7" t="s">
        <v>2516</v>
      </c>
      <c r="D1408" s="8" t="s">
        <v>53</v>
      </c>
      <c r="E1408" s="7" t="s">
        <v>147</v>
      </c>
      <c r="F1408" s="6">
        <v>0.04</v>
      </c>
      <c r="G1408" s="6">
        <v>4.9800000000000004</v>
      </c>
      <c r="H1408" s="6">
        <v>4.62</v>
      </c>
      <c r="I1408" s="7" t="s">
        <v>43</v>
      </c>
      <c r="J1408" s="7" t="s">
        <v>31</v>
      </c>
      <c r="K1408" s="7" t="s">
        <v>71</v>
      </c>
      <c r="L1408" s="7" t="s">
        <v>93</v>
      </c>
      <c r="M1408" s="7" t="s">
        <v>94</v>
      </c>
      <c r="N1408" s="7" t="s">
        <v>1132</v>
      </c>
      <c r="O1408" s="6">
        <v>0.64</v>
      </c>
      <c r="P1408" s="7" t="s">
        <v>36</v>
      </c>
      <c r="Q1408" s="7" t="s">
        <v>58</v>
      </c>
      <c r="R1408" s="7" t="s">
        <v>442</v>
      </c>
      <c r="S1408" s="8" t="s">
        <v>2517</v>
      </c>
      <c r="T1408" s="6">
        <v>80538</v>
      </c>
      <c r="U1408" s="9">
        <v>42088</v>
      </c>
      <c r="V1408" s="9">
        <v>42089</v>
      </c>
      <c r="W1408" s="9" t="s">
        <v>2275</v>
      </c>
      <c r="X1408" s="10">
        <f>NETWORKDAYS(Table1[[#This Row],[Order Date]],Table1[[#This Row],[Ship Date]])</f>
        <v>2</v>
      </c>
      <c r="Y1408" s="6">
        <v>-135.16</v>
      </c>
      <c r="Z1408" s="6">
        <v>20</v>
      </c>
      <c r="AA1408" s="6">
        <v>102.54</v>
      </c>
      <c r="AB1408" s="6">
        <v>4.9400000000000004</v>
      </c>
    </row>
    <row r="1409" spans="1:28" ht="77.25" x14ac:dyDescent="0.45">
      <c r="A1409" s="6">
        <v>2287</v>
      </c>
      <c r="B1409" s="6">
        <v>90146</v>
      </c>
      <c r="C1409" s="7" t="s">
        <v>1176</v>
      </c>
      <c r="D1409" s="8" t="s">
        <v>28</v>
      </c>
      <c r="E1409" s="7" t="s">
        <v>147</v>
      </c>
      <c r="F1409" s="6">
        <v>0.01</v>
      </c>
      <c r="G1409" s="6">
        <v>18.97</v>
      </c>
      <c r="H1409" s="6">
        <v>9.0299999999999994</v>
      </c>
      <c r="I1409" s="7" t="s">
        <v>43</v>
      </c>
      <c r="J1409" s="7" t="s">
        <v>62</v>
      </c>
      <c r="K1409" s="7" t="s">
        <v>45</v>
      </c>
      <c r="L1409" s="7" t="s">
        <v>55</v>
      </c>
      <c r="M1409" s="7" t="s">
        <v>47</v>
      </c>
      <c r="N1409" s="7" t="s">
        <v>1116</v>
      </c>
      <c r="O1409" s="6">
        <v>0.37</v>
      </c>
      <c r="P1409" s="7" t="s">
        <v>36</v>
      </c>
      <c r="Q1409" s="7" t="s">
        <v>37</v>
      </c>
      <c r="R1409" s="7" t="s">
        <v>385</v>
      </c>
      <c r="S1409" s="8" t="s">
        <v>1178</v>
      </c>
      <c r="T1409" s="6">
        <v>29483</v>
      </c>
      <c r="U1409" s="9">
        <v>42088</v>
      </c>
      <c r="V1409" s="9">
        <v>42088</v>
      </c>
      <c r="W1409" s="9" t="s">
        <v>2275</v>
      </c>
      <c r="X1409" s="10">
        <f>NETWORKDAYS(Table1[[#This Row],[Order Date]],Table1[[#This Row],[Ship Date]])</f>
        <v>1</v>
      </c>
      <c r="Y1409" s="6">
        <v>-12.0267</v>
      </c>
      <c r="Z1409" s="6">
        <v>8</v>
      </c>
      <c r="AA1409" s="6">
        <v>164.67</v>
      </c>
      <c r="AB1409" s="6">
        <v>18.96</v>
      </c>
    </row>
    <row r="1410" spans="1:28" ht="26.25" x14ac:dyDescent="0.45">
      <c r="A1410" s="6">
        <v>2287</v>
      </c>
      <c r="B1410" s="6">
        <v>90146</v>
      </c>
      <c r="C1410" s="7" t="s">
        <v>1176</v>
      </c>
      <c r="D1410" s="8" t="s">
        <v>28</v>
      </c>
      <c r="E1410" s="7" t="s">
        <v>147</v>
      </c>
      <c r="F1410" s="6">
        <v>0.03</v>
      </c>
      <c r="G1410" s="6">
        <v>12.28</v>
      </c>
      <c r="H1410" s="6">
        <v>4.8600000000000003</v>
      </c>
      <c r="I1410" s="7" t="s">
        <v>43</v>
      </c>
      <c r="J1410" s="7" t="s">
        <v>62</v>
      </c>
      <c r="K1410" s="7" t="s">
        <v>45</v>
      </c>
      <c r="L1410" s="7" t="s">
        <v>55</v>
      </c>
      <c r="M1410" s="7" t="s">
        <v>47</v>
      </c>
      <c r="N1410" s="7" t="s">
        <v>566</v>
      </c>
      <c r="O1410" s="6">
        <v>0.38</v>
      </c>
      <c r="P1410" s="7" t="s">
        <v>36</v>
      </c>
      <c r="Q1410" s="7" t="s">
        <v>37</v>
      </c>
      <c r="R1410" s="7" t="s">
        <v>385</v>
      </c>
      <c r="S1410" s="8" t="s">
        <v>1178</v>
      </c>
      <c r="T1410" s="6">
        <v>29483</v>
      </c>
      <c r="U1410" s="9">
        <v>42088</v>
      </c>
      <c r="V1410" s="9">
        <v>42089</v>
      </c>
      <c r="W1410" s="9" t="s">
        <v>2275</v>
      </c>
      <c r="X1410" s="10">
        <f>NETWORKDAYS(Table1[[#This Row],[Order Date]],Table1[[#This Row],[Ship Date]])</f>
        <v>2</v>
      </c>
      <c r="Y1410" s="6">
        <v>122.508</v>
      </c>
      <c r="Z1410" s="6">
        <v>6</v>
      </c>
      <c r="AA1410" s="6">
        <v>72.739999999999995</v>
      </c>
      <c r="AB1410" s="6">
        <v>12.25</v>
      </c>
    </row>
    <row r="1411" spans="1:28" ht="77.25" x14ac:dyDescent="0.45">
      <c r="A1411" s="6">
        <v>2287</v>
      </c>
      <c r="B1411" s="6">
        <v>90146</v>
      </c>
      <c r="C1411" s="7" t="s">
        <v>1176</v>
      </c>
      <c r="D1411" s="8" t="s">
        <v>28</v>
      </c>
      <c r="E1411" s="7" t="s">
        <v>147</v>
      </c>
      <c r="F1411" s="6">
        <v>0.05</v>
      </c>
      <c r="G1411" s="6">
        <v>34.99</v>
      </c>
      <c r="H1411" s="6">
        <v>7.73</v>
      </c>
      <c r="I1411" s="7" t="s">
        <v>54</v>
      </c>
      <c r="J1411" s="7" t="s">
        <v>62</v>
      </c>
      <c r="K1411" s="7" t="s">
        <v>45</v>
      </c>
      <c r="L1411" s="7" t="s">
        <v>105</v>
      </c>
      <c r="M1411" s="7" t="s">
        <v>47</v>
      </c>
      <c r="N1411" s="7" t="s">
        <v>1215</v>
      </c>
      <c r="O1411" s="6">
        <v>0.59</v>
      </c>
      <c r="P1411" s="7" t="s">
        <v>36</v>
      </c>
      <c r="Q1411" s="7" t="s">
        <v>37</v>
      </c>
      <c r="R1411" s="7" t="s">
        <v>385</v>
      </c>
      <c r="S1411" s="8" t="s">
        <v>1178</v>
      </c>
      <c r="T1411" s="6">
        <v>29483</v>
      </c>
      <c r="U1411" s="9">
        <v>42088</v>
      </c>
      <c r="V1411" s="9">
        <v>42090</v>
      </c>
      <c r="W1411" s="9" t="s">
        <v>2275</v>
      </c>
      <c r="X1411" s="10">
        <f>NETWORKDAYS(Table1[[#This Row],[Order Date]],Table1[[#This Row],[Ship Date]])</f>
        <v>3</v>
      </c>
      <c r="Y1411" s="6">
        <v>-12.0267</v>
      </c>
      <c r="Z1411" s="6">
        <v>12</v>
      </c>
      <c r="AA1411" s="6">
        <v>418.75</v>
      </c>
      <c r="AB1411" s="6">
        <v>34.94</v>
      </c>
    </row>
    <row r="1412" spans="1:28" ht="64.5" x14ac:dyDescent="0.45">
      <c r="A1412" s="6">
        <v>2833</v>
      </c>
      <c r="B1412" s="6">
        <v>91030</v>
      </c>
      <c r="C1412" s="7" t="s">
        <v>2518</v>
      </c>
      <c r="D1412" s="8" t="s">
        <v>42</v>
      </c>
      <c r="E1412" s="7" t="s">
        <v>147</v>
      </c>
      <c r="F1412" s="6">
        <v>0.03</v>
      </c>
      <c r="G1412" s="6">
        <v>140.97999999999999</v>
      </c>
      <c r="H1412" s="6">
        <v>36.090000000000003</v>
      </c>
      <c r="I1412" s="7" t="s">
        <v>30</v>
      </c>
      <c r="J1412" s="7" t="s">
        <v>31</v>
      </c>
      <c r="K1412" s="7" t="s">
        <v>32</v>
      </c>
      <c r="L1412" s="7" t="s">
        <v>88</v>
      </c>
      <c r="M1412" s="7" t="s">
        <v>34</v>
      </c>
      <c r="N1412" s="7" t="s">
        <v>503</v>
      </c>
      <c r="O1412" s="6">
        <v>0.77</v>
      </c>
      <c r="P1412" s="7" t="s">
        <v>36</v>
      </c>
      <c r="Q1412" s="7" t="s">
        <v>49</v>
      </c>
      <c r="R1412" s="7" t="s">
        <v>50</v>
      </c>
      <c r="S1412" s="8" t="s">
        <v>2519</v>
      </c>
      <c r="T1412" s="6">
        <v>55076</v>
      </c>
      <c r="U1412" s="9">
        <v>42088</v>
      </c>
      <c r="V1412" s="9">
        <v>42090</v>
      </c>
      <c r="W1412" s="9" t="s">
        <v>2275</v>
      </c>
      <c r="X1412" s="10">
        <f>NETWORKDAYS(Table1[[#This Row],[Order Date]],Table1[[#This Row],[Ship Date]])</f>
        <v>3</v>
      </c>
      <c r="Y1412" s="6">
        <v>-221.5</v>
      </c>
      <c r="Z1412" s="6">
        <v>4</v>
      </c>
      <c r="AA1412" s="6">
        <v>608.80999999999995</v>
      </c>
      <c r="AB1412" s="6">
        <v>140.94999999999999</v>
      </c>
    </row>
    <row r="1413" spans="1:28" ht="51.75" x14ac:dyDescent="0.45">
      <c r="A1413" s="6">
        <v>2833</v>
      </c>
      <c r="B1413" s="6">
        <v>91030</v>
      </c>
      <c r="C1413" s="7" t="s">
        <v>2518</v>
      </c>
      <c r="D1413" s="8" t="s">
        <v>42</v>
      </c>
      <c r="E1413" s="7" t="s">
        <v>147</v>
      </c>
      <c r="F1413" s="6">
        <v>0.08</v>
      </c>
      <c r="G1413" s="6">
        <v>65.989999999999995</v>
      </c>
      <c r="H1413" s="6">
        <v>8.99</v>
      </c>
      <c r="I1413" s="7" t="s">
        <v>43</v>
      </c>
      <c r="J1413" s="7" t="s">
        <v>31</v>
      </c>
      <c r="K1413" s="7" t="s">
        <v>71</v>
      </c>
      <c r="L1413" s="7" t="s">
        <v>234</v>
      </c>
      <c r="M1413" s="7" t="s">
        <v>47</v>
      </c>
      <c r="N1413" s="7" t="s">
        <v>366</v>
      </c>
      <c r="O1413" s="6">
        <v>0.56000000000000005</v>
      </c>
      <c r="P1413" s="7" t="s">
        <v>36</v>
      </c>
      <c r="Q1413" s="7" t="s">
        <v>49</v>
      </c>
      <c r="R1413" s="7" t="s">
        <v>50</v>
      </c>
      <c r="S1413" s="8" t="s">
        <v>2519</v>
      </c>
      <c r="T1413" s="6">
        <v>55076</v>
      </c>
      <c r="U1413" s="9">
        <v>42088</v>
      </c>
      <c r="V1413" s="9">
        <v>42089</v>
      </c>
      <c r="W1413" s="9" t="s">
        <v>2275</v>
      </c>
      <c r="X1413" s="10">
        <f>NETWORKDAYS(Table1[[#This Row],[Order Date]],Table1[[#This Row],[Ship Date]])</f>
        <v>2</v>
      </c>
      <c r="Y1413" s="6">
        <v>206.352</v>
      </c>
      <c r="Z1413" s="6">
        <v>15</v>
      </c>
      <c r="AA1413" s="6">
        <v>808.61</v>
      </c>
      <c r="AB1413" s="6">
        <v>65.91</v>
      </c>
    </row>
    <row r="1414" spans="1:28" ht="51.75" x14ac:dyDescent="0.45">
      <c r="A1414" s="6">
        <v>1767</v>
      </c>
      <c r="B1414" s="6">
        <v>89211</v>
      </c>
      <c r="C1414" s="7" t="s">
        <v>2520</v>
      </c>
      <c r="D1414" s="8" t="s">
        <v>28</v>
      </c>
      <c r="E1414" s="7" t="s">
        <v>29</v>
      </c>
      <c r="F1414" s="6">
        <v>0.01</v>
      </c>
      <c r="G1414" s="6">
        <v>50.98</v>
      </c>
      <c r="H1414" s="6">
        <v>6.5</v>
      </c>
      <c r="I1414" s="7" t="s">
        <v>43</v>
      </c>
      <c r="J1414" s="7" t="s">
        <v>87</v>
      </c>
      <c r="K1414" s="7" t="s">
        <v>71</v>
      </c>
      <c r="L1414" s="7" t="s">
        <v>93</v>
      </c>
      <c r="M1414" s="7" t="s">
        <v>47</v>
      </c>
      <c r="N1414" s="7" t="s">
        <v>2521</v>
      </c>
      <c r="O1414" s="6">
        <v>0.73</v>
      </c>
      <c r="P1414" s="7" t="s">
        <v>36</v>
      </c>
      <c r="Q1414" s="7" t="s">
        <v>37</v>
      </c>
      <c r="R1414" s="7" t="s">
        <v>252</v>
      </c>
      <c r="S1414" s="8" t="s">
        <v>2522</v>
      </c>
      <c r="T1414" s="6">
        <v>30265</v>
      </c>
      <c r="U1414" s="9">
        <v>42089</v>
      </c>
      <c r="V1414" s="9">
        <v>42090</v>
      </c>
      <c r="W1414" s="9" t="s">
        <v>2275</v>
      </c>
      <c r="X1414" s="10">
        <f>NETWORKDAYS(Table1[[#This Row],[Order Date]],Table1[[#This Row],[Ship Date]])</f>
        <v>2</v>
      </c>
      <c r="Y1414" s="6">
        <v>5.3396999999999997</v>
      </c>
      <c r="Z1414" s="6">
        <v>16</v>
      </c>
      <c r="AA1414" s="6">
        <v>818.49</v>
      </c>
      <c r="AB1414" s="6">
        <v>50.97</v>
      </c>
    </row>
    <row r="1415" spans="1:28" ht="51.75" x14ac:dyDescent="0.45">
      <c r="A1415" s="6">
        <v>2114</v>
      </c>
      <c r="B1415" s="6">
        <v>88403</v>
      </c>
      <c r="C1415" s="7" t="s">
        <v>498</v>
      </c>
      <c r="D1415" s="8" t="s">
        <v>28</v>
      </c>
      <c r="E1415" s="7" t="s">
        <v>29</v>
      </c>
      <c r="F1415" s="6">
        <v>0.08</v>
      </c>
      <c r="G1415" s="6">
        <v>6.68</v>
      </c>
      <c r="H1415" s="6">
        <v>1.5</v>
      </c>
      <c r="I1415" s="7" t="s">
        <v>43</v>
      </c>
      <c r="J1415" s="7" t="s">
        <v>62</v>
      </c>
      <c r="K1415" s="7" t="s">
        <v>45</v>
      </c>
      <c r="L1415" s="7" t="s">
        <v>105</v>
      </c>
      <c r="M1415" s="7" t="s">
        <v>56</v>
      </c>
      <c r="N1415" s="7" t="s">
        <v>271</v>
      </c>
      <c r="O1415" s="6">
        <v>0.48</v>
      </c>
      <c r="P1415" s="7" t="s">
        <v>36</v>
      </c>
      <c r="Q1415" s="7" t="s">
        <v>37</v>
      </c>
      <c r="R1415" s="7" t="s">
        <v>169</v>
      </c>
      <c r="S1415" s="8" t="s">
        <v>260</v>
      </c>
      <c r="T1415" s="6">
        <v>23518</v>
      </c>
      <c r="U1415" s="9">
        <v>42089</v>
      </c>
      <c r="V1415" s="9">
        <v>42091</v>
      </c>
      <c r="W1415" s="9" t="s">
        <v>2275</v>
      </c>
      <c r="X1415" s="10">
        <f>NETWORKDAYS(Table1[[#This Row],[Order Date]],Table1[[#This Row],[Ship Date]])</f>
        <v>2</v>
      </c>
      <c r="Y1415" s="6">
        <v>-601.80399999999997</v>
      </c>
      <c r="Z1415" s="6">
        <v>10</v>
      </c>
      <c r="AA1415" s="6">
        <v>66.12</v>
      </c>
      <c r="AB1415" s="6">
        <v>6.6</v>
      </c>
    </row>
    <row r="1416" spans="1:28" ht="26.25" x14ac:dyDescent="0.45">
      <c r="A1416" s="6">
        <v>3379</v>
      </c>
      <c r="B1416" s="6">
        <v>88837</v>
      </c>
      <c r="C1416" s="7" t="s">
        <v>543</v>
      </c>
      <c r="D1416" s="8" t="s">
        <v>28</v>
      </c>
      <c r="E1416" s="7" t="s">
        <v>29</v>
      </c>
      <c r="F1416" s="6">
        <v>0</v>
      </c>
      <c r="G1416" s="6">
        <v>19.98</v>
      </c>
      <c r="H1416" s="6">
        <v>5.97</v>
      </c>
      <c r="I1416" s="7" t="s">
        <v>54</v>
      </c>
      <c r="J1416" s="7" t="s">
        <v>62</v>
      </c>
      <c r="K1416" s="7" t="s">
        <v>45</v>
      </c>
      <c r="L1416" s="7" t="s">
        <v>55</v>
      </c>
      <c r="M1416" s="7" t="s">
        <v>47</v>
      </c>
      <c r="N1416" s="7" t="s">
        <v>2523</v>
      </c>
      <c r="O1416" s="6">
        <v>0.38</v>
      </c>
      <c r="P1416" s="7" t="s">
        <v>36</v>
      </c>
      <c r="Q1416" s="7" t="s">
        <v>37</v>
      </c>
      <c r="R1416" s="7" t="s">
        <v>252</v>
      </c>
      <c r="S1416" s="8" t="s">
        <v>545</v>
      </c>
      <c r="T1416" s="6">
        <v>30144</v>
      </c>
      <c r="U1416" s="9">
        <v>42089</v>
      </c>
      <c r="V1416" s="9">
        <v>42092</v>
      </c>
      <c r="W1416" s="9" t="s">
        <v>2275</v>
      </c>
      <c r="X1416" s="10">
        <f>NETWORKDAYS(Table1[[#This Row],[Order Date]],Table1[[#This Row],[Ship Date]])</f>
        <v>2</v>
      </c>
      <c r="Y1416" s="6">
        <v>-189.714</v>
      </c>
      <c r="Z1416" s="6">
        <v>12</v>
      </c>
      <c r="AA1416" s="6">
        <v>249.07</v>
      </c>
      <c r="AB1416" s="6">
        <v>19.98</v>
      </c>
    </row>
    <row r="1417" spans="1:28" ht="51.75" x14ac:dyDescent="0.45">
      <c r="A1417" s="6">
        <v>2124</v>
      </c>
      <c r="B1417" s="6">
        <v>89666</v>
      </c>
      <c r="C1417" s="7" t="s">
        <v>971</v>
      </c>
      <c r="D1417" s="8" t="s">
        <v>28</v>
      </c>
      <c r="E1417" s="7" t="s">
        <v>70</v>
      </c>
      <c r="F1417" s="6">
        <v>0.03</v>
      </c>
      <c r="G1417" s="6">
        <v>124.49</v>
      </c>
      <c r="H1417" s="6">
        <v>51.94</v>
      </c>
      <c r="I1417" s="7" t="s">
        <v>30</v>
      </c>
      <c r="J1417" s="7" t="s">
        <v>62</v>
      </c>
      <c r="K1417" s="7" t="s">
        <v>32</v>
      </c>
      <c r="L1417" s="7" t="s">
        <v>33</v>
      </c>
      <c r="M1417" s="7" t="s">
        <v>34</v>
      </c>
      <c r="N1417" s="7" t="s">
        <v>1063</v>
      </c>
      <c r="O1417" s="6">
        <v>0.63</v>
      </c>
      <c r="P1417" s="7" t="s">
        <v>36</v>
      </c>
      <c r="Q1417" s="7" t="s">
        <v>37</v>
      </c>
      <c r="R1417" s="7" t="s">
        <v>333</v>
      </c>
      <c r="S1417" s="8" t="s">
        <v>973</v>
      </c>
      <c r="T1417" s="6">
        <v>72301</v>
      </c>
      <c r="U1417" s="9">
        <v>42089</v>
      </c>
      <c r="V1417" s="9">
        <v>42090</v>
      </c>
      <c r="W1417" s="9" t="s">
        <v>2275</v>
      </c>
      <c r="X1417" s="10">
        <f>NETWORKDAYS(Table1[[#This Row],[Order Date]],Table1[[#This Row],[Ship Date]])</f>
        <v>2</v>
      </c>
      <c r="Y1417" s="6">
        <v>18.173999999999999</v>
      </c>
      <c r="Z1417" s="6">
        <v>21</v>
      </c>
      <c r="AA1417" s="6">
        <v>2761.94</v>
      </c>
      <c r="AB1417" s="6">
        <v>124.46</v>
      </c>
    </row>
    <row r="1418" spans="1:28" ht="51.75" x14ac:dyDescent="0.45">
      <c r="A1418" s="6">
        <v>2066</v>
      </c>
      <c r="B1418" s="6">
        <v>85833</v>
      </c>
      <c r="C1418" s="7" t="s">
        <v>414</v>
      </c>
      <c r="D1418" s="8" t="s">
        <v>28</v>
      </c>
      <c r="E1418" s="7" t="s">
        <v>86</v>
      </c>
      <c r="F1418" s="6">
        <v>0.09</v>
      </c>
      <c r="G1418" s="6">
        <v>20.89</v>
      </c>
      <c r="H1418" s="6">
        <v>11.52</v>
      </c>
      <c r="I1418" s="7" t="s">
        <v>43</v>
      </c>
      <c r="J1418" s="7" t="s">
        <v>87</v>
      </c>
      <c r="K1418" s="7" t="s">
        <v>45</v>
      </c>
      <c r="L1418" s="7" t="s">
        <v>187</v>
      </c>
      <c r="M1418" s="7" t="s">
        <v>47</v>
      </c>
      <c r="N1418" s="7" t="s">
        <v>621</v>
      </c>
      <c r="O1418" s="6">
        <v>0.83</v>
      </c>
      <c r="P1418" s="7" t="s">
        <v>36</v>
      </c>
      <c r="Q1418" s="7" t="s">
        <v>37</v>
      </c>
      <c r="R1418" s="7" t="s">
        <v>65</v>
      </c>
      <c r="S1418" s="8" t="s">
        <v>415</v>
      </c>
      <c r="T1418" s="6">
        <v>28079</v>
      </c>
      <c r="U1418" s="9">
        <v>42089</v>
      </c>
      <c r="V1418" s="9">
        <v>42090</v>
      </c>
      <c r="W1418" s="9" t="s">
        <v>2275</v>
      </c>
      <c r="X1418" s="10">
        <f>NETWORKDAYS(Table1[[#This Row],[Order Date]],Table1[[#This Row],[Ship Date]])</f>
        <v>2</v>
      </c>
      <c r="Y1418" s="6">
        <v>-133.54599999999999</v>
      </c>
      <c r="Z1418" s="6">
        <v>7</v>
      </c>
      <c r="AA1418" s="6">
        <v>146.5</v>
      </c>
      <c r="AB1418" s="6">
        <v>20.8</v>
      </c>
    </row>
    <row r="1419" spans="1:28" ht="77.25" x14ac:dyDescent="0.45">
      <c r="A1419" s="6">
        <v>2419</v>
      </c>
      <c r="B1419" s="6">
        <v>86751</v>
      </c>
      <c r="C1419" s="7" t="s">
        <v>2524</v>
      </c>
      <c r="D1419" s="8" t="s">
        <v>28</v>
      </c>
      <c r="E1419" s="7" t="s">
        <v>147</v>
      </c>
      <c r="F1419" s="6">
        <v>7.0000000000000007E-2</v>
      </c>
      <c r="G1419" s="6">
        <v>225.04</v>
      </c>
      <c r="H1419" s="6">
        <v>11.79</v>
      </c>
      <c r="I1419" s="7" t="s">
        <v>43</v>
      </c>
      <c r="J1419" s="7" t="s">
        <v>44</v>
      </c>
      <c r="K1419" s="7" t="s">
        <v>45</v>
      </c>
      <c r="L1419" s="7" t="s">
        <v>63</v>
      </c>
      <c r="M1419" s="7" t="s">
        <v>112</v>
      </c>
      <c r="N1419" s="7" t="s">
        <v>2525</v>
      </c>
      <c r="O1419" s="6">
        <v>0.42</v>
      </c>
      <c r="P1419" s="7" t="s">
        <v>36</v>
      </c>
      <c r="Q1419" s="7" t="s">
        <v>37</v>
      </c>
      <c r="R1419" s="7" t="s">
        <v>169</v>
      </c>
      <c r="S1419" s="8" t="s">
        <v>2526</v>
      </c>
      <c r="T1419" s="6">
        <v>23701</v>
      </c>
      <c r="U1419" s="9">
        <v>42089</v>
      </c>
      <c r="V1419" s="9">
        <v>42089</v>
      </c>
      <c r="W1419" s="9" t="s">
        <v>2275</v>
      </c>
      <c r="X1419" s="10">
        <f>NETWORKDAYS(Table1[[#This Row],[Order Date]],Table1[[#This Row],[Ship Date]])</f>
        <v>1</v>
      </c>
      <c r="Y1419" s="6">
        <v>-162.91800000000001</v>
      </c>
      <c r="Z1419" s="6">
        <v>5</v>
      </c>
      <c r="AA1419" s="6">
        <v>1130.1500000000001</v>
      </c>
      <c r="AB1419" s="6">
        <v>224.97</v>
      </c>
    </row>
    <row r="1420" spans="1:28" ht="77.25" x14ac:dyDescent="0.45">
      <c r="A1420" s="6">
        <v>2419</v>
      </c>
      <c r="B1420" s="6">
        <v>86751</v>
      </c>
      <c r="C1420" s="7" t="s">
        <v>2524</v>
      </c>
      <c r="D1420" s="8" t="s">
        <v>28</v>
      </c>
      <c r="E1420" s="7" t="s">
        <v>147</v>
      </c>
      <c r="F1420" s="6">
        <v>0.03</v>
      </c>
      <c r="G1420" s="6">
        <v>7.84</v>
      </c>
      <c r="H1420" s="6">
        <v>4.71</v>
      </c>
      <c r="I1420" s="7" t="s">
        <v>43</v>
      </c>
      <c r="J1420" s="7" t="s">
        <v>44</v>
      </c>
      <c r="K1420" s="7" t="s">
        <v>45</v>
      </c>
      <c r="L1420" s="7" t="s">
        <v>46</v>
      </c>
      <c r="M1420" s="7" t="s">
        <v>47</v>
      </c>
      <c r="N1420" s="7" t="s">
        <v>1624</v>
      </c>
      <c r="O1420" s="6">
        <v>0.35</v>
      </c>
      <c r="P1420" s="7" t="s">
        <v>36</v>
      </c>
      <c r="Q1420" s="7" t="s">
        <v>37</v>
      </c>
      <c r="R1420" s="7" t="s">
        <v>169</v>
      </c>
      <c r="S1420" s="8" t="s">
        <v>2526</v>
      </c>
      <c r="T1420" s="6">
        <v>23701</v>
      </c>
      <c r="U1420" s="9">
        <v>42089</v>
      </c>
      <c r="V1420" s="9">
        <v>42092</v>
      </c>
      <c r="W1420" s="9" t="s">
        <v>2275</v>
      </c>
      <c r="X1420" s="10">
        <f>NETWORKDAYS(Table1[[#This Row],[Order Date]],Table1[[#This Row],[Ship Date]])</f>
        <v>2</v>
      </c>
      <c r="Y1420" s="6">
        <v>859.71780000000001</v>
      </c>
      <c r="Z1420" s="6">
        <v>7</v>
      </c>
      <c r="AA1420" s="6">
        <v>54.37</v>
      </c>
      <c r="AB1420" s="6">
        <v>7.81</v>
      </c>
    </row>
    <row r="1421" spans="1:28" ht="51.75" x14ac:dyDescent="0.45">
      <c r="A1421" s="6">
        <v>2773</v>
      </c>
      <c r="B1421" s="6">
        <v>91584</v>
      </c>
      <c r="C1421" s="7" t="s">
        <v>2527</v>
      </c>
      <c r="D1421" s="8" t="s">
        <v>53</v>
      </c>
      <c r="E1421" s="7" t="s">
        <v>147</v>
      </c>
      <c r="F1421" s="6">
        <v>0.1</v>
      </c>
      <c r="G1421" s="6">
        <v>5.18</v>
      </c>
      <c r="H1421" s="6">
        <v>5.74</v>
      </c>
      <c r="I1421" s="7" t="s">
        <v>43</v>
      </c>
      <c r="J1421" s="7" t="s">
        <v>62</v>
      </c>
      <c r="K1421" s="7" t="s">
        <v>45</v>
      </c>
      <c r="L1421" s="7" t="s">
        <v>46</v>
      </c>
      <c r="M1421" s="7" t="s">
        <v>47</v>
      </c>
      <c r="N1421" s="7" t="s">
        <v>786</v>
      </c>
      <c r="O1421" s="6">
        <v>0.36</v>
      </c>
      <c r="P1421" s="7" t="s">
        <v>36</v>
      </c>
      <c r="Q1421" s="7" t="s">
        <v>58</v>
      </c>
      <c r="R1421" s="7" t="s">
        <v>59</v>
      </c>
      <c r="S1421" s="8" t="s">
        <v>2338</v>
      </c>
      <c r="T1421" s="6">
        <v>94568</v>
      </c>
      <c r="U1421" s="9">
        <v>42089</v>
      </c>
      <c r="V1421" s="9">
        <v>42091</v>
      </c>
      <c r="W1421" s="9" t="s">
        <v>2275</v>
      </c>
      <c r="X1421" s="10">
        <f>NETWORKDAYS(Table1[[#This Row],[Order Date]],Table1[[#This Row],[Ship Date]])</f>
        <v>2</v>
      </c>
      <c r="Y1421" s="6">
        <v>-29.003</v>
      </c>
      <c r="Z1421" s="6">
        <v>2</v>
      </c>
      <c r="AA1421" s="6">
        <v>10.96</v>
      </c>
      <c r="AB1421" s="6">
        <v>5.08</v>
      </c>
    </row>
    <row r="1422" spans="1:28" ht="26.25" x14ac:dyDescent="0.45">
      <c r="A1422" s="6">
        <v>2059</v>
      </c>
      <c r="B1422" s="6">
        <v>88041</v>
      </c>
      <c r="C1422" s="7" t="s">
        <v>1575</v>
      </c>
      <c r="D1422" s="8" t="s">
        <v>28</v>
      </c>
      <c r="E1422" s="7" t="s">
        <v>29</v>
      </c>
      <c r="F1422" s="6">
        <v>0.1</v>
      </c>
      <c r="G1422" s="6">
        <v>9.85</v>
      </c>
      <c r="H1422" s="6">
        <v>4.82</v>
      </c>
      <c r="I1422" s="7" t="s">
        <v>43</v>
      </c>
      <c r="J1422" s="7" t="s">
        <v>62</v>
      </c>
      <c r="K1422" s="7" t="s">
        <v>45</v>
      </c>
      <c r="L1422" s="7" t="s">
        <v>105</v>
      </c>
      <c r="M1422" s="7" t="s">
        <v>56</v>
      </c>
      <c r="N1422" s="7" t="s">
        <v>2528</v>
      </c>
      <c r="O1422" s="6">
        <v>0.47</v>
      </c>
      <c r="P1422" s="7" t="s">
        <v>36</v>
      </c>
      <c r="Q1422" s="7" t="s">
        <v>37</v>
      </c>
      <c r="R1422" s="7" t="s">
        <v>65</v>
      </c>
      <c r="S1422" s="8" t="s">
        <v>1576</v>
      </c>
      <c r="T1422" s="6">
        <v>27260</v>
      </c>
      <c r="U1422" s="9">
        <v>42090</v>
      </c>
      <c r="V1422" s="9">
        <v>42091</v>
      </c>
      <c r="W1422" s="9" t="s">
        <v>2275</v>
      </c>
      <c r="X1422" s="10">
        <f>NETWORKDAYS(Table1[[#This Row],[Order Date]],Table1[[#This Row],[Ship Date]])</f>
        <v>1</v>
      </c>
      <c r="Y1422" s="6">
        <v>374.904</v>
      </c>
      <c r="Z1422" s="6">
        <v>12</v>
      </c>
      <c r="AA1422" s="6">
        <v>114.91</v>
      </c>
      <c r="AB1422" s="6">
        <v>9.75</v>
      </c>
    </row>
    <row r="1423" spans="1:28" ht="51.75" x14ac:dyDescent="0.45">
      <c r="A1423" s="6">
        <v>2059</v>
      </c>
      <c r="B1423" s="6">
        <v>88041</v>
      </c>
      <c r="C1423" s="7" t="s">
        <v>1575</v>
      </c>
      <c r="D1423" s="8" t="s">
        <v>28</v>
      </c>
      <c r="E1423" s="7" t="s">
        <v>29</v>
      </c>
      <c r="F1423" s="6">
        <v>0.04</v>
      </c>
      <c r="G1423" s="6">
        <v>125.99</v>
      </c>
      <c r="H1423" s="6">
        <v>7.69</v>
      </c>
      <c r="I1423" s="7" t="s">
        <v>43</v>
      </c>
      <c r="J1423" s="7" t="s">
        <v>62</v>
      </c>
      <c r="K1423" s="7" t="s">
        <v>71</v>
      </c>
      <c r="L1423" s="7" t="s">
        <v>234</v>
      </c>
      <c r="M1423" s="7" t="s">
        <v>47</v>
      </c>
      <c r="N1423" s="7" t="s">
        <v>288</v>
      </c>
      <c r="O1423" s="6">
        <v>0.57999999999999996</v>
      </c>
      <c r="P1423" s="7" t="s">
        <v>36</v>
      </c>
      <c r="Q1423" s="7" t="s">
        <v>37</v>
      </c>
      <c r="R1423" s="7" t="s">
        <v>65</v>
      </c>
      <c r="S1423" s="8" t="s">
        <v>1576</v>
      </c>
      <c r="T1423" s="6">
        <v>27260</v>
      </c>
      <c r="U1423" s="9">
        <v>42090</v>
      </c>
      <c r="V1423" s="9">
        <v>42091</v>
      </c>
      <c r="W1423" s="9" t="s">
        <v>2275</v>
      </c>
      <c r="X1423" s="10">
        <f>NETWORKDAYS(Table1[[#This Row],[Order Date]],Table1[[#This Row],[Ship Date]])</f>
        <v>1</v>
      </c>
      <c r="Y1423" s="6">
        <v>-528.83600000000001</v>
      </c>
      <c r="Z1423" s="6">
        <v>9</v>
      </c>
      <c r="AA1423" s="6">
        <v>934.52</v>
      </c>
      <c r="AB1423" s="6">
        <v>125.95</v>
      </c>
    </row>
    <row r="1424" spans="1:28" ht="51.75" x14ac:dyDescent="0.45">
      <c r="A1424" s="6">
        <v>32</v>
      </c>
      <c r="B1424" s="6">
        <v>89200</v>
      </c>
      <c r="C1424" s="7" t="s">
        <v>1214</v>
      </c>
      <c r="D1424" s="8" t="s">
        <v>53</v>
      </c>
      <c r="E1424" s="7" t="s">
        <v>70</v>
      </c>
      <c r="F1424" s="6">
        <v>0.01</v>
      </c>
      <c r="G1424" s="6">
        <v>17.98</v>
      </c>
      <c r="H1424" s="6">
        <v>8.51</v>
      </c>
      <c r="I1424" s="7" t="s">
        <v>43</v>
      </c>
      <c r="J1424" s="7" t="s">
        <v>62</v>
      </c>
      <c r="K1424" s="7" t="s">
        <v>71</v>
      </c>
      <c r="L1424" s="7" t="s">
        <v>72</v>
      </c>
      <c r="M1424" s="7" t="s">
        <v>112</v>
      </c>
      <c r="N1424" s="7" t="s">
        <v>324</v>
      </c>
      <c r="O1424" s="6">
        <v>0.4</v>
      </c>
      <c r="P1424" s="7" t="s">
        <v>36</v>
      </c>
      <c r="Q1424" s="7" t="s">
        <v>58</v>
      </c>
      <c r="R1424" s="7" t="s">
        <v>107</v>
      </c>
      <c r="S1424" s="8" t="s">
        <v>1216</v>
      </c>
      <c r="T1424" s="6">
        <v>97526</v>
      </c>
      <c r="U1424" s="9">
        <v>42090</v>
      </c>
      <c r="V1424" s="9">
        <v>42091</v>
      </c>
      <c r="W1424" s="9" t="s">
        <v>2275</v>
      </c>
      <c r="X1424" s="10">
        <f>NETWORKDAYS(Table1[[#This Row],[Order Date]],Table1[[#This Row],[Ship Date]])</f>
        <v>1</v>
      </c>
      <c r="Y1424" s="6">
        <v>-35.878799999999998</v>
      </c>
      <c r="Z1424" s="6">
        <v>2</v>
      </c>
      <c r="AA1424" s="6">
        <v>40.17</v>
      </c>
      <c r="AB1424" s="6">
        <v>17.97</v>
      </c>
    </row>
    <row r="1425" spans="1:28" ht="39" x14ac:dyDescent="0.45">
      <c r="A1425" s="6">
        <v>234</v>
      </c>
      <c r="B1425" s="6">
        <v>90238</v>
      </c>
      <c r="C1425" s="7" t="s">
        <v>596</v>
      </c>
      <c r="D1425" s="8" t="s">
        <v>42</v>
      </c>
      <c r="E1425" s="7" t="s">
        <v>70</v>
      </c>
      <c r="F1425" s="6">
        <v>0.03</v>
      </c>
      <c r="G1425" s="6">
        <v>28.53</v>
      </c>
      <c r="H1425" s="6">
        <v>1.49</v>
      </c>
      <c r="I1425" s="7" t="s">
        <v>43</v>
      </c>
      <c r="J1425" s="7" t="s">
        <v>31</v>
      </c>
      <c r="K1425" s="7" t="s">
        <v>45</v>
      </c>
      <c r="L1425" s="7" t="s">
        <v>46</v>
      </c>
      <c r="M1425" s="7" t="s">
        <v>47</v>
      </c>
      <c r="N1425" s="7" t="s">
        <v>594</v>
      </c>
      <c r="O1425" s="6">
        <v>0.38</v>
      </c>
      <c r="P1425" s="7" t="s">
        <v>36</v>
      </c>
      <c r="Q1425" s="7" t="s">
        <v>49</v>
      </c>
      <c r="R1425" s="7" t="s">
        <v>208</v>
      </c>
      <c r="S1425" s="8" t="s">
        <v>598</v>
      </c>
      <c r="T1425" s="6">
        <v>50208</v>
      </c>
      <c r="U1425" s="9">
        <v>42090</v>
      </c>
      <c r="V1425" s="9">
        <v>42092</v>
      </c>
      <c r="W1425" s="9" t="s">
        <v>2275</v>
      </c>
      <c r="X1425" s="10">
        <f>NETWORKDAYS(Table1[[#This Row],[Order Date]],Table1[[#This Row],[Ship Date]])</f>
        <v>1</v>
      </c>
      <c r="Y1425" s="6">
        <v>136.33709999999999</v>
      </c>
      <c r="Z1425" s="6">
        <v>7</v>
      </c>
      <c r="AA1425" s="6">
        <v>197.59</v>
      </c>
      <c r="AB1425" s="6">
        <v>28.5</v>
      </c>
    </row>
    <row r="1426" spans="1:28" ht="51.75" x14ac:dyDescent="0.45">
      <c r="A1426" s="6">
        <v>234</v>
      </c>
      <c r="B1426" s="6">
        <v>90238</v>
      </c>
      <c r="C1426" s="7" t="s">
        <v>596</v>
      </c>
      <c r="D1426" s="8" t="s">
        <v>42</v>
      </c>
      <c r="E1426" s="7" t="s">
        <v>70</v>
      </c>
      <c r="F1426" s="6">
        <v>0.01</v>
      </c>
      <c r="G1426" s="6">
        <v>15.28</v>
      </c>
      <c r="H1426" s="6">
        <v>1.99</v>
      </c>
      <c r="I1426" s="7" t="s">
        <v>43</v>
      </c>
      <c r="J1426" s="7" t="s">
        <v>31</v>
      </c>
      <c r="K1426" s="7" t="s">
        <v>71</v>
      </c>
      <c r="L1426" s="7" t="s">
        <v>93</v>
      </c>
      <c r="M1426" s="7" t="s">
        <v>94</v>
      </c>
      <c r="N1426" s="7" t="s">
        <v>1507</v>
      </c>
      <c r="O1426" s="6">
        <v>0.42</v>
      </c>
      <c r="P1426" s="7" t="s">
        <v>36</v>
      </c>
      <c r="Q1426" s="7" t="s">
        <v>49</v>
      </c>
      <c r="R1426" s="7" t="s">
        <v>208</v>
      </c>
      <c r="S1426" s="8" t="s">
        <v>598</v>
      </c>
      <c r="T1426" s="6">
        <v>50208</v>
      </c>
      <c r="U1426" s="9">
        <v>42090</v>
      </c>
      <c r="V1426" s="9">
        <v>42092</v>
      </c>
      <c r="W1426" s="9" t="s">
        <v>2275</v>
      </c>
      <c r="X1426" s="10">
        <f>NETWORKDAYS(Table1[[#This Row],[Order Date]],Table1[[#This Row],[Ship Date]])</f>
        <v>1</v>
      </c>
      <c r="Y1426" s="6">
        <v>-12.46</v>
      </c>
      <c r="Z1426" s="6">
        <v>2</v>
      </c>
      <c r="AA1426" s="6">
        <v>33.04</v>
      </c>
      <c r="AB1426" s="6">
        <v>15.27</v>
      </c>
    </row>
    <row r="1427" spans="1:28" ht="64.5" x14ac:dyDescent="0.45">
      <c r="A1427" s="6">
        <v>696</v>
      </c>
      <c r="B1427" s="6">
        <v>89847</v>
      </c>
      <c r="C1427" s="7" t="s">
        <v>2529</v>
      </c>
      <c r="D1427" s="8" t="s">
        <v>42</v>
      </c>
      <c r="E1427" s="7" t="s">
        <v>86</v>
      </c>
      <c r="F1427" s="6">
        <v>0.06</v>
      </c>
      <c r="G1427" s="6">
        <v>8.1199999999999992</v>
      </c>
      <c r="H1427" s="6">
        <v>2.83</v>
      </c>
      <c r="I1427" s="7" t="s">
        <v>43</v>
      </c>
      <c r="J1427" s="7" t="s">
        <v>62</v>
      </c>
      <c r="K1427" s="7" t="s">
        <v>71</v>
      </c>
      <c r="L1427" s="7" t="s">
        <v>93</v>
      </c>
      <c r="M1427" s="7" t="s">
        <v>94</v>
      </c>
      <c r="N1427" s="7" t="s">
        <v>2398</v>
      </c>
      <c r="O1427" s="6">
        <v>0.77</v>
      </c>
      <c r="P1427" s="7" t="s">
        <v>36</v>
      </c>
      <c r="Q1427" s="7" t="s">
        <v>49</v>
      </c>
      <c r="R1427" s="7" t="s">
        <v>256</v>
      </c>
      <c r="S1427" s="8" t="s">
        <v>2530</v>
      </c>
      <c r="T1427" s="6">
        <v>46307</v>
      </c>
      <c r="U1427" s="9">
        <v>42090</v>
      </c>
      <c r="V1427" s="9">
        <v>42091</v>
      </c>
      <c r="W1427" s="9" t="s">
        <v>2275</v>
      </c>
      <c r="X1427" s="10">
        <f>NETWORKDAYS(Table1[[#This Row],[Order Date]],Table1[[#This Row],[Ship Date]])</f>
        <v>1</v>
      </c>
      <c r="Y1427" s="6">
        <v>-82.83</v>
      </c>
      <c r="Z1427" s="6">
        <v>10</v>
      </c>
      <c r="AA1427" s="6">
        <v>78.540000000000006</v>
      </c>
      <c r="AB1427" s="6">
        <v>8.06</v>
      </c>
    </row>
    <row r="1428" spans="1:28" ht="64.5" x14ac:dyDescent="0.45">
      <c r="A1428" s="6">
        <v>696</v>
      </c>
      <c r="B1428" s="6">
        <v>89847</v>
      </c>
      <c r="C1428" s="7" t="s">
        <v>2529</v>
      </c>
      <c r="D1428" s="8" t="s">
        <v>42</v>
      </c>
      <c r="E1428" s="7" t="s">
        <v>86</v>
      </c>
      <c r="F1428" s="6">
        <v>0.05</v>
      </c>
      <c r="G1428" s="6">
        <v>51.65</v>
      </c>
      <c r="H1428" s="6">
        <v>18.45</v>
      </c>
      <c r="I1428" s="7" t="s">
        <v>43</v>
      </c>
      <c r="J1428" s="7" t="s">
        <v>62</v>
      </c>
      <c r="K1428" s="7" t="s">
        <v>32</v>
      </c>
      <c r="L1428" s="7" t="s">
        <v>99</v>
      </c>
      <c r="M1428" s="7" t="s">
        <v>112</v>
      </c>
      <c r="N1428" s="7" t="s">
        <v>2531</v>
      </c>
      <c r="O1428" s="6">
        <v>0.65</v>
      </c>
      <c r="P1428" s="7" t="s">
        <v>36</v>
      </c>
      <c r="Q1428" s="7" t="s">
        <v>49</v>
      </c>
      <c r="R1428" s="7" t="s">
        <v>256</v>
      </c>
      <c r="S1428" s="8" t="s">
        <v>2530</v>
      </c>
      <c r="T1428" s="6">
        <v>46307</v>
      </c>
      <c r="U1428" s="9">
        <v>42090</v>
      </c>
      <c r="V1428" s="9">
        <v>42091</v>
      </c>
      <c r="W1428" s="9" t="s">
        <v>2275</v>
      </c>
      <c r="X1428" s="10">
        <f>NETWORKDAYS(Table1[[#This Row],[Order Date]],Table1[[#This Row],[Ship Date]])</f>
        <v>1</v>
      </c>
      <c r="Y1428" s="6">
        <v>25.04</v>
      </c>
      <c r="Z1428" s="6">
        <v>12</v>
      </c>
      <c r="AA1428" s="6">
        <v>605.1</v>
      </c>
      <c r="AB1428" s="6">
        <v>51.6</v>
      </c>
    </row>
    <row r="1429" spans="1:28" ht="51.75" x14ac:dyDescent="0.45">
      <c r="A1429" s="6">
        <v>697</v>
      </c>
      <c r="B1429" s="6">
        <v>89847</v>
      </c>
      <c r="C1429" s="7" t="s">
        <v>2532</v>
      </c>
      <c r="D1429" s="8" t="s">
        <v>42</v>
      </c>
      <c r="E1429" s="7" t="s">
        <v>86</v>
      </c>
      <c r="F1429" s="6">
        <v>0.1</v>
      </c>
      <c r="G1429" s="6">
        <v>175.99</v>
      </c>
      <c r="H1429" s="6">
        <v>8.99</v>
      </c>
      <c r="I1429" s="7" t="s">
        <v>43</v>
      </c>
      <c r="J1429" s="7" t="s">
        <v>62</v>
      </c>
      <c r="K1429" s="7" t="s">
        <v>71</v>
      </c>
      <c r="L1429" s="7" t="s">
        <v>234</v>
      </c>
      <c r="M1429" s="7" t="s">
        <v>47</v>
      </c>
      <c r="N1429" s="7" t="s">
        <v>329</v>
      </c>
      <c r="O1429" s="6">
        <v>0.56999999999999995</v>
      </c>
      <c r="P1429" s="7" t="s">
        <v>36</v>
      </c>
      <c r="Q1429" s="7" t="s">
        <v>49</v>
      </c>
      <c r="R1429" s="7" t="s">
        <v>256</v>
      </c>
      <c r="S1429" s="8" t="s">
        <v>1300</v>
      </c>
      <c r="T1429" s="6">
        <v>46312</v>
      </c>
      <c r="U1429" s="9">
        <v>42090</v>
      </c>
      <c r="V1429" s="9">
        <v>42091</v>
      </c>
      <c r="W1429" s="9" t="s">
        <v>2275</v>
      </c>
      <c r="X1429" s="10">
        <f>NETWORKDAYS(Table1[[#This Row],[Order Date]],Table1[[#This Row],[Ship Date]])</f>
        <v>1</v>
      </c>
      <c r="Y1429" s="6">
        <v>928.96079999999995</v>
      </c>
      <c r="Z1429" s="6">
        <v>10</v>
      </c>
      <c r="AA1429" s="6">
        <v>1346.32</v>
      </c>
      <c r="AB1429" s="6">
        <v>175.89</v>
      </c>
    </row>
    <row r="1430" spans="1:28" ht="64.5" x14ac:dyDescent="0.45">
      <c r="A1430" s="6">
        <v>698</v>
      </c>
      <c r="B1430" s="6">
        <v>32869</v>
      </c>
      <c r="C1430" s="7" t="s">
        <v>2533</v>
      </c>
      <c r="D1430" s="8" t="s">
        <v>53</v>
      </c>
      <c r="E1430" s="7" t="s">
        <v>86</v>
      </c>
      <c r="F1430" s="6">
        <v>0.06</v>
      </c>
      <c r="G1430" s="6">
        <v>8.1199999999999992</v>
      </c>
      <c r="H1430" s="6">
        <v>2.83</v>
      </c>
      <c r="I1430" s="7" t="s">
        <v>43</v>
      </c>
      <c r="J1430" s="7" t="s">
        <v>62</v>
      </c>
      <c r="K1430" s="7" t="s">
        <v>71</v>
      </c>
      <c r="L1430" s="7" t="s">
        <v>93</v>
      </c>
      <c r="M1430" s="7" t="s">
        <v>94</v>
      </c>
      <c r="N1430" s="7" t="s">
        <v>2398</v>
      </c>
      <c r="O1430" s="6">
        <v>0.77</v>
      </c>
      <c r="P1430" s="7" t="s">
        <v>36</v>
      </c>
      <c r="Q1430" s="7" t="s">
        <v>58</v>
      </c>
      <c r="R1430" s="7" t="s">
        <v>90</v>
      </c>
      <c r="S1430" s="8" t="s">
        <v>110</v>
      </c>
      <c r="T1430" s="6">
        <v>98105</v>
      </c>
      <c r="U1430" s="9">
        <v>42090</v>
      </c>
      <c r="V1430" s="9">
        <v>42091</v>
      </c>
      <c r="W1430" s="9" t="s">
        <v>2275</v>
      </c>
      <c r="X1430" s="10">
        <f>NETWORKDAYS(Table1[[#This Row],[Order Date]],Table1[[#This Row],[Ship Date]])</f>
        <v>1</v>
      </c>
      <c r="Y1430" s="6">
        <v>-82.83</v>
      </c>
      <c r="Z1430" s="6">
        <v>41</v>
      </c>
      <c r="AA1430" s="6">
        <v>322.02999999999997</v>
      </c>
      <c r="AB1430" s="6">
        <v>8.06</v>
      </c>
    </row>
    <row r="1431" spans="1:28" ht="64.5" x14ac:dyDescent="0.45">
      <c r="A1431" s="6">
        <v>698</v>
      </c>
      <c r="B1431" s="6">
        <v>32869</v>
      </c>
      <c r="C1431" s="7" t="s">
        <v>2533</v>
      </c>
      <c r="D1431" s="8" t="s">
        <v>53</v>
      </c>
      <c r="E1431" s="7" t="s">
        <v>86</v>
      </c>
      <c r="F1431" s="6">
        <v>0.05</v>
      </c>
      <c r="G1431" s="6">
        <v>51.65</v>
      </c>
      <c r="H1431" s="6">
        <v>18.45</v>
      </c>
      <c r="I1431" s="7" t="s">
        <v>43</v>
      </c>
      <c r="J1431" s="7" t="s">
        <v>62</v>
      </c>
      <c r="K1431" s="7" t="s">
        <v>32</v>
      </c>
      <c r="L1431" s="7" t="s">
        <v>99</v>
      </c>
      <c r="M1431" s="7" t="s">
        <v>112</v>
      </c>
      <c r="N1431" s="7" t="s">
        <v>2531</v>
      </c>
      <c r="O1431" s="6">
        <v>0.65</v>
      </c>
      <c r="P1431" s="7" t="s">
        <v>36</v>
      </c>
      <c r="Q1431" s="7" t="s">
        <v>58</v>
      </c>
      <c r="R1431" s="7" t="s">
        <v>90</v>
      </c>
      <c r="S1431" s="8" t="s">
        <v>110</v>
      </c>
      <c r="T1431" s="6">
        <v>98105</v>
      </c>
      <c r="U1431" s="9">
        <v>42090</v>
      </c>
      <c r="V1431" s="9">
        <v>42091</v>
      </c>
      <c r="W1431" s="9" t="s">
        <v>2275</v>
      </c>
      <c r="X1431" s="10">
        <f>NETWORKDAYS(Table1[[#This Row],[Order Date]],Table1[[#This Row],[Ship Date]])</f>
        <v>1</v>
      </c>
      <c r="Y1431" s="6">
        <v>25.04</v>
      </c>
      <c r="Z1431" s="6">
        <v>49</v>
      </c>
      <c r="AA1431" s="6">
        <v>2470.84</v>
      </c>
      <c r="AB1431" s="6">
        <v>51.6</v>
      </c>
    </row>
    <row r="1432" spans="1:28" ht="51.75" x14ac:dyDescent="0.45">
      <c r="A1432" s="6">
        <v>698</v>
      </c>
      <c r="B1432" s="6">
        <v>32869</v>
      </c>
      <c r="C1432" s="7" t="s">
        <v>2533</v>
      </c>
      <c r="D1432" s="8" t="s">
        <v>53</v>
      </c>
      <c r="E1432" s="7" t="s">
        <v>86</v>
      </c>
      <c r="F1432" s="6">
        <v>0.1</v>
      </c>
      <c r="G1432" s="6">
        <v>175.99</v>
      </c>
      <c r="H1432" s="6">
        <v>8.99</v>
      </c>
      <c r="I1432" s="7" t="s">
        <v>43</v>
      </c>
      <c r="J1432" s="7" t="s">
        <v>62</v>
      </c>
      <c r="K1432" s="7" t="s">
        <v>71</v>
      </c>
      <c r="L1432" s="7" t="s">
        <v>234</v>
      </c>
      <c r="M1432" s="7" t="s">
        <v>47</v>
      </c>
      <c r="N1432" s="7" t="s">
        <v>329</v>
      </c>
      <c r="O1432" s="6">
        <v>0.56999999999999995</v>
      </c>
      <c r="P1432" s="7" t="s">
        <v>36</v>
      </c>
      <c r="Q1432" s="7" t="s">
        <v>58</v>
      </c>
      <c r="R1432" s="7" t="s">
        <v>90</v>
      </c>
      <c r="S1432" s="8" t="s">
        <v>110</v>
      </c>
      <c r="T1432" s="6">
        <v>98105</v>
      </c>
      <c r="U1432" s="9">
        <v>42090</v>
      </c>
      <c r="V1432" s="9">
        <v>42091</v>
      </c>
      <c r="W1432" s="9" t="s">
        <v>2275</v>
      </c>
      <c r="X1432" s="10">
        <f>NETWORKDAYS(Table1[[#This Row],[Order Date]],Table1[[#This Row],[Ship Date]])</f>
        <v>1</v>
      </c>
      <c r="Y1432" s="6">
        <v>930.98699999999997</v>
      </c>
      <c r="Z1432" s="6">
        <v>39</v>
      </c>
      <c r="AA1432" s="6">
        <v>5250.66</v>
      </c>
      <c r="AB1432" s="6">
        <v>175.89</v>
      </c>
    </row>
    <row r="1433" spans="1:28" ht="51.75" x14ac:dyDescent="0.45">
      <c r="A1433" s="6">
        <v>1625</v>
      </c>
      <c r="B1433" s="6">
        <v>90600</v>
      </c>
      <c r="C1433" s="7" t="s">
        <v>1135</v>
      </c>
      <c r="D1433" s="8" t="s">
        <v>78</v>
      </c>
      <c r="E1433" s="7" t="s">
        <v>86</v>
      </c>
      <c r="F1433" s="6">
        <v>0.08</v>
      </c>
      <c r="G1433" s="6">
        <v>213.45</v>
      </c>
      <c r="H1433" s="6">
        <v>14.7</v>
      </c>
      <c r="I1433" s="7" t="s">
        <v>30</v>
      </c>
      <c r="J1433" s="7" t="s">
        <v>87</v>
      </c>
      <c r="K1433" s="7" t="s">
        <v>71</v>
      </c>
      <c r="L1433" s="7" t="s">
        <v>72</v>
      </c>
      <c r="M1433" s="7" t="s">
        <v>73</v>
      </c>
      <c r="N1433" s="7" t="s">
        <v>2534</v>
      </c>
      <c r="O1433" s="6">
        <v>0.59</v>
      </c>
      <c r="P1433" s="7" t="s">
        <v>36</v>
      </c>
      <c r="Q1433" s="7" t="s">
        <v>82</v>
      </c>
      <c r="R1433" s="7" t="s">
        <v>83</v>
      </c>
      <c r="S1433" s="8" t="s">
        <v>1137</v>
      </c>
      <c r="T1433" s="6">
        <v>11542</v>
      </c>
      <c r="U1433" s="9">
        <v>42090</v>
      </c>
      <c r="V1433" s="9">
        <v>42092</v>
      </c>
      <c r="W1433" s="9" t="s">
        <v>2275</v>
      </c>
      <c r="X1433" s="10">
        <f>NETWORKDAYS(Table1[[#This Row],[Order Date]],Table1[[#This Row],[Ship Date]])</f>
        <v>1</v>
      </c>
      <c r="Y1433" s="6">
        <v>1674.7542000000001</v>
      </c>
      <c r="Z1433" s="6">
        <v>12</v>
      </c>
      <c r="AA1433" s="6">
        <v>2427.1799999999998</v>
      </c>
      <c r="AB1433" s="6">
        <v>213.37</v>
      </c>
    </row>
    <row r="1434" spans="1:28" ht="26.25" x14ac:dyDescent="0.45">
      <c r="A1434" s="6">
        <v>1625</v>
      </c>
      <c r="B1434" s="6">
        <v>90600</v>
      </c>
      <c r="C1434" s="7" t="s">
        <v>1135</v>
      </c>
      <c r="D1434" s="8" t="s">
        <v>78</v>
      </c>
      <c r="E1434" s="7" t="s">
        <v>86</v>
      </c>
      <c r="F1434" s="6">
        <v>0.1</v>
      </c>
      <c r="G1434" s="6">
        <v>55.98</v>
      </c>
      <c r="H1434" s="6">
        <v>13.88</v>
      </c>
      <c r="I1434" s="7" t="s">
        <v>43</v>
      </c>
      <c r="J1434" s="7" t="s">
        <v>87</v>
      </c>
      <c r="K1434" s="7" t="s">
        <v>45</v>
      </c>
      <c r="L1434" s="7" t="s">
        <v>55</v>
      </c>
      <c r="M1434" s="7" t="s">
        <v>47</v>
      </c>
      <c r="N1434" s="7" t="s">
        <v>2535</v>
      </c>
      <c r="O1434" s="6">
        <v>0.36</v>
      </c>
      <c r="P1434" s="7" t="s">
        <v>36</v>
      </c>
      <c r="Q1434" s="7" t="s">
        <v>82</v>
      </c>
      <c r="R1434" s="7" t="s">
        <v>83</v>
      </c>
      <c r="S1434" s="8" t="s">
        <v>1137</v>
      </c>
      <c r="T1434" s="6">
        <v>11542</v>
      </c>
      <c r="U1434" s="9">
        <v>42090</v>
      </c>
      <c r="V1434" s="9">
        <v>42092</v>
      </c>
      <c r="W1434" s="9" t="s">
        <v>2275</v>
      </c>
      <c r="X1434" s="10">
        <f>NETWORKDAYS(Table1[[#This Row],[Order Date]],Table1[[#This Row],[Ship Date]])</f>
        <v>1</v>
      </c>
      <c r="Y1434" s="6">
        <v>300.04649999999998</v>
      </c>
      <c r="Z1434" s="6">
        <v>8</v>
      </c>
      <c r="AA1434" s="6">
        <v>434.85</v>
      </c>
      <c r="AB1434" s="6">
        <v>55.88</v>
      </c>
    </row>
    <row r="1435" spans="1:28" ht="77.25" x14ac:dyDescent="0.45">
      <c r="A1435" s="6">
        <v>1625</v>
      </c>
      <c r="B1435" s="6">
        <v>90600</v>
      </c>
      <c r="C1435" s="7" t="s">
        <v>1135</v>
      </c>
      <c r="D1435" s="8" t="s">
        <v>78</v>
      </c>
      <c r="E1435" s="7" t="s">
        <v>86</v>
      </c>
      <c r="F1435" s="6">
        <v>0</v>
      </c>
      <c r="G1435" s="6">
        <v>16.059999999999999</v>
      </c>
      <c r="H1435" s="6">
        <v>8.34</v>
      </c>
      <c r="I1435" s="7" t="s">
        <v>43</v>
      </c>
      <c r="J1435" s="7" t="s">
        <v>87</v>
      </c>
      <c r="K1435" s="7" t="s">
        <v>45</v>
      </c>
      <c r="L1435" s="7" t="s">
        <v>187</v>
      </c>
      <c r="M1435" s="7" t="s">
        <v>47</v>
      </c>
      <c r="N1435" s="7" t="s">
        <v>2536</v>
      </c>
      <c r="O1435" s="6">
        <v>0.59</v>
      </c>
      <c r="P1435" s="7" t="s">
        <v>36</v>
      </c>
      <c r="Q1435" s="7" t="s">
        <v>82</v>
      </c>
      <c r="R1435" s="7" t="s">
        <v>83</v>
      </c>
      <c r="S1435" s="8" t="s">
        <v>1137</v>
      </c>
      <c r="T1435" s="6">
        <v>11542</v>
      </c>
      <c r="U1435" s="9">
        <v>42090</v>
      </c>
      <c r="V1435" s="9">
        <v>42091</v>
      </c>
      <c r="W1435" s="9" t="s">
        <v>2275</v>
      </c>
      <c r="X1435" s="10">
        <f>NETWORKDAYS(Table1[[#This Row],[Order Date]],Table1[[#This Row],[Ship Date]])</f>
        <v>1</v>
      </c>
      <c r="Y1435" s="6">
        <v>-28.09</v>
      </c>
      <c r="Z1435" s="6">
        <v>1</v>
      </c>
      <c r="AA1435" s="6">
        <v>19.16</v>
      </c>
      <c r="AB1435" s="6">
        <v>16.059999999999999</v>
      </c>
    </row>
    <row r="1436" spans="1:28" ht="77.25" x14ac:dyDescent="0.45">
      <c r="A1436" s="6">
        <v>1917</v>
      </c>
      <c r="B1436" s="6">
        <v>85894</v>
      </c>
      <c r="C1436" s="7" t="s">
        <v>2294</v>
      </c>
      <c r="D1436" s="8" t="s">
        <v>28</v>
      </c>
      <c r="E1436" s="7" t="s">
        <v>86</v>
      </c>
      <c r="F1436" s="6">
        <v>0.08</v>
      </c>
      <c r="G1436" s="6">
        <v>18.7</v>
      </c>
      <c r="H1436" s="6">
        <v>8.99</v>
      </c>
      <c r="I1436" s="7" t="s">
        <v>43</v>
      </c>
      <c r="J1436" s="7" t="s">
        <v>87</v>
      </c>
      <c r="K1436" s="7" t="s">
        <v>32</v>
      </c>
      <c r="L1436" s="7" t="s">
        <v>99</v>
      </c>
      <c r="M1436" s="7" t="s">
        <v>94</v>
      </c>
      <c r="N1436" s="7" t="s">
        <v>2537</v>
      </c>
      <c r="O1436" s="6">
        <v>0.47</v>
      </c>
      <c r="P1436" s="7" t="s">
        <v>36</v>
      </c>
      <c r="Q1436" s="7" t="s">
        <v>37</v>
      </c>
      <c r="R1436" s="7" t="s">
        <v>333</v>
      </c>
      <c r="S1436" s="8" t="s">
        <v>2296</v>
      </c>
      <c r="T1436" s="6">
        <v>72113</v>
      </c>
      <c r="U1436" s="9">
        <v>42090</v>
      </c>
      <c r="V1436" s="9">
        <v>42091</v>
      </c>
      <c r="W1436" s="9" t="s">
        <v>2275</v>
      </c>
      <c r="X1436" s="10">
        <f>NETWORKDAYS(Table1[[#This Row],[Order Date]],Table1[[#This Row],[Ship Date]])</f>
        <v>1</v>
      </c>
      <c r="Y1436" s="6">
        <v>16.136399999999998</v>
      </c>
      <c r="Z1436" s="6">
        <v>7</v>
      </c>
      <c r="AA1436" s="6">
        <v>132.22999999999999</v>
      </c>
      <c r="AB1436" s="6">
        <v>18.62</v>
      </c>
    </row>
    <row r="1437" spans="1:28" ht="77.25" x14ac:dyDescent="0.45">
      <c r="A1437" s="6">
        <v>1072</v>
      </c>
      <c r="B1437" s="6">
        <v>89631</v>
      </c>
      <c r="C1437" s="7" t="s">
        <v>2538</v>
      </c>
      <c r="D1437" s="8" t="s">
        <v>78</v>
      </c>
      <c r="E1437" s="7" t="s">
        <v>147</v>
      </c>
      <c r="F1437" s="6">
        <v>0.01</v>
      </c>
      <c r="G1437" s="6">
        <v>150.88999999999999</v>
      </c>
      <c r="H1437" s="6">
        <v>60.2</v>
      </c>
      <c r="I1437" s="7" t="s">
        <v>30</v>
      </c>
      <c r="J1437" s="7" t="s">
        <v>62</v>
      </c>
      <c r="K1437" s="7" t="s">
        <v>32</v>
      </c>
      <c r="L1437" s="7" t="s">
        <v>80</v>
      </c>
      <c r="M1437" s="7" t="s">
        <v>73</v>
      </c>
      <c r="N1437" s="7" t="s">
        <v>1213</v>
      </c>
      <c r="O1437" s="6">
        <v>0.77</v>
      </c>
      <c r="P1437" s="7" t="s">
        <v>36</v>
      </c>
      <c r="Q1437" s="7" t="s">
        <v>82</v>
      </c>
      <c r="R1437" s="7" t="s">
        <v>291</v>
      </c>
      <c r="S1437" s="8" t="s">
        <v>2539</v>
      </c>
      <c r="T1437" s="6">
        <v>18018</v>
      </c>
      <c r="U1437" s="9">
        <v>42090</v>
      </c>
      <c r="V1437" s="9">
        <v>42093</v>
      </c>
      <c r="W1437" s="9" t="s">
        <v>2275</v>
      </c>
      <c r="X1437" s="10">
        <f>NETWORKDAYS(Table1[[#This Row],[Order Date]],Table1[[#This Row],[Ship Date]])</f>
        <v>2</v>
      </c>
      <c r="Y1437" s="6">
        <v>-505.76</v>
      </c>
      <c r="Z1437" s="6">
        <v>3</v>
      </c>
      <c r="AA1437" s="6">
        <v>473.53</v>
      </c>
      <c r="AB1437" s="6">
        <v>150.88</v>
      </c>
    </row>
    <row r="1438" spans="1:28" ht="77.25" x14ac:dyDescent="0.45">
      <c r="A1438" s="6">
        <v>1481</v>
      </c>
      <c r="B1438" s="6">
        <v>53953</v>
      </c>
      <c r="C1438" s="7" t="s">
        <v>2540</v>
      </c>
      <c r="D1438" s="8" t="s">
        <v>53</v>
      </c>
      <c r="E1438" s="7" t="s">
        <v>147</v>
      </c>
      <c r="F1438" s="6">
        <v>7.0000000000000007E-2</v>
      </c>
      <c r="G1438" s="6">
        <v>8.9499999999999993</v>
      </c>
      <c r="H1438" s="6">
        <v>2.0099999999999998</v>
      </c>
      <c r="I1438" s="7" t="s">
        <v>43</v>
      </c>
      <c r="J1438" s="7" t="s">
        <v>62</v>
      </c>
      <c r="K1438" s="7" t="s">
        <v>45</v>
      </c>
      <c r="L1438" s="7" t="s">
        <v>55</v>
      </c>
      <c r="M1438" s="7" t="s">
        <v>56</v>
      </c>
      <c r="N1438" s="7" t="s">
        <v>2541</v>
      </c>
      <c r="O1438" s="6">
        <v>0.39</v>
      </c>
      <c r="P1438" s="7" t="s">
        <v>36</v>
      </c>
      <c r="Q1438" s="7" t="s">
        <v>58</v>
      </c>
      <c r="R1438" s="7" t="s">
        <v>59</v>
      </c>
      <c r="S1438" s="8" t="s">
        <v>68</v>
      </c>
      <c r="T1438" s="6">
        <v>90049</v>
      </c>
      <c r="U1438" s="9">
        <v>42090</v>
      </c>
      <c r="V1438" s="9">
        <v>42091</v>
      </c>
      <c r="W1438" s="9" t="s">
        <v>2275</v>
      </c>
      <c r="X1438" s="10">
        <f>NETWORKDAYS(Table1[[#This Row],[Order Date]],Table1[[#This Row],[Ship Date]])</f>
        <v>1</v>
      </c>
      <c r="Y1438" s="6">
        <v>91.73</v>
      </c>
      <c r="Z1438" s="6">
        <v>36</v>
      </c>
      <c r="AA1438" s="6">
        <v>307.64999999999998</v>
      </c>
      <c r="AB1438" s="6">
        <v>8.8800000000000008</v>
      </c>
    </row>
    <row r="1439" spans="1:28" ht="77.25" x14ac:dyDescent="0.45">
      <c r="A1439" s="6">
        <v>1482</v>
      </c>
      <c r="B1439" s="6">
        <v>91362</v>
      </c>
      <c r="C1439" s="7" t="s">
        <v>1338</v>
      </c>
      <c r="D1439" s="8" t="s">
        <v>42</v>
      </c>
      <c r="E1439" s="7" t="s">
        <v>147</v>
      </c>
      <c r="F1439" s="6">
        <v>7.0000000000000007E-2</v>
      </c>
      <c r="G1439" s="6">
        <v>8.9499999999999993</v>
      </c>
      <c r="H1439" s="6">
        <v>2.0099999999999998</v>
      </c>
      <c r="I1439" s="7" t="s">
        <v>43</v>
      </c>
      <c r="J1439" s="7" t="s">
        <v>62</v>
      </c>
      <c r="K1439" s="7" t="s">
        <v>45</v>
      </c>
      <c r="L1439" s="7" t="s">
        <v>55</v>
      </c>
      <c r="M1439" s="7" t="s">
        <v>56</v>
      </c>
      <c r="N1439" s="7" t="s">
        <v>2541</v>
      </c>
      <c r="O1439" s="6">
        <v>0.39</v>
      </c>
      <c r="P1439" s="7" t="s">
        <v>36</v>
      </c>
      <c r="Q1439" s="7" t="s">
        <v>49</v>
      </c>
      <c r="R1439" s="7" t="s">
        <v>192</v>
      </c>
      <c r="S1439" s="8" t="s">
        <v>1339</v>
      </c>
      <c r="T1439" s="6">
        <v>48708</v>
      </c>
      <c r="U1439" s="9">
        <v>42090</v>
      </c>
      <c r="V1439" s="9">
        <v>42091</v>
      </c>
      <c r="W1439" s="9" t="s">
        <v>2275</v>
      </c>
      <c r="X1439" s="10">
        <f>NETWORKDAYS(Table1[[#This Row],[Order Date]],Table1[[#This Row],[Ship Date]])</f>
        <v>1</v>
      </c>
      <c r="Y1439" s="6">
        <v>53.067900000000002</v>
      </c>
      <c r="Z1439" s="6">
        <v>9</v>
      </c>
      <c r="AA1439" s="6">
        <v>76.91</v>
      </c>
      <c r="AB1439" s="6">
        <v>8.8800000000000008</v>
      </c>
    </row>
    <row r="1440" spans="1:28" ht="26.25" x14ac:dyDescent="0.45">
      <c r="A1440" s="6">
        <v>3354</v>
      </c>
      <c r="B1440" s="6">
        <v>88590</v>
      </c>
      <c r="C1440" s="7" t="s">
        <v>2542</v>
      </c>
      <c r="D1440" s="8" t="s">
        <v>53</v>
      </c>
      <c r="E1440" s="7" t="s">
        <v>147</v>
      </c>
      <c r="F1440" s="6">
        <v>0.04</v>
      </c>
      <c r="G1440" s="6">
        <v>3.69</v>
      </c>
      <c r="H1440" s="6">
        <v>0.5</v>
      </c>
      <c r="I1440" s="7" t="s">
        <v>43</v>
      </c>
      <c r="J1440" s="7" t="s">
        <v>62</v>
      </c>
      <c r="K1440" s="7" t="s">
        <v>45</v>
      </c>
      <c r="L1440" s="7" t="s">
        <v>121</v>
      </c>
      <c r="M1440" s="7" t="s">
        <v>47</v>
      </c>
      <c r="N1440" s="7" t="s">
        <v>2543</v>
      </c>
      <c r="O1440" s="6">
        <v>0.38</v>
      </c>
      <c r="P1440" s="7" t="s">
        <v>36</v>
      </c>
      <c r="Q1440" s="7" t="s">
        <v>58</v>
      </c>
      <c r="R1440" s="7" t="s">
        <v>59</v>
      </c>
      <c r="S1440" s="8" t="s">
        <v>2544</v>
      </c>
      <c r="T1440" s="6">
        <v>92231</v>
      </c>
      <c r="U1440" s="9">
        <v>42090</v>
      </c>
      <c r="V1440" s="9">
        <v>42092</v>
      </c>
      <c r="W1440" s="9" t="s">
        <v>2275</v>
      </c>
      <c r="X1440" s="10">
        <f>NETWORKDAYS(Table1[[#This Row],[Order Date]],Table1[[#This Row],[Ship Date]])</f>
        <v>1</v>
      </c>
      <c r="Y1440" s="6">
        <v>47.527200000000001</v>
      </c>
      <c r="Z1440" s="6">
        <v>19</v>
      </c>
      <c r="AA1440" s="6">
        <v>68.88</v>
      </c>
      <c r="AB1440" s="6">
        <v>3.65</v>
      </c>
    </row>
    <row r="1441" spans="1:28" ht="90" x14ac:dyDescent="0.45">
      <c r="A1441" s="6">
        <v>2668</v>
      </c>
      <c r="B1441" s="6">
        <v>87830</v>
      </c>
      <c r="C1441" s="7" t="s">
        <v>470</v>
      </c>
      <c r="D1441" s="8" t="s">
        <v>42</v>
      </c>
      <c r="E1441" s="7" t="s">
        <v>70</v>
      </c>
      <c r="F1441" s="6">
        <v>0.04</v>
      </c>
      <c r="G1441" s="6">
        <v>10.4</v>
      </c>
      <c r="H1441" s="6">
        <v>5.4</v>
      </c>
      <c r="I1441" s="7" t="s">
        <v>43</v>
      </c>
      <c r="J1441" s="7" t="s">
        <v>62</v>
      </c>
      <c r="K1441" s="7" t="s">
        <v>32</v>
      </c>
      <c r="L1441" s="7" t="s">
        <v>99</v>
      </c>
      <c r="M1441" s="7" t="s">
        <v>94</v>
      </c>
      <c r="N1441" s="7" t="s">
        <v>2545</v>
      </c>
      <c r="O1441" s="6">
        <v>0.51</v>
      </c>
      <c r="P1441" s="7" t="s">
        <v>36</v>
      </c>
      <c r="Q1441" s="7" t="s">
        <v>49</v>
      </c>
      <c r="R1441" s="7" t="s">
        <v>472</v>
      </c>
      <c r="S1441" s="8" t="s">
        <v>473</v>
      </c>
      <c r="T1441" s="6">
        <v>57701</v>
      </c>
      <c r="U1441" s="9">
        <v>42091</v>
      </c>
      <c r="V1441" s="9">
        <v>42092</v>
      </c>
      <c r="W1441" s="9" t="s">
        <v>2275</v>
      </c>
      <c r="X1441" s="10">
        <f>NETWORKDAYS(Table1[[#This Row],[Order Date]],Table1[[#This Row],[Ship Date]])</f>
        <v>0</v>
      </c>
      <c r="Y1441" s="6">
        <v>29.98</v>
      </c>
      <c r="Z1441" s="6">
        <v>12</v>
      </c>
      <c r="AA1441" s="6">
        <v>130.74</v>
      </c>
      <c r="AB1441" s="6">
        <v>10.36</v>
      </c>
    </row>
    <row r="1442" spans="1:28" ht="26.25" x14ac:dyDescent="0.45">
      <c r="A1442" s="6">
        <v>2668</v>
      </c>
      <c r="B1442" s="6">
        <v>87830</v>
      </c>
      <c r="C1442" s="7" t="s">
        <v>470</v>
      </c>
      <c r="D1442" s="8" t="s">
        <v>42</v>
      </c>
      <c r="E1442" s="7" t="s">
        <v>70</v>
      </c>
      <c r="F1442" s="6">
        <v>0.08</v>
      </c>
      <c r="G1442" s="6">
        <v>4.28</v>
      </c>
      <c r="H1442" s="6">
        <v>4.79</v>
      </c>
      <c r="I1442" s="7" t="s">
        <v>43</v>
      </c>
      <c r="J1442" s="7" t="s">
        <v>62</v>
      </c>
      <c r="K1442" s="7" t="s">
        <v>45</v>
      </c>
      <c r="L1442" s="7" t="s">
        <v>55</v>
      </c>
      <c r="M1442" s="7" t="s">
        <v>47</v>
      </c>
      <c r="N1442" s="7" t="s">
        <v>2546</v>
      </c>
      <c r="O1442" s="6">
        <v>0.4</v>
      </c>
      <c r="P1442" s="7" t="s">
        <v>36</v>
      </c>
      <c r="Q1442" s="7" t="s">
        <v>49</v>
      </c>
      <c r="R1442" s="7" t="s">
        <v>472</v>
      </c>
      <c r="S1442" s="8" t="s">
        <v>473</v>
      </c>
      <c r="T1442" s="6">
        <v>57701</v>
      </c>
      <c r="U1442" s="9">
        <v>42091</v>
      </c>
      <c r="V1442" s="9">
        <v>42093</v>
      </c>
      <c r="W1442" s="9" t="s">
        <v>2275</v>
      </c>
      <c r="X1442" s="10">
        <f>NETWORKDAYS(Table1[[#This Row],[Order Date]],Table1[[#This Row],[Ship Date]])</f>
        <v>1</v>
      </c>
      <c r="Y1442" s="6">
        <v>-121.2</v>
      </c>
      <c r="Z1442" s="6">
        <v>12</v>
      </c>
      <c r="AA1442" s="6">
        <v>49.87</v>
      </c>
      <c r="AB1442" s="6">
        <v>4.2</v>
      </c>
    </row>
    <row r="1443" spans="1:28" ht="64.5" x14ac:dyDescent="0.45">
      <c r="A1443" s="6">
        <v>2968</v>
      </c>
      <c r="B1443" s="6">
        <v>86086</v>
      </c>
      <c r="C1443" s="7" t="s">
        <v>1229</v>
      </c>
      <c r="D1443" s="8" t="s">
        <v>28</v>
      </c>
      <c r="E1443" s="7" t="s">
        <v>70</v>
      </c>
      <c r="F1443" s="6">
        <v>0.06</v>
      </c>
      <c r="G1443" s="6">
        <v>363.25</v>
      </c>
      <c r="H1443" s="6">
        <v>19.989999999999998</v>
      </c>
      <c r="I1443" s="7" t="s">
        <v>43</v>
      </c>
      <c r="J1443" s="7" t="s">
        <v>31</v>
      </c>
      <c r="K1443" s="7" t="s">
        <v>45</v>
      </c>
      <c r="L1443" s="7" t="s">
        <v>63</v>
      </c>
      <c r="M1443" s="7" t="s">
        <v>47</v>
      </c>
      <c r="N1443" s="7" t="s">
        <v>450</v>
      </c>
      <c r="O1443" s="6">
        <v>0.56999999999999995</v>
      </c>
      <c r="P1443" s="7" t="s">
        <v>36</v>
      </c>
      <c r="Q1443" s="7" t="s">
        <v>37</v>
      </c>
      <c r="R1443" s="7" t="s">
        <v>96</v>
      </c>
      <c r="S1443" s="8" t="s">
        <v>1231</v>
      </c>
      <c r="T1443" s="6">
        <v>33021</v>
      </c>
      <c r="U1443" s="9">
        <v>42091</v>
      </c>
      <c r="V1443" s="9">
        <v>42093</v>
      </c>
      <c r="W1443" s="9" t="s">
        <v>2275</v>
      </c>
      <c r="X1443" s="10">
        <f>NETWORKDAYS(Table1[[#This Row],[Order Date]],Table1[[#This Row],[Ship Date]])</f>
        <v>1</v>
      </c>
      <c r="Y1443" s="6">
        <v>36.164099999999998</v>
      </c>
      <c r="Z1443" s="6">
        <v>1</v>
      </c>
      <c r="AA1443" s="6">
        <v>344.87</v>
      </c>
      <c r="AB1443" s="6">
        <v>363.19</v>
      </c>
    </row>
    <row r="1444" spans="1:28" ht="51.75" x14ac:dyDescent="0.45">
      <c r="A1444" s="6">
        <v>800</v>
      </c>
      <c r="B1444" s="6">
        <v>89910</v>
      </c>
      <c r="C1444" s="7" t="s">
        <v>2547</v>
      </c>
      <c r="D1444" s="8" t="s">
        <v>53</v>
      </c>
      <c r="E1444" s="7" t="s">
        <v>79</v>
      </c>
      <c r="F1444" s="6">
        <v>0.04</v>
      </c>
      <c r="G1444" s="6">
        <v>50.98</v>
      </c>
      <c r="H1444" s="6">
        <v>6.5</v>
      </c>
      <c r="I1444" s="7" t="s">
        <v>43</v>
      </c>
      <c r="J1444" s="7" t="s">
        <v>44</v>
      </c>
      <c r="K1444" s="7" t="s">
        <v>71</v>
      </c>
      <c r="L1444" s="7" t="s">
        <v>93</v>
      </c>
      <c r="M1444" s="7" t="s">
        <v>47</v>
      </c>
      <c r="N1444" s="7" t="s">
        <v>2521</v>
      </c>
      <c r="O1444" s="6">
        <v>0.73</v>
      </c>
      <c r="P1444" s="7" t="s">
        <v>36</v>
      </c>
      <c r="Q1444" s="7" t="s">
        <v>58</v>
      </c>
      <c r="R1444" s="7" t="s">
        <v>114</v>
      </c>
      <c r="S1444" s="8" t="s">
        <v>675</v>
      </c>
      <c r="T1444" s="6">
        <v>84067</v>
      </c>
      <c r="U1444" s="9">
        <v>42091</v>
      </c>
      <c r="V1444" s="9">
        <v>42067</v>
      </c>
      <c r="W1444" s="9" t="s">
        <v>2275</v>
      </c>
      <c r="X1444" s="10">
        <f>NETWORKDAYS(Table1[[#This Row],[Order Date]],Table1[[#This Row],[Ship Date]])</f>
        <v>-18</v>
      </c>
      <c r="Y1444" s="6">
        <v>-13.28</v>
      </c>
      <c r="Z1444" s="6">
        <v>11</v>
      </c>
      <c r="AA1444" s="6">
        <v>568.25</v>
      </c>
      <c r="AB1444" s="6">
        <v>50.94</v>
      </c>
    </row>
    <row r="1445" spans="1:28" ht="26.25" x14ac:dyDescent="0.45">
      <c r="A1445" s="6">
        <v>800</v>
      </c>
      <c r="B1445" s="6">
        <v>89910</v>
      </c>
      <c r="C1445" s="7" t="s">
        <v>2547</v>
      </c>
      <c r="D1445" s="8" t="s">
        <v>53</v>
      </c>
      <c r="E1445" s="7" t="s">
        <v>79</v>
      </c>
      <c r="F1445" s="6">
        <v>0.02</v>
      </c>
      <c r="G1445" s="6">
        <v>6.48</v>
      </c>
      <c r="H1445" s="6">
        <v>5.14</v>
      </c>
      <c r="I1445" s="7" t="s">
        <v>43</v>
      </c>
      <c r="J1445" s="7" t="s">
        <v>44</v>
      </c>
      <c r="K1445" s="7" t="s">
        <v>45</v>
      </c>
      <c r="L1445" s="7" t="s">
        <v>55</v>
      </c>
      <c r="M1445" s="7" t="s">
        <v>47</v>
      </c>
      <c r="N1445" s="7" t="s">
        <v>2233</v>
      </c>
      <c r="O1445" s="6">
        <v>0.37</v>
      </c>
      <c r="P1445" s="7" t="s">
        <v>36</v>
      </c>
      <c r="Q1445" s="7" t="s">
        <v>58</v>
      </c>
      <c r="R1445" s="7" t="s">
        <v>114</v>
      </c>
      <c r="S1445" s="8" t="s">
        <v>675</v>
      </c>
      <c r="T1445" s="6">
        <v>84067</v>
      </c>
      <c r="U1445" s="9">
        <v>42091</v>
      </c>
      <c r="V1445" s="9">
        <v>42093</v>
      </c>
      <c r="W1445" s="9" t="s">
        <v>2275</v>
      </c>
      <c r="X1445" s="10">
        <f>NETWORKDAYS(Table1[[#This Row],[Order Date]],Table1[[#This Row],[Ship Date]])</f>
        <v>1</v>
      </c>
      <c r="Y1445" s="6">
        <v>-48.68</v>
      </c>
      <c r="Z1445" s="6">
        <v>19</v>
      </c>
      <c r="AA1445" s="6">
        <v>126.66</v>
      </c>
      <c r="AB1445" s="6">
        <v>6.46</v>
      </c>
    </row>
    <row r="1446" spans="1:28" ht="51.75" x14ac:dyDescent="0.45">
      <c r="A1446" s="6">
        <v>1738</v>
      </c>
      <c r="B1446" s="6">
        <v>85865</v>
      </c>
      <c r="C1446" s="7" t="s">
        <v>2103</v>
      </c>
      <c r="D1446" s="8" t="s">
        <v>28</v>
      </c>
      <c r="E1446" s="7" t="s">
        <v>86</v>
      </c>
      <c r="F1446" s="6">
        <v>0.08</v>
      </c>
      <c r="G1446" s="6">
        <v>175.99</v>
      </c>
      <c r="H1446" s="6">
        <v>4.99</v>
      </c>
      <c r="I1446" s="7" t="s">
        <v>43</v>
      </c>
      <c r="J1446" s="7" t="s">
        <v>62</v>
      </c>
      <c r="K1446" s="7" t="s">
        <v>71</v>
      </c>
      <c r="L1446" s="7" t="s">
        <v>234</v>
      </c>
      <c r="M1446" s="7" t="s">
        <v>47</v>
      </c>
      <c r="N1446" s="7" t="s">
        <v>1160</v>
      </c>
      <c r="O1446" s="6">
        <v>0.59</v>
      </c>
      <c r="P1446" s="7" t="s">
        <v>36</v>
      </c>
      <c r="Q1446" s="7" t="s">
        <v>37</v>
      </c>
      <c r="R1446" s="7" t="s">
        <v>65</v>
      </c>
      <c r="S1446" s="8" t="s">
        <v>2104</v>
      </c>
      <c r="T1446" s="6">
        <v>28052</v>
      </c>
      <c r="U1446" s="9">
        <v>42091</v>
      </c>
      <c r="V1446" s="9">
        <v>42091</v>
      </c>
      <c r="W1446" s="9" t="s">
        <v>2275</v>
      </c>
      <c r="X1446" s="10">
        <f>NETWORKDAYS(Table1[[#This Row],[Order Date]],Table1[[#This Row],[Ship Date]])</f>
        <v>0</v>
      </c>
      <c r="Y1446" s="6">
        <v>-16476.838</v>
      </c>
      <c r="Z1446" s="6">
        <v>10</v>
      </c>
      <c r="AA1446" s="6">
        <v>1486.34</v>
      </c>
      <c r="AB1446" s="6">
        <v>175.91</v>
      </c>
    </row>
    <row r="1447" spans="1:28" ht="51.75" x14ac:dyDescent="0.45">
      <c r="A1447" s="6">
        <v>2880</v>
      </c>
      <c r="B1447" s="6">
        <v>88626</v>
      </c>
      <c r="C1447" s="7" t="s">
        <v>2548</v>
      </c>
      <c r="D1447" s="8" t="s">
        <v>28</v>
      </c>
      <c r="E1447" s="7" t="s">
        <v>86</v>
      </c>
      <c r="F1447" s="6">
        <v>0.05</v>
      </c>
      <c r="G1447" s="6">
        <v>6.68</v>
      </c>
      <c r="H1447" s="6">
        <v>6.93</v>
      </c>
      <c r="I1447" s="7" t="s">
        <v>43</v>
      </c>
      <c r="J1447" s="7" t="s">
        <v>31</v>
      </c>
      <c r="K1447" s="7" t="s">
        <v>45</v>
      </c>
      <c r="L1447" s="7" t="s">
        <v>55</v>
      </c>
      <c r="M1447" s="7" t="s">
        <v>47</v>
      </c>
      <c r="N1447" s="7" t="s">
        <v>1845</v>
      </c>
      <c r="O1447" s="6">
        <v>0.37</v>
      </c>
      <c r="P1447" s="7" t="s">
        <v>36</v>
      </c>
      <c r="Q1447" s="7" t="s">
        <v>37</v>
      </c>
      <c r="R1447" s="7" t="s">
        <v>96</v>
      </c>
      <c r="S1447" s="8" t="s">
        <v>2549</v>
      </c>
      <c r="T1447" s="6">
        <v>33160</v>
      </c>
      <c r="U1447" s="9">
        <v>42091</v>
      </c>
      <c r="V1447" s="9">
        <v>42092</v>
      </c>
      <c r="W1447" s="9" t="s">
        <v>2275</v>
      </c>
      <c r="X1447" s="10">
        <f>NETWORKDAYS(Table1[[#This Row],[Order Date]],Table1[[#This Row],[Ship Date]])</f>
        <v>0</v>
      </c>
      <c r="Y1447" s="6">
        <v>-2.3519999999999999</v>
      </c>
      <c r="Z1447" s="6">
        <v>11</v>
      </c>
      <c r="AA1447" s="6">
        <v>77.2</v>
      </c>
      <c r="AB1447" s="6">
        <v>6.63</v>
      </c>
    </row>
    <row r="1448" spans="1:28" ht="64.5" x14ac:dyDescent="0.45">
      <c r="A1448" s="6">
        <v>2338</v>
      </c>
      <c r="B1448" s="6">
        <v>91481</v>
      </c>
      <c r="C1448" s="7" t="s">
        <v>1470</v>
      </c>
      <c r="D1448" s="8" t="s">
        <v>78</v>
      </c>
      <c r="E1448" s="7" t="s">
        <v>70</v>
      </c>
      <c r="F1448" s="6">
        <v>0.1</v>
      </c>
      <c r="G1448" s="6">
        <v>6.75</v>
      </c>
      <c r="H1448" s="6">
        <v>2.99</v>
      </c>
      <c r="I1448" s="7" t="s">
        <v>43</v>
      </c>
      <c r="J1448" s="7" t="s">
        <v>87</v>
      </c>
      <c r="K1448" s="7" t="s">
        <v>45</v>
      </c>
      <c r="L1448" s="7" t="s">
        <v>46</v>
      </c>
      <c r="M1448" s="7" t="s">
        <v>47</v>
      </c>
      <c r="N1448" s="7" t="s">
        <v>2550</v>
      </c>
      <c r="O1448" s="6">
        <v>0.35</v>
      </c>
      <c r="P1448" s="7" t="s">
        <v>36</v>
      </c>
      <c r="Q1448" s="7" t="s">
        <v>82</v>
      </c>
      <c r="R1448" s="7" t="s">
        <v>403</v>
      </c>
      <c r="S1448" s="8" t="s">
        <v>1471</v>
      </c>
      <c r="T1448" s="6">
        <v>20740</v>
      </c>
      <c r="U1448" s="9">
        <v>42092</v>
      </c>
      <c r="V1448" s="9">
        <v>42092</v>
      </c>
      <c r="W1448" s="9" t="s">
        <v>2275</v>
      </c>
      <c r="X1448" s="10">
        <f>NETWORKDAYS(Table1[[#This Row],[Order Date]],Table1[[#This Row],[Ship Date]])</f>
        <v>0</v>
      </c>
      <c r="Y1448" s="6">
        <v>18.147500000000001</v>
      </c>
      <c r="Z1448" s="6">
        <v>15</v>
      </c>
      <c r="AA1448" s="6">
        <v>96.13</v>
      </c>
      <c r="AB1448" s="6">
        <v>6.65</v>
      </c>
    </row>
    <row r="1449" spans="1:28" ht="51.75" x14ac:dyDescent="0.45">
      <c r="A1449" s="6">
        <v>2530</v>
      </c>
      <c r="B1449" s="6">
        <v>87451</v>
      </c>
      <c r="C1449" s="7" t="s">
        <v>2551</v>
      </c>
      <c r="D1449" s="8" t="s">
        <v>53</v>
      </c>
      <c r="E1449" s="7" t="s">
        <v>70</v>
      </c>
      <c r="F1449" s="6">
        <v>0.04</v>
      </c>
      <c r="G1449" s="6">
        <v>40.98</v>
      </c>
      <c r="H1449" s="6">
        <v>6.5</v>
      </c>
      <c r="I1449" s="7" t="s">
        <v>43</v>
      </c>
      <c r="J1449" s="7" t="s">
        <v>31</v>
      </c>
      <c r="K1449" s="7" t="s">
        <v>71</v>
      </c>
      <c r="L1449" s="7" t="s">
        <v>93</v>
      </c>
      <c r="M1449" s="7" t="s">
        <v>47</v>
      </c>
      <c r="N1449" s="7" t="s">
        <v>1464</v>
      </c>
      <c r="O1449" s="6">
        <v>0.74</v>
      </c>
      <c r="P1449" s="7" t="s">
        <v>36</v>
      </c>
      <c r="Q1449" s="7" t="s">
        <v>58</v>
      </c>
      <c r="R1449" s="7" t="s">
        <v>59</v>
      </c>
      <c r="S1449" s="8" t="s">
        <v>2552</v>
      </c>
      <c r="T1449" s="6">
        <v>92307</v>
      </c>
      <c r="U1449" s="9">
        <v>42092</v>
      </c>
      <c r="V1449" s="9">
        <v>42093</v>
      </c>
      <c r="W1449" s="9" t="s">
        <v>2275</v>
      </c>
      <c r="X1449" s="10">
        <f>NETWORKDAYS(Table1[[#This Row],[Order Date]],Table1[[#This Row],[Ship Date]])</f>
        <v>1</v>
      </c>
      <c r="Y1449" s="6">
        <v>-89.5</v>
      </c>
      <c r="Z1449" s="6">
        <v>7</v>
      </c>
      <c r="AA1449" s="6">
        <v>277.07</v>
      </c>
      <c r="AB1449" s="6">
        <v>40.94</v>
      </c>
    </row>
    <row r="1450" spans="1:28" ht="51.75" x14ac:dyDescent="0.45">
      <c r="A1450" s="6">
        <v>2534</v>
      </c>
      <c r="B1450" s="6">
        <v>87451</v>
      </c>
      <c r="C1450" s="7" t="s">
        <v>2553</v>
      </c>
      <c r="D1450" s="8" t="s">
        <v>78</v>
      </c>
      <c r="E1450" s="7" t="s">
        <v>70</v>
      </c>
      <c r="F1450" s="6">
        <v>0.05</v>
      </c>
      <c r="G1450" s="6">
        <v>35.99</v>
      </c>
      <c r="H1450" s="6">
        <v>3.3</v>
      </c>
      <c r="I1450" s="7" t="s">
        <v>43</v>
      </c>
      <c r="J1450" s="7" t="s">
        <v>31</v>
      </c>
      <c r="K1450" s="7" t="s">
        <v>71</v>
      </c>
      <c r="L1450" s="7" t="s">
        <v>234</v>
      </c>
      <c r="M1450" s="7" t="s">
        <v>94</v>
      </c>
      <c r="N1450" s="7" t="s">
        <v>2268</v>
      </c>
      <c r="O1450" s="6">
        <v>0.39</v>
      </c>
      <c r="P1450" s="7" t="s">
        <v>36</v>
      </c>
      <c r="Q1450" s="7" t="s">
        <v>82</v>
      </c>
      <c r="R1450" s="7" t="s">
        <v>298</v>
      </c>
      <c r="S1450" s="8" t="s">
        <v>1770</v>
      </c>
      <c r="T1450" s="6">
        <v>4401</v>
      </c>
      <c r="U1450" s="9">
        <v>42092</v>
      </c>
      <c r="V1450" s="9">
        <v>42094</v>
      </c>
      <c r="W1450" s="9" t="s">
        <v>2275</v>
      </c>
      <c r="X1450" s="10">
        <f>NETWORKDAYS(Table1[[#This Row],[Order Date]],Table1[[#This Row],[Ship Date]])</f>
        <v>2</v>
      </c>
      <c r="Y1450" s="6">
        <v>103.2723</v>
      </c>
      <c r="Z1450" s="6">
        <v>5</v>
      </c>
      <c r="AA1450" s="6">
        <v>149.66999999999999</v>
      </c>
      <c r="AB1450" s="6">
        <v>35.94</v>
      </c>
    </row>
    <row r="1451" spans="1:28" ht="51.75" x14ac:dyDescent="0.45">
      <c r="A1451" s="6">
        <v>1028</v>
      </c>
      <c r="B1451" s="6">
        <v>89006</v>
      </c>
      <c r="C1451" s="7" t="s">
        <v>2554</v>
      </c>
      <c r="D1451" s="8" t="s">
        <v>78</v>
      </c>
      <c r="E1451" s="7" t="s">
        <v>86</v>
      </c>
      <c r="F1451" s="6">
        <v>7.0000000000000007E-2</v>
      </c>
      <c r="G1451" s="6">
        <v>7.08</v>
      </c>
      <c r="H1451" s="6">
        <v>2.35</v>
      </c>
      <c r="I1451" s="7" t="s">
        <v>54</v>
      </c>
      <c r="J1451" s="7" t="s">
        <v>31</v>
      </c>
      <c r="K1451" s="7" t="s">
        <v>45</v>
      </c>
      <c r="L1451" s="7" t="s">
        <v>105</v>
      </c>
      <c r="M1451" s="7" t="s">
        <v>56</v>
      </c>
      <c r="N1451" s="7" t="s">
        <v>2555</v>
      </c>
      <c r="O1451" s="6">
        <v>0.47</v>
      </c>
      <c r="P1451" s="7" t="s">
        <v>36</v>
      </c>
      <c r="Q1451" s="7" t="s">
        <v>82</v>
      </c>
      <c r="R1451" s="7" t="s">
        <v>83</v>
      </c>
      <c r="S1451" s="8" t="s">
        <v>2556</v>
      </c>
      <c r="T1451" s="6">
        <v>11725</v>
      </c>
      <c r="U1451" s="9">
        <v>42092</v>
      </c>
      <c r="V1451" s="9">
        <v>42093</v>
      </c>
      <c r="W1451" s="9" t="s">
        <v>2275</v>
      </c>
      <c r="X1451" s="10">
        <f>NETWORKDAYS(Table1[[#This Row],[Order Date]],Table1[[#This Row],[Ship Date]])</f>
        <v>1</v>
      </c>
      <c r="Y1451" s="6">
        <v>30.49</v>
      </c>
      <c r="Z1451" s="6">
        <v>13</v>
      </c>
      <c r="AA1451" s="6">
        <v>93.82</v>
      </c>
      <c r="AB1451" s="6">
        <v>7.01</v>
      </c>
    </row>
    <row r="1452" spans="1:28" ht="64.5" x14ac:dyDescent="0.45">
      <c r="A1452" s="6">
        <v>1129</v>
      </c>
      <c r="B1452" s="6">
        <v>49125</v>
      </c>
      <c r="C1452" s="7" t="s">
        <v>1122</v>
      </c>
      <c r="D1452" s="8" t="s">
        <v>78</v>
      </c>
      <c r="E1452" s="7" t="s">
        <v>147</v>
      </c>
      <c r="F1452" s="6">
        <v>0.05</v>
      </c>
      <c r="G1452" s="6">
        <v>5.78</v>
      </c>
      <c r="H1452" s="6">
        <v>7.64</v>
      </c>
      <c r="I1452" s="7" t="s">
        <v>54</v>
      </c>
      <c r="J1452" s="7" t="s">
        <v>62</v>
      </c>
      <c r="K1452" s="7" t="s">
        <v>45</v>
      </c>
      <c r="L1452" s="7" t="s">
        <v>55</v>
      </c>
      <c r="M1452" s="7" t="s">
        <v>47</v>
      </c>
      <c r="N1452" s="7" t="s">
        <v>2557</v>
      </c>
      <c r="O1452" s="6">
        <v>0.36</v>
      </c>
      <c r="P1452" s="7" t="s">
        <v>36</v>
      </c>
      <c r="Q1452" s="7" t="s">
        <v>82</v>
      </c>
      <c r="R1452" s="7" t="s">
        <v>152</v>
      </c>
      <c r="S1452" s="8" t="s">
        <v>153</v>
      </c>
      <c r="T1452" s="6">
        <v>2118</v>
      </c>
      <c r="U1452" s="9">
        <v>42092</v>
      </c>
      <c r="V1452" s="9">
        <v>42094</v>
      </c>
      <c r="W1452" s="9" t="s">
        <v>2275</v>
      </c>
      <c r="X1452" s="10">
        <f>NETWORKDAYS(Table1[[#This Row],[Order Date]],Table1[[#This Row],[Ship Date]])</f>
        <v>2</v>
      </c>
      <c r="Y1452" s="6">
        <v>-116.05</v>
      </c>
      <c r="Z1452" s="6">
        <v>29</v>
      </c>
      <c r="AA1452" s="6">
        <v>177.41</v>
      </c>
      <c r="AB1452" s="6">
        <v>5.73</v>
      </c>
    </row>
    <row r="1453" spans="1:28" ht="77.25" x14ac:dyDescent="0.45">
      <c r="A1453" s="6">
        <v>1237</v>
      </c>
      <c r="B1453" s="6">
        <v>86076</v>
      </c>
      <c r="C1453" s="7" t="s">
        <v>2558</v>
      </c>
      <c r="D1453" s="8" t="s">
        <v>42</v>
      </c>
      <c r="E1453" s="7" t="s">
        <v>147</v>
      </c>
      <c r="F1453" s="6">
        <v>0.02</v>
      </c>
      <c r="G1453" s="6">
        <v>7.38</v>
      </c>
      <c r="H1453" s="6">
        <v>5.21</v>
      </c>
      <c r="I1453" s="7" t="s">
        <v>43</v>
      </c>
      <c r="J1453" s="7" t="s">
        <v>62</v>
      </c>
      <c r="K1453" s="7" t="s">
        <v>32</v>
      </c>
      <c r="L1453" s="7" t="s">
        <v>99</v>
      </c>
      <c r="M1453" s="7" t="s">
        <v>47</v>
      </c>
      <c r="N1453" s="7" t="s">
        <v>2150</v>
      </c>
      <c r="O1453" s="6">
        <v>0.56000000000000005</v>
      </c>
      <c r="P1453" s="7" t="s">
        <v>36</v>
      </c>
      <c r="Q1453" s="7" t="s">
        <v>49</v>
      </c>
      <c r="R1453" s="7" t="s">
        <v>236</v>
      </c>
      <c r="S1453" s="8" t="s">
        <v>2559</v>
      </c>
      <c r="T1453" s="6">
        <v>75007</v>
      </c>
      <c r="U1453" s="9">
        <v>42092</v>
      </c>
      <c r="V1453" s="9">
        <v>42093</v>
      </c>
      <c r="W1453" s="9" t="s">
        <v>2275</v>
      </c>
      <c r="X1453" s="10">
        <f>NETWORKDAYS(Table1[[#This Row],[Order Date]],Table1[[#This Row],[Ship Date]])</f>
        <v>1</v>
      </c>
      <c r="Y1453" s="6">
        <v>7.74</v>
      </c>
      <c r="Z1453" s="6">
        <v>3</v>
      </c>
      <c r="AA1453" s="6">
        <v>24.52</v>
      </c>
      <c r="AB1453" s="6">
        <v>7.36</v>
      </c>
    </row>
    <row r="1454" spans="1:28" ht="51.75" x14ac:dyDescent="0.45">
      <c r="A1454" s="6">
        <v>3399</v>
      </c>
      <c r="B1454" s="6">
        <v>87534</v>
      </c>
      <c r="C1454" s="7" t="s">
        <v>2560</v>
      </c>
      <c r="D1454" s="8" t="s">
        <v>42</v>
      </c>
      <c r="E1454" s="7" t="s">
        <v>147</v>
      </c>
      <c r="F1454" s="6">
        <v>0.08</v>
      </c>
      <c r="G1454" s="6">
        <v>11.97</v>
      </c>
      <c r="H1454" s="6">
        <v>5.81</v>
      </c>
      <c r="I1454" s="7" t="s">
        <v>43</v>
      </c>
      <c r="J1454" s="7" t="s">
        <v>31</v>
      </c>
      <c r="K1454" s="7" t="s">
        <v>45</v>
      </c>
      <c r="L1454" s="7" t="s">
        <v>105</v>
      </c>
      <c r="M1454" s="7" t="s">
        <v>94</v>
      </c>
      <c r="N1454" s="7" t="s">
        <v>2487</v>
      </c>
      <c r="O1454" s="6">
        <v>0.6</v>
      </c>
      <c r="P1454" s="7" t="s">
        <v>36</v>
      </c>
      <c r="Q1454" s="7" t="s">
        <v>49</v>
      </c>
      <c r="R1454" s="7" t="s">
        <v>75</v>
      </c>
      <c r="S1454" s="8" t="s">
        <v>904</v>
      </c>
      <c r="T1454" s="6">
        <v>60016</v>
      </c>
      <c r="U1454" s="9">
        <v>42092</v>
      </c>
      <c r="V1454" s="9">
        <v>42094</v>
      </c>
      <c r="W1454" s="9" t="s">
        <v>2275</v>
      </c>
      <c r="X1454" s="10">
        <f>NETWORKDAYS(Table1[[#This Row],[Order Date]],Table1[[#This Row],[Ship Date]])</f>
        <v>2</v>
      </c>
      <c r="Y1454" s="6">
        <v>-41.87</v>
      </c>
      <c r="Z1454" s="6">
        <v>5</v>
      </c>
      <c r="AA1454" s="6">
        <v>59.98</v>
      </c>
      <c r="AB1454" s="6">
        <v>11.89</v>
      </c>
    </row>
    <row r="1455" spans="1:28" ht="77.25" x14ac:dyDescent="0.45">
      <c r="A1455" s="6">
        <v>3154</v>
      </c>
      <c r="B1455" s="6">
        <v>86901</v>
      </c>
      <c r="C1455" s="7" t="s">
        <v>1697</v>
      </c>
      <c r="D1455" s="8" t="s">
        <v>28</v>
      </c>
      <c r="E1455" s="7" t="s">
        <v>29</v>
      </c>
      <c r="F1455" s="6">
        <v>0.04</v>
      </c>
      <c r="G1455" s="6">
        <v>21.38</v>
      </c>
      <c r="H1455" s="6">
        <v>8.99</v>
      </c>
      <c r="I1455" s="7" t="s">
        <v>43</v>
      </c>
      <c r="J1455" s="7" t="s">
        <v>62</v>
      </c>
      <c r="K1455" s="7" t="s">
        <v>45</v>
      </c>
      <c r="L1455" s="7" t="s">
        <v>105</v>
      </c>
      <c r="M1455" s="7" t="s">
        <v>94</v>
      </c>
      <c r="N1455" s="7" t="s">
        <v>2380</v>
      </c>
      <c r="O1455" s="6">
        <v>0.59</v>
      </c>
      <c r="P1455" s="7" t="s">
        <v>36</v>
      </c>
      <c r="Q1455" s="7" t="s">
        <v>37</v>
      </c>
      <c r="R1455" s="7" t="s">
        <v>96</v>
      </c>
      <c r="S1455" s="8" t="s">
        <v>1698</v>
      </c>
      <c r="T1455" s="6">
        <v>33710</v>
      </c>
      <c r="U1455" s="9">
        <v>42093</v>
      </c>
      <c r="V1455" s="9">
        <v>42093</v>
      </c>
      <c r="W1455" s="9" t="s">
        <v>2275</v>
      </c>
      <c r="X1455" s="10">
        <f>NETWORKDAYS(Table1[[#This Row],[Order Date]],Table1[[#This Row],[Ship Date]])</f>
        <v>1</v>
      </c>
      <c r="Y1455" s="6">
        <v>-51.66</v>
      </c>
      <c r="Z1455" s="6">
        <v>21</v>
      </c>
      <c r="AA1455" s="6">
        <v>443.66</v>
      </c>
      <c r="AB1455" s="6">
        <v>21.34</v>
      </c>
    </row>
    <row r="1456" spans="1:28" ht="26.25" x14ac:dyDescent="0.45">
      <c r="A1456" s="6">
        <v>3205</v>
      </c>
      <c r="B1456" s="6">
        <v>87933</v>
      </c>
      <c r="C1456" s="7" t="s">
        <v>2561</v>
      </c>
      <c r="D1456" s="8" t="s">
        <v>53</v>
      </c>
      <c r="E1456" s="7" t="s">
        <v>79</v>
      </c>
      <c r="F1456" s="6">
        <v>7.0000000000000007E-2</v>
      </c>
      <c r="G1456" s="6">
        <v>5.98</v>
      </c>
      <c r="H1456" s="6">
        <v>0.96</v>
      </c>
      <c r="I1456" s="7" t="s">
        <v>43</v>
      </c>
      <c r="J1456" s="7" t="s">
        <v>44</v>
      </c>
      <c r="K1456" s="7" t="s">
        <v>45</v>
      </c>
      <c r="L1456" s="7" t="s">
        <v>105</v>
      </c>
      <c r="M1456" s="7" t="s">
        <v>56</v>
      </c>
      <c r="N1456" s="7" t="s">
        <v>604</v>
      </c>
      <c r="O1456" s="6">
        <v>0.6</v>
      </c>
      <c r="P1456" s="7" t="s">
        <v>36</v>
      </c>
      <c r="Q1456" s="7" t="s">
        <v>58</v>
      </c>
      <c r="R1456" s="7" t="s">
        <v>184</v>
      </c>
      <c r="S1456" s="8" t="s">
        <v>1496</v>
      </c>
      <c r="T1456" s="6">
        <v>83440</v>
      </c>
      <c r="U1456" s="9">
        <v>42093</v>
      </c>
      <c r="V1456" s="9">
        <v>42067</v>
      </c>
      <c r="W1456" s="9" t="s">
        <v>2275</v>
      </c>
      <c r="X1456" s="10">
        <f>NETWORKDAYS(Table1[[#This Row],[Order Date]],Table1[[#This Row],[Ship Date]])</f>
        <v>-19</v>
      </c>
      <c r="Y1456" s="6">
        <v>32.83</v>
      </c>
      <c r="Z1456" s="6">
        <v>10</v>
      </c>
      <c r="AA1456" s="6">
        <v>56.4</v>
      </c>
      <c r="AB1456" s="6">
        <v>5.91</v>
      </c>
    </row>
    <row r="1457" spans="1:28" ht="102.75" x14ac:dyDescent="0.45">
      <c r="A1457" s="6">
        <v>271</v>
      </c>
      <c r="B1457" s="6">
        <v>88940</v>
      </c>
      <c r="C1457" s="7" t="s">
        <v>2562</v>
      </c>
      <c r="D1457" s="8" t="s">
        <v>28</v>
      </c>
      <c r="E1457" s="7" t="s">
        <v>86</v>
      </c>
      <c r="F1457" s="6">
        <v>0.1</v>
      </c>
      <c r="G1457" s="6">
        <v>80.97</v>
      </c>
      <c r="H1457" s="6">
        <v>30.06</v>
      </c>
      <c r="I1457" s="7" t="s">
        <v>30</v>
      </c>
      <c r="J1457" s="7" t="s">
        <v>31</v>
      </c>
      <c r="K1457" s="7" t="s">
        <v>71</v>
      </c>
      <c r="L1457" s="7" t="s">
        <v>72</v>
      </c>
      <c r="M1457" s="7" t="s">
        <v>34</v>
      </c>
      <c r="N1457" s="7" t="s">
        <v>1066</v>
      </c>
      <c r="O1457" s="6">
        <v>0.4</v>
      </c>
      <c r="P1457" s="7" t="s">
        <v>36</v>
      </c>
      <c r="Q1457" s="7" t="s">
        <v>37</v>
      </c>
      <c r="R1457" s="7" t="s">
        <v>252</v>
      </c>
      <c r="S1457" s="8" t="s">
        <v>2445</v>
      </c>
      <c r="T1457" s="6">
        <v>30297</v>
      </c>
      <c r="U1457" s="9">
        <v>42093</v>
      </c>
      <c r="V1457" s="9">
        <v>42094</v>
      </c>
      <c r="W1457" s="9" t="s">
        <v>2275</v>
      </c>
      <c r="X1457" s="10">
        <f>NETWORKDAYS(Table1[[#This Row],[Order Date]],Table1[[#This Row],[Ship Date]])</f>
        <v>2</v>
      </c>
      <c r="Y1457" s="6">
        <v>128.02529999999999</v>
      </c>
      <c r="Z1457" s="6">
        <v>12</v>
      </c>
      <c r="AA1457" s="6">
        <v>899.81</v>
      </c>
      <c r="AB1457" s="6">
        <v>80.87</v>
      </c>
    </row>
    <row r="1458" spans="1:28" ht="90" x14ac:dyDescent="0.45">
      <c r="A1458" s="6">
        <v>1315</v>
      </c>
      <c r="B1458" s="6">
        <v>87602</v>
      </c>
      <c r="C1458" s="7" t="s">
        <v>2563</v>
      </c>
      <c r="D1458" s="8" t="s">
        <v>53</v>
      </c>
      <c r="E1458" s="7" t="s">
        <v>86</v>
      </c>
      <c r="F1458" s="6">
        <v>0</v>
      </c>
      <c r="G1458" s="6">
        <v>4.91</v>
      </c>
      <c r="H1458" s="6">
        <v>5.68</v>
      </c>
      <c r="I1458" s="7" t="s">
        <v>43</v>
      </c>
      <c r="J1458" s="7" t="s">
        <v>87</v>
      </c>
      <c r="K1458" s="7" t="s">
        <v>45</v>
      </c>
      <c r="L1458" s="7" t="s">
        <v>46</v>
      </c>
      <c r="M1458" s="7" t="s">
        <v>47</v>
      </c>
      <c r="N1458" s="7" t="s">
        <v>2085</v>
      </c>
      <c r="O1458" s="6">
        <v>0.36</v>
      </c>
      <c r="P1458" s="7" t="s">
        <v>36</v>
      </c>
      <c r="Q1458" s="7" t="s">
        <v>58</v>
      </c>
      <c r="R1458" s="7" t="s">
        <v>442</v>
      </c>
      <c r="S1458" s="8" t="s">
        <v>2564</v>
      </c>
      <c r="T1458" s="6">
        <v>80906</v>
      </c>
      <c r="U1458" s="9">
        <v>42093</v>
      </c>
      <c r="V1458" s="9">
        <v>42094</v>
      </c>
      <c r="W1458" s="9" t="s">
        <v>2275</v>
      </c>
      <c r="X1458" s="10">
        <f>NETWORKDAYS(Table1[[#This Row],[Order Date]],Table1[[#This Row],[Ship Date]])</f>
        <v>2</v>
      </c>
      <c r="Y1458" s="6">
        <v>-95.047499999999999</v>
      </c>
      <c r="Z1458" s="6">
        <v>9</v>
      </c>
      <c r="AA1458" s="6">
        <v>48.3</v>
      </c>
      <c r="AB1458" s="6">
        <v>4.91</v>
      </c>
    </row>
    <row r="1459" spans="1:28" ht="26.25" x14ac:dyDescent="0.45">
      <c r="A1459" s="6">
        <v>623</v>
      </c>
      <c r="B1459" s="6">
        <v>91433</v>
      </c>
      <c r="C1459" s="7" t="s">
        <v>2565</v>
      </c>
      <c r="D1459" s="8" t="s">
        <v>78</v>
      </c>
      <c r="E1459" s="7" t="s">
        <v>70</v>
      </c>
      <c r="F1459" s="6">
        <v>0.05</v>
      </c>
      <c r="G1459" s="6">
        <v>6.48</v>
      </c>
      <c r="H1459" s="6">
        <v>8.4</v>
      </c>
      <c r="I1459" s="7" t="s">
        <v>43</v>
      </c>
      <c r="J1459" s="7" t="s">
        <v>87</v>
      </c>
      <c r="K1459" s="7" t="s">
        <v>45</v>
      </c>
      <c r="L1459" s="7" t="s">
        <v>55</v>
      </c>
      <c r="M1459" s="7" t="s">
        <v>47</v>
      </c>
      <c r="N1459" s="7" t="s">
        <v>1910</v>
      </c>
      <c r="O1459" s="6">
        <v>0.37</v>
      </c>
      <c r="P1459" s="7" t="s">
        <v>36</v>
      </c>
      <c r="Q1459" s="7" t="s">
        <v>82</v>
      </c>
      <c r="R1459" s="7" t="s">
        <v>302</v>
      </c>
      <c r="S1459" s="8" t="s">
        <v>2566</v>
      </c>
      <c r="T1459" s="6">
        <v>3101</v>
      </c>
      <c r="U1459" s="9">
        <v>42095</v>
      </c>
      <c r="V1459" s="9">
        <v>42067</v>
      </c>
      <c r="W1459" s="9" t="s">
        <v>2275</v>
      </c>
      <c r="X1459" s="10">
        <f>NETWORKDAYS(Table1[[#This Row],[Order Date]],Table1[[#This Row],[Ship Date]])</f>
        <v>-21</v>
      </c>
      <c r="Y1459" s="6">
        <v>-226.34639999999999</v>
      </c>
      <c r="Z1459" s="6">
        <v>21</v>
      </c>
      <c r="AA1459" s="6">
        <v>136.99</v>
      </c>
      <c r="AB1459" s="6">
        <v>6.43</v>
      </c>
    </row>
    <row r="1460" spans="1:28" ht="51.75" x14ac:dyDescent="0.45">
      <c r="A1460" s="6">
        <v>1849</v>
      </c>
      <c r="B1460" s="6">
        <v>89697</v>
      </c>
      <c r="C1460" s="7" t="s">
        <v>1371</v>
      </c>
      <c r="D1460" s="8" t="s">
        <v>28</v>
      </c>
      <c r="E1460" s="7" t="s">
        <v>70</v>
      </c>
      <c r="F1460" s="6">
        <v>0.09</v>
      </c>
      <c r="G1460" s="6">
        <v>35.99</v>
      </c>
      <c r="H1460" s="6">
        <v>1.1000000000000001</v>
      </c>
      <c r="I1460" s="7" t="s">
        <v>43</v>
      </c>
      <c r="J1460" s="7" t="s">
        <v>44</v>
      </c>
      <c r="K1460" s="7" t="s">
        <v>71</v>
      </c>
      <c r="L1460" s="7" t="s">
        <v>234</v>
      </c>
      <c r="M1460" s="7" t="s">
        <v>47</v>
      </c>
      <c r="N1460" s="7" t="s">
        <v>1184</v>
      </c>
      <c r="O1460" s="6">
        <v>0.55000000000000004</v>
      </c>
      <c r="P1460" s="7" t="s">
        <v>36</v>
      </c>
      <c r="Q1460" s="7" t="s">
        <v>37</v>
      </c>
      <c r="R1460" s="7" t="s">
        <v>128</v>
      </c>
      <c r="S1460" s="8" t="s">
        <v>1373</v>
      </c>
      <c r="T1460" s="6">
        <v>36330</v>
      </c>
      <c r="U1460" s="9">
        <v>42095</v>
      </c>
      <c r="V1460" s="9">
        <v>42067</v>
      </c>
      <c r="W1460" s="9" t="s">
        <v>2275</v>
      </c>
      <c r="X1460" s="10">
        <f>NETWORKDAYS(Table1[[#This Row],[Order Date]],Table1[[#This Row],[Ship Date]])</f>
        <v>-21</v>
      </c>
      <c r="Y1460" s="6">
        <v>19.350000000000001</v>
      </c>
      <c r="Z1460" s="6">
        <v>8</v>
      </c>
      <c r="AA1460" s="6">
        <v>222.71</v>
      </c>
      <c r="AB1460" s="6">
        <v>35.9</v>
      </c>
    </row>
    <row r="1461" spans="1:28" ht="64.5" x14ac:dyDescent="0.45">
      <c r="A1461" s="6">
        <v>568</v>
      </c>
      <c r="B1461" s="6">
        <v>88882</v>
      </c>
      <c r="C1461" s="7" t="s">
        <v>317</v>
      </c>
      <c r="D1461" s="8" t="s">
        <v>28</v>
      </c>
      <c r="E1461" s="7" t="s">
        <v>86</v>
      </c>
      <c r="F1461" s="6">
        <v>0.08</v>
      </c>
      <c r="G1461" s="6">
        <v>67.28</v>
      </c>
      <c r="H1461" s="6">
        <v>19.989999999999998</v>
      </c>
      <c r="I1461" s="7" t="s">
        <v>54</v>
      </c>
      <c r="J1461" s="7" t="s">
        <v>44</v>
      </c>
      <c r="K1461" s="7" t="s">
        <v>45</v>
      </c>
      <c r="L1461" s="7" t="s">
        <v>46</v>
      </c>
      <c r="M1461" s="7" t="s">
        <v>47</v>
      </c>
      <c r="N1461" s="7" t="s">
        <v>2567</v>
      </c>
      <c r="O1461" s="6">
        <v>0.4</v>
      </c>
      <c r="P1461" s="7" t="s">
        <v>36</v>
      </c>
      <c r="Q1461" s="7" t="s">
        <v>37</v>
      </c>
      <c r="R1461" s="7" t="s">
        <v>38</v>
      </c>
      <c r="S1461" s="8" t="s">
        <v>319</v>
      </c>
      <c r="T1461" s="6">
        <v>39701</v>
      </c>
      <c r="U1461" s="9">
        <v>42095</v>
      </c>
      <c r="V1461" s="9">
        <v>42067</v>
      </c>
      <c r="W1461" s="9" t="s">
        <v>2275</v>
      </c>
      <c r="X1461" s="10">
        <f>NETWORKDAYS(Table1[[#This Row],[Order Date]],Table1[[#This Row],[Ship Date]])</f>
        <v>-21</v>
      </c>
      <c r="Y1461" s="6">
        <v>224.85059999999999</v>
      </c>
      <c r="Z1461" s="6">
        <v>16</v>
      </c>
      <c r="AA1461" s="6">
        <v>1066.54</v>
      </c>
      <c r="AB1461" s="6">
        <v>67.2</v>
      </c>
    </row>
    <row r="1462" spans="1:28" ht="90" x14ac:dyDescent="0.45">
      <c r="A1462" s="6">
        <v>3306</v>
      </c>
      <c r="B1462" s="6">
        <v>90461</v>
      </c>
      <c r="C1462" s="7" t="s">
        <v>2568</v>
      </c>
      <c r="D1462" s="8" t="s">
        <v>78</v>
      </c>
      <c r="E1462" s="7" t="s">
        <v>86</v>
      </c>
      <c r="F1462" s="6">
        <v>0.06</v>
      </c>
      <c r="G1462" s="6">
        <v>11.33</v>
      </c>
      <c r="H1462" s="6">
        <v>6.12</v>
      </c>
      <c r="I1462" s="7" t="s">
        <v>43</v>
      </c>
      <c r="J1462" s="7" t="s">
        <v>31</v>
      </c>
      <c r="K1462" s="7" t="s">
        <v>45</v>
      </c>
      <c r="L1462" s="7" t="s">
        <v>63</v>
      </c>
      <c r="M1462" s="7" t="s">
        <v>112</v>
      </c>
      <c r="N1462" s="7" t="s">
        <v>2569</v>
      </c>
      <c r="O1462" s="6">
        <v>0.42</v>
      </c>
      <c r="P1462" s="7" t="s">
        <v>36</v>
      </c>
      <c r="Q1462" s="7" t="s">
        <v>82</v>
      </c>
      <c r="R1462" s="7" t="s">
        <v>294</v>
      </c>
      <c r="S1462" s="8" t="s">
        <v>2570</v>
      </c>
      <c r="T1462" s="6">
        <v>6320</v>
      </c>
      <c r="U1462" s="9">
        <v>42095</v>
      </c>
      <c r="V1462" s="9">
        <v>42067</v>
      </c>
      <c r="W1462" s="9" t="s">
        <v>2275</v>
      </c>
      <c r="X1462" s="10">
        <f>NETWORKDAYS(Table1[[#This Row],[Order Date]],Table1[[#This Row],[Ship Date]])</f>
        <v>-21</v>
      </c>
      <c r="Y1462" s="6">
        <v>-15.92</v>
      </c>
      <c r="Z1462" s="6">
        <v>1</v>
      </c>
      <c r="AA1462" s="6">
        <v>17.62</v>
      </c>
      <c r="AB1462" s="6">
        <v>11.27</v>
      </c>
    </row>
    <row r="1463" spans="1:28" ht="26.25" x14ac:dyDescent="0.45">
      <c r="A1463" s="6">
        <v>2859</v>
      </c>
      <c r="B1463" s="6">
        <v>88281</v>
      </c>
      <c r="C1463" s="7" t="s">
        <v>2571</v>
      </c>
      <c r="D1463" s="8" t="s">
        <v>28</v>
      </c>
      <c r="E1463" s="7" t="s">
        <v>147</v>
      </c>
      <c r="F1463" s="6">
        <v>0.03</v>
      </c>
      <c r="G1463" s="6">
        <v>142.86000000000001</v>
      </c>
      <c r="H1463" s="6">
        <v>19.989999999999998</v>
      </c>
      <c r="I1463" s="7" t="s">
        <v>43</v>
      </c>
      <c r="J1463" s="7" t="s">
        <v>62</v>
      </c>
      <c r="K1463" s="7" t="s">
        <v>45</v>
      </c>
      <c r="L1463" s="7" t="s">
        <v>187</v>
      </c>
      <c r="M1463" s="7" t="s">
        <v>47</v>
      </c>
      <c r="N1463" s="7" t="s">
        <v>2572</v>
      </c>
      <c r="O1463" s="6">
        <v>0.56000000000000005</v>
      </c>
      <c r="P1463" s="7" t="s">
        <v>36</v>
      </c>
      <c r="Q1463" s="7" t="s">
        <v>37</v>
      </c>
      <c r="R1463" s="7" t="s">
        <v>96</v>
      </c>
      <c r="S1463" s="8" t="s">
        <v>2573</v>
      </c>
      <c r="T1463" s="6">
        <v>32601</v>
      </c>
      <c r="U1463" s="9">
        <v>42095</v>
      </c>
      <c r="V1463" s="9">
        <v>42067</v>
      </c>
      <c r="W1463" s="9" t="s">
        <v>2275</v>
      </c>
      <c r="X1463" s="10">
        <f>NETWORKDAYS(Table1[[#This Row],[Order Date]],Table1[[#This Row],[Ship Date]])</f>
        <v>-21</v>
      </c>
      <c r="Y1463" s="6">
        <v>-8.3880999999999997</v>
      </c>
      <c r="Z1463" s="6">
        <v>23</v>
      </c>
      <c r="AA1463" s="6">
        <v>3292.02</v>
      </c>
      <c r="AB1463" s="6">
        <v>142.83000000000001</v>
      </c>
    </row>
    <row r="1464" spans="1:28" ht="77.25" x14ac:dyDescent="0.45">
      <c r="A1464" s="6">
        <v>228</v>
      </c>
      <c r="B1464" s="6">
        <v>88527</v>
      </c>
      <c r="C1464" s="7" t="s">
        <v>2574</v>
      </c>
      <c r="D1464" s="8" t="s">
        <v>28</v>
      </c>
      <c r="E1464" s="7" t="s">
        <v>86</v>
      </c>
      <c r="F1464" s="6">
        <v>0.03</v>
      </c>
      <c r="G1464" s="6">
        <v>60.89</v>
      </c>
      <c r="H1464" s="6">
        <v>32.409999999999997</v>
      </c>
      <c r="I1464" s="7" t="s">
        <v>30</v>
      </c>
      <c r="J1464" s="7" t="s">
        <v>31</v>
      </c>
      <c r="K1464" s="7" t="s">
        <v>32</v>
      </c>
      <c r="L1464" s="7" t="s">
        <v>80</v>
      </c>
      <c r="M1464" s="7" t="s">
        <v>73</v>
      </c>
      <c r="N1464" s="7" t="s">
        <v>2575</v>
      </c>
      <c r="O1464" s="6">
        <v>0.56000000000000005</v>
      </c>
      <c r="P1464" s="7" t="s">
        <v>36</v>
      </c>
      <c r="Q1464" s="7" t="s">
        <v>37</v>
      </c>
      <c r="R1464" s="7" t="s">
        <v>65</v>
      </c>
      <c r="S1464" s="8" t="s">
        <v>2576</v>
      </c>
      <c r="T1464" s="6">
        <v>28227</v>
      </c>
      <c r="U1464" s="9">
        <v>42096</v>
      </c>
      <c r="V1464" s="9">
        <v>42067</v>
      </c>
      <c r="W1464" s="9" t="s">
        <v>2275</v>
      </c>
      <c r="X1464" s="10">
        <f>NETWORKDAYS(Table1[[#This Row],[Order Date]],Table1[[#This Row],[Ship Date]])</f>
        <v>-22</v>
      </c>
      <c r="Y1464" s="6">
        <v>36.353999999999999</v>
      </c>
      <c r="Z1464" s="6">
        <v>7</v>
      </c>
      <c r="AA1464" s="6">
        <v>450.49</v>
      </c>
      <c r="AB1464" s="6">
        <v>60.86</v>
      </c>
    </row>
    <row r="1465" spans="1:28" ht="51.75" x14ac:dyDescent="0.45">
      <c r="A1465" s="6">
        <v>1777</v>
      </c>
      <c r="B1465" s="6">
        <v>89942</v>
      </c>
      <c r="C1465" s="7" t="s">
        <v>484</v>
      </c>
      <c r="D1465" s="8" t="s">
        <v>42</v>
      </c>
      <c r="E1465" s="7" t="s">
        <v>147</v>
      </c>
      <c r="F1465" s="6">
        <v>0.03</v>
      </c>
      <c r="G1465" s="6">
        <v>19.989999999999998</v>
      </c>
      <c r="H1465" s="6">
        <v>11.17</v>
      </c>
      <c r="I1465" s="7" t="s">
        <v>43</v>
      </c>
      <c r="J1465" s="7" t="s">
        <v>62</v>
      </c>
      <c r="K1465" s="7" t="s">
        <v>32</v>
      </c>
      <c r="L1465" s="7" t="s">
        <v>99</v>
      </c>
      <c r="M1465" s="7" t="s">
        <v>131</v>
      </c>
      <c r="N1465" s="7" t="s">
        <v>766</v>
      </c>
      <c r="O1465" s="6">
        <v>0.6</v>
      </c>
      <c r="P1465" s="7" t="s">
        <v>36</v>
      </c>
      <c r="Q1465" s="7" t="s">
        <v>49</v>
      </c>
      <c r="R1465" s="7" t="s">
        <v>256</v>
      </c>
      <c r="S1465" s="8" t="s">
        <v>486</v>
      </c>
      <c r="T1465" s="6">
        <v>46383</v>
      </c>
      <c r="U1465" s="9">
        <v>42096</v>
      </c>
      <c r="V1465" s="9">
        <v>42067</v>
      </c>
      <c r="W1465" s="9" t="s">
        <v>2275</v>
      </c>
      <c r="X1465" s="10">
        <f>NETWORKDAYS(Table1[[#This Row],[Order Date]],Table1[[#This Row],[Ship Date]])</f>
        <v>-22</v>
      </c>
      <c r="Y1465" s="6">
        <v>-20.8764</v>
      </c>
      <c r="Z1465" s="6">
        <v>12</v>
      </c>
      <c r="AA1465" s="6">
        <v>251.61</v>
      </c>
      <c r="AB1465" s="6">
        <v>19.96</v>
      </c>
    </row>
    <row r="1466" spans="1:28" ht="26.25" x14ac:dyDescent="0.45">
      <c r="A1466" s="6">
        <v>1670</v>
      </c>
      <c r="B1466" s="6">
        <v>86722</v>
      </c>
      <c r="C1466" s="7" t="s">
        <v>531</v>
      </c>
      <c r="D1466" s="8" t="s">
        <v>28</v>
      </c>
      <c r="E1466" s="7" t="s">
        <v>79</v>
      </c>
      <c r="F1466" s="6">
        <v>0</v>
      </c>
      <c r="G1466" s="6">
        <v>142.86000000000001</v>
      </c>
      <c r="H1466" s="6">
        <v>19.989999999999998</v>
      </c>
      <c r="I1466" s="7" t="s">
        <v>43</v>
      </c>
      <c r="J1466" s="7" t="s">
        <v>31</v>
      </c>
      <c r="K1466" s="7" t="s">
        <v>45</v>
      </c>
      <c r="L1466" s="7" t="s">
        <v>187</v>
      </c>
      <c r="M1466" s="7" t="s">
        <v>47</v>
      </c>
      <c r="N1466" s="7" t="s">
        <v>2572</v>
      </c>
      <c r="O1466" s="6">
        <v>0.56000000000000005</v>
      </c>
      <c r="P1466" s="7" t="s">
        <v>36</v>
      </c>
      <c r="Q1466" s="7" t="s">
        <v>37</v>
      </c>
      <c r="R1466" s="7" t="s">
        <v>169</v>
      </c>
      <c r="S1466" s="8" t="s">
        <v>306</v>
      </c>
      <c r="T1466" s="6">
        <v>24060</v>
      </c>
      <c r="U1466" s="9">
        <v>42118</v>
      </c>
      <c r="V1466" s="9">
        <v>42068</v>
      </c>
      <c r="W1466" s="9" t="s">
        <v>2275</v>
      </c>
      <c r="X1466" s="10">
        <f>NETWORKDAYS(Table1[[#This Row],[Order Date]],Table1[[#This Row],[Ship Date]])</f>
        <v>-37</v>
      </c>
      <c r="Y1466" s="6">
        <v>-739.32600000000002</v>
      </c>
      <c r="Z1466" s="6">
        <v>11</v>
      </c>
      <c r="AA1466" s="6">
        <v>1576.35</v>
      </c>
      <c r="AB1466" s="6">
        <v>142.86000000000001</v>
      </c>
    </row>
    <row r="1467" spans="1:28" ht="39" x14ac:dyDescent="0.45">
      <c r="A1467" s="6">
        <v>2394</v>
      </c>
      <c r="B1467" s="6">
        <v>86949</v>
      </c>
      <c r="C1467" s="7" t="s">
        <v>1802</v>
      </c>
      <c r="D1467" s="8" t="s">
        <v>28</v>
      </c>
      <c r="E1467" s="7" t="s">
        <v>29</v>
      </c>
      <c r="F1467" s="6">
        <v>0.01</v>
      </c>
      <c r="G1467" s="6">
        <v>11.7</v>
      </c>
      <c r="H1467" s="6">
        <v>5.63</v>
      </c>
      <c r="I1467" s="7" t="s">
        <v>43</v>
      </c>
      <c r="J1467" s="7" t="s">
        <v>62</v>
      </c>
      <c r="K1467" s="7" t="s">
        <v>45</v>
      </c>
      <c r="L1467" s="7" t="s">
        <v>46</v>
      </c>
      <c r="M1467" s="7" t="s">
        <v>47</v>
      </c>
      <c r="N1467" s="7" t="s">
        <v>2577</v>
      </c>
      <c r="O1467" s="6">
        <v>0.4</v>
      </c>
      <c r="P1467" s="7" t="s">
        <v>36</v>
      </c>
      <c r="Q1467" s="7" t="s">
        <v>37</v>
      </c>
      <c r="R1467" s="7" t="s">
        <v>252</v>
      </c>
      <c r="S1467" s="8" t="s">
        <v>1804</v>
      </c>
      <c r="T1467" s="6">
        <v>30328</v>
      </c>
      <c r="U1467" s="9">
        <v>42125</v>
      </c>
      <c r="V1467" s="9">
        <v>42068</v>
      </c>
      <c r="W1467" s="9" t="s">
        <v>2275</v>
      </c>
      <c r="X1467" s="10">
        <f>NETWORKDAYS(Table1[[#This Row],[Order Date]],Table1[[#This Row],[Ship Date]])</f>
        <v>-42</v>
      </c>
      <c r="Y1467" s="6">
        <v>39.21</v>
      </c>
      <c r="Z1467" s="6">
        <v>16</v>
      </c>
      <c r="AA1467" s="6">
        <v>196.69</v>
      </c>
      <c r="AB1467" s="6">
        <v>11.69</v>
      </c>
    </row>
    <row r="1468" spans="1:28" ht="26.25" x14ac:dyDescent="0.45">
      <c r="A1468" s="6">
        <v>2724</v>
      </c>
      <c r="B1468" s="6">
        <v>88959</v>
      </c>
      <c r="C1468" s="7" t="s">
        <v>1384</v>
      </c>
      <c r="D1468" s="8" t="s">
        <v>28</v>
      </c>
      <c r="E1468" s="7" t="s">
        <v>29</v>
      </c>
      <c r="F1468" s="6">
        <v>0.01</v>
      </c>
      <c r="G1468" s="6">
        <v>6.48</v>
      </c>
      <c r="H1468" s="6">
        <v>7.37</v>
      </c>
      <c r="I1468" s="7" t="s">
        <v>43</v>
      </c>
      <c r="J1468" s="7" t="s">
        <v>87</v>
      </c>
      <c r="K1468" s="7" t="s">
        <v>45</v>
      </c>
      <c r="L1468" s="7" t="s">
        <v>55</v>
      </c>
      <c r="M1468" s="7" t="s">
        <v>47</v>
      </c>
      <c r="N1468" s="7" t="s">
        <v>2341</v>
      </c>
      <c r="O1468" s="6">
        <v>0.37</v>
      </c>
      <c r="P1468" s="7" t="s">
        <v>36</v>
      </c>
      <c r="Q1468" s="7" t="s">
        <v>37</v>
      </c>
      <c r="R1468" s="7" t="s">
        <v>369</v>
      </c>
      <c r="S1468" s="8" t="s">
        <v>1385</v>
      </c>
      <c r="T1468" s="6">
        <v>37421</v>
      </c>
      <c r="U1468" s="9">
        <v>42125</v>
      </c>
      <c r="V1468" s="9">
        <v>42068</v>
      </c>
      <c r="W1468" s="9" t="s">
        <v>2275</v>
      </c>
      <c r="X1468" s="10">
        <f>NETWORKDAYS(Table1[[#This Row],[Order Date]],Table1[[#This Row],[Ship Date]])</f>
        <v>-42</v>
      </c>
      <c r="Y1468" s="6">
        <v>-449.69400000000002</v>
      </c>
      <c r="Z1468" s="6">
        <v>18</v>
      </c>
      <c r="AA1468" s="6">
        <v>122.8</v>
      </c>
      <c r="AB1468" s="6">
        <v>6.47</v>
      </c>
    </row>
    <row r="1469" spans="1:28" ht="51.75" x14ac:dyDescent="0.45">
      <c r="A1469" s="6">
        <v>1193</v>
      </c>
      <c r="B1469" s="6">
        <v>38852</v>
      </c>
      <c r="C1469" s="7" t="s">
        <v>1266</v>
      </c>
      <c r="D1469" s="8" t="s">
        <v>78</v>
      </c>
      <c r="E1469" s="7" t="s">
        <v>147</v>
      </c>
      <c r="F1469" s="6">
        <v>0.03</v>
      </c>
      <c r="G1469" s="6">
        <v>5.98</v>
      </c>
      <c r="H1469" s="6">
        <v>1.49</v>
      </c>
      <c r="I1469" s="7" t="s">
        <v>43</v>
      </c>
      <c r="J1469" s="7" t="s">
        <v>31</v>
      </c>
      <c r="K1469" s="7" t="s">
        <v>45</v>
      </c>
      <c r="L1469" s="7" t="s">
        <v>46</v>
      </c>
      <c r="M1469" s="7" t="s">
        <v>47</v>
      </c>
      <c r="N1469" s="7" t="s">
        <v>908</v>
      </c>
      <c r="O1469" s="6">
        <v>0.39</v>
      </c>
      <c r="P1469" s="7" t="s">
        <v>36</v>
      </c>
      <c r="Q1469" s="7" t="s">
        <v>82</v>
      </c>
      <c r="R1469" s="7" t="s">
        <v>345</v>
      </c>
      <c r="S1469" s="8" t="s">
        <v>90</v>
      </c>
      <c r="T1469" s="6">
        <v>20016</v>
      </c>
      <c r="U1469" s="9">
        <v>42125</v>
      </c>
      <c r="V1469" s="9">
        <v>42068</v>
      </c>
      <c r="W1469" s="9" t="s">
        <v>2275</v>
      </c>
      <c r="X1469" s="10">
        <f>NETWORKDAYS(Table1[[#This Row],[Order Date]],Table1[[#This Row],[Ship Date]])</f>
        <v>-42</v>
      </c>
      <c r="Y1469" s="6">
        <v>38.08</v>
      </c>
      <c r="Z1469" s="6">
        <v>85</v>
      </c>
      <c r="AA1469" s="6">
        <v>517.85</v>
      </c>
      <c r="AB1469" s="6">
        <v>5.95</v>
      </c>
    </row>
    <row r="1470" spans="1:28" ht="51.75" x14ac:dyDescent="0.45">
      <c r="A1470" s="6">
        <v>1194</v>
      </c>
      <c r="B1470" s="6">
        <v>87586</v>
      </c>
      <c r="C1470" s="7" t="s">
        <v>2578</v>
      </c>
      <c r="D1470" s="8" t="s">
        <v>28</v>
      </c>
      <c r="E1470" s="7" t="s">
        <v>147</v>
      </c>
      <c r="F1470" s="6">
        <v>0.03</v>
      </c>
      <c r="G1470" s="6">
        <v>5.98</v>
      </c>
      <c r="H1470" s="6">
        <v>1.49</v>
      </c>
      <c r="I1470" s="7" t="s">
        <v>43</v>
      </c>
      <c r="J1470" s="7" t="s">
        <v>31</v>
      </c>
      <c r="K1470" s="7" t="s">
        <v>45</v>
      </c>
      <c r="L1470" s="7" t="s">
        <v>46</v>
      </c>
      <c r="M1470" s="7" t="s">
        <v>47</v>
      </c>
      <c r="N1470" s="7" t="s">
        <v>908</v>
      </c>
      <c r="O1470" s="6">
        <v>0.39</v>
      </c>
      <c r="P1470" s="7" t="s">
        <v>36</v>
      </c>
      <c r="Q1470" s="7" t="s">
        <v>37</v>
      </c>
      <c r="R1470" s="7" t="s">
        <v>96</v>
      </c>
      <c r="S1470" s="8" t="s">
        <v>2579</v>
      </c>
      <c r="T1470" s="6">
        <v>34142</v>
      </c>
      <c r="U1470" s="9">
        <v>42125</v>
      </c>
      <c r="V1470" s="9">
        <v>42068</v>
      </c>
      <c r="W1470" s="9" t="s">
        <v>2275</v>
      </c>
      <c r="X1470" s="10">
        <f>NETWORKDAYS(Table1[[#This Row],[Order Date]],Table1[[#This Row],[Ship Date]])</f>
        <v>-42</v>
      </c>
      <c r="Y1470" s="6">
        <v>20.495999999999999</v>
      </c>
      <c r="Z1470" s="6">
        <v>21</v>
      </c>
      <c r="AA1470" s="6">
        <v>127.94</v>
      </c>
      <c r="AB1470" s="6">
        <v>5.95</v>
      </c>
    </row>
    <row r="1471" spans="1:28" ht="39" x14ac:dyDescent="0.45">
      <c r="A1471" s="6">
        <v>3367</v>
      </c>
      <c r="B1471" s="6">
        <v>90502</v>
      </c>
      <c r="C1471" s="7" t="s">
        <v>635</v>
      </c>
      <c r="D1471" s="8" t="s">
        <v>78</v>
      </c>
      <c r="E1471" s="7" t="s">
        <v>29</v>
      </c>
      <c r="F1471" s="6">
        <v>0.08</v>
      </c>
      <c r="G1471" s="6">
        <v>30.97</v>
      </c>
      <c r="H1471" s="6">
        <v>4</v>
      </c>
      <c r="I1471" s="7" t="s">
        <v>43</v>
      </c>
      <c r="J1471" s="7" t="s">
        <v>87</v>
      </c>
      <c r="K1471" s="7" t="s">
        <v>71</v>
      </c>
      <c r="L1471" s="7" t="s">
        <v>93</v>
      </c>
      <c r="M1471" s="7" t="s">
        <v>47</v>
      </c>
      <c r="N1471" s="7" t="s">
        <v>286</v>
      </c>
      <c r="O1471" s="6">
        <v>0.74</v>
      </c>
      <c r="P1471" s="7" t="s">
        <v>36</v>
      </c>
      <c r="Q1471" s="7" t="s">
        <v>82</v>
      </c>
      <c r="R1471" s="7" t="s">
        <v>173</v>
      </c>
      <c r="S1471" s="8" t="s">
        <v>637</v>
      </c>
      <c r="T1471" s="6">
        <v>43221</v>
      </c>
      <c r="U1471" s="9">
        <v>42126</v>
      </c>
      <c r="V1471" s="9">
        <v>42068</v>
      </c>
      <c r="W1471" s="9" t="s">
        <v>2275</v>
      </c>
      <c r="X1471" s="10">
        <f>NETWORKDAYS(Table1[[#This Row],[Order Date]],Table1[[#This Row],[Ship Date]])</f>
        <v>-42</v>
      </c>
      <c r="Y1471" s="6">
        <v>10.68</v>
      </c>
      <c r="Z1471" s="6">
        <v>26</v>
      </c>
      <c r="AA1471" s="6">
        <v>758.97</v>
      </c>
      <c r="AB1471" s="6">
        <v>30.89</v>
      </c>
    </row>
    <row r="1472" spans="1:28" ht="77.25" x14ac:dyDescent="0.45">
      <c r="A1472" s="6">
        <v>3069</v>
      </c>
      <c r="B1472" s="6">
        <v>88191</v>
      </c>
      <c r="C1472" s="7" t="s">
        <v>1081</v>
      </c>
      <c r="D1472" s="8" t="s">
        <v>42</v>
      </c>
      <c r="E1472" s="7" t="s">
        <v>70</v>
      </c>
      <c r="F1472" s="6">
        <v>0.03</v>
      </c>
      <c r="G1472" s="6">
        <v>120.98</v>
      </c>
      <c r="H1472" s="6">
        <v>30</v>
      </c>
      <c r="I1472" s="7" t="s">
        <v>30</v>
      </c>
      <c r="J1472" s="7" t="s">
        <v>44</v>
      </c>
      <c r="K1472" s="7" t="s">
        <v>32</v>
      </c>
      <c r="L1472" s="7" t="s">
        <v>80</v>
      </c>
      <c r="M1472" s="7" t="s">
        <v>73</v>
      </c>
      <c r="N1472" s="7" t="s">
        <v>1036</v>
      </c>
      <c r="O1472" s="6">
        <v>0.64</v>
      </c>
      <c r="P1472" s="7" t="s">
        <v>36</v>
      </c>
      <c r="Q1472" s="7" t="s">
        <v>49</v>
      </c>
      <c r="R1472" s="7" t="s">
        <v>50</v>
      </c>
      <c r="S1472" s="8" t="s">
        <v>1083</v>
      </c>
      <c r="T1472" s="6">
        <v>55128</v>
      </c>
      <c r="U1472" s="9">
        <v>42156</v>
      </c>
      <c r="V1472" s="9">
        <v>42069</v>
      </c>
      <c r="W1472" s="9" t="s">
        <v>2275</v>
      </c>
      <c r="X1472" s="10">
        <f>NETWORKDAYS(Table1[[#This Row],[Order Date]],Table1[[#This Row],[Ship Date]])</f>
        <v>-62</v>
      </c>
      <c r="Y1472" s="6">
        <v>638.02800000000002</v>
      </c>
      <c r="Z1472" s="6">
        <v>15</v>
      </c>
      <c r="AA1472" s="6">
        <v>1894.45</v>
      </c>
      <c r="AB1472" s="6">
        <v>120.95</v>
      </c>
    </row>
    <row r="1473" spans="1:28" ht="39" x14ac:dyDescent="0.45">
      <c r="A1473" s="6">
        <v>3069</v>
      </c>
      <c r="B1473" s="6">
        <v>88191</v>
      </c>
      <c r="C1473" s="7" t="s">
        <v>1081</v>
      </c>
      <c r="D1473" s="8" t="s">
        <v>42</v>
      </c>
      <c r="E1473" s="7" t="s">
        <v>70</v>
      </c>
      <c r="F1473" s="6">
        <v>0.01</v>
      </c>
      <c r="G1473" s="6">
        <v>15.68</v>
      </c>
      <c r="H1473" s="6">
        <v>3.73</v>
      </c>
      <c r="I1473" s="7" t="s">
        <v>43</v>
      </c>
      <c r="J1473" s="7" t="s">
        <v>44</v>
      </c>
      <c r="K1473" s="7" t="s">
        <v>32</v>
      </c>
      <c r="L1473" s="7" t="s">
        <v>99</v>
      </c>
      <c r="M1473" s="7" t="s">
        <v>94</v>
      </c>
      <c r="N1473" s="7" t="s">
        <v>960</v>
      </c>
      <c r="O1473" s="6">
        <v>0.46</v>
      </c>
      <c r="P1473" s="7" t="s">
        <v>36</v>
      </c>
      <c r="Q1473" s="7" t="s">
        <v>49</v>
      </c>
      <c r="R1473" s="7" t="s">
        <v>50</v>
      </c>
      <c r="S1473" s="8" t="s">
        <v>1083</v>
      </c>
      <c r="T1473" s="6">
        <v>55128</v>
      </c>
      <c r="U1473" s="9">
        <v>42156</v>
      </c>
      <c r="V1473" s="9">
        <v>42069</v>
      </c>
      <c r="W1473" s="9" t="s">
        <v>2275</v>
      </c>
      <c r="X1473" s="10">
        <f>NETWORKDAYS(Table1[[#This Row],[Order Date]],Table1[[#This Row],[Ship Date]])</f>
        <v>-62</v>
      </c>
      <c r="Y1473" s="6">
        <v>138.49680000000001</v>
      </c>
      <c r="Z1473" s="6">
        <v>12</v>
      </c>
      <c r="AA1473" s="6">
        <v>200.72</v>
      </c>
      <c r="AB1473" s="6">
        <v>15.67</v>
      </c>
    </row>
    <row r="1474" spans="1:28" ht="39" x14ac:dyDescent="0.45">
      <c r="A1474" s="6">
        <v>3141</v>
      </c>
      <c r="B1474" s="6">
        <v>86369</v>
      </c>
      <c r="C1474" s="7" t="s">
        <v>823</v>
      </c>
      <c r="D1474" s="8" t="s">
        <v>42</v>
      </c>
      <c r="E1474" s="7" t="s">
        <v>79</v>
      </c>
      <c r="F1474" s="6">
        <v>7.0000000000000007E-2</v>
      </c>
      <c r="G1474" s="6">
        <v>48.91</v>
      </c>
      <c r="H1474" s="6">
        <v>35</v>
      </c>
      <c r="I1474" s="7" t="s">
        <v>54</v>
      </c>
      <c r="J1474" s="7" t="s">
        <v>44</v>
      </c>
      <c r="K1474" s="7" t="s">
        <v>45</v>
      </c>
      <c r="L1474" s="7" t="s">
        <v>187</v>
      </c>
      <c r="M1474" s="7" t="s">
        <v>131</v>
      </c>
      <c r="N1474" s="7" t="s">
        <v>2493</v>
      </c>
      <c r="O1474" s="6">
        <v>0.83</v>
      </c>
      <c r="P1474" s="7" t="s">
        <v>36</v>
      </c>
      <c r="Q1474" s="7" t="s">
        <v>49</v>
      </c>
      <c r="R1474" s="7" t="s">
        <v>236</v>
      </c>
      <c r="S1474" s="8" t="s">
        <v>825</v>
      </c>
      <c r="T1474" s="6">
        <v>77506</v>
      </c>
      <c r="U1474" s="9">
        <v>42156</v>
      </c>
      <c r="V1474" s="9">
        <v>42069</v>
      </c>
      <c r="W1474" s="9" t="s">
        <v>2275</v>
      </c>
      <c r="X1474" s="10">
        <f>NETWORKDAYS(Table1[[#This Row],[Order Date]],Table1[[#This Row],[Ship Date]])</f>
        <v>-62</v>
      </c>
      <c r="Y1474" s="6">
        <v>-485.68</v>
      </c>
      <c r="Z1474" s="6">
        <v>15</v>
      </c>
      <c r="AA1474" s="6">
        <v>736.86</v>
      </c>
      <c r="AB1474" s="6">
        <v>48.84</v>
      </c>
    </row>
    <row r="1475" spans="1:28" ht="64.5" x14ac:dyDescent="0.45">
      <c r="A1475" s="6">
        <v>797</v>
      </c>
      <c r="B1475" s="6">
        <v>86868</v>
      </c>
      <c r="C1475" s="7" t="s">
        <v>673</v>
      </c>
      <c r="D1475" s="8" t="s">
        <v>53</v>
      </c>
      <c r="E1475" s="7" t="s">
        <v>147</v>
      </c>
      <c r="F1475" s="6">
        <v>7.0000000000000007E-2</v>
      </c>
      <c r="G1475" s="6">
        <v>64.650000000000006</v>
      </c>
      <c r="H1475" s="6">
        <v>35</v>
      </c>
      <c r="I1475" s="7" t="s">
        <v>43</v>
      </c>
      <c r="J1475" s="7" t="s">
        <v>62</v>
      </c>
      <c r="K1475" s="7" t="s">
        <v>45</v>
      </c>
      <c r="L1475" s="7" t="s">
        <v>187</v>
      </c>
      <c r="M1475" s="7" t="s">
        <v>131</v>
      </c>
      <c r="N1475" s="7" t="s">
        <v>1973</v>
      </c>
      <c r="O1475" s="6">
        <v>0.8</v>
      </c>
      <c r="P1475" s="7" t="s">
        <v>36</v>
      </c>
      <c r="Q1475" s="7" t="s">
        <v>58</v>
      </c>
      <c r="R1475" s="7" t="s">
        <v>114</v>
      </c>
      <c r="S1475" s="8" t="s">
        <v>675</v>
      </c>
      <c r="T1475" s="6">
        <v>84067</v>
      </c>
      <c r="U1475" s="9">
        <v>42156</v>
      </c>
      <c r="V1475" s="9">
        <v>42069</v>
      </c>
      <c r="W1475" s="9" t="s">
        <v>2275</v>
      </c>
      <c r="X1475" s="10">
        <f>NETWORKDAYS(Table1[[#This Row],[Order Date]],Table1[[#This Row],[Ship Date]])</f>
        <v>-62</v>
      </c>
      <c r="Y1475" s="6">
        <v>-717.072</v>
      </c>
      <c r="Z1475" s="6">
        <v>13</v>
      </c>
      <c r="AA1475" s="6">
        <v>834.08</v>
      </c>
      <c r="AB1475" s="6">
        <v>64.58</v>
      </c>
    </row>
    <row r="1476" spans="1:28" ht="26.25" x14ac:dyDescent="0.45">
      <c r="A1476" s="6">
        <v>1556</v>
      </c>
      <c r="B1476" s="6">
        <v>87425</v>
      </c>
      <c r="C1476" s="7" t="s">
        <v>2580</v>
      </c>
      <c r="D1476" s="8" t="s">
        <v>28</v>
      </c>
      <c r="E1476" s="7" t="s">
        <v>147</v>
      </c>
      <c r="F1476" s="6">
        <v>0.06</v>
      </c>
      <c r="G1476" s="6">
        <v>2.89</v>
      </c>
      <c r="H1476" s="6">
        <v>0.99</v>
      </c>
      <c r="I1476" s="7" t="s">
        <v>43</v>
      </c>
      <c r="J1476" s="7" t="s">
        <v>44</v>
      </c>
      <c r="K1476" s="7" t="s">
        <v>45</v>
      </c>
      <c r="L1476" s="7" t="s">
        <v>121</v>
      </c>
      <c r="M1476" s="7" t="s">
        <v>47</v>
      </c>
      <c r="N1476" s="7" t="s">
        <v>2581</v>
      </c>
      <c r="O1476" s="6">
        <v>0.38</v>
      </c>
      <c r="P1476" s="7" t="s">
        <v>36</v>
      </c>
      <c r="Q1476" s="7" t="s">
        <v>37</v>
      </c>
      <c r="R1476" s="7" t="s">
        <v>169</v>
      </c>
      <c r="S1476" s="8" t="s">
        <v>1412</v>
      </c>
      <c r="T1476" s="6">
        <v>22304</v>
      </c>
      <c r="U1476" s="9">
        <v>42156</v>
      </c>
      <c r="V1476" s="9">
        <v>42069</v>
      </c>
      <c r="W1476" s="9" t="s">
        <v>2275</v>
      </c>
      <c r="X1476" s="10">
        <f>NETWORKDAYS(Table1[[#This Row],[Order Date]],Table1[[#This Row],[Ship Date]])</f>
        <v>-62</v>
      </c>
      <c r="Y1476" s="6">
        <v>-2.0097</v>
      </c>
      <c r="Z1476" s="6">
        <v>6</v>
      </c>
      <c r="AA1476" s="6">
        <v>16.670000000000002</v>
      </c>
      <c r="AB1476" s="6">
        <v>2.83</v>
      </c>
    </row>
    <row r="1477" spans="1:28" ht="26.25" x14ac:dyDescent="0.45">
      <c r="A1477" s="6">
        <v>1556</v>
      </c>
      <c r="B1477" s="6">
        <v>87425</v>
      </c>
      <c r="C1477" s="7" t="s">
        <v>2580</v>
      </c>
      <c r="D1477" s="8" t="s">
        <v>28</v>
      </c>
      <c r="E1477" s="7" t="s">
        <v>147</v>
      </c>
      <c r="F1477" s="6">
        <v>0.08</v>
      </c>
      <c r="G1477" s="6">
        <v>22.84</v>
      </c>
      <c r="H1477" s="6">
        <v>11.54</v>
      </c>
      <c r="I1477" s="7" t="s">
        <v>43</v>
      </c>
      <c r="J1477" s="7" t="s">
        <v>44</v>
      </c>
      <c r="K1477" s="7" t="s">
        <v>45</v>
      </c>
      <c r="L1477" s="7" t="s">
        <v>55</v>
      </c>
      <c r="M1477" s="7" t="s">
        <v>47</v>
      </c>
      <c r="N1477" s="7" t="s">
        <v>2506</v>
      </c>
      <c r="O1477" s="6">
        <v>0.39</v>
      </c>
      <c r="P1477" s="7" t="s">
        <v>36</v>
      </c>
      <c r="Q1477" s="7" t="s">
        <v>37</v>
      </c>
      <c r="R1477" s="7" t="s">
        <v>169</v>
      </c>
      <c r="S1477" s="8" t="s">
        <v>1412</v>
      </c>
      <c r="T1477" s="6">
        <v>22304</v>
      </c>
      <c r="U1477" s="9">
        <v>42156</v>
      </c>
      <c r="V1477" s="9">
        <v>42069</v>
      </c>
      <c r="W1477" s="9" t="s">
        <v>2275</v>
      </c>
      <c r="X1477" s="10">
        <f>NETWORKDAYS(Table1[[#This Row],[Order Date]],Table1[[#This Row],[Ship Date]])</f>
        <v>-62</v>
      </c>
      <c r="Y1477" s="6">
        <v>-477.37200000000001</v>
      </c>
      <c r="Z1477" s="6">
        <v>9</v>
      </c>
      <c r="AA1477" s="6">
        <v>195.16</v>
      </c>
      <c r="AB1477" s="6">
        <v>22.76</v>
      </c>
    </row>
    <row r="1478" spans="1:28" ht="102.75" x14ac:dyDescent="0.45">
      <c r="A1478" s="6">
        <v>2443</v>
      </c>
      <c r="B1478" s="6">
        <v>89301</v>
      </c>
      <c r="C1478" s="7" t="s">
        <v>1580</v>
      </c>
      <c r="D1478" s="8" t="s">
        <v>28</v>
      </c>
      <c r="E1478" s="7" t="s">
        <v>147</v>
      </c>
      <c r="F1478" s="6">
        <v>0.06</v>
      </c>
      <c r="G1478" s="6">
        <v>2.2799999999999998</v>
      </c>
      <c r="H1478" s="6">
        <v>5.2</v>
      </c>
      <c r="I1478" s="7" t="s">
        <v>43</v>
      </c>
      <c r="J1478" s="7" t="s">
        <v>62</v>
      </c>
      <c r="K1478" s="7" t="s">
        <v>45</v>
      </c>
      <c r="L1478" s="7" t="s">
        <v>105</v>
      </c>
      <c r="M1478" s="7" t="s">
        <v>56</v>
      </c>
      <c r="N1478" s="7" t="s">
        <v>2582</v>
      </c>
      <c r="O1478" s="6">
        <v>0.41</v>
      </c>
      <c r="P1478" s="7" t="s">
        <v>36</v>
      </c>
      <c r="Q1478" s="7" t="s">
        <v>37</v>
      </c>
      <c r="R1478" s="7" t="s">
        <v>96</v>
      </c>
      <c r="S1478" s="8" t="s">
        <v>101</v>
      </c>
      <c r="T1478" s="6">
        <v>33142</v>
      </c>
      <c r="U1478" s="9">
        <v>42156</v>
      </c>
      <c r="V1478" s="9">
        <v>42069</v>
      </c>
      <c r="W1478" s="9" t="s">
        <v>2275</v>
      </c>
      <c r="X1478" s="10">
        <f>NETWORKDAYS(Table1[[#This Row],[Order Date]],Table1[[#This Row],[Ship Date]])</f>
        <v>-62</v>
      </c>
      <c r="Y1478" s="6">
        <v>-2002.6314</v>
      </c>
      <c r="Z1478" s="6">
        <v>13</v>
      </c>
      <c r="AA1478" s="6">
        <v>30.47</v>
      </c>
      <c r="AB1478" s="6">
        <v>2.2200000000000002</v>
      </c>
    </row>
    <row r="1479" spans="1:28" ht="39" x14ac:dyDescent="0.45">
      <c r="A1479" s="6">
        <v>142</v>
      </c>
      <c r="B1479" s="6">
        <v>91087</v>
      </c>
      <c r="C1479" s="7" t="s">
        <v>2583</v>
      </c>
      <c r="D1479" s="8" t="s">
        <v>78</v>
      </c>
      <c r="E1479" s="7" t="s">
        <v>29</v>
      </c>
      <c r="F1479" s="6">
        <v>0.03</v>
      </c>
      <c r="G1479" s="6">
        <v>22.84</v>
      </c>
      <c r="H1479" s="6">
        <v>11.54</v>
      </c>
      <c r="I1479" s="7" t="s">
        <v>43</v>
      </c>
      <c r="J1479" s="7" t="s">
        <v>31</v>
      </c>
      <c r="K1479" s="7" t="s">
        <v>45</v>
      </c>
      <c r="L1479" s="7" t="s">
        <v>55</v>
      </c>
      <c r="M1479" s="7" t="s">
        <v>47</v>
      </c>
      <c r="N1479" s="7" t="s">
        <v>2506</v>
      </c>
      <c r="O1479" s="6">
        <v>0.39</v>
      </c>
      <c r="P1479" s="7" t="s">
        <v>36</v>
      </c>
      <c r="Q1479" s="7" t="s">
        <v>82</v>
      </c>
      <c r="R1479" s="7" t="s">
        <v>294</v>
      </c>
      <c r="S1479" s="8" t="s">
        <v>2584</v>
      </c>
      <c r="T1479" s="6">
        <v>6401</v>
      </c>
      <c r="U1479" s="9">
        <v>42157</v>
      </c>
      <c r="V1479" s="9">
        <v>42069</v>
      </c>
      <c r="W1479" s="9" t="s">
        <v>2275</v>
      </c>
      <c r="X1479" s="10">
        <f>NETWORKDAYS(Table1[[#This Row],[Order Date]],Table1[[#This Row],[Ship Date]])</f>
        <v>-63</v>
      </c>
      <c r="Y1479" s="6">
        <v>91.956000000000003</v>
      </c>
      <c r="Z1479" s="6">
        <v>13</v>
      </c>
      <c r="AA1479" s="6">
        <v>312.58999999999997</v>
      </c>
      <c r="AB1479" s="6">
        <v>22.81</v>
      </c>
    </row>
    <row r="1480" spans="1:28" ht="39" x14ac:dyDescent="0.45">
      <c r="A1480" s="6">
        <v>144</v>
      </c>
      <c r="B1480" s="6">
        <v>91087</v>
      </c>
      <c r="C1480" s="7" t="s">
        <v>2585</v>
      </c>
      <c r="D1480" s="8" t="s">
        <v>78</v>
      </c>
      <c r="E1480" s="7" t="s">
        <v>29</v>
      </c>
      <c r="F1480" s="6">
        <v>0.05</v>
      </c>
      <c r="G1480" s="6">
        <v>10.98</v>
      </c>
      <c r="H1480" s="6">
        <v>3.37</v>
      </c>
      <c r="I1480" s="7" t="s">
        <v>43</v>
      </c>
      <c r="J1480" s="7" t="s">
        <v>31</v>
      </c>
      <c r="K1480" s="7" t="s">
        <v>45</v>
      </c>
      <c r="L1480" s="7" t="s">
        <v>519</v>
      </c>
      <c r="M1480" s="7" t="s">
        <v>94</v>
      </c>
      <c r="N1480" s="7" t="s">
        <v>2586</v>
      </c>
      <c r="O1480" s="6">
        <v>0.56999999999999995</v>
      </c>
      <c r="P1480" s="7" t="s">
        <v>36</v>
      </c>
      <c r="Q1480" s="7" t="s">
        <v>82</v>
      </c>
      <c r="R1480" s="7" t="s">
        <v>152</v>
      </c>
      <c r="S1480" s="8" t="s">
        <v>2587</v>
      </c>
      <c r="T1480" s="6">
        <v>2664</v>
      </c>
      <c r="U1480" s="9">
        <v>42157</v>
      </c>
      <c r="V1480" s="9">
        <v>42069</v>
      </c>
      <c r="W1480" s="9" t="s">
        <v>2275</v>
      </c>
      <c r="X1480" s="10">
        <f>NETWORKDAYS(Table1[[#This Row],[Order Date]],Table1[[#This Row],[Ship Date]])</f>
        <v>-63</v>
      </c>
      <c r="Y1480" s="6">
        <v>-2.544</v>
      </c>
      <c r="Z1480" s="6">
        <v>6</v>
      </c>
      <c r="AA1480" s="6">
        <v>64.400000000000006</v>
      </c>
      <c r="AB1480" s="6">
        <v>10.93</v>
      </c>
    </row>
    <row r="1481" spans="1:28" ht="26.25" x14ac:dyDescent="0.45">
      <c r="A1481" s="6">
        <v>210</v>
      </c>
      <c r="B1481" s="6">
        <v>85966</v>
      </c>
      <c r="C1481" s="7" t="s">
        <v>1406</v>
      </c>
      <c r="D1481" s="8" t="s">
        <v>78</v>
      </c>
      <c r="E1481" s="7" t="s">
        <v>86</v>
      </c>
      <c r="F1481" s="6">
        <v>0</v>
      </c>
      <c r="G1481" s="6">
        <v>11.55</v>
      </c>
      <c r="H1481" s="6">
        <v>2.36</v>
      </c>
      <c r="I1481" s="7" t="s">
        <v>43</v>
      </c>
      <c r="J1481" s="7" t="s">
        <v>87</v>
      </c>
      <c r="K1481" s="7" t="s">
        <v>45</v>
      </c>
      <c r="L1481" s="7" t="s">
        <v>105</v>
      </c>
      <c r="M1481" s="7" t="s">
        <v>56</v>
      </c>
      <c r="N1481" s="7" t="s">
        <v>862</v>
      </c>
      <c r="O1481" s="6">
        <v>0.55000000000000004</v>
      </c>
      <c r="P1481" s="7" t="s">
        <v>36</v>
      </c>
      <c r="Q1481" s="7" t="s">
        <v>82</v>
      </c>
      <c r="R1481" s="7" t="s">
        <v>83</v>
      </c>
      <c r="S1481" s="8" t="s">
        <v>1407</v>
      </c>
      <c r="T1481" s="6">
        <v>12180</v>
      </c>
      <c r="U1481" s="9">
        <v>42157</v>
      </c>
      <c r="V1481" s="9">
        <v>42069</v>
      </c>
      <c r="W1481" s="9" t="s">
        <v>2275</v>
      </c>
      <c r="X1481" s="10">
        <f>NETWORKDAYS(Table1[[#This Row],[Order Date]],Table1[[#This Row],[Ship Date]])</f>
        <v>-63</v>
      </c>
      <c r="Y1481" s="6">
        <v>23.594999999999999</v>
      </c>
      <c r="Z1481" s="6">
        <v>5</v>
      </c>
      <c r="AA1481" s="6">
        <v>62.98</v>
      </c>
      <c r="AB1481" s="6">
        <v>11.55</v>
      </c>
    </row>
    <row r="1482" spans="1:28" ht="90" x14ac:dyDescent="0.45">
      <c r="A1482" s="6">
        <v>211</v>
      </c>
      <c r="B1482" s="6">
        <v>85966</v>
      </c>
      <c r="C1482" s="7" t="s">
        <v>693</v>
      </c>
      <c r="D1482" s="8" t="s">
        <v>78</v>
      </c>
      <c r="E1482" s="7" t="s">
        <v>86</v>
      </c>
      <c r="F1482" s="6">
        <v>0.05</v>
      </c>
      <c r="G1482" s="6">
        <v>2.08</v>
      </c>
      <c r="H1482" s="6">
        <v>2.56</v>
      </c>
      <c r="I1482" s="7" t="s">
        <v>43</v>
      </c>
      <c r="J1482" s="7" t="s">
        <v>87</v>
      </c>
      <c r="K1482" s="7" t="s">
        <v>45</v>
      </c>
      <c r="L1482" s="7" t="s">
        <v>519</v>
      </c>
      <c r="M1482" s="7" t="s">
        <v>94</v>
      </c>
      <c r="N1482" s="7" t="s">
        <v>1078</v>
      </c>
      <c r="O1482" s="6">
        <v>0.55000000000000004</v>
      </c>
      <c r="P1482" s="7" t="s">
        <v>36</v>
      </c>
      <c r="Q1482" s="7" t="s">
        <v>82</v>
      </c>
      <c r="R1482" s="7" t="s">
        <v>83</v>
      </c>
      <c r="S1482" s="8" t="s">
        <v>694</v>
      </c>
      <c r="T1482" s="6">
        <v>13501</v>
      </c>
      <c r="U1482" s="9">
        <v>42157</v>
      </c>
      <c r="V1482" s="9">
        <v>42069</v>
      </c>
      <c r="W1482" s="9" t="s">
        <v>2275</v>
      </c>
      <c r="X1482" s="10">
        <f>NETWORKDAYS(Table1[[#This Row],[Order Date]],Table1[[#This Row],[Ship Date]])</f>
        <v>-63</v>
      </c>
      <c r="Y1482" s="6">
        <v>-36.25</v>
      </c>
      <c r="Z1482" s="6">
        <v>20</v>
      </c>
      <c r="AA1482" s="6">
        <v>42.29</v>
      </c>
      <c r="AB1482" s="6">
        <v>2.0299999999999998</v>
      </c>
    </row>
    <row r="1483" spans="1:28" ht="90" x14ac:dyDescent="0.45">
      <c r="A1483" s="6">
        <v>1170</v>
      </c>
      <c r="B1483" s="6">
        <v>87520</v>
      </c>
      <c r="C1483" s="7" t="s">
        <v>682</v>
      </c>
      <c r="D1483" s="8" t="s">
        <v>78</v>
      </c>
      <c r="E1483" s="7" t="s">
        <v>147</v>
      </c>
      <c r="F1483" s="6">
        <v>0.09</v>
      </c>
      <c r="G1483" s="6">
        <v>9.7799999999999994</v>
      </c>
      <c r="H1483" s="6">
        <v>1.39</v>
      </c>
      <c r="I1483" s="7" t="s">
        <v>43</v>
      </c>
      <c r="J1483" s="7" t="s">
        <v>44</v>
      </c>
      <c r="K1483" s="7" t="s">
        <v>45</v>
      </c>
      <c r="L1483" s="7" t="s">
        <v>423</v>
      </c>
      <c r="M1483" s="7" t="s">
        <v>47</v>
      </c>
      <c r="N1483" s="7" t="s">
        <v>1987</v>
      </c>
      <c r="O1483" s="6">
        <v>0.39</v>
      </c>
      <c r="P1483" s="7" t="s">
        <v>36</v>
      </c>
      <c r="Q1483" s="7" t="s">
        <v>82</v>
      </c>
      <c r="R1483" s="7" t="s">
        <v>684</v>
      </c>
      <c r="S1483" s="8" t="s">
        <v>685</v>
      </c>
      <c r="T1483" s="6">
        <v>19711</v>
      </c>
      <c r="U1483" s="9">
        <v>42157</v>
      </c>
      <c r="V1483" s="9">
        <v>42069</v>
      </c>
      <c r="W1483" s="9" t="s">
        <v>2275</v>
      </c>
      <c r="X1483" s="10">
        <f>NETWORKDAYS(Table1[[#This Row],[Order Date]],Table1[[#This Row],[Ship Date]])</f>
        <v>-63</v>
      </c>
      <c r="Y1483" s="6">
        <v>125.20740000000001</v>
      </c>
      <c r="Z1483" s="6">
        <v>19</v>
      </c>
      <c r="AA1483" s="6">
        <v>181.46</v>
      </c>
      <c r="AB1483" s="6">
        <v>9.69</v>
      </c>
    </row>
    <row r="1484" spans="1:28" ht="77.25" x14ac:dyDescent="0.45">
      <c r="A1484" s="6">
        <v>2487</v>
      </c>
      <c r="B1484" s="6">
        <v>91417</v>
      </c>
      <c r="C1484" s="7" t="s">
        <v>2185</v>
      </c>
      <c r="D1484" s="8" t="s">
        <v>28</v>
      </c>
      <c r="E1484" s="7" t="s">
        <v>147</v>
      </c>
      <c r="F1484" s="6">
        <v>0.02</v>
      </c>
      <c r="G1484" s="6">
        <v>136.97999999999999</v>
      </c>
      <c r="H1484" s="6">
        <v>24.49</v>
      </c>
      <c r="I1484" s="7" t="s">
        <v>54</v>
      </c>
      <c r="J1484" s="7" t="s">
        <v>31</v>
      </c>
      <c r="K1484" s="7" t="s">
        <v>32</v>
      </c>
      <c r="L1484" s="7" t="s">
        <v>99</v>
      </c>
      <c r="M1484" s="7" t="s">
        <v>131</v>
      </c>
      <c r="N1484" s="7" t="s">
        <v>1450</v>
      </c>
      <c r="O1484" s="6">
        <v>0.59</v>
      </c>
      <c r="P1484" s="7" t="s">
        <v>36</v>
      </c>
      <c r="Q1484" s="7" t="s">
        <v>37</v>
      </c>
      <c r="R1484" s="7" t="s">
        <v>252</v>
      </c>
      <c r="S1484" s="8" t="s">
        <v>2186</v>
      </c>
      <c r="T1484" s="6">
        <v>30084</v>
      </c>
      <c r="U1484" s="9">
        <v>42157</v>
      </c>
      <c r="V1484" s="9">
        <v>42069</v>
      </c>
      <c r="W1484" s="9" t="s">
        <v>2275</v>
      </c>
      <c r="X1484" s="10">
        <f>NETWORKDAYS(Table1[[#This Row],[Order Date]],Table1[[#This Row],[Ship Date]])</f>
        <v>-63</v>
      </c>
      <c r="Y1484" s="6">
        <v>88.56</v>
      </c>
      <c r="Z1484" s="6">
        <v>8</v>
      </c>
      <c r="AA1484" s="6">
        <v>1140.95</v>
      </c>
      <c r="AB1484" s="6">
        <v>136.96</v>
      </c>
    </row>
    <row r="1485" spans="1:28" ht="64.5" x14ac:dyDescent="0.45">
      <c r="A1485" s="6">
        <v>3151</v>
      </c>
      <c r="B1485" s="6">
        <v>88543</v>
      </c>
      <c r="C1485" s="7" t="s">
        <v>907</v>
      </c>
      <c r="D1485" s="8" t="s">
        <v>53</v>
      </c>
      <c r="E1485" s="7" t="s">
        <v>147</v>
      </c>
      <c r="F1485" s="6">
        <v>0.01</v>
      </c>
      <c r="G1485" s="6">
        <v>145.97999999999999</v>
      </c>
      <c r="H1485" s="6">
        <v>46.2</v>
      </c>
      <c r="I1485" s="7" t="s">
        <v>30</v>
      </c>
      <c r="J1485" s="7" t="s">
        <v>62</v>
      </c>
      <c r="K1485" s="7" t="s">
        <v>32</v>
      </c>
      <c r="L1485" s="7" t="s">
        <v>33</v>
      </c>
      <c r="M1485" s="7" t="s">
        <v>34</v>
      </c>
      <c r="N1485" s="7" t="s">
        <v>2588</v>
      </c>
      <c r="O1485" s="6">
        <v>0.69</v>
      </c>
      <c r="P1485" s="7" t="s">
        <v>36</v>
      </c>
      <c r="Q1485" s="7" t="s">
        <v>58</v>
      </c>
      <c r="R1485" s="7" t="s">
        <v>59</v>
      </c>
      <c r="S1485" s="8" t="s">
        <v>909</v>
      </c>
      <c r="T1485" s="6">
        <v>92277</v>
      </c>
      <c r="U1485" s="9">
        <v>42158</v>
      </c>
      <c r="V1485" s="9">
        <v>42069</v>
      </c>
      <c r="W1485" s="9" t="s">
        <v>2275</v>
      </c>
      <c r="X1485" s="10">
        <f>NETWORKDAYS(Table1[[#This Row],[Order Date]],Table1[[#This Row],[Ship Date]])</f>
        <v>-64</v>
      </c>
      <c r="Y1485" s="6">
        <v>-134.512</v>
      </c>
      <c r="Z1485" s="6">
        <v>9</v>
      </c>
      <c r="AA1485" s="6">
        <v>1370.79</v>
      </c>
      <c r="AB1485" s="6">
        <v>145.97</v>
      </c>
    </row>
    <row r="1486" spans="1:28" ht="26.25" x14ac:dyDescent="0.45">
      <c r="A1486" s="6">
        <v>1380</v>
      </c>
      <c r="B1486" s="6">
        <v>88213</v>
      </c>
      <c r="C1486" s="7" t="s">
        <v>2589</v>
      </c>
      <c r="D1486" s="8" t="s">
        <v>78</v>
      </c>
      <c r="E1486" s="7" t="s">
        <v>79</v>
      </c>
      <c r="F1486" s="6">
        <v>0.05</v>
      </c>
      <c r="G1486" s="6">
        <v>2.89</v>
      </c>
      <c r="H1486" s="6">
        <v>0.5</v>
      </c>
      <c r="I1486" s="7" t="s">
        <v>43</v>
      </c>
      <c r="J1486" s="7" t="s">
        <v>87</v>
      </c>
      <c r="K1486" s="7" t="s">
        <v>45</v>
      </c>
      <c r="L1486" s="7" t="s">
        <v>121</v>
      </c>
      <c r="M1486" s="7" t="s">
        <v>47</v>
      </c>
      <c r="N1486" s="7" t="s">
        <v>1325</v>
      </c>
      <c r="O1486" s="6">
        <v>0.38</v>
      </c>
      <c r="P1486" s="7" t="s">
        <v>36</v>
      </c>
      <c r="Q1486" s="7" t="s">
        <v>82</v>
      </c>
      <c r="R1486" s="7" t="s">
        <v>302</v>
      </c>
      <c r="S1486" s="8" t="s">
        <v>2526</v>
      </c>
      <c r="T1486" s="6">
        <v>3801</v>
      </c>
      <c r="U1486" s="9">
        <v>42182</v>
      </c>
      <c r="V1486" s="9">
        <v>42070</v>
      </c>
      <c r="W1486" s="9" t="s">
        <v>2275</v>
      </c>
      <c r="X1486" s="10">
        <f>NETWORKDAYS(Table1[[#This Row],[Order Date]],Table1[[#This Row],[Ship Date]])</f>
        <v>-80</v>
      </c>
      <c r="Y1486" s="6">
        <v>18.0642</v>
      </c>
      <c r="Z1486" s="6">
        <v>9</v>
      </c>
      <c r="AA1486" s="6">
        <v>26.18</v>
      </c>
      <c r="AB1486" s="6">
        <v>2.84</v>
      </c>
    </row>
    <row r="1487" spans="1:28" ht="51.75" x14ac:dyDescent="0.45">
      <c r="A1487" s="6">
        <v>2801</v>
      </c>
      <c r="B1487" s="6">
        <v>91049</v>
      </c>
      <c r="C1487" s="7" t="s">
        <v>2590</v>
      </c>
      <c r="D1487" s="8" t="s">
        <v>53</v>
      </c>
      <c r="E1487" s="7" t="s">
        <v>79</v>
      </c>
      <c r="F1487" s="6">
        <v>0</v>
      </c>
      <c r="G1487" s="6">
        <v>17.52</v>
      </c>
      <c r="H1487" s="6">
        <v>8.17</v>
      </c>
      <c r="I1487" s="7" t="s">
        <v>43</v>
      </c>
      <c r="J1487" s="7" t="s">
        <v>87</v>
      </c>
      <c r="K1487" s="7" t="s">
        <v>45</v>
      </c>
      <c r="L1487" s="7" t="s">
        <v>63</v>
      </c>
      <c r="M1487" s="7" t="s">
        <v>112</v>
      </c>
      <c r="N1487" s="7" t="s">
        <v>2591</v>
      </c>
      <c r="O1487" s="6">
        <v>0.5</v>
      </c>
      <c r="P1487" s="7" t="s">
        <v>36</v>
      </c>
      <c r="Q1487" s="7" t="s">
        <v>58</v>
      </c>
      <c r="R1487" s="7" t="s">
        <v>229</v>
      </c>
      <c r="S1487" s="8" t="s">
        <v>2413</v>
      </c>
      <c r="T1487" s="6">
        <v>85224</v>
      </c>
      <c r="U1487" s="9">
        <v>42183</v>
      </c>
      <c r="V1487" s="9">
        <v>42070</v>
      </c>
      <c r="W1487" s="9" t="s">
        <v>2275</v>
      </c>
      <c r="X1487" s="10">
        <f>NETWORKDAYS(Table1[[#This Row],[Order Date]],Table1[[#This Row],[Ship Date]])</f>
        <v>-80</v>
      </c>
      <c r="Y1487" s="6">
        <v>52.764000000000003</v>
      </c>
      <c r="Z1487" s="6">
        <v>15</v>
      </c>
      <c r="AA1487" s="6">
        <v>284.33999999999997</v>
      </c>
      <c r="AB1487" s="6">
        <v>17.52</v>
      </c>
    </row>
    <row r="1488" spans="1:28" ht="64.5" x14ac:dyDescent="0.45">
      <c r="A1488" s="6">
        <v>1502</v>
      </c>
      <c r="B1488" s="6">
        <v>89194</v>
      </c>
      <c r="C1488" s="7" t="s">
        <v>1409</v>
      </c>
      <c r="D1488" s="8" t="s">
        <v>28</v>
      </c>
      <c r="E1488" s="7" t="s">
        <v>79</v>
      </c>
      <c r="F1488" s="6">
        <v>0.08</v>
      </c>
      <c r="G1488" s="6">
        <v>5.84</v>
      </c>
      <c r="H1488" s="6">
        <v>1</v>
      </c>
      <c r="I1488" s="7" t="s">
        <v>54</v>
      </c>
      <c r="J1488" s="7" t="s">
        <v>31</v>
      </c>
      <c r="K1488" s="7" t="s">
        <v>45</v>
      </c>
      <c r="L1488" s="7" t="s">
        <v>105</v>
      </c>
      <c r="M1488" s="7" t="s">
        <v>56</v>
      </c>
      <c r="N1488" s="7" t="s">
        <v>2592</v>
      </c>
      <c r="O1488" s="6">
        <v>0.38</v>
      </c>
      <c r="P1488" s="7" t="s">
        <v>36</v>
      </c>
      <c r="Q1488" s="7" t="s">
        <v>37</v>
      </c>
      <c r="R1488" s="7" t="s">
        <v>96</v>
      </c>
      <c r="S1488" s="8" t="s">
        <v>1410</v>
      </c>
      <c r="T1488" s="6">
        <v>33065</v>
      </c>
      <c r="U1488" s="9">
        <v>42184</v>
      </c>
      <c r="V1488" s="9">
        <v>42070</v>
      </c>
      <c r="W1488" s="9" t="s">
        <v>2275</v>
      </c>
      <c r="X1488" s="10">
        <f>NETWORKDAYS(Table1[[#This Row],[Order Date]],Table1[[#This Row],[Ship Date]])</f>
        <v>-81</v>
      </c>
      <c r="Y1488" s="6">
        <v>731.92200000000003</v>
      </c>
      <c r="Z1488" s="6">
        <v>11</v>
      </c>
      <c r="AA1488" s="6">
        <v>61.39</v>
      </c>
      <c r="AB1488" s="6">
        <v>5.76</v>
      </c>
    </row>
    <row r="1489" spans="1:28" ht="51.75" x14ac:dyDescent="0.45">
      <c r="A1489" s="6">
        <v>699</v>
      </c>
      <c r="B1489" s="6">
        <v>36647</v>
      </c>
      <c r="C1489" s="7" t="s">
        <v>507</v>
      </c>
      <c r="D1489" s="8" t="s">
        <v>53</v>
      </c>
      <c r="E1489" s="7" t="s">
        <v>70</v>
      </c>
      <c r="F1489" s="6">
        <v>0.1</v>
      </c>
      <c r="G1489" s="6">
        <v>9.7100000000000009</v>
      </c>
      <c r="H1489" s="6">
        <v>9.4499999999999993</v>
      </c>
      <c r="I1489" s="7" t="s">
        <v>43</v>
      </c>
      <c r="J1489" s="7" t="s">
        <v>44</v>
      </c>
      <c r="K1489" s="7" t="s">
        <v>45</v>
      </c>
      <c r="L1489" s="7" t="s">
        <v>187</v>
      </c>
      <c r="M1489" s="7" t="s">
        <v>47</v>
      </c>
      <c r="N1489" s="7" t="s">
        <v>1110</v>
      </c>
      <c r="O1489" s="6">
        <v>0.6</v>
      </c>
      <c r="P1489" s="7" t="s">
        <v>36</v>
      </c>
      <c r="Q1489" s="7" t="s">
        <v>58</v>
      </c>
      <c r="R1489" s="7" t="s">
        <v>59</v>
      </c>
      <c r="S1489" s="8" t="s">
        <v>68</v>
      </c>
      <c r="T1489" s="6">
        <v>90041</v>
      </c>
      <c r="U1489" s="9">
        <v>42185</v>
      </c>
      <c r="V1489" s="9">
        <v>42070</v>
      </c>
      <c r="W1489" s="9" t="s">
        <v>2275</v>
      </c>
      <c r="X1489" s="10">
        <f>NETWORKDAYS(Table1[[#This Row],[Order Date]],Table1[[#This Row],[Ship Date]])</f>
        <v>-82</v>
      </c>
      <c r="Y1489" s="6">
        <v>-119.77</v>
      </c>
      <c r="Z1489" s="6">
        <v>27</v>
      </c>
      <c r="AA1489" s="6">
        <v>261.93</v>
      </c>
      <c r="AB1489" s="6">
        <v>9.61</v>
      </c>
    </row>
    <row r="1490" spans="1:28" ht="51.75" x14ac:dyDescent="0.45">
      <c r="A1490" s="6">
        <v>702</v>
      </c>
      <c r="B1490" s="6">
        <v>87979</v>
      </c>
      <c r="C1490" s="7" t="s">
        <v>509</v>
      </c>
      <c r="D1490" s="8" t="s">
        <v>53</v>
      </c>
      <c r="E1490" s="7" t="s">
        <v>70</v>
      </c>
      <c r="F1490" s="6">
        <v>0.1</v>
      </c>
      <c r="G1490" s="6">
        <v>9.7100000000000009</v>
      </c>
      <c r="H1490" s="6">
        <v>9.4499999999999993</v>
      </c>
      <c r="I1490" s="7" t="s">
        <v>43</v>
      </c>
      <c r="J1490" s="7" t="s">
        <v>44</v>
      </c>
      <c r="K1490" s="7" t="s">
        <v>45</v>
      </c>
      <c r="L1490" s="7" t="s">
        <v>187</v>
      </c>
      <c r="M1490" s="7" t="s">
        <v>47</v>
      </c>
      <c r="N1490" s="7" t="s">
        <v>1110</v>
      </c>
      <c r="O1490" s="6">
        <v>0.6</v>
      </c>
      <c r="P1490" s="7" t="s">
        <v>36</v>
      </c>
      <c r="Q1490" s="7" t="s">
        <v>58</v>
      </c>
      <c r="R1490" s="7" t="s">
        <v>59</v>
      </c>
      <c r="S1490" s="8" t="s">
        <v>510</v>
      </c>
      <c r="T1490" s="6">
        <v>95404</v>
      </c>
      <c r="U1490" s="9">
        <v>42185</v>
      </c>
      <c r="V1490" s="9">
        <v>42070</v>
      </c>
      <c r="W1490" s="9" t="s">
        <v>2275</v>
      </c>
      <c r="X1490" s="10">
        <f>NETWORKDAYS(Table1[[#This Row],[Order Date]],Table1[[#This Row],[Ship Date]])</f>
        <v>-82</v>
      </c>
      <c r="Y1490" s="6">
        <v>-95.816000000000003</v>
      </c>
      <c r="Z1490" s="6">
        <v>7</v>
      </c>
      <c r="AA1490" s="6">
        <v>67.91</v>
      </c>
      <c r="AB1490" s="6">
        <v>9.61</v>
      </c>
    </row>
    <row r="1491" spans="1:28" ht="39" x14ac:dyDescent="0.45">
      <c r="A1491" s="6">
        <v>3275</v>
      </c>
      <c r="B1491" s="6">
        <v>86234</v>
      </c>
      <c r="C1491" s="7" t="s">
        <v>2463</v>
      </c>
      <c r="D1491" s="8" t="s">
        <v>53</v>
      </c>
      <c r="E1491" s="7" t="s">
        <v>79</v>
      </c>
      <c r="F1491" s="6">
        <v>0.04</v>
      </c>
      <c r="G1491" s="6">
        <v>449.99</v>
      </c>
      <c r="H1491" s="6">
        <v>24.49</v>
      </c>
      <c r="I1491" s="7" t="s">
        <v>43</v>
      </c>
      <c r="J1491" s="7" t="s">
        <v>31</v>
      </c>
      <c r="K1491" s="7" t="s">
        <v>71</v>
      </c>
      <c r="L1491" s="7" t="s">
        <v>161</v>
      </c>
      <c r="M1491" s="7" t="s">
        <v>131</v>
      </c>
      <c r="N1491" s="7" t="s">
        <v>2593</v>
      </c>
      <c r="O1491" s="6">
        <v>0.52</v>
      </c>
      <c r="P1491" s="7" t="s">
        <v>36</v>
      </c>
      <c r="Q1491" s="7" t="s">
        <v>58</v>
      </c>
      <c r="R1491" s="7" t="s">
        <v>90</v>
      </c>
      <c r="S1491" s="8" t="s">
        <v>454</v>
      </c>
      <c r="T1491" s="6">
        <v>98273</v>
      </c>
      <c r="U1491" s="9">
        <v>42005</v>
      </c>
      <c r="V1491" s="9">
        <v>42125</v>
      </c>
      <c r="W1491" s="9" t="s">
        <v>2594</v>
      </c>
      <c r="X1491" s="10">
        <f>NETWORKDAYS(Table1[[#This Row],[Order Date]],Table1[[#This Row],[Ship Date]])</f>
        <v>87</v>
      </c>
      <c r="Y1491" s="6">
        <v>3576.8841000000002</v>
      </c>
      <c r="Z1491" s="6">
        <v>12</v>
      </c>
      <c r="AA1491" s="6">
        <v>5183.8900000000003</v>
      </c>
      <c r="AB1491" s="6">
        <v>449.95</v>
      </c>
    </row>
    <row r="1492" spans="1:28" ht="90" x14ac:dyDescent="0.45">
      <c r="A1492" s="6">
        <v>388</v>
      </c>
      <c r="B1492" s="6">
        <v>90337</v>
      </c>
      <c r="C1492" s="7" t="s">
        <v>1933</v>
      </c>
      <c r="D1492" s="8" t="s">
        <v>42</v>
      </c>
      <c r="E1492" s="7" t="s">
        <v>29</v>
      </c>
      <c r="F1492" s="6">
        <v>0.03</v>
      </c>
      <c r="G1492" s="6">
        <v>5.28</v>
      </c>
      <c r="H1492" s="6">
        <v>5.66</v>
      </c>
      <c r="I1492" s="7" t="s">
        <v>43</v>
      </c>
      <c r="J1492" s="7" t="s">
        <v>62</v>
      </c>
      <c r="K1492" s="7" t="s">
        <v>45</v>
      </c>
      <c r="L1492" s="7" t="s">
        <v>55</v>
      </c>
      <c r="M1492" s="7" t="s">
        <v>47</v>
      </c>
      <c r="N1492" s="7" t="s">
        <v>2595</v>
      </c>
      <c r="O1492" s="6">
        <v>0.4</v>
      </c>
      <c r="P1492" s="7" t="s">
        <v>36</v>
      </c>
      <c r="Q1492" s="7" t="s">
        <v>49</v>
      </c>
      <c r="R1492" s="7" t="s">
        <v>225</v>
      </c>
      <c r="S1492" s="8" t="s">
        <v>1934</v>
      </c>
      <c r="T1492" s="6">
        <v>68847</v>
      </c>
      <c r="U1492" s="9">
        <v>42007</v>
      </c>
      <c r="V1492" s="9">
        <v>42125</v>
      </c>
      <c r="W1492" s="9" t="s">
        <v>2594</v>
      </c>
      <c r="X1492" s="10">
        <f>NETWORKDAYS(Table1[[#This Row],[Order Date]],Table1[[#This Row],[Ship Date]])</f>
        <v>85</v>
      </c>
      <c r="Y1492" s="6">
        <v>-51.559199999999997</v>
      </c>
      <c r="Z1492" s="6">
        <v>4</v>
      </c>
      <c r="AA1492" s="6">
        <v>22.82</v>
      </c>
      <c r="AB1492" s="6">
        <v>5.25</v>
      </c>
    </row>
    <row r="1493" spans="1:28" ht="26.25" x14ac:dyDescent="0.45">
      <c r="A1493" s="6">
        <v>2458</v>
      </c>
      <c r="B1493" s="6">
        <v>91285</v>
      </c>
      <c r="C1493" s="7" t="s">
        <v>2596</v>
      </c>
      <c r="D1493" s="8" t="s">
        <v>42</v>
      </c>
      <c r="E1493" s="7" t="s">
        <v>70</v>
      </c>
      <c r="F1493" s="6">
        <v>0.03</v>
      </c>
      <c r="G1493" s="6">
        <v>6.48</v>
      </c>
      <c r="H1493" s="6">
        <v>8.73</v>
      </c>
      <c r="I1493" s="7" t="s">
        <v>43</v>
      </c>
      <c r="J1493" s="7" t="s">
        <v>87</v>
      </c>
      <c r="K1493" s="7" t="s">
        <v>45</v>
      </c>
      <c r="L1493" s="7" t="s">
        <v>55</v>
      </c>
      <c r="M1493" s="7" t="s">
        <v>47</v>
      </c>
      <c r="N1493" s="7" t="s">
        <v>2597</v>
      </c>
      <c r="O1493" s="6">
        <v>0.37</v>
      </c>
      <c r="P1493" s="7" t="s">
        <v>36</v>
      </c>
      <c r="Q1493" s="7" t="s">
        <v>49</v>
      </c>
      <c r="R1493" s="7" t="s">
        <v>50</v>
      </c>
      <c r="S1493" s="8" t="s">
        <v>1823</v>
      </c>
      <c r="T1493" s="6">
        <v>55410</v>
      </c>
      <c r="U1493" s="9">
        <v>42007</v>
      </c>
      <c r="V1493" s="9">
        <v>42125</v>
      </c>
      <c r="W1493" s="9" t="s">
        <v>2594</v>
      </c>
      <c r="X1493" s="10">
        <f>NETWORKDAYS(Table1[[#This Row],[Order Date]],Table1[[#This Row],[Ship Date]])</f>
        <v>85</v>
      </c>
      <c r="Y1493" s="6">
        <v>-35.04</v>
      </c>
      <c r="Z1493" s="6">
        <v>2</v>
      </c>
      <c r="AA1493" s="6">
        <v>15.95</v>
      </c>
      <c r="AB1493" s="6">
        <v>6.45</v>
      </c>
    </row>
    <row r="1494" spans="1:28" ht="26.25" x14ac:dyDescent="0.45">
      <c r="A1494" s="6">
        <v>2460</v>
      </c>
      <c r="B1494" s="6">
        <v>30785</v>
      </c>
      <c r="C1494" s="7" t="s">
        <v>1935</v>
      </c>
      <c r="D1494" s="8" t="s">
        <v>78</v>
      </c>
      <c r="E1494" s="7" t="s">
        <v>70</v>
      </c>
      <c r="F1494" s="6">
        <v>0.03</v>
      </c>
      <c r="G1494" s="6">
        <v>6.48</v>
      </c>
      <c r="H1494" s="6">
        <v>8.73</v>
      </c>
      <c r="I1494" s="7" t="s">
        <v>43</v>
      </c>
      <c r="J1494" s="7" t="s">
        <v>87</v>
      </c>
      <c r="K1494" s="7" t="s">
        <v>45</v>
      </c>
      <c r="L1494" s="7" t="s">
        <v>55</v>
      </c>
      <c r="M1494" s="7" t="s">
        <v>47</v>
      </c>
      <c r="N1494" s="7" t="s">
        <v>2597</v>
      </c>
      <c r="O1494" s="6">
        <v>0.37</v>
      </c>
      <c r="P1494" s="7" t="s">
        <v>36</v>
      </c>
      <c r="Q1494" s="7" t="s">
        <v>82</v>
      </c>
      <c r="R1494" s="7" t="s">
        <v>83</v>
      </c>
      <c r="S1494" s="8" t="s">
        <v>84</v>
      </c>
      <c r="T1494" s="6">
        <v>10035</v>
      </c>
      <c r="U1494" s="9">
        <v>42007</v>
      </c>
      <c r="V1494" s="9">
        <v>42125</v>
      </c>
      <c r="W1494" s="9" t="s">
        <v>2594</v>
      </c>
      <c r="X1494" s="10">
        <f>NETWORKDAYS(Table1[[#This Row],[Order Date]],Table1[[#This Row],[Ship Date]])</f>
        <v>85</v>
      </c>
      <c r="Y1494" s="6">
        <v>-35.04</v>
      </c>
      <c r="Z1494" s="6">
        <v>8</v>
      </c>
      <c r="AA1494" s="6">
        <v>63.78</v>
      </c>
      <c r="AB1494" s="6">
        <v>6.45</v>
      </c>
    </row>
    <row r="1495" spans="1:28" ht="64.5" x14ac:dyDescent="0.45">
      <c r="A1495" s="6">
        <v>169</v>
      </c>
      <c r="B1495" s="6">
        <v>87463</v>
      </c>
      <c r="C1495" s="7" t="s">
        <v>1829</v>
      </c>
      <c r="D1495" s="8" t="s">
        <v>28</v>
      </c>
      <c r="E1495" s="7" t="s">
        <v>79</v>
      </c>
      <c r="F1495" s="6">
        <v>0.08</v>
      </c>
      <c r="G1495" s="6">
        <v>43.22</v>
      </c>
      <c r="H1495" s="6">
        <v>16.71</v>
      </c>
      <c r="I1495" s="7" t="s">
        <v>43</v>
      </c>
      <c r="J1495" s="7" t="s">
        <v>62</v>
      </c>
      <c r="K1495" s="7" t="s">
        <v>71</v>
      </c>
      <c r="L1495" s="7" t="s">
        <v>93</v>
      </c>
      <c r="M1495" s="7" t="s">
        <v>47</v>
      </c>
      <c r="N1495" s="7" t="s">
        <v>2598</v>
      </c>
      <c r="O1495" s="6">
        <v>0.66</v>
      </c>
      <c r="P1495" s="7" t="s">
        <v>36</v>
      </c>
      <c r="Q1495" s="7" t="s">
        <v>37</v>
      </c>
      <c r="R1495" s="7" t="s">
        <v>787</v>
      </c>
      <c r="S1495" s="8" t="s">
        <v>1830</v>
      </c>
      <c r="T1495" s="6">
        <v>70802</v>
      </c>
      <c r="U1495" s="9">
        <v>42007</v>
      </c>
      <c r="V1495" s="9">
        <v>42125</v>
      </c>
      <c r="W1495" s="9" t="s">
        <v>2594</v>
      </c>
      <c r="X1495" s="10">
        <f>NETWORKDAYS(Table1[[#This Row],[Order Date]],Table1[[#This Row],[Ship Date]])</f>
        <v>85</v>
      </c>
      <c r="Y1495" s="6">
        <v>280.27458000000001</v>
      </c>
      <c r="Z1495" s="6">
        <v>3</v>
      </c>
      <c r="AA1495" s="6">
        <v>130.62</v>
      </c>
      <c r="AB1495" s="6">
        <v>43.14</v>
      </c>
    </row>
    <row r="1496" spans="1:28" ht="39" x14ac:dyDescent="0.45">
      <c r="A1496" s="6">
        <v>2081</v>
      </c>
      <c r="B1496" s="6">
        <v>86092</v>
      </c>
      <c r="C1496" s="7" t="s">
        <v>2599</v>
      </c>
      <c r="D1496" s="8" t="s">
        <v>78</v>
      </c>
      <c r="E1496" s="7" t="s">
        <v>79</v>
      </c>
      <c r="F1496" s="6">
        <v>0.09</v>
      </c>
      <c r="G1496" s="6">
        <v>1.48</v>
      </c>
      <c r="H1496" s="6">
        <v>0.7</v>
      </c>
      <c r="I1496" s="7" t="s">
        <v>43</v>
      </c>
      <c r="J1496" s="7" t="s">
        <v>62</v>
      </c>
      <c r="K1496" s="7" t="s">
        <v>45</v>
      </c>
      <c r="L1496" s="7" t="s">
        <v>409</v>
      </c>
      <c r="M1496" s="7" t="s">
        <v>56</v>
      </c>
      <c r="N1496" s="7" t="s">
        <v>2124</v>
      </c>
      <c r="O1496" s="6">
        <v>0.37</v>
      </c>
      <c r="P1496" s="7" t="s">
        <v>36</v>
      </c>
      <c r="Q1496" s="7" t="s">
        <v>82</v>
      </c>
      <c r="R1496" s="7" t="s">
        <v>83</v>
      </c>
      <c r="S1496" s="8" t="s">
        <v>2600</v>
      </c>
      <c r="T1496" s="6">
        <v>14853</v>
      </c>
      <c r="U1496" s="9">
        <v>42007</v>
      </c>
      <c r="V1496" s="9">
        <v>42125</v>
      </c>
      <c r="W1496" s="9" t="s">
        <v>2594</v>
      </c>
      <c r="X1496" s="10">
        <f>NETWORKDAYS(Table1[[#This Row],[Order Date]],Table1[[#This Row],[Ship Date]])</f>
        <v>85</v>
      </c>
      <c r="Y1496" s="6">
        <v>1.68</v>
      </c>
      <c r="Z1496" s="6">
        <v>6</v>
      </c>
      <c r="AA1496" s="6">
        <v>8.9499999999999993</v>
      </c>
      <c r="AB1496" s="6">
        <v>1.39</v>
      </c>
    </row>
    <row r="1497" spans="1:28" ht="51.75" x14ac:dyDescent="0.45">
      <c r="A1497" s="6">
        <v>193</v>
      </c>
      <c r="B1497" s="6">
        <v>90430</v>
      </c>
      <c r="C1497" s="7" t="s">
        <v>1779</v>
      </c>
      <c r="D1497" s="8" t="s">
        <v>53</v>
      </c>
      <c r="E1497" s="7" t="s">
        <v>147</v>
      </c>
      <c r="F1497" s="6">
        <v>0</v>
      </c>
      <c r="G1497" s="6">
        <v>213.45</v>
      </c>
      <c r="H1497" s="6">
        <v>14.7</v>
      </c>
      <c r="I1497" s="7" t="s">
        <v>30</v>
      </c>
      <c r="J1497" s="7" t="s">
        <v>62</v>
      </c>
      <c r="K1497" s="7" t="s">
        <v>71</v>
      </c>
      <c r="L1497" s="7" t="s">
        <v>72</v>
      </c>
      <c r="M1497" s="7" t="s">
        <v>73</v>
      </c>
      <c r="N1497" s="7" t="s">
        <v>2534</v>
      </c>
      <c r="O1497" s="6">
        <v>0.59</v>
      </c>
      <c r="P1497" s="7" t="s">
        <v>36</v>
      </c>
      <c r="Q1497" s="7" t="s">
        <v>58</v>
      </c>
      <c r="R1497" s="7" t="s">
        <v>114</v>
      </c>
      <c r="S1497" s="8" t="s">
        <v>1442</v>
      </c>
      <c r="T1497" s="6">
        <v>84041</v>
      </c>
      <c r="U1497" s="9">
        <v>42007</v>
      </c>
      <c r="V1497" s="9">
        <v>42125</v>
      </c>
      <c r="W1497" s="9" t="s">
        <v>2594</v>
      </c>
      <c r="X1497" s="10">
        <f>NETWORKDAYS(Table1[[#This Row],[Order Date]],Table1[[#This Row],[Ship Date]])</f>
        <v>85</v>
      </c>
      <c r="Y1497" s="6">
        <v>-560.81417999999996</v>
      </c>
      <c r="Z1497" s="6">
        <v>1</v>
      </c>
      <c r="AA1497" s="6">
        <v>224.12</v>
      </c>
      <c r="AB1497" s="6">
        <v>213.45</v>
      </c>
    </row>
    <row r="1498" spans="1:28" ht="77.25" x14ac:dyDescent="0.45">
      <c r="A1498" s="6">
        <v>3146</v>
      </c>
      <c r="B1498" s="6">
        <v>85850</v>
      </c>
      <c r="C1498" s="7" t="s">
        <v>1937</v>
      </c>
      <c r="D1498" s="8" t="s">
        <v>42</v>
      </c>
      <c r="E1498" s="7" t="s">
        <v>29</v>
      </c>
      <c r="F1498" s="6">
        <v>0.03</v>
      </c>
      <c r="G1498" s="6">
        <v>3.36</v>
      </c>
      <c r="H1498" s="6">
        <v>6.27</v>
      </c>
      <c r="I1498" s="7" t="s">
        <v>43</v>
      </c>
      <c r="J1498" s="7" t="s">
        <v>62</v>
      </c>
      <c r="K1498" s="7" t="s">
        <v>45</v>
      </c>
      <c r="L1498" s="7" t="s">
        <v>46</v>
      </c>
      <c r="M1498" s="7" t="s">
        <v>47</v>
      </c>
      <c r="N1498" s="7" t="s">
        <v>515</v>
      </c>
      <c r="O1498" s="6">
        <v>0.4</v>
      </c>
      <c r="P1498" s="7" t="s">
        <v>36</v>
      </c>
      <c r="Q1498" s="7" t="s">
        <v>49</v>
      </c>
      <c r="R1498" s="7" t="s">
        <v>236</v>
      </c>
      <c r="S1498" s="8" t="s">
        <v>1939</v>
      </c>
      <c r="T1498" s="6">
        <v>78577</v>
      </c>
      <c r="U1498" s="9">
        <v>42008</v>
      </c>
      <c r="V1498" s="9">
        <v>42125</v>
      </c>
      <c r="W1498" s="9" t="s">
        <v>2594</v>
      </c>
      <c r="X1498" s="10">
        <f>NETWORKDAYS(Table1[[#This Row],[Order Date]],Table1[[#This Row],[Ship Date]])</f>
        <v>85</v>
      </c>
      <c r="Y1498" s="6">
        <v>-94.258600000000001</v>
      </c>
      <c r="Z1498" s="6">
        <v>4</v>
      </c>
      <c r="AA1498" s="6">
        <v>14.9</v>
      </c>
      <c r="AB1498" s="6">
        <v>3.33</v>
      </c>
    </row>
    <row r="1499" spans="1:28" ht="115.5" x14ac:dyDescent="0.45">
      <c r="A1499" s="6">
        <v>915</v>
      </c>
      <c r="B1499" s="6">
        <v>86356</v>
      </c>
      <c r="C1499" s="7" t="s">
        <v>2601</v>
      </c>
      <c r="D1499" s="8" t="s">
        <v>42</v>
      </c>
      <c r="E1499" s="7" t="s">
        <v>70</v>
      </c>
      <c r="F1499" s="6">
        <v>0.06</v>
      </c>
      <c r="G1499" s="6">
        <v>350.98</v>
      </c>
      <c r="H1499" s="6">
        <v>30</v>
      </c>
      <c r="I1499" s="7" t="s">
        <v>30</v>
      </c>
      <c r="J1499" s="7" t="s">
        <v>87</v>
      </c>
      <c r="K1499" s="7" t="s">
        <v>32</v>
      </c>
      <c r="L1499" s="7" t="s">
        <v>80</v>
      </c>
      <c r="M1499" s="7" t="s">
        <v>73</v>
      </c>
      <c r="N1499" s="7" t="s">
        <v>1438</v>
      </c>
      <c r="O1499" s="6">
        <v>0.61</v>
      </c>
      <c r="P1499" s="7" t="s">
        <v>36</v>
      </c>
      <c r="Q1499" s="7" t="s">
        <v>49</v>
      </c>
      <c r="R1499" s="7" t="s">
        <v>236</v>
      </c>
      <c r="S1499" s="8" t="s">
        <v>2602</v>
      </c>
      <c r="T1499" s="6">
        <v>77803</v>
      </c>
      <c r="U1499" s="9">
        <v>42008</v>
      </c>
      <c r="V1499" s="9">
        <v>42125</v>
      </c>
      <c r="W1499" s="9" t="s">
        <v>2594</v>
      </c>
      <c r="X1499" s="10">
        <f>NETWORKDAYS(Table1[[#This Row],[Order Date]],Table1[[#This Row],[Ship Date]])</f>
        <v>85</v>
      </c>
      <c r="Y1499" s="6">
        <v>-489.41559999999998</v>
      </c>
      <c r="Z1499" s="6">
        <v>1</v>
      </c>
      <c r="AA1499" s="6">
        <v>346.52</v>
      </c>
      <c r="AB1499" s="6">
        <v>350.92</v>
      </c>
    </row>
    <row r="1500" spans="1:28" ht="51.75" x14ac:dyDescent="0.45">
      <c r="A1500" s="6">
        <v>890</v>
      </c>
      <c r="B1500" s="6">
        <v>89536</v>
      </c>
      <c r="C1500" s="7" t="s">
        <v>1944</v>
      </c>
      <c r="D1500" s="8" t="s">
        <v>42</v>
      </c>
      <c r="E1500" s="7" t="s">
        <v>29</v>
      </c>
      <c r="F1500" s="6">
        <v>0.04</v>
      </c>
      <c r="G1500" s="6">
        <v>125.99</v>
      </c>
      <c r="H1500" s="6">
        <v>5.26</v>
      </c>
      <c r="I1500" s="7" t="s">
        <v>43</v>
      </c>
      <c r="J1500" s="7" t="s">
        <v>44</v>
      </c>
      <c r="K1500" s="7" t="s">
        <v>71</v>
      </c>
      <c r="L1500" s="7" t="s">
        <v>234</v>
      </c>
      <c r="M1500" s="7" t="s">
        <v>47</v>
      </c>
      <c r="N1500" s="7" t="s">
        <v>2603</v>
      </c>
      <c r="O1500" s="6">
        <v>0.55000000000000004</v>
      </c>
      <c r="P1500" s="7" t="s">
        <v>36</v>
      </c>
      <c r="Q1500" s="7" t="s">
        <v>49</v>
      </c>
      <c r="R1500" s="7" t="s">
        <v>236</v>
      </c>
      <c r="S1500" s="8" t="s">
        <v>1945</v>
      </c>
      <c r="T1500" s="6">
        <v>76021</v>
      </c>
      <c r="U1500" s="9">
        <v>42009</v>
      </c>
      <c r="V1500" s="9">
        <v>42125</v>
      </c>
      <c r="W1500" s="9" t="s">
        <v>2594</v>
      </c>
      <c r="X1500" s="10">
        <f>NETWORKDAYS(Table1[[#This Row],[Order Date]],Table1[[#This Row],[Ship Date]])</f>
        <v>85</v>
      </c>
      <c r="Y1500" s="6">
        <v>455.42070000000001</v>
      </c>
      <c r="Z1500" s="6">
        <v>6</v>
      </c>
      <c r="AA1500" s="6">
        <v>660.03</v>
      </c>
      <c r="AB1500" s="6">
        <v>125.95</v>
      </c>
    </row>
    <row r="1501" spans="1:28" ht="128.25" x14ac:dyDescent="0.45">
      <c r="A1501" s="6">
        <v>1314</v>
      </c>
      <c r="B1501" s="6">
        <v>27013</v>
      </c>
      <c r="C1501" s="7" t="s">
        <v>1784</v>
      </c>
      <c r="D1501" s="8" t="s">
        <v>53</v>
      </c>
      <c r="E1501" s="7" t="s">
        <v>79</v>
      </c>
      <c r="F1501" s="6">
        <v>0.05</v>
      </c>
      <c r="G1501" s="6">
        <v>279.48</v>
      </c>
      <c r="H1501" s="6">
        <v>35</v>
      </c>
      <c r="I1501" s="7" t="s">
        <v>43</v>
      </c>
      <c r="J1501" s="7" t="s">
        <v>87</v>
      </c>
      <c r="K1501" s="7" t="s">
        <v>45</v>
      </c>
      <c r="L1501" s="7" t="s">
        <v>187</v>
      </c>
      <c r="M1501" s="7" t="s">
        <v>131</v>
      </c>
      <c r="N1501" s="7" t="s">
        <v>2604</v>
      </c>
      <c r="O1501" s="6">
        <v>0.8</v>
      </c>
      <c r="P1501" s="7" t="s">
        <v>36</v>
      </c>
      <c r="Q1501" s="7" t="s">
        <v>58</v>
      </c>
      <c r="R1501" s="7" t="s">
        <v>59</v>
      </c>
      <c r="S1501" s="8" t="s">
        <v>68</v>
      </c>
      <c r="T1501" s="6">
        <v>90058</v>
      </c>
      <c r="U1501" s="9">
        <v>42009</v>
      </c>
      <c r="V1501" s="9">
        <v>42125</v>
      </c>
      <c r="W1501" s="9" t="s">
        <v>2594</v>
      </c>
      <c r="X1501" s="10">
        <f>NETWORKDAYS(Table1[[#This Row],[Order Date]],Table1[[#This Row],[Ship Date]])</f>
        <v>85</v>
      </c>
      <c r="Y1501" s="6">
        <v>-274.95</v>
      </c>
      <c r="Z1501" s="6">
        <v>31</v>
      </c>
      <c r="AA1501" s="6">
        <v>8354.73</v>
      </c>
      <c r="AB1501" s="6">
        <v>279.43</v>
      </c>
    </row>
    <row r="1502" spans="1:28" ht="128.25" x14ac:dyDescent="0.45">
      <c r="A1502" s="6">
        <v>1316</v>
      </c>
      <c r="B1502" s="6">
        <v>87603</v>
      </c>
      <c r="C1502" s="7" t="s">
        <v>1785</v>
      </c>
      <c r="D1502" s="8" t="s">
        <v>53</v>
      </c>
      <c r="E1502" s="7" t="s">
        <v>79</v>
      </c>
      <c r="F1502" s="6">
        <v>0.05</v>
      </c>
      <c r="G1502" s="6">
        <v>279.48</v>
      </c>
      <c r="H1502" s="6">
        <v>35</v>
      </c>
      <c r="I1502" s="7" t="s">
        <v>43</v>
      </c>
      <c r="J1502" s="7" t="s">
        <v>87</v>
      </c>
      <c r="K1502" s="7" t="s">
        <v>45</v>
      </c>
      <c r="L1502" s="7" t="s">
        <v>187</v>
      </c>
      <c r="M1502" s="7" t="s">
        <v>131</v>
      </c>
      <c r="N1502" s="7" t="s">
        <v>2604</v>
      </c>
      <c r="O1502" s="6">
        <v>0.8</v>
      </c>
      <c r="P1502" s="7" t="s">
        <v>36</v>
      </c>
      <c r="Q1502" s="7" t="s">
        <v>58</v>
      </c>
      <c r="R1502" s="7" t="s">
        <v>442</v>
      </c>
      <c r="S1502" s="8" t="s">
        <v>1786</v>
      </c>
      <c r="T1502" s="6">
        <v>80022</v>
      </c>
      <c r="U1502" s="9">
        <v>42009</v>
      </c>
      <c r="V1502" s="9">
        <v>42125</v>
      </c>
      <c r="W1502" s="9" t="s">
        <v>2594</v>
      </c>
      <c r="X1502" s="10">
        <f>NETWORKDAYS(Table1[[#This Row],[Order Date]],Table1[[#This Row],[Ship Date]])</f>
        <v>85</v>
      </c>
      <c r="Y1502" s="6">
        <v>-274.95</v>
      </c>
      <c r="Z1502" s="6">
        <v>8</v>
      </c>
      <c r="AA1502" s="6">
        <v>2156.06</v>
      </c>
      <c r="AB1502" s="6">
        <v>279.43</v>
      </c>
    </row>
    <row r="1503" spans="1:28" ht="77.25" x14ac:dyDescent="0.45">
      <c r="A1503" s="6">
        <v>1723</v>
      </c>
      <c r="B1503" s="6">
        <v>40101</v>
      </c>
      <c r="C1503" s="7" t="s">
        <v>1866</v>
      </c>
      <c r="D1503" s="8" t="s">
        <v>53</v>
      </c>
      <c r="E1503" s="7" t="s">
        <v>79</v>
      </c>
      <c r="F1503" s="6">
        <v>0.1</v>
      </c>
      <c r="G1503" s="6">
        <v>49.99</v>
      </c>
      <c r="H1503" s="6">
        <v>19.989999999999998</v>
      </c>
      <c r="I1503" s="7" t="s">
        <v>54</v>
      </c>
      <c r="J1503" s="7" t="s">
        <v>62</v>
      </c>
      <c r="K1503" s="7" t="s">
        <v>71</v>
      </c>
      <c r="L1503" s="7" t="s">
        <v>93</v>
      </c>
      <c r="M1503" s="7" t="s">
        <v>47</v>
      </c>
      <c r="N1503" s="7" t="s">
        <v>581</v>
      </c>
      <c r="O1503" s="6">
        <v>0.45</v>
      </c>
      <c r="P1503" s="7" t="s">
        <v>36</v>
      </c>
      <c r="Q1503" s="7" t="s">
        <v>58</v>
      </c>
      <c r="R1503" s="7" t="s">
        <v>59</v>
      </c>
      <c r="S1503" s="8" t="s">
        <v>143</v>
      </c>
      <c r="T1503" s="6">
        <v>92037</v>
      </c>
      <c r="U1503" s="9">
        <v>42035</v>
      </c>
      <c r="V1503" s="9">
        <v>42126</v>
      </c>
      <c r="W1503" s="9" t="s">
        <v>2594</v>
      </c>
      <c r="X1503" s="10">
        <f>NETWORKDAYS(Table1[[#This Row],[Order Date]],Table1[[#This Row],[Ship Date]])</f>
        <v>65</v>
      </c>
      <c r="Y1503" s="6">
        <v>13.507999999999999</v>
      </c>
      <c r="Z1503" s="6">
        <v>46</v>
      </c>
      <c r="AA1503" s="6">
        <v>2188.06</v>
      </c>
      <c r="AB1503" s="6">
        <v>49.89</v>
      </c>
    </row>
    <row r="1504" spans="1:28" ht="77.25" x14ac:dyDescent="0.45">
      <c r="A1504" s="6">
        <v>1949</v>
      </c>
      <c r="B1504" s="6">
        <v>90415</v>
      </c>
      <c r="C1504" s="7" t="s">
        <v>2605</v>
      </c>
      <c r="D1504" s="8" t="s">
        <v>53</v>
      </c>
      <c r="E1504" s="7" t="s">
        <v>79</v>
      </c>
      <c r="F1504" s="6">
        <v>0.05</v>
      </c>
      <c r="G1504" s="6">
        <v>424.21</v>
      </c>
      <c r="H1504" s="6">
        <v>110.2</v>
      </c>
      <c r="I1504" s="7" t="s">
        <v>30</v>
      </c>
      <c r="J1504" s="7" t="s">
        <v>31</v>
      </c>
      <c r="K1504" s="7" t="s">
        <v>32</v>
      </c>
      <c r="L1504" s="7" t="s">
        <v>33</v>
      </c>
      <c r="M1504" s="7" t="s">
        <v>34</v>
      </c>
      <c r="N1504" s="7" t="s">
        <v>2067</v>
      </c>
      <c r="O1504" s="6">
        <v>0.67</v>
      </c>
      <c r="P1504" s="7" t="s">
        <v>36</v>
      </c>
      <c r="Q1504" s="7" t="s">
        <v>58</v>
      </c>
      <c r="R1504" s="7" t="s">
        <v>359</v>
      </c>
      <c r="S1504" s="8" t="s">
        <v>360</v>
      </c>
      <c r="T1504" s="6">
        <v>59715</v>
      </c>
      <c r="U1504" s="9">
        <v>42036</v>
      </c>
      <c r="V1504" s="9">
        <v>42126</v>
      </c>
      <c r="W1504" s="9" t="s">
        <v>2594</v>
      </c>
      <c r="X1504" s="10">
        <f>NETWORKDAYS(Table1[[#This Row],[Order Date]],Table1[[#This Row],[Ship Date]])</f>
        <v>65</v>
      </c>
      <c r="Y1504" s="6">
        <v>-213.40280000000001</v>
      </c>
      <c r="Z1504" s="6">
        <v>12</v>
      </c>
      <c r="AA1504" s="6">
        <v>4935.22</v>
      </c>
      <c r="AB1504" s="6">
        <v>424.16</v>
      </c>
    </row>
    <row r="1505" spans="1:28" ht="90" x14ac:dyDescent="0.45">
      <c r="A1505" s="6">
        <v>2486</v>
      </c>
      <c r="B1505" s="6">
        <v>91416</v>
      </c>
      <c r="C1505" s="7" t="s">
        <v>749</v>
      </c>
      <c r="D1505" s="8" t="s">
        <v>28</v>
      </c>
      <c r="E1505" s="7" t="s">
        <v>79</v>
      </c>
      <c r="F1505" s="6">
        <v>0</v>
      </c>
      <c r="G1505" s="6">
        <v>180.98</v>
      </c>
      <c r="H1505" s="6">
        <v>30</v>
      </c>
      <c r="I1505" s="7" t="s">
        <v>30</v>
      </c>
      <c r="J1505" s="7" t="s">
        <v>31</v>
      </c>
      <c r="K1505" s="7" t="s">
        <v>32</v>
      </c>
      <c r="L1505" s="7" t="s">
        <v>80</v>
      </c>
      <c r="M1505" s="7" t="s">
        <v>73</v>
      </c>
      <c r="N1505" s="7" t="s">
        <v>2606</v>
      </c>
      <c r="O1505" s="6">
        <v>0.69</v>
      </c>
      <c r="P1505" s="7" t="s">
        <v>36</v>
      </c>
      <c r="Q1505" s="7" t="s">
        <v>37</v>
      </c>
      <c r="R1505" s="7" t="s">
        <v>252</v>
      </c>
      <c r="S1505" s="8" t="s">
        <v>751</v>
      </c>
      <c r="T1505" s="6">
        <v>30458</v>
      </c>
      <c r="U1505" s="9">
        <v>42038</v>
      </c>
      <c r="V1505" s="9">
        <v>42126</v>
      </c>
      <c r="W1505" s="9" t="s">
        <v>2594</v>
      </c>
      <c r="X1505" s="10">
        <f>NETWORKDAYS(Table1[[#This Row],[Order Date]],Table1[[#This Row],[Ship Date]])</f>
        <v>64</v>
      </c>
      <c r="Y1505" s="6">
        <v>9.2040000000000006</v>
      </c>
      <c r="Z1505" s="6">
        <v>11</v>
      </c>
      <c r="AA1505" s="6">
        <v>2084.16</v>
      </c>
      <c r="AB1505" s="6">
        <v>180.98</v>
      </c>
    </row>
    <row r="1506" spans="1:28" ht="51.75" x14ac:dyDescent="0.45">
      <c r="A1506" s="6">
        <v>3053</v>
      </c>
      <c r="B1506" s="6">
        <v>86662</v>
      </c>
      <c r="C1506" s="7" t="s">
        <v>2607</v>
      </c>
      <c r="D1506" s="8" t="s">
        <v>28</v>
      </c>
      <c r="E1506" s="7" t="s">
        <v>86</v>
      </c>
      <c r="F1506" s="6">
        <v>0.06</v>
      </c>
      <c r="G1506" s="6">
        <v>125.99</v>
      </c>
      <c r="H1506" s="6">
        <v>2.5</v>
      </c>
      <c r="I1506" s="7" t="s">
        <v>43</v>
      </c>
      <c r="J1506" s="7" t="s">
        <v>62</v>
      </c>
      <c r="K1506" s="7" t="s">
        <v>71</v>
      </c>
      <c r="L1506" s="7" t="s">
        <v>234</v>
      </c>
      <c r="M1506" s="7" t="s">
        <v>47</v>
      </c>
      <c r="N1506" s="7" t="s">
        <v>1372</v>
      </c>
      <c r="O1506" s="6">
        <v>0.6</v>
      </c>
      <c r="P1506" s="7" t="s">
        <v>36</v>
      </c>
      <c r="Q1506" s="7" t="s">
        <v>37</v>
      </c>
      <c r="R1506" s="7" t="s">
        <v>364</v>
      </c>
      <c r="S1506" s="8" t="s">
        <v>2437</v>
      </c>
      <c r="T1506" s="6">
        <v>42071</v>
      </c>
      <c r="U1506" s="9">
        <v>42038</v>
      </c>
      <c r="V1506" s="9">
        <v>42126</v>
      </c>
      <c r="W1506" s="9" t="s">
        <v>2594</v>
      </c>
      <c r="X1506" s="10">
        <f>NETWORKDAYS(Table1[[#This Row],[Order Date]],Table1[[#This Row],[Ship Date]])</f>
        <v>64</v>
      </c>
      <c r="Y1506" s="6">
        <v>402.06599999999997</v>
      </c>
      <c r="Z1506" s="6">
        <v>11</v>
      </c>
      <c r="AA1506" s="6">
        <v>1173.76</v>
      </c>
      <c r="AB1506" s="6">
        <v>125.93</v>
      </c>
    </row>
    <row r="1507" spans="1:28" ht="51.75" x14ac:dyDescent="0.45">
      <c r="A1507" s="6">
        <v>603</v>
      </c>
      <c r="B1507" s="6">
        <v>87020</v>
      </c>
      <c r="C1507" s="7" t="s">
        <v>2608</v>
      </c>
      <c r="D1507" s="8" t="s">
        <v>53</v>
      </c>
      <c r="E1507" s="7" t="s">
        <v>147</v>
      </c>
      <c r="F1507" s="6">
        <v>0.02</v>
      </c>
      <c r="G1507" s="6">
        <v>35.99</v>
      </c>
      <c r="H1507" s="6">
        <v>5</v>
      </c>
      <c r="I1507" s="7" t="s">
        <v>43</v>
      </c>
      <c r="J1507" s="7" t="s">
        <v>87</v>
      </c>
      <c r="K1507" s="7" t="s">
        <v>71</v>
      </c>
      <c r="L1507" s="7" t="s">
        <v>234</v>
      </c>
      <c r="M1507" s="7" t="s">
        <v>47</v>
      </c>
      <c r="N1507" s="7" t="s">
        <v>611</v>
      </c>
      <c r="O1507" s="6">
        <v>0.85</v>
      </c>
      <c r="P1507" s="7" t="s">
        <v>36</v>
      </c>
      <c r="Q1507" s="7" t="s">
        <v>58</v>
      </c>
      <c r="R1507" s="7" t="s">
        <v>442</v>
      </c>
      <c r="S1507" s="8" t="s">
        <v>620</v>
      </c>
      <c r="T1507" s="6">
        <v>81001</v>
      </c>
      <c r="U1507" s="9">
        <v>42038</v>
      </c>
      <c r="V1507" s="9">
        <v>42126</v>
      </c>
      <c r="W1507" s="9" t="s">
        <v>2594</v>
      </c>
      <c r="X1507" s="10">
        <f>NETWORKDAYS(Table1[[#This Row],[Order Date]],Table1[[#This Row],[Ship Date]])</f>
        <v>64</v>
      </c>
      <c r="Y1507" s="6">
        <v>-120.934</v>
      </c>
      <c r="Z1507" s="6">
        <v>7</v>
      </c>
      <c r="AA1507" s="6">
        <v>227.79</v>
      </c>
      <c r="AB1507" s="6">
        <v>35.97</v>
      </c>
    </row>
    <row r="1508" spans="1:28" ht="90" x14ac:dyDescent="0.45">
      <c r="A1508" s="6">
        <v>3151</v>
      </c>
      <c r="B1508" s="6">
        <v>88544</v>
      </c>
      <c r="C1508" s="7" t="s">
        <v>907</v>
      </c>
      <c r="D1508" s="8" t="s">
        <v>53</v>
      </c>
      <c r="E1508" s="7" t="s">
        <v>29</v>
      </c>
      <c r="F1508" s="6">
        <v>0.01</v>
      </c>
      <c r="G1508" s="6">
        <v>3502.14</v>
      </c>
      <c r="H1508" s="6">
        <v>8.73</v>
      </c>
      <c r="I1508" s="7" t="s">
        <v>30</v>
      </c>
      <c r="J1508" s="7" t="s">
        <v>62</v>
      </c>
      <c r="K1508" s="7" t="s">
        <v>71</v>
      </c>
      <c r="L1508" s="7" t="s">
        <v>72</v>
      </c>
      <c r="M1508" s="7" t="s">
        <v>34</v>
      </c>
      <c r="N1508" s="7" t="s">
        <v>1737</v>
      </c>
      <c r="O1508" s="6">
        <v>0.56999999999999995</v>
      </c>
      <c r="P1508" s="7" t="s">
        <v>36</v>
      </c>
      <c r="Q1508" s="7" t="s">
        <v>58</v>
      </c>
      <c r="R1508" s="7" t="s">
        <v>59</v>
      </c>
      <c r="S1508" s="8" t="s">
        <v>909</v>
      </c>
      <c r="T1508" s="6">
        <v>92277</v>
      </c>
      <c r="U1508" s="9">
        <v>42039</v>
      </c>
      <c r="V1508" s="9">
        <v>42126</v>
      </c>
      <c r="W1508" s="9" t="s">
        <v>2594</v>
      </c>
      <c r="X1508" s="10">
        <f>NETWORKDAYS(Table1[[#This Row],[Order Date]],Table1[[#This Row],[Ship Date]])</f>
        <v>63</v>
      </c>
      <c r="Y1508" s="6">
        <v>-4075.9339920000002</v>
      </c>
      <c r="Z1508" s="6">
        <v>1</v>
      </c>
      <c r="AA1508" s="6">
        <v>3501.79</v>
      </c>
      <c r="AB1508" s="6">
        <v>3502.13</v>
      </c>
    </row>
    <row r="1509" spans="1:28" ht="102.75" x14ac:dyDescent="0.45">
      <c r="A1509" s="6">
        <v>3151</v>
      </c>
      <c r="B1509" s="6">
        <v>88544</v>
      </c>
      <c r="C1509" s="7" t="s">
        <v>907</v>
      </c>
      <c r="D1509" s="8" t="s">
        <v>53</v>
      </c>
      <c r="E1509" s="7" t="s">
        <v>29</v>
      </c>
      <c r="F1509" s="6">
        <v>0.06</v>
      </c>
      <c r="G1509" s="6">
        <v>15.73</v>
      </c>
      <c r="H1509" s="6">
        <v>7.42</v>
      </c>
      <c r="I1509" s="7" t="s">
        <v>43</v>
      </c>
      <c r="J1509" s="7" t="s">
        <v>62</v>
      </c>
      <c r="K1509" s="7" t="s">
        <v>45</v>
      </c>
      <c r="L1509" s="7" t="s">
        <v>519</v>
      </c>
      <c r="M1509" s="7" t="s">
        <v>94</v>
      </c>
      <c r="N1509" s="7" t="s">
        <v>2378</v>
      </c>
      <c r="O1509" s="6">
        <v>0.56000000000000005</v>
      </c>
      <c r="P1509" s="7" t="s">
        <v>36</v>
      </c>
      <c r="Q1509" s="7" t="s">
        <v>58</v>
      </c>
      <c r="R1509" s="7" t="s">
        <v>59</v>
      </c>
      <c r="S1509" s="8" t="s">
        <v>909</v>
      </c>
      <c r="T1509" s="6">
        <v>92277</v>
      </c>
      <c r="U1509" s="9">
        <v>42039</v>
      </c>
      <c r="V1509" s="9">
        <v>42126</v>
      </c>
      <c r="W1509" s="9" t="s">
        <v>2594</v>
      </c>
      <c r="X1509" s="10">
        <f>NETWORKDAYS(Table1[[#This Row],[Order Date]],Table1[[#This Row],[Ship Date]])</f>
        <v>63</v>
      </c>
      <c r="Y1509" s="6">
        <v>-18.558800000000002</v>
      </c>
      <c r="Z1509" s="6">
        <v>4</v>
      </c>
      <c r="AA1509" s="6">
        <v>63.04</v>
      </c>
      <c r="AB1509" s="6">
        <v>15.67</v>
      </c>
    </row>
    <row r="1510" spans="1:28" ht="51.75" x14ac:dyDescent="0.45">
      <c r="A1510" s="6">
        <v>689</v>
      </c>
      <c r="B1510" s="6">
        <v>88502</v>
      </c>
      <c r="C1510" s="7" t="s">
        <v>2609</v>
      </c>
      <c r="D1510" s="8" t="s">
        <v>42</v>
      </c>
      <c r="E1510" s="7" t="s">
        <v>86</v>
      </c>
      <c r="F1510" s="6">
        <v>7.0000000000000007E-2</v>
      </c>
      <c r="G1510" s="6">
        <v>1.7</v>
      </c>
      <c r="H1510" s="6">
        <v>1.99</v>
      </c>
      <c r="I1510" s="7" t="s">
        <v>43</v>
      </c>
      <c r="J1510" s="7" t="s">
        <v>31</v>
      </c>
      <c r="K1510" s="7" t="s">
        <v>71</v>
      </c>
      <c r="L1510" s="7" t="s">
        <v>93</v>
      </c>
      <c r="M1510" s="7" t="s">
        <v>94</v>
      </c>
      <c r="N1510" s="7" t="s">
        <v>1841</v>
      </c>
      <c r="O1510" s="6">
        <v>0.51</v>
      </c>
      <c r="P1510" s="7" t="s">
        <v>36</v>
      </c>
      <c r="Q1510" s="7" t="s">
        <v>49</v>
      </c>
      <c r="R1510" s="7" t="s">
        <v>118</v>
      </c>
      <c r="S1510" s="8" t="s">
        <v>2610</v>
      </c>
      <c r="T1510" s="6">
        <v>63376</v>
      </c>
      <c r="U1510" s="9">
        <v>42039</v>
      </c>
      <c r="V1510" s="9">
        <v>42126</v>
      </c>
      <c r="W1510" s="9" t="s">
        <v>2594</v>
      </c>
      <c r="X1510" s="10">
        <f>NETWORKDAYS(Table1[[#This Row],[Order Date]],Table1[[#This Row],[Ship Date]])</f>
        <v>63</v>
      </c>
      <c r="Y1510" s="6">
        <v>-51.42</v>
      </c>
      <c r="Z1510" s="6">
        <v>10</v>
      </c>
      <c r="AA1510" s="6">
        <v>17.420000000000002</v>
      </c>
      <c r="AB1510" s="6">
        <v>1.63</v>
      </c>
    </row>
    <row r="1511" spans="1:28" ht="51.75" x14ac:dyDescent="0.45">
      <c r="A1511" s="6">
        <v>1499</v>
      </c>
      <c r="B1511" s="6">
        <v>90731</v>
      </c>
      <c r="C1511" s="7" t="s">
        <v>2611</v>
      </c>
      <c r="D1511" s="8" t="s">
        <v>28</v>
      </c>
      <c r="E1511" s="7" t="s">
        <v>86</v>
      </c>
      <c r="F1511" s="6">
        <v>0.05</v>
      </c>
      <c r="G1511" s="6">
        <v>2.16</v>
      </c>
      <c r="H1511" s="6">
        <v>6.05</v>
      </c>
      <c r="I1511" s="7" t="s">
        <v>43</v>
      </c>
      <c r="J1511" s="7" t="s">
        <v>87</v>
      </c>
      <c r="K1511" s="7" t="s">
        <v>45</v>
      </c>
      <c r="L1511" s="7" t="s">
        <v>46</v>
      </c>
      <c r="M1511" s="7" t="s">
        <v>47</v>
      </c>
      <c r="N1511" s="7" t="s">
        <v>135</v>
      </c>
      <c r="O1511" s="6">
        <v>0.37</v>
      </c>
      <c r="P1511" s="7" t="s">
        <v>36</v>
      </c>
      <c r="Q1511" s="7" t="s">
        <v>37</v>
      </c>
      <c r="R1511" s="7" t="s">
        <v>96</v>
      </c>
      <c r="S1511" s="8" t="s">
        <v>2612</v>
      </c>
      <c r="T1511" s="6">
        <v>33134</v>
      </c>
      <c r="U1511" s="9">
        <v>42039</v>
      </c>
      <c r="V1511" s="9">
        <v>42126</v>
      </c>
      <c r="W1511" s="9" t="s">
        <v>2594</v>
      </c>
      <c r="X1511" s="10">
        <f>NETWORKDAYS(Table1[[#This Row],[Order Date]],Table1[[#This Row],[Ship Date]])</f>
        <v>63</v>
      </c>
      <c r="Y1511" s="6">
        <v>-298.88600000000002</v>
      </c>
      <c r="Z1511" s="6">
        <v>8</v>
      </c>
      <c r="AA1511" s="6">
        <v>18.59</v>
      </c>
      <c r="AB1511" s="6">
        <v>2.11</v>
      </c>
    </row>
    <row r="1512" spans="1:28" ht="26.25" x14ac:dyDescent="0.45">
      <c r="A1512" s="6">
        <v>1499</v>
      </c>
      <c r="B1512" s="6">
        <v>90731</v>
      </c>
      <c r="C1512" s="7" t="s">
        <v>2611</v>
      </c>
      <c r="D1512" s="8" t="s">
        <v>28</v>
      </c>
      <c r="E1512" s="7" t="s">
        <v>86</v>
      </c>
      <c r="F1512" s="6">
        <v>0.03</v>
      </c>
      <c r="G1512" s="6">
        <v>6.48</v>
      </c>
      <c r="H1512" s="6">
        <v>6.6</v>
      </c>
      <c r="I1512" s="7" t="s">
        <v>43</v>
      </c>
      <c r="J1512" s="7" t="s">
        <v>87</v>
      </c>
      <c r="K1512" s="7" t="s">
        <v>45</v>
      </c>
      <c r="L1512" s="7" t="s">
        <v>55</v>
      </c>
      <c r="M1512" s="7" t="s">
        <v>47</v>
      </c>
      <c r="N1512" s="7" t="s">
        <v>1595</v>
      </c>
      <c r="O1512" s="6">
        <v>0.37</v>
      </c>
      <c r="P1512" s="7" t="s">
        <v>36</v>
      </c>
      <c r="Q1512" s="7" t="s">
        <v>37</v>
      </c>
      <c r="R1512" s="7" t="s">
        <v>96</v>
      </c>
      <c r="S1512" s="8" t="s">
        <v>2612</v>
      </c>
      <c r="T1512" s="6">
        <v>33134</v>
      </c>
      <c r="U1512" s="9">
        <v>42039</v>
      </c>
      <c r="V1512" s="9">
        <v>42126</v>
      </c>
      <c r="W1512" s="9" t="s">
        <v>2594</v>
      </c>
      <c r="X1512" s="10">
        <f>NETWORKDAYS(Table1[[#This Row],[Order Date]],Table1[[#This Row],[Ship Date]])</f>
        <v>63</v>
      </c>
      <c r="Y1512" s="6">
        <v>-145.852</v>
      </c>
      <c r="Z1512" s="6">
        <v>9</v>
      </c>
      <c r="AA1512" s="6">
        <v>58.83</v>
      </c>
      <c r="AB1512" s="6">
        <v>6.45</v>
      </c>
    </row>
    <row r="1513" spans="1:28" ht="39" x14ac:dyDescent="0.45">
      <c r="A1513" s="6">
        <v>1499</v>
      </c>
      <c r="B1513" s="6">
        <v>90731</v>
      </c>
      <c r="C1513" s="7" t="s">
        <v>2611</v>
      </c>
      <c r="D1513" s="8" t="s">
        <v>28</v>
      </c>
      <c r="E1513" s="7" t="s">
        <v>86</v>
      </c>
      <c r="F1513" s="6">
        <v>0.08</v>
      </c>
      <c r="G1513" s="6">
        <v>146.05000000000001</v>
      </c>
      <c r="H1513" s="6">
        <v>80.2</v>
      </c>
      <c r="I1513" s="7" t="s">
        <v>30</v>
      </c>
      <c r="J1513" s="7" t="s">
        <v>87</v>
      </c>
      <c r="K1513" s="7" t="s">
        <v>32</v>
      </c>
      <c r="L1513" s="7" t="s">
        <v>33</v>
      </c>
      <c r="M1513" s="7" t="s">
        <v>34</v>
      </c>
      <c r="N1513" s="7" t="s">
        <v>1249</v>
      </c>
      <c r="O1513" s="6">
        <v>0.71</v>
      </c>
      <c r="P1513" s="7" t="s">
        <v>36</v>
      </c>
      <c r="Q1513" s="7" t="s">
        <v>37</v>
      </c>
      <c r="R1513" s="7" t="s">
        <v>96</v>
      </c>
      <c r="S1513" s="8" t="s">
        <v>2612</v>
      </c>
      <c r="T1513" s="6">
        <v>33134</v>
      </c>
      <c r="U1513" s="9">
        <v>42039</v>
      </c>
      <c r="V1513" s="9">
        <v>42126</v>
      </c>
      <c r="W1513" s="9" t="s">
        <v>2594</v>
      </c>
      <c r="X1513" s="10">
        <f>NETWORKDAYS(Table1[[#This Row],[Order Date]],Table1[[#This Row],[Ship Date]])</f>
        <v>63</v>
      </c>
      <c r="Y1513" s="6">
        <v>-27.951000000000001</v>
      </c>
      <c r="Z1513" s="6">
        <v>11</v>
      </c>
      <c r="AA1513" s="6">
        <v>1557.66</v>
      </c>
      <c r="AB1513" s="6">
        <v>145.97</v>
      </c>
    </row>
    <row r="1514" spans="1:28" ht="64.5" x14ac:dyDescent="0.45">
      <c r="A1514" s="6">
        <v>2286</v>
      </c>
      <c r="B1514" s="6">
        <v>90145</v>
      </c>
      <c r="C1514" s="7" t="s">
        <v>1844</v>
      </c>
      <c r="D1514" s="8" t="s">
        <v>28</v>
      </c>
      <c r="E1514" s="7" t="s">
        <v>86</v>
      </c>
      <c r="F1514" s="6">
        <v>0.01</v>
      </c>
      <c r="G1514" s="6">
        <v>7.28</v>
      </c>
      <c r="H1514" s="6">
        <v>11.15</v>
      </c>
      <c r="I1514" s="7" t="s">
        <v>43</v>
      </c>
      <c r="J1514" s="7" t="s">
        <v>62</v>
      </c>
      <c r="K1514" s="7" t="s">
        <v>45</v>
      </c>
      <c r="L1514" s="7" t="s">
        <v>55</v>
      </c>
      <c r="M1514" s="7" t="s">
        <v>47</v>
      </c>
      <c r="N1514" s="7" t="s">
        <v>255</v>
      </c>
      <c r="O1514" s="6">
        <v>0.37</v>
      </c>
      <c r="P1514" s="7" t="s">
        <v>36</v>
      </c>
      <c r="Q1514" s="7" t="s">
        <v>37</v>
      </c>
      <c r="R1514" s="7" t="s">
        <v>385</v>
      </c>
      <c r="S1514" s="8" t="s">
        <v>1846</v>
      </c>
      <c r="T1514" s="6">
        <v>29301</v>
      </c>
      <c r="U1514" s="9">
        <v>42039</v>
      </c>
      <c r="V1514" s="9">
        <v>42126</v>
      </c>
      <c r="W1514" s="9" t="s">
        <v>2594</v>
      </c>
      <c r="X1514" s="10">
        <f>NETWORKDAYS(Table1[[#This Row],[Order Date]],Table1[[#This Row],[Ship Date]])</f>
        <v>63</v>
      </c>
      <c r="Y1514" s="6">
        <v>136.03139999999999</v>
      </c>
      <c r="Z1514" s="6">
        <v>6</v>
      </c>
      <c r="AA1514" s="6">
        <v>48.88</v>
      </c>
      <c r="AB1514" s="6">
        <v>7.27</v>
      </c>
    </row>
    <row r="1515" spans="1:28" ht="51.75" x14ac:dyDescent="0.45">
      <c r="A1515" s="6">
        <v>3042</v>
      </c>
      <c r="B1515" s="6">
        <v>86101</v>
      </c>
      <c r="C1515" s="7" t="s">
        <v>2613</v>
      </c>
      <c r="D1515" s="8" t="s">
        <v>42</v>
      </c>
      <c r="E1515" s="7" t="s">
        <v>86</v>
      </c>
      <c r="F1515" s="6">
        <v>7.0000000000000007E-2</v>
      </c>
      <c r="G1515" s="6">
        <v>14.48</v>
      </c>
      <c r="H1515" s="6">
        <v>6.46</v>
      </c>
      <c r="I1515" s="7" t="s">
        <v>43</v>
      </c>
      <c r="J1515" s="7" t="s">
        <v>31</v>
      </c>
      <c r="K1515" s="7" t="s">
        <v>45</v>
      </c>
      <c r="L1515" s="7" t="s">
        <v>46</v>
      </c>
      <c r="M1515" s="7" t="s">
        <v>47</v>
      </c>
      <c r="N1515" s="7" t="s">
        <v>2614</v>
      </c>
      <c r="O1515" s="6">
        <v>0.38</v>
      </c>
      <c r="P1515" s="7" t="s">
        <v>36</v>
      </c>
      <c r="Q1515" s="7" t="s">
        <v>49</v>
      </c>
      <c r="R1515" s="7" t="s">
        <v>189</v>
      </c>
      <c r="S1515" s="8" t="s">
        <v>2615</v>
      </c>
      <c r="T1515" s="6">
        <v>67501</v>
      </c>
      <c r="U1515" s="9">
        <v>42039</v>
      </c>
      <c r="V1515" s="9">
        <v>42126</v>
      </c>
      <c r="W1515" s="9" t="s">
        <v>2594</v>
      </c>
      <c r="X1515" s="10">
        <f>NETWORKDAYS(Table1[[#This Row],[Order Date]],Table1[[#This Row],[Ship Date]])</f>
        <v>63</v>
      </c>
      <c r="Y1515" s="6">
        <v>67.864000000000004</v>
      </c>
      <c r="Z1515" s="6">
        <v>12</v>
      </c>
      <c r="AA1515" s="6">
        <v>171.33</v>
      </c>
      <c r="AB1515" s="6">
        <v>14.41</v>
      </c>
    </row>
    <row r="1516" spans="1:28" ht="26.25" x14ac:dyDescent="0.45">
      <c r="A1516" s="6">
        <v>1776</v>
      </c>
      <c r="B1516" s="6">
        <v>89941</v>
      </c>
      <c r="C1516" s="7" t="s">
        <v>2616</v>
      </c>
      <c r="D1516" s="8" t="s">
        <v>42</v>
      </c>
      <c r="E1516" s="7" t="s">
        <v>147</v>
      </c>
      <c r="F1516" s="6">
        <v>0.08</v>
      </c>
      <c r="G1516" s="6">
        <v>5.78</v>
      </c>
      <c r="H1516" s="6">
        <v>5.67</v>
      </c>
      <c r="I1516" s="7" t="s">
        <v>43</v>
      </c>
      <c r="J1516" s="7" t="s">
        <v>44</v>
      </c>
      <c r="K1516" s="7" t="s">
        <v>45</v>
      </c>
      <c r="L1516" s="7" t="s">
        <v>55</v>
      </c>
      <c r="M1516" s="7" t="s">
        <v>47</v>
      </c>
      <c r="N1516" s="7" t="s">
        <v>1574</v>
      </c>
      <c r="O1516" s="6">
        <v>0.36</v>
      </c>
      <c r="P1516" s="7" t="s">
        <v>36</v>
      </c>
      <c r="Q1516" s="7" t="s">
        <v>49</v>
      </c>
      <c r="R1516" s="7" t="s">
        <v>256</v>
      </c>
      <c r="S1516" s="8" t="s">
        <v>2617</v>
      </c>
      <c r="T1516" s="6">
        <v>47802</v>
      </c>
      <c r="U1516" s="9">
        <v>42039</v>
      </c>
      <c r="V1516" s="9">
        <v>42126</v>
      </c>
      <c r="W1516" s="9" t="s">
        <v>2594</v>
      </c>
      <c r="X1516" s="10">
        <f>NETWORKDAYS(Table1[[#This Row],[Order Date]],Table1[[#This Row],[Ship Date]])</f>
        <v>63</v>
      </c>
      <c r="Y1516" s="6">
        <v>-53.898000000000003</v>
      </c>
      <c r="Z1516" s="6">
        <v>19</v>
      </c>
      <c r="AA1516" s="6">
        <v>106.57</v>
      </c>
      <c r="AB1516" s="6">
        <v>5.7</v>
      </c>
    </row>
    <row r="1517" spans="1:28" ht="90" x14ac:dyDescent="0.45">
      <c r="A1517" s="6">
        <v>2359</v>
      </c>
      <c r="B1517" s="6">
        <v>88265</v>
      </c>
      <c r="C1517" s="7" t="s">
        <v>2618</v>
      </c>
      <c r="D1517" s="8" t="s">
        <v>28</v>
      </c>
      <c r="E1517" s="7" t="s">
        <v>29</v>
      </c>
      <c r="F1517" s="6">
        <v>0</v>
      </c>
      <c r="G1517" s="6">
        <v>7.28</v>
      </c>
      <c r="H1517" s="6">
        <v>1.77</v>
      </c>
      <c r="I1517" s="7" t="s">
        <v>43</v>
      </c>
      <c r="J1517" s="7" t="s">
        <v>87</v>
      </c>
      <c r="K1517" s="7" t="s">
        <v>45</v>
      </c>
      <c r="L1517" s="7" t="s">
        <v>55</v>
      </c>
      <c r="M1517" s="7" t="s">
        <v>56</v>
      </c>
      <c r="N1517" s="7" t="s">
        <v>2619</v>
      </c>
      <c r="O1517" s="6">
        <v>0.37</v>
      </c>
      <c r="P1517" s="7" t="s">
        <v>36</v>
      </c>
      <c r="Q1517" s="7" t="s">
        <v>37</v>
      </c>
      <c r="R1517" s="7" t="s">
        <v>96</v>
      </c>
      <c r="S1517" s="8" t="s">
        <v>2620</v>
      </c>
      <c r="T1517" s="6">
        <v>33917</v>
      </c>
      <c r="U1517" s="9">
        <v>42040</v>
      </c>
      <c r="V1517" s="9">
        <v>42126</v>
      </c>
      <c r="W1517" s="9" t="s">
        <v>2594</v>
      </c>
      <c r="X1517" s="10">
        <f>NETWORKDAYS(Table1[[#This Row],[Order Date]],Table1[[#This Row],[Ship Date]])</f>
        <v>62</v>
      </c>
      <c r="Y1517" s="6">
        <v>167.16</v>
      </c>
      <c r="Z1517" s="6">
        <v>7</v>
      </c>
      <c r="AA1517" s="6">
        <v>53.42</v>
      </c>
      <c r="AB1517" s="6">
        <v>7.28</v>
      </c>
    </row>
    <row r="1518" spans="1:28" ht="77.25" x14ac:dyDescent="0.45">
      <c r="A1518" s="6">
        <v>972</v>
      </c>
      <c r="B1518" s="6">
        <v>87259</v>
      </c>
      <c r="C1518" s="7" t="s">
        <v>1321</v>
      </c>
      <c r="D1518" s="8" t="s">
        <v>53</v>
      </c>
      <c r="E1518" s="7" t="s">
        <v>79</v>
      </c>
      <c r="F1518" s="6">
        <v>0.03</v>
      </c>
      <c r="G1518" s="6">
        <v>284.98</v>
      </c>
      <c r="H1518" s="6">
        <v>69.55</v>
      </c>
      <c r="I1518" s="7" t="s">
        <v>30</v>
      </c>
      <c r="J1518" s="7" t="s">
        <v>62</v>
      </c>
      <c r="K1518" s="7" t="s">
        <v>32</v>
      </c>
      <c r="L1518" s="7" t="s">
        <v>80</v>
      </c>
      <c r="M1518" s="7" t="s">
        <v>73</v>
      </c>
      <c r="N1518" s="7" t="s">
        <v>944</v>
      </c>
      <c r="O1518" s="6">
        <v>0.6</v>
      </c>
      <c r="P1518" s="7" t="s">
        <v>36</v>
      </c>
      <c r="Q1518" s="7" t="s">
        <v>58</v>
      </c>
      <c r="R1518" s="7" t="s">
        <v>59</v>
      </c>
      <c r="S1518" s="8" t="s">
        <v>1322</v>
      </c>
      <c r="T1518" s="6">
        <v>92503</v>
      </c>
      <c r="U1518" s="9">
        <v>42063</v>
      </c>
      <c r="V1518" s="9">
        <v>42127</v>
      </c>
      <c r="W1518" s="9" t="s">
        <v>2594</v>
      </c>
      <c r="X1518" s="10">
        <f>NETWORKDAYS(Table1[[#This Row],[Order Date]],Table1[[#This Row],[Ship Date]])</f>
        <v>45</v>
      </c>
      <c r="Y1518" s="6">
        <v>-116.584</v>
      </c>
      <c r="Z1518" s="6">
        <v>2</v>
      </c>
      <c r="AA1518" s="6">
        <v>619.38</v>
      </c>
      <c r="AB1518" s="6">
        <v>284.95</v>
      </c>
    </row>
    <row r="1519" spans="1:28" ht="90" x14ac:dyDescent="0.45">
      <c r="A1519" s="6">
        <v>428</v>
      </c>
      <c r="B1519" s="6">
        <v>88480</v>
      </c>
      <c r="C1519" s="7" t="s">
        <v>1506</v>
      </c>
      <c r="D1519" s="8" t="s">
        <v>53</v>
      </c>
      <c r="E1519" s="7" t="s">
        <v>147</v>
      </c>
      <c r="F1519" s="6">
        <v>0.05</v>
      </c>
      <c r="G1519" s="6">
        <v>10.98</v>
      </c>
      <c r="H1519" s="6">
        <v>4.8</v>
      </c>
      <c r="I1519" s="7" t="s">
        <v>43</v>
      </c>
      <c r="J1519" s="7" t="s">
        <v>62</v>
      </c>
      <c r="K1519" s="7" t="s">
        <v>45</v>
      </c>
      <c r="L1519" s="7" t="s">
        <v>423</v>
      </c>
      <c r="M1519" s="7" t="s">
        <v>47</v>
      </c>
      <c r="N1519" s="7" t="s">
        <v>2184</v>
      </c>
      <c r="O1519" s="6">
        <v>0.36</v>
      </c>
      <c r="P1519" s="7" t="s">
        <v>36</v>
      </c>
      <c r="Q1519" s="7" t="s">
        <v>58</v>
      </c>
      <c r="R1519" s="7" t="s">
        <v>718</v>
      </c>
      <c r="S1519" s="8" t="s">
        <v>1508</v>
      </c>
      <c r="T1519" s="6">
        <v>89701</v>
      </c>
      <c r="U1519" s="9">
        <v>42066</v>
      </c>
      <c r="V1519" s="9">
        <v>42127</v>
      </c>
      <c r="W1519" s="9" t="s">
        <v>2594</v>
      </c>
      <c r="X1519" s="10">
        <f>NETWORKDAYS(Table1[[#This Row],[Order Date]],Table1[[#This Row],[Ship Date]])</f>
        <v>44</v>
      </c>
      <c r="Y1519" s="6">
        <v>90.62</v>
      </c>
      <c r="Z1519" s="6">
        <v>22</v>
      </c>
      <c r="AA1519" s="6">
        <v>243.11</v>
      </c>
      <c r="AB1519" s="6">
        <v>10.93</v>
      </c>
    </row>
    <row r="1520" spans="1:28" ht="77.25" x14ac:dyDescent="0.45">
      <c r="A1520" s="6">
        <v>568</v>
      </c>
      <c r="B1520" s="6">
        <v>88879</v>
      </c>
      <c r="C1520" s="7" t="s">
        <v>317</v>
      </c>
      <c r="D1520" s="8" t="s">
        <v>28</v>
      </c>
      <c r="E1520" s="7" t="s">
        <v>29</v>
      </c>
      <c r="F1520" s="6">
        <v>0.02</v>
      </c>
      <c r="G1520" s="6">
        <v>280.98</v>
      </c>
      <c r="H1520" s="6">
        <v>57</v>
      </c>
      <c r="I1520" s="7" t="s">
        <v>30</v>
      </c>
      <c r="J1520" s="7" t="s">
        <v>44</v>
      </c>
      <c r="K1520" s="7" t="s">
        <v>32</v>
      </c>
      <c r="L1520" s="7" t="s">
        <v>80</v>
      </c>
      <c r="M1520" s="7" t="s">
        <v>73</v>
      </c>
      <c r="N1520" s="7" t="s">
        <v>1753</v>
      </c>
      <c r="O1520" s="6">
        <v>0.78</v>
      </c>
      <c r="P1520" s="7" t="s">
        <v>36</v>
      </c>
      <c r="Q1520" s="7" t="s">
        <v>37</v>
      </c>
      <c r="R1520" s="7" t="s">
        <v>38</v>
      </c>
      <c r="S1520" s="8" t="s">
        <v>319</v>
      </c>
      <c r="T1520" s="6">
        <v>39701</v>
      </c>
      <c r="U1520" s="9">
        <v>42067</v>
      </c>
      <c r="V1520" s="9">
        <v>42127</v>
      </c>
      <c r="W1520" s="9" t="s">
        <v>2594</v>
      </c>
      <c r="X1520" s="10">
        <f>NETWORKDAYS(Table1[[#This Row],[Order Date]],Table1[[#This Row],[Ship Date]])</f>
        <v>43</v>
      </c>
      <c r="Y1520" s="6">
        <v>1141.7940000000001</v>
      </c>
      <c r="Z1520" s="6">
        <v>4</v>
      </c>
      <c r="AA1520" s="6">
        <v>1128.74</v>
      </c>
      <c r="AB1520" s="6">
        <v>280.95999999999998</v>
      </c>
    </row>
    <row r="1521" spans="1:28" ht="51.75" x14ac:dyDescent="0.45">
      <c r="A1521" s="6">
        <v>3133</v>
      </c>
      <c r="B1521" s="6">
        <v>86792</v>
      </c>
      <c r="C1521" s="7" t="s">
        <v>176</v>
      </c>
      <c r="D1521" s="8" t="s">
        <v>42</v>
      </c>
      <c r="E1521" s="7" t="s">
        <v>29</v>
      </c>
      <c r="F1521" s="6">
        <v>0.21</v>
      </c>
      <c r="G1521" s="6">
        <v>14.98</v>
      </c>
      <c r="H1521" s="6">
        <v>8.99</v>
      </c>
      <c r="I1521" s="7" t="s">
        <v>43</v>
      </c>
      <c r="J1521" s="7" t="s">
        <v>62</v>
      </c>
      <c r="K1521" s="7" t="s">
        <v>32</v>
      </c>
      <c r="L1521" s="7" t="s">
        <v>99</v>
      </c>
      <c r="M1521" s="7" t="s">
        <v>94</v>
      </c>
      <c r="N1521" s="7" t="s">
        <v>964</v>
      </c>
      <c r="O1521" s="6">
        <v>0.39</v>
      </c>
      <c r="P1521" s="7" t="s">
        <v>36</v>
      </c>
      <c r="Q1521" s="7" t="s">
        <v>49</v>
      </c>
      <c r="R1521" s="7" t="s">
        <v>75</v>
      </c>
      <c r="S1521" s="8" t="s">
        <v>178</v>
      </c>
      <c r="T1521" s="6">
        <v>60540</v>
      </c>
      <c r="U1521" s="9">
        <v>42067</v>
      </c>
      <c r="V1521" s="9">
        <v>42127</v>
      </c>
      <c r="W1521" s="9" t="s">
        <v>2594</v>
      </c>
      <c r="X1521" s="10">
        <f>NETWORKDAYS(Table1[[#This Row],[Order Date]],Table1[[#This Row],[Ship Date]])</f>
        <v>43</v>
      </c>
      <c r="Y1521" s="6">
        <v>-17.75</v>
      </c>
      <c r="Z1521" s="6">
        <v>10</v>
      </c>
      <c r="AA1521" s="6">
        <v>153.87</v>
      </c>
      <c r="AB1521" s="6">
        <v>14.77</v>
      </c>
    </row>
    <row r="1522" spans="1:28" ht="51.75" x14ac:dyDescent="0.45">
      <c r="A1522" s="6">
        <v>3133</v>
      </c>
      <c r="B1522" s="6">
        <v>86792</v>
      </c>
      <c r="C1522" s="7" t="s">
        <v>176</v>
      </c>
      <c r="D1522" s="8" t="s">
        <v>42</v>
      </c>
      <c r="E1522" s="7" t="s">
        <v>29</v>
      </c>
      <c r="F1522" s="6">
        <v>0.04</v>
      </c>
      <c r="G1522" s="6">
        <v>155.99</v>
      </c>
      <c r="H1522" s="6">
        <v>8.08</v>
      </c>
      <c r="I1522" s="7" t="s">
        <v>43</v>
      </c>
      <c r="J1522" s="7" t="s">
        <v>62</v>
      </c>
      <c r="K1522" s="7" t="s">
        <v>71</v>
      </c>
      <c r="L1522" s="7" t="s">
        <v>234</v>
      </c>
      <c r="M1522" s="7" t="s">
        <v>47</v>
      </c>
      <c r="N1522" s="7" t="s">
        <v>2621</v>
      </c>
      <c r="O1522" s="6">
        <v>0.6</v>
      </c>
      <c r="P1522" s="7" t="s">
        <v>36</v>
      </c>
      <c r="Q1522" s="7" t="s">
        <v>49</v>
      </c>
      <c r="R1522" s="7" t="s">
        <v>75</v>
      </c>
      <c r="S1522" s="8" t="s">
        <v>178</v>
      </c>
      <c r="T1522" s="6">
        <v>60540</v>
      </c>
      <c r="U1522" s="9">
        <v>42067</v>
      </c>
      <c r="V1522" s="9">
        <v>42127</v>
      </c>
      <c r="W1522" s="9" t="s">
        <v>2594</v>
      </c>
      <c r="X1522" s="10">
        <f>NETWORKDAYS(Table1[[#This Row],[Order Date]],Table1[[#This Row],[Ship Date]])</f>
        <v>43</v>
      </c>
      <c r="Y1522" s="6">
        <v>1374.9480000000001</v>
      </c>
      <c r="Z1522" s="6">
        <v>22</v>
      </c>
      <c r="AA1522" s="6">
        <v>2800.33</v>
      </c>
      <c r="AB1522" s="6">
        <v>155.94999999999999</v>
      </c>
    </row>
    <row r="1523" spans="1:28" ht="115.5" x14ac:dyDescent="0.45">
      <c r="A1523" s="6">
        <v>679</v>
      </c>
      <c r="B1523" s="6">
        <v>88890</v>
      </c>
      <c r="C1523" s="7" t="s">
        <v>2622</v>
      </c>
      <c r="D1523" s="8" t="s">
        <v>53</v>
      </c>
      <c r="E1523" s="7" t="s">
        <v>86</v>
      </c>
      <c r="F1523" s="6">
        <v>0.01</v>
      </c>
      <c r="G1523" s="6">
        <v>3.95</v>
      </c>
      <c r="H1523" s="6">
        <v>5.13</v>
      </c>
      <c r="I1523" s="7" t="s">
        <v>43</v>
      </c>
      <c r="J1523" s="7" t="s">
        <v>62</v>
      </c>
      <c r="K1523" s="7" t="s">
        <v>45</v>
      </c>
      <c r="L1523" s="7" t="s">
        <v>63</v>
      </c>
      <c r="M1523" s="7" t="s">
        <v>47</v>
      </c>
      <c r="N1523" s="7" t="s">
        <v>2623</v>
      </c>
      <c r="O1523" s="6">
        <v>0.59</v>
      </c>
      <c r="P1523" s="7" t="s">
        <v>36</v>
      </c>
      <c r="Q1523" s="7" t="s">
        <v>58</v>
      </c>
      <c r="R1523" s="7" t="s">
        <v>90</v>
      </c>
      <c r="S1523" s="8" t="s">
        <v>2624</v>
      </c>
      <c r="T1523" s="6">
        <v>98387</v>
      </c>
      <c r="U1523" s="9">
        <v>42067</v>
      </c>
      <c r="V1523" s="9">
        <v>42127</v>
      </c>
      <c r="W1523" s="9" t="s">
        <v>2594</v>
      </c>
      <c r="X1523" s="10">
        <f>NETWORKDAYS(Table1[[#This Row],[Order Date]],Table1[[#This Row],[Ship Date]])</f>
        <v>43</v>
      </c>
      <c r="Y1523" s="6">
        <v>-19.93</v>
      </c>
      <c r="Z1523" s="6">
        <v>2</v>
      </c>
      <c r="AA1523" s="6">
        <v>10.11</v>
      </c>
      <c r="AB1523" s="6">
        <v>3.94</v>
      </c>
    </row>
    <row r="1524" spans="1:28" ht="64.5" x14ac:dyDescent="0.45">
      <c r="A1524" s="6">
        <v>679</v>
      </c>
      <c r="B1524" s="6">
        <v>88890</v>
      </c>
      <c r="C1524" s="7" t="s">
        <v>2622</v>
      </c>
      <c r="D1524" s="8" t="s">
        <v>53</v>
      </c>
      <c r="E1524" s="7" t="s">
        <v>86</v>
      </c>
      <c r="F1524" s="6">
        <v>0.02</v>
      </c>
      <c r="G1524" s="6">
        <v>367.99</v>
      </c>
      <c r="H1524" s="6">
        <v>19.989999999999998</v>
      </c>
      <c r="I1524" s="7" t="s">
        <v>43</v>
      </c>
      <c r="J1524" s="7" t="s">
        <v>62</v>
      </c>
      <c r="K1524" s="7" t="s">
        <v>45</v>
      </c>
      <c r="L1524" s="7" t="s">
        <v>46</v>
      </c>
      <c r="M1524" s="7" t="s">
        <v>47</v>
      </c>
      <c r="N1524" s="7" t="s">
        <v>2625</v>
      </c>
      <c r="O1524" s="6">
        <v>0.4</v>
      </c>
      <c r="P1524" s="7" t="s">
        <v>36</v>
      </c>
      <c r="Q1524" s="7" t="s">
        <v>58</v>
      </c>
      <c r="R1524" s="7" t="s">
        <v>90</v>
      </c>
      <c r="S1524" s="8" t="s">
        <v>2624</v>
      </c>
      <c r="T1524" s="6">
        <v>98387</v>
      </c>
      <c r="U1524" s="9">
        <v>42067</v>
      </c>
      <c r="V1524" s="9">
        <v>42127</v>
      </c>
      <c r="W1524" s="9" t="s">
        <v>2594</v>
      </c>
      <c r="X1524" s="10">
        <f>NETWORKDAYS(Table1[[#This Row],[Order Date]],Table1[[#This Row],[Ship Date]])</f>
        <v>43</v>
      </c>
      <c r="Y1524" s="6">
        <v>4568.6072999999997</v>
      </c>
      <c r="Z1524" s="6">
        <v>17</v>
      </c>
      <c r="AA1524" s="6">
        <v>6621.17</v>
      </c>
      <c r="AB1524" s="6">
        <v>367.97</v>
      </c>
    </row>
    <row r="1525" spans="1:28" ht="64.5" x14ac:dyDescent="0.45">
      <c r="A1525" s="6">
        <v>1279</v>
      </c>
      <c r="B1525" s="6">
        <v>90115</v>
      </c>
      <c r="C1525" s="7" t="s">
        <v>1348</v>
      </c>
      <c r="D1525" s="8" t="s">
        <v>42</v>
      </c>
      <c r="E1525" s="7" t="s">
        <v>147</v>
      </c>
      <c r="F1525" s="6">
        <v>0</v>
      </c>
      <c r="G1525" s="6">
        <v>442.14</v>
      </c>
      <c r="H1525" s="6">
        <v>14.7</v>
      </c>
      <c r="I1525" s="7" t="s">
        <v>30</v>
      </c>
      <c r="J1525" s="7" t="s">
        <v>62</v>
      </c>
      <c r="K1525" s="7" t="s">
        <v>71</v>
      </c>
      <c r="L1525" s="7" t="s">
        <v>72</v>
      </c>
      <c r="M1525" s="7" t="s">
        <v>73</v>
      </c>
      <c r="N1525" s="7" t="s">
        <v>1222</v>
      </c>
      <c r="O1525" s="6">
        <v>0.56000000000000005</v>
      </c>
      <c r="P1525" s="7" t="s">
        <v>36</v>
      </c>
      <c r="Q1525" s="7" t="s">
        <v>49</v>
      </c>
      <c r="R1525" s="7" t="s">
        <v>256</v>
      </c>
      <c r="S1525" s="8" t="s">
        <v>1349</v>
      </c>
      <c r="T1525" s="6">
        <v>46324</v>
      </c>
      <c r="U1525" s="9">
        <v>42068</v>
      </c>
      <c r="V1525" s="9">
        <v>42127</v>
      </c>
      <c r="W1525" s="9" t="s">
        <v>2594</v>
      </c>
      <c r="X1525" s="10">
        <f>NETWORKDAYS(Table1[[#This Row],[Order Date]],Table1[[#This Row],[Ship Date]])</f>
        <v>42</v>
      </c>
      <c r="Y1525" s="6">
        <v>501.51</v>
      </c>
      <c r="Z1525" s="6">
        <v>5</v>
      </c>
      <c r="AA1525" s="6">
        <v>2343.34</v>
      </c>
      <c r="AB1525" s="6">
        <v>442.14</v>
      </c>
    </row>
    <row r="1526" spans="1:28" ht="51.75" x14ac:dyDescent="0.45">
      <c r="A1526" s="6">
        <v>2685</v>
      </c>
      <c r="B1526" s="6">
        <v>89147</v>
      </c>
      <c r="C1526" s="7" t="s">
        <v>2626</v>
      </c>
      <c r="D1526" s="8" t="s">
        <v>78</v>
      </c>
      <c r="E1526" s="7" t="s">
        <v>70</v>
      </c>
      <c r="F1526" s="6">
        <v>0</v>
      </c>
      <c r="G1526" s="6">
        <v>7.38</v>
      </c>
      <c r="H1526" s="6">
        <v>11.51</v>
      </c>
      <c r="I1526" s="7" t="s">
        <v>43</v>
      </c>
      <c r="J1526" s="7" t="s">
        <v>31</v>
      </c>
      <c r="K1526" s="7" t="s">
        <v>45</v>
      </c>
      <c r="L1526" s="7" t="s">
        <v>46</v>
      </c>
      <c r="M1526" s="7" t="s">
        <v>47</v>
      </c>
      <c r="N1526" s="7" t="s">
        <v>2627</v>
      </c>
      <c r="O1526" s="6">
        <v>0.36</v>
      </c>
      <c r="P1526" s="7" t="s">
        <v>36</v>
      </c>
      <c r="Q1526" s="7" t="s">
        <v>82</v>
      </c>
      <c r="R1526" s="7" t="s">
        <v>83</v>
      </c>
      <c r="S1526" s="8" t="s">
        <v>2628</v>
      </c>
      <c r="T1526" s="6">
        <v>11803</v>
      </c>
      <c r="U1526" s="9">
        <v>42098</v>
      </c>
      <c r="V1526" s="9">
        <v>42128</v>
      </c>
      <c r="W1526" s="9" t="s">
        <v>2594</v>
      </c>
      <c r="X1526" s="10">
        <f>NETWORKDAYS(Table1[[#This Row],[Order Date]],Table1[[#This Row],[Ship Date]])</f>
        <v>21</v>
      </c>
      <c r="Y1526" s="6">
        <v>-66.171000000000006</v>
      </c>
      <c r="Z1526" s="6">
        <v>2</v>
      </c>
      <c r="AA1526" s="6">
        <v>17.64</v>
      </c>
      <c r="AB1526" s="6">
        <v>7.38</v>
      </c>
    </row>
    <row r="1527" spans="1:28" ht="51.75" x14ac:dyDescent="0.45">
      <c r="A1527" s="6">
        <v>635</v>
      </c>
      <c r="B1527" s="6">
        <v>89284</v>
      </c>
      <c r="C1527" s="7" t="s">
        <v>2010</v>
      </c>
      <c r="D1527" s="8" t="s">
        <v>42</v>
      </c>
      <c r="E1527" s="7" t="s">
        <v>70</v>
      </c>
      <c r="F1527" s="6">
        <v>0.01</v>
      </c>
      <c r="G1527" s="6">
        <v>2.08</v>
      </c>
      <c r="H1527" s="6">
        <v>5.33</v>
      </c>
      <c r="I1527" s="7" t="s">
        <v>43</v>
      </c>
      <c r="J1527" s="7" t="s">
        <v>62</v>
      </c>
      <c r="K1527" s="7" t="s">
        <v>32</v>
      </c>
      <c r="L1527" s="7" t="s">
        <v>99</v>
      </c>
      <c r="M1527" s="7" t="s">
        <v>47</v>
      </c>
      <c r="N1527" s="7" t="s">
        <v>290</v>
      </c>
      <c r="O1527" s="6">
        <v>0.43</v>
      </c>
      <c r="P1527" s="7" t="s">
        <v>36</v>
      </c>
      <c r="Q1527" s="7" t="s">
        <v>49</v>
      </c>
      <c r="R1527" s="7" t="s">
        <v>50</v>
      </c>
      <c r="S1527" s="8" t="s">
        <v>2012</v>
      </c>
      <c r="T1527" s="6">
        <v>55106</v>
      </c>
      <c r="U1527" s="9">
        <v>42099</v>
      </c>
      <c r="V1527" s="9">
        <v>42128</v>
      </c>
      <c r="W1527" s="9" t="s">
        <v>2594</v>
      </c>
      <c r="X1527" s="10">
        <f>NETWORKDAYS(Table1[[#This Row],[Order Date]],Table1[[#This Row],[Ship Date]])</f>
        <v>21</v>
      </c>
      <c r="Y1527" s="6">
        <v>-103.7124</v>
      </c>
      <c r="Z1527" s="6">
        <v>12</v>
      </c>
      <c r="AA1527" s="6">
        <v>28.32</v>
      </c>
      <c r="AB1527" s="6">
        <v>2.0699999999999998</v>
      </c>
    </row>
    <row r="1528" spans="1:28" ht="77.25" x14ac:dyDescent="0.45">
      <c r="A1528" s="6">
        <v>3139</v>
      </c>
      <c r="B1528" s="6">
        <v>86793</v>
      </c>
      <c r="C1528" s="7" t="s">
        <v>2629</v>
      </c>
      <c r="D1528" s="8" t="s">
        <v>78</v>
      </c>
      <c r="E1528" s="7" t="s">
        <v>29</v>
      </c>
      <c r="F1528" s="6">
        <v>0.09</v>
      </c>
      <c r="G1528" s="6">
        <v>280.98</v>
      </c>
      <c r="H1528" s="6">
        <v>57</v>
      </c>
      <c r="I1528" s="7" t="s">
        <v>30</v>
      </c>
      <c r="J1528" s="7" t="s">
        <v>87</v>
      </c>
      <c r="K1528" s="7" t="s">
        <v>32</v>
      </c>
      <c r="L1528" s="7" t="s">
        <v>80</v>
      </c>
      <c r="M1528" s="7" t="s">
        <v>73</v>
      </c>
      <c r="N1528" s="7" t="s">
        <v>1753</v>
      </c>
      <c r="O1528" s="6">
        <v>0.78</v>
      </c>
      <c r="P1528" s="7" t="s">
        <v>36</v>
      </c>
      <c r="Q1528" s="7" t="s">
        <v>82</v>
      </c>
      <c r="R1528" s="7" t="s">
        <v>275</v>
      </c>
      <c r="S1528" s="8" t="s">
        <v>2120</v>
      </c>
      <c r="T1528" s="6">
        <v>7016</v>
      </c>
      <c r="U1528" s="9">
        <v>42126</v>
      </c>
      <c r="V1528" s="9">
        <v>42129</v>
      </c>
      <c r="W1528" s="9" t="s">
        <v>2594</v>
      </c>
      <c r="X1528" s="10">
        <f>NETWORKDAYS(Table1[[#This Row],[Order Date]],Table1[[#This Row],[Ship Date]])</f>
        <v>2</v>
      </c>
      <c r="Y1528" s="6">
        <v>252.488</v>
      </c>
      <c r="Z1528" s="6">
        <v>31</v>
      </c>
      <c r="AA1528" s="6">
        <v>7974.21</v>
      </c>
      <c r="AB1528" s="6">
        <v>280.89</v>
      </c>
    </row>
    <row r="1529" spans="1:28" ht="26.25" x14ac:dyDescent="0.45">
      <c r="A1529" s="6">
        <v>3386</v>
      </c>
      <c r="B1529" s="6">
        <v>88746</v>
      </c>
      <c r="C1529" s="7" t="s">
        <v>2025</v>
      </c>
      <c r="D1529" s="8" t="s">
        <v>78</v>
      </c>
      <c r="E1529" s="7" t="s">
        <v>29</v>
      </c>
      <c r="F1529" s="6">
        <v>0</v>
      </c>
      <c r="G1529" s="6">
        <v>2.61</v>
      </c>
      <c r="H1529" s="6">
        <v>0.5</v>
      </c>
      <c r="I1529" s="7" t="s">
        <v>43</v>
      </c>
      <c r="J1529" s="7" t="s">
        <v>62</v>
      </c>
      <c r="K1529" s="7" t="s">
        <v>45</v>
      </c>
      <c r="L1529" s="7" t="s">
        <v>121</v>
      </c>
      <c r="M1529" s="7" t="s">
        <v>47</v>
      </c>
      <c r="N1529" s="7" t="s">
        <v>1279</v>
      </c>
      <c r="O1529" s="6">
        <v>0.39</v>
      </c>
      <c r="P1529" s="7" t="s">
        <v>36</v>
      </c>
      <c r="Q1529" s="7" t="s">
        <v>82</v>
      </c>
      <c r="R1529" s="7" t="s">
        <v>173</v>
      </c>
      <c r="S1529" s="8" t="s">
        <v>365</v>
      </c>
      <c r="T1529" s="6">
        <v>43402</v>
      </c>
      <c r="U1529" s="9">
        <v>42127</v>
      </c>
      <c r="V1529" s="9">
        <v>42129</v>
      </c>
      <c r="W1529" s="9" t="s">
        <v>2594</v>
      </c>
      <c r="X1529" s="10">
        <f>NETWORKDAYS(Table1[[#This Row],[Order Date]],Table1[[#This Row],[Ship Date]])</f>
        <v>2</v>
      </c>
      <c r="Y1529" s="6">
        <v>19.554600000000001</v>
      </c>
      <c r="Z1529" s="6">
        <v>10</v>
      </c>
      <c r="AA1529" s="6">
        <v>28.34</v>
      </c>
      <c r="AB1529" s="6">
        <v>2.61</v>
      </c>
    </row>
    <row r="1530" spans="1:28" ht="51.75" x14ac:dyDescent="0.45">
      <c r="A1530" s="6">
        <v>2157</v>
      </c>
      <c r="B1530" s="6">
        <v>90386</v>
      </c>
      <c r="C1530" s="7" t="s">
        <v>646</v>
      </c>
      <c r="D1530" s="8" t="s">
        <v>42</v>
      </c>
      <c r="E1530" s="7" t="s">
        <v>70</v>
      </c>
      <c r="F1530" s="6">
        <v>7.0000000000000007E-2</v>
      </c>
      <c r="G1530" s="6">
        <v>296.18</v>
      </c>
      <c r="H1530" s="6">
        <v>54.12</v>
      </c>
      <c r="I1530" s="7" t="s">
        <v>30</v>
      </c>
      <c r="J1530" s="7" t="s">
        <v>87</v>
      </c>
      <c r="K1530" s="7" t="s">
        <v>32</v>
      </c>
      <c r="L1530" s="7" t="s">
        <v>33</v>
      </c>
      <c r="M1530" s="7" t="s">
        <v>34</v>
      </c>
      <c r="N1530" s="7" t="s">
        <v>297</v>
      </c>
      <c r="O1530" s="6">
        <v>0.76</v>
      </c>
      <c r="P1530" s="7" t="s">
        <v>36</v>
      </c>
      <c r="Q1530" s="7" t="s">
        <v>49</v>
      </c>
      <c r="R1530" s="7" t="s">
        <v>192</v>
      </c>
      <c r="S1530" s="8" t="s">
        <v>648</v>
      </c>
      <c r="T1530" s="6">
        <v>48093</v>
      </c>
      <c r="U1530" s="9">
        <v>42127</v>
      </c>
      <c r="V1530" s="9">
        <v>42129</v>
      </c>
      <c r="W1530" s="9" t="s">
        <v>2594</v>
      </c>
      <c r="X1530" s="10">
        <f>NETWORKDAYS(Table1[[#This Row],[Order Date]],Table1[[#This Row],[Ship Date]])</f>
        <v>2</v>
      </c>
      <c r="Y1530" s="6">
        <v>80.809200000000004</v>
      </c>
      <c r="Z1530" s="6">
        <v>6</v>
      </c>
      <c r="AA1530" s="6">
        <v>1798.23</v>
      </c>
      <c r="AB1530" s="6">
        <v>296.11</v>
      </c>
    </row>
    <row r="1531" spans="1:28" ht="51.75" x14ac:dyDescent="0.45">
      <c r="A1531" s="6">
        <v>1680</v>
      </c>
      <c r="B1531" s="6">
        <v>86645</v>
      </c>
      <c r="C1531" s="7" t="s">
        <v>2630</v>
      </c>
      <c r="D1531" s="8" t="s">
        <v>78</v>
      </c>
      <c r="E1531" s="7" t="s">
        <v>79</v>
      </c>
      <c r="F1531" s="6">
        <v>0.09</v>
      </c>
      <c r="G1531" s="6">
        <v>30.98</v>
      </c>
      <c r="H1531" s="6">
        <v>19.510000000000002</v>
      </c>
      <c r="I1531" s="7" t="s">
        <v>43</v>
      </c>
      <c r="J1531" s="7" t="s">
        <v>44</v>
      </c>
      <c r="K1531" s="7" t="s">
        <v>45</v>
      </c>
      <c r="L1531" s="7" t="s">
        <v>423</v>
      </c>
      <c r="M1531" s="7" t="s">
        <v>47</v>
      </c>
      <c r="N1531" s="7" t="s">
        <v>2631</v>
      </c>
      <c r="O1531" s="6">
        <v>0.36</v>
      </c>
      <c r="P1531" s="7" t="s">
        <v>36</v>
      </c>
      <c r="Q1531" s="7" t="s">
        <v>82</v>
      </c>
      <c r="R1531" s="7" t="s">
        <v>173</v>
      </c>
      <c r="S1531" s="8" t="s">
        <v>1686</v>
      </c>
      <c r="T1531" s="6">
        <v>45014</v>
      </c>
      <c r="U1531" s="9">
        <v>42127</v>
      </c>
      <c r="V1531" s="9">
        <v>42129</v>
      </c>
      <c r="W1531" s="9" t="s">
        <v>2594</v>
      </c>
      <c r="X1531" s="10">
        <f>NETWORKDAYS(Table1[[#This Row],[Order Date]],Table1[[#This Row],[Ship Date]])</f>
        <v>2</v>
      </c>
      <c r="Y1531" s="6">
        <v>-163.53</v>
      </c>
      <c r="Z1531" s="6">
        <v>18</v>
      </c>
      <c r="AA1531" s="6">
        <v>514.62</v>
      </c>
      <c r="AB1531" s="6">
        <v>30.89</v>
      </c>
    </row>
    <row r="1532" spans="1:28" ht="77.25" x14ac:dyDescent="0.45">
      <c r="A1532" s="6">
        <v>1680</v>
      </c>
      <c r="B1532" s="6">
        <v>86645</v>
      </c>
      <c r="C1532" s="7" t="s">
        <v>2630</v>
      </c>
      <c r="D1532" s="8" t="s">
        <v>78</v>
      </c>
      <c r="E1532" s="7" t="s">
        <v>79</v>
      </c>
      <c r="F1532" s="6">
        <v>0.03</v>
      </c>
      <c r="G1532" s="6">
        <v>49.34</v>
      </c>
      <c r="H1532" s="6">
        <v>10.25</v>
      </c>
      <c r="I1532" s="7" t="s">
        <v>43</v>
      </c>
      <c r="J1532" s="7" t="s">
        <v>44</v>
      </c>
      <c r="K1532" s="7" t="s">
        <v>32</v>
      </c>
      <c r="L1532" s="7" t="s">
        <v>99</v>
      </c>
      <c r="M1532" s="7" t="s">
        <v>131</v>
      </c>
      <c r="N1532" s="7" t="s">
        <v>2632</v>
      </c>
      <c r="O1532" s="6">
        <v>0.56999999999999995</v>
      </c>
      <c r="P1532" s="7" t="s">
        <v>36</v>
      </c>
      <c r="Q1532" s="7" t="s">
        <v>82</v>
      </c>
      <c r="R1532" s="7" t="s">
        <v>173</v>
      </c>
      <c r="S1532" s="8" t="s">
        <v>1686</v>
      </c>
      <c r="T1532" s="6">
        <v>45014</v>
      </c>
      <c r="U1532" s="9">
        <v>42127</v>
      </c>
      <c r="V1532" s="9">
        <v>42129</v>
      </c>
      <c r="W1532" s="9" t="s">
        <v>2594</v>
      </c>
      <c r="X1532" s="10">
        <f>NETWORKDAYS(Table1[[#This Row],[Order Date]],Table1[[#This Row],[Ship Date]])</f>
        <v>2</v>
      </c>
      <c r="Y1532" s="6">
        <v>554.77</v>
      </c>
      <c r="Z1532" s="6">
        <v>17</v>
      </c>
      <c r="AA1532" s="6">
        <v>817.32</v>
      </c>
      <c r="AB1532" s="6">
        <v>49.31</v>
      </c>
    </row>
    <row r="1533" spans="1:28" ht="128.25" x14ac:dyDescent="0.45">
      <c r="A1533" s="6">
        <v>94</v>
      </c>
      <c r="B1533" s="6">
        <v>44231</v>
      </c>
      <c r="C1533" s="7" t="s">
        <v>2633</v>
      </c>
      <c r="D1533" s="8" t="s">
        <v>42</v>
      </c>
      <c r="E1533" s="7" t="s">
        <v>147</v>
      </c>
      <c r="F1533" s="6">
        <v>0.04</v>
      </c>
      <c r="G1533" s="6">
        <v>160.97999999999999</v>
      </c>
      <c r="H1533" s="6">
        <v>30</v>
      </c>
      <c r="I1533" s="7" t="s">
        <v>30</v>
      </c>
      <c r="J1533" s="7" t="s">
        <v>87</v>
      </c>
      <c r="K1533" s="7" t="s">
        <v>32</v>
      </c>
      <c r="L1533" s="7" t="s">
        <v>80</v>
      </c>
      <c r="M1533" s="7" t="s">
        <v>73</v>
      </c>
      <c r="N1533" s="7" t="s">
        <v>986</v>
      </c>
      <c r="O1533" s="6">
        <v>0.62</v>
      </c>
      <c r="P1533" s="7" t="s">
        <v>36</v>
      </c>
      <c r="Q1533" s="7" t="s">
        <v>49</v>
      </c>
      <c r="R1533" s="7" t="s">
        <v>75</v>
      </c>
      <c r="S1533" s="8" t="s">
        <v>737</v>
      </c>
      <c r="T1533" s="6">
        <v>60601</v>
      </c>
      <c r="U1533" s="9">
        <v>42127</v>
      </c>
      <c r="V1533" s="9">
        <v>42129</v>
      </c>
      <c r="W1533" s="9" t="s">
        <v>2594</v>
      </c>
      <c r="X1533" s="10">
        <f>NETWORKDAYS(Table1[[#This Row],[Order Date]],Table1[[#This Row],[Ship Date]])</f>
        <v>2</v>
      </c>
      <c r="Y1533" s="6">
        <v>116.1</v>
      </c>
      <c r="Z1533" s="6">
        <v>37</v>
      </c>
      <c r="AA1533" s="6">
        <v>6276.34</v>
      </c>
      <c r="AB1533" s="6">
        <v>160.94</v>
      </c>
    </row>
    <row r="1534" spans="1:28" ht="77.25" x14ac:dyDescent="0.45">
      <c r="A1534" s="6">
        <v>94</v>
      </c>
      <c r="B1534" s="6">
        <v>44231</v>
      </c>
      <c r="C1534" s="7" t="s">
        <v>2633</v>
      </c>
      <c r="D1534" s="8" t="s">
        <v>42</v>
      </c>
      <c r="E1534" s="7" t="s">
        <v>147</v>
      </c>
      <c r="F1534" s="6">
        <v>0.01</v>
      </c>
      <c r="G1534" s="6">
        <v>17.98</v>
      </c>
      <c r="H1534" s="6">
        <v>4</v>
      </c>
      <c r="I1534" s="7" t="s">
        <v>43</v>
      </c>
      <c r="J1534" s="7" t="s">
        <v>87</v>
      </c>
      <c r="K1534" s="7" t="s">
        <v>71</v>
      </c>
      <c r="L1534" s="7" t="s">
        <v>93</v>
      </c>
      <c r="M1534" s="7" t="s">
        <v>47</v>
      </c>
      <c r="N1534" s="7" t="s">
        <v>2366</v>
      </c>
      <c r="O1534" s="6">
        <v>0.79</v>
      </c>
      <c r="P1534" s="7" t="s">
        <v>36</v>
      </c>
      <c r="Q1534" s="7" t="s">
        <v>49</v>
      </c>
      <c r="R1534" s="7" t="s">
        <v>75</v>
      </c>
      <c r="S1534" s="8" t="s">
        <v>737</v>
      </c>
      <c r="T1534" s="6">
        <v>60601</v>
      </c>
      <c r="U1534" s="9">
        <v>42127</v>
      </c>
      <c r="V1534" s="9">
        <v>42129</v>
      </c>
      <c r="W1534" s="9" t="s">
        <v>2594</v>
      </c>
      <c r="X1534" s="10">
        <f>NETWORKDAYS(Table1[[#This Row],[Order Date]],Table1[[#This Row],[Ship Date]])</f>
        <v>2</v>
      </c>
      <c r="Y1534" s="6">
        <v>-87.96</v>
      </c>
      <c r="Z1534" s="6">
        <v>146</v>
      </c>
      <c r="AA1534" s="6">
        <v>2664.4</v>
      </c>
      <c r="AB1534" s="6">
        <v>17.97</v>
      </c>
    </row>
    <row r="1535" spans="1:28" ht="128.25" x14ac:dyDescent="0.45">
      <c r="A1535" s="6">
        <v>97</v>
      </c>
      <c r="B1535" s="6">
        <v>87306</v>
      </c>
      <c r="C1535" s="7" t="s">
        <v>650</v>
      </c>
      <c r="D1535" s="8" t="s">
        <v>42</v>
      </c>
      <c r="E1535" s="7" t="s">
        <v>147</v>
      </c>
      <c r="F1535" s="6">
        <v>0.04</v>
      </c>
      <c r="G1535" s="6">
        <v>160.97999999999999</v>
      </c>
      <c r="H1535" s="6">
        <v>30</v>
      </c>
      <c r="I1535" s="7" t="s">
        <v>30</v>
      </c>
      <c r="J1535" s="7" t="s">
        <v>87</v>
      </c>
      <c r="K1535" s="7" t="s">
        <v>32</v>
      </c>
      <c r="L1535" s="7" t="s">
        <v>80</v>
      </c>
      <c r="M1535" s="7" t="s">
        <v>73</v>
      </c>
      <c r="N1535" s="7" t="s">
        <v>986</v>
      </c>
      <c r="O1535" s="6">
        <v>0.62</v>
      </c>
      <c r="P1535" s="7" t="s">
        <v>36</v>
      </c>
      <c r="Q1535" s="7" t="s">
        <v>49</v>
      </c>
      <c r="R1535" s="7" t="s">
        <v>189</v>
      </c>
      <c r="S1535" s="8" t="s">
        <v>651</v>
      </c>
      <c r="T1535" s="6">
        <v>66502</v>
      </c>
      <c r="U1535" s="9">
        <v>42127</v>
      </c>
      <c r="V1535" s="9">
        <v>42129</v>
      </c>
      <c r="W1535" s="9" t="s">
        <v>2594</v>
      </c>
      <c r="X1535" s="10">
        <f>NETWORKDAYS(Table1[[#This Row],[Order Date]],Table1[[#This Row],[Ship Date]])</f>
        <v>2</v>
      </c>
      <c r="Y1535" s="6">
        <v>255.42</v>
      </c>
      <c r="Z1535" s="6">
        <v>9</v>
      </c>
      <c r="AA1535" s="6">
        <v>1526.68</v>
      </c>
      <c r="AB1535" s="6">
        <v>160.94</v>
      </c>
    </row>
    <row r="1536" spans="1:28" ht="51.75" x14ac:dyDescent="0.45">
      <c r="A1536" s="6">
        <v>2650</v>
      </c>
      <c r="B1536" s="6">
        <v>88815</v>
      </c>
      <c r="C1536" s="7" t="s">
        <v>2634</v>
      </c>
      <c r="D1536" s="8" t="s">
        <v>78</v>
      </c>
      <c r="E1536" s="7" t="s">
        <v>29</v>
      </c>
      <c r="F1536" s="6">
        <v>0.05</v>
      </c>
      <c r="G1536" s="6">
        <v>35.99</v>
      </c>
      <c r="H1536" s="6">
        <v>5.99</v>
      </c>
      <c r="I1536" s="7" t="s">
        <v>43</v>
      </c>
      <c r="J1536" s="7" t="s">
        <v>62</v>
      </c>
      <c r="K1536" s="7" t="s">
        <v>71</v>
      </c>
      <c r="L1536" s="7" t="s">
        <v>234</v>
      </c>
      <c r="M1536" s="7" t="s">
        <v>56</v>
      </c>
      <c r="N1536" s="7" t="s">
        <v>950</v>
      </c>
      <c r="O1536" s="6">
        <v>0.38</v>
      </c>
      <c r="P1536" s="7" t="s">
        <v>36</v>
      </c>
      <c r="Q1536" s="7" t="s">
        <v>82</v>
      </c>
      <c r="R1536" s="7" t="s">
        <v>291</v>
      </c>
      <c r="S1536" s="8" t="s">
        <v>2635</v>
      </c>
      <c r="T1536" s="6">
        <v>15234</v>
      </c>
      <c r="U1536" s="9">
        <v>42128</v>
      </c>
      <c r="V1536" s="9">
        <v>42129</v>
      </c>
      <c r="W1536" s="9" t="s">
        <v>2594</v>
      </c>
      <c r="X1536" s="10">
        <f>NETWORKDAYS(Table1[[#This Row],[Order Date]],Table1[[#This Row],[Ship Date]])</f>
        <v>2</v>
      </c>
      <c r="Y1536" s="6">
        <v>524.31719999999996</v>
      </c>
      <c r="Z1536" s="6">
        <v>26</v>
      </c>
      <c r="AA1536" s="6">
        <v>759.88</v>
      </c>
      <c r="AB1536" s="6">
        <v>35.94</v>
      </c>
    </row>
    <row r="1537" spans="1:28" ht="128.25" x14ac:dyDescent="0.45">
      <c r="A1537" s="6">
        <v>3356</v>
      </c>
      <c r="B1537" s="6">
        <v>88588</v>
      </c>
      <c r="C1537" s="7" t="s">
        <v>664</v>
      </c>
      <c r="D1537" s="8" t="s">
        <v>53</v>
      </c>
      <c r="E1537" s="7" t="s">
        <v>86</v>
      </c>
      <c r="F1537" s="6">
        <v>0.03</v>
      </c>
      <c r="G1537" s="6">
        <v>160.97999999999999</v>
      </c>
      <c r="H1537" s="6">
        <v>30</v>
      </c>
      <c r="I1537" s="7" t="s">
        <v>30</v>
      </c>
      <c r="J1537" s="7" t="s">
        <v>62</v>
      </c>
      <c r="K1537" s="7" t="s">
        <v>32</v>
      </c>
      <c r="L1537" s="7" t="s">
        <v>80</v>
      </c>
      <c r="M1537" s="7" t="s">
        <v>73</v>
      </c>
      <c r="N1537" s="7" t="s">
        <v>986</v>
      </c>
      <c r="O1537" s="6">
        <v>0.62</v>
      </c>
      <c r="P1537" s="7" t="s">
        <v>36</v>
      </c>
      <c r="Q1537" s="7" t="s">
        <v>58</v>
      </c>
      <c r="R1537" s="7" t="s">
        <v>184</v>
      </c>
      <c r="S1537" s="8" t="s">
        <v>666</v>
      </c>
      <c r="T1537" s="6">
        <v>83616</v>
      </c>
      <c r="U1537" s="9">
        <v>42128</v>
      </c>
      <c r="V1537" s="9">
        <v>42129</v>
      </c>
      <c r="W1537" s="9" t="s">
        <v>2594</v>
      </c>
      <c r="X1537" s="10">
        <f>NETWORKDAYS(Table1[[#This Row],[Order Date]],Table1[[#This Row],[Ship Date]])</f>
        <v>2</v>
      </c>
      <c r="Y1537" s="6">
        <v>1304.9000000000001</v>
      </c>
      <c r="Z1537" s="6">
        <v>18</v>
      </c>
      <c r="AA1537" s="6">
        <v>2934.16</v>
      </c>
      <c r="AB1537" s="6">
        <v>160.94999999999999</v>
      </c>
    </row>
    <row r="1538" spans="1:28" ht="102.75" x14ac:dyDescent="0.45">
      <c r="A1538" s="6">
        <v>1765</v>
      </c>
      <c r="B1538" s="6">
        <v>89777</v>
      </c>
      <c r="C1538" s="7" t="s">
        <v>2636</v>
      </c>
      <c r="D1538" s="8" t="s">
        <v>42</v>
      </c>
      <c r="E1538" s="7" t="s">
        <v>147</v>
      </c>
      <c r="F1538" s="6">
        <v>0</v>
      </c>
      <c r="G1538" s="6">
        <v>5.77</v>
      </c>
      <c r="H1538" s="6">
        <v>4.97</v>
      </c>
      <c r="I1538" s="7" t="s">
        <v>43</v>
      </c>
      <c r="J1538" s="7" t="s">
        <v>44</v>
      </c>
      <c r="K1538" s="7" t="s">
        <v>45</v>
      </c>
      <c r="L1538" s="7" t="s">
        <v>46</v>
      </c>
      <c r="M1538" s="7" t="s">
        <v>47</v>
      </c>
      <c r="N1538" s="7" t="s">
        <v>2637</v>
      </c>
      <c r="O1538" s="6">
        <v>0.35</v>
      </c>
      <c r="P1538" s="7" t="s">
        <v>36</v>
      </c>
      <c r="Q1538" s="7" t="s">
        <v>49</v>
      </c>
      <c r="R1538" s="7" t="s">
        <v>118</v>
      </c>
      <c r="S1538" s="8" t="s">
        <v>2638</v>
      </c>
      <c r="T1538" s="6">
        <v>63141</v>
      </c>
      <c r="U1538" s="9">
        <v>42128</v>
      </c>
      <c r="V1538" s="9">
        <v>42129</v>
      </c>
      <c r="W1538" s="9" t="s">
        <v>2594</v>
      </c>
      <c r="X1538" s="10">
        <f>NETWORKDAYS(Table1[[#This Row],[Order Date]],Table1[[#This Row],[Ship Date]])</f>
        <v>2</v>
      </c>
      <c r="Y1538" s="6">
        <v>3.5581</v>
      </c>
      <c r="Z1538" s="6">
        <v>8</v>
      </c>
      <c r="AA1538" s="6">
        <v>52.43</v>
      </c>
      <c r="AB1538" s="6">
        <v>5.77</v>
      </c>
    </row>
    <row r="1539" spans="1:28" ht="64.5" x14ac:dyDescent="0.45">
      <c r="A1539" s="6">
        <v>2273</v>
      </c>
      <c r="B1539" s="6">
        <v>90109</v>
      </c>
      <c r="C1539" s="7" t="s">
        <v>2639</v>
      </c>
      <c r="D1539" s="8" t="s">
        <v>42</v>
      </c>
      <c r="E1539" s="7" t="s">
        <v>79</v>
      </c>
      <c r="F1539" s="6">
        <v>0.04</v>
      </c>
      <c r="G1539" s="6">
        <v>120.98</v>
      </c>
      <c r="H1539" s="6">
        <v>3.99</v>
      </c>
      <c r="I1539" s="7" t="s">
        <v>43</v>
      </c>
      <c r="J1539" s="7" t="s">
        <v>62</v>
      </c>
      <c r="K1539" s="7" t="s">
        <v>45</v>
      </c>
      <c r="L1539" s="7" t="s">
        <v>63</v>
      </c>
      <c r="M1539" s="7" t="s">
        <v>47</v>
      </c>
      <c r="N1539" s="7" t="s">
        <v>2640</v>
      </c>
      <c r="O1539" s="6">
        <v>0.6</v>
      </c>
      <c r="P1539" s="7" t="s">
        <v>36</v>
      </c>
      <c r="Q1539" s="7" t="s">
        <v>49</v>
      </c>
      <c r="R1539" s="7" t="s">
        <v>236</v>
      </c>
      <c r="S1539" s="8" t="s">
        <v>2641</v>
      </c>
      <c r="T1539" s="6">
        <v>78550</v>
      </c>
      <c r="U1539" s="9">
        <v>42129</v>
      </c>
      <c r="V1539" s="9">
        <v>42129</v>
      </c>
      <c r="W1539" s="9" t="s">
        <v>2594</v>
      </c>
      <c r="X1539" s="10">
        <f>NETWORKDAYS(Table1[[#This Row],[Order Date]],Table1[[#This Row],[Ship Date]])</f>
        <v>1</v>
      </c>
      <c r="Y1539" s="6">
        <v>1389.5771999999999</v>
      </c>
      <c r="Z1539" s="6">
        <v>17</v>
      </c>
      <c r="AA1539" s="6">
        <v>2013.88</v>
      </c>
      <c r="AB1539" s="6">
        <v>120.94</v>
      </c>
    </row>
    <row r="1540" spans="1:28" ht="51.75" x14ac:dyDescent="0.45">
      <c r="A1540" s="6">
        <v>2273</v>
      </c>
      <c r="B1540" s="6">
        <v>90109</v>
      </c>
      <c r="C1540" s="7" t="s">
        <v>2639</v>
      </c>
      <c r="D1540" s="8" t="s">
        <v>42</v>
      </c>
      <c r="E1540" s="7" t="s">
        <v>79</v>
      </c>
      <c r="F1540" s="6">
        <v>0.02</v>
      </c>
      <c r="G1540" s="6">
        <v>55.99</v>
      </c>
      <c r="H1540" s="6">
        <v>5</v>
      </c>
      <c r="I1540" s="7" t="s">
        <v>43</v>
      </c>
      <c r="J1540" s="7" t="s">
        <v>62</v>
      </c>
      <c r="K1540" s="7" t="s">
        <v>71</v>
      </c>
      <c r="L1540" s="7" t="s">
        <v>234</v>
      </c>
      <c r="M1540" s="7" t="s">
        <v>94</v>
      </c>
      <c r="N1540" s="7" t="s">
        <v>1367</v>
      </c>
      <c r="O1540" s="6">
        <v>0.83</v>
      </c>
      <c r="P1540" s="7" t="s">
        <v>36</v>
      </c>
      <c r="Q1540" s="7" t="s">
        <v>49</v>
      </c>
      <c r="R1540" s="7" t="s">
        <v>236</v>
      </c>
      <c r="S1540" s="8" t="s">
        <v>2641</v>
      </c>
      <c r="T1540" s="6">
        <v>78550</v>
      </c>
      <c r="U1540" s="9">
        <v>42129</v>
      </c>
      <c r="V1540" s="9">
        <v>42129</v>
      </c>
      <c r="W1540" s="9" t="s">
        <v>2594</v>
      </c>
      <c r="X1540" s="10">
        <f>NETWORKDAYS(Table1[[#This Row],[Order Date]],Table1[[#This Row],[Ship Date]])</f>
        <v>1</v>
      </c>
      <c r="Y1540" s="6">
        <v>-222.816</v>
      </c>
      <c r="Z1540" s="6">
        <v>4</v>
      </c>
      <c r="AA1540" s="6">
        <v>201.32</v>
      </c>
      <c r="AB1540" s="6">
        <v>55.97</v>
      </c>
    </row>
    <row r="1541" spans="1:28" ht="26.25" x14ac:dyDescent="0.45">
      <c r="A1541" s="6">
        <v>2509</v>
      </c>
      <c r="B1541" s="6">
        <v>87029</v>
      </c>
      <c r="C1541" s="7" t="s">
        <v>2642</v>
      </c>
      <c r="D1541" s="8" t="s">
        <v>78</v>
      </c>
      <c r="E1541" s="7" t="s">
        <v>86</v>
      </c>
      <c r="F1541" s="6">
        <v>0.05</v>
      </c>
      <c r="G1541" s="6">
        <v>30.98</v>
      </c>
      <c r="H1541" s="6">
        <v>9.18</v>
      </c>
      <c r="I1541" s="7" t="s">
        <v>43</v>
      </c>
      <c r="J1541" s="7" t="s">
        <v>87</v>
      </c>
      <c r="K1541" s="7" t="s">
        <v>45</v>
      </c>
      <c r="L1541" s="7" t="s">
        <v>55</v>
      </c>
      <c r="M1541" s="7" t="s">
        <v>47</v>
      </c>
      <c r="N1541" s="7" t="s">
        <v>464</v>
      </c>
      <c r="O1541" s="6">
        <v>0.4</v>
      </c>
      <c r="P1541" s="7" t="s">
        <v>36</v>
      </c>
      <c r="Q1541" s="7" t="s">
        <v>82</v>
      </c>
      <c r="R1541" s="7" t="s">
        <v>298</v>
      </c>
      <c r="S1541" s="8" t="s">
        <v>2643</v>
      </c>
      <c r="T1541" s="6">
        <v>4106</v>
      </c>
      <c r="U1541" s="9">
        <v>42129</v>
      </c>
      <c r="V1541" s="9">
        <v>42129</v>
      </c>
      <c r="W1541" s="9" t="s">
        <v>2594</v>
      </c>
      <c r="X1541" s="10">
        <f>NETWORKDAYS(Table1[[#This Row],[Order Date]],Table1[[#This Row],[Ship Date]])</f>
        <v>1</v>
      </c>
      <c r="Y1541" s="6">
        <v>308.67</v>
      </c>
      <c r="Z1541" s="6">
        <v>15</v>
      </c>
      <c r="AA1541" s="6">
        <v>462.57</v>
      </c>
      <c r="AB1541" s="6">
        <v>30.93</v>
      </c>
    </row>
    <row r="1542" spans="1:28" ht="90" x14ac:dyDescent="0.45">
      <c r="A1542" s="6">
        <v>2880</v>
      </c>
      <c r="B1542" s="6">
        <v>88627</v>
      </c>
      <c r="C1542" s="7" t="s">
        <v>2548</v>
      </c>
      <c r="D1542" s="8" t="s">
        <v>28</v>
      </c>
      <c r="E1542" s="7" t="s">
        <v>79</v>
      </c>
      <c r="F1542" s="6">
        <v>0.09</v>
      </c>
      <c r="G1542" s="6">
        <v>243.98</v>
      </c>
      <c r="H1542" s="6">
        <v>43.32</v>
      </c>
      <c r="I1542" s="7" t="s">
        <v>30</v>
      </c>
      <c r="J1542" s="7" t="s">
        <v>31</v>
      </c>
      <c r="K1542" s="7" t="s">
        <v>32</v>
      </c>
      <c r="L1542" s="7" t="s">
        <v>80</v>
      </c>
      <c r="M1542" s="7" t="s">
        <v>73</v>
      </c>
      <c r="N1542" s="7" t="s">
        <v>1950</v>
      </c>
      <c r="O1542" s="6">
        <v>0.55000000000000004</v>
      </c>
      <c r="P1542" s="7" t="s">
        <v>36</v>
      </c>
      <c r="Q1542" s="7" t="s">
        <v>37</v>
      </c>
      <c r="R1542" s="7" t="s">
        <v>96</v>
      </c>
      <c r="S1542" s="8" t="s">
        <v>2549</v>
      </c>
      <c r="T1542" s="6">
        <v>33160</v>
      </c>
      <c r="U1542" s="9">
        <v>42132</v>
      </c>
      <c r="V1542" s="9">
        <v>42137</v>
      </c>
      <c r="W1542" s="9" t="s">
        <v>2594</v>
      </c>
      <c r="X1542" s="10">
        <f>NETWORKDAYS(Table1[[#This Row],[Order Date]],Table1[[#This Row],[Ship Date]])</f>
        <v>4</v>
      </c>
      <c r="Y1542" s="6">
        <v>1059.288</v>
      </c>
      <c r="Z1542" s="6">
        <v>25</v>
      </c>
      <c r="AA1542" s="6">
        <v>5587.89</v>
      </c>
      <c r="AB1542" s="6">
        <v>243.89</v>
      </c>
    </row>
    <row r="1543" spans="1:28" ht="77.25" x14ac:dyDescent="0.45">
      <c r="A1543" s="6">
        <v>2991</v>
      </c>
      <c r="B1543" s="6">
        <v>91466</v>
      </c>
      <c r="C1543" s="7" t="s">
        <v>2644</v>
      </c>
      <c r="D1543" s="8" t="s">
        <v>42</v>
      </c>
      <c r="E1543" s="7" t="s">
        <v>79</v>
      </c>
      <c r="F1543" s="6">
        <v>0.05</v>
      </c>
      <c r="G1543" s="6">
        <v>70.97</v>
      </c>
      <c r="H1543" s="6">
        <v>3.5</v>
      </c>
      <c r="I1543" s="7" t="s">
        <v>43</v>
      </c>
      <c r="J1543" s="7" t="s">
        <v>87</v>
      </c>
      <c r="K1543" s="7" t="s">
        <v>45</v>
      </c>
      <c r="L1543" s="7" t="s">
        <v>63</v>
      </c>
      <c r="M1543" s="7" t="s">
        <v>47</v>
      </c>
      <c r="N1543" s="7" t="s">
        <v>318</v>
      </c>
      <c r="O1543" s="6">
        <v>0.59</v>
      </c>
      <c r="P1543" s="7" t="s">
        <v>36</v>
      </c>
      <c r="Q1543" s="7" t="s">
        <v>49</v>
      </c>
      <c r="R1543" s="7" t="s">
        <v>200</v>
      </c>
      <c r="S1543" s="8" t="s">
        <v>2645</v>
      </c>
      <c r="T1543" s="6">
        <v>53402</v>
      </c>
      <c r="U1543" s="9">
        <v>42132</v>
      </c>
      <c r="V1543" s="9">
        <v>42137</v>
      </c>
      <c r="W1543" s="9" t="s">
        <v>2594</v>
      </c>
      <c r="X1543" s="10">
        <f>NETWORKDAYS(Table1[[#This Row],[Order Date]],Table1[[#This Row],[Ship Date]])</f>
        <v>4</v>
      </c>
      <c r="Y1543" s="6">
        <v>18.218</v>
      </c>
      <c r="Z1543" s="6">
        <v>2</v>
      </c>
      <c r="AA1543" s="6">
        <v>141.59</v>
      </c>
      <c r="AB1543" s="6">
        <v>70.92</v>
      </c>
    </row>
    <row r="1544" spans="1:28" ht="26.25" x14ac:dyDescent="0.45">
      <c r="A1544" s="6">
        <v>2992</v>
      </c>
      <c r="B1544" s="6">
        <v>91466</v>
      </c>
      <c r="C1544" s="7" t="s">
        <v>2646</v>
      </c>
      <c r="D1544" s="8" t="s">
        <v>42</v>
      </c>
      <c r="E1544" s="7" t="s">
        <v>79</v>
      </c>
      <c r="F1544" s="6">
        <v>0</v>
      </c>
      <c r="G1544" s="6">
        <v>5.28</v>
      </c>
      <c r="H1544" s="6">
        <v>6.26</v>
      </c>
      <c r="I1544" s="7" t="s">
        <v>43</v>
      </c>
      <c r="J1544" s="7" t="s">
        <v>87</v>
      </c>
      <c r="K1544" s="7" t="s">
        <v>45</v>
      </c>
      <c r="L1544" s="7" t="s">
        <v>55</v>
      </c>
      <c r="M1544" s="7" t="s">
        <v>47</v>
      </c>
      <c r="N1544" s="7" t="s">
        <v>947</v>
      </c>
      <c r="O1544" s="6">
        <v>0.4</v>
      </c>
      <c r="P1544" s="7" t="s">
        <v>36</v>
      </c>
      <c r="Q1544" s="7" t="s">
        <v>49</v>
      </c>
      <c r="R1544" s="7" t="s">
        <v>200</v>
      </c>
      <c r="S1544" s="8" t="s">
        <v>2647</v>
      </c>
      <c r="T1544" s="6">
        <v>53081</v>
      </c>
      <c r="U1544" s="9">
        <v>42132</v>
      </c>
      <c r="V1544" s="9">
        <v>42139</v>
      </c>
      <c r="W1544" s="9" t="s">
        <v>2594</v>
      </c>
      <c r="X1544" s="10">
        <f>NETWORKDAYS(Table1[[#This Row],[Order Date]],Table1[[#This Row],[Ship Date]])</f>
        <v>6</v>
      </c>
      <c r="Y1544" s="6">
        <v>25.058</v>
      </c>
      <c r="Z1544" s="6">
        <v>36</v>
      </c>
      <c r="AA1544" s="6">
        <v>203.05</v>
      </c>
      <c r="AB1544" s="6">
        <v>5.28</v>
      </c>
    </row>
    <row r="1545" spans="1:28" ht="90" x14ac:dyDescent="0.45">
      <c r="A1545" s="6">
        <v>995</v>
      </c>
      <c r="B1545" s="6">
        <v>89434</v>
      </c>
      <c r="C1545" s="7" t="s">
        <v>2648</v>
      </c>
      <c r="D1545" s="8" t="s">
        <v>78</v>
      </c>
      <c r="E1545" s="7" t="s">
        <v>79</v>
      </c>
      <c r="F1545" s="6">
        <v>0.09</v>
      </c>
      <c r="G1545" s="6">
        <v>7.64</v>
      </c>
      <c r="H1545" s="6">
        <v>5.83</v>
      </c>
      <c r="I1545" s="7" t="s">
        <v>43</v>
      </c>
      <c r="J1545" s="7" t="s">
        <v>31</v>
      </c>
      <c r="K1545" s="7" t="s">
        <v>45</v>
      </c>
      <c r="L1545" s="7" t="s">
        <v>55</v>
      </c>
      <c r="M1545" s="7" t="s">
        <v>56</v>
      </c>
      <c r="N1545" s="7" t="s">
        <v>989</v>
      </c>
      <c r="O1545" s="6">
        <v>0.36</v>
      </c>
      <c r="P1545" s="7" t="s">
        <v>36</v>
      </c>
      <c r="Q1545" s="7" t="s">
        <v>82</v>
      </c>
      <c r="R1545" s="7" t="s">
        <v>298</v>
      </c>
      <c r="S1545" s="8" t="s">
        <v>2649</v>
      </c>
      <c r="T1545" s="6">
        <v>4070</v>
      </c>
      <c r="U1545" s="9">
        <v>42134</v>
      </c>
      <c r="V1545" s="9">
        <v>42139</v>
      </c>
      <c r="W1545" s="9" t="s">
        <v>2594</v>
      </c>
      <c r="X1545" s="10">
        <f>NETWORKDAYS(Table1[[#This Row],[Order Date]],Table1[[#This Row],[Ship Date]])</f>
        <v>5</v>
      </c>
      <c r="Y1545" s="6">
        <v>4.032</v>
      </c>
      <c r="Z1545" s="6">
        <v>9</v>
      </c>
      <c r="AA1545" s="6">
        <v>72.83</v>
      </c>
      <c r="AB1545" s="6">
        <v>7.55</v>
      </c>
    </row>
    <row r="1546" spans="1:28" ht="26.25" x14ac:dyDescent="0.45">
      <c r="A1546" s="6">
        <v>1595</v>
      </c>
      <c r="B1546" s="6">
        <v>90796</v>
      </c>
      <c r="C1546" s="7" t="s">
        <v>933</v>
      </c>
      <c r="D1546" s="8" t="s">
        <v>78</v>
      </c>
      <c r="E1546" s="7" t="s">
        <v>70</v>
      </c>
      <c r="F1546" s="6">
        <v>0.09</v>
      </c>
      <c r="G1546" s="6">
        <v>3.28</v>
      </c>
      <c r="H1546" s="6">
        <v>0.98</v>
      </c>
      <c r="I1546" s="7" t="s">
        <v>43</v>
      </c>
      <c r="J1546" s="7" t="s">
        <v>62</v>
      </c>
      <c r="K1546" s="7" t="s">
        <v>45</v>
      </c>
      <c r="L1546" s="7" t="s">
        <v>105</v>
      </c>
      <c r="M1546" s="7" t="s">
        <v>56</v>
      </c>
      <c r="N1546" s="7" t="s">
        <v>2650</v>
      </c>
      <c r="O1546" s="6">
        <v>0.59</v>
      </c>
      <c r="P1546" s="7" t="s">
        <v>36</v>
      </c>
      <c r="Q1546" s="7" t="s">
        <v>82</v>
      </c>
      <c r="R1546" s="7" t="s">
        <v>218</v>
      </c>
      <c r="S1546" s="8" t="s">
        <v>934</v>
      </c>
      <c r="T1546" s="6">
        <v>25705</v>
      </c>
      <c r="U1546" s="9">
        <v>42135</v>
      </c>
      <c r="V1546" s="9">
        <v>42137</v>
      </c>
      <c r="W1546" s="9" t="s">
        <v>2594</v>
      </c>
      <c r="X1546" s="10">
        <f>NETWORKDAYS(Table1[[#This Row],[Order Date]],Table1[[#This Row],[Ship Date]])</f>
        <v>3</v>
      </c>
      <c r="Y1546" s="6">
        <v>17.754000000000001</v>
      </c>
      <c r="Z1546" s="6">
        <v>42</v>
      </c>
      <c r="AA1546" s="6">
        <v>134.97</v>
      </c>
      <c r="AB1546" s="6">
        <v>3.19</v>
      </c>
    </row>
    <row r="1547" spans="1:28" ht="90" x14ac:dyDescent="0.45">
      <c r="A1547" s="6">
        <v>2464</v>
      </c>
      <c r="B1547" s="6">
        <v>88713</v>
      </c>
      <c r="C1547" s="7" t="s">
        <v>1603</v>
      </c>
      <c r="D1547" s="8" t="s">
        <v>28</v>
      </c>
      <c r="E1547" s="7" t="s">
        <v>70</v>
      </c>
      <c r="F1547" s="6">
        <v>0.09</v>
      </c>
      <c r="G1547" s="6">
        <v>1.74</v>
      </c>
      <c r="H1547" s="6">
        <v>4.08</v>
      </c>
      <c r="I1547" s="7" t="s">
        <v>54</v>
      </c>
      <c r="J1547" s="7" t="s">
        <v>44</v>
      </c>
      <c r="K1547" s="7" t="s">
        <v>32</v>
      </c>
      <c r="L1547" s="7" t="s">
        <v>99</v>
      </c>
      <c r="M1547" s="7" t="s">
        <v>94</v>
      </c>
      <c r="N1547" s="7" t="s">
        <v>1234</v>
      </c>
      <c r="O1547" s="6">
        <v>0.53</v>
      </c>
      <c r="P1547" s="7" t="s">
        <v>36</v>
      </c>
      <c r="Q1547" s="7" t="s">
        <v>37</v>
      </c>
      <c r="R1547" s="7" t="s">
        <v>787</v>
      </c>
      <c r="S1547" s="8" t="s">
        <v>1605</v>
      </c>
      <c r="T1547" s="6">
        <v>71111</v>
      </c>
      <c r="U1547" s="9">
        <v>42135</v>
      </c>
      <c r="V1547" s="9">
        <v>42137</v>
      </c>
      <c r="W1547" s="9" t="s">
        <v>2594</v>
      </c>
      <c r="X1547" s="10">
        <f>NETWORKDAYS(Table1[[#This Row],[Order Date]],Table1[[#This Row],[Ship Date]])</f>
        <v>3</v>
      </c>
      <c r="Y1547" s="6">
        <v>608.26199999999994</v>
      </c>
      <c r="Z1547" s="6">
        <v>4</v>
      </c>
      <c r="AA1547" s="6">
        <v>10.41</v>
      </c>
      <c r="AB1547" s="6">
        <v>1.65</v>
      </c>
    </row>
    <row r="1548" spans="1:28" ht="39" x14ac:dyDescent="0.45">
      <c r="A1548" s="6">
        <v>2935</v>
      </c>
      <c r="B1548" s="6">
        <v>87617</v>
      </c>
      <c r="C1548" s="7" t="s">
        <v>2651</v>
      </c>
      <c r="D1548" s="8" t="s">
        <v>78</v>
      </c>
      <c r="E1548" s="7" t="s">
        <v>79</v>
      </c>
      <c r="F1548" s="6">
        <v>0.02</v>
      </c>
      <c r="G1548" s="6">
        <v>3.8</v>
      </c>
      <c r="H1548" s="6">
        <v>1.49</v>
      </c>
      <c r="I1548" s="7" t="s">
        <v>43</v>
      </c>
      <c r="J1548" s="7" t="s">
        <v>31</v>
      </c>
      <c r="K1548" s="7" t="s">
        <v>45</v>
      </c>
      <c r="L1548" s="7" t="s">
        <v>46</v>
      </c>
      <c r="M1548" s="7" t="s">
        <v>47</v>
      </c>
      <c r="N1548" s="7" t="s">
        <v>437</v>
      </c>
      <c r="O1548" s="6">
        <v>0.38</v>
      </c>
      <c r="P1548" s="7" t="s">
        <v>36</v>
      </c>
      <c r="Q1548" s="7" t="s">
        <v>82</v>
      </c>
      <c r="R1548" s="7" t="s">
        <v>152</v>
      </c>
      <c r="S1548" s="8" t="s">
        <v>153</v>
      </c>
      <c r="T1548" s="6">
        <v>2215</v>
      </c>
      <c r="U1548" s="9">
        <v>42135</v>
      </c>
      <c r="V1548" s="9">
        <v>42139</v>
      </c>
      <c r="W1548" s="9" t="s">
        <v>2594</v>
      </c>
      <c r="X1548" s="10">
        <f>NETWORKDAYS(Table1[[#This Row],[Order Date]],Table1[[#This Row],[Ship Date]])</f>
        <v>5</v>
      </c>
      <c r="Y1548" s="6">
        <v>7.31</v>
      </c>
      <c r="Z1548" s="6">
        <v>5</v>
      </c>
      <c r="AA1548" s="6">
        <v>20.46</v>
      </c>
      <c r="AB1548" s="6">
        <v>3.78</v>
      </c>
    </row>
    <row r="1549" spans="1:28" ht="77.25" x14ac:dyDescent="0.45">
      <c r="A1549" s="6">
        <v>1671</v>
      </c>
      <c r="B1549" s="6">
        <v>86725</v>
      </c>
      <c r="C1549" s="7" t="s">
        <v>1006</v>
      </c>
      <c r="D1549" s="8" t="s">
        <v>28</v>
      </c>
      <c r="E1549" s="7" t="s">
        <v>29</v>
      </c>
      <c r="F1549" s="6">
        <v>0.03</v>
      </c>
      <c r="G1549" s="6">
        <v>223.98</v>
      </c>
      <c r="H1549" s="6">
        <v>15.01</v>
      </c>
      <c r="I1549" s="7" t="s">
        <v>43</v>
      </c>
      <c r="J1549" s="7" t="s">
        <v>31</v>
      </c>
      <c r="K1549" s="7" t="s">
        <v>45</v>
      </c>
      <c r="L1549" s="7" t="s">
        <v>46</v>
      </c>
      <c r="M1549" s="7" t="s">
        <v>47</v>
      </c>
      <c r="N1549" s="7" t="s">
        <v>2652</v>
      </c>
      <c r="O1549" s="6">
        <v>0.38</v>
      </c>
      <c r="P1549" s="7" t="s">
        <v>36</v>
      </c>
      <c r="Q1549" s="7" t="s">
        <v>37</v>
      </c>
      <c r="R1549" s="7" t="s">
        <v>169</v>
      </c>
      <c r="S1549" s="8" t="s">
        <v>1007</v>
      </c>
      <c r="T1549" s="6">
        <v>22015</v>
      </c>
      <c r="U1549" s="9">
        <v>42136</v>
      </c>
      <c r="V1549" s="9">
        <v>42137</v>
      </c>
      <c r="W1549" s="9" t="s">
        <v>2594</v>
      </c>
      <c r="X1549" s="10">
        <f>NETWORKDAYS(Table1[[#This Row],[Order Date]],Table1[[#This Row],[Ship Date]])</f>
        <v>2</v>
      </c>
      <c r="Y1549" s="6">
        <v>0.69599999999999995</v>
      </c>
      <c r="Z1549" s="6">
        <v>21</v>
      </c>
      <c r="AA1549" s="6">
        <v>4881.84</v>
      </c>
      <c r="AB1549" s="6">
        <v>223.95</v>
      </c>
    </row>
    <row r="1550" spans="1:28" ht="90" x14ac:dyDescent="0.45">
      <c r="A1550" s="6">
        <v>14</v>
      </c>
      <c r="B1550" s="6">
        <v>86838</v>
      </c>
      <c r="C1550" s="7" t="s">
        <v>2653</v>
      </c>
      <c r="D1550" s="8" t="s">
        <v>42</v>
      </c>
      <c r="E1550" s="7" t="s">
        <v>86</v>
      </c>
      <c r="F1550" s="6">
        <v>0.09</v>
      </c>
      <c r="G1550" s="6">
        <v>78.69</v>
      </c>
      <c r="H1550" s="6">
        <v>19.989999999999998</v>
      </c>
      <c r="I1550" s="7" t="s">
        <v>43</v>
      </c>
      <c r="J1550" s="7" t="s">
        <v>31</v>
      </c>
      <c r="K1550" s="7" t="s">
        <v>32</v>
      </c>
      <c r="L1550" s="7" t="s">
        <v>99</v>
      </c>
      <c r="M1550" s="7" t="s">
        <v>47</v>
      </c>
      <c r="N1550" s="7" t="s">
        <v>1120</v>
      </c>
      <c r="O1550" s="6">
        <v>0.43</v>
      </c>
      <c r="P1550" s="7" t="s">
        <v>36</v>
      </c>
      <c r="Q1550" s="7" t="s">
        <v>49</v>
      </c>
      <c r="R1550" s="7" t="s">
        <v>50</v>
      </c>
      <c r="S1550" s="8" t="s">
        <v>51</v>
      </c>
      <c r="T1550" s="6">
        <v>55372</v>
      </c>
      <c r="U1550" s="9">
        <v>42136</v>
      </c>
      <c r="V1550" s="9">
        <v>42138</v>
      </c>
      <c r="W1550" s="9" t="s">
        <v>2594</v>
      </c>
      <c r="X1550" s="10">
        <f>NETWORKDAYS(Table1[[#This Row],[Order Date]],Table1[[#This Row],[Ship Date]])</f>
        <v>3</v>
      </c>
      <c r="Y1550" s="6">
        <v>803.47050000000002</v>
      </c>
      <c r="Z1550" s="6">
        <v>16</v>
      </c>
      <c r="AA1550" s="6">
        <v>1164.45</v>
      </c>
      <c r="AB1550" s="6">
        <v>78.599999999999994</v>
      </c>
    </row>
    <row r="1551" spans="1:28" ht="26.25" x14ac:dyDescent="0.45">
      <c r="A1551" s="6">
        <v>14</v>
      </c>
      <c r="B1551" s="6">
        <v>86838</v>
      </c>
      <c r="C1551" s="7" t="s">
        <v>2653</v>
      </c>
      <c r="D1551" s="8" t="s">
        <v>42</v>
      </c>
      <c r="E1551" s="7" t="s">
        <v>86</v>
      </c>
      <c r="F1551" s="6">
        <v>0.08</v>
      </c>
      <c r="G1551" s="6">
        <v>3.28</v>
      </c>
      <c r="H1551" s="6">
        <v>2.31</v>
      </c>
      <c r="I1551" s="7" t="s">
        <v>43</v>
      </c>
      <c r="J1551" s="7" t="s">
        <v>31</v>
      </c>
      <c r="K1551" s="7" t="s">
        <v>45</v>
      </c>
      <c r="L1551" s="7" t="s">
        <v>105</v>
      </c>
      <c r="M1551" s="7" t="s">
        <v>56</v>
      </c>
      <c r="N1551" s="7" t="s">
        <v>2654</v>
      </c>
      <c r="O1551" s="6">
        <v>0.56000000000000005</v>
      </c>
      <c r="P1551" s="7" t="s">
        <v>36</v>
      </c>
      <c r="Q1551" s="7" t="s">
        <v>49</v>
      </c>
      <c r="R1551" s="7" t="s">
        <v>50</v>
      </c>
      <c r="S1551" s="8" t="s">
        <v>51</v>
      </c>
      <c r="T1551" s="6">
        <v>55372</v>
      </c>
      <c r="U1551" s="9">
        <v>42136</v>
      </c>
      <c r="V1551" s="9">
        <v>42137</v>
      </c>
      <c r="W1551" s="9" t="s">
        <v>2594</v>
      </c>
      <c r="X1551" s="10">
        <f>NETWORKDAYS(Table1[[#This Row],[Order Date]],Table1[[#This Row],[Ship Date]])</f>
        <v>2</v>
      </c>
      <c r="Y1551" s="6">
        <v>-24.03</v>
      </c>
      <c r="Z1551" s="6">
        <v>7</v>
      </c>
      <c r="AA1551" s="6">
        <v>22.23</v>
      </c>
      <c r="AB1551" s="6">
        <v>3.2</v>
      </c>
    </row>
    <row r="1552" spans="1:28" ht="26.25" x14ac:dyDescent="0.45">
      <c r="A1552" s="6">
        <v>14</v>
      </c>
      <c r="B1552" s="6">
        <v>86838</v>
      </c>
      <c r="C1552" s="7" t="s">
        <v>2653</v>
      </c>
      <c r="D1552" s="8" t="s">
        <v>42</v>
      </c>
      <c r="E1552" s="7" t="s">
        <v>86</v>
      </c>
      <c r="F1552" s="6">
        <v>0.05</v>
      </c>
      <c r="G1552" s="6">
        <v>3.28</v>
      </c>
      <c r="H1552" s="6">
        <v>4.2</v>
      </c>
      <c r="I1552" s="7" t="s">
        <v>43</v>
      </c>
      <c r="J1552" s="7" t="s">
        <v>31</v>
      </c>
      <c r="K1552" s="7" t="s">
        <v>45</v>
      </c>
      <c r="L1552" s="7" t="s">
        <v>105</v>
      </c>
      <c r="M1552" s="7" t="s">
        <v>56</v>
      </c>
      <c r="N1552" s="7" t="s">
        <v>2655</v>
      </c>
      <c r="O1552" s="6">
        <v>0.56000000000000005</v>
      </c>
      <c r="P1552" s="7" t="s">
        <v>36</v>
      </c>
      <c r="Q1552" s="7" t="s">
        <v>49</v>
      </c>
      <c r="R1552" s="7" t="s">
        <v>50</v>
      </c>
      <c r="S1552" s="8" t="s">
        <v>51</v>
      </c>
      <c r="T1552" s="6">
        <v>55372</v>
      </c>
      <c r="U1552" s="9">
        <v>42136</v>
      </c>
      <c r="V1552" s="9">
        <v>42137</v>
      </c>
      <c r="W1552" s="9" t="s">
        <v>2594</v>
      </c>
      <c r="X1552" s="10">
        <f>NETWORKDAYS(Table1[[#This Row],[Order Date]],Table1[[#This Row],[Ship Date]])</f>
        <v>2</v>
      </c>
      <c r="Y1552" s="6">
        <v>-37.03</v>
      </c>
      <c r="Z1552" s="6">
        <v>4</v>
      </c>
      <c r="AA1552" s="6">
        <v>13.99</v>
      </c>
      <c r="AB1552" s="6">
        <v>3.23</v>
      </c>
    </row>
    <row r="1553" spans="1:28" ht="77.25" x14ac:dyDescent="0.45">
      <c r="A1553" s="6">
        <v>14</v>
      </c>
      <c r="B1553" s="6">
        <v>86838</v>
      </c>
      <c r="C1553" s="7" t="s">
        <v>2653</v>
      </c>
      <c r="D1553" s="8" t="s">
        <v>42</v>
      </c>
      <c r="E1553" s="7" t="s">
        <v>86</v>
      </c>
      <c r="F1553" s="6">
        <v>0.05</v>
      </c>
      <c r="G1553" s="6">
        <v>3.58</v>
      </c>
      <c r="H1553" s="6">
        <v>1.63</v>
      </c>
      <c r="I1553" s="7" t="s">
        <v>43</v>
      </c>
      <c r="J1553" s="7" t="s">
        <v>31</v>
      </c>
      <c r="K1553" s="7" t="s">
        <v>45</v>
      </c>
      <c r="L1553" s="7" t="s">
        <v>409</v>
      </c>
      <c r="M1553" s="7" t="s">
        <v>56</v>
      </c>
      <c r="N1553" s="7" t="s">
        <v>410</v>
      </c>
      <c r="O1553" s="6">
        <v>0.36</v>
      </c>
      <c r="P1553" s="7" t="s">
        <v>36</v>
      </c>
      <c r="Q1553" s="7" t="s">
        <v>49</v>
      </c>
      <c r="R1553" s="7" t="s">
        <v>50</v>
      </c>
      <c r="S1553" s="8" t="s">
        <v>51</v>
      </c>
      <c r="T1553" s="6">
        <v>55372</v>
      </c>
      <c r="U1553" s="9">
        <v>42136</v>
      </c>
      <c r="V1553" s="9">
        <v>42137</v>
      </c>
      <c r="W1553" s="9" t="s">
        <v>2594</v>
      </c>
      <c r="X1553" s="10">
        <f>NETWORKDAYS(Table1[[#This Row],[Order Date]],Table1[[#This Row],[Ship Date]])</f>
        <v>2</v>
      </c>
      <c r="Y1553" s="6">
        <v>-0.71</v>
      </c>
      <c r="Z1553" s="6">
        <v>4</v>
      </c>
      <c r="AA1553" s="6">
        <v>14.26</v>
      </c>
      <c r="AB1553" s="6">
        <v>3.53</v>
      </c>
    </row>
    <row r="1554" spans="1:28" ht="102.75" x14ac:dyDescent="0.45">
      <c r="A1554" s="6">
        <v>1826</v>
      </c>
      <c r="B1554" s="6">
        <v>86959</v>
      </c>
      <c r="C1554" s="7" t="s">
        <v>377</v>
      </c>
      <c r="D1554" s="8" t="s">
        <v>42</v>
      </c>
      <c r="E1554" s="7" t="s">
        <v>86</v>
      </c>
      <c r="F1554" s="6">
        <v>0</v>
      </c>
      <c r="G1554" s="6">
        <v>9.27</v>
      </c>
      <c r="H1554" s="6">
        <v>4.3899999999999997</v>
      </c>
      <c r="I1554" s="7" t="s">
        <v>43</v>
      </c>
      <c r="J1554" s="7" t="s">
        <v>62</v>
      </c>
      <c r="K1554" s="7" t="s">
        <v>45</v>
      </c>
      <c r="L1554" s="7" t="s">
        <v>55</v>
      </c>
      <c r="M1554" s="7" t="s">
        <v>56</v>
      </c>
      <c r="N1554" s="7" t="s">
        <v>2656</v>
      </c>
      <c r="O1554" s="6">
        <v>0.38</v>
      </c>
      <c r="P1554" s="7" t="s">
        <v>36</v>
      </c>
      <c r="Q1554" s="7" t="s">
        <v>49</v>
      </c>
      <c r="R1554" s="7" t="s">
        <v>208</v>
      </c>
      <c r="S1554" s="8" t="s">
        <v>379</v>
      </c>
      <c r="T1554" s="6">
        <v>52722</v>
      </c>
      <c r="U1554" s="9">
        <v>42136</v>
      </c>
      <c r="V1554" s="9">
        <v>42138</v>
      </c>
      <c r="W1554" s="9" t="s">
        <v>2594</v>
      </c>
      <c r="X1554" s="10">
        <f>NETWORKDAYS(Table1[[#This Row],[Order Date]],Table1[[#This Row],[Ship Date]])</f>
        <v>3</v>
      </c>
      <c r="Y1554" s="6">
        <v>-7.61</v>
      </c>
      <c r="Z1554" s="6">
        <v>1</v>
      </c>
      <c r="AA1554" s="6">
        <v>10.65</v>
      </c>
      <c r="AB1554" s="6">
        <v>9.27</v>
      </c>
    </row>
    <row r="1555" spans="1:28" ht="77.25" x14ac:dyDescent="0.45">
      <c r="A1555" s="6">
        <v>1267</v>
      </c>
      <c r="B1555" s="6">
        <v>89515</v>
      </c>
      <c r="C1555" s="7" t="s">
        <v>2657</v>
      </c>
      <c r="D1555" s="8" t="s">
        <v>28</v>
      </c>
      <c r="E1555" s="7" t="s">
        <v>147</v>
      </c>
      <c r="F1555" s="6">
        <v>0.04</v>
      </c>
      <c r="G1555" s="6">
        <v>5.98</v>
      </c>
      <c r="H1555" s="6">
        <v>4.38</v>
      </c>
      <c r="I1555" s="7" t="s">
        <v>43</v>
      </c>
      <c r="J1555" s="7" t="s">
        <v>62</v>
      </c>
      <c r="K1555" s="7" t="s">
        <v>71</v>
      </c>
      <c r="L1555" s="7" t="s">
        <v>93</v>
      </c>
      <c r="M1555" s="7" t="s">
        <v>94</v>
      </c>
      <c r="N1555" s="7" t="s">
        <v>2658</v>
      </c>
      <c r="O1555" s="6">
        <v>0.75</v>
      </c>
      <c r="P1555" s="7" t="s">
        <v>36</v>
      </c>
      <c r="Q1555" s="7" t="s">
        <v>37</v>
      </c>
      <c r="R1555" s="7" t="s">
        <v>96</v>
      </c>
      <c r="S1555" s="8" t="s">
        <v>2659</v>
      </c>
      <c r="T1555" s="6">
        <v>33433</v>
      </c>
      <c r="U1555" s="9">
        <v>42136</v>
      </c>
      <c r="V1555" s="9">
        <v>42138</v>
      </c>
      <c r="W1555" s="9" t="s">
        <v>2594</v>
      </c>
      <c r="X1555" s="10">
        <f>NETWORKDAYS(Table1[[#This Row],[Order Date]],Table1[[#This Row],[Ship Date]])</f>
        <v>3</v>
      </c>
      <c r="Y1555" s="6">
        <v>-1522.3040000000001</v>
      </c>
      <c r="Z1555" s="6">
        <v>11</v>
      </c>
      <c r="AA1555" s="6">
        <v>69.75</v>
      </c>
      <c r="AB1555" s="6">
        <v>5.94</v>
      </c>
    </row>
    <row r="1556" spans="1:28" ht="51.75" x14ac:dyDescent="0.45">
      <c r="A1556" s="6">
        <v>1389</v>
      </c>
      <c r="B1556" s="6">
        <v>88728</v>
      </c>
      <c r="C1556" s="7" t="s">
        <v>1690</v>
      </c>
      <c r="D1556" s="8" t="s">
        <v>53</v>
      </c>
      <c r="E1556" s="7" t="s">
        <v>70</v>
      </c>
      <c r="F1556" s="6">
        <v>0.08</v>
      </c>
      <c r="G1556" s="6">
        <v>2.62</v>
      </c>
      <c r="H1556" s="6">
        <v>0.8</v>
      </c>
      <c r="I1556" s="7" t="s">
        <v>54</v>
      </c>
      <c r="J1556" s="7" t="s">
        <v>31</v>
      </c>
      <c r="K1556" s="7" t="s">
        <v>45</v>
      </c>
      <c r="L1556" s="7" t="s">
        <v>409</v>
      </c>
      <c r="M1556" s="7" t="s">
        <v>56</v>
      </c>
      <c r="N1556" s="7" t="s">
        <v>920</v>
      </c>
      <c r="O1556" s="6">
        <v>0.39</v>
      </c>
      <c r="P1556" s="7" t="s">
        <v>36</v>
      </c>
      <c r="Q1556" s="7" t="s">
        <v>58</v>
      </c>
      <c r="R1556" s="7" t="s">
        <v>59</v>
      </c>
      <c r="S1556" s="8" t="s">
        <v>757</v>
      </c>
      <c r="T1556" s="6">
        <v>94025</v>
      </c>
      <c r="U1556" s="9">
        <v>42137</v>
      </c>
      <c r="V1556" s="9">
        <v>42139</v>
      </c>
      <c r="W1556" s="9" t="s">
        <v>2594</v>
      </c>
      <c r="X1556" s="10">
        <f>NETWORKDAYS(Table1[[#This Row],[Order Date]],Table1[[#This Row],[Ship Date]])</f>
        <v>3</v>
      </c>
      <c r="Y1556" s="6">
        <v>21.769500000000001</v>
      </c>
      <c r="Z1556" s="6">
        <v>12</v>
      </c>
      <c r="AA1556" s="6">
        <v>31.55</v>
      </c>
      <c r="AB1556" s="6">
        <v>2.54</v>
      </c>
    </row>
    <row r="1557" spans="1:28" ht="26.25" x14ac:dyDescent="0.45">
      <c r="A1557" s="6">
        <v>578</v>
      </c>
      <c r="B1557" s="6">
        <v>88644</v>
      </c>
      <c r="C1557" s="7" t="s">
        <v>2660</v>
      </c>
      <c r="D1557" s="8" t="s">
        <v>78</v>
      </c>
      <c r="E1557" s="7" t="s">
        <v>86</v>
      </c>
      <c r="F1557" s="6">
        <v>0.03</v>
      </c>
      <c r="G1557" s="6">
        <v>162.93</v>
      </c>
      <c r="H1557" s="6">
        <v>19.989999999999998</v>
      </c>
      <c r="I1557" s="7" t="s">
        <v>43</v>
      </c>
      <c r="J1557" s="7" t="s">
        <v>62</v>
      </c>
      <c r="K1557" s="7" t="s">
        <v>45</v>
      </c>
      <c r="L1557" s="7" t="s">
        <v>423</v>
      </c>
      <c r="M1557" s="7" t="s">
        <v>47</v>
      </c>
      <c r="N1557" s="7" t="s">
        <v>2661</v>
      </c>
      <c r="O1557" s="6">
        <v>0.39</v>
      </c>
      <c r="P1557" s="7" t="s">
        <v>36</v>
      </c>
      <c r="Q1557" s="7" t="s">
        <v>82</v>
      </c>
      <c r="R1557" s="7" t="s">
        <v>294</v>
      </c>
      <c r="S1557" s="8" t="s">
        <v>2662</v>
      </c>
      <c r="T1557" s="6">
        <v>6770</v>
      </c>
      <c r="U1557" s="9">
        <v>42137</v>
      </c>
      <c r="V1557" s="9">
        <v>42138</v>
      </c>
      <c r="W1557" s="9" t="s">
        <v>2594</v>
      </c>
      <c r="X1557" s="10">
        <f>NETWORKDAYS(Table1[[#This Row],[Order Date]],Table1[[#This Row],[Ship Date]])</f>
        <v>2</v>
      </c>
      <c r="Y1557" s="6">
        <v>293.14</v>
      </c>
      <c r="Z1557" s="6">
        <v>3</v>
      </c>
      <c r="AA1557" s="6">
        <v>515.88</v>
      </c>
      <c r="AB1557" s="6">
        <v>162.9</v>
      </c>
    </row>
    <row r="1558" spans="1:28" ht="77.25" x14ac:dyDescent="0.45">
      <c r="A1558" s="6">
        <v>579</v>
      </c>
      <c r="B1558" s="6">
        <v>88644</v>
      </c>
      <c r="C1558" s="7" t="s">
        <v>2663</v>
      </c>
      <c r="D1558" s="8" t="s">
        <v>78</v>
      </c>
      <c r="E1558" s="7" t="s">
        <v>86</v>
      </c>
      <c r="F1558" s="6">
        <v>0.01</v>
      </c>
      <c r="G1558" s="6">
        <v>11.58</v>
      </c>
      <c r="H1558" s="6">
        <v>5.72</v>
      </c>
      <c r="I1558" s="7" t="s">
        <v>43</v>
      </c>
      <c r="J1558" s="7" t="s">
        <v>62</v>
      </c>
      <c r="K1558" s="7" t="s">
        <v>45</v>
      </c>
      <c r="L1558" s="7" t="s">
        <v>423</v>
      </c>
      <c r="M1558" s="7" t="s">
        <v>47</v>
      </c>
      <c r="N1558" s="7" t="s">
        <v>1127</v>
      </c>
      <c r="O1558" s="6">
        <v>0.35</v>
      </c>
      <c r="P1558" s="7" t="s">
        <v>36</v>
      </c>
      <c r="Q1558" s="7" t="s">
        <v>82</v>
      </c>
      <c r="R1558" s="7" t="s">
        <v>294</v>
      </c>
      <c r="S1558" s="8" t="s">
        <v>2434</v>
      </c>
      <c r="T1558" s="6">
        <v>6478</v>
      </c>
      <c r="U1558" s="9">
        <v>42137</v>
      </c>
      <c r="V1558" s="9">
        <v>42139</v>
      </c>
      <c r="W1558" s="9" t="s">
        <v>2594</v>
      </c>
      <c r="X1558" s="10">
        <f>NETWORKDAYS(Table1[[#This Row],[Order Date]],Table1[[#This Row],[Ship Date]])</f>
        <v>3</v>
      </c>
      <c r="Y1558" s="6">
        <v>-6.61</v>
      </c>
      <c r="Z1558" s="6">
        <v>2</v>
      </c>
      <c r="AA1558" s="6">
        <v>25.06</v>
      </c>
      <c r="AB1558" s="6">
        <v>11.57</v>
      </c>
    </row>
    <row r="1559" spans="1:28" ht="51.75" x14ac:dyDescent="0.45">
      <c r="A1559" s="6">
        <v>580</v>
      </c>
      <c r="B1559" s="6">
        <v>88644</v>
      </c>
      <c r="C1559" s="7" t="s">
        <v>2664</v>
      </c>
      <c r="D1559" s="8" t="s">
        <v>78</v>
      </c>
      <c r="E1559" s="7" t="s">
        <v>86</v>
      </c>
      <c r="F1559" s="6">
        <v>0.01</v>
      </c>
      <c r="G1559" s="6">
        <v>55.99</v>
      </c>
      <c r="H1559" s="6">
        <v>5</v>
      </c>
      <c r="I1559" s="7" t="s">
        <v>43</v>
      </c>
      <c r="J1559" s="7" t="s">
        <v>62</v>
      </c>
      <c r="K1559" s="7" t="s">
        <v>71</v>
      </c>
      <c r="L1559" s="7" t="s">
        <v>234</v>
      </c>
      <c r="M1559" s="7" t="s">
        <v>94</v>
      </c>
      <c r="N1559" s="7" t="s">
        <v>783</v>
      </c>
      <c r="O1559" s="6">
        <v>0.8</v>
      </c>
      <c r="P1559" s="7" t="s">
        <v>36</v>
      </c>
      <c r="Q1559" s="7" t="s">
        <v>82</v>
      </c>
      <c r="R1559" s="7" t="s">
        <v>298</v>
      </c>
      <c r="S1559" s="8" t="s">
        <v>1111</v>
      </c>
      <c r="T1559" s="6">
        <v>4210</v>
      </c>
      <c r="U1559" s="9">
        <v>42137</v>
      </c>
      <c r="V1559" s="9">
        <v>42138</v>
      </c>
      <c r="W1559" s="9" t="s">
        <v>2594</v>
      </c>
      <c r="X1559" s="10">
        <f>NETWORKDAYS(Table1[[#This Row],[Order Date]],Table1[[#This Row],[Ship Date]])</f>
        <v>2</v>
      </c>
      <c r="Y1559" s="6">
        <v>-57.540999999999997</v>
      </c>
      <c r="Z1559" s="6">
        <v>12</v>
      </c>
      <c r="AA1559" s="6">
        <v>578.24</v>
      </c>
      <c r="AB1559" s="6">
        <v>55.98</v>
      </c>
    </row>
    <row r="1560" spans="1:28" ht="128.25" x14ac:dyDescent="0.45">
      <c r="A1560" s="6">
        <v>585</v>
      </c>
      <c r="B1560" s="6">
        <v>88644</v>
      </c>
      <c r="C1560" s="7" t="s">
        <v>2665</v>
      </c>
      <c r="D1560" s="8" t="s">
        <v>78</v>
      </c>
      <c r="E1560" s="7" t="s">
        <v>86</v>
      </c>
      <c r="F1560" s="6">
        <v>0.06</v>
      </c>
      <c r="G1560" s="6">
        <v>13.9</v>
      </c>
      <c r="H1560" s="6">
        <v>7.59</v>
      </c>
      <c r="I1560" s="7" t="s">
        <v>43</v>
      </c>
      <c r="J1560" s="7" t="s">
        <v>62</v>
      </c>
      <c r="K1560" s="7" t="s">
        <v>45</v>
      </c>
      <c r="L1560" s="7" t="s">
        <v>519</v>
      </c>
      <c r="M1560" s="7" t="s">
        <v>94</v>
      </c>
      <c r="N1560" s="7" t="s">
        <v>2666</v>
      </c>
      <c r="O1560" s="6">
        <v>0.56000000000000005</v>
      </c>
      <c r="P1560" s="7" t="s">
        <v>36</v>
      </c>
      <c r="Q1560" s="7" t="s">
        <v>82</v>
      </c>
      <c r="R1560" s="7" t="s">
        <v>302</v>
      </c>
      <c r="S1560" s="8" t="s">
        <v>556</v>
      </c>
      <c r="T1560" s="6">
        <v>3301</v>
      </c>
      <c r="U1560" s="9">
        <v>42137</v>
      </c>
      <c r="V1560" s="9">
        <v>42138</v>
      </c>
      <c r="W1560" s="9" t="s">
        <v>2594</v>
      </c>
      <c r="X1560" s="10">
        <f>NETWORKDAYS(Table1[[#This Row],[Order Date]],Table1[[#This Row],[Ship Date]])</f>
        <v>2</v>
      </c>
      <c r="Y1560" s="6">
        <v>-67.59</v>
      </c>
      <c r="Z1560" s="6">
        <v>12</v>
      </c>
      <c r="AA1560" s="6">
        <v>170.45</v>
      </c>
      <c r="AB1560" s="6">
        <v>13.84</v>
      </c>
    </row>
    <row r="1561" spans="1:28" ht="64.5" x14ac:dyDescent="0.45">
      <c r="A1561" s="6">
        <v>3257</v>
      </c>
      <c r="B1561" s="6">
        <v>88826</v>
      </c>
      <c r="C1561" s="7" t="s">
        <v>2667</v>
      </c>
      <c r="D1561" s="8" t="s">
        <v>53</v>
      </c>
      <c r="E1561" s="7" t="s">
        <v>86</v>
      </c>
      <c r="F1561" s="6">
        <v>0</v>
      </c>
      <c r="G1561" s="6">
        <v>25.38</v>
      </c>
      <c r="H1561" s="6">
        <v>8.99</v>
      </c>
      <c r="I1561" s="7" t="s">
        <v>43</v>
      </c>
      <c r="J1561" s="7" t="s">
        <v>44</v>
      </c>
      <c r="K1561" s="7" t="s">
        <v>32</v>
      </c>
      <c r="L1561" s="7" t="s">
        <v>99</v>
      </c>
      <c r="M1561" s="7" t="s">
        <v>94</v>
      </c>
      <c r="N1561" s="7" t="s">
        <v>2026</v>
      </c>
      <c r="O1561" s="6">
        <v>0.5</v>
      </c>
      <c r="P1561" s="7" t="s">
        <v>36</v>
      </c>
      <c r="Q1561" s="7" t="s">
        <v>58</v>
      </c>
      <c r="R1561" s="7" t="s">
        <v>90</v>
      </c>
      <c r="S1561" s="8" t="s">
        <v>2668</v>
      </c>
      <c r="T1561" s="6">
        <v>98632</v>
      </c>
      <c r="U1561" s="9">
        <v>42137</v>
      </c>
      <c r="V1561" s="9">
        <v>42139</v>
      </c>
      <c r="W1561" s="9" t="s">
        <v>2594</v>
      </c>
      <c r="X1561" s="10">
        <f>NETWORKDAYS(Table1[[#This Row],[Order Date]],Table1[[#This Row],[Ship Date]])</f>
        <v>3</v>
      </c>
      <c r="Y1561" s="6">
        <v>470.33800000000002</v>
      </c>
      <c r="Z1561" s="6">
        <v>26</v>
      </c>
      <c r="AA1561" s="6">
        <v>700.41</v>
      </c>
      <c r="AB1561" s="6">
        <v>25.38</v>
      </c>
    </row>
    <row r="1562" spans="1:28" ht="51.75" x14ac:dyDescent="0.45">
      <c r="A1562" s="6">
        <v>1085</v>
      </c>
      <c r="B1562" s="6">
        <v>86124</v>
      </c>
      <c r="C1562" s="7" t="s">
        <v>525</v>
      </c>
      <c r="D1562" s="8" t="s">
        <v>78</v>
      </c>
      <c r="E1562" s="7" t="s">
        <v>147</v>
      </c>
      <c r="F1562" s="6">
        <v>0.06</v>
      </c>
      <c r="G1562" s="6">
        <v>30.42</v>
      </c>
      <c r="H1562" s="6">
        <v>8.65</v>
      </c>
      <c r="I1562" s="7" t="s">
        <v>43</v>
      </c>
      <c r="J1562" s="7" t="s">
        <v>62</v>
      </c>
      <c r="K1562" s="7" t="s">
        <v>71</v>
      </c>
      <c r="L1562" s="7" t="s">
        <v>93</v>
      </c>
      <c r="M1562" s="7" t="s">
        <v>47</v>
      </c>
      <c r="N1562" s="7" t="s">
        <v>1426</v>
      </c>
      <c r="O1562" s="6">
        <v>0.74</v>
      </c>
      <c r="P1562" s="7" t="s">
        <v>36</v>
      </c>
      <c r="Q1562" s="7" t="s">
        <v>82</v>
      </c>
      <c r="R1562" s="7" t="s">
        <v>83</v>
      </c>
      <c r="S1562" s="8" t="s">
        <v>527</v>
      </c>
      <c r="T1562" s="6">
        <v>11729</v>
      </c>
      <c r="U1562" s="9">
        <v>42137</v>
      </c>
      <c r="V1562" s="9">
        <v>42139</v>
      </c>
      <c r="W1562" s="9" t="s">
        <v>2594</v>
      </c>
      <c r="X1562" s="10">
        <f>NETWORKDAYS(Table1[[#This Row],[Order Date]],Table1[[#This Row],[Ship Date]])</f>
        <v>3</v>
      </c>
      <c r="Y1562" s="6">
        <v>-159.25</v>
      </c>
      <c r="Z1562" s="6">
        <v>10</v>
      </c>
      <c r="AA1562" s="6">
        <v>309.05</v>
      </c>
      <c r="AB1562" s="6">
        <v>30.36</v>
      </c>
    </row>
    <row r="1563" spans="1:28" ht="102.75" x14ac:dyDescent="0.45">
      <c r="A1563" s="6">
        <v>1085</v>
      </c>
      <c r="B1563" s="6">
        <v>86124</v>
      </c>
      <c r="C1563" s="7" t="s">
        <v>525</v>
      </c>
      <c r="D1563" s="8" t="s">
        <v>78</v>
      </c>
      <c r="E1563" s="7" t="s">
        <v>147</v>
      </c>
      <c r="F1563" s="6">
        <v>0.02</v>
      </c>
      <c r="G1563" s="6">
        <v>37.94</v>
      </c>
      <c r="H1563" s="6">
        <v>5.08</v>
      </c>
      <c r="I1563" s="7" t="s">
        <v>43</v>
      </c>
      <c r="J1563" s="7" t="s">
        <v>62</v>
      </c>
      <c r="K1563" s="7" t="s">
        <v>45</v>
      </c>
      <c r="L1563" s="7" t="s">
        <v>55</v>
      </c>
      <c r="M1563" s="7" t="s">
        <v>56</v>
      </c>
      <c r="N1563" s="7" t="s">
        <v>199</v>
      </c>
      <c r="O1563" s="6">
        <v>0.38</v>
      </c>
      <c r="P1563" s="7" t="s">
        <v>36</v>
      </c>
      <c r="Q1563" s="7" t="s">
        <v>82</v>
      </c>
      <c r="R1563" s="7" t="s">
        <v>83</v>
      </c>
      <c r="S1563" s="8" t="s">
        <v>527</v>
      </c>
      <c r="T1563" s="6">
        <v>11729</v>
      </c>
      <c r="U1563" s="9">
        <v>42137</v>
      </c>
      <c r="V1563" s="9">
        <v>42138</v>
      </c>
      <c r="W1563" s="9" t="s">
        <v>2594</v>
      </c>
      <c r="X1563" s="10">
        <f>NETWORKDAYS(Table1[[#This Row],[Order Date]],Table1[[#This Row],[Ship Date]])</f>
        <v>2</v>
      </c>
      <c r="Y1563" s="6">
        <v>206.517</v>
      </c>
      <c r="Z1563" s="6">
        <v>8</v>
      </c>
      <c r="AA1563" s="6">
        <v>299.3</v>
      </c>
      <c r="AB1563" s="6">
        <v>37.92</v>
      </c>
    </row>
    <row r="1564" spans="1:28" ht="51.75" x14ac:dyDescent="0.45">
      <c r="A1564" s="6">
        <v>156</v>
      </c>
      <c r="B1564" s="6">
        <v>87671</v>
      </c>
      <c r="C1564" s="7" t="s">
        <v>1691</v>
      </c>
      <c r="D1564" s="8" t="s">
        <v>53</v>
      </c>
      <c r="E1564" s="7" t="s">
        <v>29</v>
      </c>
      <c r="F1564" s="6">
        <v>0.01</v>
      </c>
      <c r="G1564" s="6">
        <v>95.99</v>
      </c>
      <c r="H1564" s="6">
        <v>4.9000000000000004</v>
      </c>
      <c r="I1564" s="7" t="s">
        <v>43</v>
      </c>
      <c r="J1564" s="7" t="s">
        <v>62</v>
      </c>
      <c r="K1564" s="7" t="s">
        <v>71</v>
      </c>
      <c r="L1564" s="7" t="s">
        <v>234</v>
      </c>
      <c r="M1564" s="7" t="s">
        <v>47</v>
      </c>
      <c r="N1564" s="7" t="s">
        <v>1689</v>
      </c>
      <c r="O1564" s="6">
        <v>0.56000000000000005</v>
      </c>
      <c r="P1564" s="7" t="s">
        <v>36</v>
      </c>
      <c r="Q1564" s="7" t="s">
        <v>58</v>
      </c>
      <c r="R1564" s="7" t="s">
        <v>442</v>
      </c>
      <c r="S1564" s="8" t="s">
        <v>1693</v>
      </c>
      <c r="T1564" s="6">
        <v>80525</v>
      </c>
      <c r="U1564" s="9">
        <v>42138</v>
      </c>
      <c r="V1564" s="9">
        <v>42139</v>
      </c>
      <c r="W1564" s="9" t="s">
        <v>2594</v>
      </c>
      <c r="X1564" s="10">
        <f>NETWORKDAYS(Table1[[#This Row],[Order Date]],Table1[[#This Row],[Ship Date]])</f>
        <v>2</v>
      </c>
      <c r="Y1564" s="6">
        <v>713.88</v>
      </c>
      <c r="Z1564" s="6">
        <v>13</v>
      </c>
      <c r="AA1564" s="6">
        <v>1050.08</v>
      </c>
      <c r="AB1564" s="6">
        <v>95.98</v>
      </c>
    </row>
    <row r="1565" spans="1:28" ht="64.5" x14ac:dyDescent="0.45">
      <c r="A1565" s="6">
        <v>497</v>
      </c>
      <c r="B1565" s="6">
        <v>90706</v>
      </c>
      <c r="C1565" s="7" t="s">
        <v>2669</v>
      </c>
      <c r="D1565" s="8" t="s">
        <v>28</v>
      </c>
      <c r="E1565" s="7" t="s">
        <v>29</v>
      </c>
      <c r="F1565" s="6">
        <v>7.0000000000000007E-2</v>
      </c>
      <c r="G1565" s="6">
        <v>152.47999999999999</v>
      </c>
      <c r="H1565" s="6">
        <v>6.5</v>
      </c>
      <c r="I1565" s="7" t="s">
        <v>43</v>
      </c>
      <c r="J1565" s="7" t="s">
        <v>31</v>
      </c>
      <c r="K1565" s="7" t="s">
        <v>71</v>
      </c>
      <c r="L1565" s="7" t="s">
        <v>93</v>
      </c>
      <c r="M1565" s="7" t="s">
        <v>47</v>
      </c>
      <c r="N1565" s="7" t="s">
        <v>2469</v>
      </c>
      <c r="O1565" s="6">
        <v>0.74</v>
      </c>
      <c r="P1565" s="7" t="s">
        <v>36</v>
      </c>
      <c r="Q1565" s="7" t="s">
        <v>37</v>
      </c>
      <c r="R1565" s="7" t="s">
        <v>369</v>
      </c>
      <c r="S1565" s="8" t="s">
        <v>370</v>
      </c>
      <c r="T1565" s="6">
        <v>37130</v>
      </c>
      <c r="U1565" s="9">
        <v>42138</v>
      </c>
      <c r="V1565" s="9">
        <v>42140</v>
      </c>
      <c r="W1565" s="9" t="s">
        <v>2594</v>
      </c>
      <c r="X1565" s="10">
        <f>NETWORKDAYS(Table1[[#This Row],[Order Date]],Table1[[#This Row],[Ship Date]])</f>
        <v>2</v>
      </c>
      <c r="Y1565" s="6">
        <v>171.83879999999999</v>
      </c>
      <c r="Z1565" s="6">
        <v>35</v>
      </c>
      <c r="AA1565" s="6">
        <v>5062.49</v>
      </c>
      <c r="AB1565" s="6">
        <v>152.41</v>
      </c>
    </row>
    <row r="1566" spans="1:28" ht="26.25" x14ac:dyDescent="0.45">
      <c r="A1566" s="6">
        <v>910</v>
      </c>
      <c r="B1566" s="6">
        <v>90187</v>
      </c>
      <c r="C1566" s="7" t="s">
        <v>2670</v>
      </c>
      <c r="D1566" s="8" t="s">
        <v>28</v>
      </c>
      <c r="E1566" s="7" t="s">
        <v>29</v>
      </c>
      <c r="F1566" s="6">
        <v>0</v>
      </c>
      <c r="G1566" s="6">
        <v>5.28</v>
      </c>
      <c r="H1566" s="6">
        <v>5.61</v>
      </c>
      <c r="I1566" s="7" t="s">
        <v>43</v>
      </c>
      <c r="J1566" s="7" t="s">
        <v>62</v>
      </c>
      <c r="K1566" s="7" t="s">
        <v>45</v>
      </c>
      <c r="L1566" s="7" t="s">
        <v>55</v>
      </c>
      <c r="M1566" s="7" t="s">
        <v>47</v>
      </c>
      <c r="N1566" s="7" t="s">
        <v>508</v>
      </c>
      <c r="O1566" s="6">
        <v>0.4</v>
      </c>
      <c r="P1566" s="7" t="s">
        <v>36</v>
      </c>
      <c r="Q1566" s="7" t="s">
        <v>37</v>
      </c>
      <c r="R1566" s="7" t="s">
        <v>333</v>
      </c>
      <c r="S1566" s="8" t="s">
        <v>1225</v>
      </c>
      <c r="T1566" s="6">
        <v>71854</v>
      </c>
      <c r="U1566" s="9">
        <v>42138</v>
      </c>
      <c r="V1566" s="9">
        <v>42138</v>
      </c>
      <c r="W1566" s="9" t="s">
        <v>2594</v>
      </c>
      <c r="X1566" s="10">
        <f>NETWORKDAYS(Table1[[#This Row],[Order Date]],Table1[[#This Row],[Ship Date]])</f>
        <v>1</v>
      </c>
      <c r="Y1566" s="6">
        <v>-149.21199999999999</v>
      </c>
      <c r="Z1566" s="6">
        <v>15</v>
      </c>
      <c r="AA1566" s="6">
        <v>85.26</v>
      </c>
      <c r="AB1566" s="6">
        <v>5.28</v>
      </c>
    </row>
    <row r="1567" spans="1:28" ht="64.5" x14ac:dyDescent="0.45">
      <c r="A1567" s="6">
        <v>353</v>
      </c>
      <c r="B1567" s="6">
        <v>89647</v>
      </c>
      <c r="C1567" s="7" t="s">
        <v>2671</v>
      </c>
      <c r="D1567" s="8" t="s">
        <v>53</v>
      </c>
      <c r="E1567" s="7" t="s">
        <v>79</v>
      </c>
      <c r="F1567" s="6">
        <v>0.08</v>
      </c>
      <c r="G1567" s="6">
        <v>4.8899999999999997</v>
      </c>
      <c r="H1567" s="6">
        <v>4.93</v>
      </c>
      <c r="I1567" s="7" t="s">
        <v>54</v>
      </c>
      <c r="J1567" s="7" t="s">
        <v>87</v>
      </c>
      <c r="K1567" s="7" t="s">
        <v>71</v>
      </c>
      <c r="L1567" s="7" t="s">
        <v>93</v>
      </c>
      <c r="M1567" s="7" t="s">
        <v>94</v>
      </c>
      <c r="N1567" s="7" t="s">
        <v>1860</v>
      </c>
      <c r="O1567" s="6">
        <v>0.66</v>
      </c>
      <c r="P1567" s="7" t="s">
        <v>36</v>
      </c>
      <c r="Q1567" s="7" t="s">
        <v>58</v>
      </c>
      <c r="R1567" s="7" t="s">
        <v>229</v>
      </c>
      <c r="S1567" s="8" t="s">
        <v>2672</v>
      </c>
      <c r="T1567" s="6">
        <v>85301</v>
      </c>
      <c r="U1567" s="9">
        <v>42138</v>
      </c>
      <c r="V1567" s="9">
        <v>42138</v>
      </c>
      <c r="W1567" s="9" t="s">
        <v>2594</v>
      </c>
      <c r="X1567" s="10">
        <f>NETWORKDAYS(Table1[[#This Row],[Order Date]],Table1[[#This Row],[Ship Date]])</f>
        <v>1</v>
      </c>
      <c r="Y1567" s="6">
        <v>-165.45</v>
      </c>
      <c r="Z1567" s="6">
        <v>17</v>
      </c>
      <c r="AA1567" s="6">
        <v>84.76</v>
      </c>
      <c r="AB1567" s="6">
        <v>4.8099999999999996</v>
      </c>
    </row>
    <row r="1568" spans="1:28" ht="26.25" x14ac:dyDescent="0.45">
      <c r="A1568" s="6">
        <v>353</v>
      </c>
      <c r="B1568" s="6">
        <v>89647</v>
      </c>
      <c r="C1568" s="7" t="s">
        <v>2671</v>
      </c>
      <c r="D1568" s="8" t="s">
        <v>53</v>
      </c>
      <c r="E1568" s="7" t="s">
        <v>79</v>
      </c>
      <c r="F1568" s="6">
        <v>7.0000000000000007E-2</v>
      </c>
      <c r="G1568" s="6">
        <v>6.68</v>
      </c>
      <c r="H1568" s="6">
        <v>6.92</v>
      </c>
      <c r="I1568" s="7" t="s">
        <v>43</v>
      </c>
      <c r="J1568" s="7" t="s">
        <v>87</v>
      </c>
      <c r="K1568" s="7" t="s">
        <v>45</v>
      </c>
      <c r="L1568" s="7" t="s">
        <v>55</v>
      </c>
      <c r="M1568" s="7" t="s">
        <v>47</v>
      </c>
      <c r="N1568" s="7" t="s">
        <v>2673</v>
      </c>
      <c r="O1568" s="6">
        <v>0.37</v>
      </c>
      <c r="P1568" s="7" t="s">
        <v>36</v>
      </c>
      <c r="Q1568" s="7" t="s">
        <v>58</v>
      </c>
      <c r="R1568" s="7" t="s">
        <v>229</v>
      </c>
      <c r="S1568" s="8" t="s">
        <v>2672</v>
      </c>
      <c r="T1568" s="6">
        <v>85301</v>
      </c>
      <c r="U1568" s="9">
        <v>42138</v>
      </c>
      <c r="V1568" s="9">
        <v>42145</v>
      </c>
      <c r="W1568" s="9" t="s">
        <v>2594</v>
      </c>
      <c r="X1568" s="10">
        <f>NETWORKDAYS(Table1[[#This Row],[Order Date]],Table1[[#This Row],[Ship Date]])</f>
        <v>6</v>
      </c>
      <c r="Y1568" s="6">
        <v>-141.12</v>
      </c>
      <c r="Z1568" s="6">
        <v>16</v>
      </c>
      <c r="AA1568" s="6">
        <v>104.84</v>
      </c>
      <c r="AB1568" s="6">
        <v>6.61</v>
      </c>
    </row>
    <row r="1569" spans="1:28" ht="64.5" x14ac:dyDescent="0.45">
      <c r="A1569" s="6">
        <v>539</v>
      </c>
      <c r="B1569" s="6">
        <v>91174</v>
      </c>
      <c r="C1569" s="7" t="s">
        <v>2674</v>
      </c>
      <c r="D1569" s="8" t="s">
        <v>42</v>
      </c>
      <c r="E1569" s="7" t="s">
        <v>86</v>
      </c>
      <c r="F1569" s="6">
        <v>0.05</v>
      </c>
      <c r="G1569" s="6">
        <v>59.78</v>
      </c>
      <c r="H1569" s="6">
        <v>10.29</v>
      </c>
      <c r="I1569" s="7" t="s">
        <v>43</v>
      </c>
      <c r="J1569" s="7" t="s">
        <v>31</v>
      </c>
      <c r="K1569" s="7" t="s">
        <v>45</v>
      </c>
      <c r="L1569" s="7" t="s">
        <v>46</v>
      </c>
      <c r="M1569" s="7" t="s">
        <v>47</v>
      </c>
      <c r="N1569" s="7" t="s">
        <v>2675</v>
      </c>
      <c r="O1569" s="6">
        <v>0.39</v>
      </c>
      <c r="P1569" s="7" t="s">
        <v>36</v>
      </c>
      <c r="Q1569" s="7" t="s">
        <v>49</v>
      </c>
      <c r="R1569" s="7" t="s">
        <v>75</v>
      </c>
      <c r="S1569" s="8" t="s">
        <v>2676</v>
      </c>
      <c r="T1569" s="6">
        <v>61801</v>
      </c>
      <c r="U1569" s="9">
        <v>42138</v>
      </c>
      <c r="V1569" s="9">
        <v>42139</v>
      </c>
      <c r="W1569" s="9" t="s">
        <v>2594</v>
      </c>
      <c r="X1569" s="10">
        <f>NETWORKDAYS(Table1[[#This Row],[Order Date]],Table1[[#This Row],[Ship Date]])</f>
        <v>2</v>
      </c>
      <c r="Y1569" s="6">
        <v>159.52969999999999</v>
      </c>
      <c r="Z1569" s="6">
        <v>7</v>
      </c>
      <c r="AA1569" s="6">
        <v>414.49</v>
      </c>
      <c r="AB1569" s="6">
        <v>59.73</v>
      </c>
    </row>
    <row r="1570" spans="1:28" ht="51.75" x14ac:dyDescent="0.45">
      <c r="A1570" s="6">
        <v>540</v>
      </c>
      <c r="B1570" s="6">
        <v>91174</v>
      </c>
      <c r="C1570" s="7" t="s">
        <v>2677</v>
      </c>
      <c r="D1570" s="8" t="s">
        <v>42</v>
      </c>
      <c r="E1570" s="7" t="s">
        <v>86</v>
      </c>
      <c r="F1570" s="6">
        <v>0.08</v>
      </c>
      <c r="G1570" s="6">
        <v>20.99</v>
      </c>
      <c r="H1570" s="6">
        <v>1.25</v>
      </c>
      <c r="I1570" s="7" t="s">
        <v>43</v>
      </c>
      <c r="J1570" s="7" t="s">
        <v>31</v>
      </c>
      <c r="K1570" s="7" t="s">
        <v>71</v>
      </c>
      <c r="L1570" s="7" t="s">
        <v>234</v>
      </c>
      <c r="M1570" s="7" t="s">
        <v>94</v>
      </c>
      <c r="N1570" s="7" t="s">
        <v>2678</v>
      </c>
      <c r="O1570" s="6">
        <v>0.83</v>
      </c>
      <c r="P1570" s="7" t="s">
        <v>36</v>
      </c>
      <c r="Q1570" s="7" t="s">
        <v>49</v>
      </c>
      <c r="R1570" s="7" t="s">
        <v>75</v>
      </c>
      <c r="S1570" s="8" t="s">
        <v>2679</v>
      </c>
      <c r="T1570" s="6">
        <v>60061</v>
      </c>
      <c r="U1570" s="9">
        <v>42138</v>
      </c>
      <c r="V1570" s="9">
        <v>42140</v>
      </c>
      <c r="W1570" s="9" t="s">
        <v>2594</v>
      </c>
      <c r="X1570" s="10">
        <f>NETWORKDAYS(Table1[[#This Row],[Order Date]],Table1[[#This Row],[Ship Date]])</f>
        <v>2</v>
      </c>
      <c r="Y1570" s="6">
        <v>15.3714</v>
      </c>
      <c r="Z1570" s="6">
        <v>28</v>
      </c>
      <c r="AA1570" s="6">
        <v>469.69</v>
      </c>
      <c r="AB1570" s="6">
        <v>20.91</v>
      </c>
    </row>
    <row r="1571" spans="1:28" ht="77.25" x14ac:dyDescent="0.45">
      <c r="A1571" s="6">
        <v>1069</v>
      </c>
      <c r="B1571" s="6">
        <v>87110</v>
      </c>
      <c r="C1571" s="7" t="s">
        <v>2680</v>
      </c>
      <c r="D1571" s="8" t="s">
        <v>42</v>
      </c>
      <c r="E1571" s="7" t="s">
        <v>86</v>
      </c>
      <c r="F1571" s="6">
        <v>0.02</v>
      </c>
      <c r="G1571" s="6">
        <v>15.94</v>
      </c>
      <c r="H1571" s="6">
        <v>5.45</v>
      </c>
      <c r="I1571" s="7" t="s">
        <v>43</v>
      </c>
      <c r="J1571" s="7" t="s">
        <v>87</v>
      </c>
      <c r="K1571" s="7" t="s">
        <v>45</v>
      </c>
      <c r="L1571" s="7" t="s">
        <v>105</v>
      </c>
      <c r="M1571" s="7" t="s">
        <v>94</v>
      </c>
      <c r="N1571" s="7" t="s">
        <v>2681</v>
      </c>
      <c r="O1571" s="6">
        <v>0.55000000000000004</v>
      </c>
      <c r="P1571" s="7" t="s">
        <v>36</v>
      </c>
      <c r="Q1571" s="7" t="s">
        <v>49</v>
      </c>
      <c r="R1571" s="7" t="s">
        <v>75</v>
      </c>
      <c r="S1571" s="8" t="s">
        <v>2682</v>
      </c>
      <c r="T1571" s="6">
        <v>62901</v>
      </c>
      <c r="U1571" s="9">
        <v>42138</v>
      </c>
      <c r="V1571" s="9">
        <v>42139</v>
      </c>
      <c r="W1571" s="9" t="s">
        <v>2594</v>
      </c>
      <c r="X1571" s="10">
        <f>NETWORKDAYS(Table1[[#This Row],[Order Date]],Table1[[#This Row],[Ship Date]])</f>
        <v>2</v>
      </c>
      <c r="Y1571" s="6">
        <v>139.61199999999999</v>
      </c>
      <c r="Z1571" s="6">
        <v>41</v>
      </c>
      <c r="AA1571" s="6">
        <v>664.34</v>
      </c>
      <c r="AB1571" s="6">
        <v>15.92</v>
      </c>
    </row>
    <row r="1572" spans="1:28" ht="51.75" x14ac:dyDescent="0.45">
      <c r="A1572" s="6">
        <v>1023</v>
      </c>
      <c r="B1572" s="6">
        <v>88633</v>
      </c>
      <c r="C1572" s="7" t="s">
        <v>2683</v>
      </c>
      <c r="D1572" s="8" t="s">
        <v>78</v>
      </c>
      <c r="E1572" s="7" t="s">
        <v>29</v>
      </c>
      <c r="F1572" s="6">
        <v>0.02</v>
      </c>
      <c r="G1572" s="6">
        <v>39.06</v>
      </c>
      <c r="H1572" s="6">
        <v>10.55</v>
      </c>
      <c r="I1572" s="7" t="s">
        <v>43</v>
      </c>
      <c r="J1572" s="7" t="s">
        <v>31</v>
      </c>
      <c r="K1572" s="7" t="s">
        <v>45</v>
      </c>
      <c r="L1572" s="7" t="s">
        <v>46</v>
      </c>
      <c r="M1572" s="7" t="s">
        <v>47</v>
      </c>
      <c r="N1572" s="7" t="s">
        <v>1418</v>
      </c>
      <c r="O1572" s="6">
        <v>0.37</v>
      </c>
      <c r="P1572" s="7" t="s">
        <v>36</v>
      </c>
      <c r="Q1572" s="7" t="s">
        <v>82</v>
      </c>
      <c r="R1572" s="7" t="s">
        <v>291</v>
      </c>
      <c r="S1572" s="8" t="s">
        <v>2684</v>
      </c>
      <c r="T1572" s="6">
        <v>15221</v>
      </c>
      <c r="U1572" s="9">
        <v>42139</v>
      </c>
      <c r="V1572" s="9">
        <v>42139</v>
      </c>
      <c r="W1572" s="9" t="s">
        <v>2594</v>
      </c>
      <c r="X1572" s="10">
        <f>NETWORKDAYS(Table1[[#This Row],[Order Date]],Table1[[#This Row],[Ship Date]])</f>
        <v>1</v>
      </c>
      <c r="Y1572" s="6">
        <v>442.0899</v>
      </c>
      <c r="Z1572" s="6">
        <v>16</v>
      </c>
      <c r="AA1572" s="6">
        <v>640.71</v>
      </c>
      <c r="AB1572" s="6">
        <v>39.04</v>
      </c>
    </row>
    <row r="1573" spans="1:28" ht="51.75" x14ac:dyDescent="0.45">
      <c r="A1573" s="6">
        <v>1023</v>
      </c>
      <c r="B1573" s="6">
        <v>88633</v>
      </c>
      <c r="C1573" s="7" t="s">
        <v>2683</v>
      </c>
      <c r="D1573" s="8" t="s">
        <v>78</v>
      </c>
      <c r="E1573" s="7" t="s">
        <v>29</v>
      </c>
      <c r="F1573" s="6">
        <v>0.1</v>
      </c>
      <c r="G1573" s="6">
        <v>37.700000000000003</v>
      </c>
      <c r="H1573" s="6">
        <v>2.99</v>
      </c>
      <c r="I1573" s="7" t="s">
        <v>43</v>
      </c>
      <c r="J1573" s="7" t="s">
        <v>31</v>
      </c>
      <c r="K1573" s="7" t="s">
        <v>45</v>
      </c>
      <c r="L1573" s="7" t="s">
        <v>46</v>
      </c>
      <c r="M1573" s="7" t="s">
        <v>47</v>
      </c>
      <c r="N1573" s="7" t="s">
        <v>2685</v>
      </c>
      <c r="O1573" s="6">
        <v>0.35</v>
      </c>
      <c r="P1573" s="7" t="s">
        <v>36</v>
      </c>
      <c r="Q1573" s="7" t="s">
        <v>82</v>
      </c>
      <c r="R1573" s="7" t="s">
        <v>291</v>
      </c>
      <c r="S1573" s="8" t="s">
        <v>2684</v>
      </c>
      <c r="T1573" s="6">
        <v>15221</v>
      </c>
      <c r="U1573" s="9">
        <v>42139</v>
      </c>
      <c r="V1573" s="9">
        <v>42140</v>
      </c>
      <c r="W1573" s="9" t="s">
        <v>2594</v>
      </c>
      <c r="X1573" s="10">
        <f>NETWORKDAYS(Table1[[#This Row],[Order Date]],Table1[[#This Row],[Ship Date]])</f>
        <v>1</v>
      </c>
      <c r="Y1573" s="6">
        <v>455.12400000000002</v>
      </c>
      <c r="Z1573" s="6">
        <v>18</v>
      </c>
      <c r="AA1573" s="6">
        <v>659.6</v>
      </c>
      <c r="AB1573" s="6">
        <v>37.6</v>
      </c>
    </row>
    <row r="1574" spans="1:28" ht="64.5" x14ac:dyDescent="0.45">
      <c r="A1574" s="6">
        <v>18</v>
      </c>
      <c r="B1574" s="6">
        <v>90031</v>
      </c>
      <c r="C1574" s="7" t="s">
        <v>2686</v>
      </c>
      <c r="D1574" s="8" t="s">
        <v>53</v>
      </c>
      <c r="E1574" s="7" t="s">
        <v>70</v>
      </c>
      <c r="F1574" s="6">
        <v>0.05</v>
      </c>
      <c r="G1574" s="6">
        <v>26.48</v>
      </c>
      <c r="H1574" s="6">
        <v>6.93</v>
      </c>
      <c r="I1574" s="7" t="s">
        <v>43</v>
      </c>
      <c r="J1574" s="7" t="s">
        <v>31</v>
      </c>
      <c r="K1574" s="7" t="s">
        <v>32</v>
      </c>
      <c r="L1574" s="7" t="s">
        <v>99</v>
      </c>
      <c r="M1574" s="7" t="s">
        <v>47</v>
      </c>
      <c r="N1574" s="7" t="s">
        <v>2687</v>
      </c>
      <c r="O1574" s="6">
        <v>0.49</v>
      </c>
      <c r="P1574" s="7" t="s">
        <v>36</v>
      </c>
      <c r="Q1574" s="7" t="s">
        <v>58</v>
      </c>
      <c r="R1574" s="7" t="s">
        <v>359</v>
      </c>
      <c r="S1574" s="8" t="s">
        <v>2688</v>
      </c>
      <c r="T1574" s="6">
        <v>59601</v>
      </c>
      <c r="U1574" s="9">
        <v>42139</v>
      </c>
      <c r="V1574" s="9">
        <v>42140</v>
      </c>
      <c r="W1574" s="9" t="s">
        <v>2594</v>
      </c>
      <c r="X1574" s="10">
        <f>NETWORKDAYS(Table1[[#This Row],[Order Date]],Table1[[#This Row],[Ship Date]])</f>
        <v>1</v>
      </c>
      <c r="Y1574" s="6">
        <v>314.48129999999998</v>
      </c>
      <c r="Z1574" s="6">
        <v>17</v>
      </c>
      <c r="AA1574" s="6">
        <v>455.77</v>
      </c>
      <c r="AB1574" s="6">
        <v>26.43</v>
      </c>
    </row>
    <row r="1575" spans="1:28" ht="64.5" x14ac:dyDescent="0.45">
      <c r="A1575" s="6">
        <v>21</v>
      </c>
      <c r="B1575" s="6">
        <v>41793</v>
      </c>
      <c r="C1575" s="7" t="s">
        <v>2689</v>
      </c>
      <c r="D1575" s="8" t="s">
        <v>78</v>
      </c>
      <c r="E1575" s="7" t="s">
        <v>70</v>
      </c>
      <c r="F1575" s="6">
        <v>0.05</v>
      </c>
      <c r="G1575" s="6">
        <v>26.48</v>
      </c>
      <c r="H1575" s="6">
        <v>6.93</v>
      </c>
      <c r="I1575" s="7" t="s">
        <v>43</v>
      </c>
      <c r="J1575" s="7" t="s">
        <v>31</v>
      </c>
      <c r="K1575" s="7" t="s">
        <v>32</v>
      </c>
      <c r="L1575" s="7" t="s">
        <v>99</v>
      </c>
      <c r="M1575" s="7" t="s">
        <v>47</v>
      </c>
      <c r="N1575" s="7" t="s">
        <v>2687</v>
      </c>
      <c r="O1575" s="6">
        <v>0.49</v>
      </c>
      <c r="P1575" s="7" t="s">
        <v>36</v>
      </c>
      <c r="Q1575" s="7" t="s">
        <v>82</v>
      </c>
      <c r="R1575" s="7" t="s">
        <v>83</v>
      </c>
      <c r="S1575" s="8" t="s">
        <v>84</v>
      </c>
      <c r="T1575" s="6">
        <v>10012</v>
      </c>
      <c r="U1575" s="9">
        <v>42139</v>
      </c>
      <c r="V1575" s="9">
        <v>42140</v>
      </c>
      <c r="W1575" s="9" t="s">
        <v>2594</v>
      </c>
      <c r="X1575" s="10">
        <f>NETWORKDAYS(Table1[[#This Row],[Order Date]],Table1[[#This Row],[Ship Date]])</f>
        <v>1</v>
      </c>
      <c r="Y1575" s="6">
        <v>384.38</v>
      </c>
      <c r="Z1575" s="6">
        <v>70</v>
      </c>
      <c r="AA1575" s="6">
        <v>1876.69</v>
      </c>
      <c r="AB1575" s="6">
        <v>26.43</v>
      </c>
    </row>
    <row r="1576" spans="1:28" ht="51.75" x14ac:dyDescent="0.45">
      <c r="A1576" s="6">
        <v>1989</v>
      </c>
      <c r="B1576" s="6">
        <v>90001</v>
      </c>
      <c r="C1576" s="7" t="s">
        <v>632</v>
      </c>
      <c r="D1576" s="8" t="s">
        <v>53</v>
      </c>
      <c r="E1576" s="7" t="s">
        <v>70</v>
      </c>
      <c r="F1576" s="6">
        <v>0.01</v>
      </c>
      <c r="G1576" s="6">
        <v>30.98</v>
      </c>
      <c r="H1576" s="6">
        <v>6.5</v>
      </c>
      <c r="I1576" s="7" t="s">
        <v>43</v>
      </c>
      <c r="J1576" s="7" t="s">
        <v>62</v>
      </c>
      <c r="K1576" s="7" t="s">
        <v>71</v>
      </c>
      <c r="L1576" s="7" t="s">
        <v>93</v>
      </c>
      <c r="M1576" s="7" t="s">
        <v>47</v>
      </c>
      <c r="N1576" s="7" t="s">
        <v>2157</v>
      </c>
      <c r="O1576" s="6">
        <v>0.64</v>
      </c>
      <c r="P1576" s="7" t="s">
        <v>36</v>
      </c>
      <c r="Q1576" s="7" t="s">
        <v>58</v>
      </c>
      <c r="R1576" s="7" t="s">
        <v>114</v>
      </c>
      <c r="S1576" s="8" t="s">
        <v>634</v>
      </c>
      <c r="T1576" s="6">
        <v>84117</v>
      </c>
      <c r="U1576" s="9">
        <v>42139</v>
      </c>
      <c r="V1576" s="9">
        <v>42140</v>
      </c>
      <c r="W1576" s="9" t="s">
        <v>2594</v>
      </c>
      <c r="X1576" s="10">
        <f>NETWORKDAYS(Table1[[#This Row],[Order Date]],Table1[[#This Row],[Ship Date]])</f>
        <v>1</v>
      </c>
      <c r="Y1576" s="6">
        <v>46.29</v>
      </c>
      <c r="Z1576" s="6">
        <v>11</v>
      </c>
      <c r="AA1576" s="6">
        <v>363.37</v>
      </c>
      <c r="AB1576" s="6">
        <v>30.97</v>
      </c>
    </row>
    <row r="1577" spans="1:28" ht="141" x14ac:dyDescent="0.45">
      <c r="A1577" s="6">
        <v>1989</v>
      </c>
      <c r="B1577" s="6">
        <v>90001</v>
      </c>
      <c r="C1577" s="7" t="s">
        <v>632</v>
      </c>
      <c r="D1577" s="8" t="s">
        <v>53</v>
      </c>
      <c r="E1577" s="7" t="s">
        <v>70</v>
      </c>
      <c r="F1577" s="6">
        <v>0.01</v>
      </c>
      <c r="G1577" s="6">
        <v>40.99</v>
      </c>
      <c r="H1577" s="6">
        <v>19.989999999999998</v>
      </c>
      <c r="I1577" s="7" t="s">
        <v>43</v>
      </c>
      <c r="J1577" s="7" t="s">
        <v>62</v>
      </c>
      <c r="K1577" s="7" t="s">
        <v>45</v>
      </c>
      <c r="L1577" s="7" t="s">
        <v>55</v>
      </c>
      <c r="M1577" s="7" t="s">
        <v>47</v>
      </c>
      <c r="N1577" s="7" t="s">
        <v>1144</v>
      </c>
      <c r="O1577" s="6">
        <v>0.36</v>
      </c>
      <c r="P1577" s="7" t="s">
        <v>36</v>
      </c>
      <c r="Q1577" s="7" t="s">
        <v>58</v>
      </c>
      <c r="R1577" s="7" t="s">
        <v>114</v>
      </c>
      <c r="S1577" s="8" t="s">
        <v>634</v>
      </c>
      <c r="T1577" s="6">
        <v>84117</v>
      </c>
      <c r="U1577" s="9">
        <v>42139</v>
      </c>
      <c r="V1577" s="9">
        <v>42142</v>
      </c>
      <c r="W1577" s="9" t="s">
        <v>2594</v>
      </c>
      <c r="X1577" s="10">
        <f>NETWORKDAYS(Table1[[#This Row],[Order Date]],Table1[[#This Row],[Ship Date]])</f>
        <v>2</v>
      </c>
      <c r="Y1577" s="6">
        <v>177.79</v>
      </c>
      <c r="Z1577" s="6">
        <v>11</v>
      </c>
      <c r="AA1577" s="6">
        <v>480.75</v>
      </c>
      <c r="AB1577" s="6">
        <v>40.98</v>
      </c>
    </row>
    <row r="1578" spans="1:28" ht="26.25" x14ac:dyDescent="0.45">
      <c r="A1578" s="6">
        <v>266</v>
      </c>
      <c r="B1578" s="6">
        <v>90594</v>
      </c>
      <c r="C1578" s="7" t="s">
        <v>2690</v>
      </c>
      <c r="D1578" s="8" t="s">
        <v>42</v>
      </c>
      <c r="E1578" s="7" t="s">
        <v>86</v>
      </c>
      <c r="F1578" s="6">
        <v>0.08</v>
      </c>
      <c r="G1578" s="6">
        <v>6.48</v>
      </c>
      <c r="H1578" s="6">
        <v>7.03</v>
      </c>
      <c r="I1578" s="7" t="s">
        <v>43</v>
      </c>
      <c r="J1578" s="7" t="s">
        <v>62</v>
      </c>
      <c r="K1578" s="7" t="s">
        <v>45</v>
      </c>
      <c r="L1578" s="7" t="s">
        <v>55</v>
      </c>
      <c r="M1578" s="7" t="s">
        <v>47</v>
      </c>
      <c r="N1578" s="7" t="s">
        <v>1822</v>
      </c>
      <c r="O1578" s="6">
        <v>0.37</v>
      </c>
      <c r="P1578" s="7" t="s">
        <v>36</v>
      </c>
      <c r="Q1578" s="7" t="s">
        <v>49</v>
      </c>
      <c r="R1578" s="7" t="s">
        <v>236</v>
      </c>
      <c r="S1578" s="8" t="s">
        <v>2691</v>
      </c>
      <c r="T1578" s="6">
        <v>78207</v>
      </c>
      <c r="U1578" s="9">
        <v>42139</v>
      </c>
      <c r="V1578" s="9">
        <v>42140</v>
      </c>
      <c r="W1578" s="9" t="s">
        <v>2594</v>
      </c>
      <c r="X1578" s="10">
        <f>NETWORKDAYS(Table1[[#This Row],[Order Date]],Table1[[#This Row],[Ship Date]])</f>
        <v>1</v>
      </c>
      <c r="Y1578" s="6">
        <v>8.9320000000000004</v>
      </c>
      <c r="Z1578" s="6">
        <v>10</v>
      </c>
      <c r="AA1578" s="6">
        <v>67.86</v>
      </c>
      <c r="AB1578" s="6">
        <v>6.4</v>
      </c>
    </row>
    <row r="1579" spans="1:28" ht="39" x14ac:dyDescent="0.45">
      <c r="A1579" s="6">
        <v>266</v>
      </c>
      <c r="B1579" s="6">
        <v>90594</v>
      </c>
      <c r="C1579" s="7" t="s">
        <v>2690</v>
      </c>
      <c r="D1579" s="8" t="s">
        <v>42</v>
      </c>
      <c r="E1579" s="7" t="s">
        <v>86</v>
      </c>
      <c r="F1579" s="6">
        <v>0.01</v>
      </c>
      <c r="G1579" s="6">
        <v>20.34</v>
      </c>
      <c r="H1579" s="6">
        <v>35</v>
      </c>
      <c r="I1579" s="7" t="s">
        <v>43</v>
      </c>
      <c r="J1579" s="7" t="s">
        <v>62</v>
      </c>
      <c r="K1579" s="7" t="s">
        <v>45</v>
      </c>
      <c r="L1579" s="7" t="s">
        <v>187</v>
      </c>
      <c r="M1579" s="7" t="s">
        <v>131</v>
      </c>
      <c r="N1579" s="7" t="s">
        <v>1446</v>
      </c>
      <c r="O1579" s="6">
        <v>0.84</v>
      </c>
      <c r="P1579" s="7" t="s">
        <v>36</v>
      </c>
      <c r="Q1579" s="7" t="s">
        <v>49</v>
      </c>
      <c r="R1579" s="7" t="s">
        <v>236</v>
      </c>
      <c r="S1579" s="8" t="s">
        <v>2691</v>
      </c>
      <c r="T1579" s="6">
        <v>78207</v>
      </c>
      <c r="U1579" s="9">
        <v>42139</v>
      </c>
      <c r="V1579" s="9">
        <v>42140</v>
      </c>
      <c r="W1579" s="9" t="s">
        <v>2594</v>
      </c>
      <c r="X1579" s="10">
        <f>NETWORKDAYS(Table1[[#This Row],[Order Date]],Table1[[#This Row],[Ship Date]])</f>
        <v>1</v>
      </c>
      <c r="Y1579" s="6">
        <v>229.63800000000001</v>
      </c>
      <c r="Z1579" s="6">
        <v>33</v>
      </c>
      <c r="AA1579" s="6">
        <v>747.28</v>
      </c>
      <c r="AB1579" s="6">
        <v>20.329999999999998</v>
      </c>
    </row>
    <row r="1580" spans="1:28" ht="26.25" x14ac:dyDescent="0.45">
      <c r="A1580" s="6">
        <v>491</v>
      </c>
      <c r="B1580" s="6">
        <v>8353</v>
      </c>
      <c r="C1580" s="7" t="s">
        <v>2175</v>
      </c>
      <c r="D1580" s="8" t="s">
        <v>78</v>
      </c>
      <c r="E1580" s="7" t="s">
        <v>86</v>
      </c>
      <c r="F1580" s="6">
        <v>0.08</v>
      </c>
      <c r="G1580" s="6">
        <v>2.94</v>
      </c>
      <c r="H1580" s="6">
        <v>0.96</v>
      </c>
      <c r="I1580" s="7" t="s">
        <v>43</v>
      </c>
      <c r="J1580" s="7" t="s">
        <v>44</v>
      </c>
      <c r="K1580" s="7" t="s">
        <v>45</v>
      </c>
      <c r="L1580" s="7" t="s">
        <v>105</v>
      </c>
      <c r="M1580" s="7" t="s">
        <v>56</v>
      </c>
      <c r="N1580" s="7" t="s">
        <v>734</v>
      </c>
      <c r="O1580" s="6">
        <v>0.57999999999999996</v>
      </c>
      <c r="P1580" s="7" t="s">
        <v>36</v>
      </c>
      <c r="Q1580" s="7" t="s">
        <v>82</v>
      </c>
      <c r="R1580" s="7" t="s">
        <v>83</v>
      </c>
      <c r="S1580" s="8" t="s">
        <v>84</v>
      </c>
      <c r="T1580" s="6">
        <v>10154</v>
      </c>
      <c r="U1580" s="9">
        <v>42139</v>
      </c>
      <c r="V1580" s="9">
        <v>42141</v>
      </c>
      <c r="W1580" s="9" t="s">
        <v>2594</v>
      </c>
      <c r="X1580" s="10">
        <f>NETWORKDAYS(Table1[[#This Row],[Order Date]],Table1[[#This Row],[Ship Date]])</f>
        <v>1</v>
      </c>
      <c r="Y1580" s="6">
        <v>-2.12</v>
      </c>
      <c r="Z1580" s="6">
        <v>23</v>
      </c>
      <c r="AA1580" s="6">
        <v>66.7</v>
      </c>
      <c r="AB1580" s="6">
        <v>2.86</v>
      </c>
    </row>
    <row r="1581" spans="1:28" ht="64.5" x14ac:dyDescent="0.45">
      <c r="A1581" s="6">
        <v>494</v>
      </c>
      <c r="B1581" s="6">
        <v>88905</v>
      </c>
      <c r="C1581" s="7" t="s">
        <v>2176</v>
      </c>
      <c r="D1581" s="8" t="s">
        <v>53</v>
      </c>
      <c r="E1581" s="7" t="s">
        <v>86</v>
      </c>
      <c r="F1581" s="6">
        <v>0.06</v>
      </c>
      <c r="G1581" s="6">
        <v>8.32</v>
      </c>
      <c r="H1581" s="6">
        <v>2.38</v>
      </c>
      <c r="I1581" s="7" t="s">
        <v>43</v>
      </c>
      <c r="J1581" s="7" t="s">
        <v>44</v>
      </c>
      <c r="K1581" s="7" t="s">
        <v>71</v>
      </c>
      <c r="L1581" s="7" t="s">
        <v>93</v>
      </c>
      <c r="M1581" s="7" t="s">
        <v>94</v>
      </c>
      <c r="N1581" s="7" t="s">
        <v>158</v>
      </c>
      <c r="O1581" s="6">
        <v>0.74</v>
      </c>
      <c r="P1581" s="7" t="s">
        <v>36</v>
      </c>
      <c r="Q1581" s="7" t="s">
        <v>58</v>
      </c>
      <c r="R1581" s="7" t="s">
        <v>90</v>
      </c>
      <c r="S1581" s="8" t="s">
        <v>110</v>
      </c>
      <c r="T1581" s="6">
        <v>98115</v>
      </c>
      <c r="U1581" s="9">
        <v>42139</v>
      </c>
      <c r="V1581" s="9">
        <v>42141</v>
      </c>
      <c r="W1581" s="9" t="s">
        <v>2594</v>
      </c>
      <c r="X1581" s="10">
        <f>NETWORKDAYS(Table1[[#This Row],[Order Date]],Table1[[#This Row],[Ship Date]])</f>
        <v>1</v>
      </c>
      <c r="Y1581" s="6">
        <v>-36.630000000000003</v>
      </c>
      <c r="Z1581" s="6">
        <v>12</v>
      </c>
      <c r="AA1581" s="6">
        <v>101.26</v>
      </c>
      <c r="AB1581" s="6">
        <v>8.26</v>
      </c>
    </row>
    <row r="1582" spans="1:28" ht="39" x14ac:dyDescent="0.45">
      <c r="A1582" s="6">
        <v>494</v>
      </c>
      <c r="B1582" s="6">
        <v>88905</v>
      </c>
      <c r="C1582" s="7" t="s">
        <v>2176</v>
      </c>
      <c r="D1582" s="8" t="s">
        <v>53</v>
      </c>
      <c r="E1582" s="7" t="s">
        <v>86</v>
      </c>
      <c r="F1582" s="6">
        <v>0.08</v>
      </c>
      <c r="G1582" s="6">
        <v>2.94</v>
      </c>
      <c r="H1582" s="6">
        <v>0.96</v>
      </c>
      <c r="I1582" s="7" t="s">
        <v>43</v>
      </c>
      <c r="J1582" s="7" t="s">
        <v>44</v>
      </c>
      <c r="K1582" s="7" t="s">
        <v>45</v>
      </c>
      <c r="L1582" s="7" t="s">
        <v>105</v>
      </c>
      <c r="M1582" s="7" t="s">
        <v>56</v>
      </c>
      <c r="N1582" s="7" t="s">
        <v>734</v>
      </c>
      <c r="O1582" s="6">
        <v>0.57999999999999996</v>
      </c>
      <c r="P1582" s="7" t="s">
        <v>36</v>
      </c>
      <c r="Q1582" s="7" t="s">
        <v>58</v>
      </c>
      <c r="R1582" s="7" t="s">
        <v>90</v>
      </c>
      <c r="S1582" s="8" t="s">
        <v>110</v>
      </c>
      <c r="T1582" s="6">
        <v>98115</v>
      </c>
      <c r="U1582" s="9">
        <v>42139</v>
      </c>
      <c r="V1582" s="9">
        <v>42141</v>
      </c>
      <c r="W1582" s="9" t="s">
        <v>2594</v>
      </c>
      <c r="X1582" s="10">
        <f>NETWORKDAYS(Table1[[#This Row],[Order Date]],Table1[[#This Row],[Ship Date]])</f>
        <v>1</v>
      </c>
      <c r="Y1582" s="6">
        <v>-2.12</v>
      </c>
      <c r="Z1582" s="6">
        <v>6</v>
      </c>
      <c r="AA1582" s="6">
        <v>17.399999999999999</v>
      </c>
      <c r="AB1582" s="6">
        <v>2.86</v>
      </c>
    </row>
    <row r="1583" spans="1:28" ht="51.75" x14ac:dyDescent="0.45">
      <c r="A1583" s="6">
        <v>3041</v>
      </c>
      <c r="B1583" s="6">
        <v>86102</v>
      </c>
      <c r="C1583" s="7" t="s">
        <v>2692</v>
      </c>
      <c r="D1583" s="8" t="s">
        <v>42</v>
      </c>
      <c r="E1583" s="7" t="s">
        <v>147</v>
      </c>
      <c r="F1583" s="6">
        <v>0.08</v>
      </c>
      <c r="G1583" s="6">
        <v>73.98</v>
      </c>
      <c r="H1583" s="6">
        <v>4</v>
      </c>
      <c r="I1583" s="7" t="s">
        <v>43</v>
      </c>
      <c r="J1583" s="7" t="s">
        <v>62</v>
      </c>
      <c r="K1583" s="7" t="s">
        <v>71</v>
      </c>
      <c r="L1583" s="7" t="s">
        <v>93</v>
      </c>
      <c r="M1583" s="7" t="s">
        <v>47</v>
      </c>
      <c r="N1583" s="7" t="s">
        <v>1662</v>
      </c>
      <c r="O1583" s="6">
        <v>0.77</v>
      </c>
      <c r="P1583" s="7" t="s">
        <v>36</v>
      </c>
      <c r="Q1583" s="7" t="s">
        <v>49</v>
      </c>
      <c r="R1583" s="7" t="s">
        <v>189</v>
      </c>
      <c r="S1583" s="8" t="s">
        <v>1905</v>
      </c>
      <c r="T1583" s="6">
        <v>67846</v>
      </c>
      <c r="U1583" s="9">
        <v>42139</v>
      </c>
      <c r="V1583" s="9">
        <v>42142</v>
      </c>
      <c r="W1583" s="9" t="s">
        <v>2594</v>
      </c>
      <c r="X1583" s="10">
        <f>NETWORKDAYS(Table1[[#This Row],[Order Date]],Table1[[#This Row],[Ship Date]])</f>
        <v>2</v>
      </c>
      <c r="Y1583" s="6">
        <v>97.16</v>
      </c>
      <c r="Z1583" s="6">
        <v>17</v>
      </c>
      <c r="AA1583" s="6">
        <v>1181.67</v>
      </c>
      <c r="AB1583" s="6">
        <v>73.900000000000006</v>
      </c>
    </row>
    <row r="1584" spans="1:28" ht="51.75" x14ac:dyDescent="0.45">
      <c r="A1584" s="6">
        <v>3041</v>
      </c>
      <c r="B1584" s="6">
        <v>86102</v>
      </c>
      <c r="C1584" s="7" t="s">
        <v>2692</v>
      </c>
      <c r="D1584" s="8" t="s">
        <v>42</v>
      </c>
      <c r="E1584" s="7" t="s">
        <v>147</v>
      </c>
      <c r="F1584" s="6">
        <v>0.02</v>
      </c>
      <c r="G1584" s="6">
        <v>3.68</v>
      </c>
      <c r="H1584" s="6">
        <v>1.32</v>
      </c>
      <c r="I1584" s="7" t="s">
        <v>43</v>
      </c>
      <c r="J1584" s="7" t="s">
        <v>62</v>
      </c>
      <c r="K1584" s="7" t="s">
        <v>45</v>
      </c>
      <c r="L1584" s="7" t="s">
        <v>519</v>
      </c>
      <c r="M1584" s="7" t="s">
        <v>56</v>
      </c>
      <c r="N1584" s="7" t="s">
        <v>1398</v>
      </c>
      <c r="O1584" s="6">
        <v>0.83</v>
      </c>
      <c r="P1584" s="7" t="s">
        <v>36</v>
      </c>
      <c r="Q1584" s="7" t="s">
        <v>49</v>
      </c>
      <c r="R1584" s="7" t="s">
        <v>189</v>
      </c>
      <c r="S1584" s="8" t="s">
        <v>1905</v>
      </c>
      <c r="T1584" s="6">
        <v>67846</v>
      </c>
      <c r="U1584" s="9">
        <v>42139</v>
      </c>
      <c r="V1584" s="9">
        <v>42141</v>
      </c>
      <c r="W1584" s="9" t="s">
        <v>2594</v>
      </c>
      <c r="X1584" s="10">
        <f>NETWORKDAYS(Table1[[#This Row],[Order Date]],Table1[[#This Row],[Ship Date]])</f>
        <v>1</v>
      </c>
      <c r="Y1584" s="6">
        <v>-20.65</v>
      </c>
      <c r="Z1584" s="6">
        <v>8</v>
      </c>
      <c r="AA1584" s="6">
        <v>29.93</v>
      </c>
      <c r="AB1584" s="6">
        <v>3.66</v>
      </c>
    </row>
    <row r="1585" spans="1:28" ht="26.25" x14ac:dyDescent="0.45">
      <c r="A1585" s="6">
        <v>136</v>
      </c>
      <c r="B1585" s="6">
        <v>88534</v>
      </c>
      <c r="C1585" s="7" t="s">
        <v>2693</v>
      </c>
      <c r="D1585" s="8" t="s">
        <v>53</v>
      </c>
      <c r="E1585" s="7" t="s">
        <v>29</v>
      </c>
      <c r="F1585" s="6">
        <v>0.04</v>
      </c>
      <c r="G1585" s="6">
        <v>18.97</v>
      </c>
      <c r="H1585" s="6">
        <v>9.5399999999999991</v>
      </c>
      <c r="I1585" s="7" t="s">
        <v>43</v>
      </c>
      <c r="J1585" s="7" t="s">
        <v>31</v>
      </c>
      <c r="K1585" s="7" t="s">
        <v>45</v>
      </c>
      <c r="L1585" s="7" t="s">
        <v>55</v>
      </c>
      <c r="M1585" s="7" t="s">
        <v>47</v>
      </c>
      <c r="N1585" s="7" t="s">
        <v>1485</v>
      </c>
      <c r="O1585" s="6">
        <v>0.37</v>
      </c>
      <c r="P1585" s="7" t="s">
        <v>36</v>
      </c>
      <c r="Q1585" s="7" t="s">
        <v>58</v>
      </c>
      <c r="R1585" s="7" t="s">
        <v>59</v>
      </c>
      <c r="S1585" s="8" t="s">
        <v>2694</v>
      </c>
      <c r="T1585" s="6">
        <v>94952</v>
      </c>
      <c r="U1585" s="9">
        <v>42140</v>
      </c>
      <c r="V1585" s="9">
        <v>42141</v>
      </c>
      <c r="W1585" s="9" t="s">
        <v>2594</v>
      </c>
      <c r="X1585" s="10">
        <f>NETWORKDAYS(Table1[[#This Row],[Order Date]],Table1[[#This Row],[Ship Date]])</f>
        <v>0</v>
      </c>
      <c r="Y1585" s="6">
        <v>3.04</v>
      </c>
      <c r="Z1585" s="6">
        <v>5</v>
      </c>
      <c r="AA1585" s="6">
        <v>101.74</v>
      </c>
      <c r="AB1585" s="6">
        <v>18.93</v>
      </c>
    </row>
    <row r="1586" spans="1:28" ht="39" x14ac:dyDescent="0.45">
      <c r="A1586" s="6">
        <v>136</v>
      </c>
      <c r="B1586" s="6">
        <v>88534</v>
      </c>
      <c r="C1586" s="7" t="s">
        <v>2693</v>
      </c>
      <c r="D1586" s="8" t="s">
        <v>53</v>
      </c>
      <c r="E1586" s="7" t="s">
        <v>29</v>
      </c>
      <c r="F1586" s="6">
        <v>0.09</v>
      </c>
      <c r="G1586" s="6">
        <v>10.98</v>
      </c>
      <c r="H1586" s="6">
        <v>3.37</v>
      </c>
      <c r="I1586" s="7" t="s">
        <v>43</v>
      </c>
      <c r="J1586" s="7" t="s">
        <v>31</v>
      </c>
      <c r="K1586" s="7" t="s">
        <v>45</v>
      </c>
      <c r="L1586" s="7" t="s">
        <v>519</v>
      </c>
      <c r="M1586" s="7" t="s">
        <v>94</v>
      </c>
      <c r="N1586" s="7" t="s">
        <v>2586</v>
      </c>
      <c r="O1586" s="6">
        <v>0.56999999999999995</v>
      </c>
      <c r="P1586" s="7" t="s">
        <v>36</v>
      </c>
      <c r="Q1586" s="7" t="s">
        <v>58</v>
      </c>
      <c r="R1586" s="7" t="s">
        <v>59</v>
      </c>
      <c r="S1586" s="8" t="s">
        <v>2694</v>
      </c>
      <c r="T1586" s="6">
        <v>94952</v>
      </c>
      <c r="U1586" s="9">
        <v>42140</v>
      </c>
      <c r="V1586" s="9">
        <v>42141</v>
      </c>
      <c r="W1586" s="9" t="s">
        <v>2594</v>
      </c>
      <c r="X1586" s="10">
        <f>NETWORKDAYS(Table1[[#This Row],[Order Date]],Table1[[#This Row],[Ship Date]])</f>
        <v>0</v>
      </c>
      <c r="Y1586" s="6">
        <v>2.706</v>
      </c>
      <c r="Z1586" s="6">
        <v>8</v>
      </c>
      <c r="AA1586" s="6">
        <v>84.52</v>
      </c>
      <c r="AB1586" s="6">
        <v>10.89</v>
      </c>
    </row>
    <row r="1587" spans="1:28" ht="128.25" x14ac:dyDescent="0.45">
      <c r="A1587" s="6">
        <v>688</v>
      </c>
      <c r="B1587" s="6">
        <v>88503</v>
      </c>
      <c r="C1587" s="7" t="s">
        <v>768</v>
      </c>
      <c r="D1587" s="8" t="s">
        <v>42</v>
      </c>
      <c r="E1587" s="7" t="s">
        <v>29</v>
      </c>
      <c r="F1587" s="6">
        <v>7.0000000000000007E-2</v>
      </c>
      <c r="G1587" s="6">
        <v>279.48</v>
      </c>
      <c r="H1587" s="6">
        <v>35</v>
      </c>
      <c r="I1587" s="7" t="s">
        <v>43</v>
      </c>
      <c r="J1587" s="7" t="s">
        <v>31</v>
      </c>
      <c r="K1587" s="7" t="s">
        <v>45</v>
      </c>
      <c r="L1587" s="7" t="s">
        <v>187</v>
      </c>
      <c r="M1587" s="7" t="s">
        <v>131</v>
      </c>
      <c r="N1587" s="7" t="s">
        <v>2604</v>
      </c>
      <c r="O1587" s="6">
        <v>0.8</v>
      </c>
      <c r="P1587" s="7" t="s">
        <v>36</v>
      </c>
      <c r="Q1587" s="7" t="s">
        <v>49</v>
      </c>
      <c r="R1587" s="7" t="s">
        <v>118</v>
      </c>
      <c r="S1587" s="8" t="s">
        <v>770</v>
      </c>
      <c r="T1587" s="6">
        <v>63116</v>
      </c>
      <c r="U1587" s="9">
        <v>42140</v>
      </c>
      <c r="V1587" s="9">
        <v>42140</v>
      </c>
      <c r="W1587" s="9" t="s">
        <v>2594</v>
      </c>
      <c r="X1587" s="10">
        <f>NETWORKDAYS(Table1[[#This Row],[Order Date]],Table1[[#This Row],[Ship Date]])</f>
        <v>0</v>
      </c>
      <c r="Y1587" s="6">
        <v>-207.28</v>
      </c>
      <c r="Z1587" s="6">
        <v>10</v>
      </c>
      <c r="AA1587" s="6">
        <v>2716.09</v>
      </c>
      <c r="AB1587" s="6">
        <v>279.41000000000003</v>
      </c>
    </row>
    <row r="1588" spans="1:28" ht="39" x14ac:dyDescent="0.45">
      <c r="A1588" s="6">
        <v>1042</v>
      </c>
      <c r="B1588" s="6">
        <v>87847</v>
      </c>
      <c r="C1588" s="7" t="s">
        <v>2695</v>
      </c>
      <c r="D1588" s="8" t="s">
        <v>53</v>
      </c>
      <c r="E1588" s="7" t="s">
        <v>29</v>
      </c>
      <c r="F1588" s="6">
        <v>0</v>
      </c>
      <c r="G1588" s="6">
        <v>14.42</v>
      </c>
      <c r="H1588" s="6">
        <v>6.75</v>
      </c>
      <c r="I1588" s="7" t="s">
        <v>54</v>
      </c>
      <c r="J1588" s="7" t="s">
        <v>31</v>
      </c>
      <c r="K1588" s="7" t="s">
        <v>45</v>
      </c>
      <c r="L1588" s="7" t="s">
        <v>63</v>
      </c>
      <c r="M1588" s="7" t="s">
        <v>112</v>
      </c>
      <c r="N1588" s="7" t="s">
        <v>871</v>
      </c>
      <c r="O1588" s="6">
        <v>0.52</v>
      </c>
      <c r="P1588" s="7" t="s">
        <v>36</v>
      </c>
      <c r="Q1588" s="7" t="s">
        <v>58</v>
      </c>
      <c r="R1588" s="7" t="s">
        <v>59</v>
      </c>
      <c r="S1588" s="8" t="s">
        <v>2696</v>
      </c>
      <c r="T1588" s="6">
        <v>95991</v>
      </c>
      <c r="U1588" s="9">
        <v>42140</v>
      </c>
      <c r="V1588" s="9">
        <v>42141</v>
      </c>
      <c r="W1588" s="9" t="s">
        <v>2594</v>
      </c>
      <c r="X1588" s="10">
        <f>NETWORKDAYS(Table1[[#This Row],[Order Date]],Table1[[#This Row],[Ship Date]])</f>
        <v>0</v>
      </c>
      <c r="Y1588" s="6">
        <v>9.33</v>
      </c>
      <c r="Z1588" s="6">
        <v>6</v>
      </c>
      <c r="AA1588" s="6">
        <v>98.96</v>
      </c>
      <c r="AB1588" s="6">
        <v>14.42</v>
      </c>
    </row>
    <row r="1589" spans="1:28" ht="90" x14ac:dyDescent="0.45">
      <c r="A1589" s="6">
        <v>1390</v>
      </c>
      <c r="B1589" s="6">
        <v>88731</v>
      </c>
      <c r="C1589" s="7" t="s">
        <v>2697</v>
      </c>
      <c r="D1589" s="8" t="s">
        <v>53</v>
      </c>
      <c r="E1589" s="7" t="s">
        <v>29</v>
      </c>
      <c r="F1589" s="6">
        <v>0.1</v>
      </c>
      <c r="G1589" s="6">
        <v>8.17</v>
      </c>
      <c r="H1589" s="6">
        <v>1.69</v>
      </c>
      <c r="I1589" s="7" t="s">
        <v>43</v>
      </c>
      <c r="J1589" s="7" t="s">
        <v>62</v>
      </c>
      <c r="K1589" s="7" t="s">
        <v>45</v>
      </c>
      <c r="L1589" s="7" t="s">
        <v>55</v>
      </c>
      <c r="M1589" s="7" t="s">
        <v>56</v>
      </c>
      <c r="N1589" s="7" t="s">
        <v>2698</v>
      </c>
      <c r="O1589" s="6">
        <v>0.38</v>
      </c>
      <c r="P1589" s="7" t="s">
        <v>36</v>
      </c>
      <c r="Q1589" s="7" t="s">
        <v>58</v>
      </c>
      <c r="R1589" s="7" t="s">
        <v>59</v>
      </c>
      <c r="S1589" s="8" t="s">
        <v>843</v>
      </c>
      <c r="T1589" s="6">
        <v>95207</v>
      </c>
      <c r="U1589" s="9">
        <v>42140</v>
      </c>
      <c r="V1589" s="9">
        <v>42140</v>
      </c>
      <c r="W1589" s="9" t="s">
        <v>2594</v>
      </c>
      <c r="X1589" s="10">
        <f>NETWORKDAYS(Table1[[#This Row],[Order Date]],Table1[[#This Row],[Ship Date]])</f>
        <v>0</v>
      </c>
      <c r="Y1589" s="6">
        <v>100.2984</v>
      </c>
      <c r="Z1589" s="6">
        <v>19</v>
      </c>
      <c r="AA1589" s="6">
        <v>145.36000000000001</v>
      </c>
      <c r="AB1589" s="6">
        <v>8.07</v>
      </c>
    </row>
    <row r="1590" spans="1:28" ht="51.75" x14ac:dyDescent="0.45">
      <c r="A1590" s="6">
        <v>1390</v>
      </c>
      <c r="B1590" s="6">
        <v>88731</v>
      </c>
      <c r="C1590" s="7" t="s">
        <v>2697</v>
      </c>
      <c r="D1590" s="8" t="s">
        <v>53</v>
      </c>
      <c r="E1590" s="7" t="s">
        <v>29</v>
      </c>
      <c r="F1590" s="6">
        <v>0.03</v>
      </c>
      <c r="G1590" s="6">
        <v>110.99</v>
      </c>
      <c r="H1590" s="6">
        <v>2.5</v>
      </c>
      <c r="I1590" s="7" t="s">
        <v>43</v>
      </c>
      <c r="J1590" s="7" t="s">
        <v>62</v>
      </c>
      <c r="K1590" s="7" t="s">
        <v>71</v>
      </c>
      <c r="L1590" s="7" t="s">
        <v>234</v>
      </c>
      <c r="M1590" s="7" t="s">
        <v>47</v>
      </c>
      <c r="N1590" s="7" t="s">
        <v>1727</v>
      </c>
      <c r="O1590" s="6">
        <v>0.56999999999999995</v>
      </c>
      <c r="P1590" s="7" t="s">
        <v>36</v>
      </c>
      <c r="Q1590" s="7" t="s">
        <v>58</v>
      </c>
      <c r="R1590" s="7" t="s">
        <v>59</v>
      </c>
      <c r="S1590" s="8" t="s">
        <v>843</v>
      </c>
      <c r="T1590" s="6">
        <v>95207</v>
      </c>
      <c r="U1590" s="9">
        <v>42140</v>
      </c>
      <c r="V1590" s="9">
        <v>42142</v>
      </c>
      <c r="W1590" s="9" t="s">
        <v>2594</v>
      </c>
      <c r="X1590" s="10">
        <f>NETWORKDAYS(Table1[[#This Row],[Order Date]],Table1[[#This Row],[Ship Date]])</f>
        <v>1</v>
      </c>
      <c r="Y1590" s="6">
        <v>2495.3987999999999</v>
      </c>
      <c r="Z1590" s="6">
        <v>38</v>
      </c>
      <c r="AA1590" s="6">
        <v>3616.52</v>
      </c>
      <c r="AB1590" s="6">
        <v>110.96</v>
      </c>
    </row>
    <row r="1591" spans="1:28" ht="39" x14ac:dyDescent="0.45">
      <c r="A1591" s="6">
        <v>1721</v>
      </c>
      <c r="B1591" s="6">
        <v>90787</v>
      </c>
      <c r="C1591" s="7" t="s">
        <v>2699</v>
      </c>
      <c r="D1591" s="8" t="s">
        <v>28</v>
      </c>
      <c r="E1591" s="7" t="s">
        <v>70</v>
      </c>
      <c r="F1591" s="6">
        <v>0.04</v>
      </c>
      <c r="G1591" s="6">
        <v>12.44</v>
      </c>
      <c r="H1591" s="6">
        <v>6.27</v>
      </c>
      <c r="I1591" s="7" t="s">
        <v>43</v>
      </c>
      <c r="J1591" s="7" t="s">
        <v>62</v>
      </c>
      <c r="K1591" s="7" t="s">
        <v>45</v>
      </c>
      <c r="L1591" s="7" t="s">
        <v>187</v>
      </c>
      <c r="M1591" s="7" t="s">
        <v>112</v>
      </c>
      <c r="N1591" s="7" t="s">
        <v>2700</v>
      </c>
      <c r="O1591" s="6">
        <v>0.56999999999999995</v>
      </c>
      <c r="P1591" s="7" t="s">
        <v>36</v>
      </c>
      <c r="Q1591" s="7" t="s">
        <v>37</v>
      </c>
      <c r="R1591" s="7" t="s">
        <v>333</v>
      </c>
      <c r="S1591" s="8" t="s">
        <v>2701</v>
      </c>
      <c r="T1591" s="6">
        <v>72401</v>
      </c>
      <c r="U1591" s="9">
        <v>42140</v>
      </c>
      <c r="V1591" s="9">
        <v>42141</v>
      </c>
      <c r="W1591" s="9" t="s">
        <v>2594</v>
      </c>
      <c r="X1591" s="10">
        <f>NETWORKDAYS(Table1[[#This Row],[Order Date]],Table1[[#This Row],[Ship Date]])</f>
        <v>0</v>
      </c>
      <c r="Y1591" s="6">
        <v>-258.56599999999997</v>
      </c>
      <c r="Z1591" s="6">
        <v>37</v>
      </c>
      <c r="AA1591" s="6">
        <v>464.94</v>
      </c>
      <c r="AB1591" s="6">
        <v>12.4</v>
      </c>
    </row>
    <row r="1592" spans="1:28" ht="39" x14ac:dyDescent="0.45">
      <c r="A1592" s="6">
        <v>1723</v>
      </c>
      <c r="B1592" s="6">
        <v>32710</v>
      </c>
      <c r="C1592" s="7" t="s">
        <v>1866</v>
      </c>
      <c r="D1592" s="8" t="s">
        <v>53</v>
      </c>
      <c r="E1592" s="7" t="s">
        <v>70</v>
      </c>
      <c r="F1592" s="6">
        <v>0.04</v>
      </c>
      <c r="G1592" s="6">
        <v>12.44</v>
      </c>
      <c r="H1592" s="6">
        <v>6.27</v>
      </c>
      <c r="I1592" s="7" t="s">
        <v>43</v>
      </c>
      <c r="J1592" s="7" t="s">
        <v>62</v>
      </c>
      <c r="K1592" s="7" t="s">
        <v>45</v>
      </c>
      <c r="L1592" s="7" t="s">
        <v>187</v>
      </c>
      <c r="M1592" s="7" t="s">
        <v>112</v>
      </c>
      <c r="N1592" s="7" t="s">
        <v>2700</v>
      </c>
      <c r="O1592" s="6">
        <v>0.56999999999999995</v>
      </c>
      <c r="P1592" s="7" t="s">
        <v>36</v>
      </c>
      <c r="Q1592" s="7" t="s">
        <v>58</v>
      </c>
      <c r="R1592" s="7" t="s">
        <v>59</v>
      </c>
      <c r="S1592" s="8" t="s">
        <v>143</v>
      </c>
      <c r="T1592" s="6">
        <v>92037</v>
      </c>
      <c r="U1592" s="9">
        <v>42140</v>
      </c>
      <c r="V1592" s="9">
        <v>42141</v>
      </c>
      <c r="W1592" s="9" t="s">
        <v>2594</v>
      </c>
      <c r="X1592" s="10">
        <f>NETWORKDAYS(Table1[[#This Row],[Order Date]],Table1[[#This Row],[Ship Date]])</f>
        <v>0</v>
      </c>
      <c r="Y1592" s="6">
        <v>-59.06</v>
      </c>
      <c r="Z1592" s="6">
        <v>146</v>
      </c>
      <c r="AA1592" s="6">
        <v>1834.61</v>
      </c>
      <c r="AB1592" s="6">
        <v>12.4</v>
      </c>
    </row>
    <row r="1593" spans="1:28" ht="39" x14ac:dyDescent="0.45">
      <c r="A1593" s="6">
        <v>2610</v>
      </c>
      <c r="B1593" s="6">
        <v>86118</v>
      </c>
      <c r="C1593" s="7" t="s">
        <v>2702</v>
      </c>
      <c r="D1593" s="8" t="s">
        <v>53</v>
      </c>
      <c r="E1593" s="7" t="s">
        <v>70</v>
      </c>
      <c r="F1593" s="6">
        <v>0.09</v>
      </c>
      <c r="G1593" s="6">
        <v>5.4</v>
      </c>
      <c r="H1593" s="6">
        <v>7.78</v>
      </c>
      <c r="I1593" s="7" t="s">
        <v>43</v>
      </c>
      <c r="J1593" s="7" t="s">
        <v>62</v>
      </c>
      <c r="K1593" s="7" t="s">
        <v>45</v>
      </c>
      <c r="L1593" s="7" t="s">
        <v>46</v>
      </c>
      <c r="M1593" s="7" t="s">
        <v>47</v>
      </c>
      <c r="N1593" s="7" t="s">
        <v>177</v>
      </c>
      <c r="O1593" s="6">
        <v>0.37</v>
      </c>
      <c r="P1593" s="7" t="s">
        <v>36</v>
      </c>
      <c r="Q1593" s="7" t="s">
        <v>58</v>
      </c>
      <c r="R1593" s="7" t="s">
        <v>59</v>
      </c>
      <c r="S1593" s="8" t="s">
        <v>538</v>
      </c>
      <c r="T1593" s="6">
        <v>95616</v>
      </c>
      <c r="U1593" s="9">
        <v>42140</v>
      </c>
      <c r="V1593" s="9">
        <v>42141</v>
      </c>
      <c r="W1593" s="9" t="s">
        <v>2594</v>
      </c>
      <c r="X1593" s="10">
        <f>NETWORKDAYS(Table1[[#This Row],[Order Date]],Table1[[#This Row],[Ship Date]])</f>
        <v>0</v>
      </c>
      <c r="Y1593" s="6">
        <v>-136.25200000000001</v>
      </c>
      <c r="Z1593" s="6">
        <v>9</v>
      </c>
      <c r="AA1593" s="6">
        <v>49.24</v>
      </c>
      <c r="AB1593" s="6">
        <v>5.31</v>
      </c>
    </row>
    <row r="1594" spans="1:28" ht="39" x14ac:dyDescent="0.45">
      <c r="A1594" s="6">
        <v>3354</v>
      </c>
      <c r="B1594" s="6">
        <v>88589</v>
      </c>
      <c r="C1594" s="7" t="s">
        <v>2542</v>
      </c>
      <c r="D1594" s="8" t="s">
        <v>53</v>
      </c>
      <c r="E1594" s="7" t="s">
        <v>70</v>
      </c>
      <c r="F1594" s="6">
        <v>0.03</v>
      </c>
      <c r="G1594" s="6">
        <v>28.53</v>
      </c>
      <c r="H1594" s="6">
        <v>1.49</v>
      </c>
      <c r="I1594" s="7" t="s">
        <v>43</v>
      </c>
      <c r="J1594" s="7" t="s">
        <v>62</v>
      </c>
      <c r="K1594" s="7" t="s">
        <v>45</v>
      </c>
      <c r="L1594" s="7" t="s">
        <v>46</v>
      </c>
      <c r="M1594" s="7" t="s">
        <v>47</v>
      </c>
      <c r="N1594" s="7" t="s">
        <v>594</v>
      </c>
      <c r="O1594" s="6">
        <v>0.38</v>
      </c>
      <c r="P1594" s="7" t="s">
        <v>36</v>
      </c>
      <c r="Q1594" s="7" t="s">
        <v>58</v>
      </c>
      <c r="R1594" s="7" t="s">
        <v>59</v>
      </c>
      <c r="S1594" s="8" t="s">
        <v>2544</v>
      </c>
      <c r="T1594" s="6">
        <v>92231</v>
      </c>
      <c r="U1594" s="9">
        <v>42140</v>
      </c>
      <c r="V1594" s="9">
        <v>42141</v>
      </c>
      <c r="W1594" s="9" t="s">
        <v>2594</v>
      </c>
      <c r="X1594" s="10">
        <f>NETWORKDAYS(Table1[[#This Row],[Order Date]],Table1[[#This Row],[Ship Date]])</f>
        <v>0</v>
      </c>
      <c r="Y1594" s="6">
        <v>137.67570000000001</v>
      </c>
      <c r="Z1594" s="6">
        <v>7</v>
      </c>
      <c r="AA1594" s="6">
        <v>199.53</v>
      </c>
      <c r="AB1594" s="6">
        <v>28.5</v>
      </c>
    </row>
    <row r="1595" spans="1:28" ht="90" x14ac:dyDescent="0.45">
      <c r="A1595" s="6">
        <v>3354</v>
      </c>
      <c r="B1595" s="6">
        <v>88589</v>
      </c>
      <c r="C1595" s="7" t="s">
        <v>2542</v>
      </c>
      <c r="D1595" s="8" t="s">
        <v>53</v>
      </c>
      <c r="E1595" s="7" t="s">
        <v>70</v>
      </c>
      <c r="F1595" s="6">
        <v>7.0000000000000007E-2</v>
      </c>
      <c r="G1595" s="6">
        <v>5.98</v>
      </c>
      <c r="H1595" s="6">
        <v>7.15</v>
      </c>
      <c r="I1595" s="7" t="s">
        <v>43</v>
      </c>
      <c r="J1595" s="7" t="s">
        <v>62</v>
      </c>
      <c r="K1595" s="7" t="s">
        <v>45</v>
      </c>
      <c r="L1595" s="7" t="s">
        <v>55</v>
      </c>
      <c r="M1595" s="7" t="s">
        <v>47</v>
      </c>
      <c r="N1595" s="7" t="s">
        <v>1824</v>
      </c>
      <c r="O1595" s="6">
        <v>0.36</v>
      </c>
      <c r="P1595" s="7" t="s">
        <v>36</v>
      </c>
      <c r="Q1595" s="7" t="s">
        <v>58</v>
      </c>
      <c r="R1595" s="7" t="s">
        <v>59</v>
      </c>
      <c r="S1595" s="8" t="s">
        <v>2544</v>
      </c>
      <c r="T1595" s="6">
        <v>92231</v>
      </c>
      <c r="U1595" s="9">
        <v>42140</v>
      </c>
      <c r="V1595" s="9">
        <v>42142</v>
      </c>
      <c r="W1595" s="9" t="s">
        <v>2594</v>
      </c>
      <c r="X1595" s="10">
        <f>NETWORKDAYS(Table1[[#This Row],[Order Date]],Table1[[#This Row],[Ship Date]])</f>
        <v>1</v>
      </c>
      <c r="Y1595" s="6">
        <v>-62</v>
      </c>
      <c r="Z1595" s="6">
        <v>6</v>
      </c>
      <c r="AA1595" s="6">
        <v>37.049999999999997</v>
      </c>
      <c r="AB1595" s="6">
        <v>5.91</v>
      </c>
    </row>
    <row r="1596" spans="1:28" ht="51.75" x14ac:dyDescent="0.45">
      <c r="A1596" s="6">
        <v>2070</v>
      </c>
      <c r="B1596" s="6">
        <v>88558</v>
      </c>
      <c r="C1596" s="7" t="s">
        <v>2703</v>
      </c>
      <c r="D1596" s="8" t="s">
        <v>42</v>
      </c>
      <c r="E1596" s="7" t="s">
        <v>79</v>
      </c>
      <c r="F1596" s="6">
        <v>7.0000000000000007E-2</v>
      </c>
      <c r="G1596" s="6">
        <v>35.99</v>
      </c>
      <c r="H1596" s="6">
        <v>5.99</v>
      </c>
      <c r="I1596" s="7" t="s">
        <v>43</v>
      </c>
      <c r="J1596" s="7" t="s">
        <v>62</v>
      </c>
      <c r="K1596" s="7" t="s">
        <v>71</v>
      </c>
      <c r="L1596" s="7" t="s">
        <v>234</v>
      </c>
      <c r="M1596" s="7" t="s">
        <v>56</v>
      </c>
      <c r="N1596" s="7" t="s">
        <v>950</v>
      </c>
      <c r="O1596" s="6">
        <v>0.38</v>
      </c>
      <c r="P1596" s="7" t="s">
        <v>36</v>
      </c>
      <c r="Q1596" s="7" t="s">
        <v>49</v>
      </c>
      <c r="R1596" s="7" t="s">
        <v>192</v>
      </c>
      <c r="S1596" s="8" t="s">
        <v>2704</v>
      </c>
      <c r="T1596" s="6">
        <v>48021</v>
      </c>
      <c r="U1596" s="9">
        <v>42140</v>
      </c>
      <c r="V1596" s="9">
        <v>42144</v>
      </c>
      <c r="W1596" s="9" t="s">
        <v>2594</v>
      </c>
      <c r="X1596" s="10">
        <f>NETWORKDAYS(Table1[[#This Row],[Order Date]],Table1[[#This Row],[Ship Date]])</f>
        <v>3</v>
      </c>
      <c r="Y1596" s="6">
        <v>17.8398</v>
      </c>
      <c r="Z1596" s="6">
        <v>5</v>
      </c>
      <c r="AA1596" s="6">
        <v>153.61000000000001</v>
      </c>
      <c r="AB1596" s="6">
        <v>35.92</v>
      </c>
    </row>
    <row r="1597" spans="1:28" ht="51.75" x14ac:dyDescent="0.45">
      <c r="A1597" s="6">
        <v>2071</v>
      </c>
      <c r="B1597" s="6">
        <v>88558</v>
      </c>
      <c r="C1597" s="7" t="s">
        <v>997</v>
      </c>
      <c r="D1597" s="8" t="s">
        <v>42</v>
      </c>
      <c r="E1597" s="7" t="s">
        <v>79</v>
      </c>
      <c r="F1597" s="6">
        <v>0.08</v>
      </c>
      <c r="G1597" s="6">
        <v>65.989999999999995</v>
      </c>
      <c r="H1597" s="6">
        <v>5.92</v>
      </c>
      <c r="I1597" s="7" t="s">
        <v>54</v>
      </c>
      <c r="J1597" s="7" t="s">
        <v>62</v>
      </c>
      <c r="K1597" s="7" t="s">
        <v>71</v>
      </c>
      <c r="L1597" s="7" t="s">
        <v>234</v>
      </c>
      <c r="M1597" s="7" t="s">
        <v>47</v>
      </c>
      <c r="N1597" s="7" t="s">
        <v>1870</v>
      </c>
      <c r="O1597" s="6">
        <v>0.57999999999999996</v>
      </c>
      <c r="P1597" s="7" t="s">
        <v>36</v>
      </c>
      <c r="Q1597" s="7" t="s">
        <v>49</v>
      </c>
      <c r="R1597" s="7" t="s">
        <v>192</v>
      </c>
      <c r="S1597" s="8" t="s">
        <v>999</v>
      </c>
      <c r="T1597" s="6">
        <v>48336</v>
      </c>
      <c r="U1597" s="9">
        <v>42140</v>
      </c>
      <c r="V1597" s="9">
        <v>42147</v>
      </c>
      <c r="W1597" s="9" t="s">
        <v>2594</v>
      </c>
      <c r="X1597" s="10">
        <f>NETWORKDAYS(Table1[[#This Row],[Order Date]],Table1[[#This Row],[Ship Date]])</f>
        <v>5</v>
      </c>
      <c r="Y1597" s="6">
        <v>183.84299999999999</v>
      </c>
      <c r="Z1597" s="6">
        <v>20</v>
      </c>
      <c r="AA1597" s="6">
        <v>1063.81</v>
      </c>
      <c r="AB1597" s="6">
        <v>65.91</v>
      </c>
    </row>
    <row r="1598" spans="1:28" ht="77.25" x14ac:dyDescent="0.45">
      <c r="A1598" s="6">
        <v>1984</v>
      </c>
      <c r="B1598" s="6">
        <v>91258</v>
      </c>
      <c r="C1598" s="7" t="s">
        <v>2705</v>
      </c>
      <c r="D1598" s="8" t="s">
        <v>28</v>
      </c>
      <c r="E1598" s="7" t="s">
        <v>147</v>
      </c>
      <c r="F1598" s="6">
        <v>0.1</v>
      </c>
      <c r="G1598" s="6">
        <v>7.37</v>
      </c>
      <c r="H1598" s="6">
        <v>5.53</v>
      </c>
      <c r="I1598" s="7" t="s">
        <v>43</v>
      </c>
      <c r="J1598" s="7" t="s">
        <v>44</v>
      </c>
      <c r="K1598" s="7" t="s">
        <v>71</v>
      </c>
      <c r="L1598" s="7" t="s">
        <v>93</v>
      </c>
      <c r="M1598" s="7" t="s">
        <v>94</v>
      </c>
      <c r="N1598" s="7" t="s">
        <v>1531</v>
      </c>
      <c r="O1598" s="6">
        <v>0.69</v>
      </c>
      <c r="P1598" s="7" t="s">
        <v>36</v>
      </c>
      <c r="Q1598" s="7" t="s">
        <v>37</v>
      </c>
      <c r="R1598" s="7" t="s">
        <v>385</v>
      </c>
      <c r="S1598" s="8" t="s">
        <v>386</v>
      </c>
      <c r="T1598" s="6">
        <v>29915</v>
      </c>
      <c r="U1598" s="9">
        <v>42140</v>
      </c>
      <c r="V1598" s="9">
        <v>42140</v>
      </c>
      <c r="W1598" s="9" t="s">
        <v>2594</v>
      </c>
      <c r="X1598" s="10">
        <f>NETWORKDAYS(Table1[[#This Row],[Order Date]],Table1[[#This Row],[Ship Date]])</f>
        <v>0</v>
      </c>
      <c r="Y1598" s="6">
        <v>290.202</v>
      </c>
      <c r="Z1598" s="6">
        <v>38</v>
      </c>
      <c r="AA1598" s="6">
        <v>269.33</v>
      </c>
      <c r="AB1598" s="6">
        <v>7.27</v>
      </c>
    </row>
    <row r="1599" spans="1:28" ht="39" x14ac:dyDescent="0.45">
      <c r="A1599" s="6">
        <v>91</v>
      </c>
      <c r="B1599" s="6">
        <v>87175</v>
      </c>
      <c r="C1599" s="7" t="s">
        <v>1156</v>
      </c>
      <c r="D1599" s="8" t="s">
        <v>53</v>
      </c>
      <c r="E1599" s="7" t="s">
        <v>70</v>
      </c>
      <c r="F1599" s="6">
        <v>7.0000000000000007E-2</v>
      </c>
      <c r="G1599" s="6">
        <v>19.84</v>
      </c>
      <c r="H1599" s="6">
        <v>4.0999999999999996</v>
      </c>
      <c r="I1599" s="7" t="s">
        <v>43</v>
      </c>
      <c r="J1599" s="7" t="s">
        <v>87</v>
      </c>
      <c r="K1599" s="7" t="s">
        <v>45</v>
      </c>
      <c r="L1599" s="7" t="s">
        <v>105</v>
      </c>
      <c r="M1599" s="7" t="s">
        <v>56</v>
      </c>
      <c r="N1599" s="7" t="s">
        <v>2706</v>
      </c>
      <c r="O1599" s="6">
        <v>0.44</v>
      </c>
      <c r="P1599" s="7" t="s">
        <v>36</v>
      </c>
      <c r="Q1599" s="7" t="s">
        <v>58</v>
      </c>
      <c r="R1599" s="7" t="s">
        <v>59</v>
      </c>
      <c r="S1599" s="8" t="s">
        <v>1158</v>
      </c>
      <c r="T1599" s="6">
        <v>94591</v>
      </c>
      <c r="U1599" s="9">
        <v>42141</v>
      </c>
      <c r="V1599" s="9">
        <v>42142</v>
      </c>
      <c r="W1599" s="9" t="s">
        <v>2594</v>
      </c>
      <c r="X1599" s="10">
        <f>NETWORKDAYS(Table1[[#This Row],[Order Date]],Table1[[#This Row],[Ship Date]])</f>
        <v>1</v>
      </c>
      <c r="Y1599" s="6">
        <v>117.852</v>
      </c>
      <c r="Z1599" s="6">
        <v>9</v>
      </c>
      <c r="AA1599" s="6">
        <v>170.8</v>
      </c>
      <c r="AB1599" s="6">
        <v>19.77</v>
      </c>
    </row>
    <row r="1600" spans="1:28" ht="115.5" x14ac:dyDescent="0.45">
      <c r="A1600" s="6">
        <v>92</v>
      </c>
      <c r="B1600" s="6">
        <v>87175</v>
      </c>
      <c r="C1600" s="7" t="s">
        <v>2707</v>
      </c>
      <c r="D1600" s="8" t="s">
        <v>28</v>
      </c>
      <c r="E1600" s="7" t="s">
        <v>70</v>
      </c>
      <c r="F1600" s="6">
        <v>7.0000000000000007E-2</v>
      </c>
      <c r="G1600" s="6">
        <v>8.34</v>
      </c>
      <c r="H1600" s="6">
        <v>1.43</v>
      </c>
      <c r="I1600" s="7" t="s">
        <v>43</v>
      </c>
      <c r="J1600" s="7" t="s">
        <v>87</v>
      </c>
      <c r="K1600" s="7" t="s">
        <v>45</v>
      </c>
      <c r="L1600" s="7" t="s">
        <v>55</v>
      </c>
      <c r="M1600" s="7" t="s">
        <v>56</v>
      </c>
      <c r="N1600" s="7" t="s">
        <v>2708</v>
      </c>
      <c r="O1600" s="6">
        <v>0.35</v>
      </c>
      <c r="P1600" s="7" t="s">
        <v>36</v>
      </c>
      <c r="Q1600" s="7" t="s">
        <v>37</v>
      </c>
      <c r="R1600" s="7" t="s">
        <v>787</v>
      </c>
      <c r="S1600" s="8" t="s">
        <v>2709</v>
      </c>
      <c r="T1600" s="6">
        <v>70056</v>
      </c>
      <c r="U1600" s="9">
        <v>42141</v>
      </c>
      <c r="V1600" s="9">
        <v>42143</v>
      </c>
      <c r="W1600" s="9" t="s">
        <v>2594</v>
      </c>
      <c r="X1600" s="10">
        <f>NETWORKDAYS(Table1[[#This Row],[Order Date]],Table1[[#This Row],[Ship Date]])</f>
        <v>2</v>
      </c>
      <c r="Y1600" s="6">
        <v>-190.68</v>
      </c>
      <c r="Z1600" s="6">
        <v>16</v>
      </c>
      <c r="AA1600" s="6">
        <v>132.08000000000001</v>
      </c>
      <c r="AB1600" s="6">
        <v>8.27</v>
      </c>
    </row>
    <row r="1601" spans="1:28" ht="39" x14ac:dyDescent="0.45">
      <c r="A1601" s="6">
        <v>92</v>
      </c>
      <c r="B1601" s="6">
        <v>87175</v>
      </c>
      <c r="C1601" s="7" t="s">
        <v>2707</v>
      </c>
      <c r="D1601" s="8" t="s">
        <v>28</v>
      </c>
      <c r="E1601" s="7" t="s">
        <v>70</v>
      </c>
      <c r="F1601" s="6">
        <v>0.09</v>
      </c>
      <c r="G1601" s="6">
        <v>4.9800000000000004</v>
      </c>
      <c r="H1601" s="6">
        <v>6.07</v>
      </c>
      <c r="I1601" s="7" t="s">
        <v>43</v>
      </c>
      <c r="J1601" s="7" t="s">
        <v>87</v>
      </c>
      <c r="K1601" s="7" t="s">
        <v>45</v>
      </c>
      <c r="L1601" s="7" t="s">
        <v>55</v>
      </c>
      <c r="M1601" s="7" t="s">
        <v>47</v>
      </c>
      <c r="N1601" s="7" t="s">
        <v>1701</v>
      </c>
      <c r="O1601" s="6">
        <v>0.36</v>
      </c>
      <c r="P1601" s="7" t="s">
        <v>36</v>
      </c>
      <c r="Q1601" s="7" t="s">
        <v>37</v>
      </c>
      <c r="R1601" s="7" t="s">
        <v>787</v>
      </c>
      <c r="S1601" s="8" t="s">
        <v>2709</v>
      </c>
      <c r="T1601" s="6">
        <v>70056</v>
      </c>
      <c r="U1601" s="9">
        <v>42141</v>
      </c>
      <c r="V1601" s="9">
        <v>42142</v>
      </c>
      <c r="W1601" s="9" t="s">
        <v>2594</v>
      </c>
      <c r="X1601" s="10">
        <f>NETWORKDAYS(Table1[[#This Row],[Order Date]],Table1[[#This Row],[Ship Date]])</f>
        <v>1</v>
      </c>
      <c r="Y1601" s="6">
        <v>325.39800000000002</v>
      </c>
      <c r="Z1601" s="6">
        <v>9</v>
      </c>
      <c r="AA1601" s="6">
        <v>45.34</v>
      </c>
      <c r="AB1601" s="6">
        <v>4.8899999999999997</v>
      </c>
    </row>
    <row r="1602" spans="1:28" ht="90" x14ac:dyDescent="0.45">
      <c r="A1602" s="6">
        <v>772</v>
      </c>
      <c r="B1602" s="6">
        <v>88668</v>
      </c>
      <c r="C1602" s="7" t="s">
        <v>1482</v>
      </c>
      <c r="D1602" s="8" t="s">
        <v>78</v>
      </c>
      <c r="E1602" s="7" t="s">
        <v>79</v>
      </c>
      <c r="F1602" s="6">
        <v>0.02</v>
      </c>
      <c r="G1602" s="6">
        <v>4.0599999999999996</v>
      </c>
      <c r="H1602" s="6">
        <v>6.89</v>
      </c>
      <c r="I1602" s="7" t="s">
        <v>54</v>
      </c>
      <c r="J1602" s="7" t="s">
        <v>31</v>
      </c>
      <c r="K1602" s="7" t="s">
        <v>45</v>
      </c>
      <c r="L1602" s="7" t="s">
        <v>63</v>
      </c>
      <c r="M1602" s="7" t="s">
        <v>47</v>
      </c>
      <c r="N1602" s="7" t="s">
        <v>1186</v>
      </c>
      <c r="O1602" s="6">
        <v>0.6</v>
      </c>
      <c r="P1602" s="7" t="s">
        <v>36</v>
      </c>
      <c r="Q1602" s="7" t="s">
        <v>82</v>
      </c>
      <c r="R1602" s="7" t="s">
        <v>291</v>
      </c>
      <c r="S1602" s="8" t="s">
        <v>1484</v>
      </c>
      <c r="T1602" s="6">
        <v>18103</v>
      </c>
      <c r="U1602" s="9">
        <v>42141</v>
      </c>
      <c r="V1602" s="9">
        <v>42145</v>
      </c>
      <c r="W1602" s="9" t="s">
        <v>2594</v>
      </c>
      <c r="X1602" s="10">
        <f>NETWORKDAYS(Table1[[#This Row],[Order Date]],Table1[[#This Row],[Ship Date]])</f>
        <v>4</v>
      </c>
      <c r="Y1602" s="6">
        <v>12.706</v>
      </c>
      <c r="Z1602" s="6">
        <v>12</v>
      </c>
      <c r="AA1602" s="6">
        <v>64.41</v>
      </c>
      <c r="AB1602" s="6">
        <v>4.04</v>
      </c>
    </row>
    <row r="1603" spans="1:28" ht="115.5" x14ac:dyDescent="0.45">
      <c r="A1603" s="6">
        <v>772</v>
      </c>
      <c r="B1603" s="6">
        <v>88668</v>
      </c>
      <c r="C1603" s="7" t="s">
        <v>1482</v>
      </c>
      <c r="D1603" s="8" t="s">
        <v>78</v>
      </c>
      <c r="E1603" s="7" t="s">
        <v>79</v>
      </c>
      <c r="F1603" s="6">
        <v>7.0000000000000007E-2</v>
      </c>
      <c r="G1603" s="6">
        <v>9.49</v>
      </c>
      <c r="H1603" s="6">
        <v>5.76</v>
      </c>
      <c r="I1603" s="7" t="s">
        <v>43</v>
      </c>
      <c r="J1603" s="7" t="s">
        <v>31</v>
      </c>
      <c r="K1603" s="7" t="s">
        <v>71</v>
      </c>
      <c r="L1603" s="7" t="s">
        <v>72</v>
      </c>
      <c r="M1603" s="7" t="s">
        <v>112</v>
      </c>
      <c r="N1603" s="7" t="s">
        <v>2710</v>
      </c>
      <c r="O1603" s="6">
        <v>0.39</v>
      </c>
      <c r="P1603" s="7" t="s">
        <v>36</v>
      </c>
      <c r="Q1603" s="7" t="s">
        <v>82</v>
      </c>
      <c r="R1603" s="7" t="s">
        <v>291</v>
      </c>
      <c r="S1603" s="8" t="s">
        <v>1484</v>
      </c>
      <c r="T1603" s="6">
        <v>18103</v>
      </c>
      <c r="U1603" s="9">
        <v>42141</v>
      </c>
      <c r="V1603" s="9">
        <v>42145</v>
      </c>
      <c r="W1603" s="9" t="s">
        <v>2594</v>
      </c>
      <c r="X1603" s="10">
        <f>NETWORKDAYS(Table1[[#This Row],[Order Date]],Table1[[#This Row],[Ship Date]])</f>
        <v>4</v>
      </c>
      <c r="Y1603" s="6">
        <v>7.71516</v>
      </c>
      <c r="Z1603" s="6">
        <v>37</v>
      </c>
      <c r="AA1603" s="6">
        <v>344.57</v>
      </c>
      <c r="AB1603" s="6">
        <v>9.42</v>
      </c>
    </row>
    <row r="1604" spans="1:28" ht="77.25" x14ac:dyDescent="0.45">
      <c r="A1604" s="6">
        <v>1906</v>
      </c>
      <c r="B1604" s="6">
        <v>86500</v>
      </c>
      <c r="C1604" s="7" t="s">
        <v>2711</v>
      </c>
      <c r="D1604" s="8" t="s">
        <v>78</v>
      </c>
      <c r="E1604" s="7" t="s">
        <v>79</v>
      </c>
      <c r="F1604" s="6">
        <v>7.0000000000000007E-2</v>
      </c>
      <c r="G1604" s="6">
        <v>172.99</v>
      </c>
      <c r="H1604" s="6">
        <v>19.989999999999998</v>
      </c>
      <c r="I1604" s="7" t="s">
        <v>43</v>
      </c>
      <c r="J1604" s="7" t="s">
        <v>62</v>
      </c>
      <c r="K1604" s="7" t="s">
        <v>45</v>
      </c>
      <c r="L1604" s="7" t="s">
        <v>46</v>
      </c>
      <c r="M1604" s="7" t="s">
        <v>47</v>
      </c>
      <c r="N1604" s="7" t="s">
        <v>2712</v>
      </c>
      <c r="O1604" s="6">
        <v>0.39</v>
      </c>
      <c r="P1604" s="7" t="s">
        <v>36</v>
      </c>
      <c r="Q1604" s="7" t="s">
        <v>82</v>
      </c>
      <c r="R1604" s="7" t="s">
        <v>173</v>
      </c>
      <c r="S1604" s="8" t="s">
        <v>1888</v>
      </c>
      <c r="T1604" s="6">
        <v>45801</v>
      </c>
      <c r="U1604" s="9">
        <v>42141</v>
      </c>
      <c r="V1604" s="9">
        <v>42141</v>
      </c>
      <c r="W1604" s="9" t="s">
        <v>2594</v>
      </c>
      <c r="X1604" s="10">
        <f>NETWORKDAYS(Table1[[#This Row],[Order Date]],Table1[[#This Row],[Ship Date]])</f>
        <v>0</v>
      </c>
      <c r="Y1604" s="6">
        <v>2502.6851999999999</v>
      </c>
      <c r="Z1604" s="6">
        <v>22</v>
      </c>
      <c r="AA1604" s="6">
        <v>3627.08</v>
      </c>
      <c r="AB1604" s="6">
        <v>172.92</v>
      </c>
    </row>
    <row r="1605" spans="1:28" ht="64.5" x14ac:dyDescent="0.45">
      <c r="A1605" s="6">
        <v>1907</v>
      </c>
      <c r="B1605" s="6">
        <v>86500</v>
      </c>
      <c r="C1605" s="7" t="s">
        <v>2713</v>
      </c>
      <c r="D1605" s="8" t="s">
        <v>78</v>
      </c>
      <c r="E1605" s="7" t="s">
        <v>79</v>
      </c>
      <c r="F1605" s="6">
        <v>0.09</v>
      </c>
      <c r="G1605" s="6">
        <v>7.64</v>
      </c>
      <c r="H1605" s="6">
        <v>1.39</v>
      </c>
      <c r="I1605" s="7" t="s">
        <v>43</v>
      </c>
      <c r="J1605" s="7" t="s">
        <v>62</v>
      </c>
      <c r="K1605" s="7" t="s">
        <v>45</v>
      </c>
      <c r="L1605" s="7" t="s">
        <v>423</v>
      </c>
      <c r="M1605" s="7" t="s">
        <v>47</v>
      </c>
      <c r="N1605" s="7" t="s">
        <v>2311</v>
      </c>
      <c r="O1605" s="6">
        <v>0.36</v>
      </c>
      <c r="P1605" s="7" t="s">
        <v>36</v>
      </c>
      <c r="Q1605" s="7" t="s">
        <v>82</v>
      </c>
      <c r="R1605" s="7" t="s">
        <v>173</v>
      </c>
      <c r="S1605" s="8" t="s">
        <v>2714</v>
      </c>
      <c r="T1605" s="6">
        <v>44052</v>
      </c>
      <c r="U1605" s="9">
        <v>42141</v>
      </c>
      <c r="V1605" s="9">
        <v>42150</v>
      </c>
      <c r="W1605" s="9" t="s">
        <v>2594</v>
      </c>
      <c r="X1605" s="10">
        <f>NETWORKDAYS(Table1[[#This Row],[Order Date]],Table1[[#This Row],[Ship Date]])</f>
        <v>7</v>
      </c>
      <c r="Y1605" s="6">
        <v>0.68799999999999994</v>
      </c>
      <c r="Z1605" s="6">
        <v>1</v>
      </c>
      <c r="AA1605" s="6">
        <v>8.34</v>
      </c>
      <c r="AB1605" s="6">
        <v>7.55</v>
      </c>
    </row>
    <row r="1606" spans="1:28" ht="26.25" x14ac:dyDescent="0.45">
      <c r="A1606" s="6">
        <v>2858</v>
      </c>
      <c r="B1606" s="6">
        <v>88279</v>
      </c>
      <c r="C1606" s="7" t="s">
        <v>2715</v>
      </c>
      <c r="D1606" s="8" t="s">
        <v>28</v>
      </c>
      <c r="E1606" s="7" t="s">
        <v>86</v>
      </c>
      <c r="F1606" s="6">
        <v>0.06</v>
      </c>
      <c r="G1606" s="6">
        <v>2.94</v>
      </c>
      <c r="H1606" s="6">
        <v>0.96</v>
      </c>
      <c r="I1606" s="7" t="s">
        <v>43</v>
      </c>
      <c r="J1606" s="7" t="s">
        <v>62</v>
      </c>
      <c r="K1606" s="7" t="s">
        <v>45</v>
      </c>
      <c r="L1606" s="7" t="s">
        <v>105</v>
      </c>
      <c r="M1606" s="7" t="s">
        <v>56</v>
      </c>
      <c r="N1606" s="7" t="s">
        <v>734</v>
      </c>
      <c r="O1606" s="6">
        <v>0.57999999999999996</v>
      </c>
      <c r="P1606" s="7" t="s">
        <v>36</v>
      </c>
      <c r="Q1606" s="7" t="s">
        <v>37</v>
      </c>
      <c r="R1606" s="7" t="s">
        <v>96</v>
      </c>
      <c r="S1606" s="8" t="s">
        <v>1277</v>
      </c>
      <c r="T1606" s="6">
        <v>32259</v>
      </c>
      <c r="U1606" s="9">
        <v>42141</v>
      </c>
      <c r="V1606" s="9">
        <v>42142</v>
      </c>
      <c r="W1606" s="9" t="s">
        <v>2594</v>
      </c>
      <c r="X1606" s="10">
        <f>NETWORKDAYS(Table1[[#This Row],[Order Date]],Table1[[#This Row],[Ship Date]])</f>
        <v>1</v>
      </c>
      <c r="Y1606" s="6">
        <v>-8.8759999999999994</v>
      </c>
      <c r="Z1606" s="6">
        <v>3</v>
      </c>
      <c r="AA1606" s="6">
        <v>8.7899999999999991</v>
      </c>
      <c r="AB1606" s="6">
        <v>2.88</v>
      </c>
    </row>
    <row r="1607" spans="1:28" ht="115.5" x14ac:dyDescent="0.45">
      <c r="A1607" s="6">
        <v>3132</v>
      </c>
      <c r="B1607" s="6">
        <v>86794</v>
      </c>
      <c r="C1607" s="7" t="s">
        <v>2207</v>
      </c>
      <c r="D1607" s="8" t="s">
        <v>42</v>
      </c>
      <c r="E1607" s="7" t="s">
        <v>86</v>
      </c>
      <c r="F1607" s="6">
        <v>0.04</v>
      </c>
      <c r="G1607" s="6">
        <v>62.05</v>
      </c>
      <c r="H1607" s="6">
        <v>3.99</v>
      </c>
      <c r="I1607" s="7" t="s">
        <v>43</v>
      </c>
      <c r="J1607" s="7" t="s">
        <v>62</v>
      </c>
      <c r="K1607" s="7" t="s">
        <v>45</v>
      </c>
      <c r="L1607" s="7" t="s">
        <v>63</v>
      </c>
      <c r="M1607" s="7" t="s">
        <v>47</v>
      </c>
      <c r="N1607" s="7" t="s">
        <v>2716</v>
      </c>
      <c r="O1607" s="6">
        <v>0.55000000000000004</v>
      </c>
      <c r="P1607" s="7" t="s">
        <v>36</v>
      </c>
      <c r="Q1607" s="7" t="s">
        <v>49</v>
      </c>
      <c r="R1607" s="7" t="s">
        <v>75</v>
      </c>
      <c r="S1607" s="8" t="s">
        <v>2208</v>
      </c>
      <c r="T1607" s="6">
        <v>60060</v>
      </c>
      <c r="U1607" s="9">
        <v>42141</v>
      </c>
      <c r="V1607" s="9">
        <v>42142</v>
      </c>
      <c r="W1607" s="9" t="s">
        <v>2594</v>
      </c>
      <c r="X1607" s="10">
        <f>NETWORKDAYS(Table1[[#This Row],[Order Date]],Table1[[#This Row],[Ship Date]])</f>
        <v>1</v>
      </c>
      <c r="Y1607" s="6">
        <v>1644.0768</v>
      </c>
      <c r="Z1607" s="6">
        <v>40</v>
      </c>
      <c r="AA1607" s="6">
        <v>2382.7199999999998</v>
      </c>
      <c r="AB1607" s="6">
        <v>62.01</v>
      </c>
    </row>
    <row r="1608" spans="1:28" ht="64.5" x14ac:dyDescent="0.45">
      <c r="A1608" s="6">
        <v>3113</v>
      </c>
      <c r="B1608" s="6">
        <v>86860</v>
      </c>
      <c r="C1608" s="7" t="s">
        <v>2717</v>
      </c>
      <c r="D1608" s="8" t="s">
        <v>28</v>
      </c>
      <c r="E1608" s="7" t="s">
        <v>147</v>
      </c>
      <c r="F1608" s="6">
        <v>7.0000000000000007E-2</v>
      </c>
      <c r="G1608" s="6">
        <v>34.54</v>
      </c>
      <c r="H1608" s="6">
        <v>14.72</v>
      </c>
      <c r="I1608" s="7" t="s">
        <v>43</v>
      </c>
      <c r="J1608" s="7" t="s">
        <v>62</v>
      </c>
      <c r="K1608" s="7" t="s">
        <v>45</v>
      </c>
      <c r="L1608" s="7" t="s">
        <v>46</v>
      </c>
      <c r="M1608" s="7" t="s">
        <v>47</v>
      </c>
      <c r="N1608" s="7" t="s">
        <v>2718</v>
      </c>
      <c r="O1608" s="6">
        <v>0.37</v>
      </c>
      <c r="P1608" s="7" t="s">
        <v>36</v>
      </c>
      <c r="Q1608" s="7" t="s">
        <v>37</v>
      </c>
      <c r="R1608" s="7" t="s">
        <v>787</v>
      </c>
      <c r="S1608" s="8" t="s">
        <v>2719</v>
      </c>
      <c r="T1608" s="6">
        <v>70560</v>
      </c>
      <c r="U1608" s="9">
        <v>42141</v>
      </c>
      <c r="V1608" s="9">
        <v>42142</v>
      </c>
      <c r="W1608" s="9" t="s">
        <v>2594</v>
      </c>
      <c r="X1608" s="10">
        <f>NETWORKDAYS(Table1[[#This Row],[Order Date]],Table1[[#This Row],[Ship Date]])</f>
        <v>1</v>
      </c>
      <c r="Y1608" s="6">
        <v>-20.182259999999999</v>
      </c>
      <c r="Z1608" s="6">
        <v>17</v>
      </c>
      <c r="AA1608" s="6">
        <v>574.97</v>
      </c>
      <c r="AB1608" s="6">
        <v>34.47</v>
      </c>
    </row>
    <row r="1609" spans="1:28" ht="26.25" x14ac:dyDescent="0.45">
      <c r="A1609" s="6">
        <v>3113</v>
      </c>
      <c r="B1609" s="6">
        <v>86860</v>
      </c>
      <c r="C1609" s="7" t="s">
        <v>2717</v>
      </c>
      <c r="D1609" s="8" t="s">
        <v>28</v>
      </c>
      <c r="E1609" s="7" t="s">
        <v>147</v>
      </c>
      <c r="F1609" s="6">
        <v>0.02</v>
      </c>
      <c r="G1609" s="6">
        <v>12.28</v>
      </c>
      <c r="H1609" s="6">
        <v>6.47</v>
      </c>
      <c r="I1609" s="7" t="s">
        <v>43</v>
      </c>
      <c r="J1609" s="7" t="s">
        <v>62</v>
      </c>
      <c r="K1609" s="7" t="s">
        <v>45</v>
      </c>
      <c r="L1609" s="7" t="s">
        <v>55</v>
      </c>
      <c r="M1609" s="7" t="s">
        <v>47</v>
      </c>
      <c r="N1609" s="7" t="s">
        <v>957</v>
      </c>
      <c r="O1609" s="6">
        <v>0.38</v>
      </c>
      <c r="P1609" s="7" t="s">
        <v>36</v>
      </c>
      <c r="Q1609" s="7" t="s">
        <v>37</v>
      </c>
      <c r="R1609" s="7" t="s">
        <v>787</v>
      </c>
      <c r="S1609" s="8" t="s">
        <v>2719</v>
      </c>
      <c r="T1609" s="6">
        <v>70560</v>
      </c>
      <c r="U1609" s="9">
        <v>42141</v>
      </c>
      <c r="V1609" s="9">
        <v>42141</v>
      </c>
      <c r="W1609" s="9" t="s">
        <v>2594</v>
      </c>
      <c r="X1609" s="10">
        <f>NETWORKDAYS(Table1[[#This Row],[Order Date]],Table1[[#This Row],[Ship Date]])</f>
        <v>0</v>
      </c>
      <c r="Y1609" s="6">
        <v>-156.97219999999999</v>
      </c>
      <c r="Z1609" s="6">
        <v>9</v>
      </c>
      <c r="AA1609" s="6">
        <v>115.22</v>
      </c>
      <c r="AB1609" s="6">
        <v>12.26</v>
      </c>
    </row>
    <row r="1610" spans="1:28" ht="90" x14ac:dyDescent="0.45">
      <c r="A1610" s="6">
        <v>3113</v>
      </c>
      <c r="B1610" s="6">
        <v>86860</v>
      </c>
      <c r="C1610" s="7" t="s">
        <v>2717</v>
      </c>
      <c r="D1610" s="8" t="s">
        <v>28</v>
      </c>
      <c r="E1610" s="7" t="s">
        <v>147</v>
      </c>
      <c r="F1610" s="6">
        <v>0.06</v>
      </c>
      <c r="G1610" s="6">
        <v>34.58</v>
      </c>
      <c r="H1610" s="6">
        <v>8.99</v>
      </c>
      <c r="I1610" s="7" t="s">
        <v>54</v>
      </c>
      <c r="J1610" s="7" t="s">
        <v>62</v>
      </c>
      <c r="K1610" s="7" t="s">
        <v>45</v>
      </c>
      <c r="L1610" s="7" t="s">
        <v>105</v>
      </c>
      <c r="M1610" s="7" t="s">
        <v>94</v>
      </c>
      <c r="N1610" s="7" t="s">
        <v>2720</v>
      </c>
      <c r="O1610" s="6">
        <v>0.56000000000000005</v>
      </c>
      <c r="P1610" s="7" t="s">
        <v>36</v>
      </c>
      <c r="Q1610" s="7" t="s">
        <v>37</v>
      </c>
      <c r="R1610" s="7" t="s">
        <v>787</v>
      </c>
      <c r="S1610" s="8" t="s">
        <v>2719</v>
      </c>
      <c r="T1610" s="6">
        <v>70560</v>
      </c>
      <c r="U1610" s="9">
        <v>42141</v>
      </c>
      <c r="V1610" s="9">
        <v>42143</v>
      </c>
      <c r="W1610" s="9" t="s">
        <v>2594</v>
      </c>
      <c r="X1610" s="10">
        <f>NETWORKDAYS(Table1[[#This Row],[Order Date]],Table1[[#This Row],[Ship Date]])</f>
        <v>2</v>
      </c>
      <c r="Y1610" s="6">
        <v>384.5043</v>
      </c>
      <c r="Z1610" s="6">
        <v>13</v>
      </c>
      <c r="AA1610" s="6">
        <v>456.58</v>
      </c>
      <c r="AB1610" s="6">
        <v>34.520000000000003</v>
      </c>
    </row>
    <row r="1611" spans="1:28" ht="64.5" x14ac:dyDescent="0.45">
      <c r="A1611" s="6">
        <v>2035</v>
      </c>
      <c r="B1611" s="6">
        <v>87117</v>
      </c>
      <c r="C1611" s="7" t="s">
        <v>2721</v>
      </c>
      <c r="D1611" s="8" t="s">
        <v>28</v>
      </c>
      <c r="E1611" s="7" t="s">
        <v>29</v>
      </c>
      <c r="F1611" s="6">
        <v>0.1</v>
      </c>
      <c r="G1611" s="6">
        <v>1.89</v>
      </c>
      <c r="H1611" s="6">
        <v>0.76</v>
      </c>
      <c r="I1611" s="7" t="s">
        <v>43</v>
      </c>
      <c r="J1611" s="7" t="s">
        <v>44</v>
      </c>
      <c r="K1611" s="7" t="s">
        <v>45</v>
      </c>
      <c r="L1611" s="7" t="s">
        <v>409</v>
      </c>
      <c r="M1611" s="7" t="s">
        <v>56</v>
      </c>
      <c r="N1611" s="7" t="s">
        <v>2722</v>
      </c>
      <c r="O1611" s="6">
        <v>0.83</v>
      </c>
      <c r="P1611" s="7" t="s">
        <v>36</v>
      </c>
      <c r="Q1611" s="7" t="s">
        <v>37</v>
      </c>
      <c r="R1611" s="7" t="s">
        <v>96</v>
      </c>
      <c r="S1611" s="8" t="s">
        <v>1566</v>
      </c>
      <c r="T1611" s="6">
        <v>33403</v>
      </c>
      <c r="U1611" s="9">
        <v>42142</v>
      </c>
      <c r="V1611" s="9">
        <v>42144</v>
      </c>
      <c r="W1611" s="9" t="s">
        <v>2594</v>
      </c>
      <c r="X1611" s="10">
        <f>NETWORKDAYS(Table1[[#This Row],[Order Date]],Table1[[#This Row],[Ship Date]])</f>
        <v>3</v>
      </c>
      <c r="Y1611" s="6">
        <v>-40.432000000000002</v>
      </c>
      <c r="Z1611" s="6">
        <v>20</v>
      </c>
      <c r="AA1611" s="6">
        <v>36.72</v>
      </c>
      <c r="AB1611" s="6">
        <v>1.79</v>
      </c>
    </row>
    <row r="1612" spans="1:28" ht="51.75" x14ac:dyDescent="0.45">
      <c r="A1612" s="6">
        <v>1554</v>
      </c>
      <c r="B1612" s="6">
        <v>87485</v>
      </c>
      <c r="C1612" s="7" t="s">
        <v>1062</v>
      </c>
      <c r="D1612" s="8" t="s">
        <v>28</v>
      </c>
      <c r="E1612" s="7" t="s">
        <v>70</v>
      </c>
      <c r="F1612" s="6">
        <v>0.04</v>
      </c>
      <c r="G1612" s="6">
        <v>10.98</v>
      </c>
      <c r="H1612" s="6">
        <v>3.99</v>
      </c>
      <c r="I1612" s="7" t="s">
        <v>43</v>
      </c>
      <c r="J1612" s="7" t="s">
        <v>31</v>
      </c>
      <c r="K1612" s="7" t="s">
        <v>45</v>
      </c>
      <c r="L1612" s="7" t="s">
        <v>63</v>
      </c>
      <c r="M1612" s="7" t="s">
        <v>47</v>
      </c>
      <c r="N1612" s="7" t="s">
        <v>2393</v>
      </c>
      <c r="O1612" s="6">
        <v>0.57999999999999996</v>
      </c>
      <c r="P1612" s="7" t="s">
        <v>36</v>
      </c>
      <c r="Q1612" s="7" t="s">
        <v>37</v>
      </c>
      <c r="R1612" s="7" t="s">
        <v>38</v>
      </c>
      <c r="S1612" s="8" t="s">
        <v>1064</v>
      </c>
      <c r="T1612" s="6">
        <v>39503</v>
      </c>
      <c r="U1612" s="9">
        <v>42142</v>
      </c>
      <c r="V1612" s="9">
        <v>42142</v>
      </c>
      <c r="W1612" s="9" t="s">
        <v>2594</v>
      </c>
      <c r="X1612" s="10">
        <f>NETWORKDAYS(Table1[[#This Row],[Order Date]],Table1[[#This Row],[Ship Date]])</f>
        <v>1</v>
      </c>
      <c r="Y1612" s="6">
        <v>481.03199999999998</v>
      </c>
      <c r="Z1612" s="6">
        <v>15</v>
      </c>
      <c r="AA1612" s="6">
        <v>172.22</v>
      </c>
      <c r="AB1612" s="6">
        <v>10.94</v>
      </c>
    </row>
    <row r="1613" spans="1:28" ht="77.25" x14ac:dyDescent="0.45">
      <c r="A1613" s="6">
        <v>3086</v>
      </c>
      <c r="B1613" s="6">
        <v>88380</v>
      </c>
      <c r="C1613" s="7" t="s">
        <v>2723</v>
      </c>
      <c r="D1613" s="8" t="s">
        <v>28</v>
      </c>
      <c r="E1613" s="7" t="s">
        <v>70</v>
      </c>
      <c r="F1613" s="6">
        <v>0.05</v>
      </c>
      <c r="G1613" s="6">
        <v>39.99</v>
      </c>
      <c r="H1613" s="6">
        <v>10.25</v>
      </c>
      <c r="I1613" s="7" t="s">
        <v>54</v>
      </c>
      <c r="J1613" s="7" t="s">
        <v>44</v>
      </c>
      <c r="K1613" s="7" t="s">
        <v>71</v>
      </c>
      <c r="L1613" s="7" t="s">
        <v>93</v>
      </c>
      <c r="M1613" s="7" t="s">
        <v>47</v>
      </c>
      <c r="N1613" s="7" t="s">
        <v>2724</v>
      </c>
      <c r="O1613" s="6">
        <v>0.55000000000000004</v>
      </c>
      <c r="P1613" s="7" t="s">
        <v>36</v>
      </c>
      <c r="Q1613" s="7" t="s">
        <v>37</v>
      </c>
      <c r="R1613" s="7" t="s">
        <v>96</v>
      </c>
      <c r="S1613" s="8" t="s">
        <v>2725</v>
      </c>
      <c r="T1613" s="6">
        <v>34287</v>
      </c>
      <c r="U1613" s="9">
        <v>42142</v>
      </c>
      <c r="V1613" s="9">
        <v>42143</v>
      </c>
      <c r="W1613" s="9" t="s">
        <v>2594</v>
      </c>
      <c r="X1613" s="10">
        <f>NETWORKDAYS(Table1[[#This Row],[Order Date]],Table1[[#This Row],[Ship Date]])</f>
        <v>2</v>
      </c>
      <c r="Y1613" s="6">
        <v>4.29</v>
      </c>
      <c r="Z1613" s="6">
        <v>3</v>
      </c>
      <c r="AA1613" s="6">
        <v>130.91</v>
      </c>
      <c r="AB1613" s="6">
        <v>39.94</v>
      </c>
    </row>
    <row r="1614" spans="1:28" ht="77.25" x14ac:dyDescent="0.45">
      <c r="A1614" s="6">
        <v>487</v>
      </c>
      <c r="B1614" s="6">
        <v>91063</v>
      </c>
      <c r="C1614" s="7" t="s">
        <v>2726</v>
      </c>
      <c r="D1614" s="8" t="s">
        <v>78</v>
      </c>
      <c r="E1614" s="7" t="s">
        <v>86</v>
      </c>
      <c r="F1614" s="6">
        <v>0.1</v>
      </c>
      <c r="G1614" s="6">
        <v>3.36</v>
      </c>
      <c r="H1614" s="6">
        <v>6.27</v>
      </c>
      <c r="I1614" s="7" t="s">
        <v>54</v>
      </c>
      <c r="J1614" s="7" t="s">
        <v>62</v>
      </c>
      <c r="K1614" s="7" t="s">
        <v>45</v>
      </c>
      <c r="L1614" s="7" t="s">
        <v>46</v>
      </c>
      <c r="M1614" s="7" t="s">
        <v>47</v>
      </c>
      <c r="N1614" s="7" t="s">
        <v>515</v>
      </c>
      <c r="O1614" s="6">
        <v>0.4</v>
      </c>
      <c r="P1614" s="7" t="s">
        <v>36</v>
      </c>
      <c r="Q1614" s="7" t="s">
        <v>82</v>
      </c>
      <c r="R1614" s="7" t="s">
        <v>298</v>
      </c>
      <c r="S1614" s="8" t="s">
        <v>299</v>
      </c>
      <c r="T1614" s="6">
        <v>4073</v>
      </c>
      <c r="U1614" s="9">
        <v>42142</v>
      </c>
      <c r="V1614" s="9">
        <v>42143</v>
      </c>
      <c r="W1614" s="9" t="s">
        <v>2594</v>
      </c>
      <c r="X1614" s="10">
        <f>NETWORKDAYS(Table1[[#This Row],[Order Date]],Table1[[#This Row],[Ship Date]])</f>
        <v>2</v>
      </c>
      <c r="Y1614" s="6">
        <v>-67.0565</v>
      </c>
      <c r="Z1614" s="6">
        <v>5</v>
      </c>
      <c r="AA1614" s="6">
        <v>20.87</v>
      </c>
      <c r="AB1614" s="6">
        <v>3.26</v>
      </c>
    </row>
    <row r="1615" spans="1:28" ht="26.25" x14ac:dyDescent="0.45">
      <c r="A1615" s="6">
        <v>488</v>
      </c>
      <c r="B1615" s="6">
        <v>91063</v>
      </c>
      <c r="C1615" s="7" t="s">
        <v>2727</v>
      </c>
      <c r="D1615" s="8" t="s">
        <v>78</v>
      </c>
      <c r="E1615" s="7" t="s">
        <v>86</v>
      </c>
      <c r="F1615" s="6">
        <v>7.0000000000000007E-2</v>
      </c>
      <c r="G1615" s="6">
        <v>12.28</v>
      </c>
      <c r="H1615" s="6">
        <v>4.8600000000000003</v>
      </c>
      <c r="I1615" s="7" t="s">
        <v>43</v>
      </c>
      <c r="J1615" s="7" t="s">
        <v>62</v>
      </c>
      <c r="K1615" s="7" t="s">
        <v>45</v>
      </c>
      <c r="L1615" s="7" t="s">
        <v>55</v>
      </c>
      <c r="M1615" s="7" t="s">
        <v>47</v>
      </c>
      <c r="N1615" s="7" t="s">
        <v>566</v>
      </c>
      <c r="O1615" s="6">
        <v>0.38</v>
      </c>
      <c r="P1615" s="7" t="s">
        <v>36</v>
      </c>
      <c r="Q1615" s="7" t="s">
        <v>82</v>
      </c>
      <c r="R1615" s="7" t="s">
        <v>298</v>
      </c>
      <c r="S1615" s="8" t="s">
        <v>2643</v>
      </c>
      <c r="T1615" s="6">
        <v>4106</v>
      </c>
      <c r="U1615" s="9">
        <v>42142</v>
      </c>
      <c r="V1615" s="9">
        <v>42144</v>
      </c>
      <c r="W1615" s="9" t="s">
        <v>2594</v>
      </c>
      <c r="X1615" s="10">
        <f>NETWORKDAYS(Table1[[#This Row],[Order Date]],Table1[[#This Row],[Ship Date]])</f>
        <v>3</v>
      </c>
      <c r="Y1615" s="6">
        <v>-7.94</v>
      </c>
      <c r="Z1615" s="6">
        <v>2</v>
      </c>
      <c r="AA1615" s="6">
        <v>25.7</v>
      </c>
      <c r="AB1615" s="6">
        <v>12.21</v>
      </c>
    </row>
    <row r="1616" spans="1:28" ht="51.75" x14ac:dyDescent="0.45">
      <c r="A1616" s="6">
        <v>489</v>
      </c>
      <c r="B1616" s="6">
        <v>91063</v>
      </c>
      <c r="C1616" s="7" t="s">
        <v>2728</v>
      </c>
      <c r="D1616" s="8" t="s">
        <v>78</v>
      </c>
      <c r="E1616" s="7" t="s">
        <v>86</v>
      </c>
      <c r="F1616" s="6">
        <v>0.09</v>
      </c>
      <c r="G1616" s="6">
        <v>20.99</v>
      </c>
      <c r="H1616" s="6">
        <v>0.99</v>
      </c>
      <c r="I1616" s="7" t="s">
        <v>43</v>
      </c>
      <c r="J1616" s="7" t="s">
        <v>62</v>
      </c>
      <c r="K1616" s="7" t="s">
        <v>71</v>
      </c>
      <c r="L1616" s="7" t="s">
        <v>234</v>
      </c>
      <c r="M1616" s="7" t="s">
        <v>56</v>
      </c>
      <c r="N1616" s="7" t="s">
        <v>606</v>
      </c>
      <c r="O1616" s="6">
        <v>0.56999999999999995</v>
      </c>
      <c r="P1616" s="7" t="s">
        <v>36</v>
      </c>
      <c r="Q1616" s="7" t="s">
        <v>82</v>
      </c>
      <c r="R1616" s="7" t="s">
        <v>152</v>
      </c>
      <c r="S1616" s="8" t="s">
        <v>2729</v>
      </c>
      <c r="T1616" s="6">
        <v>2062</v>
      </c>
      <c r="U1616" s="9">
        <v>42142</v>
      </c>
      <c r="V1616" s="9">
        <v>42142</v>
      </c>
      <c r="W1616" s="9" t="s">
        <v>2594</v>
      </c>
      <c r="X1616" s="10">
        <f>NETWORKDAYS(Table1[[#This Row],[Order Date]],Table1[[#This Row],[Ship Date]])</f>
        <v>1</v>
      </c>
      <c r="Y1616" s="6">
        <v>122.292</v>
      </c>
      <c r="Z1616" s="6">
        <v>14</v>
      </c>
      <c r="AA1616" s="6">
        <v>229.57</v>
      </c>
      <c r="AB1616" s="6">
        <v>20.9</v>
      </c>
    </row>
    <row r="1617" spans="1:28" ht="51.75" x14ac:dyDescent="0.45">
      <c r="A1617" s="6">
        <v>266</v>
      </c>
      <c r="B1617" s="6">
        <v>90593</v>
      </c>
      <c r="C1617" s="7" t="s">
        <v>2690</v>
      </c>
      <c r="D1617" s="8" t="s">
        <v>42</v>
      </c>
      <c r="E1617" s="7" t="s">
        <v>147</v>
      </c>
      <c r="F1617" s="6">
        <v>0</v>
      </c>
      <c r="G1617" s="6">
        <v>73.98</v>
      </c>
      <c r="H1617" s="6">
        <v>12.14</v>
      </c>
      <c r="I1617" s="7" t="s">
        <v>54</v>
      </c>
      <c r="J1617" s="7" t="s">
        <v>62</v>
      </c>
      <c r="K1617" s="7" t="s">
        <v>71</v>
      </c>
      <c r="L1617" s="7" t="s">
        <v>93</v>
      </c>
      <c r="M1617" s="7" t="s">
        <v>47</v>
      </c>
      <c r="N1617" s="7" t="s">
        <v>1662</v>
      </c>
      <c r="O1617" s="6">
        <v>0.67</v>
      </c>
      <c r="P1617" s="7" t="s">
        <v>36</v>
      </c>
      <c r="Q1617" s="7" t="s">
        <v>49</v>
      </c>
      <c r="R1617" s="7" t="s">
        <v>236</v>
      </c>
      <c r="S1617" s="8" t="s">
        <v>2691</v>
      </c>
      <c r="T1617" s="6">
        <v>78207</v>
      </c>
      <c r="U1617" s="9">
        <v>42142</v>
      </c>
      <c r="V1617" s="9">
        <v>42144</v>
      </c>
      <c r="W1617" s="9" t="s">
        <v>2594</v>
      </c>
      <c r="X1617" s="10">
        <f>NETWORKDAYS(Table1[[#This Row],[Order Date]],Table1[[#This Row],[Ship Date]])</f>
        <v>3</v>
      </c>
      <c r="Y1617" s="6">
        <v>326.25</v>
      </c>
      <c r="Z1617" s="6">
        <v>17</v>
      </c>
      <c r="AA1617" s="6">
        <v>1300.81</v>
      </c>
      <c r="AB1617" s="6">
        <v>73.98</v>
      </c>
    </row>
    <row r="1618" spans="1:28" ht="77.25" x14ac:dyDescent="0.45">
      <c r="A1618" s="6">
        <v>1433</v>
      </c>
      <c r="B1618" s="6">
        <v>86828</v>
      </c>
      <c r="C1618" s="7" t="s">
        <v>1988</v>
      </c>
      <c r="D1618" s="8" t="s">
        <v>42</v>
      </c>
      <c r="E1618" s="7" t="s">
        <v>70</v>
      </c>
      <c r="F1618" s="6">
        <v>7.0000000000000007E-2</v>
      </c>
      <c r="G1618" s="6">
        <v>300.98</v>
      </c>
      <c r="H1618" s="6">
        <v>64.73</v>
      </c>
      <c r="I1618" s="7" t="s">
        <v>30</v>
      </c>
      <c r="J1618" s="7" t="s">
        <v>62</v>
      </c>
      <c r="K1618" s="7" t="s">
        <v>32</v>
      </c>
      <c r="L1618" s="7" t="s">
        <v>80</v>
      </c>
      <c r="M1618" s="7" t="s">
        <v>73</v>
      </c>
      <c r="N1618" s="7" t="s">
        <v>1255</v>
      </c>
      <c r="O1618" s="6">
        <v>0.56000000000000005</v>
      </c>
      <c r="P1618" s="7" t="s">
        <v>36</v>
      </c>
      <c r="Q1618" s="7" t="s">
        <v>49</v>
      </c>
      <c r="R1618" s="7" t="s">
        <v>256</v>
      </c>
      <c r="S1618" s="8" t="s">
        <v>1990</v>
      </c>
      <c r="T1618" s="6">
        <v>47130</v>
      </c>
      <c r="U1618" s="9">
        <v>42143</v>
      </c>
      <c r="V1618" s="9">
        <v>42145</v>
      </c>
      <c r="W1618" s="9" t="s">
        <v>2594</v>
      </c>
      <c r="X1618" s="10">
        <f>NETWORKDAYS(Table1[[#This Row],[Order Date]],Table1[[#This Row],[Ship Date]])</f>
        <v>3</v>
      </c>
      <c r="Y1618" s="6">
        <v>1399.64</v>
      </c>
      <c r="Z1618" s="6">
        <v>14</v>
      </c>
      <c r="AA1618" s="6">
        <v>4285.5600000000004</v>
      </c>
      <c r="AB1618" s="6">
        <v>300.91000000000003</v>
      </c>
    </row>
    <row r="1619" spans="1:28" ht="39" x14ac:dyDescent="0.45">
      <c r="A1619" s="6">
        <v>1433</v>
      </c>
      <c r="B1619" s="6">
        <v>86828</v>
      </c>
      <c r="C1619" s="7" t="s">
        <v>1988</v>
      </c>
      <c r="D1619" s="8" t="s">
        <v>42</v>
      </c>
      <c r="E1619" s="7" t="s">
        <v>70</v>
      </c>
      <c r="F1619" s="6">
        <v>0.01</v>
      </c>
      <c r="G1619" s="6">
        <v>20.98</v>
      </c>
      <c r="H1619" s="6">
        <v>45</v>
      </c>
      <c r="I1619" s="7" t="s">
        <v>30</v>
      </c>
      <c r="J1619" s="7" t="s">
        <v>62</v>
      </c>
      <c r="K1619" s="7" t="s">
        <v>45</v>
      </c>
      <c r="L1619" s="7" t="s">
        <v>187</v>
      </c>
      <c r="M1619" s="7" t="s">
        <v>73</v>
      </c>
      <c r="N1619" s="7" t="s">
        <v>2730</v>
      </c>
      <c r="O1619" s="6">
        <v>0.61</v>
      </c>
      <c r="P1619" s="7" t="s">
        <v>36</v>
      </c>
      <c r="Q1619" s="7" t="s">
        <v>49</v>
      </c>
      <c r="R1619" s="7" t="s">
        <v>256</v>
      </c>
      <c r="S1619" s="8" t="s">
        <v>1990</v>
      </c>
      <c r="T1619" s="6">
        <v>47130</v>
      </c>
      <c r="U1619" s="9">
        <v>42143</v>
      </c>
      <c r="V1619" s="9">
        <v>42143</v>
      </c>
      <c r="W1619" s="9" t="s">
        <v>2594</v>
      </c>
      <c r="X1619" s="10">
        <f>NETWORKDAYS(Table1[[#This Row],[Order Date]],Table1[[#This Row],[Ship Date]])</f>
        <v>1</v>
      </c>
      <c r="Y1619" s="6">
        <v>232.642</v>
      </c>
      <c r="Z1619" s="6">
        <v>28</v>
      </c>
      <c r="AA1619" s="6">
        <v>631.37</v>
      </c>
      <c r="AB1619" s="6">
        <v>20.97</v>
      </c>
    </row>
    <row r="1620" spans="1:28" ht="51.75" x14ac:dyDescent="0.45">
      <c r="A1620" s="6">
        <v>2431</v>
      </c>
      <c r="B1620" s="6">
        <v>5920</v>
      </c>
      <c r="C1620" s="7" t="s">
        <v>2731</v>
      </c>
      <c r="D1620" s="8" t="s">
        <v>53</v>
      </c>
      <c r="E1620" s="7" t="s">
        <v>70</v>
      </c>
      <c r="F1620" s="6">
        <v>7.0000000000000007E-2</v>
      </c>
      <c r="G1620" s="6">
        <v>155.06</v>
      </c>
      <c r="H1620" s="6">
        <v>7.07</v>
      </c>
      <c r="I1620" s="7" t="s">
        <v>43</v>
      </c>
      <c r="J1620" s="7" t="s">
        <v>44</v>
      </c>
      <c r="K1620" s="7" t="s">
        <v>45</v>
      </c>
      <c r="L1620" s="7" t="s">
        <v>187</v>
      </c>
      <c r="M1620" s="7" t="s">
        <v>47</v>
      </c>
      <c r="N1620" s="7" t="s">
        <v>2732</v>
      </c>
      <c r="O1620" s="6">
        <v>0.59</v>
      </c>
      <c r="P1620" s="7" t="s">
        <v>36</v>
      </c>
      <c r="Q1620" s="7" t="s">
        <v>58</v>
      </c>
      <c r="R1620" s="7" t="s">
        <v>59</v>
      </c>
      <c r="S1620" s="8" t="s">
        <v>68</v>
      </c>
      <c r="T1620" s="6">
        <v>90004</v>
      </c>
      <c r="U1620" s="9">
        <v>42143</v>
      </c>
      <c r="V1620" s="9">
        <v>42143</v>
      </c>
      <c r="W1620" s="9" t="s">
        <v>2594</v>
      </c>
      <c r="X1620" s="10">
        <f>NETWORKDAYS(Table1[[#This Row],[Order Date]],Table1[[#This Row],[Ship Date]])</f>
        <v>1</v>
      </c>
      <c r="Y1620" s="6">
        <v>-121.75</v>
      </c>
      <c r="Z1620" s="6">
        <v>14</v>
      </c>
      <c r="AA1620" s="6">
        <v>2039.07</v>
      </c>
      <c r="AB1620" s="6">
        <v>154.99</v>
      </c>
    </row>
    <row r="1621" spans="1:28" ht="51.75" x14ac:dyDescent="0.45">
      <c r="A1621" s="6">
        <v>2432</v>
      </c>
      <c r="B1621" s="6">
        <v>89096</v>
      </c>
      <c r="C1621" s="7" t="s">
        <v>839</v>
      </c>
      <c r="D1621" s="8" t="s">
        <v>42</v>
      </c>
      <c r="E1621" s="7" t="s">
        <v>70</v>
      </c>
      <c r="F1621" s="6">
        <v>7.0000000000000007E-2</v>
      </c>
      <c r="G1621" s="6">
        <v>155.06</v>
      </c>
      <c r="H1621" s="6">
        <v>7.07</v>
      </c>
      <c r="I1621" s="7" t="s">
        <v>43</v>
      </c>
      <c r="J1621" s="7" t="s">
        <v>44</v>
      </c>
      <c r="K1621" s="7" t="s">
        <v>45</v>
      </c>
      <c r="L1621" s="7" t="s">
        <v>187</v>
      </c>
      <c r="M1621" s="7" t="s">
        <v>47</v>
      </c>
      <c r="N1621" s="7" t="s">
        <v>2732</v>
      </c>
      <c r="O1621" s="6">
        <v>0.59</v>
      </c>
      <c r="P1621" s="7" t="s">
        <v>36</v>
      </c>
      <c r="Q1621" s="7" t="s">
        <v>49</v>
      </c>
      <c r="R1621" s="7" t="s">
        <v>567</v>
      </c>
      <c r="S1621" s="8" t="s">
        <v>840</v>
      </c>
      <c r="T1621" s="6">
        <v>73110</v>
      </c>
      <c r="U1621" s="9">
        <v>42143</v>
      </c>
      <c r="V1621" s="9">
        <v>42143</v>
      </c>
      <c r="W1621" s="9" t="s">
        <v>2594</v>
      </c>
      <c r="X1621" s="10">
        <f>NETWORKDAYS(Table1[[#This Row],[Order Date]],Table1[[#This Row],[Ship Date]])</f>
        <v>1</v>
      </c>
      <c r="Y1621" s="6">
        <v>24.35</v>
      </c>
      <c r="Z1621" s="6">
        <v>3</v>
      </c>
      <c r="AA1621" s="6">
        <v>436.94</v>
      </c>
      <c r="AB1621" s="6">
        <v>154.99</v>
      </c>
    </row>
    <row r="1622" spans="1:28" ht="77.25" x14ac:dyDescent="0.45">
      <c r="A1622" s="6">
        <v>3264</v>
      </c>
      <c r="B1622" s="6">
        <v>89835</v>
      </c>
      <c r="C1622" s="7" t="s">
        <v>2733</v>
      </c>
      <c r="D1622" s="8" t="s">
        <v>53</v>
      </c>
      <c r="E1622" s="7" t="s">
        <v>86</v>
      </c>
      <c r="F1622" s="6">
        <v>0.04</v>
      </c>
      <c r="G1622" s="6">
        <v>9.99</v>
      </c>
      <c r="H1622" s="6">
        <v>11.59</v>
      </c>
      <c r="I1622" s="7" t="s">
        <v>43</v>
      </c>
      <c r="J1622" s="7" t="s">
        <v>62</v>
      </c>
      <c r="K1622" s="7" t="s">
        <v>45</v>
      </c>
      <c r="L1622" s="7" t="s">
        <v>55</v>
      </c>
      <c r="M1622" s="7" t="s">
        <v>47</v>
      </c>
      <c r="N1622" s="7" t="s">
        <v>372</v>
      </c>
      <c r="O1622" s="6">
        <v>0.4</v>
      </c>
      <c r="P1622" s="7" t="s">
        <v>36</v>
      </c>
      <c r="Q1622" s="7" t="s">
        <v>58</v>
      </c>
      <c r="R1622" s="7" t="s">
        <v>59</v>
      </c>
      <c r="S1622" s="8" t="s">
        <v>2734</v>
      </c>
      <c r="T1622" s="6">
        <v>95501</v>
      </c>
      <c r="U1622" s="9">
        <v>42143</v>
      </c>
      <c r="V1622" s="9">
        <v>42145</v>
      </c>
      <c r="W1622" s="9" t="s">
        <v>2594</v>
      </c>
      <c r="X1622" s="10">
        <f>NETWORKDAYS(Table1[[#This Row],[Order Date]],Table1[[#This Row],[Ship Date]])</f>
        <v>3</v>
      </c>
      <c r="Y1622" s="6">
        <v>-92.32</v>
      </c>
      <c r="Z1622" s="6">
        <v>5</v>
      </c>
      <c r="AA1622" s="6">
        <v>52.09</v>
      </c>
      <c r="AB1622" s="6">
        <v>9.9499999999999993</v>
      </c>
    </row>
    <row r="1623" spans="1:28" ht="51.75" x14ac:dyDescent="0.45">
      <c r="A1623" s="6">
        <v>918</v>
      </c>
      <c r="B1623" s="6">
        <v>90493</v>
      </c>
      <c r="C1623" s="7" t="s">
        <v>261</v>
      </c>
      <c r="D1623" s="8" t="s">
        <v>53</v>
      </c>
      <c r="E1623" s="7" t="s">
        <v>29</v>
      </c>
      <c r="F1623" s="6">
        <v>0.09</v>
      </c>
      <c r="G1623" s="6">
        <v>58.14</v>
      </c>
      <c r="H1623" s="6">
        <v>36.61</v>
      </c>
      <c r="I1623" s="7" t="s">
        <v>30</v>
      </c>
      <c r="J1623" s="7" t="s">
        <v>62</v>
      </c>
      <c r="K1623" s="7" t="s">
        <v>32</v>
      </c>
      <c r="L1623" s="7" t="s">
        <v>88</v>
      </c>
      <c r="M1623" s="7" t="s">
        <v>34</v>
      </c>
      <c r="N1623" s="7" t="s">
        <v>1817</v>
      </c>
      <c r="O1623" s="6">
        <v>0.61</v>
      </c>
      <c r="P1623" s="7" t="s">
        <v>36</v>
      </c>
      <c r="Q1623" s="7" t="s">
        <v>58</v>
      </c>
      <c r="R1623" s="7" t="s">
        <v>59</v>
      </c>
      <c r="S1623" s="8" t="s">
        <v>263</v>
      </c>
      <c r="T1623" s="6">
        <v>91730</v>
      </c>
      <c r="U1623" s="9">
        <v>42144</v>
      </c>
      <c r="V1623" s="9">
        <v>42145</v>
      </c>
      <c r="W1623" s="9" t="s">
        <v>2594</v>
      </c>
      <c r="X1623" s="10">
        <f>NETWORKDAYS(Table1[[#This Row],[Order Date]],Table1[[#This Row],[Ship Date]])</f>
        <v>2</v>
      </c>
      <c r="Y1623" s="6">
        <v>187.41200000000001</v>
      </c>
      <c r="Z1623" s="6">
        <v>39</v>
      </c>
      <c r="AA1623" s="6">
        <v>2115.06</v>
      </c>
      <c r="AB1623" s="6">
        <v>58.05</v>
      </c>
    </row>
    <row r="1624" spans="1:28" ht="64.5" x14ac:dyDescent="0.45">
      <c r="A1624" s="6">
        <v>2973</v>
      </c>
      <c r="B1624" s="6">
        <v>87187</v>
      </c>
      <c r="C1624" s="7" t="s">
        <v>285</v>
      </c>
      <c r="D1624" s="8" t="s">
        <v>42</v>
      </c>
      <c r="E1624" s="7" t="s">
        <v>29</v>
      </c>
      <c r="F1624" s="6">
        <v>0.1</v>
      </c>
      <c r="G1624" s="6">
        <v>442.14</v>
      </c>
      <c r="H1624" s="6">
        <v>14.7</v>
      </c>
      <c r="I1624" s="7" t="s">
        <v>30</v>
      </c>
      <c r="J1624" s="7" t="s">
        <v>87</v>
      </c>
      <c r="K1624" s="7" t="s">
        <v>71</v>
      </c>
      <c r="L1624" s="7" t="s">
        <v>72</v>
      </c>
      <c r="M1624" s="7" t="s">
        <v>73</v>
      </c>
      <c r="N1624" s="7" t="s">
        <v>1222</v>
      </c>
      <c r="O1624" s="6">
        <v>0.56000000000000005</v>
      </c>
      <c r="P1624" s="7" t="s">
        <v>36</v>
      </c>
      <c r="Q1624" s="7" t="s">
        <v>49</v>
      </c>
      <c r="R1624" s="7" t="s">
        <v>200</v>
      </c>
      <c r="S1624" s="8" t="s">
        <v>287</v>
      </c>
      <c r="T1624" s="6">
        <v>53151</v>
      </c>
      <c r="U1624" s="9">
        <v>42144</v>
      </c>
      <c r="V1624" s="9">
        <v>42145</v>
      </c>
      <c r="W1624" s="9" t="s">
        <v>2594</v>
      </c>
      <c r="X1624" s="10">
        <f>NETWORKDAYS(Table1[[#This Row],[Order Date]],Table1[[#This Row],[Ship Date]])</f>
        <v>2</v>
      </c>
      <c r="Y1624" s="6">
        <v>137.68794</v>
      </c>
      <c r="Z1624" s="6">
        <v>6</v>
      </c>
      <c r="AA1624" s="6">
        <v>2411.4299999999998</v>
      </c>
      <c r="AB1624" s="6">
        <v>442.04</v>
      </c>
    </row>
    <row r="1625" spans="1:28" ht="77.25" x14ac:dyDescent="0.45">
      <c r="A1625" s="6">
        <v>1159</v>
      </c>
      <c r="B1625" s="6">
        <v>90854</v>
      </c>
      <c r="C1625" s="7" t="s">
        <v>2735</v>
      </c>
      <c r="D1625" s="8" t="s">
        <v>78</v>
      </c>
      <c r="E1625" s="7" t="s">
        <v>70</v>
      </c>
      <c r="F1625" s="6">
        <v>0.04</v>
      </c>
      <c r="G1625" s="6">
        <v>100.98</v>
      </c>
      <c r="H1625" s="6">
        <v>35.840000000000003</v>
      </c>
      <c r="I1625" s="7" t="s">
        <v>30</v>
      </c>
      <c r="J1625" s="7" t="s">
        <v>44</v>
      </c>
      <c r="K1625" s="7" t="s">
        <v>32</v>
      </c>
      <c r="L1625" s="7" t="s">
        <v>88</v>
      </c>
      <c r="M1625" s="7" t="s">
        <v>34</v>
      </c>
      <c r="N1625" s="7" t="s">
        <v>89</v>
      </c>
      <c r="O1625" s="6">
        <v>0.62</v>
      </c>
      <c r="P1625" s="7" t="s">
        <v>36</v>
      </c>
      <c r="Q1625" s="7" t="s">
        <v>82</v>
      </c>
      <c r="R1625" s="7" t="s">
        <v>275</v>
      </c>
      <c r="S1625" s="8" t="s">
        <v>2736</v>
      </c>
      <c r="T1625" s="6">
        <v>7086</v>
      </c>
      <c r="U1625" s="9">
        <v>42144</v>
      </c>
      <c r="V1625" s="9">
        <v>42145</v>
      </c>
      <c r="W1625" s="9" t="s">
        <v>2594</v>
      </c>
      <c r="X1625" s="10">
        <f>NETWORKDAYS(Table1[[#This Row],[Order Date]],Table1[[#This Row],[Ship Date]])</f>
        <v>2</v>
      </c>
      <c r="Y1625" s="6">
        <v>-152.76</v>
      </c>
      <c r="Z1625" s="6">
        <v>1</v>
      </c>
      <c r="AA1625" s="6">
        <v>110.75</v>
      </c>
      <c r="AB1625" s="6">
        <v>100.94</v>
      </c>
    </row>
    <row r="1626" spans="1:28" ht="102.75" x14ac:dyDescent="0.45">
      <c r="A1626" s="6">
        <v>2346</v>
      </c>
      <c r="B1626" s="6">
        <v>89505</v>
      </c>
      <c r="C1626" s="7" t="s">
        <v>1428</v>
      </c>
      <c r="D1626" s="8" t="s">
        <v>28</v>
      </c>
      <c r="E1626" s="7" t="s">
        <v>70</v>
      </c>
      <c r="F1626" s="6">
        <v>0.1</v>
      </c>
      <c r="G1626" s="6">
        <v>218.75</v>
      </c>
      <c r="H1626" s="6">
        <v>69.64</v>
      </c>
      <c r="I1626" s="7" t="s">
        <v>30</v>
      </c>
      <c r="J1626" s="7" t="s">
        <v>62</v>
      </c>
      <c r="K1626" s="7" t="s">
        <v>32</v>
      </c>
      <c r="L1626" s="7" t="s">
        <v>33</v>
      </c>
      <c r="M1626" s="7" t="s">
        <v>34</v>
      </c>
      <c r="N1626" s="7" t="s">
        <v>1163</v>
      </c>
      <c r="O1626" s="6">
        <v>0.77</v>
      </c>
      <c r="P1626" s="7" t="s">
        <v>36</v>
      </c>
      <c r="Q1626" s="7" t="s">
        <v>37</v>
      </c>
      <c r="R1626" s="7" t="s">
        <v>364</v>
      </c>
      <c r="S1626" s="8" t="s">
        <v>1429</v>
      </c>
      <c r="T1626" s="6">
        <v>40258</v>
      </c>
      <c r="U1626" s="9">
        <v>42144</v>
      </c>
      <c r="V1626" s="9">
        <v>42145</v>
      </c>
      <c r="W1626" s="9" t="s">
        <v>2594</v>
      </c>
      <c r="X1626" s="10">
        <f>NETWORKDAYS(Table1[[#This Row],[Order Date]],Table1[[#This Row],[Ship Date]])</f>
        <v>2</v>
      </c>
      <c r="Y1626" s="6">
        <v>62.298000000000002</v>
      </c>
      <c r="Z1626" s="6">
        <v>17</v>
      </c>
      <c r="AA1626" s="6">
        <v>2805.18</v>
      </c>
      <c r="AB1626" s="6">
        <v>218.65</v>
      </c>
    </row>
    <row r="1627" spans="1:28" ht="51.75" x14ac:dyDescent="0.45">
      <c r="A1627" s="6">
        <v>2825</v>
      </c>
      <c r="B1627" s="6">
        <v>89497</v>
      </c>
      <c r="C1627" s="7" t="s">
        <v>2737</v>
      </c>
      <c r="D1627" s="8" t="s">
        <v>53</v>
      </c>
      <c r="E1627" s="7" t="s">
        <v>79</v>
      </c>
      <c r="F1627" s="6">
        <v>0.02</v>
      </c>
      <c r="G1627" s="6">
        <v>27.48</v>
      </c>
      <c r="H1627" s="6">
        <v>4</v>
      </c>
      <c r="I1627" s="7" t="s">
        <v>43</v>
      </c>
      <c r="J1627" s="7" t="s">
        <v>44</v>
      </c>
      <c r="K1627" s="7" t="s">
        <v>71</v>
      </c>
      <c r="L1627" s="7" t="s">
        <v>93</v>
      </c>
      <c r="M1627" s="7" t="s">
        <v>47</v>
      </c>
      <c r="N1627" s="7" t="s">
        <v>801</v>
      </c>
      <c r="O1627" s="6">
        <v>0.75</v>
      </c>
      <c r="P1627" s="7" t="s">
        <v>36</v>
      </c>
      <c r="Q1627" s="7" t="s">
        <v>58</v>
      </c>
      <c r="R1627" s="7" t="s">
        <v>184</v>
      </c>
      <c r="S1627" s="8" t="s">
        <v>846</v>
      </c>
      <c r="T1627" s="6">
        <v>83701</v>
      </c>
      <c r="U1627" s="9">
        <v>42144</v>
      </c>
      <c r="V1627" s="9">
        <v>42151</v>
      </c>
      <c r="W1627" s="9" t="s">
        <v>2594</v>
      </c>
      <c r="X1627" s="10">
        <f>NETWORKDAYS(Table1[[#This Row],[Order Date]],Table1[[#This Row],[Ship Date]])</f>
        <v>6</v>
      </c>
      <c r="Y1627" s="6">
        <v>19.308</v>
      </c>
      <c r="Z1627" s="6">
        <v>3</v>
      </c>
      <c r="AA1627" s="6">
        <v>87.21</v>
      </c>
      <c r="AB1627" s="6">
        <v>27.46</v>
      </c>
    </row>
    <row r="1628" spans="1:28" ht="77.25" x14ac:dyDescent="0.45">
      <c r="A1628" s="6">
        <v>2825</v>
      </c>
      <c r="B1628" s="6">
        <v>89497</v>
      </c>
      <c r="C1628" s="7" t="s">
        <v>2737</v>
      </c>
      <c r="D1628" s="8" t="s">
        <v>53</v>
      </c>
      <c r="E1628" s="7" t="s">
        <v>79</v>
      </c>
      <c r="F1628" s="6">
        <v>0.08</v>
      </c>
      <c r="G1628" s="6">
        <v>10.06</v>
      </c>
      <c r="H1628" s="6">
        <v>2.06</v>
      </c>
      <c r="I1628" s="7" t="s">
        <v>43</v>
      </c>
      <c r="J1628" s="7" t="s">
        <v>44</v>
      </c>
      <c r="K1628" s="7" t="s">
        <v>45</v>
      </c>
      <c r="L1628" s="7" t="s">
        <v>55</v>
      </c>
      <c r="M1628" s="7" t="s">
        <v>56</v>
      </c>
      <c r="N1628" s="7" t="s">
        <v>689</v>
      </c>
      <c r="O1628" s="6">
        <v>0.39</v>
      </c>
      <c r="P1628" s="7" t="s">
        <v>36</v>
      </c>
      <c r="Q1628" s="7" t="s">
        <v>58</v>
      </c>
      <c r="R1628" s="7" t="s">
        <v>184</v>
      </c>
      <c r="S1628" s="8" t="s">
        <v>846</v>
      </c>
      <c r="T1628" s="6">
        <v>83701</v>
      </c>
      <c r="U1628" s="9">
        <v>42144</v>
      </c>
      <c r="V1628" s="9">
        <v>42148</v>
      </c>
      <c r="W1628" s="9" t="s">
        <v>2594</v>
      </c>
      <c r="X1628" s="10">
        <f>NETWORKDAYS(Table1[[#This Row],[Order Date]],Table1[[#This Row],[Ship Date]])</f>
        <v>3</v>
      </c>
      <c r="Y1628" s="6">
        <v>0.33</v>
      </c>
      <c r="Z1628" s="6">
        <v>4</v>
      </c>
      <c r="AA1628" s="6">
        <v>40.15</v>
      </c>
      <c r="AB1628" s="6">
        <v>9.98</v>
      </c>
    </row>
    <row r="1629" spans="1:28" ht="77.25" x14ac:dyDescent="0.45">
      <c r="A1629" s="6">
        <v>699</v>
      </c>
      <c r="B1629" s="6">
        <v>3042</v>
      </c>
      <c r="C1629" s="7" t="s">
        <v>507</v>
      </c>
      <c r="D1629" s="8" t="s">
        <v>53</v>
      </c>
      <c r="E1629" s="7" t="s">
        <v>86</v>
      </c>
      <c r="F1629" s="6">
        <v>0.1</v>
      </c>
      <c r="G1629" s="6">
        <v>4.26</v>
      </c>
      <c r="H1629" s="6">
        <v>1.2</v>
      </c>
      <c r="I1629" s="7" t="s">
        <v>43</v>
      </c>
      <c r="J1629" s="7" t="s">
        <v>44</v>
      </c>
      <c r="K1629" s="7" t="s">
        <v>45</v>
      </c>
      <c r="L1629" s="7" t="s">
        <v>105</v>
      </c>
      <c r="M1629" s="7" t="s">
        <v>56</v>
      </c>
      <c r="N1629" s="7" t="s">
        <v>106</v>
      </c>
      <c r="O1629" s="6">
        <v>0.44</v>
      </c>
      <c r="P1629" s="7" t="s">
        <v>36</v>
      </c>
      <c r="Q1629" s="7" t="s">
        <v>58</v>
      </c>
      <c r="R1629" s="7" t="s">
        <v>59</v>
      </c>
      <c r="S1629" s="8" t="s">
        <v>68</v>
      </c>
      <c r="T1629" s="6">
        <v>90041</v>
      </c>
      <c r="U1629" s="9">
        <v>42144</v>
      </c>
      <c r="V1629" s="9">
        <v>42145</v>
      </c>
      <c r="W1629" s="9" t="s">
        <v>2594</v>
      </c>
      <c r="X1629" s="10">
        <f>NETWORKDAYS(Table1[[#This Row],[Order Date]],Table1[[#This Row],[Ship Date]])</f>
        <v>2</v>
      </c>
      <c r="Y1629" s="6">
        <v>15.42</v>
      </c>
      <c r="Z1629" s="6">
        <v>88</v>
      </c>
      <c r="AA1629" s="6">
        <v>351.56</v>
      </c>
      <c r="AB1629" s="6">
        <v>4.16</v>
      </c>
    </row>
    <row r="1630" spans="1:28" ht="77.25" x14ac:dyDescent="0.45">
      <c r="A1630" s="6">
        <v>700</v>
      </c>
      <c r="B1630" s="6">
        <v>87980</v>
      </c>
      <c r="C1630" s="7" t="s">
        <v>2738</v>
      </c>
      <c r="D1630" s="8" t="s">
        <v>53</v>
      </c>
      <c r="E1630" s="7" t="s">
        <v>86</v>
      </c>
      <c r="F1630" s="6">
        <v>0.1</v>
      </c>
      <c r="G1630" s="6">
        <v>4.26</v>
      </c>
      <c r="H1630" s="6">
        <v>1.2</v>
      </c>
      <c r="I1630" s="7" t="s">
        <v>43</v>
      </c>
      <c r="J1630" s="7" t="s">
        <v>44</v>
      </c>
      <c r="K1630" s="7" t="s">
        <v>45</v>
      </c>
      <c r="L1630" s="7" t="s">
        <v>105</v>
      </c>
      <c r="M1630" s="7" t="s">
        <v>56</v>
      </c>
      <c r="N1630" s="7" t="s">
        <v>106</v>
      </c>
      <c r="O1630" s="6">
        <v>0.44</v>
      </c>
      <c r="P1630" s="7" t="s">
        <v>36</v>
      </c>
      <c r="Q1630" s="7" t="s">
        <v>58</v>
      </c>
      <c r="R1630" s="7" t="s">
        <v>59</v>
      </c>
      <c r="S1630" s="8" t="s">
        <v>1093</v>
      </c>
      <c r="T1630" s="6">
        <v>93454</v>
      </c>
      <c r="U1630" s="9">
        <v>42144</v>
      </c>
      <c r="V1630" s="9">
        <v>42145</v>
      </c>
      <c r="W1630" s="9" t="s">
        <v>2594</v>
      </c>
      <c r="X1630" s="10">
        <f>NETWORKDAYS(Table1[[#This Row],[Order Date]],Table1[[#This Row],[Ship Date]])</f>
        <v>2</v>
      </c>
      <c r="Y1630" s="6">
        <v>33.923999999999999</v>
      </c>
      <c r="Z1630" s="6">
        <v>22</v>
      </c>
      <c r="AA1630" s="6">
        <v>87.89</v>
      </c>
      <c r="AB1630" s="6">
        <v>4.16</v>
      </c>
    </row>
    <row r="1631" spans="1:28" ht="90" x14ac:dyDescent="0.45">
      <c r="A1631" s="6">
        <v>1106</v>
      </c>
      <c r="B1631" s="6">
        <v>20261</v>
      </c>
      <c r="C1631" s="7" t="s">
        <v>834</v>
      </c>
      <c r="D1631" s="8" t="s">
        <v>42</v>
      </c>
      <c r="E1631" s="7" t="s">
        <v>86</v>
      </c>
      <c r="F1631" s="6">
        <v>0.04</v>
      </c>
      <c r="G1631" s="6">
        <v>6.35</v>
      </c>
      <c r="H1631" s="6">
        <v>1.02</v>
      </c>
      <c r="I1631" s="7" t="s">
        <v>43</v>
      </c>
      <c r="J1631" s="7" t="s">
        <v>31</v>
      </c>
      <c r="K1631" s="7" t="s">
        <v>45</v>
      </c>
      <c r="L1631" s="7" t="s">
        <v>55</v>
      </c>
      <c r="M1631" s="7" t="s">
        <v>56</v>
      </c>
      <c r="N1631" s="7" t="s">
        <v>1516</v>
      </c>
      <c r="O1631" s="6">
        <v>0.39</v>
      </c>
      <c r="P1631" s="7" t="s">
        <v>36</v>
      </c>
      <c r="Q1631" s="7" t="s">
        <v>49</v>
      </c>
      <c r="R1631" s="7" t="s">
        <v>236</v>
      </c>
      <c r="S1631" s="8" t="s">
        <v>483</v>
      </c>
      <c r="T1631" s="6">
        <v>75220</v>
      </c>
      <c r="U1631" s="9">
        <v>42144</v>
      </c>
      <c r="V1631" s="9">
        <v>42147</v>
      </c>
      <c r="W1631" s="9" t="s">
        <v>2594</v>
      </c>
      <c r="X1631" s="10">
        <f>NETWORKDAYS(Table1[[#This Row],[Order Date]],Table1[[#This Row],[Ship Date]])</f>
        <v>3</v>
      </c>
      <c r="Y1631" s="6">
        <v>81.91</v>
      </c>
      <c r="Z1631" s="6">
        <v>52</v>
      </c>
      <c r="AA1631" s="6">
        <v>318.47000000000003</v>
      </c>
      <c r="AB1631" s="6">
        <v>6.31</v>
      </c>
    </row>
    <row r="1632" spans="1:28" ht="39" x14ac:dyDescent="0.45">
      <c r="A1632" s="6">
        <v>1108</v>
      </c>
      <c r="B1632" s="6">
        <v>86409</v>
      </c>
      <c r="C1632" s="7" t="s">
        <v>2739</v>
      </c>
      <c r="D1632" s="8" t="s">
        <v>42</v>
      </c>
      <c r="E1632" s="7" t="s">
        <v>86</v>
      </c>
      <c r="F1632" s="6">
        <v>0.09</v>
      </c>
      <c r="G1632" s="6">
        <v>31.74</v>
      </c>
      <c r="H1632" s="6">
        <v>12.62</v>
      </c>
      <c r="I1632" s="7" t="s">
        <v>54</v>
      </c>
      <c r="J1632" s="7" t="s">
        <v>31</v>
      </c>
      <c r="K1632" s="7" t="s">
        <v>45</v>
      </c>
      <c r="L1632" s="7" t="s">
        <v>46</v>
      </c>
      <c r="M1632" s="7" t="s">
        <v>47</v>
      </c>
      <c r="N1632" s="7" t="s">
        <v>1994</v>
      </c>
      <c r="O1632" s="6">
        <v>0.37</v>
      </c>
      <c r="P1632" s="7" t="s">
        <v>36</v>
      </c>
      <c r="Q1632" s="7" t="s">
        <v>49</v>
      </c>
      <c r="R1632" s="7" t="s">
        <v>236</v>
      </c>
      <c r="S1632" s="8" t="s">
        <v>1893</v>
      </c>
      <c r="T1632" s="6">
        <v>75146</v>
      </c>
      <c r="U1632" s="9">
        <v>42144</v>
      </c>
      <c r="V1632" s="9">
        <v>42144</v>
      </c>
      <c r="W1632" s="9" t="s">
        <v>2594</v>
      </c>
      <c r="X1632" s="10">
        <f>NETWORKDAYS(Table1[[#This Row],[Order Date]],Table1[[#This Row],[Ship Date]])</f>
        <v>1</v>
      </c>
      <c r="Y1632" s="6">
        <v>67.107500000000002</v>
      </c>
      <c r="Z1632" s="6">
        <v>9</v>
      </c>
      <c r="AA1632" s="6">
        <v>270.55</v>
      </c>
      <c r="AB1632" s="6">
        <v>31.65</v>
      </c>
    </row>
    <row r="1633" spans="1:28" ht="90" x14ac:dyDescent="0.45">
      <c r="A1633" s="6">
        <v>1108</v>
      </c>
      <c r="B1633" s="6">
        <v>86409</v>
      </c>
      <c r="C1633" s="7" t="s">
        <v>2739</v>
      </c>
      <c r="D1633" s="8" t="s">
        <v>42</v>
      </c>
      <c r="E1633" s="7" t="s">
        <v>86</v>
      </c>
      <c r="F1633" s="6">
        <v>0.04</v>
      </c>
      <c r="G1633" s="6">
        <v>6.35</v>
      </c>
      <c r="H1633" s="6">
        <v>1.02</v>
      </c>
      <c r="I1633" s="7" t="s">
        <v>43</v>
      </c>
      <c r="J1633" s="7" t="s">
        <v>31</v>
      </c>
      <c r="K1633" s="7" t="s">
        <v>45</v>
      </c>
      <c r="L1633" s="7" t="s">
        <v>55</v>
      </c>
      <c r="M1633" s="7" t="s">
        <v>56</v>
      </c>
      <c r="N1633" s="7" t="s">
        <v>1516</v>
      </c>
      <c r="O1633" s="6">
        <v>0.39</v>
      </c>
      <c r="P1633" s="7" t="s">
        <v>36</v>
      </c>
      <c r="Q1633" s="7" t="s">
        <v>49</v>
      </c>
      <c r="R1633" s="7" t="s">
        <v>236</v>
      </c>
      <c r="S1633" s="8" t="s">
        <v>1893</v>
      </c>
      <c r="T1633" s="6">
        <v>75146</v>
      </c>
      <c r="U1633" s="9">
        <v>42144</v>
      </c>
      <c r="V1633" s="9">
        <v>42147</v>
      </c>
      <c r="W1633" s="9" t="s">
        <v>2594</v>
      </c>
      <c r="X1633" s="10">
        <f>NETWORKDAYS(Table1[[#This Row],[Order Date]],Table1[[#This Row],[Ship Date]])</f>
        <v>3</v>
      </c>
      <c r="Y1633" s="6">
        <v>54.937800000000003</v>
      </c>
      <c r="Z1633" s="6">
        <v>13</v>
      </c>
      <c r="AA1633" s="6">
        <v>79.62</v>
      </c>
      <c r="AB1633" s="6">
        <v>6.31</v>
      </c>
    </row>
    <row r="1634" spans="1:28" ht="51.75" x14ac:dyDescent="0.45">
      <c r="A1634" s="6">
        <v>1108</v>
      </c>
      <c r="B1634" s="6">
        <v>86409</v>
      </c>
      <c r="C1634" s="7" t="s">
        <v>2739</v>
      </c>
      <c r="D1634" s="8" t="s">
        <v>42</v>
      </c>
      <c r="E1634" s="7" t="s">
        <v>86</v>
      </c>
      <c r="F1634" s="6">
        <v>0.02</v>
      </c>
      <c r="G1634" s="6">
        <v>65.989999999999995</v>
      </c>
      <c r="H1634" s="6">
        <v>8.99</v>
      </c>
      <c r="I1634" s="7" t="s">
        <v>54</v>
      </c>
      <c r="J1634" s="7" t="s">
        <v>31</v>
      </c>
      <c r="K1634" s="7" t="s">
        <v>71</v>
      </c>
      <c r="L1634" s="7" t="s">
        <v>234</v>
      </c>
      <c r="M1634" s="7" t="s">
        <v>47</v>
      </c>
      <c r="N1634" s="7" t="s">
        <v>366</v>
      </c>
      <c r="O1634" s="6">
        <v>0.56000000000000005</v>
      </c>
      <c r="P1634" s="7" t="s">
        <v>36</v>
      </c>
      <c r="Q1634" s="7" t="s">
        <v>49</v>
      </c>
      <c r="R1634" s="7" t="s">
        <v>236</v>
      </c>
      <c r="S1634" s="8" t="s">
        <v>1893</v>
      </c>
      <c r="T1634" s="6">
        <v>75146</v>
      </c>
      <c r="U1634" s="9">
        <v>42144</v>
      </c>
      <c r="V1634" s="9">
        <v>42145</v>
      </c>
      <c r="W1634" s="9" t="s">
        <v>2594</v>
      </c>
      <c r="X1634" s="10">
        <f>NETWORKDAYS(Table1[[#This Row],[Order Date]],Table1[[#This Row],[Ship Date]])</f>
        <v>2</v>
      </c>
      <c r="Y1634" s="6">
        <v>168.23699999999999</v>
      </c>
      <c r="Z1634" s="6">
        <v>8</v>
      </c>
      <c r="AA1634" s="6">
        <v>479.79</v>
      </c>
      <c r="AB1634" s="6">
        <v>65.97</v>
      </c>
    </row>
    <row r="1635" spans="1:28" ht="77.25" x14ac:dyDescent="0.45">
      <c r="A1635" s="6">
        <v>1974</v>
      </c>
      <c r="B1635" s="6">
        <v>89040</v>
      </c>
      <c r="C1635" s="7" t="s">
        <v>2740</v>
      </c>
      <c r="D1635" s="8" t="s">
        <v>42</v>
      </c>
      <c r="E1635" s="7" t="s">
        <v>86</v>
      </c>
      <c r="F1635" s="6">
        <v>0.09</v>
      </c>
      <c r="G1635" s="6">
        <v>20.48</v>
      </c>
      <c r="H1635" s="6">
        <v>6.32</v>
      </c>
      <c r="I1635" s="7" t="s">
        <v>43</v>
      </c>
      <c r="J1635" s="7" t="s">
        <v>44</v>
      </c>
      <c r="K1635" s="7" t="s">
        <v>45</v>
      </c>
      <c r="L1635" s="7" t="s">
        <v>63</v>
      </c>
      <c r="M1635" s="7" t="s">
        <v>47</v>
      </c>
      <c r="N1635" s="7" t="s">
        <v>753</v>
      </c>
      <c r="O1635" s="6">
        <v>0.57999999999999996</v>
      </c>
      <c r="P1635" s="7" t="s">
        <v>36</v>
      </c>
      <c r="Q1635" s="7" t="s">
        <v>49</v>
      </c>
      <c r="R1635" s="7" t="s">
        <v>192</v>
      </c>
      <c r="S1635" s="8" t="s">
        <v>2741</v>
      </c>
      <c r="T1635" s="6">
        <v>48127</v>
      </c>
      <c r="U1635" s="9">
        <v>42144</v>
      </c>
      <c r="V1635" s="9">
        <v>42145</v>
      </c>
      <c r="W1635" s="9" t="s">
        <v>2594</v>
      </c>
      <c r="X1635" s="10">
        <f>NETWORKDAYS(Table1[[#This Row],[Order Date]],Table1[[#This Row],[Ship Date]])</f>
        <v>2</v>
      </c>
      <c r="Y1635" s="6">
        <v>-16.89</v>
      </c>
      <c r="Z1635" s="6">
        <v>5</v>
      </c>
      <c r="AA1635" s="6">
        <v>99.02</v>
      </c>
      <c r="AB1635" s="6">
        <v>20.39</v>
      </c>
    </row>
    <row r="1636" spans="1:28" ht="64.5" x14ac:dyDescent="0.45">
      <c r="A1636" s="6">
        <v>1974</v>
      </c>
      <c r="B1636" s="6">
        <v>89040</v>
      </c>
      <c r="C1636" s="7" t="s">
        <v>2740</v>
      </c>
      <c r="D1636" s="8" t="s">
        <v>42</v>
      </c>
      <c r="E1636" s="7" t="s">
        <v>86</v>
      </c>
      <c r="F1636" s="6">
        <v>0.06</v>
      </c>
      <c r="G1636" s="6">
        <v>15.67</v>
      </c>
      <c r="H1636" s="6">
        <v>1.39</v>
      </c>
      <c r="I1636" s="7" t="s">
        <v>43</v>
      </c>
      <c r="J1636" s="7" t="s">
        <v>44</v>
      </c>
      <c r="K1636" s="7" t="s">
        <v>45</v>
      </c>
      <c r="L1636" s="7" t="s">
        <v>423</v>
      </c>
      <c r="M1636" s="7" t="s">
        <v>47</v>
      </c>
      <c r="N1636" s="7" t="s">
        <v>2742</v>
      </c>
      <c r="O1636" s="6">
        <v>0.38</v>
      </c>
      <c r="P1636" s="7" t="s">
        <v>36</v>
      </c>
      <c r="Q1636" s="7" t="s">
        <v>49</v>
      </c>
      <c r="R1636" s="7" t="s">
        <v>192</v>
      </c>
      <c r="S1636" s="8" t="s">
        <v>2741</v>
      </c>
      <c r="T1636" s="6">
        <v>48127</v>
      </c>
      <c r="U1636" s="9">
        <v>42144</v>
      </c>
      <c r="V1636" s="9">
        <v>42145</v>
      </c>
      <c r="W1636" s="9" t="s">
        <v>2594</v>
      </c>
      <c r="X1636" s="10">
        <f>NETWORKDAYS(Table1[[#This Row],[Order Date]],Table1[[#This Row],[Ship Date]])</f>
        <v>2</v>
      </c>
      <c r="Y1636" s="6">
        <v>25.51</v>
      </c>
      <c r="Z1636" s="6">
        <v>3</v>
      </c>
      <c r="AA1636" s="6">
        <v>46.4</v>
      </c>
      <c r="AB1636" s="6">
        <v>15.61</v>
      </c>
    </row>
    <row r="1637" spans="1:28" ht="26.25" x14ac:dyDescent="0.45">
      <c r="A1637" s="6">
        <v>2159</v>
      </c>
      <c r="B1637" s="6">
        <v>90387</v>
      </c>
      <c r="C1637" s="7" t="s">
        <v>2743</v>
      </c>
      <c r="D1637" s="8" t="s">
        <v>42</v>
      </c>
      <c r="E1637" s="7" t="s">
        <v>86</v>
      </c>
      <c r="F1637" s="6">
        <v>0.08</v>
      </c>
      <c r="G1637" s="6">
        <v>30.98</v>
      </c>
      <c r="H1637" s="6">
        <v>8.74</v>
      </c>
      <c r="I1637" s="7" t="s">
        <v>43</v>
      </c>
      <c r="J1637" s="7" t="s">
        <v>62</v>
      </c>
      <c r="K1637" s="7" t="s">
        <v>45</v>
      </c>
      <c r="L1637" s="7" t="s">
        <v>55</v>
      </c>
      <c r="M1637" s="7" t="s">
        <v>47</v>
      </c>
      <c r="N1637" s="7" t="s">
        <v>2051</v>
      </c>
      <c r="O1637" s="6">
        <v>0.4</v>
      </c>
      <c r="P1637" s="7" t="s">
        <v>36</v>
      </c>
      <c r="Q1637" s="7" t="s">
        <v>49</v>
      </c>
      <c r="R1637" s="7" t="s">
        <v>192</v>
      </c>
      <c r="S1637" s="8" t="s">
        <v>2744</v>
      </c>
      <c r="T1637" s="6">
        <v>48185</v>
      </c>
      <c r="U1637" s="9">
        <v>42144</v>
      </c>
      <c r="V1637" s="9">
        <v>42145</v>
      </c>
      <c r="W1637" s="9" t="s">
        <v>2594</v>
      </c>
      <c r="X1637" s="10">
        <f>NETWORKDAYS(Table1[[#This Row],[Order Date]],Table1[[#This Row],[Ship Date]])</f>
        <v>2</v>
      </c>
      <c r="Y1637" s="6">
        <v>371.27199999999999</v>
      </c>
      <c r="Z1637" s="6">
        <v>25</v>
      </c>
      <c r="AA1637" s="6">
        <v>727.2</v>
      </c>
      <c r="AB1637" s="6">
        <v>30.9</v>
      </c>
    </row>
    <row r="1638" spans="1:28" ht="51.75" x14ac:dyDescent="0.45">
      <c r="A1638" s="6">
        <v>2162</v>
      </c>
      <c r="B1638" s="6">
        <v>90387</v>
      </c>
      <c r="C1638" s="7" t="s">
        <v>2745</v>
      </c>
      <c r="D1638" s="8" t="s">
        <v>78</v>
      </c>
      <c r="E1638" s="7" t="s">
        <v>86</v>
      </c>
      <c r="F1638" s="6">
        <v>0.09</v>
      </c>
      <c r="G1638" s="6">
        <v>159.31</v>
      </c>
      <c r="H1638" s="6">
        <v>60</v>
      </c>
      <c r="I1638" s="7" t="s">
        <v>30</v>
      </c>
      <c r="J1638" s="7" t="s">
        <v>62</v>
      </c>
      <c r="K1638" s="7" t="s">
        <v>32</v>
      </c>
      <c r="L1638" s="7" t="s">
        <v>33</v>
      </c>
      <c r="M1638" s="7" t="s">
        <v>73</v>
      </c>
      <c r="N1638" s="7" t="s">
        <v>2746</v>
      </c>
      <c r="O1638" s="6">
        <v>0.55000000000000004</v>
      </c>
      <c r="P1638" s="7" t="s">
        <v>36</v>
      </c>
      <c r="Q1638" s="7" t="s">
        <v>82</v>
      </c>
      <c r="R1638" s="7" t="s">
        <v>291</v>
      </c>
      <c r="S1638" s="8" t="s">
        <v>2747</v>
      </c>
      <c r="T1638" s="6">
        <v>16146</v>
      </c>
      <c r="U1638" s="9">
        <v>42144</v>
      </c>
      <c r="V1638" s="9">
        <v>42146</v>
      </c>
      <c r="W1638" s="9" t="s">
        <v>2594</v>
      </c>
      <c r="X1638" s="10">
        <f>NETWORKDAYS(Table1[[#This Row],[Order Date]],Table1[[#This Row],[Ship Date]])</f>
        <v>3</v>
      </c>
      <c r="Y1638" s="6">
        <v>77.000895400000005</v>
      </c>
      <c r="Z1638" s="6">
        <v>41</v>
      </c>
      <c r="AA1638" s="6">
        <v>6173.42</v>
      </c>
      <c r="AB1638" s="6">
        <v>159.22</v>
      </c>
    </row>
    <row r="1639" spans="1:28" ht="51.75" x14ac:dyDescent="0.45">
      <c r="A1639" s="6">
        <v>2162</v>
      </c>
      <c r="B1639" s="6">
        <v>90387</v>
      </c>
      <c r="C1639" s="7" t="s">
        <v>2745</v>
      </c>
      <c r="D1639" s="8" t="s">
        <v>78</v>
      </c>
      <c r="E1639" s="7" t="s">
        <v>86</v>
      </c>
      <c r="F1639" s="6">
        <v>0.06</v>
      </c>
      <c r="G1639" s="6">
        <v>55.99</v>
      </c>
      <c r="H1639" s="6">
        <v>5</v>
      </c>
      <c r="I1639" s="7" t="s">
        <v>43</v>
      </c>
      <c r="J1639" s="7" t="s">
        <v>62</v>
      </c>
      <c r="K1639" s="7" t="s">
        <v>71</v>
      </c>
      <c r="L1639" s="7" t="s">
        <v>234</v>
      </c>
      <c r="M1639" s="7" t="s">
        <v>94</v>
      </c>
      <c r="N1639" s="7" t="s">
        <v>1367</v>
      </c>
      <c r="O1639" s="6">
        <v>0.83</v>
      </c>
      <c r="P1639" s="7" t="s">
        <v>36</v>
      </c>
      <c r="Q1639" s="7" t="s">
        <v>82</v>
      </c>
      <c r="R1639" s="7" t="s">
        <v>291</v>
      </c>
      <c r="S1639" s="8" t="s">
        <v>2747</v>
      </c>
      <c r="T1639" s="6">
        <v>16146</v>
      </c>
      <c r="U1639" s="9">
        <v>42144</v>
      </c>
      <c r="V1639" s="9">
        <v>42146</v>
      </c>
      <c r="W1639" s="9" t="s">
        <v>2594</v>
      </c>
      <c r="X1639" s="10">
        <f>NETWORKDAYS(Table1[[#This Row],[Order Date]],Table1[[#This Row],[Ship Date]])</f>
        <v>3</v>
      </c>
      <c r="Y1639" s="6">
        <v>27.968599999999999</v>
      </c>
      <c r="Z1639" s="6">
        <v>33</v>
      </c>
      <c r="AA1639" s="6">
        <v>1553.7</v>
      </c>
      <c r="AB1639" s="6">
        <v>55.93</v>
      </c>
    </row>
    <row r="1640" spans="1:28" ht="39" x14ac:dyDescent="0.45">
      <c r="A1640" s="6">
        <v>871</v>
      </c>
      <c r="B1640" s="6">
        <v>90578</v>
      </c>
      <c r="C1640" s="7" t="s">
        <v>2371</v>
      </c>
      <c r="D1640" s="8" t="s">
        <v>53</v>
      </c>
      <c r="E1640" s="7" t="s">
        <v>147</v>
      </c>
      <c r="F1640" s="6">
        <v>0.01</v>
      </c>
      <c r="G1640" s="6">
        <v>5.94</v>
      </c>
      <c r="H1640" s="6">
        <v>9.92</v>
      </c>
      <c r="I1640" s="7" t="s">
        <v>43</v>
      </c>
      <c r="J1640" s="7" t="s">
        <v>87</v>
      </c>
      <c r="K1640" s="7" t="s">
        <v>45</v>
      </c>
      <c r="L1640" s="7" t="s">
        <v>46</v>
      </c>
      <c r="M1640" s="7" t="s">
        <v>47</v>
      </c>
      <c r="N1640" s="7" t="s">
        <v>1393</v>
      </c>
      <c r="O1640" s="6">
        <v>0.38</v>
      </c>
      <c r="P1640" s="7" t="s">
        <v>36</v>
      </c>
      <c r="Q1640" s="7" t="s">
        <v>58</v>
      </c>
      <c r="R1640" s="7" t="s">
        <v>718</v>
      </c>
      <c r="S1640" s="8" t="s">
        <v>2372</v>
      </c>
      <c r="T1640" s="6">
        <v>89502</v>
      </c>
      <c r="U1640" s="9">
        <v>42144</v>
      </c>
      <c r="V1640" s="9">
        <v>42147</v>
      </c>
      <c r="W1640" s="9" t="s">
        <v>2594</v>
      </c>
      <c r="X1640" s="10">
        <f>NETWORKDAYS(Table1[[#This Row],[Order Date]],Table1[[#This Row],[Ship Date]])</f>
        <v>3</v>
      </c>
      <c r="Y1640" s="6">
        <v>-239.315</v>
      </c>
      <c r="Z1640" s="6">
        <v>12</v>
      </c>
      <c r="AA1640" s="6">
        <v>74.77</v>
      </c>
      <c r="AB1640" s="6">
        <v>5.93</v>
      </c>
    </row>
    <row r="1641" spans="1:28" ht="26.25" x14ac:dyDescent="0.45">
      <c r="A1641" s="6">
        <v>871</v>
      </c>
      <c r="B1641" s="6">
        <v>90578</v>
      </c>
      <c r="C1641" s="7" t="s">
        <v>2371</v>
      </c>
      <c r="D1641" s="8" t="s">
        <v>53</v>
      </c>
      <c r="E1641" s="7" t="s">
        <v>147</v>
      </c>
      <c r="F1641" s="6">
        <v>0</v>
      </c>
      <c r="G1641" s="6">
        <v>6.48</v>
      </c>
      <c r="H1641" s="6">
        <v>5.1100000000000003</v>
      </c>
      <c r="I1641" s="7" t="s">
        <v>43</v>
      </c>
      <c r="J1641" s="7" t="s">
        <v>87</v>
      </c>
      <c r="K1641" s="7" t="s">
        <v>45</v>
      </c>
      <c r="L1641" s="7" t="s">
        <v>55</v>
      </c>
      <c r="M1641" s="7" t="s">
        <v>47</v>
      </c>
      <c r="N1641" s="7" t="s">
        <v>2748</v>
      </c>
      <c r="O1641" s="6">
        <v>0.37</v>
      </c>
      <c r="P1641" s="7" t="s">
        <v>36</v>
      </c>
      <c r="Q1641" s="7" t="s">
        <v>58</v>
      </c>
      <c r="R1641" s="7" t="s">
        <v>718</v>
      </c>
      <c r="S1641" s="8" t="s">
        <v>2372</v>
      </c>
      <c r="T1641" s="6">
        <v>89502</v>
      </c>
      <c r="U1641" s="9">
        <v>42144</v>
      </c>
      <c r="V1641" s="9">
        <v>42146</v>
      </c>
      <c r="W1641" s="9" t="s">
        <v>2594</v>
      </c>
      <c r="X1641" s="10">
        <f>NETWORKDAYS(Table1[[#This Row],[Order Date]],Table1[[#This Row],[Ship Date]])</f>
        <v>3</v>
      </c>
      <c r="Y1641" s="6">
        <v>-33.31</v>
      </c>
      <c r="Z1641" s="6">
        <v>18</v>
      </c>
      <c r="AA1641" s="6">
        <v>127.81</v>
      </c>
      <c r="AB1641" s="6">
        <v>6.48</v>
      </c>
    </row>
    <row r="1642" spans="1:28" ht="51.75" x14ac:dyDescent="0.45">
      <c r="A1642" s="6">
        <v>922</v>
      </c>
      <c r="B1642" s="6">
        <v>87135</v>
      </c>
      <c r="C1642" s="7" t="s">
        <v>2749</v>
      </c>
      <c r="D1642" s="8" t="s">
        <v>53</v>
      </c>
      <c r="E1642" s="7" t="s">
        <v>147</v>
      </c>
      <c r="F1642" s="6">
        <v>0.01</v>
      </c>
      <c r="G1642" s="6">
        <v>65.989999999999995</v>
      </c>
      <c r="H1642" s="6">
        <v>8.99</v>
      </c>
      <c r="I1642" s="7" t="s">
        <v>54</v>
      </c>
      <c r="J1642" s="7" t="s">
        <v>31</v>
      </c>
      <c r="K1642" s="7" t="s">
        <v>71</v>
      </c>
      <c r="L1642" s="7" t="s">
        <v>234</v>
      </c>
      <c r="M1642" s="7" t="s">
        <v>47</v>
      </c>
      <c r="N1642" s="7" t="s">
        <v>2059</v>
      </c>
      <c r="O1642" s="6">
        <v>0.56000000000000005</v>
      </c>
      <c r="P1642" s="7" t="s">
        <v>36</v>
      </c>
      <c r="Q1642" s="7" t="s">
        <v>58</v>
      </c>
      <c r="R1642" s="7" t="s">
        <v>59</v>
      </c>
      <c r="S1642" s="8" t="s">
        <v>263</v>
      </c>
      <c r="T1642" s="6">
        <v>91730</v>
      </c>
      <c r="U1642" s="9">
        <v>42144</v>
      </c>
      <c r="V1642" s="9">
        <v>42145</v>
      </c>
      <c r="W1642" s="9" t="s">
        <v>2594</v>
      </c>
      <c r="X1642" s="10">
        <f>NETWORKDAYS(Table1[[#This Row],[Order Date]],Table1[[#This Row],[Ship Date]])</f>
        <v>2</v>
      </c>
      <c r="Y1642" s="6">
        <v>396.97199999999998</v>
      </c>
      <c r="Z1642" s="6">
        <v>14</v>
      </c>
      <c r="AA1642" s="6">
        <v>782</v>
      </c>
      <c r="AB1642" s="6">
        <v>65.98</v>
      </c>
    </row>
    <row r="1643" spans="1:28" ht="51.75" x14ac:dyDescent="0.45">
      <c r="A1643" s="6">
        <v>1708</v>
      </c>
      <c r="B1643" s="6">
        <v>88784</v>
      </c>
      <c r="C1643" s="7" t="s">
        <v>1561</v>
      </c>
      <c r="D1643" s="8" t="s">
        <v>78</v>
      </c>
      <c r="E1643" s="7" t="s">
        <v>147</v>
      </c>
      <c r="F1643" s="6">
        <v>0.03</v>
      </c>
      <c r="G1643" s="6">
        <v>205.99</v>
      </c>
      <c r="H1643" s="6">
        <v>3</v>
      </c>
      <c r="I1643" s="7" t="s">
        <v>43</v>
      </c>
      <c r="J1643" s="7" t="s">
        <v>31</v>
      </c>
      <c r="K1643" s="7" t="s">
        <v>71</v>
      </c>
      <c r="L1643" s="7" t="s">
        <v>234</v>
      </c>
      <c r="M1643" s="7" t="s">
        <v>47</v>
      </c>
      <c r="N1643" s="7" t="s">
        <v>1443</v>
      </c>
      <c r="O1643" s="6">
        <v>0.57999999999999996</v>
      </c>
      <c r="P1643" s="7" t="s">
        <v>36</v>
      </c>
      <c r="Q1643" s="7" t="s">
        <v>82</v>
      </c>
      <c r="R1643" s="7" t="s">
        <v>173</v>
      </c>
      <c r="S1643" s="8" t="s">
        <v>1562</v>
      </c>
      <c r="T1643" s="6">
        <v>44118</v>
      </c>
      <c r="U1643" s="9">
        <v>42144</v>
      </c>
      <c r="V1643" s="9">
        <v>42145</v>
      </c>
      <c r="W1643" s="9" t="s">
        <v>2594</v>
      </c>
      <c r="X1643" s="10">
        <f>NETWORKDAYS(Table1[[#This Row],[Order Date]],Table1[[#This Row],[Ship Date]])</f>
        <v>2</v>
      </c>
      <c r="Y1643" s="6">
        <v>3670.3515000000002</v>
      </c>
      <c r="Z1643" s="6">
        <v>29</v>
      </c>
      <c r="AA1643" s="6">
        <v>5319.35</v>
      </c>
      <c r="AB1643" s="6">
        <v>205.96</v>
      </c>
    </row>
    <row r="1644" spans="1:28" ht="51.75" x14ac:dyDescent="0.45">
      <c r="A1644" s="6">
        <v>276</v>
      </c>
      <c r="B1644" s="6">
        <v>89291</v>
      </c>
      <c r="C1644" s="7" t="s">
        <v>2750</v>
      </c>
      <c r="D1644" s="8" t="s">
        <v>78</v>
      </c>
      <c r="E1644" s="7" t="s">
        <v>29</v>
      </c>
      <c r="F1644" s="6">
        <v>0.04</v>
      </c>
      <c r="G1644" s="6">
        <v>1.98</v>
      </c>
      <c r="H1644" s="6">
        <v>0.7</v>
      </c>
      <c r="I1644" s="7" t="s">
        <v>54</v>
      </c>
      <c r="J1644" s="7" t="s">
        <v>62</v>
      </c>
      <c r="K1644" s="7" t="s">
        <v>45</v>
      </c>
      <c r="L1644" s="7" t="s">
        <v>409</v>
      </c>
      <c r="M1644" s="7" t="s">
        <v>56</v>
      </c>
      <c r="N1644" s="7" t="s">
        <v>1459</v>
      </c>
      <c r="O1644" s="6">
        <v>0.83</v>
      </c>
      <c r="P1644" s="7" t="s">
        <v>36</v>
      </c>
      <c r="Q1644" s="7" t="s">
        <v>82</v>
      </c>
      <c r="R1644" s="7" t="s">
        <v>294</v>
      </c>
      <c r="S1644" s="8" t="s">
        <v>1303</v>
      </c>
      <c r="T1644" s="6">
        <v>6111</v>
      </c>
      <c r="U1644" s="9">
        <v>42145</v>
      </c>
      <c r="V1644" s="9">
        <v>42146</v>
      </c>
      <c r="W1644" s="9" t="s">
        <v>2594</v>
      </c>
      <c r="X1644" s="10">
        <f>NETWORKDAYS(Table1[[#This Row],[Order Date]],Table1[[#This Row],[Ship Date]])</f>
        <v>2</v>
      </c>
      <c r="Y1644" s="6">
        <v>-1</v>
      </c>
      <c r="Z1644" s="6">
        <v>3</v>
      </c>
      <c r="AA1644" s="6">
        <v>8.3000000000000007</v>
      </c>
      <c r="AB1644" s="6">
        <v>1.94</v>
      </c>
    </row>
    <row r="1645" spans="1:28" ht="51.75" x14ac:dyDescent="0.45">
      <c r="A1645" s="6">
        <v>282</v>
      </c>
      <c r="B1645" s="6">
        <v>89291</v>
      </c>
      <c r="C1645" s="7" t="s">
        <v>2751</v>
      </c>
      <c r="D1645" s="8" t="s">
        <v>78</v>
      </c>
      <c r="E1645" s="7" t="s">
        <v>29</v>
      </c>
      <c r="F1645" s="6">
        <v>0.03</v>
      </c>
      <c r="G1645" s="6">
        <v>55.99</v>
      </c>
      <c r="H1645" s="6">
        <v>5</v>
      </c>
      <c r="I1645" s="7" t="s">
        <v>43</v>
      </c>
      <c r="J1645" s="7" t="s">
        <v>62</v>
      </c>
      <c r="K1645" s="7" t="s">
        <v>71</v>
      </c>
      <c r="L1645" s="7" t="s">
        <v>234</v>
      </c>
      <c r="M1645" s="7" t="s">
        <v>94</v>
      </c>
      <c r="N1645" s="7" t="s">
        <v>1367</v>
      </c>
      <c r="O1645" s="6">
        <v>0.83</v>
      </c>
      <c r="P1645" s="7" t="s">
        <v>36</v>
      </c>
      <c r="Q1645" s="7" t="s">
        <v>82</v>
      </c>
      <c r="R1645" s="7" t="s">
        <v>275</v>
      </c>
      <c r="S1645" s="8" t="s">
        <v>2752</v>
      </c>
      <c r="T1645" s="6">
        <v>7109</v>
      </c>
      <c r="U1645" s="9">
        <v>42145</v>
      </c>
      <c r="V1645" s="9">
        <v>42146</v>
      </c>
      <c r="W1645" s="9" t="s">
        <v>2594</v>
      </c>
      <c r="X1645" s="10">
        <f>NETWORKDAYS(Table1[[#This Row],[Order Date]],Table1[[#This Row],[Ship Date]])</f>
        <v>2</v>
      </c>
      <c r="Y1645" s="6">
        <v>-221.25399999999999</v>
      </c>
      <c r="Z1645" s="6">
        <v>9</v>
      </c>
      <c r="AA1645" s="6">
        <v>416.95</v>
      </c>
      <c r="AB1645" s="6">
        <v>55.96</v>
      </c>
    </row>
    <row r="1646" spans="1:28" ht="39" x14ac:dyDescent="0.45">
      <c r="A1646" s="6">
        <v>825</v>
      </c>
      <c r="B1646" s="6">
        <v>89258</v>
      </c>
      <c r="C1646" s="7" t="s">
        <v>2753</v>
      </c>
      <c r="D1646" s="8" t="s">
        <v>42</v>
      </c>
      <c r="E1646" s="7" t="s">
        <v>29</v>
      </c>
      <c r="F1646" s="6">
        <v>0</v>
      </c>
      <c r="G1646" s="6">
        <v>11.97</v>
      </c>
      <c r="H1646" s="6">
        <v>4.9800000000000004</v>
      </c>
      <c r="I1646" s="7" t="s">
        <v>43</v>
      </c>
      <c r="J1646" s="7" t="s">
        <v>87</v>
      </c>
      <c r="K1646" s="7" t="s">
        <v>45</v>
      </c>
      <c r="L1646" s="7" t="s">
        <v>63</v>
      </c>
      <c r="M1646" s="7" t="s">
        <v>47</v>
      </c>
      <c r="N1646" s="7" t="s">
        <v>1722</v>
      </c>
      <c r="O1646" s="6">
        <v>0.57999999999999996</v>
      </c>
      <c r="P1646" s="7" t="s">
        <v>36</v>
      </c>
      <c r="Q1646" s="7" t="s">
        <v>49</v>
      </c>
      <c r="R1646" s="7" t="s">
        <v>236</v>
      </c>
      <c r="S1646" s="8" t="s">
        <v>2754</v>
      </c>
      <c r="T1646" s="6">
        <v>79605</v>
      </c>
      <c r="U1646" s="9">
        <v>42145</v>
      </c>
      <c r="V1646" s="9">
        <v>42148</v>
      </c>
      <c r="W1646" s="9" t="s">
        <v>2594</v>
      </c>
      <c r="X1646" s="10">
        <f>NETWORKDAYS(Table1[[#This Row],[Order Date]],Table1[[#This Row],[Ship Date]])</f>
        <v>2</v>
      </c>
      <c r="Y1646" s="6">
        <v>3.3839999999999999</v>
      </c>
      <c r="Z1646" s="6">
        <v>4</v>
      </c>
      <c r="AA1646" s="6">
        <v>53.3</v>
      </c>
      <c r="AB1646" s="6">
        <v>11.97</v>
      </c>
    </row>
    <row r="1647" spans="1:28" ht="64.5" x14ac:dyDescent="0.45">
      <c r="A1647" s="6">
        <v>406</v>
      </c>
      <c r="B1647" s="6">
        <v>87804</v>
      </c>
      <c r="C1647" s="7" t="s">
        <v>2755</v>
      </c>
      <c r="D1647" s="8" t="s">
        <v>78</v>
      </c>
      <c r="E1647" s="7" t="s">
        <v>70</v>
      </c>
      <c r="F1647" s="6">
        <v>0.03</v>
      </c>
      <c r="G1647" s="6">
        <v>4.9800000000000004</v>
      </c>
      <c r="H1647" s="6">
        <v>0.8</v>
      </c>
      <c r="I1647" s="7" t="s">
        <v>43</v>
      </c>
      <c r="J1647" s="7" t="s">
        <v>31</v>
      </c>
      <c r="K1647" s="7" t="s">
        <v>45</v>
      </c>
      <c r="L1647" s="7" t="s">
        <v>55</v>
      </c>
      <c r="M1647" s="7" t="s">
        <v>56</v>
      </c>
      <c r="N1647" s="7" t="s">
        <v>1842</v>
      </c>
      <c r="O1647" s="6">
        <v>0.36</v>
      </c>
      <c r="P1647" s="7" t="s">
        <v>36</v>
      </c>
      <c r="Q1647" s="7" t="s">
        <v>82</v>
      </c>
      <c r="R1647" s="7" t="s">
        <v>275</v>
      </c>
      <c r="S1647" s="8" t="s">
        <v>2756</v>
      </c>
      <c r="T1647" s="6">
        <v>8360</v>
      </c>
      <c r="U1647" s="9">
        <v>42145</v>
      </c>
      <c r="V1647" s="9">
        <v>42146</v>
      </c>
      <c r="W1647" s="9" t="s">
        <v>2594</v>
      </c>
      <c r="X1647" s="10">
        <f>NETWORKDAYS(Table1[[#This Row],[Order Date]],Table1[[#This Row],[Ship Date]])</f>
        <v>2</v>
      </c>
      <c r="Y1647" s="6">
        <v>50.2044</v>
      </c>
      <c r="Z1647" s="6">
        <v>15</v>
      </c>
      <c r="AA1647" s="6">
        <v>72.760000000000005</v>
      </c>
      <c r="AB1647" s="6">
        <v>4.95</v>
      </c>
    </row>
    <row r="1648" spans="1:28" ht="90" x14ac:dyDescent="0.45">
      <c r="A1648" s="6">
        <v>1106</v>
      </c>
      <c r="B1648" s="6">
        <v>646</v>
      </c>
      <c r="C1648" s="7" t="s">
        <v>834</v>
      </c>
      <c r="D1648" s="8" t="s">
        <v>42</v>
      </c>
      <c r="E1648" s="7" t="s">
        <v>70</v>
      </c>
      <c r="F1648" s="6">
        <v>0.01</v>
      </c>
      <c r="G1648" s="6">
        <v>9.31</v>
      </c>
      <c r="H1648" s="6">
        <v>3.98</v>
      </c>
      <c r="I1648" s="7" t="s">
        <v>43</v>
      </c>
      <c r="J1648" s="7" t="s">
        <v>31</v>
      </c>
      <c r="K1648" s="7" t="s">
        <v>45</v>
      </c>
      <c r="L1648" s="7" t="s">
        <v>519</v>
      </c>
      <c r="M1648" s="7" t="s">
        <v>94</v>
      </c>
      <c r="N1648" s="7" t="s">
        <v>2757</v>
      </c>
      <c r="O1648" s="6">
        <v>0.56000000000000005</v>
      </c>
      <c r="P1648" s="7" t="s">
        <v>36</v>
      </c>
      <c r="Q1648" s="7" t="s">
        <v>49</v>
      </c>
      <c r="R1648" s="7" t="s">
        <v>236</v>
      </c>
      <c r="S1648" s="8" t="s">
        <v>483</v>
      </c>
      <c r="T1648" s="6">
        <v>75220</v>
      </c>
      <c r="U1648" s="9">
        <v>42145</v>
      </c>
      <c r="V1648" s="9">
        <v>42146</v>
      </c>
      <c r="W1648" s="9" t="s">
        <v>2594</v>
      </c>
      <c r="X1648" s="10">
        <f>NETWORKDAYS(Table1[[#This Row],[Order Date]],Table1[[#This Row],[Ship Date]])</f>
        <v>2</v>
      </c>
      <c r="Y1648" s="6">
        <v>-10.9</v>
      </c>
      <c r="Z1648" s="6">
        <v>61</v>
      </c>
      <c r="AA1648" s="6">
        <v>586.96</v>
      </c>
      <c r="AB1648" s="6">
        <v>9.3000000000000007</v>
      </c>
    </row>
    <row r="1649" spans="1:28" ht="90" x14ac:dyDescent="0.45">
      <c r="A1649" s="6">
        <v>1107</v>
      </c>
      <c r="B1649" s="6">
        <v>86411</v>
      </c>
      <c r="C1649" s="7" t="s">
        <v>2758</v>
      </c>
      <c r="D1649" s="8" t="s">
        <v>42</v>
      </c>
      <c r="E1649" s="7" t="s">
        <v>70</v>
      </c>
      <c r="F1649" s="6">
        <v>0.01</v>
      </c>
      <c r="G1649" s="6">
        <v>9.31</v>
      </c>
      <c r="H1649" s="6">
        <v>3.98</v>
      </c>
      <c r="I1649" s="7" t="s">
        <v>43</v>
      </c>
      <c r="J1649" s="7" t="s">
        <v>31</v>
      </c>
      <c r="K1649" s="7" t="s">
        <v>45</v>
      </c>
      <c r="L1649" s="7" t="s">
        <v>519</v>
      </c>
      <c r="M1649" s="7" t="s">
        <v>94</v>
      </c>
      <c r="N1649" s="7" t="s">
        <v>2757</v>
      </c>
      <c r="O1649" s="6">
        <v>0.56000000000000005</v>
      </c>
      <c r="P1649" s="7" t="s">
        <v>36</v>
      </c>
      <c r="Q1649" s="7" t="s">
        <v>49</v>
      </c>
      <c r="R1649" s="7" t="s">
        <v>236</v>
      </c>
      <c r="S1649" s="8" t="s">
        <v>2759</v>
      </c>
      <c r="T1649" s="6">
        <v>77566</v>
      </c>
      <c r="U1649" s="9">
        <v>42145</v>
      </c>
      <c r="V1649" s="9">
        <v>42146</v>
      </c>
      <c r="W1649" s="9" t="s">
        <v>2594</v>
      </c>
      <c r="X1649" s="10">
        <f>NETWORKDAYS(Table1[[#This Row],[Order Date]],Table1[[#This Row],[Ship Date]])</f>
        <v>2</v>
      </c>
      <c r="Y1649" s="6">
        <v>2.1800000000000002</v>
      </c>
      <c r="Z1649" s="6">
        <v>15</v>
      </c>
      <c r="AA1649" s="6">
        <v>144.33000000000001</v>
      </c>
      <c r="AB1649" s="6">
        <v>9.3000000000000007</v>
      </c>
    </row>
    <row r="1650" spans="1:28" ht="51.75" x14ac:dyDescent="0.45">
      <c r="A1650" s="6">
        <v>820</v>
      </c>
      <c r="B1650" s="6">
        <v>90244</v>
      </c>
      <c r="C1650" s="7" t="s">
        <v>2760</v>
      </c>
      <c r="D1650" s="8" t="s">
        <v>53</v>
      </c>
      <c r="E1650" s="7" t="s">
        <v>79</v>
      </c>
      <c r="F1650" s="6">
        <v>0.09</v>
      </c>
      <c r="G1650" s="6">
        <v>5.84</v>
      </c>
      <c r="H1650" s="6">
        <v>0.83</v>
      </c>
      <c r="I1650" s="7" t="s">
        <v>43</v>
      </c>
      <c r="J1650" s="7" t="s">
        <v>31</v>
      </c>
      <c r="K1650" s="7" t="s">
        <v>45</v>
      </c>
      <c r="L1650" s="7" t="s">
        <v>105</v>
      </c>
      <c r="M1650" s="7" t="s">
        <v>56</v>
      </c>
      <c r="N1650" s="7" t="s">
        <v>2110</v>
      </c>
      <c r="O1650" s="6">
        <v>0.49</v>
      </c>
      <c r="P1650" s="7" t="s">
        <v>36</v>
      </c>
      <c r="Q1650" s="7" t="s">
        <v>58</v>
      </c>
      <c r="R1650" s="7" t="s">
        <v>90</v>
      </c>
      <c r="S1650" s="8" t="s">
        <v>2761</v>
      </c>
      <c r="T1650" s="6">
        <v>99362</v>
      </c>
      <c r="U1650" s="9">
        <v>42145</v>
      </c>
      <c r="V1650" s="9">
        <v>42149</v>
      </c>
      <c r="W1650" s="9" t="s">
        <v>2594</v>
      </c>
      <c r="X1650" s="10">
        <f>NETWORKDAYS(Table1[[#This Row],[Order Date]],Table1[[#This Row],[Ship Date]])</f>
        <v>3</v>
      </c>
      <c r="Y1650" s="6">
        <v>-2.87</v>
      </c>
      <c r="Z1650" s="6">
        <v>1</v>
      </c>
      <c r="AA1650" s="6">
        <v>5.9</v>
      </c>
      <c r="AB1650" s="6">
        <v>5.75</v>
      </c>
    </row>
    <row r="1651" spans="1:28" ht="51.75" x14ac:dyDescent="0.45">
      <c r="A1651" s="6">
        <v>1527</v>
      </c>
      <c r="B1651" s="6">
        <v>86815</v>
      </c>
      <c r="C1651" s="7" t="s">
        <v>2762</v>
      </c>
      <c r="D1651" s="8" t="s">
        <v>28</v>
      </c>
      <c r="E1651" s="7" t="s">
        <v>79</v>
      </c>
      <c r="F1651" s="6">
        <v>0.09</v>
      </c>
      <c r="G1651" s="6">
        <v>50.98</v>
      </c>
      <c r="H1651" s="6">
        <v>6.5</v>
      </c>
      <c r="I1651" s="7" t="s">
        <v>43</v>
      </c>
      <c r="J1651" s="7" t="s">
        <v>87</v>
      </c>
      <c r="K1651" s="7" t="s">
        <v>71</v>
      </c>
      <c r="L1651" s="7" t="s">
        <v>93</v>
      </c>
      <c r="M1651" s="7" t="s">
        <v>47</v>
      </c>
      <c r="N1651" s="7" t="s">
        <v>2521</v>
      </c>
      <c r="O1651" s="6">
        <v>0.73</v>
      </c>
      <c r="P1651" s="7" t="s">
        <v>36</v>
      </c>
      <c r="Q1651" s="7" t="s">
        <v>37</v>
      </c>
      <c r="R1651" s="7" t="s">
        <v>128</v>
      </c>
      <c r="S1651" s="8" t="s">
        <v>2763</v>
      </c>
      <c r="T1651" s="6">
        <v>35601</v>
      </c>
      <c r="U1651" s="9">
        <v>42145</v>
      </c>
      <c r="V1651" s="9">
        <v>42152</v>
      </c>
      <c r="W1651" s="9" t="s">
        <v>2594</v>
      </c>
      <c r="X1651" s="10">
        <f>NETWORKDAYS(Table1[[#This Row],[Order Date]],Table1[[#This Row],[Ship Date]])</f>
        <v>6</v>
      </c>
      <c r="Y1651" s="6">
        <v>70.176000000000002</v>
      </c>
      <c r="Z1651" s="6">
        <v>28</v>
      </c>
      <c r="AA1651" s="6">
        <v>1395.41</v>
      </c>
      <c r="AB1651" s="6">
        <v>50.89</v>
      </c>
    </row>
    <row r="1652" spans="1:28" ht="39" x14ac:dyDescent="0.45">
      <c r="A1652" s="6">
        <v>3319</v>
      </c>
      <c r="B1652" s="6">
        <v>90104</v>
      </c>
      <c r="C1652" s="7" t="s">
        <v>2764</v>
      </c>
      <c r="D1652" s="8" t="s">
        <v>28</v>
      </c>
      <c r="E1652" s="7" t="s">
        <v>79</v>
      </c>
      <c r="F1652" s="6">
        <v>0.03</v>
      </c>
      <c r="G1652" s="6">
        <v>20.98</v>
      </c>
      <c r="H1652" s="6">
        <v>1.49</v>
      </c>
      <c r="I1652" s="7" t="s">
        <v>43</v>
      </c>
      <c r="J1652" s="7" t="s">
        <v>31</v>
      </c>
      <c r="K1652" s="7" t="s">
        <v>45</v>
      </c>
      <c r="L1652" s="7" t="s">
        <v>46</v>
      </c>
      <c r="M1652" s="7" t="s">
        <v>47</v>
      </c>
      <c r="N1652" s="7" t="s">
        <v>2200</v>
      </c>
      <c r="O1652" s="6">
        <v>0.35</v>
      </c>
      <c r="P1652" s="7" t="s">
        <v>36</v>
      </c>
      <c r="Q1652" s="7" t="s">
        <v>37</v>
      </c>
      <c r="R1652" s="7" t="s">
        <v>369</v>
      </c>
      <c r="S1652" s="8" t="s">
        <v>1502</v>
      </c>
      <c r="T1652" s="6">
        <v>37075</v>
      </c>
      <c r="U1652" s="9">
        <v>42145</v>
      </c>
      <c r="V1652" s="9">
        <v>42145</v>
      </c>
      <c r="W1652" s="9" t="s">
        <v>2594</v>
      </c>
      <c r="X1652" s="10">
        <f>NETWORKDAYS(Table1[[#This Row],[Order Date]],Table1[[#This Row],[Ship Date]])</f>
        <v>1</v>
      </c>
      <c r="Y1652" s="6">
        <v>30.024000000000001</v>
      </c>
      <c r="Z1652" s="6">
        <v>20</v>
      </c>
      <c r="AA1652" s="6">
        <v>431.43</v>
      </c>
      <c r="AB1652" s="6">
        <v>20.95</v>
      </c>
    </row>
    <row r="1653" spans="1:28" ht="64.5" x14ac:dyDescent="0.45">
      <c r="A1653" s="6">
        <v>1129</v>
      </c>
      <c r="B1653" s="6">
        <v>13735</v>
      </c>
      <c r="C1653" s="7" t="s">
        <v>1122</v>
      </c>
      <c r="D1653" s="8" t="s">
        <v>78</v>
      </c>
      <c r="E1653" s="7" t="s">
        <v>86</v>
      </c>
      <c r="F1653" s="6">
        <v>0.02</v>
      </c>
      <c r="G1653" s="6">
        <v>7.64</v>
      </c>
      <c r="H1653" s="6">
        <v>1.39</v>
      </c>
      <c r="I1653" s="7" t="s">
        <v>43</v>
      </c>
      <c r="J1653" s="7" t="s">
        <v>87</v>
      </c>
      <c r="K1653" s="7" t="s">
        <v>45</v>
      </c>
      <c r="L1653" s="7" t="s">
        <v>423</v>
      </c>
      <c r="M1653" s="7" t="s">
        <v>47</v>
      </c>
      <c r="N1653" s="7" t="s">
        <v>2311</v>
      </c>
      <c r="O1653" s="6">
        <v>0.36</v>
      </c>
      <c r="P1653" s="7" t="s">
        <v>36</v>
      </c>
      <c r="Q1653" s="7" t="s">
        <v>82</v>
      </c>
      <c r="R1653" s="7" t="s">
        <v>152</v>
      </c>
      <c r="S1653" s="8" t="s">
        <v>153</v>
      </c>
      <c r="T1653" s="6">
        <v>2118</v>
      </c>
      <c r="U1653" s="9">
        <v>42145</v>
      </c>
      <c r="V1653" s="9">
        <v>42147</v>
      </c>
      <c r="W1653" s="9" t="s">
        <v>2594</v>
      </c>
      <c r="X1653" s="10">
        <f>NETWORKDAYS(Table1[[#This Row],[Order Date]],Table1[[#This Row],[Ship Date]])</f>
        <v>2</v>
      </c>
      <c r="Y1653" s="6">
        <v>117.38</v>
      </c>
      <c r="Z1653" s="6">
        <v>52</v>
      </c>
      <c r="AA1653" s="6">
        <v>406.91</v>
      </c>
      <c r="AB1653" s="6">
        <v>7.62</v>
      </c>
    </row>
    <row r="1654" spans="1:28" ht="64.5" x14ac:dyDescent="0.45">
      <c r="A1654" s="6">
        <v>1131</v>
      </c>
      <c r="B1654" s="6">
        <v>88103</v>
      </c>
      <c r="C1654" s="7" t="s">
        <v>2765</v>
      </c>
      <c r="D1654" s="8" t="s">
        <v>42</v>
      </c>
      <c r="E1654" s="7" t="s">
        <v>86</v>
      </c>
      <c r="F1654" s="6">
        <v>0.02</v>
      </c>
      <c r="G1654" s="6">
        <v>7.64</v>
      </c>
      <c r="H1654" s="6">
        <v>1.39</v>
      </c>
      <c r="I1654" s="7" t="s">
        <v>43</v>
      </c>
      <c r="J1654" s="7" t="s">
        <v>87</v>
      </c>
      <c r="K1654" s="7" t="s">
        <v>45</v>
      </c>
      <c r="L1654" s="7" t="s">
        <v>423</v>
      </c>
      <c r="M1654" s="7" t="s">
        <v>47</v>
      </c>
      <c r="N1654" s="7" t="s">
        <v>2311</v>
      </c>
      <c r="O1654" s="6">
        <v>0.36</v>
      </c>
      <c r="P1654" s="7" t="s">
        <v>36</v>
      </c>
      <c r="Q1654" s="7" t="s">
        <v>49</v>
      </c>
      <c r="R1654" s="7" t="s">
        <v>236</v>
      </c>
      <c r="S1654" s="8" t="s">
        <v>2766</v>
      </c>
      <c r="T1654" s="6">
        <v>79907</v>
      </c>
      <c r="U1654" s="9">
        <v>42145</v>
      </c>
      <c r="V1654" s="9">
        <v>42147</v>
      </c>
      <c r="W1654" s="9" t="s">
        <v>2594</v>
      </c>
      <c r="X1654" s="10">
        <f>NETWORKDAYS(Table1[[#This Row],[Order Date]],Table1[[#This Row],[Ship Date]])</f>
        <v>2</v>
      </c>
      <c r="Y1654" s="6">
        <v>70.193700000000007</v>
      </c>
      <c r="Z1654" s="6">
        <v>13</v>
      </c>
      <c r="AA1654" s="6">
        <v>101.73</v>
      </c>
      <c r="AB1654" s="6">
        <v>7.62</v>
      </c>
    </row>
    <row r="1655" spans="1:28" ht="39" x14ac:dyDescent="0.45">
      <c r="A1655" s="6">
        <v>1254</v>
      </c>
      <c r="B1655" s="6">
        <v>89982</v>
      </c>
      <c r="C1655" s="7" t="s">
        <v>2321</v>
      </c>
      <c r="D1655" s="8" t="s">
        <v>42</v>
      </c>
      <c r="E1655" s="7" t="s">
        <v>86</v>
      </c>
      <c r="F1655" s="6">
        <v>0.04</v>
      </c>
      <c r="G1655" s="6">
        <v>2.08</v>
      </c>
      <c r="H1655" s="6">
        <v>1.49</v>
      </c>
      <c r="I1655" s="7" t="s">
        <v>43</v>
      </c>
      <c r="J1655" s="7" t="s">
        <v>87</v>
      </c>
      <c r="K1655" s="7" t="s">
        <v>45</v>
      </c>
      <c r="L1655" s="7" t="s">
        <v>46</v>
      </c>
      <c r="M1655" s="7" t="s">
        <v>47</v>
      </c>
      <c r="N1655" s="7" t="s">
        <v>1317</v>
      </c>
      <c r="O1655" s="6">
        <v>0.36</v>
      </c>
      <c r="P1655" s="7" t="s">
        <v>36</v>
      </c>
      <c r="Q1655" s="7" t="s">
        <v>49</v>
      </c>
      <c r="R1655" s="7" t="s">
        <v>236</v>
      </c>
      <c r="S1655" s="8" t="s">
        <v>2323</v>
      </c>
      <c r="T1655" s="6">
        <v>77530</v>
      </c>
      <c r="U1655" s="9">
        <v>42145</v>
      </c>
      <c r="V1655" s="9">
        <v>42147</v>
      </c>
      <c r="W1655" s="9" t="s">
        <v>2594</v>
      </c>
      <c r="X1655" s="10">
        <f>NETWORKDAYS(Table1[[#This Row],[Order Date]],Table1[[#This Row],[Ship Date]])</f>
        <v>2</v>
      </c>
      <c r="Y1655" s="6">
        <v>-11.281499999999999</v>
      </c>
      <c r="Z1655" s="6">
        <v>16</v>
      </c>
      <c r="AA1655" s="6">
        <v>33.770000000000003</v>
      </c>
      <c r="AB1655" s="6">
        <v>2.04</v>
      </c>
    </row>
    <row r="1656" spans="1:28" ht="51.75" x14ac:dyDescent="0.45">
      <c r="A1656" s="6">
        <v>19</v>
      </c>
      <c r="B1656" s="6">
        <v>90032</v>
      </c>
      <c r="C1656" s="7" t="s">
        <v>2767</v>
      </c>
      <c r="D1656" s="8" t="s">
        <v>53</v>
      </c>
      <c r="E1656" s="7" t="s">
        <v>147</v>
      </c>
      <c r="F1656" s="6">
        <v>7.0000000000000007E-2</v>
      </c>
      <c r="G1656" s="6">
        <v>12.99</v>
      </c>
      <c r="H1656" s="6">
        <v>9.44</v>
      </c>
      <c r="I1656" s="7" t="s">
        <v>43</v>
      </c>
      <c r="J1656" s="7" t="s">
        <v>31</v>
      </c>
      <c r="K1656" s="7" t="s">
        <v>71</v>
      </c>
      <c r="L1656" s="7" t="s">
        <v>72</v>
      </c>
      <c r="M1656" s="7" t="s">
        <v>112</v>
      </c>
      <c r="N1656" s="7" t="s">
        <v>2768</v>
      </c>
      <c r="O1656" s="6">
        <v>0.39</v>
      </c>
      <c r="P1656" s="7" t="s">
        <v>36</v>
      </c>
      <c r="Q1656" s="7" t="s">
        <v>58</v>
      </c>
      <c r="R1656" s="7" t="s">
        <v>359</v>
      </c>
      <c r="S1656" s="8" t="s">
        <v>2769</v>
      </c>
      <c r="T1656" s="6">
        <v>59801</v>
      </c>
      <c r="U1656" s="9">
        <v>42145</v>
      </c>
      <c r="V1656" s="9">
        <v>42147</v>
      </c>
      <c r="W1656" s="9" t="s">
        <v>2594</v>
      </c>
      <c r="X1656" s="10">
        <f>NETWORKDAYS(Table1[[#This Row],[Order Date]],Table1[[#This Row],[Ship Date]])</f>
        <v>2</v>
      </c>
      <c r="Y1656" s="6">
        <v>-114.6399</v>
      </c>
      <c r="Z1656" s="6">
        <v>18</v>
      </c>
      <c r="AA1656" s="6">
        <v>231.79</v>
      </c>
      <c r="AB1656" s="6">
        <v>12.92</v>
      </c>
    </row>
    <row r="1657" spans="1:28" ht="39" x14ac:dyDescent="0.45">
      <c r="A1657" s="6">
        <v>21</v>
      </c>
      <c r="B1657" s="6">
        <v>42949</v>
      </c>
      <c r="C1657" s="7" t="s">
        <v>2689</v>
      </c>
      <c r="D1657" s="8" t="s">
        <v>78</v>
      </c>
      <c r="E1657" s="7" t="s">
        <v>147</v>
      </c>
      <c r="F1657" s="6">
        <v>0.08</v>
      </c>
      <c r="G1657" s="6">
        <v>5</v>
      </c>
      <c r="H1657" s="6">
        <v>3.39</v>
      </c>
      <c r="I1657" s="7" t="s">
        <v>43</v>
      </c>
      <c r="J1657" s="7" t="s">
        <v>31</v>
      </c>
      <c r="K1657" s="7" t="s">
        <v>45</v>
      </c>
      <c r="L1657" s="7" t="s">
        <v>409</v>
      </c>
      <c r="M1657" s="7" t="s">
        <v>56</v>
      </c>
      <c r="N1657" s="7" t="s">
        <v>2770</v>
      </c>
      <c r="O1657" s="6">
        <v>0.37</v>
      </c>
      <c r="P1657" s="7" t="s">
        <v>36</v>
      </c>
      <c r="Q1657" s="7" t="s">
        <v>82</v>
      </c>
      <c r="R1657" s="7" t="s">
        <v>83</v>
      </c>
      <c r="S1657" s="8" t="s">
        <v>84</v>
      </c>
      <c r="T1657" s="6">
        <v>10012</v>
      </c>
      <c r="U1657" s="9">
        <v>42145</v>
      </c>
      <c r="V1657" s="9">
        <v>42146</v>
      </c>
      <c r="W1657" s="9" t="s">
        <v>2594</v>
      </c>
      <c r="X1657" s="10">
        <f>NETWORKDAYS(Table1[[#This Row],[Order Date]],Table1[[#This Row],[Ship Date]])</f>
        <v>2</v>
      </c>
      <c r="Y1657" s="6">
        <v>-17.489999999999998</v>
      </c>
      <c r="Z1657" s="6">
        <v>58</v>
      </c>
      <c r="AA1657" s="6">
        <v>293.06</v>
      </c>
      <c r="AB1657" s="6">
        <v>4.92</v>
      </c>
    </row>
    <row r="1658" spans="1:28" ht="51.75" x14ac:dyDescent="0.45">
      <c r="A1658" s="6">
        <v>21</v>
      </c>
      <c r="B1658" s="6">
        <v>42949</v>
      </c>
      <c r="C1658" s="7" t="s">
        <v>2689</v>
      </c>
      <c r="D1658" s="8" t="s">
        <v>78</v>
      </c>
      <c r="E1658" s="7" t="s">
        <v>147</v>
      </c>
      <c r="F1658" s="6">
        <v>7.0000000000000007E-2</v>
      </c>
      <c r="G1658" s="6">
        <v>12.99</v>
      </c>
      <c r="H1658" s="6">
        <v>9.44</v>
      </c>
      <c r="I1658" s="7" t="s">
        <v>43</v>
      </c>
      <c r="J1658" s="7" t="s">
        <v>31</v>
      </c>
      <c r="K1658" s="7" t="s">
        <v>71</v>
      </c>
      <c r="L1658" s="7" t="s">
        <v>72</v>
      </c>
      <c r="M1658" s="7" t="s">
        <v>112</v>
      </c>
      <c r="N1658" s="7" t="s">
        <v>2768</v>
      </c>
      <c r="O1658" s="6">
        <v>0.39</v>
      </c>
      <c r="P1658" s="7" t="s">
        <v>36</v>
      </c>
      <c r="Q1658" s="7" t="s">
        <v>82</v>
      </c>
      <c r="R1658" s="7" t="s">
        <v>83</v>
      </c>
      <c r="S1658" s="8" t="s">
        <v>84</v>
      </c>
      <c r="T1658" s="6">
        <v>10012</v>
      </c>
      <c r="U1658" s="9">
        <v>42145</v>
      </c>
      <c r="V1658" s="9">
        <v>42147</v>
      </c>
      <c r="W1658" s="9" t="s">
        <v>2594</v>
      </c>
      <c r="X1658" s="10">
        <f>NETWORKDAYS(Table1[[#This Row],[Order Date]],Table1[[#This Row],[Ship Date]])</f>
        <v>2</v>
      </c>
      <c r="Y1658" s="6">
        <v>-114.6399</v>
      </c>
      <c r="Z1658" s="6">
        <v>71</v>
      </c>
      <c r="AA1658" s="6">
        <v>914.29</v>
      </c>
      <c r="AB1658" s="6">
        <v>12.92</v>
      </c>
    </row>
    <row r="1659" spans="1:28" ht="64.5" x14ac:dyDescent="0.45">
      <c r="A1659" s="6">
        <v>3206</v>
      </c>
      <c r="B1659" s="6">
        <v>87934</v>
      </c>
      <c r="C1659" s="7" t="s">
        <v>182</v>
      </c>
      <c r="D1659" s="8" t="s">
        <v>53</v>
      </c>
      <c r="E1659" s="7" t="s">
        <v>147</v>
      </c>
      <c r="F1659" s="6">
        <v>0.06</v>
      </c>
      <c r="G1659" s="6">
        <v>218.08</v>
      </c>
      <c r="H1659" s="6">
        <v>18.059999999999999</v>
      </c>
      <c r="I1659" s="7" t="s">
        <v>54</v>
      </c>
      <c r="J1659" s="7" t="s">
        <v>44</v>
      </c>
      <c r="K1659" s="7" t="s">
        <v>32</v>
      </c>
      <c r="L1659" s="7" t="s">
        <v>80</v>
      </c>
      <c r="M1659" s="7" t="s">
        <v>131</v>
      </c>
      <c r="N1659" s="7" t="s">
        <v>2771</v>
      </c>
      <c r="O1659" s="6">
        <v>0.56999999999999995</v>
      </c>
      <c r="P1659" s="7" t="s">
        <v>36</v>
      </c>
      <c r="Q1659" s="7" t="s">
        <v>58</v>
      </c>
      <c r="R1659" s="7" t="s">
        <v>184</v>
      </c>
      <c r="S1659" s="8" t="s">
        <v>185</v>
      </c>
      <c r="T1659" s="6">
        <v>83301</v>
      </c>
      <c r="U1659" s="9">
        <v>42145</v>
      </c>
      <c r="V1659" s="9">
        <v>42147</v>
      </c>
      <c r="W1659" s="9" t="s">
        <v>2594</v>
      </c>
      <c r="X1659" s="10">
        <f>NETWORKDAYS(Table1[[#This Row],[Order Date]],Table1[[#This Row],[Ship Date]])</f>
        <v>2</v>
      </c>
      <c r="Y1659" s="6">
        <v>969.42</v>
      </c>
      <c r="Z1659" s="6">
        <v>7</v>
      </c>
      <c r="AA1659" s="6">
        <v>1488.51</v>
      </c>
      <c r="AB1659" s="6">
        <v>218.02</v>
      </c>
    </row>
    <row r="1660" spans="1:28" ht="102.75" x14ac:dyDescent="0.45">
      <c r="A1660" s="6">
        <v>2385</v>
      </c>
      <c r="B1660" s="6">
        <v>89184</v>
      </c>
      <c r="C1660" s="7" t="s">
        <v>2772</v>
      </c>
      <c r="D1660" s="8" t="s">
        <v>53</v>
      </c>
      <c r="E1660" s="7" t="s">
        <v>29</v>
      </c>
      <c r="F1660" s="6">
        <v>0.1</v>
      </c>
      <c r="G1660" s="6">
        <v>130.97999999999999</v>
      </c>
      <c r="H1660" s="6">
        <v>30</v>
      </c>
      <c r="I1660" s="7" t="s">
        <v>30</v>
      </c>
      <c r="J1660" s="7" t="s">
        <v>31</v>
      </c>
      <c r="K1660" s="7" t="s">
        <v>32</v>
      </c>
      <c r="L1660" s="7" t="s">
        <v>80</v>
      </c>
      <c r="M1660" s="7" t="s">
        <v>73</v>
      </c>
      <c r="N1660" s="7" t="s">
        <v>368</v>
      </c>
      <c r="O1660" s="6">
        <v>0.78</v>
      </c>
      <c r="P1660" s="7" t="s">
        <v>36</v>
      </c>
      <c r="Q1660" s="7" t="s">
        <v>58</v>
      </c>
      <c r="R1660" s="7" t="s">
        <v>654</v>
      </c>
      <c r="S1660" s="8" t="s">
        <v>2773</v>
      </c>
      <c r="T1660" s="6">
        <v>88001</v>
      </c>
      <c r="U1660" s="9">
        <v>42146</v>
      </c>
      <c r="V1660" s="9">
        <v>42148</v>
      </c>
      <c r="W1660" s="9" t="s">
        <v>2594</v>
      </c>
      <c r="X1660" s="10">
        <f>NETWORKDAYS(Table1[[#This Row],[Order Date]],Table1[[#This Row],[Ship Date]])</f>
        <v>1</v>
      </c>
      <c r="Y1660" s="6">
        <v>2000.11</v>
      </c>
      <c r="Z1660" s="6">
        <v>18</v>
      </c>
      <c r="AA1660" s="6">
        <v>2259.9899999999998</v>
      </c>
      <c r="AB1660" s="6">
        <v>130.88</v>
      </c>
    </row>
    <row r="1661" spans="1:28" ht="64.5" x14ac:dyDescent="0.45">
      <c r="A1661" s="6">
        <v>2699</v>
      </c>
      <c r="B1661" s="6">
        <v>87677</v>
      </c>
      <c r="C1661" s="7" t="s">
        <v>2774</v>
      </c>
      <c r="D1661" s="8" t="s">
        <v>53</v>
      </c>
      <c r="E1661" s="7" t="s">
        <v>29</v>
      </c>
      <c r="F1661" s="6">
        <v>0.06</v>
      </c>
      <c r="G1661" s="6">
        <v>4.9800000000000004</v>
      </c>
      <c r="H1661" s="6">
        <v>4.95</v>
      </c>
      <c r="I1661" s="7" t="s">
        <v>43</v>
      </c>
      <c r="J1661" s="7" t="s">
        <v>62</v>
      </c>
      <c r="K1661" s="7" t="s">
        <v>45</v>
      </c>
      <c r="L1661" s="7" t="s">
        <v>46</v>
      </c>
      <c r="M1661" s="7" t="s">
        <v>47</v>
      </c>
      <c r="N1661" s="7" t="s">
        <v>2775</v>
      </c>
      <c r="O1661" s="6">
        <v>0.37</v>
      </c>
      <c r="P1661" s="7" t="s">
        <v>36</v>
      </c>
      <c r="Q1661" s="7" t="s">
        <v>58</v>
      </c>
      <c r="R1661" s="7" t="s">
        <v>229</v>
      </c>
      <c r="S1661" s="8" t="s">
        <v>2776</v>
      </c>
      <c r="T1661" s="6">
        <v>86442</v>
      </c>
      <c r="U1661" s="9">
        <v>42146</v>
      </c>
      <c r="V1661" s="9">
        <v>42148</v>
      </c>
      <c r="W1661" s="9" t="s">
        <v>2594</v>
      </c>
      <c r="X1661" s="10">
        <f>NETWORKDAYS(Table1[[#This Row],[Order Date]],Table1[[#This Row],[Ship Date]])</f>
        <v>1</v>
      </c>
      <c r="Y1661" s="6">
        <v>-103.224</v>
      </c>
      <c r="Z1661" s="6">
        <v>16</v>
      </c>
      <c r="AA1661" s="6">
        <v>78.989999999999995</v>
      </c>
      <c r="AB1661" s="6">
        <v>4.92</v>
      </c>
    </row>
    <row r="1662" spans="1:28" ht="26.25" x14ac:dyDescent="0.45">
      <c r="A1662" s="6">
        <v>181</v>
      </c>
      <c r="B1662" s="6">
        <v>3585</v>
      </c>
      <c r="C1662" s="7" t="s">
        <v>1201</v>
      </c>
      <c r="D1662" s="8" t="s">
        <v>53</v>
      </c>
      <c r="E1662" s="7" t="s">
        <v>70</v>
      </c>
      <c r="F1662" s="6">
        <v>7.0000000000000007E-2</v>
      </c>
      <c r="G1662" s="6">
        <v>1.68</v>
      </c>
      <c r="H1662" s="6">
        <v>1.57</v>
      </c>
      <c r="I1662" s="7" t="s">
        <v>43</v>
      </c>
      <c r="J1662" s="7" t="s">
        <v>62</v>
      </c>
      <c r="K1662" s="7" t="s">
        <v>45</v>
      </c>
      <c r="L1662" s="7" t="s">
        <v>105</v>
      </c>
      <c r="M1662" s="7" t="s">
        <v>56</v>
      </c>
      <c r="N1662" s="7" t="s">
        <v>1546</v>
      </c>
      <c r="O1662" s="6">
        <v>0.59</v>
      </c>
      <c r="P1662" s="7" t="s">
        <v>36</v>
      </c>
      <c r="Q1662" s="7" t="s">
        <v>58</v>
      </c>
      <c r="R1662" s="7" t="s">
        <v>59</v>
      </c>
      <c r="S1662" s="8" t="s">
        <v>397</v>
      </c>
      <c r="T1662" s="6">
        <v>94122</v>
      </c>
      <c r="U1662" s="9">
        <v>42146</v>
      </c>
      <c r="V1662" s="9">
        <v>42147</v>
      </c>
      <c r="W1662" s="9" t="s">
        <v>2594</v>
      </c>
      <c r="X1662" s="10">
        <f>NETWORKDAYS(Table1[[#This Row],[Order Date]],Table1[[#This Row],[Ship Date]])</f>
        <v>1</v>
      </c>
      <c r="Y1662" s="6">
        <v>-35.75</v>
      </c>
      <c r="Z1662" s="6">
        <v>116</v>
      </c>
      <c r="AA1662" s="6">
        <v>186.59</v>
      </c>
      <c r="AB1662" s="6">
        <v>1.61</v>
      </c>
    </row>
    <row r="1663" spans="1:28" ht="77.25" x14ac:dyDescent="0.45">
      <c r="A1663" s="6">
        <v>188</v>
      </c>
      <c r="B1663" s="6">
        <v>88361</v>
      </c>
      <c r="C1663" s="7" t="s">
        <v>2777</v>
      </c>
      <c r="D1663" s="8" t="s">
        <v>42</v>
      </c>
      <c r="E1663" s="7" t="s">
        <v>70</v>
      </c>
      <c r="F1663" s="6">
        <v>7.0000000000000007E-2</v>
      </c>
      <c r="G1663" s="6">
        <v>10.06</v>
      </c>
      <c r="H1663" s="6">
        <v>2.06</v>
      </c>
      <c r="I1663" s="7" t="s">
        <v>43</v>
      </c>
      <c r="J1663" s="7" t="s">
        <v>62</v>
      </c>
      <c r="K1663" s="7" t="s">
        <v>45</v>
      </c>
      <c r="L1663" s="7" t="s">
        <v>55</v>
      </c>
      <c r="M1663" s="7" t="s">
        <v>56</v>
      </c>
      <c r="N1663" s="7" t="s">
        <v>689</v>
      </c>
      <c r="O1663" s="6">
        <v>0.39</v>
      </c>
      <c r="P1663" s="7" t="s">
        <v>36</v>
      </c>
      <c r="Q1663" s="7" t="s">
        <v>49</v>
      </c>
      <c r="R1663" s="7" t="s">
        <v>236</v>
      </c>
      <c r="S1663" s="8" t="s">
        <v>2573</v>
      </c>
      <c r="T1663" s="6">
        <v>76240</v>
      </c>
      <c r="U1663" s="9">
        <v>42146</v>
      </c>
      <c r="V1663" s="9">
        <v>42146</v>
      </c>
      <c r="W1663" s="9" t="s">
        <v>2594</v>
      </c>
      <c r="X1663" s="10">
        <f>NETWORKDAYS(Table1[[#This Row],[Order Date]],Table1[[#This Row],[Ship Date]])</f>
        <v>1</v>
      </c>
      <c r="Y1663" s="6">
        <v>152.65559999999999</v>
      </c>
      <c r="Z1663" s="6">
        <v>23</v>
      </c>
      <c r="AA1663" s="6">
        <v>221.24</v>
      </c>
      <c r="AB1663" s="6">
        <v>9.99</v>
      </c>
    </row>
    <row r="1664" spans="1:28" ht="26.25" x14ac:dyDescent="0.45">
      <c r="A1664" s="6">
        <v>188</v>
      </c>
      <c r="B1664" s="6">
        <v>88361</v>
      </c>
      <c r="C1664" s="7" t="s">
        <v>2777</v>
      </c>
      <c r="D1664" s="8" t="s">
        <v>42</v>
      </c>
      <c r="E1664" s="7" t="s">
        <v>70</v>
      </c>
      <c r="F1664" s="6">
        <v>7.0000000000000007E-2</v>
      </c>
      <c r="G1664" s="6">
        <v>1.68</v>
      </c>
      <c r="H1664" s="6">
        <v>1.57</v>
      </c>
      <c r="I1664" s="7" t="s">
        <v>43</v>
      </c>
      <c r="J1664" s="7" t="s">
        <v>62</v>
      </c>
      <c r="K1664" s="7" t="s">
        <v>45</v>
      </c>
      <c r="L1664" s="7" t="s">
        <v>105</v>
      </c>
      <c r="M1664" s="7" t="s">
        <v>56</v>
      </c>
      <c r="N1664" s="7" t="s">
        <v>1546</v>
      </c>
      <c r="O1664" s="6">
        <v>0.59</v>
      </c>
      <c r="P1664" s="7" t="s">
        <v>36</v>
      </c>
      <c r="Q1664" s="7" t="s">
        <v>49</v>
      </c>
      <c r="R1664" s="7" t="s">
        <v>236</v>
      </c>
      <c r="S1664" s="8" t="s">
        <v>2573</v>
      </c>
      <c r="T1664" s="6">
        <v>76240</v>
      </c>
      <c r="U1664" s="9">
        <v>42146</v>
      </c>
      <c r="V1664" s="9">
        <v>42147</v>
      </c>
      <c r="W1664" s="9" t="s">
        <v>2594</v>
      </c>
      <c r="X1664" s="10">
        <f>NETWORKDAYS(Table1[[#This Row],[Order Date]],Table1[[#This Row],[Ship Date]])</f>
        <v>1</v>
      </c>
      <c r="Y1664" s="6">
        <v>7.15</v>
      </c>
      <c r="Z1664" s="6">
        <v>29</v>
      </c>
      <c r="AA1664" s="6">
        <v>46.65</v>
      </c>
      <c r="AB1664" s="6">
        <v>1.61</v>
      </c>
    </row>
    <row r="1665" spans="1:28" ht="77.25" x14ac:dyDescent="0.45">
      <c r="A1665" s="6">
        <v>1246</v>
      </c>
      <c r="B1665" s="6">
        <v>46853</v>
      </c>
      <c r="C1665" s="7" t="s">
        <v>1880</v>
      </c>
      <c r="D1665" s="8" t="s">
        <v>78</v>
      </c>
      <c r="E1665" s="7" t="s">
        <v>79</v>
      </c>
      <c r="F1665" s="6">
        <v>0.03</v>
      </c>
      <c r="G1665" s="6">
        <v>256.99</v>
      </c>
      <c r="H1665" s="6">
        <v>11.25</v>
      </c>
      <c r="I1665" s="7" t="s">
        <v>43</v>
      </c>
      <c r="J1665" s="7" t="s">
        <v>87</v>
      </c>
      <c r="K1665" s="7" t="s">
        <v>71</v>
      </c>
      <c r="L1665" s="7" t="s">
        <v>93</v>
      </c>
      <c r="M1665" s="7" t="s">
        <v>47</v>
      </c>
      <c r="N1665" s="7" t="s">
        <v>2232</v>
      </c>
      <c r="O1665" s="6">
        <v>0.51</v>
      </c>
      <c r="P1665" s="7" t="s">
        <v>36</v>
      </c>
      <c r="Q1665" s="7" t="s">
        <v>82</v>
      </c>
      <c r="R1665" s="7" t="s">
        <v>83</v>
      </c>
      <c r="S1665" s="8" t="s">
        <v>84</v>
      </c>
      <c r="T1665" s="6">
        <v>10009</v>
      </c>
      <c r="U1665" s="9">
        <v>42146</v>
      </c>
      <c r="V1665" s="9">
        <v>42146</v>
      </c>
      <c r="W1665" s="9" t="s">
        <v>2594</v>
      </c>
      <c r="X1665" s="10">
        <f>NETWORKDAYS(Table1[[#This Row],[Order Date]],Table1[[#This Row],[Ship Date]])</f>
        <v>1</v>
      </c>
      <c r="Y1665" s="6">
        <v>1489.8</v>
      </c>
      <c r="Z1665" s="6">
        <v>32</v>
      </c>
      <c r="AA1665" s="6">
        <v>8216.2800000000007</v>
      </c>
      <c r="AB1665" s="6">
        <v>256.95999999999998</v>
      </c>
    </row>
    <row r="1666" spans="1:28" ht="77.25" x14ac:dyDescent="0.45">
      <c r="A1666" s="6">
        <v>1257</v>
      </c>
      <c r="B1666" s="6">
        <v>86535</v>
      </c>
      <c r="C1666" s="7" t="s">
        <v>518</v>
      </c>
      <c r="D1666" s="8" t="s">
        <v>53</v>
      </c>
      <c r="E1666" s="7" t="s">
        <v>86</v>
      </c>
      <c r="F1666" s="6">
        <v>0.01</v>
      </c>
      <c r="G1666" s="6">
        <v>115.99</v>
      </c>
      <c r="H1666" s="6">
        <v>56.14</v>
      </c>
      <c r="I1666" s="7" t="s">
        <v>30</v>
      </c>
      <c r="J1666" s="7" t="s">
        <v>87</v>
      </c>
      <c r="K1666" s="7" t="s">
        <v>71</v>
      </c>
      <c r="L1666" s="7" t="s">
        <v>72</v>
      </c>
      <c r="M1666" s="7" t="s">
        <v>73</v>
      </c>
      <c r="N1666" s="7" t="s">
        <v>1486</v>
      </c>
      <c r="O1666" s="6">
        <v>0.4</v>
      </c>
      <c r="P1666" s="7" t="s">
        <v>36</v>
      </c>
      <c r="Q1666" s="7" t="s">
        <v>58</v>
      </c>
      <c r="R1666" s="7" t="s">
        <v>442</v>
      </c>
      <c r="S1666" s="8" t="s">
        <v>521</v>
      </c>
      <c r="T1666" s="6">
        <v>80013</v>
      </c>
      <c r="U1666" s="9">
        <v>42146</v>
      </c>
      <c r="V1666" s="9">
        <v>42147</v>
      </c>
      <c r="W1666" s="9" t="s">
        <v>2594</v>
      </c>
      <c r="X1666" s="10">
        <f>NETWORKDAYS(Table1[[#This Row],[Order Date]],Table1[[#This Row],[Ship Date]])</f>
        <v>1</v>
      </c>
      <c r="Y1666" s="6">
        <v>-164.39519999999999</v>
      </c>
      <c r="Z1666" s="6">
        <v>5</v>
      </c>
      <c r="AA1666" s="6">
        <v>604.35</v>
      </c>
      <c r="AB1666" s="6">
        <v>115.98</v>
      </c>
    </row>
    <row r="1667" spans="1:28" ht="51.75" x14ac:dyDescent="0.45">
      <c r="A1667" s="6">
        <v>2976</v>
      </c>
      <c r="B1667" s="6">
        <v>89047</v>
      </c>
      <c r="C1667" s="7" t="s">
        <v>2778</v>
      </c>
      <c r="D1667" s="8" t="s">
        <v>42</v>
      </c>
      <c r="E1667" s="7" t="s">
        <v>86</v>
      </c>
      <c r="F1667" s="6">
        <v>0.01</v>
      </c>
      <c r="G1667" s="6">
        <v>35.99</v>
      </c>
      <c r="H1667" s="6">
        <v>0.99</v>
      </c>
      <c r="I1667" s="7" t="s">
        <v>43</v>
      </c>
      <c r="J1667" s="7" t="s">
        <v>31</v>
      </c>
      <c r="K1667" s="7" t="s">
        <v>71</v>
      </c>
      <c r="L1667" s="7" t="s">
        <v>234</v>
      </c>
      <c r="M1667" s="7" t="s">
        <v>94</v>
      </c>
      <c r="N1667" s="7" t="s">
        <v>2779</v>
      </c>
      <c r="O1667" s="6">
        <v>0.35</v>
      </c>
      <c r="P1667" s="7" t="s">
        <v>36</v>
      </c>
      <c r="Q1667" s="7" t="s">
        <v>49</v>
      </c>
      <c r="R1667" s="7" t="s">
        <v>200</v>
      </c>
      <c r="S1667" s="8" t="s">
        <v>2780</v>
      </c>
      <c r="T1667" s="6">
        <v>53154</v>
      </c>
      <c r="U1667" s="9">
        <v>42146</v>
      </c>
      <c r="V1667" s="9">
        <v>42147</v>
      </c>
      <c r="W1667" s="9" t="s">
        <v>2594</v>
      </c>
      <c r="X1667" s="10">
        <f>NETWORKDAYS(Table1[[#This Row],[Order Date]],Table1[[#This Row],[Ship Date]])</f>
        <v>1</v>
      </c>
      <c r="Y1667" s="6">
        <v>882.48239999999998</v>
      </c>
      <c r="Z1667" s="6">
        <v>41</v>
      </c>
      <c r="AA1667" s="6">
        <v>1278.96</v>
      </c>
      <c r="AB1667" s="6">
        <v>35.979999999999997</v>
      </c>
    </row>
    <row r="1668" spans="1:28" ht="77.25" x14ac:dyDescent="0.45">
      <c r="A1668" s="6">
        <v>2198</v>
      </c>
      <c r="B1668" s="6">
        <v>89174</v>
      </c>
      <c r="C1668" s="7" t="s">
        <v>2781</v>
      </c>
      <c r="D1668" s="8" t="s">
        <v>78</v>
      </c>
      <c r="E1668" s="7" t="s">
        <v>147</v>
      </c>
      <c r="F1668" s="6">
        <v>0.03</v>
      </c>
      <c r="G1668" s="6">
        <v>25.98</v>
      </c>
      <c r="H1668" s="6">
        <v>4.08</v>
      </c>
      <c r="I1668" s="7" t="s">
        <v>43</v>
      </c>
      <c r="J1668" s="7" t="s">
        <v>31</v>
      </c>
      <c r="K1668" s="7" t="s">
        <v>45</v>
      </c>
      <c r="L1668" s="7" t="s">
        <v>105</v>
      </c>
      <c r="M1668" s="7" t="s">
        <v>94</v>
      </c>
      <c r="N1668" s="7" t="s">
        <v>2782</v>
      </c>
      <c r="O1668" s="6">
        <v>0.56999999999999995</v>
      </c>
      <c r="P1668" s="7" t="s">
        <v>36</v>
      </c>
      <c r="Q1668" s="7" t="s">
        <v>82</v>
      </c>
      <c r="R1668" s="7" t="s">
        <v>83</v>
      </c>
      <c r="S1668" s="8" t="s">
        <v>2783</v>
      </c>
      <c r="T1668" s="6">
        <v>11757</v>
      </c>
      <c r="U1668" s="9">
        <v>42146</v>
      </c>
      <c r="V1668" s="9">
        <v>42149</v>
      </c>
      <c r="W1668" s="9" t="s">
        <v>2594</v>
      </c>
      <c r="X1668" s="10">
        <f>NETWORKDAYS(Table1[[#This Row],[Order Date]],Table1[[#This Row],[Ship Date]])</f>
        <v>2</v>
      </c>
      <c r="Y1668" s="6">
        <v>295.90649999999999</v>
      </c>
      <c r="Z1668" s="6">
        <v>16</v>
      </c>
      <c r="AA1668" s="6">
        <v>428.85</v>
      </c>
      <c r="AB1668" s="6">
        <v>25.95</v>
      </c>
    </row>
    <row r="1669" spans="1:28" ht="39" x14ac:dyDescent="0.45">
      <c r="A1669" s="6">
        <v>2198</v>
      </c>
      <c r="B1669" s="6">
        <v>89174</v>
      </c>
      <c r="C1669" s="7" t="s">
        <v>2781</v>
      </c>
      <c r="D1669" s="8" t="s">
        <v>78</v>
      </c>
      <c r="E1669" s="7" t="s">
        <v>147</v>
      </c>
      <c r="F1669" s="6">
        <v>0.1</v>
      </c>
      <c r="G1669" s="6">
        <v>20.98</v>
      </c>
      <c r="H1669" s="6">
        <v>53.03</v>
      </c>
      <c r="I1669" s="7" t="s">
        <v>30</v>
      </c>
      <c r="J1669" s="7" t="s">
        <v>31</v>
      </c>
      <c r="K1669" s="7" t="s">
        <v>45</v>
      </c>
      <c r="L1669" s="7" t="s">
        <v>187</v>
      </c>
      <c r="M1669" s="7" t="s">
        <v>73</v>
      </c>
      <c r="N1669" s="7" t="s">
        <v>1013</v>
      </c>
      <c r="O1669" s="6">
        <v>0.78</v>
      </c>
      <c r="P1669" s="7" t="s">
        <v>36</v>
      </c>
      <c r="Q1669" s="7" t="s">
        <v>82</v>
      </c>
      <c r="R1669" s="7" t="s">
        <v>83</v>
      </c>
      <c r="S1669" s="8" t="s">
        <v>2783</v>
      </c>
      <c r="T1669" s="6">
        <v>11757</v>
      </c>
      <c r="U1669" s="9">
        <v>42146</v>
      </c>
      <c r="V1669" s="9">
        <v>42146</v>
      </c>
      <c r="W1669" s="9" t="s">
        <v>2594</v>
      </c>
      <c r="X1669" s="10">
        <f>NETWORKDAYS(Table1[[#This Row],[Order Date]],Table1[[#This Row],[Ship Date]])</f>
        <v>1</v>
      </c>
      <c r="Y1669" s="6">
        <v>-2111.36</v>
      </c>
      <c r="Z1669" s="6">
        <v>16</v>
      </c>
      <c r="AA1669" s="6">
        <v>342.54</v>
      </c>
      <c r="AB1669" s="6">
        <v>20.88</v>
      </c>
    </row>
    <row r="1670" spans="1:28" ht="51.75" x14ac:dyDescent="0.45">
      <c r="A1670" s="6">
        <v>2526</v>
      </c>
      <c r="B1670" s="6">
        <v>87208</v>
      </c>
      <c r="C1670" s="7" t="s">
        <v>2784</v>
      </c>
      <c r="D1670" s="8" t="s">
        <v>28</v>
      </c>
      <c r="E1670" s="7" t="s">
        <v>29</v>
      </c>
      <c r="F1670" s="6">
        <v>0.01</v>
      </c>
      <c r="G1670" s="6">
        <v>2.16</v>
      </c>
      <c r="H1670" s="6">
        <v>6.05</v>
      </c>
      <c r="I1670" s="7" t="s">
        <v>43</v>
      </c>
      <c r="J1670" s="7" t="s">
        <v>62</v>
      </c>
      <c r="K1670" s="7" t="s">
        <v>45</v>
      </c>
      <c r="L1670" s="7" t="s">
        <v>46</v>
      </c>
      <c r="M1670" s="7" t="s">
        <v>47</v>
      </c>
      <c r="N1670" s="7" t="s">
        <v>135</v>
      </c>
      <c r="O1670" s="6">
        <v>0.37</v>
      </c>
      <c r="P1670" s="7" t="s">
        <v>36</v>
      </c>
      <c r="Q1670" s="7" t="s">
        <v>37</v>
      </c>
      <c r="R1670" s="7" t="s">
        <v>787</v>
      </c>
      <c r="S1670" s="8" t="s">
        <v>678</v>
      </c>
      <c r="T1670" s="6">
        <v>70506</v>
      </c>
      <c r="U1670" s="9">
        <v>42147</v>
      </c>
      <c r="V1670" s="9">
        <v>42149</v>
      </c>
      <c r="W1670" s="9" t="s">
        <v>2594</v>
      </c>
      <c r="X1670" s="10">
        <f>NETWORKDAYS(Table1[[#This Row],[Order Date]],Table1[[#This Row],[Ship Date]])</f>
        <v>1</v>
      </c>
      <c r="Y1670" s="6">
        <v>395.76</v>
      </c>
      <c r="Z1670" s="6">
        <v>24</v>
      </c>
      <c r="AA1670" s="6">
        <v>58.05</v>
      </c>
      <c r="AB1670" s="6">
        <v>2.15</v>
      </c>
    </row>
    <row r="1671" spans="1:28" ht="77.25" x14ac:dyDescent="0.45">
      <c r="A1671" s="6">
        <v>2527</v>
      </c>
      <c r="B1671" s="6">
        <v>87208</v>
      </c>
      <c r="C1671" s="7" t="s">
        <v>2785</v>
      </c>
      <c r="D1671" s="8" t="s">
        <v>28</v>
      </c>
      <c r="E1671" s="7" t="s">
        <v>29</v>
      </c>
      <c r="F1671" s="6">
        <v>7.0000000000000007E-2</v>
      </c>
      <c r="G1671" s="6">
        <v>21.38</v>
      </c>
      <c r="H1671" s="6">
        <v>8.99</v>
      </c>
      <c r="I1671" s="7" t="s">
        <v>43</v>
      </c>
      <c r="J1671" s="7" t="s">
        <v>62</v>
      </c>
      <c r="K1671" s="7" t="s">
        <v>45</v>
      </c>
      <c r="L1671" s="7" t="s">
        <v>105</v>
      </c>
      <c r="M1671" s="7" t="s">
        <v>94</v>
      </c>
      <c r="N1671" s="7" t="s">
        <v>2380</v>
      </c>
      <c r="O1671" s="6">
        <v>0.59</v>
      </c>
      <c r="P1671" s="7" t="s">
        <v>36</v>
      </c>
      <c r="Q1671" s="7" t="s">
        <v>37</v>
      </c>
      <c r="R1671" s="7" t="s">
        <v>787</v>
      </c>
      <c r="S1671" s="8" t="s">
        <v>2786</v>
      </c>
      <c r="T1671" s="6">
        <v>70601</v>
      </c>
      <c r="U1671" s="9">
        <v>42147</v>
      </c>
      <c r="V1671" s="9">
        <v>42149</v>
      </c>
      <c r="W1671" s="9" t="s">
        <v>2594</v>
      </c>
      <c r="X1671" s="10">
        <f>NETWORKDAYS(Table1[[#This Row],[Order Date]],Table1[[#This Row],[Ship Date]])</f>
        <v>1</v>
      </c>
      <c r="Y1671" s="6">
        <v>-39.396000000000001</v>
      </c>
      <c r="Z1671" s="6">
        <v>3</v>
      </c>
      <c r="AA1671" s="6">
        <v>68.64</v>
      </c>
      <c r="AB1671" s="6">
        <v>21.31</v>
      </c>
    </row>
    <row r="1672" spans="1:28" ht="26.25" x14ac:dyDescent="0.45">
      <c r="A1672" s="6">
        <v>1182</v>
      </c>
      <c r="B1672" s="6">
        <v>86913</v>
      </c>
      <c r="C1672" s="7" t="s">
        <v>2787</v>
      </c>
      <c r="D1672" s="8" t="s">
        <v>53</v>
      </c>
      <c r="E1672" s="7" t="s">
        <v>70</v>
      </c>
      <c r="F1672" s="6">
        <v>7.0000000000000007E-2</v>
      </c>
      <c r="G1672" s="6">
        <v>2.61</v>
      </c>
      <c r="H1672" s="6">
        <v>0.5</v>
      </c>
      <c r="I1672" s="7" t="s">
        <v>43</v>
      </c>
      <c r="J1672" s="7" t="s">
        <v>87</v>
      </c>
      <c r="K1672" s="7" t="s">
        <v>45</v>
      </c>
      <c r="L1672" s="7" t="s">
        <v>121</v>
      </c>
      <c r="M1672" s="7" t="s">
        <v>47</v>
      </c>
      <c r="N1672" s="7" t="s">
        <v>1279</v>
      </c>
      <c r="O1672" s="6">
        <v>0.39</v>
      </c>
      <c r="P1672" s="7" t="s">
        <v>36</v>
      </c>
      <c r="Q1672" s="7" t="s">
        <v>58</v>
      </c>
      <c r="R1672" s="7" t="s">
        <v>114</v>
      </c>
      <c r="S1672" s="8" t="s">
        <v>2788</v>
      </c>
      <c r="T1672" s="6">
        <v>84660</v>
      </c>
      <c r="U1672" s="9">
        <v>42147</v>
      </c>
      <c r="V1672" s="9">
        <v>42147</v>
      </c>
      <c r="W1672" s="9" t="s">
        <v>2594</v>
      </c>
      <c r="X1672" s="10">
        <f>NETWORKDAYS(Table1[[#This Row],[Order Date]],Table1[[#This Row],[Ship Date]])</f>
        <v>0</v>
      </c>
      <c r="Y1672" s="6">
        <v>27.013500000000001</v>
      </c>
      <c r="Z1672" s="6">
        <v>15</v>
      </c>
      <c r="AA1672" s="6">
        <v>39.15</v>
      </c>
      <c r="AB1672" s="6">
        <v>2.54</v>
      </c>
    </row>
    <row r="1673" spans="1:28" ht="90" x14ac:dyDescent="0.45">
      <c r="A1673" s="6">
        <v>3249</v>
      </c>
      <c r="B1673" s="6">
        <v>87298</v>
      </c>
      <c r="C1673" s="7" t="s">
        <v>2789</v>
      </c>
      <c r="D1673" s="8" t="s">
        <v>78</v>
      </c>
      <c r="E1673" s="7" t="s">
        <v>70</v>
      </c>
      <c r="F1673" s="6">
        <v>0.03</v>
      </c>
      <c r="G1673" s="6">
        <v>42.8</v>
      </c>
      <c r="H1673" s="6">
        <v>2.99</v>
      </c>
      <c r="I1673" s="7" t="s">
        <v>43</v>
      </c>
      <c r="J1673" s="7" t="s">
        <v>62</v>
      </c>
      <c r="K1673" s="7" t="s">
        <v>45</v>
      </c>
      <c r="L1673" s="7" t="s">
        <v>46</v>
      </c>
      <c r="M1673" s="7" t="s">
        <v>47</v>
      </c>
      <c r="N1673" s="7" t="s">
        <v>2790</v>
      </c>
      <c r="O1673" s="6">
        <v>0.36</v>
      </c>
      <c r="P1673" s="7" t="s">
        <v>36</v>
      </c>
      <c r="Q1673" s="7" t="s">
        <v>82</v>
      </c>
      <c r="R1673" s="7" t="s">
        <v>403</v>
      </c>
      <c r="S1673" s="8" t="s">
        <v>2791</v>
      </c>
      <c r="T1673" s="6">
        <v>21403</v>
      </c>
      <c r="U1673" s="9">
        <v>42147</v>
      </c>
      <c r="V1673" s="9">
        <v>42148</v>
      </c>
      <c r="W1673" s="9" t="s">
        <v>2594</v>
      </c>
      <c r="X1673" s="10">
        <f>NETWORKDAYS(Table1[[#This Row],[Order Date]],Table1[[#This Row],[Ship Date]])</f>
        <v>0</v>
      </c>
      <c r="Y1673" s="6">
        <v>462.92099999999999</v>
      </c>
      <c r="Z1673" s="6">
        <v>16</v>
      </c>
      <c r="AA1673" s="6">
        <v>670.9</v>
      </c>
      <c r="AB1673" s="6">
        <v>42.77</v>
      </c>
    </row>
    <row r="1674" spans="1:28" ht="90" x14ac:dyDescent="0.45">
      <c r="A1674" s="6">
        <v>460</v>
      </c>
      <c r="B1674" s="6">
        <v>86014</v>
      </c>
      <c r="C1674" s="7" t="s">
        <v>2792</v>
      </c>
      <c r="D1674" s="8" t="s">
        <v>78</v>
      </c>
      <c r="E1674" s="7" t="s">
        <v>79</v>
      </c>
      <c r="F1674" s="6">
        <v>7.0000000000000007E-2</v>
      </c>
      <c r="G1674" s="6">
        <v>16.91</v>
      </c>
      <c r="H1674" s="6">
        <v>6.25</v>
      </c>
      <c r="I1674" s="7" t="s">
        <v>43</v>
      </c>
      <c r="J1674" s="7" t="s">
        <v>87</v>
      </c>
      <c r="K1674" s="7" t="s">
        <v>45</v>
      </c>
      <c r="L1674" s="7" t="s">
        <v>187</v>
      </c>
      <c r="M1674" s="7" t="s">
        <v>47</v>
      </c>
      <c r="N1674" s="7" t="s">
        <v>2793</v>
      </c>
      <c r="O1674" s="6">
        <v>0.57999999999999996</v>
      </c>
      <c r="P1674" s="7" t="s">
        <v>36</v>
      </c>
      <c r="Q1674" s="7" t="s">
        <v>82</v>
      </c>
      <c r="R1674" s="7" t="s">
        <v>275</v>
      </c>
      <c r="S1674" s="8" t="s">
        <v>2794</v>
      </c>
      <c r="T1674" s="6">
        <v>8332</v>
      </c>
      <c r="U1674" s="9">
        <v>42147</v>
      </c>
      <c r="V1674" s="9">
        <v>42154</v>
      </c>
      <c r="W1674" s="9" t="s">
        <v>2594</v>
      </c>
      <c r="X1674" s="10">
        <f>NETWORKDAYS(Table1[[#This Row],[Order Date]],Table1[[#This Row],[Ship Date]])</f>
        <v>5</v>
      </c>
      <c r="Y1674" s="6">
        <v>7.9</v>
      </c>
      <c r="Z1674" s="6">
        <v>31</v>
      </c>
      <c r="AA1674" s="6">
        <v>492.9</v>
      </c>
      <c r="AB1674" s="6">
        <v>16.84</v>
      </c>
    </row>
    <row r="1675" spans="1:28" ht="64.5" x14ac:dyDescent="0.45">
      <c r="A1675" s="6">
        <v>2858</v>
      </c>
      <c r="B1675" s="6">
        <v>88282</v>
      </c>
      <c r="C1675" s="7" t="s">
        <v>2715</v>
      </c>
      <c r="D1675" s="8" t="s">
        <v>28</v>
      </c>
      <c r="E1675" s="7" t="s">
        <v>79</v>
      </c>
      <c r="F1675" s="6">
        <v>0.04</v>
      </c>
      <c r="G1675" s="6">
        <v>67.28</v>
      </c>
      <c r="H1675" s="6">
        <v>19.989999999999998</v>
      </c>
      <c r="I1675" s="7" t="s">
        <v>43</v>
      </c>
      <c r="J1675" s="7" t="s">
        <v>62</v>
      </c>
      <c r="K1675" s="7" t="s">
        <v>45</v>
      </c>
      <c r="L1675" s="7" t="s">
        <v>46</v>
      </c>
      <c r="M1675" s="7" t="s">
        <v>47</v>
      </c>
      <c r="N1675" s="7" t="s">
        <v>2567</v>
      </c>
      <c r="O1675" s="6">
        <v>0.4</v>
      </c>
      <c r="P1675" s="7" t="s">
        <v>36</v>
      </c>
      <c r="Q1675" s="7" t="s">
        <v>37</v>
      </c>
      <c r="R1675" s="7" t="s">
        <v>96</v>
      </c>
      <c r="S1675" s="8" t="s">
        <v>1277</v>
      </c>
      <c r="T1675" s="6">
        <v>32259</v>
      </c>
      <c r="U1675" s="9">
        <v>42147</v>
      </c>
      <c r="V1675" s="9">
        <v>42152</v>
      </c>
      <c r="W1675" s="9" t="s">
        <v>2594</v>
      </c>
      <c r="X1675" s="10">
        <f>NETWORKDAYS(Table1[[#This Row],[Order Date]],Table1[[#This Row],[Ship Date]])</f>
        <v>4</v>
      </c>
      <c r="Y1675" s="6">
        <v>14.754</v>
      </c>
      <c r="Z1675" s="6">
        <v>30</v>
      </c>
      <c r="AA1675" s="6">
        <v>2051.6799999999998</v>
      </c>
      <c r="AB1675" s="6">
        <v>67.239999999999995</v>
      </c>
    </row>
    <row r="1676" spans="1:28" ht="64.5" x14ac:dyDescent="0.45">
      <c r="A1676" s="6">
        <v>2858</v>
      </c>
      <c r="B1676" s="6">
        <v>88282</v>
      </c>
      <c r="C1676" s="7" t="s">
        <v>2715</v>
      </c>
      <c r="D1676" s="8" t="s">
        <v>28</v>
      </c>
      <c r="E1676" s="7" t="s">
        <v>79</v>
      </c>
      <c r="F1676" s="6">
        <v>0.1</v>
      </c>
      <c r="G1676" s="6">
        <v>130.97999999999999</v>
      </c>
      <c r="H1676" s="6">
        <v>54.74</v>
      </c>
      <c r="I1676" s="7" t="s">
        <v>30</v>
      </c>
      <c r="J1676" s="7" t="s">
        <v>62</v>
      </c>
      <c r="K1676" s="7" t="s">
        <v>32</v>
      </c>
      <c r="L1676" s="7" t="s">
        <v>88</v>
      </c>
      <c r="M1676" s="7" t="s">
        <v>34</v>
      </c>
      <c r="N1676" s="7" t="s">
        <v>970</v>
      </c>
      <c r="O1676" s="6">
        <v>0.69</v>
      </c>
      <c r="P1676" s="7" t="s">
        <v>36</v>
      </c>
      <c r="Q1676" s="7" t="s">
        <v>37</v>
      </c>
      <c r="R1676" s="7" t="s">
        <v>96</v>
      </c>
      <c r="S1676" s="8" t="s">
        <v>1277</v>
      </c>
      <c r="T1676" s="6">
        <v>32259</v>
      </c>
      <c r="U1676" s="9">
        <v>42147</v>
      </c>
      <c r="V1676" s="9">
        <v>42147</v>
      </c>
      <c r="W1676" s="9" t="s">
        <v>2594</v>
      </c>
      <c r="X1676" s="10">
        <f>NETWORKDAYS(Table1[[#This Row],[Order Date]],Table1[[#This Row],[Ship Date]])</f>
        <v>0</v>
      </c>
      <c r="Y1676" s="6">
        <v>669.61199999999997</v>
      </c>
      <c r="Z1676" s="6">
        <v>42</v>
      </c>
      <c r="AA1676" s="6">
        <v>5295.03</v>
      </c>
      <c r="AB1676" s="6">
        <v>130.88</v>
      </c>
    </row>
    <row r="1677" spans="1:28" ht="26.25" x14ac:dyDescent="0.45">
      <c r="A1677" s="6">
        <v>2858</v>
      </c>
      <c r="B1677" s="6">
        <v>88282</v>
      </c>
      <c r="C1677" s="7" t="s">
        <v>2715</v>
      </c>
      <c r="D1677" s="8" t="s">
        <v>28</v>
      </c>
      <c r="E1677" s="7" t="s">
        <v>79</v>
      </c>
      <c r="F1677" s="6">
        <v>0.04</v>
      </c>
      <c r="G1677" s="6">
        <v>2.78</v>
      </c>
      <c r="H1677" s="6">
        <v>1.25</v>
      </c>
      <c r="I1677" s="7" t="s">
        <v>43</v>
      </c>
      <c r="J1677" s="7" t="s">
        <v>62</v>
      </c>
      <c r="K1677" s="7" t="s">
        <v>45</v>
      </c>
      <c r="L1677" s="7" t="s">
        <v>105</v>
      </c>
      <c r="M1677" s="7" t="s">
        <v>56</v>
      </c>
      <c r="N1677" s="7" t="s">
        <v>865</v>
      </c>
      <c r="O1677" s="6">
        <v>0.59</v>
      </c>
      <c r="P1677" s="7" t="s">
        <v>36</v>
      </c>
      <c r="Q1677" s="7" t="s">
        <v>37</v>
      </c>
      <c r="R1677" s="7" t="s">
        <v>96</v>
      </c>
      <c r="S1677" s="8" t="s">
        <v>1277</v>
      </c>
      <c r="T1677" s="6">
        <v>32259</v>
      </c>
      <c r="U1677" s="9">
        <v>42147</v>
      </c>
      <c r="V1677" s="9">
        <v>42147</v>
      </c>
      <c r="W1677" s="9" t="s">
        <v>2594</v>
      </c>
      <c r="X1677" s="10">
        <f>NETWORKDAYS(Table1[[#This Row],[Order Date]],Table1[[#This Row],[Ship Date]])</f>
        <v>0</v>
      </c>
      <c r="Y1677" s="6">
        <v>213</v>
      </c>
      <c r="Z1677" s="6">
        <v>28</v>
      </c>
      <c r="AA1677" s="6">
        <v>80.27</v>
      </c>
      <c r="AB1677" s="6">
        <v>2.74</v>
      </c>
    </row>
    <row r="1678" spans="1:28" ht="64.5" x14ac:dyDescent="0.45">
      <c r="A1678" s="6">
        <v>398</v>
      </c>
      <c r="B1678" s="6">
        <v>89320</v>
      </c>
      <c r="C1678" s="7" t="s">
        <v>2795</v>
      </c>
      <c r="D1678" s="8" t="s">
        <v>78</v>
      </c>
      <c r="E1678" s="7" t="s">
        <v>86</v>
      </c>
      <c r="F1678" s="6">
        <v>0.05</v>
      </c>
      <c r="G1678" s="6">
        <v>63.94</v>
      </c>
      <c r="H1678" s="6">
        <v>14.48</v>
      </c>
      <c r="I1678" s="7" t="s">
        <v>43</v>
      </c>
      <c r="J1678" s="7" t="s">
        <v>62</v>
      </c>
      <c r="K1678" s="7" t="s">
        <v>32</v>
      </c>
      <c r="L1678" s="7" t="s">
        <v>99</v>
      </c>
      <c r="M1678" s="7" t="s">
        <v>47</v>
      </c>
      <c r="N1678" s="7" t="s">
        <v>214</v>
      </c>
      <c r="O1678" s="6">
        <v>0.46</v>
      </c>
      <c r="P1678" s="7" t="s">
        <v>36</v>
      </c>
      <c r="Q1678" s="7" t="s">
        <v>82</v>
      </c>
      <c r="R1678" s="7" t="s">
        <v>173</v>
      </c>
      <c r="S1678" s="8" t="s">
        <v>2796</v>
      </c>
      <c r="T1678" s="6">
        <v>45406</v>
      </c>
      <c r="U1678" s="9">
        <v>42147</v>
      </c>
      <c r="V1678" s="9">
        <v>42149</v>
      </c>
      <c r="W1678" s="9" t="s">
        <v>2594</v>
      </c>
      <c r="X1678" s="10">
        <f>NETWORKDAYS(Table1[[#This Row],[Order Date]],Table1[[#This Row],[Ship Date]])</f>
        <v>1</v>
      </c>
      <c r="Y1678" s="6">
        <v>1372.6307999999999</v>
      </c>
      <c r="Z1678" s="6">
        <v>31</v>
      </c>
      <c r="AA1678" s="6">
        <v>1989.32</v>
      </c>
      <c r="AB1678" s="6">
        <v>63.89</v>
      </c>
    </row>
    <row r="1679" spans="1:28" ht="77.25" x14ac:dyDescent="0.45">
      <c r="A1679" s="6">
        <v>540</v>
      </c>
      <c r="B1679" s="6">
        <v>91175</v>
      </c>
      <c r="C1679" s="7" t="s">
        <v>2677</v>
      </c>
      <c r="D1679" s="8" t="s">
        <v>42</v>
      </c>
      <c r="E1679" s="7" t="s">
        <v>86</v>
      </c>
      <c r="F1679" s="6">
        <v>0.05</v>
      </c>
      <c r="G1679" s="6">
        <v>204.1</v>
      </c>
      <c r="H1679" s="6">
        <v>13.99</v>
      </c>
      <c r="I1679" s="7" t="s">
        <v>43</v>
      </c>
      <c r="J1679" s="7" t="s">
        <v>31</v>
      </c>
      <c r="K1679" s="7" t="s">
        <v>71</v>
      </c>
      <c r="L1679" s="7" t="s">
        <v>72</v>
      </c>
      <c r="M1679" s="7" t="s">
        <v>112</v>
      </c>
      <c r="N1679" s="7" t="s">
        <v>2797</v>
      </c>
      <c r="O1679" s="6">
        <v>0.37</v>
      </c>
      <c r="P1679" s="7" t="s">
        <v>36</v>
      </c>
      <c r="Q1679" s="7" t="s">
        <v>49</v>
      </c>
      <c r="R1679" s="7" t="s">
        <v>75</v>
      </c>
      <c r="S1679" s="8" t="s">
        <v>2679</v>
      </c>
      <c r="T1679" s="6">
        <v>60061</v>
      </c>
      <c r="U1679" s="9">
        <v>42147</v>
      </c>
      <c r="V1679" s="9">
        <v>42149</v>
      </c>
      <c r="W1679" s="9" t="s">
        <v>2594</v>
      </c>
      <c r="X1679" s="10">
        <f>NETWORKDAYS(Table1[[#This Row],[Order Date]],Table1[[#This Row],[Ship Date]])</f>
        <v>1</v>
      </c>
      <c r="Y1679" s="6">
        <v>5924.1122999999998</v>
      </c>
      <c r="Z1679" s="6">
        <v>41</v>
      </c>
      <c r="AA1679" s="6">
        <v>8585.67</v>
      </c>
      <c r="AB1679" s="6">
        <v>204.05</v>
      </c>
    </row>
    <row r="1680" spans="1:28" ht="51.75" x14ac:dyDescent="0.45">
      <c r="A1680" s="6">
        <v>2458</v>
      </c>
      <c r="B1680" s="6">
        <v>91286</v>
      </c>
      <c r="C1680" s="7" t="s">
        <v>2596</v>
      </c>
      <c r="D1680" s="8" t="s">
        <v>42</v>
      </c>
      <c r="E1680" s="7" t="s">
        <v>86</v>
      </c>
      <c r="F1680" s="6">
        <v>0.05</v>
      </c>
      <c r="G1680" s="6">
        <v>12.88</v>
      </c>
      <c r="H1680" s="6">
        <v>4.59</v>
      </c>
      <c r="I1680" s="7" t="s">
        <v>43</v>
      </c>
      <c r="J1680" s="7" t="s">
        <v>87</v>
      </c>
      <c r="K1680" s="7" t="s">
        <v>45</v>
      </c>
      <c r="L1680" s="7" t="s">
        <v>519</v>
      </c>
      <c r="M1680" s="7" t="s">
        <v>56</v>
      </c>
      <c r="N1680" s="7" t="s">
        <v>2017</v>
      </c>
      <c r="O1680" s="6">
        <v>0.82</v>
      </c>
      <c r="P1680" s="7" t="s">
        <v>36</v>
      </c>
      <c r="Q1680" s="7" t="s">
        <v>49</v>
      </c>
      <c r="R1680" s="7" t="s">
        <v>50</v>
      </c>
      <c r="S1680" s="8" t="s">
        <v>1823</v>
      </c>
      <c r="T1680" s="6">
        <v>55410</v>
      </c>
      <c r="U1680" s="9">
        <v>42147</v>
      </c>
      <c r="V1680" s="9">
        <v>42149</v>
      </c>
      <c r="W1680" s="9" t="s">
        <v>2594</v>
      </c>
      <c r="X1680" s="10">
        <f>NETWORKDAYS(Table1[[#This Row],[Order Date]],Table1[[#This Row],[Ship Date]])</f>
        <v>1</v>
      </c>
      <c r="Y1680" s="6">
        <v>5.98</v>
      </c>
      <c r="Z1680" s="6">
        <v>3</v>
      </c>
      <c r="AA1680" s="6">
        <v>42.35</v>
      </c>
      <c r="AB1680" s="6">
        <v>12.83</v>
      </c>
    </row>
    <row r="1681" spans="1:28" ht="64.5" x14ac:dyDescent="0.45">
      <c r="A1681" s="6">
        <v>1814</v>
      </c>
      <c r="B1681" s="6">
        <v>90524</v>
      </c>
      <c r="C1681" s="7" t="s">
        <v>2798</v>
      </c>
      <c r="D1681" s="8" t="s">
        <v>28</v>
      </c>
      <c r="E1681" s="7" t="s">
        <v>147</v>
      </c>
      <c r="F1681" s="6">
        <v>0.09</v>
      </c>
      <c r="G1681" s="6">
        <v>77.510000000000005</v>
      </c>
      <c r="H1681" s="6">
        <v>4</v>
      </c>
      <c r="I1681" s="7" t="s">
        <v>54</v>
      </c>
      <c r="J1681" s="7" t="s">
        <v>87</v>
      </c>
      <c r="K1681" s="7" t="s">
        <v>71</v>
      </c>
      <c r="L1681" s="7" t="s">
        <v>93</v>
      </c>
      <c r="M1681" s="7" t="s">
        <v>47</v>
      </c>
      <c r="N1681" s="7" t="s">
        <v>2799</v>
      </c>
      <c r="O1681" s="6">
        <v>0.76</v>
      </c>
      <c r="P1681" s="7" t="s">
        <v>36</v>
      </c>
      <c r="Q1681" s="7" t="s">
        <v>37</v>
      </c>
      <c r="R1681" s="7" t="s">
        <v>38</v>
      </c>
      <c r="S1681" s="8" t="s">
        <v>2800</v>
      </c>
      <c r="T1681" s="6">
        <v>38654</v>
      </c>
      <c r="U1681" s="9">
        <v>42147</v>
      </c>
      <c r="V1681" s="9">
        <v>42149</v>
      </c>
      <c r="W1681" s="9" t="s">
        <v>2594</v>
      </c>
      <c r="X1681" s="10">
        <f>NETWORKDAYS(Table1[[#This Row],[Order Date]],Table1[[#This Row],[Ship Date]])</f>
        <v>1</v>
      </c>
      <c r="Y1681" s="6">
        <v>-986.524</v>
      </c>
      <c r="Z1681" s="6">
        <v>17</v>
      </c>
      <c r="AA1681" s="6">
        <v>1300.54</v>
      </c>
      <c r="AB1681" s="6">
        <v>77.42</v>
      </c>
    </row>
    <row r="1682" spans="1:28" ht="26.25" x14ac:dyDescent="0.45">
      <c r="A1682" s="6">
        <v>1814</v>
      </c>
      <c r="B1682" s="6">
        <v>90524</v>
      </c>
      <c r="C1682" s="7" t="s">
        <v>2798</v>
      </c>
      <c r="D1682" s="8" t="s">
        <v>28</v>
      </c>
      <c r="E1682" s="7" t="s">
        <v>147</v>
      </c>
      <c r="F1682" s="6">
        <v>0</v>
      </c>
      <c r="G1682" s="6">
        <v>2.88</v>
      </c>
      <c r="H1682" s="6">
        <v>0.7</v>
      </c>
      <c r="I1682" s="7" t="s">
        <v>43</v>
      </c>
      <c r="J1682" s="7" t="s">
        <v>87</v>
      </c>
      <c r="K1682" s="7" t="s">
        <v>45</v>
      </c>
      <c r="L1682" s="7" t="s">
        <v>105</v>
      </c>
      <c r="M1682" s="7" t="s">
        <v>56</v>
      </c>
      <c r="N1682" s="7" t="s">
        <v>534</v>
      </c>
      <c r="O1682" s="6">
        <v>0.56000000000000005</v>
      </c>
      <c r="P1682" s="7" t="s">
        <v>36</v>
      </c>
      <c r="Q1682" s="7" t="s">
        <v>37</v>
      </c>
      <c r="R1682" s="7" t="s">
        <v>38</v>
      </c>
      <c r="S1682" s="8" t="s">
        <v>2800</v>
      </c>
      <c r="T1682" s="6">
        <v>38654</v>
      </c>
      <c r="U1682" s="9">
        <v>42147</v>
      </c>
      <c r="V1682" s="9">
        <v>42149</v>
      </c>
      <c r="W1682" s="9" t="s">
        <v>2594</v>
      </c>
      <c r="X1682" s="10">
        <f>NETWORKDAYS(Table1[[#This Row],[Order Date]],Table1[[#This Row],[Ship Date]])</f>
        <v>1</v>
      </c>
      <c r="Y1682" s="6">
        <v>-141.666</v>
      </c>
      <c r="Z1682" s="6">
        <v>13</v>
      </c>
      <c r="AA1682" s="6">
        <v>38.06</v>
      </c>
      <c r="AB1682" s="6">
        <v>2.88</v>
      </c>
    </row>
    <row r="1683" spans="1:28" ht="26.25" x14ac:dyDescent="0.45">
      <c r="A1683" s="6">
        <v>2450</v>
      </c>
      <c r="B1683" s="6">
        <v>90322</v>
      </c>
      <c r="C1683" s="7" t="s">
        <v>2801</v>
      </c>
      <c r="D1683" s="8" t="s">
        <v>42</v>
      </c>
      <c r="E1683" s="7" t="s">
        <v>147</v>
      </c>
      <c r="F1683" s="6">
        <v>0.08</v>
      </c>
      <c r="G1683" s="6">
        <v>4.13</v>
      </c>
      <c r="H1683" s="6">
        <v>1.17</v>
      </c>
      <c r="I1683" s="7" t="s">
        <v>43</v>
      </c>
      <c r="J1683" s="7" t="s">
        <v>87</v>
      </c>
      <c r="K1683" s="7" t="s">
        <v>45</v>
      </c>
      <c r="L1683" s="7" t="s">
        <v>105</v>
      </c>
      <c r="M1683" s="7" t="s">
        <v>56</v>
      </c>
      <c r="N1683" s="7" t="s">
        <v>2802</v>
      </c>
      <c r="O1683" s="6">
        <v>0.56999999999999995</v>
      </c>
      <c r="P1683" s="7" t="s">
        <v>36</v>
      </c>
      <c r="Q1683" s="7" t="s">
        <v>49</v>
      </c>
      <c r="R1683" s="7" t="s">
        <v>200</v>
      </c>
      <c r="S1683" s="8" t="s">
        <v>2803</v>
      </c>
      <c r="T1683" s="6">
        <v>53545</v>
      </c>
      <c r="U1683" s="9">
        <v>42147</v>
      </c>
      <c r="V1683" s="9">
        <v>42149</v>
      </c>
      <c r="W1683" s="9" t="s">
        <v>2594</v>
      </c>
      <c r="X1683" s="10">
        <f>NETWORKDAYS(Table1[[#This Row],[Order Date]],Table1[[#This Row],[Ship Date]])</f>
        <v>1</v>
      </c>
      <c r="Y1683" s="6">
        <v>-5.54</v>
      </c>
      <c r="Z1683" s="6">
        <v>1</v>
      </c>
      <c r="AA1683" s="6">
        <v>4.21</v>
      </c>
      <c r="AB1683" s="6">
        <v>4.05</v>
      </c>
    </row>
    <row r="1684" spans="1:28" ht="51.75" x14ac:dyDescent="0.45">
      <c r="A1684" s="6">
        <v>357</v>
      </c>
      <c r="B1684" s="6">
        <v>91131</v>
      </c>
      <c r="C1684" s="7" t="s">
        <v>2804</v>
      </c>
      <c r="D1684" s="8" t="s">
        <v>53</v>
      </c>
      <c r="E1684" s="7" t="s">
        <v>29</v>
      </c>
      <c r="F1684" s="6">
        <v>7.0000000000000007E-2</v>
      </c>
      <c r="G1684" s="6">
        <v>124.49</v>
      </c>
      <c r="H1684" s="6">
        <v>51.94</v>
      </c>
      <c r="I1684" s="7" t="s">
        <v>30</v>
      </c>
      <c r="J1684" s="7" t="s">
        <v>62</v>
      </c>
      <c r="K1684" s="7" t="s">
        <v>32</v>
      </c>
      <c r="L1684" s="7" t="s">
        <v>33</v>
      </c>
      <c r="M1684" s="7" t="s">
        <v>34</v>
      </c>
      <c r="N1684" s="7" t="s">
        <v>1063</v>
      </c>
      <c r="O1684" s="6">
        <v>0.63</v>
      </c>
      <c r="P1684" s="7" t="s">
        <v>36</v>
      </c>
      <c r="Q1684" s="7" t="s">
        <v>58</v>
      </c>
      <c r="R1684" s="7" t="s">
        <v>229</v>
      </c>
      <c r="S1684" s="8" t="s">
        <v>2805</v>
      </c>
      <c r="T1684" s="6">
        <v>86401</v>
      </c>
      <c r="U1684" s="9">
        <v>42148</v>
      </c>
      <c r="V1684" s="9">
        <v>42149</v>
      </c>
      <c r="W1684" s="9" t="s">
        <v>2594</v>
      </c>
      <c r="X1684" s="10">
        <f>NETWORKDAYS(Table1[[#This Row],[Order Date]],Table1[[#This Row],[Ship Date]])</f>
        <v>1</v>
      </c>
      <c r="Y1684" s="6">
        <v>1074.44</v>
      </c>
      <c r="Z1684" s="6">
        <v>14</v>
      </c>
      <c r="AA1684" s="6">
        <v>1714.93</v>
      </c>
      <c r="AB1684" s="6">
        <v>124.42</v>
      </c>
    </row>
    <row r="1685" spans="1:28" ht="64.5" x14ac:dyDescent="0.45">
      <c r="A1685" s="6">
        <v>885</v>
      </c>
      <c r="B1685" s="6">
        <v>89537</v>
      </c>
      <c r="C1685" s="7" t="s">
        <v>2806</v>
      </c>
      <c r="D1685" s="8" t="s">
        <v>42</v>
      </c>
      <c r="E1685" s="7" t="s">
        <v>29</v>
      </c>
      <c r="F1685" s="6">
        <v>0.06</v>
      </c>
      <c r="G1685" s="6">
        <v>25.98</v>
      </c>
      <c r="H1685" s="6">
        <v>14.36</v>
      </c>
      <c r="I1685" s="7" t="s">
        <v>30</v>
      </c>
      <c r="J1685" s="7" t="s">
        <v>62</v>
      </c>
      <c r="K1685" s="7" t="s">
        <v>32</v>
      </c>
      <c r="L1685" s="7" t="s">
        <v>80</v>
      </c>
      <c r="M1685" s="7" t="s">
        <v>73</v>
      </c>
      <c r="N1685" s="7" t="s">
        <v>1699</v>
      </c>
      <c r="O1685" s="6">
        <v>0.6</v>
      </c>
      <c r="P1685" s="7" t="s">
        <v>36</v>
      </c>
      <c r="Q1685" s="7" t="s">
        <v>49</v>
      </c>
      <c r="R1685" s="7" t="s">
        <v>236</v>
      </c>
      <c r="S1685" s="8" t="s">
        <v>2807</v>
      </c>
      <c r="T1685" s="6">
        <v>79109</v>
      </c>
      <c r="U1685" s="9">
        <v>42148</v>
      </c>
      <c r="V1685" s="9">
        <v>42149</v>
      </c>
      <c r="W1685" s="9" t="s">
        <v>2594</v>
      </c>
      <c r="X1685" s="10">
        <f>NETWORKDAYS(Table1[[#This Row],[Order Date]],Table1[[#This Row],[Ship Date]])</f>
        <v>1</v>
      </c>
      <c r="Y1685" s="6">
        <v>55.887999999999998</v>
      </c>
      <c r="Z1685" s="6">
        <v>41</v>
      </c>
      <c r="AA1685" s="6">
        <v>1033.56</v>
      </c>
      <c r="AB1685" s="6">
        <v>25.92</v>
      </c>
    </row>
    <row r="1686" spans="1:28" ht="90" x14ac:dyDescent="0.45">
      <c r="A1686" s="6">
        <v>1623</v>
      </c>
      <c r="B1686" s="6">
        <v>87611</v>
      </c>
      <c r="C1686" s="7" t="s">
        <v>2808</v>
      </c>
      <c r="D1686" s="8" t="s">
        <v>42</v>
      </c>
      <c r="E1686" s="7" t="s">
        <v>70</v>
      </c>
      <c r="F1686" s="6">
        <v>0.06</v>
      </c>
      <c r="G1686" s="6">
        <v>15.01</v>
      </c>
      <c r="H1686" s="6">
        <v>8.4</v>
      </c>
      <c r="I1686" s="7" t="s">
        <v>43</v>
      </c>
      <c r="J1686" s="7" t="s">
        <v>31</v>
      </c>
      <c r="K1686" s="7" t="s">
        <v>45</v>
      </c>
      <c r="L1686" s="7" t="s">
        <v>46</v>
      </c>
      <c r="M1686" s="7" t="s">
        <v>47</v>
      </c>
      <c r="N1686" s="7" t="s">
        <v>2809</v>
      </c>
      <c r="O1686" s="6">
        <v>0.39</v>
      </c>
      <c r="P1686" s="7" t="s">
        <v>36</v>
      </c>
      <c r="Q1686" s="7" t="s">
        <v>49</v>
      </c>
      <c r="R1686" s="7" t="s">
        <v>256</v>
      </c>
      <c r="S1686" s="8" t="s">
        <v>2810</v>
      </c>
      <c r="T1686" s="6">
        <v>46375</v>
      </c>
      <c r="U1686" s="9">
        <v>42148</v>
      </c>
      <c r="V1686" s="9">
        <v>42150</v>
      </c>
      <c r="W1686" s="9" t="s">
        <v>2594</v>
      </c>
      <c r="X1686" s="10">
        <f>NETWORKDAYS(Table1[[#This Row],[Order Date]],Table1[[#This Row],[Ship Date]])</f>
        <v>2</v>
      </c>
      <c r="Y1686" s="6">
        <v>1.6169</v>
      </c>
      <c r="Z1686" s="6">
        <v>22</v>
      </c>
      <c r="AA1686" s="6">
        <v>333.04</v>
      </c>
      <c r="AB1686" s="6">
        <v>14.95</v>
      </c>
    </row>
    <row r="1687" spans="1:28" ht="64.5" x14ac:dyDescent="0.45">
      <c r="A1687" s="6">
        <v>1623</v>
      </c>
      <c r="B1687" s="6">
        <v>87611</v>
      </c>
      <c r="C1687" s="7" t="s">
        <v>2808</v>
      </c>
      <c r="D1687" s="8" t="s">
        <v>42</v>
      </c>
      <c r="E1687" s="7" t="s">
        <v>70</v>
      </c>
      <c r="F1687" s="6">
        <v>0.09</v>
      </c>
      <c r="G1687" s="6">
        <v>40.479999999999997</v>
      </c>
      <c r="H1687" s="6">
        <v>19.989999999999998</v>
      </c>
      <c r="I1687" s="7" t="s">
        <v>43</v>
      </c>
      <c r="J1687" s="7" t="s">
        <v>31</v>
      </c>
      <c r="K1687" s="7" t="s">
        <v>71</v>
      </c>
      <c r="L1687" s="7" t="s">
        <v>93</v>
      </c>
      <c r="M1687" s="7" t="s">
        <v>47</v>
      </c>
      <c r="N1687" s="7" t="s">
        <v>2133</v>
      </c>
      <c r="O1687" s="6">
        <v>0.77</v>
      </c>
      <c r="P1687" s="7" t="s">
        <v>36</v>
      </c>
      <c r="Q1687" s="7" t="s">
        <v>49</v>
      </c>
      <c r="R1687" s="7" t="s">
        <v>256</v>
      </c>
      <c r="S1687" s="8" t="s">
        <v>2810</v>
      </c>
      <c r="T1687" s="6">
        <v>46375</v>
      </c>
      <c r="U1687" s="9">
        <v>42148</v>
      </c>
      <c r="V1687" s="9">
        <v>42150</v>
      </c>
      <c r="W1687" s="9" t="s">
        <v>2594</v>
      </c>
      <c r="X1687" s="10">
        <f>NETWORKDAYS(Table1[[#This Row],[Order Date]],Table1[[#This Row],[Ship Date]])</f>
        <v>2</v>
      </c>
      <c r="Y1687" s="6">
        <v>65.394000000000005</v>
      </c>
      <c r="Z1687" s="6">
        <v>12</v>
      </c>
      <c r="AA1687" s="6">
        <v>472.44</v>
      </c>
      <c r="AB1687" s="6">
        <v>40.39</v>
      </c>
    </row>
    <row r="1688" spans="1:28" ht="64.5" x14ac:dyDescent="0.45">
      <c r="A1688" s="6">
        <v>1623</v>
      </c>
      <c r="B1688" s="6">
        <v>87611</v>
      </c>
      <c r="C1688" s="7" t="s">
        <v>2808</v>
      </c>
      <c r="D1688" s="8" t="s">
        <v>42</v>
      </c>
      <c r="E1688" s="7" t="s">
        <v>70</v>
      </c>
      <c r="F1688" s="6">
        <v>0.05</v>
      </c>
      <c r="G1688" s="6">
        <v>12.28</v>
      </c>
      <c r="H1688" s="6">
        <v>6.13</v>
      </c>
      <c r="I1688" s="7" t="s">
        <v>43</v>
      </c>
      <c r="J1688" s="7" t="s">
        <v>31</v>
      </c>
      <c r="K1688" s="7" t="s">
        <v>45</v>
      </c>
      <c r="L1688" s="7" t="s">
        <v>187</v>
      </c>
      <c r="M1688" s="7" t="s">
        <v>47</v>
      </c>
      <c r="N1688" s="7" t="s">
        <v>2811</v>
      </c>
      <c r="O1688" s="6">
        <v>0.56999999999999995</v>
      </c>
      <c r="P1688" s="7" t="s">
        <v>36</v>
      </c>
      <c r="Q1688" s="7" t="s">
        <v>49</v>
      </c>
      <c r="R1688" s="7" t="s">
        <v>256</v>
      </c>
      <c r="S1688" s="8" t="s">
        <v>2810</v>
      </c>
      <c r="T1688" s="6">
        <v>46375</v>
      </c>
      <c r="U1688" s="9">
        <v>42148</v>
      </c>
      <c r="V1688" s="9">
        <v>42149</v>
      </c>
      <c r="W1688" s="9" t="s">
        <v>2594</v>
      </c>
      <c r="X1688" s="10">
        <f>NETWORKDAYS(Table1[[#This Row],[Order Date]],Table1[[#This Row],[Ship Date]])</f>
        <v>1</v>
      </c>
      <c r="Y1688" s="6">
        <v>1.3360000000000001</v>
      </c>
      <c r="Z1688" s="6">
        <v>1</v>
      </c>
      <c r="AA1688" s="6">
        <v>18.73</v>
      </c>
      <c r="AB1688" s="6">
        <v>12.23</v>
      </c>
    </row>
    <row r="1689" spans="1:28" ht="64.5" x14ac:dyDescent="0.45">
      <c r="A1689" s="6">
        <v>3096</v>
      </c>
      <c r="B1689" s="6">
        <v>86221</v>
      </c>
      <c r="C1689" s="7" t="s">
        <v>2137</v>
      </c>
      <c r="D1689" s="8" t="s">
        <v>78</v>
      </c>
      <c r="E1689" s="7" t="s">
        <v>70</v>
      </c>
      <c r="F1689" s="6">
        <v>0.08</v>
      </c>
      <c r="G1689" s="6">
        <v>40.98</v>
      </c>
      <c r="H1689" s="6">
        <v>7.2</v>
      </c>
      <c r="I1689" s="7" t="s">
        <v>54</v>
      </c>
      <c r="J1689" s="7" t="s">
        <v>44</v>
      </c>
      <c r="K1689" s="7" t="s">
        <v>45</v>
      </c>
      <c r="L1689" s="7" t="s">
        <v>63</v>
      </c>
      <c r="M1689" s="7" t="s">
        <v>47</v>
      </c>
      <c r="N1689" s="7" t="s">
        <v>2812</v>
      </c>
      <c r="O1689" s="6">
        <v>0.6</v>
      </c>
      <c r="P1689" s="7" t="s">
        <v>36</v>
      </c>
      <c r="Q1689" s="7" t="s">
        <v>82</v>
      </c>
      <c r="R1689" s="7" t="s">
        <v>173</v>
      </c>
      <c r="S1689" s="8" t="s">
        <v>2138</v>
      </c>
      <c r="T1689" s="6">
        <v>43026</v>
      </c>
      <c r="U1689" s="9">
        <v>42148</v>
      </c>
      <c r="V1689" s="9">
        <v>42149</v>
      </c>
      <c r="W1689" s="9" t="s">
        <v>2594</v>
      </c>
      <c r="X1689" s="10">
        <f>NETWORKDAYS(Table1[[#This Row],[Order Date]],Table1[[#This Row],[Ship Date]])</f>
        <v>1</v>
      </c>
      <c r="Y1689" s="6">
        <v>-16.64</v>
      </c>
      <c r="Z1689" s="6">
        <v>3</v>
      </c>
      <c r="AA1689" s="6">
        <v>119.86</v>
      </c>
      <c r="AB1689" s="6">
        <v>40.9</v>
      </c>
    </row>
    <row r="1690" spans="1:28" ht="64.5" x14ac:dyDescent="0.45">
      <c r="A1690" s="6">
        <v>3096</v>
      </c>
      <c r="B1690" s="6">
        <v>86221</v>
      </c>
      <c r="C1690" s="7" t="s">
        <v>2137</v>
      </c>
      <c r="D1690" s="8" t="s">
        <v>78</v>
      </c>
      <c r="E1690" s="7" t="s">
        <v>70</v>
      </c>
      <c r="F1690" s="6">
        <v>0.08</v>
      </c>
      <c r="G1690" s="6">
        <v>8.1199999999999992</v>
      </c>
      <c r="H1690" s="6">
        <v>2.83</v>
      </c>
      <c r="I1690" s="7" t="s">
        <v>54</v>
      </c>
      <c r="J1690" s="7" t="s">
        <v>44</v>
      </c>
      <c r="K1690" s="7" t="s">
        <v>71</v>
      </c>
      <c r="L1690" s="7" t="s">
        <v>93</v>
      </c>
      <c r="M1690" s="7" t="s">
        <v>94</v>
      </c>
      <c r="N1690" s="7" t="s">
        <v>2398</v>
      </c>
      <c r="O1690" s="6">
        <v>0.77</v>
      </c>
      <c r="P1690" s="7" t="s">
        <v>36</v>
      </c>
      <c r="Q1690" s="7" t="s">
        <v>82</v>
      </c>
      <c r="R1690" s="7" t="s">
        <v>173</v>
      </c>
      <c r="S1690" s="8" t="s">
        <v>2138</v>
      </c>
      <c r="T1690" s="6">
        <v>43026</v>
      </c>
      <c r="U1690" s="9">
        <v>42148</v>
      </c>
      <c r="V1690" s="9">
        <v>42149</v>
      </c>
      <c r="W1690" s="9" t="s">
        <v>2594</v>
      </c>
      <c r="X1690" s="10">
        <f>NETWORKDAYS(Table1[[#This Row],[Order Date]],Table1[[#This Row],[Ship Date]])</f>
        <v>1</v>
      </c>
      <c r="Y1690" s="6">
        <v>-59.73</v>
      </c>
      <c r="Z1690" s="6">
        <v>12</v>
      </c>
      <c r="AA1690" s="6">
        <v>98.77</v>
      </c>
      <c r="AB1690" s="6">
        <v>8.0399999999999991</v>
      </c>
    </row>
    <row r="1691" spans="1:28" ht="51.75" x14ac:dyDescent="0.45">
      <c r="A1691" s="6">
        <v>3096</v>
      </c>
      <c r="B1691" s="6">
        <v>86221</v>
      </c>
      <c r="C1691" s="7" t="s">
        <v>2137</v>
      </c>
      <c r="D1691" s="8" t="s">
        <v>78</v>
      </c>
      <c r="E1691" s="7" t="s">
        <v>70</v>
      </c>
      <c r="F1691" s="6">
        <v>0.02</v>
      </c>
      <c r="G1691" s="6">
        <v>262.11</v>
      </c>
      <c r="H1691" s="6">
        <v>62.74</v>
      </c>
      <c r="I1691" s="7" t="s">
        <v>30</v>
      </c>
      <c r="J1691" s="7" t="s">
        <v>44</v>
      </c>
      <c r="K1691" s="7" t="s">
        <v>32</v>
      </c>
      <c r="L1691" s="7" t="s">
        <v>33</v>
      </c>
      <c r="M1691" s="7" t="s">
        <v>34</v>
      </c>
      <c r="N1691" s="7" t="s">
        <v>2813</v>
      </c>
      <c r="O1691" s="6">
        <v>0.75</v>
      </c>
      <c r="P1691" s="7" t="s">
        <v>36</v>
      </c>
      <c r="Q1691" s="7" t="s">
        <v>82</v>
      </c>
      <c r="R1691" s="7" t="s">
        <v>173</v>
      </c>
      <c r="S1691" s="8" t="s">
        <v>2138</v>
      </c>
      <c r="T1691" s="6">
        <v>43026</v>
      </c>
      <c r="U1691" s="9">
        <v>42148</v>
      </c>
      <c r="V1691" s="9">
        <v>42149</v>
      </c>
      <c r="W1691" s="9" t="s">
        <v>2594</v>
      </c>
      <c r="X1691" s="10">
        <f>NETWORKDAYS(Table1[[#This Row],[Order Date]],Table1[[#This Row],[Ship Date]])</f>
        <v>1</v>
      </c>
      <c r="Y1691" s="6">
        <v>-633.441237</v>
      </c>
      <c r="Z1691" s="6">
        <v>9</v>
      </c>
      <c r="AA1691" s="6">
        <v>2495.35</v>
      </c>
      <c r="AB1691" s="6">
        <v>262.08999999999997</v>
      </c>
    </row>
    <row r="1692" spans="1:28" ht="51.75" x14ac:dyDescent="0.45">
      <c r="A1692" s="6">
        <v>3366</v>
      </c>
      <c r="B1692" s="6">
        <v>90501</v>
      </c>
      <c r="C1692" s="7" t="s">
        <v>2814</v>
      </c>
      <c r="D1692" s="8" t="s">
        <v>78</v>
      </c>
      <c r="E1692" s="7" t="s">
        <v>79</v>
      </c>
      <c r="F1692" s="6">
        <v>0.1</v>
      </c>
      <c r="G1692" s="6">
        <v>80.97</v>
      </c>
      <c r="H1692" s="6">
        <v>33.6</v>
      </c>
      <c r="I1692" s="7" t="s">
        <v>30</v>
      </c>
      <c r="J1692" s="7" t="s">
        <v>87</v>
      </c>
      <c r="K1692" s="7" t="s">
        <v>71</v>
      </c>
      <c r="L1692" s="7" t="s">
        <v>72</v>
      </c>
      <c r="M1692" s="7" t="s">
        <v>73</v>
      </c>
      <c r="N1692" s="7" t="s">
        <v>2280</v>
      </c>
      <c r="O1692" s="6">
        <v>0.37</v>
      </c>
      <c r="P1692" s="7" t="s">
        <v>36</v>
      </c>
      <c r="Q1692" s="7" t="s">
        <v>82</v>
      </c>
      <c r="R1692" s="7" t="s">
        <v>173</v>
      </c>
      <c r="S1692" s="8" t="s">
        <v>1407</v>
      </c>
      <c r="T1692" s="6">
        <v>45373</v>
      </c>
      <c r="U1692" s="9">
        <v>42148</v>
      </c>
      <c r="V1692" s="9">
        <v>42153</v>
      </c>
      <c r="W1692" s="9" t="s">
        <v>2594</v>
      </c>
      <c r="X1692" s="10">
        <f>NETWORKDAYS(Table1[[#This Row],[Order Date]],Table1[[#This Row],[Ship Date]])</f>
        <v>5</v>
      </c>
      <c r="Y1692" s="6">
        <v>66.22</v>
      </c>
      <c r="Z1692" s="6">
        <v>11</v>
      </c>
      <c r="AA1692" s="6">
        <v>837.57</v>
      </c>
      <c r="AB1692" s="6">
        <v>80.87</v>
      </c>
    </row>
    <row r="1693" spans="1:28" ht="26.25" x14ac:dyDescent="0.45">
      <c r="A1693" s="6">
        <v>3366</v>
      </c>
      <c r="B1693" s="6">
        <v>90501</v>
      </c>
      <c r="C1693" s="7" t="s">
        <v>2814</v>
      </c>
      <c r="D1693" s="8" t="s">
        <v>78</v>
      </c>
      <c r="E1693" s="7" t="s">
        <v>79</v>
      </c>
      <c r="F1693" s="6">
        <v>0.02</v>
      </c>
      <c r="G1693" s="6">
        <v>6.48</v>
      </c>
      <c r="H1693" s="6">
        <v>5.1100000000000003</v>
      </c>
      <c r="I1693" s="7" t="s">
        <v>43</v>
      </c>
      <c r="J1693" s="7" t="s">
        <v>87</v>
      </c>
      <c r="K1693" s="7" t="s">
        <v>45</v>
      </c>
      <c r="L1693" s="7" t="s">
        <v>55</v>
      </c>
      <c r="M1693" s="7" t="s">
        <v>47</v>
      </c>
      <c r="N1693" s="7" t="s">
        <v>2748</v>
      </c>
      <c r="O1693" s="6">
        <v>0.37</v>
      </c>
      <c r="P1693" s="7" t="s">
        <v>36</v>
      </c>
      <c r="Q1693" s="7" t="s">
        <v>82</v>
      </c>
      <c r="R1693" s="7" t="s">
        <v>173</v>
      </c>
      <c r="S1693" s="8" t="s">
        <v>1407</v>
      </c>
      <c r="T1693" s="6">
        <v>45373</v>
      </c>
      <c r="U1693" s="9">
        <v>42148</v>
      </c>
      <c r="V1693" s="9">
        <v>42152</v>
      </c>
      <c r="W1693" s="9" t="s">
        <v>2594</v>
      </c>
      <c r="X1693" s="10">
        <f>NETWORKDAYS(Table1[[#This Row],[Order Date]],Table1[[#This Row],[Ship Date]])</f>
        <v>4</v>
      </c>
      <c r="Y1693" s="6">
        <v>-23.53</v>
      </c>
      <c r="Z1693" s="6">
        <v>8</v>
      </c>
      <c r="AA1693" s="6">
        <v>56.22</v>
      </c>
      <c r="AB1693" s="6">
        <v>6.46</v>
      </c>
    </row>
    <row r="1694" spans="1:28" ht="64.5" x14ac:dyDescent="0.45">
      <c r="A1694" s="6">
        <v>1450</v>
      </c>
      <c r="B1694" s="6">
        <v>86735</v>
      </c>
      <c r="C1694" s="7" t="s">
        <v>2815</v>
      </c>
      <c r="D1694" s="8" t="s">
        <v>53</v>
      </c>
      <c r="E1694" s="7" t="s">
        <v>86</v>
      </c>
      <c r="F1694" s="6">
        <v>0.1</v>
      </c>
      <c r="G1694" s="6">
        <v>218.08</v>
      </c>
      <c r="H1694" s="6">
        <v>18.059999999999999</v>
      </c>
      <c r="I1694" s="7" t="s">
        <v>54</v>
      </c>
      <c r="J1694" s="7" t="s">
        <v>44</v>
      </c>
      <c r="K1694" s="7" t="s">
        <v>32</v>
      </c>
      <c r="L1694" s="7" t="s">
        <v>80</v>
      </c>
      <c r="M1694" s="7" t="s">
        <v>131</v>
      </c>
      <c r="N1694" s="7" t="s">
        <v>2771</v>
      </c>
      <c r="O1694" s="6">
        <v>0.56999999999999995</v>
      </c>
      <c r="P1694" s="7" t="s">
        <v>36</v>
      </c>
      <c r="Q1694" s="7" t="s">
        <v>58</v>
      </c>
      <c r="R1694" s="7" t="s">
        <v>59</v>
      </c>
      <c r="S1694" s="8" t="s">
        <v>2816</v>
      </c>
      <c r="T1694" s="6">
        <v>96150</v>
      </c>
      <c r="U1694" s="9">
        <v>42148</v>
      </c>
      <c r="V1694" s="9">
        <v>42149</v>
      </c>
      <c r="W1694" s="9" t="s">
        <v>2594</v>
      </c>
      <c r="X1694" s="10">
        <f>NETWORKDAYS(Table1[[#This Row],[Order Date]],Table1[[#This Row],[Ship Date]])</f>
        <v>1</v>
      </c>
      <c r="Y1694" s="6">
        <v>1318.83</v>
      </c>
      <c r="Z1694" s="6">
        <v>12</v>
      </c>
      <c r="AA1694" s="6">
        <v>2366.5100000000002</v>
      </c>
      <c r="AB1694" s="6">
        <v>217.98</v>
      </c>
    </row>
    <row r="1695" spans="1:28" ht="77.25" x14ac:dyDescent="0.45">
      <c r="A1695" s="6">
        <v>2422</v>
      </c>
      <c r="B1695" s="6">
        <v>89053</v>
      </c>
      <c r="C1695" s="7" t="s">
        <v>1655</v>
      </c>
      <c r="D1695" s="8" t="s">
        <v>42</v>
      </c>
      <c r="E1695" s="7" t="s">
        <v>147</v>
      </c>
      <c r="F1695" s="6">
        <v>0.05</v>
      </c>
      <c r="G1695" s="6">
        <v>150.97999999999999</v>
      </c>
      <c r="H1695" s="6">
        <v>43.71</v>
      </c>
      <c r="I1695" s="7" t="s">
        <v>30</v>
      </c>
      <c r="J1695" s="7" t="s">
        <v>87</v>
      </c>
      <c r="K1695" s="7" t="s">
        <v>32</v>
      </c>
      <c r="L1695" s="7" t="s">
        <v>80</v>
      </c>
      <c r="M1695" s="7" t="s">
        <v>73</v>
      </c>
      <c r="N1695" s="7" t="s">
        <v>2817</v>
      </c>
      <c r="O1695" s="6">
        <v>0.55000000000000004</v>
      </c>
      <c r="P1695" s="7" t="s">
        <v>36</v>
      </c>
      <c r="Q1695" s="7" t="s">
        <v>49</v>
      </c>
      <c r="R1695" s="7" t="s">
        <v>236</v>
      </c>
      <c r="S1695" s="8" t="s">
        <v>1657</v>
      </c>
      <c r="T1695" s="6">
        <v>77340</v>
      </c>
      <c r="U1695" s="9">
        <v>42148</v>
      </c>
      <c r="V1695" s="9">
        <v>42149</v>
      </c>
      <c r="W1695" s="9" t="s">
        <v>2594</v>
      </c>
      <c r="X1695" s="10">
        <f>NETWORKDAYS(Table1[[#This Row],[Order Date]],Table1[[#This Row],[Ship Date]])</f>
        <v>1</v>
      </c>
      <c r="Y1695" s="6">
        <v>650.29999999999995</v>
      </c>
      <c r="Z1695" s="6">
        <v>12</v>
      </c>
      <c r="AA1695" s="6">
        <v>1857.08</v>
      </c>
      <c r="AB1695" s="6">
        <v>150.93</v>
      </c>
    </row>
    <row r="1696" spans="1:28" ht="51.75" x14ac:dyDescent="0.45">
      <c r="A1696" s="6">
        <v>3063</v>
      </c>
      <c r="B1696" s="6">
        <v>88449</v>
      </c>
      <c r="C1696" s="7" t="s">
        <v>1305</v>
      </c>
      <c r="D1696" s="8" t="s">
        <v>53</v>
      </c>
      <c r="E1696" s="7" t="s">
        <v>147</v>
      </c>
      <c r="F1696" s="6">
        <v>0.03</v>
      </c>
      <c r="G1696" s="6">
        <v>20.99</v>
      </c>
      <c r="H1696" s="6">
        <v>0.99</v>
      </c>
      <c r="I1696" s="7" t="s">
        <v>43</v>
      </c>
      <c r="J1696" s="7" t="s">
        <v>44</v>
      </c>
      <c r="K1696" s="7" t="s">
        <v>71</v>
      </c>
      <c r="L1696" s="7" t="s">
        <v>234</v>
      </c>
      <c r="M1696" s="7" t="s">
        <v>56</v>
      </c>
      <c r="N1696" s="7" t="s">
        <v>606</v>
      </c>
      <c r="O1696" s="6">
        <v>0.56999999999999995</v>
      </c>
      <c r="P1696" s="7" t="s">
        <v>36</v>
      </c>
      <c r="Q1696" s="7" t="s">
        <v>58</v>
      </c>
      <c r="R1696" s="7" t="s">
        <v>90</v>
      </c>
      <c r="S1696" s="8" t="s">
        <v>1306</v>
      </c>
      <c r="T1696" s="6">
        <v>98034</v>
      </c>
      <c r="U1696" s="9">
        <v>42148</v>
      </c>
      <c r="V1696" s="9">
        <v>42150</v>
      </c>
      <c r="W1696" s="9" t="s">
        <v>2594</v>
      </c>
      <c r="X1696" s="10">
        <f>NETWORKDAYS(Table1[[#This Row],[Order Date]],Table1[[#This Row],[Ship Date]])</f>
        <v>2</v>
      </c>
      <c r="Y1696" s="6">
        <v>4.1821999999999999</v>
      </c>
      <c r="Z1696" s="6">
        <v>9</v>
      </c>
      <c r="AA1696" s="6">
        <v>158.87</v>
      </c>
      <c r="AB1696" s="6">
        <v>20.96</v>
      </c>
    </row>
    <row r="1697" spans="1:28" ht="77.25" x14ac:dyDescent="0.45">
      <c r="A1697" s="6">
        <v>444</v>
      </c>
      <c r="B1697" s="6">
        <v>88085</v>
      </c>
      <c r="C1697" s="7" t="s">
        <v>2818</v>
      </c>
      <c r="D1697" s="8" t="s">
        <v>42</v>
      </c>
      <c r="E1697" s="7" t="s">
        <v>29</v>
      </c>
      <c r="F1697" s="6">
        <v>0</v>
      </c>
      <c r="G1697" s="6">
        <v>7.59</v>
      </c>
      <c r="H1697" s="6">
        <v>4</v>
      </c>
      <c r="I1697" s="7" t="s">
        <v>43</v>
      </c>
      <c r="J1697" s="7" t="s">
        <v>31</v>
      </c>
      <c r="K1697" s="7" t="s">
        <v>32</v>
      </c>
      <c r="L1697" s="7" t="s">
        <v>99</v>
      </c>
      <c r="M1697" s="7" t="s">
        <v>56</v>
      </c>
      <c r="N1697" s="7" t="s">
        <v>660</v>
      </c>
      <c r="O1697" s="6">
        <v>0.42</v>
      </c>
      <c r="P1697" s="7" t="s">
        <v>36</v>
      </c>
      <c r="Q1697" s="7" t="s">
        <v>49</v>
      </c>
      <c r="R1697" s="7" t="s">
        <v>75</v>
      </c>
      <c r="S1697" s="8" t="s">
        <v>2676</v>
      </c>
      <c r="T1697" s="6">
        <v>61801</v>
      </c>
      <c r="U1697" s="9">
        <v>42149</v>
      </c>
      <c r="V1697" s="9">
        <v>42152</v>
      </c>
      <c r="W1697" s="9" t="s">
        <v>2594</v>
      </c>
      <c r="X1697" s="10">
        <f>NETWORKDAYS(Table1[[#This Row],[Order Date]],Table1[[#This Row],[Ship Date]])</f>
        <v>4</v>
      </c>
      <c r="Y1697" s="6">
        <v>86.438000000000002</v>
      </c>
      <c r="Z1697" s="6">
        <v>43</v>
      </c>
      <c r="AA1697" s="6">
        <v>355.92</v>
      </c>
      <c r="AB1697" s="6">
        <v>7.59</v>
      </c>
    </row>
    <row r="1698" spans="1:28" ht="51.75" x14ac:dyDescent="0.45">
      <c r="A1698" s="6">
        <v>526</v>
      </c>
      <c r="B1698" s="6">
        <v>90026</v>
      </c>
      <c r="C1698" s="7" t="s">
        <v>1572</v>
      </c>
      <c r="D1698" s="8" t="s">
        <v>53</v>
      </c>
      <c r="E1698" s="7" t="s">
        <v>70</v>
      </c>
      <c r="F1698" s="6">
        <v>0.09</v>
      </c>
      <c r="G1698" s="6">
        <v>17.98</v>
      </c>
      <c r="H1698" s="6">
        <v>8.51</v>
      </c>
      <c r="I1698" s="7" t="s">
        <v>43</v>
      </c>
      <c r="J1698" s="7" t="s">
        <v>87</v>
      </c>
      <c r="K1698" s="7" t="s">
        <v>71</v>
      </c>
      <c r="L1698" s="7" t="s">
        <v>72</v>
      </c>
      <c r="M1698" s="7" t="s">
        <v>112</v>
      </c>
      <c r="N1698" s="7" t="s">
        <v>324</v>
      </c>
      <c r="O1698" s="6">
        <v>0.4</v>
      </c>
      <c r="P1698" s="7" t="s">
        <v>36</v>
      </c>
      <c r="Q1698" s="7" t="s">
        <v>58</v>
      </c>
      <c r="R1698" s="7" t="s">
        <v>229</v>
      </c>
      <c r="S1698" s="8" t="s">
        <v>1573</v>
      </c>
      <c r="T1698" s="6">
        <v>85204</v>
      </c>
      <c r="U1698" s="9">
        <v>42149</v>
      </c>
      <c r="V1698" s="9">
        <v>42151</v>
      </c>
      <c r="W1698" s="9" t="s">
        <v>2594</v>
      </c>
      <c r="X1698" s="10">
        <f>NETWORKDAYS(Table1[[#This Row],[Order Date]],Table1[[#This Row],[Ship Date]])</f>
        <v>3</v>
      </c>
      <c r="Y1698" s="6">
        <v>-6.6120000000000001</v>
      </c>
      <c r="Z1698" s="6">
        <v>12</v>
      </c>
      <c r="AA1698" s="6">
        <v>211.13</v>
      </c>
      <c r="AB1698" s="6">
        <v>17.89</v>
      </c>
    </row>
    <row r="1699" spans="1:28" ht="51.75" x14ac:dyDescent="0.45">
      <c r="A1699" s="6">
        <v>1008</v>
      </c>
      <c r="B1699" s="6">
        <v>88371</v>
      </c>
      <c r="C1699" s="7" t="s">
        <v>2819</v>
      </c>
      <c r="D1699" s="8" t="s">
        <v>78</v>
      </c>
      <c r="E1699" s="7" t="s">
        <v>70</v>
      </c>
      <c r="F1699" s="6">
        <v>0.01</v>
      </c>
      <c r="G1699" s="6">
        <v>3.15</v>
      </c>
      <c r="H1699" s="6">
        <v>0.49</v>
      </c>
      <c r="I1699" s="7" t="s">
        <v>43</v>
      </c>
      <c r="J1699" s="7" t="s">
        <v>87</v>
      </c>
      <c r="K1699" s="7" t="s">
        <v>45</v>
      </c>
      <c r="L1699" s="7" t="s">
        <v>121</v>
      </c>
      <c r="M1699" s="7" t="s">
        <v>47</v>
      </c>
      <c r="N1699" s="7" t="s">
        <v>2820</v>
      </c>
      <c r="O1699" s="6">
        <v>0.37</v>
      </c>
      <c r="P1699" s="7" t="s">
        <v>36</v>
      </c>
      <c r="Q1699" s="7" t="s">
        <v>82</v>
      </c>
      <c r="R1699" s="7" t="s">
        <v>298</v>
      </c>
      <c r="S1699" s="8" t="s">
        <v>2821</v>
      </c>
      <c r="T1699" s="6">
        <v>4038</v>
      </c>
      <c r="U1699" s="9">
        <v>42149</v>
      </c>
      <c r="V1699" s="9">
        <v>42151</v>
      </c>
      <c r="W1699" s="9" t="s">
        <v>2594</v>
      </c>
      <c r="X1699" s="10">
        <f>NETWORKDAYS(Table1[[#This Row],[Order Date]],Table1[[#This Row],[Ship Date]])</f>
        <v>3</v>
      </c>
      <c r="Y1699" s="6">
        <v>17.505299999999998</v>
      </c>
      <c r="Z1699" s="6">
        <v>8</v>
      </c>
      <c r="AA1699" s="6">
        <v>25.37</v>
      </c>
      <c r="AB1699" s="6">
        <v>3.14</v>
      </c>
    </row>
    <row r="1700" spans="1:28" ht="39" x14ac:dyDescent="0.45">
      <c r="A1700" s="6">
        <v>3287</v>
      </c>
      <c r="B1700" s="6">
        <v>89897</v>
      </c>
      <c r="C1700" s="7" t="s">
        <v>2822</v>
      </c>
      <c r="D1700" s="8" t="s">
        <v>53</v>
      </c>
      <c r="E1700" s="7" t="s">
        <v>79</v>
      </c>
      <c r="F1700" s="6">
        <v>0.08</v>
      </c>
      <c r="G1700" s="6">
        <v>30.56</v>
      </c>
      <c r="H1700" s="6">
        <v>2.99</v>
      </c>
      <c r="I1700" s="7" t="s">
        <v>43</v>
      </c>
      <c r="J1700" s="7" t="s">
        <v>31</v>
      </c>
      <c r="K1700" s="7" t="s">
        <v>45</v>
      </c>
      <c r="L1700" s="7" t="s">
        <v>46</v>
      </c>
      <c r="M1700" s="7" t="s">
        <v>47</v>
      </c>
      <c r="N1700" s="7" t="s">
        <v>1868</v>
      </c>
      <c r="O1700" s="6">
        <v>0.35</v>
      </c>
      <c r="P1700" s="7" t="s">
        <v>36</v>
      </c>
      <c r="Q1700" s="7" t="s">
        <v>58</v>
      </c>
      <c r="R1700" s="7" t="s">
        <v>59</v>
      </c>
      <c r="S1700" s="8" t="s">
        <v>2823</v>
      </c>
      <c r="T1700" s="6">
        <v>95746</v>
      </c>
      <c r="U1700" s="9">
        <v>42149</v>
      </c>
      <c r="V1700" s="9">
        <v>42151</v>
      </c>
      <c r="W1700" s="9" t="s">
        <v>2594</v>
      </c>
      <c r="X1700" s="10">
        <f>NETWORKDAYS(Table1[[#This Row],[Order Date]],Table1[[#This Row],[Ship Date]])</f>
        <v>3</v>
      </c>
      <c r="Y1700" s="6">
        <v>352.87979999999999</v>
      </c>
      <c r="Z1700" s="6">
        <v>17</v>
      </c>
      <c r="AA1700" s="6">
        <v>511.42</v>
      </c>
      <c r="AB1700" s="6">
        <v>30.48</v>
      </c>
    </row>
    <row r="1701" spans="1:28" ht="115.5" x14ac:dyDescent="0.45">
      <c r="A1701" s="6">
        <v>827</v>
      </c>
      <c r="B1701" s="6">
        <v>89259</v>
      </c>
      <c r="C1701" s="7" t="s">
        <v>2824</v>
      </c>
      <c r="D1701" s="8" t="s">
        <v>42</v>
      </c>
      <c r="E1701" s="7" t="s">
        <v>86</v>
      </c>
      <c r="F1701" s="6">
        <v>0.01</v>
      </c>
      <c r="G1701" s="6">
        <v>6.98</v>
      </c>
      <c r="H1701" s="6">
        <v>1.6</v>
      </c>
      <c r="I1701" s="7" t="s">
        <v>43</v>
      </c>
      <c r="J1701" s="7" t="s">
        <v>87</v>
      </c>
      <c r="K1701" s="7" t="s">
        <v>45</v>
      </c>
      <c r="L1701" s="7" t="s">
        <v>55</v>
      </c>
      <c r="M1701" s="7" t="s">
        <v>56</v>
      </c>
      <c r="N1701" s="7" t="s">
        <v>992</v>
      </c>
      <c r="O1701" s="6">
        <v>0.38</v>
      </c>
      <c r="P1701" s="7" t="s">
        <v>36</v>
      </c>
      <c r="Q1701" s="7" t="s">
        <v>49</v>
      </c>
      <c r="R1701" s="7" t="s">
        <v>236</v>
      </c>
      <c r="S1701" s="8" t="s">
        <v>2807</v>
      </c>
      <c r="T1701" s="6">
        <v>79109</v>
      </c>
      <c r="U1701" s="9">
        <v>42149</v>
      </c>
      <c r="V1701" s="9">
        <v>42150</v>
      </c>
      <c r="W1701" s="9" t="s">
        <v>2594</v>
      </c>
      <c r="X1701" s="10">
        <f>NETWORKDAYS(Table1[[#This Row],[Order Date]],Table1[[#This Row],[Ship Date]])</f>
        <v>2</v>
      </c>
      <c r="Y1701" s="6">
        <v>0.34599999999999997</v>
      </c>
      <c r="Z1701" s="6">
        <v>3</v>
      </c>
      <c r="AA1701" s="6">
        <v>21.93</v>
      </c>
      <c r="AB1701" s="6">
        <v>6.97</v>
      </c>
    </row>
    <row r="1702" spans="1:28" ht="39" x14ac:dyDescent="0.45">
      <c r="A1702" s="6">
        <v>1237</v>
      </c>
      <c r="B1702" s="6">
        <v>86077</v>
      </c>
      <c r="C1702" s="7" t="s">
        <v>2558</v>
      </c>
      <c r="D1702" s="8" t="s">
        <v>42</v>
      </c>
      <c r="E1702" s="7" t="s">
        <v>86</v>
      </c>
      <c r="F1702" s="6">
        <v>0.05</v>
      </c>
      <c r="G1702" s="6">
        <v>300.98</v>
      </c>
      <c r="H1702" s="6">
        <v>13.99</v>
      </c>
      <c r="I1702" s="7" t="s">
        <v>43</v>
      </c>
      <c r="J1702" s="7" t="s">
        <v>62</v>
      </c>
      <c r="K1702" s="7" t="s">
        <v>71</v>
      </c>
      <c r="L1702" s="7" t="s">
        <v>72</v>
      </c>
      <c r="M1702" s="7" t="s">
        <v>112</v>
      </c>
      <c r="N1702" s="7" t="s">
        <v>2825</v>
      </c>
      <c r="O1702" s="6">
        <v>0.39</v>
      </c>
      <c r="P1702" s="7" t="s">
        <v>36</v>
      </c>
      <c r="Q1702" s="7" t="s">
        <v>49</v>
      </c>
      <c r="R1702" s="7" t="s">
        <v>236</v>
      </c>
      <c r="S1702" s="8" t="s">
        <v>2559</v>
      </c>
      <c r="T1702" s="6">
        <v>75007</v>
      </c>
      <c r="U1702" s="9">
        <v>42149</v>
      </c>
      <c r="V1702" s="9">
        <v>42150</v>
      </c>
      <c r="W1702" s="9" t="s">
        <v>2594</v>
      </c>
      <c r="X1702" s="10">
        <f>NETWORKDAYS(Table1[[#This Row],[Order Date]],Table1[[#This Row],[Ship Date]])</f>
        <v>2</v>
      </c>
      <c r="Y1702" s="6">
        <v>3985.3089</v>
      </c>
      <c r="Z1702" s="6">
        <v>20</v>
      </c>
      <c r="AA1702" s="6">
        <v>5775.81</v>
      </c>
      <c r="AB1702" s="6">
        <v>300.93</v>
      </c>
    </row>
    <row r="1703" spans="1:28" ht="51.75" x14ac:dyDescent="0.45">
      <c r="A1703" s="6">
        <v>1237</v>
      </c>
      <c r="B1703" s="6">
        <v>86077</v>
      </c>
      <c r="C1703" s="7" t="s">
        <v>2558</v>
      </c>
      <c r="D1703" s="8" t="s">
        <v>42</v>
      </c>
      <c r="E1703" s="7" t="s">
        <v>86</v>
      </c>
      <c r="F1703" s="6">
        <v>0.04</v>
      </c>
      <c r="G1703" s="6">
        <v>205.99</v>
      </c>
      <c r="H1703" s="6">
        <v>5</v>
      </c>
      <c r="I1703" s="7" t="s">
        <v>54</v>
      </c>
      <c r="J1703" s="7" t="s">
        <v>62</v>
      </c>
      <c r="K1703" s="7" t="s">
        <v>71</v>
      </c>
      <c r="L1703" s="7" t="s">
        <v>234</v>
      </c>
      <c r="M1703" s="7" t="s">
        <v>47</v>
      </c>
      <c r="N1703" s="7" t="s">
        <v>2826</v>
      </c>
      <c r="O1703" s="6">
        <v>0.59</v>
      </c>
      <c r="P1703" s="7" t="s">
        <v>36</v>
      </c>
      <c r="Q1703" s="7" t="s">
        <v>49</v>
      </c>
      <c r="R1703" s="7" t="s">
        <v>236</v>
      </c>
      <c r="S1703" s="8" t="s">
        <v>2559</v>
      </c>
      <c r="T1703" s="6">
        <v>75007</v>
      </c>
      <c r="U1703" s="9">
        <v>42149</v>
      </c>
      <c r="V1703" s="9">
        <v>42150</v>
      </c>
      <c r="W1703" s="9" t="s">
        <v>2594</v>
      </c>
      <c r="X1703" s="10">
        <f>NETWORKDAYS(Table1[[#This Row],[Order Date]],Table1[[#This Row],[Ship Date]])</f>
        <v>2</v>
      </c>
      <c r="Y1703" s="6">
        <v>13.956799999999999</v>
      </c>
      <c r="Z1703" s="6">
        <v>11</v>
      </c>
      <c r="AA1703" s="6">
        <v>1878.24</v>
      </c>
      <c r="AB1703" s="6">
        <v>205.95</v>
      </c>
    </row>
    <row r="1704" spans="1:28" ht="64.5" x14ac:dyDescent="0.45">
      <c r="A1704" s="6">
        <v>1472</v>
      </c>
      <c r="B1704" s="6">
        <v>87079</v>
      </c>
      <c r="C1704" s="7" t="s">
        <v>1826</v>
      </c>
      <c r="D1704" s="8" t="s">
        <v>78</v>
      </c>
      <c r="E1704" s="7" t="s">
        <v>86</v>
      </c>
      <c r="F1704" s="6">
        <v>0.05</v>
      </c>
      <c r="G1704" s="6">
        <v>20.27</v>
      </c>
      <c r="H1704" s="6">
        <v>3.99</v>
      </c>
      <c r="I1704" s="7" t="s">
        <v>43</v>
      </c>
      <c r="J1704" s="7" t="s">
        <v>87</v>
      </c>
      <c r="K1704" s="7" t="s">
        <v>45</v>
      </c>
      <c r="L1704" s="7" t="s">
        <v>63</v>
      </c>
      <c r="M1704" s="7" t="s">
        <v>47</v>
      </c>
      <c r="N1704" s="7" t="s">
        <v>2474</v>
      </c>
      <c r="O1704" s="6">
        <v>0.56999999999999995</v>
      </c>
      <c r="P1704" s="7" t="s">
        <v>36</v>
      </c>
      <c r="Q1704" s="7" t="s">
        <v>82</v>
      </c>
      <c r="R1704" s="7" t="s">
        <v>173</v>
      </c>
      <c r="S1704" s="8" t="s">
        <v>1828</v>
      </c>
      <c r="T1704" s="6">
        <v>44145</v>
      </c>
      <c r="U1704" s="9">
        <v>42149</v>
      </c>
      <c r="V1704" s="9">
        <v>42150</v>
      </c>
      <c r="W1704" s="9" t="s">
        <v>2594</v>
      </c>
      <c r="X1704" s="10">
        <f>NETWORKDAYS(Table1[[#This Row],[Order Date]],Table1[[#This Row],[Ship Date]])</f>
        <v>2</v>
      </c>
      <c r="Y1704" s="6">
        <v>309.25400000000002</v>
      </c>
      <c r="Z1704" s="6">
        <v>30</v>
      </c>
      <c r="AA1704" s="6">
        <v>621.55999999999995</v>
      </c>
      <c r="AB1704" s="6">
        <v>20.22</v>
      </c>
    </row>
    <row r="1705" spans="1:28" ht="77.25" x14ac:dyDescent="0.45">
      <c r="A1705" s="6">
        <v>2339</v>
      </c>
      <c r="B1705" s="6">
        <v>91482</v>
      </c>
      <c r="C1705" s="7" t="s">
        <v>2827</v>
      </c>
      <c r="D1705" s="8" t="s">
        <v>42</v>
      </c>
      <c r="E1705" s="7" t="s">
        <v>86</v>
      </c>
      <c r="F1705" s="6">
        <v>0.05</v>
      </c>
      <c r="G1705" s="6">
        <v>11.58</v>
      </c>
      <c r="H1705" s="6">
        <v>6.97</v>
      </c>
      <c r="I1705" s="7" t="s">
        <v>43</v>
      </c>
      <c r="J1705" s="7" t="s">
        <v>87</v>
      </c>
      <c r="K1705" s="7" t="s">
        <v>45</v>
      </c>
      <c r="L1705" s="7" t="s">
        <v>423</v>
      </c>
      <c r="M1705" s="7" t="s">
        <v>47</v>
      </c>
      <c r="N1705" s="7" t="s">
        <v>1127</v>
      </c>
      <c r="O1705" s="6">
        <v>0.35</v>
      </c>
      <c r="P1705" s="7" t="s">
        <v>36</v>
      </c>
      <c r="Q1705" s="7" t="s">
        <v>49</v>
      </c>
      <c r="R1705" s="7" t="s">
        <v>236</v>
      </c>
      <c r="S1705" s="8" t="s">
        <v>2828</v>
      </c>
      <c r="T1705" s="6">
        <v>77015</v>
      </c>
      <c r="U1705" s="9">
        <v>42149</v>
      </c>
      <c r="V1705" s="9">
        <v>42152</v>
      </c>
      <c r="W1705" s="9" t="s">
        <v>2594</v>
      </c>
      <c r="X1705" s="10">
        <f>NETWORKDAYS(Table1[[#This Row],[Order Date]],Table1[[#This Row],[Ship Date]])</f>
        <v>4</v>
      </c>
      <c r="Y1705" s="6">
        <v>2.806</v>
      </c>
      <c r="Z1705" s="6">
        <v>6</v>
      </c>
      <c r="AA1705" s="6">
        <v>73.959999999999994</v>
      </c>
      <c r="AB1705" s="6">
        <v>11.53</v>
      </c>
    </row>
    <row r="1706" spans="1:28" ht="26.25" x14ac:dyDescent="0.45">
      <c r="A1706" s="6">
        <v>2652</v>
      </c>
      <c r="B1706" s="6">
        <v>89361</v>
      </c>
      <c r="C1706" s="7" t="s">
        <v>2829</v>
      </c>
      <c r="D1706" s="8" t="s">
        <v>53</v>
      </c>
      <c r="E1706" s="7" t="s">
        <v>86</v>
      </c>
      <c r="F1706" s="6">
        <v>0.06</v>
      </c>
      <c r="G1706" s="6">
        <v>47.9</v>
      </c>
      <c r="H1706" s="6">
        <v>5.86</v>
      </c>
      <c r="I1706" s="7" t="s">
        <v>43</v>
      </c>
      <c r="J1706" s="7" t="s">
        <v>44</v>
      </c>
      <c r="K1706" s="7" t="s">
        <v>45</v>
      </c>
      <c r="L1706" s="7" t="s">
        <v>55</v>
      </c>
      <c r="M1706" s="7" t="s">
        <v>47</v>
      </c>
      <c r="N1706" s="7" t="s">
        <v>197</v>
      </c>
      <c r="O1706" s="6">
        <v>0.37</v>
      </c>
      <c r="P1706" s="7" t="s">
        <v>36</v>
      </c>
      <c r="Q1706" s="7" t="s">
        <v>58</v>
      </c>
      <c r="R1706" s="7" t="s">
        <v>59</v>
      </c>
      <c r="S1706" s="8" t="s">
        <v>2394</v>
      </c>
      <c r="T1706" s="6">
        <v>93309</v>
      </c>
      <c r="U1706" s="9">
        <v>42149</v>
      </c>
      <c r="V1706" s="9">
        <v>42151</v>
      </c>
      <c r="W1706" s="9" t="s">
        <v>2594</v>
      </c>
      <c r="X1706" s="10">
        <f>NETWORKDAYS(Table1[[#This Row],[Order Date]],Table1[[#This Row],[Ship Date]])</f>
        <v>3</v>
      </c>
      <c r="Y1706" s="6">
        <v>21.78</v>
      </c>
      <c r="Z1706" s="6">
        <v>2</v>
      </c>
      <c r="AA1706" s="6">
        <v>94.2</v>
      </c>
      <c r="AB1706" s="6">
        <v>47.84</v>
      </c>
    </row>
    <row r="1707" spans="1:28" ht="77.25" x14ac:dyDescent="0.45">
      <c r="A1707" s="6">
        <v>129</v>
      </c>
      <c r="B1707" s="6">
        <v>86694</v>
      </c>
      <c r="C1707" s="7" t="s">
        <v>1728</v>
      </c>
      <c r="D1707" s="8" t="s">
        <v>42</v>
      </c>
      <c r="E1707" s="7" t="s">
        <v>147</v>
      </c>
      <c r="F1707" s="6">
        <v>7.0000000000000007E-2</v>
      </c>
      <c r="G1707" s="6">
        <v>15.74</v>
      </c>
      <c r="H1707" s="6">
        <v>1.39</v>
      </c>
      <c r="I1707" s="7" t="s">
        <v>43</v>
      </c>
      <c r="J1707" s="7" t="s">
        <v>31</v>
      </c>
      <c r="K1707" s="7" t="s">
        <v>45</v>
      </c>
      <c r="L1707" s="7" t="s">
        <v>423</v>
      </c>
      <c r="M1707" s="7" t="s">
        <v>47</v>
      </c>
      <c r="N1707" s="7" t="s">
        <v>2830</v>
      </c>
      <c r="O1707" s="6">
        <v>0.4</v>
      </c>
      <c r="P1707" s="7" t="s">
        <v>36</v>
      </c>
      <c r="Q1707" s="7" t="s">
        <v>49</v>
      </c>
      <c r="R1707" s="7" t="s">
        <v>75</v>
      </c>
      <c r="S1707" s="8" t="s">
        <v>1729</v>
      </c>
      <c r="T1707" s="6">
        <v>62002</v>
      </c>
      <c r="U1707" s="9">
        <v>42149</v>
      </c>
      <c r="V1707" s="9">
        <v>42150</v>
      </c>
      <c r="W1707" s="9" t="s">
        <v>2594</v>
      </c>
      <c r="X1707" s="10">
        <f>NETWORKDAYS(Table1[[#This Row],[Order Date]],Table1[[#This Row],[Ship Date]])</f>
        <v>2</v>
      </c>
      <c r="Y1707" s="6">
        <v>149.8887</v>
      </c>
      <c r="Z1707" s="6">
        <v>14</v>
      </c>
      <c r="AA1707" s="6">
        <v>217.23</v>
      </c>
      <c r="AB1707" s="6">
        <v>15.67</v>
      </c>
    </row>
    <row r="1708" spans="1:28" ht="77.25" x14ac:dyDescent="0.45">
      <c r="A1708" s="6">
        <v>1054</v>
      </c>
      <c r="B1708" s="6">
        <v>90069</v>
      </c>
      <c r="C1708" s="7" t="s">
        <v>2831</v>
      </c>
      <c r="D1708" s="8" t="s">
        <v>53</v>
      </c>
      <c r="E1708" s="7" t="s">
        <v>147</v>
      </c>
      <c r="F1708" s="6">
        <v>0.03</v>
      </c>
      <c r="G1708" s="6">
        <v>5.44</v>
      </c>
      <c r="H1708" s="6">
        <v>7.46</v>
      </c>
      <c r="I1708" s="7" t="s">
        <v>54</v>
      </c>
      <c r="J1708" s="7" t="s">
        <v>62</v>
      </c>
      <c r="K1708" s="7" t="s">
        <v>45</v>
      </c>
      <c r="L1708" s="7" t="s">
        <v>46</v>
      </c>
      <c r="M1708" s="7" t="s">
        <v>47</v>
      </c>
      <c r="N1708" s="7" t="s">
        <v>1152</v>
      </c>
      <c r="O1708" s="6">
        <v>0.36</v>
      </c>
      <c r="P1708" s="7" t="s">
        <v>36</v>
      </c>
      <c r="Q1708" s="7" t="s">
        <v>58</v>
      </c>
      <c r="R1708" s="7" t="s">
        <v>229</v>
      </c>
      <c r="S1708" s="8" t="s">
        <v>2832</v>
      </c>
      <c r="T1708" s="6">
        <v>85374</v>
      </c>
      <c r="U1708" s="9">
        <v>42149</v>
      </c>
      <c r="V1708" s="9">
        <v>42151</v>
      </c>
      <c r="W1708" s="9" t="s">
        <v>2594</v>
      </c>
      <c r="X1708" s="10">
        <f>NETWORKDAYS(Table1[[#This Row],[Order Date]],Table1[[#This Row],[Ship Date]])</f>
        <v>3</v>
      </c>
      <c r="Y1708" s="6">
        <v>-51.704000000000001</v>
      </c>
      <c r="Z1708" s="6">
        <v>4</v>
      </c>
      <c r="AA1708" s="6">
        <v>26.31</v>
      </c>
      <c r="AB1708" s="6">
        <v>5.41</v>
      </c>
    </row>
    <row r="1709" spans="1:28" ht="26.25" x14ac:dyDescent="0.45">
      <c r="A1709" s="6">
        <v>1054</v>
      </c>
      <c r="B1709" s="6">
        <v>90069</v>
      </c>
      <c r="C1709" s="7" t="s">
        <v>2831</v>
      </c>
      <c r="D1709" s="8" t="s">
        <v>53</v>
      </c>
      <c r="E1709" s="7" t="s">
        <v>147</v>
      </c>
      <c r="F1709" s="6">
        <v>0.08</v>
      </c>
      <c r="G1709" s="6">
        <v>26.38</v>
      </c>
      <c r="H1709" s="6">
        <v>5.58</v>
      </c>
      <c r="I1709" s="7" t="s">
        <v>43</v>
      </c>
      <c r="J1709" s="7" t="s">
        <v>62</v>
      </c>
      <c r="K1709" s="7" t="s">
        <v>45</v>
      </c>
      <c r="L1709" s="7" t="s">
        <v>55</v>
      </c>
      <c r="M1709" s="7" t="s">
        <v>47</v>
      </c>
      <c r="N1709" s="7" t="s">
        <v>2833</v>
      </c>
      <c r="O1709" s="6">
        <v>0.39</v>
      </c>
      <c r="P1709" s="7" t="s">
        <v>36</v>
      </c>
      <c r="Q1709" s="7" t="s">
        <v>58</v>
      </c>
      <c r="R1709" s="7" t="s">
        <v>229</v>
      </c>
      <c r="S1709" s="8" t="s">
        <v>2832</v>
      </c>
      <c r="T1709" s="6">
        <v>85374</v>
      </c>
      <c r="U1709" s="9">
        <v>42149</v>
      </c>
      <c r="V1709" s="9">
        <v>42150</v>
      </c>
      <c r="W1709" s="9" t="s">
        <v>2594</v>
      </c>
      <c r="X1709" s="10">
        <f>NETWORKDAYS(Table1[[#This Row],[Order Date]],Table1[[#This Row],[Ship Date]])</f>
        <v>2</v>
      </c>
      <c r="Y1709" s="6">
        <v>144.7482</v>
      </c>
      <c r="Z1709" s="6">
        <v>8</v>
      </c>
      <c r="AA1709" s="6">
        <v>209.78</v>
      </c>
      <c r="AB1709" s="6">
        <v>26.3</v>
      </c>
    </row>
    <row r="1710" spans="1:28" ht="51.75" x14ac:dyDescent="0.45">
      <c r="A1710" s="6">
        <v>1054</v>
      </c>
      <c r="B1710" s="6">
        <v>90069</v>
      </c>
      <c r="C1710" s="7" t="s">
        <v>2831</v>
      </c>
      <c r="D1710" s="8" t="s">
        <v>53</v>
      </c>
      <c r="E1710" s="7" t="s">
        <v>147</v>
      </c>
      <c r="F1710" s="6">
        <v>0.06</v>
      </c>
      <c r="G1710" s="6">
        <v>20.99</v>
      </c>
      <c r="H1710" s="6">
        <v>2.5</v>
      </c>
      <c r="I1710" s="7" t="s">
        <v>43</v>
      </c>
      <c r="J1710" s="7" t="s">
        <v>62</v>
      </c>
      <c r="K1710" s="7" t="s">
        <v>71</v>
      </c>
      <c r="L1710" s="7" t="s">
        <v>234</v>
      </c>
      <c r="M1710" s="7" t="s">
        <v>56</v>
      </c>
      <c r="N1710" s="7" t="s">
        <v>1108</v>
      </c>
      <c r="O1710" s="6">
        <v>0.81</v>
      </c>
      <c r="P1710" s="7" t="s">
        <v>36</v>
      </c>
      <c r="Q1710" s="7" t="s">
        <v>58</v>
      </c>
      <c r="R1710" s="7" t="s">
        <v>229</v>
      </c>
      <c r="S1710" s="8" t="s">
        <v>2832</v>
      </c>
      <c r="T1710" s="6">
        <v>85374</v>
      </c>
      <c r="U1710" s="9">
        <v>42149</v>
      </c>
      <c r="V1710" s="9">
        <v>42151</v>
      </c>
      <c r="W1710" s="9" t="s">
        <v>2594</v>
      </c>
      <c r="X1710" s="10">
        <f>NETWORKDAYS(Table1[[#This Row],[Order Date]],Table1[[#This Row],[Ship Date]])</f>
        <v>3</v>
      </c>
      <c r="Y1710" s="6">
        <v>-112.18899999999999</v>
      </c>
      <c r="Z1710" s="6">
        <v>1</v>
      </c>
      <c r="AA1710" s="6">
        <v>17.829999999999998</v>
      </c>
      <c r="AB1710" s="6">
        <v>20.93</v>
      </c>
    </row>
    <row r="1711" spans="1:28" ht="90" x14ac:dyDescent="0.45">
      <c r="A1711" s="6">
        <v>2391</v>
      </c>
      <c r="B1711" s="6">
        <v>91122</v>
      </c>
      <c r="C1711" s="7" t="s">
        <v>2046</v>
      </c>
      <c r="D1711" s="8" t="s">
        <v>78</v>
      </c>
      <c r="E1711" s="7" t="s">
        <v>147</v>
      </c>
      <c r="F1711" s="6">
        <v>0.06</v>
      </c>
      <c r="G1711" s="6">
        <v>4.7699999999999996</v>
      </c>
      <c r="H1711" s="6">
        <v>2.39</v>
      </c>
      <c r="I1711" s="7" t="s">
        <v>43</v>
      </c>
      <c r="J1711" s="7" t="s">
        <v>62</v>
      </c>
      <c r="K1711" s="7" t="s">
        <v>71</v>
      </c>
      <c r="L1711" s="7" t="s">
        <v>93</v>
      </c>
      <c r="M1711" s="7" t="s">
        <v>94</v>
      </c>
      <c r="N1711" s="7" t="s">
        <v>2834</v>
      </c>
      <c r="O1711" s="6">
        <v>0.72</v>
      </c>
      <c r="P1711" s="7" t="s">
        <v>36</v>
      </c>
      <c r="Q1711" s="7" t="s">
        <v>82</v>
      </c>
      <c r="R1711" s="7" t="s">
        <v>83</v>
      </c>
      <c r="S1711" s="8" t="s">
        <v>2047</v>
      </c>
      <c r="T1711" s="6">
        <v>11572</v>
      </c>
      <c r="U1711" s="9">
        <v>42149</v>
      </c>
      <c r="V1711" s="9">
        <v>42150</v>
      </c>
      <c r="W1711" s="9" t="s">
        <v>2594</v>
      </c>
      <c r="X1711" s="10">
        <f>NETWORKDAYS(Table1[[#This Row],[Order Date]],Table1[[#This Row],[Ship Date]])</f>
        <v>2</v>
      </c>
      <c r="Y1711" s="6">
        <v>-45.64</v>
      </c>
      <c r="Z1711" s="6">
        <v>9</v>
      </c>
      <c r="AA1711" s="6">
        <v>42.46</v>
      </c>
      <c r="AB1711" s="6">
        <v>4.71</v>
      </c>
    </row>
    <row r="1712" spans="1:28" ht="77.25" x14ac:dyDescent="0.45">
      <c r="A1712" s="6">
        <v>2391</v>
      </c>
      <c r="B1712" s="6">
        <v>91122</v>
      </c>
      <c r="C1712" s="7" t="s">
        <v>2046</v>
      </c>
      <c r="D1712" s="8" t="s">
        <v>78</v>
      </c>
      <c r="E1712" s="7" t="s">
        <v>147</v>
      </c>
      <c r="F1712" s="6">
        <v>0.1</v>
      </c>
      <c r="G1712" s="6">
        <v>27.18</v>
      </c>
      <c r="H1712" s="6">
        <v>8.23</v>
      </c>
      <c r="I1712" s="7" t="s">
        <v>43</v>
      </c>
      <c r="J1712" s="7" t="s">
        <v>62</v>
      </c>
      <c r="K1712" s="7" t="s">
        <v>45</v>
      </c>
      <c r="L1712" s="7" t="s">
        <v>423</v>
      </c>
      <c r="M1712" s="7" t="s">
        <v>47</v>
      </c>
      <c r="N1712" s="7" t="s">
        <v>2835</v>
      </c>
      <c r="O1712" s="6">
        <v>0.38</v>
      </c>
      <c r="P1712" s="7" t="s">
        <v>36</v>
      </c>
      <c r="Q1712" s="7" t="s">
        <v>82</v>
      </c>
      <c r="R1712" s="7" t="s">
        <v>83</v>
      </c>
      <c r="S1712" s="8" t="s">
        <v>2047</v>
      </c>
      <c r="T1712" s="6">
        <v>11572</v>
      </c>
      <c r="U1712" s="9">
        <v>42149</v>
      </c>
      <c r="V1712" s="9">
        <v>42151</v>
      </c>
      <c r="W1712" s="9" t="s">
        <v>2594</v>
      </c>
      <c r="X1712" s="10">
        <f>NETWORKDAYS(Table1[[#This Row],[Order Date]],Table1[[#This Row],[Ship Date]])</f>
        <v>3</v>
      </c>
      <c r="Y1712" s="6">
        <v>204.49</v>
      </c>
      <c r="Z1712" s="6">
        <v>12</v>
      </c>
      <c r="AA1712" s="6">
        <v>314.06</v>
      </c>
      <c r="AB1712" s="6">
        <v>27.08</v>
      </c>
    </row>
    <row r="1713" spans="1:28" ht="90" x14ac:dyDescent="0.45">
      <c r="A1713" s="6">
        <v>2868</v>
      </c>
      <c r="B1713" s="6">
        <v>85828</v>
      </c>
      <c r="C1713" s="7" t="s">
        <v>346</v>
      </c>
      <c r="D1713" s="8" t="s">
        <v>53</v>
      </c>
      <c r="E1713" s="7" t="s">
        <v>147</v>
      </c>
      <c r="F1713" s="6">
        <v>0.08</v>
      </c>
      <c r="G1713" s="6">
        <v>15.99</v>
      </c>
      <c r="H1713" s="6">
        <v>13.18</v>
      </c>
      <c r="I1713" s="7" t="s">
        <v>54</v>
      </c>
      <c r="J1713" s="7" t="s">
        <v>62</v>
      </c>
      <c r="K1713" s="7" t="s">
        <v>45</v>
      </c>
      <c r="L1713" s="7" t="s">
        <v>46</v>
      </c>
      <c r="M1713" s="7" t="s">
        <v>47</v>
      </c>
      <c r="N1713" s="7" t="s">
        <v>461</v>
      </c>
      <c r="O1713" s="6">
        <v>0.37</v>
      </c>
      <c r="P1713" s="7" t="s">
        <v>36</v>
      </c>
      <c r="Q1713" s="7" t="s">
        <v>58</v>
      </c>
      <c r="R1713" s="7" t="s">
        <v>90</v>
      </c>
      <c r="S1713" s="8" t="s">
        <v>347</v>
      </c>
      <c r="T1713" s="6">
        <v>98026</v>
      </c>
      <c r="U1713" s="9">
        <v>42149</v>
      </c>
      <c r="V1713" s="9">
        <v>42151</v>
      </c>
      <c r="W1713" s="9" t="s">
        <v>2594</v>
      </c>
      <c r="X1713" s="10">
        <f>NETWORKDAYS(Table1[[#This Row],[Order Date]],Table1[[#This Row],[Ship Date]])</f>
        <v>3</v>
      </c>
      <c r="Y1713" s="6">
        <v>-66.584999999999994</v>
      </c>
      <c r="Z1713" s="6">
        <v>4</v>
      </c>
      <c r="AA1713" s="6">
        <v>66.02</v>
      </c>
      <c r="AB1713" s="6">
        <v>15.91</v>
      </c>
    </row>
    <row r="1714" spans="1:28" ht="90" x14ac:dyDescent="0.45">
      <c r="A1714" s="6">
        <v>2266</v>
      </c>
      <c r="B1714" s="6">
        <v>86610</v>
      </c>
      <c r="C1714" s="7" t="s">
        <v>2836</v>
      </c>
      <c r="D1714" s="8" t="s">
        <v>42</v>
      </c>
      <c r="E1714" s="7" t="s">
        <v>29</v>
      </c>
      <c r="F1714" s="6">
        <v>0.02</v>
      </c>
      <c r="G1714" s="6">
        <v>11.33</v>
      </c>
      <c r="H1714" s="6">
        <v>6.12</v>
      </c>
      <c r="I1714" s="7" t="s">
        <v>43</v>
      </c>
      <c r="J1714" s="7" t="s">
        <v>62</v>
      </c>
      <c r="K1714" s="7" t="s">
        <v>45</v>
      </c>
      <c r="L1714" s="7" t="s">
        <v>63</v>
      </c>
      <c r="M1714" s="7" t="s">
        <v>112</v>
      </c>
      <c r="N1714" s="7" t="s">
        <v>2569</v>
      </c>
      <c r="O1714" s="6">
        <v>0.42</v>
      </c>
      <c r="P1714" s="7" t="s">
        <v>36</v>
      </c>
      <c r="Q1714" s="7" t="s">
        <v>49</v>
      </c>
      <c r="R1714" s="7" t="s">
        <v>118</v>
      </c>
      <c r="S1714" s="8" t="s">
        <v>2837</v>
      </c>
      <c r="T1714" s="6">
        <v>63122</v>
      </c>
      <c r="U1714" s="9">
        <v>42150</v>
      </c>
      <c r="V1714" s="9">
        <v>42152</v>
      </c>
      <c r="W1714" s="9" t="s">
        <v>2594</v>
      </c>
      <c r="X1714" s="10">
        <f>NETWORKDAYS(Table1[[#This Row],[Order Date]],Table1[[#This Row],[Ship Date]])</f>
        <v>3</v>
      </c>
      <c r="Y1714" s="6">
        <v>-14.52</v>
      </c>
      <c r="Z1714" s="6">
        <v>3</v>
      </c>
      <c r="AA1714" s="6">
        <v>35.35</v>
      </c>
      <c r="AB1714" s="6">
        <v>11.31</v>
      </c>
    </row>
    <row r="1715" spans="1:28" ht="64.5" x14ac:dyDescent="0.45">
      <c r="A1715" s="6">
        <v>2266</v>
      </c>
      <c r="B1715" s="6">
        <v>86610</v>
      </c>
      <c r="C1715" s="7" t="s">
        <v>2836</v>
      </c>
      <c r="D1715" s="8" t="s">
        <v>42</v>
      </c>
      <c r="E1715" s="7" t="s">
        <v>29</v>
      </c>
      <c r="F1715" s="6">
        <v>0.01</v>
      </c>
      <c r="G1715" s="6">
        <v>15.67</v>
      </c>
      <c r="H1715" s="6">
        <v>1.39</v>
      </c>
      <c r="I1715" s="7" t="s">
        <v>43</v>
      </c>
      <c r="J1715" s="7" t="s">
        <v>62</v>
      </c>
      <c r="K1715" s="7" t="s">
        <v>45</v>
      </c>
      <c r="L1715" s="7" t="s">
        <v>423</v>
      </c>
      <c r="M1715" s="7" t="s">
        <v>47</v>
      </c>
      <c r="N1715" s="7" t="s">
        <v>2742</v>
      </c>
      <c r="O1715" s="6">
        <v>0.38</v>
      </c>
      <c r="P1715" s="7" t="s">
        <v>36</v>
      </c>
      <c r="Q1715" s="7" t="s">
        <v>49</v>
      </c>
      <c r="R1715" s="7" t="s">
        <v>118</v>
      </c>
      <c r="S1715" s="8" t="s">
        <v>2837</v>
      </c>
      <c r="T1715" s="6">
        <v>63122</v>
      </c>
      <c r="U1715" s="9">
        <v>42150</v>
      </c>
      <c r="V1715" s="9">
        <v>42151</v>
      </c>
      <c r="W1715" s="9" t="s">
        <v>2594</v>
      </c>
      <c r="X1715" s="10">
        <f>NETWORKDAYS(Table1[[#This Row],[Order Date]],Table1[[#This Row],[Ship Date]])</f>
        <v>2</v>
      </c>
      <c r="Y1715" s="6">
        <v>171.26490000000001</v>
      </c>
      <c r="Z1715" s="6">
        <v>16</v>
      </c>
      <c r="AA1715" s="6">
        <v>248.21</v>
      </c>
      <c r="AB1715" s="6">
        <v>15.66</v>
      </c>
    </row>
    <row r="1716" spans="1:28" ht="77.25" x14ac:dyDescent="0.45">
      <c r="A1716" s="6">
        <v>2928</v>
      </c>
      <c r="B1716" s="6">
        <v>90218</v>
      </c>
      <c r="C1716" s="7" t="s">
        <v>2838</v>
      </c>
      <c r="D1716" s="8" t="s">
        <v>28</v>
      </c>
      <c r="E1716" s="7" t="s">
        <v>29</v>
      </c>
      <c r="F1716" s="6">
        <v>0.02</v>
      </c>
      <c r="G1716" s="6">
        <v>5.58</v>
      </c>
      <c r="H1716" s="6">
        <v>2.99</v>
      </c>
      <c r="I1716" s="7" t="s">
        <v>43</v>
      </c>
      <c r="J1716" s="7" t="s">
        <v>44</v>
      </c>
      <c r="K1716" s="7" t="s">
        <v>45</v>
      </c>
      <c r="L1716" s="7" t="s">
        <v>46</v>
      </c>
      <c r="M1716" s="7" t="s">
        <v>47</v>
      </c>
      <c r="N1716" s="7" t="s">
        <v>2839</v>
      </c>
      <c r="O1716" s="6">
        <v>0.37</v>
      </c>
      <c r="P1716" s="7" t="s">
        <v>36</v>
      </c>
      <c r="Q1716" s="7" t="s">
        <v>37</v>
      </c>
      <c r="R1716" s="7" t="s">
        <v>385</v>
      </c>
      <c r="S1716" s="8" t="s">
        <v>2840</v>
      </c>
      <c r="T1716" s="6">
        <v>29418</v>
      </c>
      <c r="U1716" s="9">
        <v>42150</v>
      </c>
      <c r="V1716" s="9">
        <v>42152</v>
      </c>
      <c r="W1716" s="9" t="s">
        <v>2594</v>
      </c>
      <c r="X1716" s="10">
        <f>NETWORKDAYS(Table1[[#This Row],[Order Date]],Table1[[#This Row],[Ship Date]])</f>
        <v>3</v>
      </c>
      <c r="Y1716" s="6">
        <v>689.32799999999997</v>
      </c>
      <c r="Z1716" s="6">
        <v>42</v>
      </c>
      <c r="AA1716" s="6">
        <v>236.83</v>
      </c>
      <c r="AB1716" s="6">
        <v>5.56</v>
      </c>
    </row>
    <row r="1717" spans="1:28" ht="39" x14ac:dyDescent="0.45">
      <c r="A1717" s="6">
        <v>2928</v>
      </c>
      <c r="B1717" s="6">
        <v>90218</v>
      </c>
      <c r="C1717" s="7" t="s">
        <v>2838</v>
      </c>
      <c r="D1717" s="8" t="s">
        <v>28</v>
      </c>
      <c r="E1717" s="7" t="s">
        <v>29</v>
      </c>
      <c r="F1717" s="6">
        <v>0.02</v>
      </c>
      <c r="G1717" s="6">
        <v>54.1</v>
      </c>
      <c r="H1717" s="6">
        <v>19.989999999999998</v>
      </c>
      <c r="I1717" s="7" t="s">
        <v>43</v>
      </c>
      <c r="J1717" s="7" t="s">
        <v>44</v>
      </c>
      <c r="K1717" s="7" t="s">
        <v>45</v>
      </c>
      <c r="L1717" s="7" t="s">
        <v>187</v>
      </c>
      <c r="M1717" s="7" t="s">
        <v>47</v>
      </c>
      <c r="N1717" s="7" t="s">
        <v>1177</v>
      </c>
      <c r="O1717" s="6">
        <v>0.59</v>
      </c>
      <c r="P1717" s="7" t="s">
        <v>36</v>
      </c>
      <c r="Q1717" s="7" t="s">
        <v>37</v>
      </c>
      <c r="R1717" s="7" t="s">
        <v>385</v>
      </c>
      <c r="S1717" s="8" t="s">
        <v>2840</v>
      </c>
      <c r="T1717" s="6">
        <v>29418</v>
      </c>
      <c r="U1717" s="9">
        <v>42150</v>
      </c>
      <c r="V1717" s="9">
        <v>42151</v>
      </c>
      <c r="W1717" s="9" t="s">
        <v>2594</v>
      </c>
      <c r="X1717" s="10">
        <f>NETWORKDAYS(Table1[[#This Row],[Order Date]],Table1[[#This Row],[Ship Date]])</f>
        <v>2</v>
      </c>
      <c r="Y1717" s="6">
        <v>-33.585999999999999</v>
      </c>
      <c r="Z1717" s="6">
        <v>36</v>
      </c>
      <c r="AA1717" s="6">
        <v>1944.87</v>
      </c>
      <c r="AB1717" s="6">
        <v>54.08</v>
      </c>
    </row>
    <row r="1718" spans="1:28" ht="51.75" x14ac:dyDescent="0.45">
      <c r="A1718" s="6">
        <v>2941</v>
      </c>
      <c r="B1718" s="6">
        <v>87618</v>
      </c>
      <c r="C1718" s="7" t="s">
        <v>2841</v>
      </c>
      <c r="D1718" s="8" t="s">
        <v>78</v>
      </c>
      <c r="E1718" s="7" t="s">
        <v>29</v>
      </c>
      <c r="F1718" s="6">
        <v>0.05</v>
      </c>
      <c r="G1718" s="6">
        <v>2.62</v>
      </c>
      <c r="H1718" s="6">
        <v>0.8</v>
      </c>
      <c r="I1718" s="7" t="s">
        <v>43</v>
      </c>
      <c r="J1718" s="7" t="s">
        <v>31</v>
      </c>
      <c r="K1718" s="7" t="s">
        <v>45</v>
      </c>
      <c r="L1718" s="7" t="s">
        <v>409</v>
      </c>
      <c r="M1718" s="7" t="s">
        <v>56</v>
      </c>
      <c r="N1718" s="7" t="s">
        <v>920</v>
      </c>
      <c r="O1718" s="6">
        <v>0.39</v>
      </c>
      <c r="P1718" s="7" t="s">
        <v>36</v>
      </c>
      <c r="Q1718" s="7" t="s">
        <v>82</v>
      </c>
      <c r="R1718" s="7" t="s">
        <v>275</v>
      </c>
      <c r="S1718" s="8" t="s">
        <v>2361</v>
      </c>
      <c r="T1718" s="6">
        <v>7960</v>
      </c>
      <c r="U1718" s="9">
        <v>42150</v>
      </c>
      <c r="V1718" s="9">
        <v>42151</v>
      </c>
      <c r="W1718" s="9" t="s">
        <v>2594</v>
      </c>
      <c r="X1718" s="10">
        <f>NETWORKDAYS(Table1[[#This Row],[Order Date]],Table1[[#This Row],[Ship Date]])</f>
        <v>2</v>
      </c>
      <c r="Y1718" s="6">
        <v>12.71</v>
      </c>
      <c r="Z1718" s="6">
        <v>8</v>
      </c>
      <c r="AA1718" s="6">
        <v>21.41</v>
      </c>
      <c r="AB1718" s="6">
        <v>2.57</v>
      </c>
    </row>
    <row r="1719" spans="1:28" ht="51.75" x14ac:dyDescent="0.45">
      <c r="A1719" s="6">
        <v>241</v>
      </c>
      <c r="B1719" s="6">
        <v>90480</v>
      </c>
      <c r="C1719" s="7" t="s">
        <v>444</v>
      </c>
      <c r="D1719" s="8" t="s">
        <v>53</v>
      </c>
      <c r="E1719" s="7" t="s">
        <v>79</v>
      </c>
      <c r="F1719" s="6">
        <v>0.02</v>
      </c>
      <c r="G1719" s="6">
        <v>125.99</v>
      </c>
      <c r="H1719" s="6">
        <v>3</v>
      </c>
      <c r="I1719" s="7" t="s">
        <v>43</v>
      </c>
      <c r="J1719" s="7" t="s">
        <v>31</v>
      </c>
      <c r="K1719" s="7" t="s">
        <v>71</v>
      </c>
      <c r="L1719" s="7" t="s">
        <v>234</v>
      </c>
      <c r="M1719" s="7" t="s">
        <v>47</v>
      </c>
      <c r="N1719" s="7" t="s">
        <v>2842</v>
      </c>
      <c r="O1719" s="6">
        <v>0.59</v>
      </c>
      <c r="P1719" s="7" t="s">
        <v>36</v>
      </c>
      <c r="Q1719" s="7" t="s">
        <v>58</v>
      </c>
      <c r="R1719" s="7" t="s">
        <v>442</v>
      </c>
      <c r="S1719" s="8" t="s">
        <v>446</v>
      </c>
      <c r="T1719" s="6">
        <v>81503</v>
      </c>
      <c r="U1719" s="9">
        <v>42150</v>
      </c>
      <c r="V1719" s="9">
        <v>42150</v>
      </c>
      <c r="W1719" s="9" t="s">
        <v>2594</v>
      </c>
      <c r="X1719" s="10">
        <f>NETWORKDAYS(Table1[[#This Row],[Order Date]],Table1[[#This Row],[Ship Date]])</f>
        <v>1</v>
      </c>
      <c r="Y1719" s="6">
        <v>398.358</v>
      </c>
      <c r="Z1719" s="6">
        <v>8</v>
      </c>
      <c r="AA1719" s="6">
        <v>873.18</v>
      </c>
      <c r="AB1719" s="6">
        <v>125.97</v>
      </c>
    </row>
    <row r="1720" spans="1:28" ht="51.75" x14ac:dyDescent="0.45">
      <c r="A1720" s="6">
        <v>451</v>
      </c>
      <c r="B1720" s="6">
        <v>86012</v>
      </c>
      <c r="C1720" s="7" t="s">
        <v>1413</v>
      </c>
      <c r="D1720" s="8" t="s">
        <v>53</v>
      </c>
      <c r="E1720" s="7" t="s">
        <v>29</v>
      </c>
      <c r="F1720" s="6">
        <v>0.04</v>
      </c>
      <c r="G1720" s="6">
        <v>37.700000000000003</v>
      </c>
      <c r="H1720" s="6">
        <v>2.99</v>
      </c>
      <c r="I1720" s="7" t="s">
        <v>43</v>
      </c>
      <c r="J1720" s="7" t="s">
        <v>87</v>
      </c>
      <c r="K1720" s="7" t="s">
        <v>45</v>
      </c>
      <c r="L1720" s="7" t="s">
        <v>46</v>
      </c>
      <c r="M1720" s="7" t="s">
        <v>47</v>
      </c>
      <c r="N1720" s="7" t="s">
        <v>2685</v>
      </c>
      <c r="O1720" s="6">
        <v>0.35</v>
      </c>
      <c r="P1720" s="7" t="s">
        <v>36</v>
      </c>
      <c r="Q1720" s="7" t="s">
        <v>58</v>
      </c>
      <c r="R1720" s="7" t="s">
        <v>59</v>
      </c>
      <c r="S1720" s="8" t="s">
        <v>1415</v>
      </c>
      <c r="T1720" s="6">
        <v>94024</v>
      </c>
      <c r="U1720" s="9">
        <v>42151</v>
      </c>
      <c r="V1720" s="9">
        <v>42152</v>
      </c>
      <c r="W1720" s="9" t="s">
        <v>2594</v>
      </c>
      <c r="X1720" s="10">
        <f>NETWORKDAYS(Table1[[#This Row],[Order Date]],Table1[[#This Row],[Ship Date]])</f>
        <v>2</v>
      </c>
      <c r="Y1720" s="6">
        <v>299.6739</v>
      </c>
      <c r="Z1720" s="6">
        <v>12</v>
      </c>
      <c r="AA1720" s="6">
        <v>434.31</v>
      </c>
      <c r="AB1720" s="6">
        <v>37.659999999999997</v>
      </c>
    </row>
    <row r="1721" spans="1:28" ht="51.75" x14ac:dyDescent="0.45">
      <c r="A1721" s="6">
        <v>452</v>
      </c>
      <c r="B1721" s="6">
        <v>86012</v>
      </c>
      <c r="C1721" s="7" t="s">
        <v>2843</v>
      </c>
      <c r="D1721" s="8" t="s">
        <v>53</v>
      </c>
      <c r="E1721" s="7" t="s">
        <v>29</v>
      </c>
      <c r="F1721" s="6">
        <v>0.01</v>
      </c>
      <c r="G1721" s="6">
        <v>55.99</v>
      </c>
      <c r="H1721" s="6">
        <v>5</v>
      </c>
      <c r="I1721" s="7" t="s">
        <v>43</v>
      </c>
      <c r="J1721" s="7" t="s">
        <v>87</v>
      </c>
      <c r="K1721" s="7" t="s">
        <v>71</v>
      </c>
      <c r="L1721" s="7" t="s">
        <v>234</v>
      </c>
      <c r="M1721" s="7" t="s">
        <v>94</v>
      </c>
      <c r="N1721" s="7" t="s">
        <v>1367</v>
      </c>
      <c r="O1721" s="6">
        <v>0.83</v>
      </c>
      <c r="P1721" s="7" t="s">
        <v>36</v>
      </c>
      <c r="Q1721" s="7" t="s">
        <v>58</v>
      </c>
      <c r="R1721" s="7" t="s">
        <v>59</v>
      </c>
      <c r="S1721" s="8" t="s">
        <v>2844</v>
      </c>
      <c r="T1721" s="6">
        <v>93635</v>
      </c>
      <c r="U1721" s="9">
        <v>42151</v>
      </c>
      <c r="V1721" s="9">
        <v>42152</v>
      </c>
      <c r="W1721" s="9" t="s">
        <v>2594</v>
      </c>
      <c r="X1721" s="10">
        <f>NETWORKDAYS(Table1[[#This Row],[Order Date]],Table1[[#This Row],[Ship Date]])</f>
        <v>2</v>
      </c>
      <c r="Y1721" s="6">
        <v>-235.89500000000001</v>
      </c>
      <c r="Z1721" s="6">
        <v>1</v>
      </c>
      <c r="AA1721" s="6">
        <v>51.83</v>
      </c>
      <c r="AB1721" s="6">
        <v>55.98</v>
      </c>
    </row>
    <row r="1722" spans="1:28" ht="39" x14ac:dyDescent="0.45">
      <c r="A1722" s="6">
        <v>865</v>
      </c>
      <c r="B1722" s="6">
        <v>90674</v>
      </c>
      <c r="C1722" s="7" t="s">
        <v>1298</v>
      </c>
      <c r="D1722" s="8" t="s">
        <v>42</v>
      </c>
      <c r="E1722" s="7" t="s">
        <v>29</v>
      </c>
      <c r="F1722" s="6">
        <v>0.03</v>
      </c>
      <c r="G1722" s="6">
        <v>14.2</v>
      </c>
      <c r="H1722" s="6">
        <v>5.3</v>
      </c>
      <c r="I1722" s="7" t="s">
        <v>43</v>
      </c>
      <c r="J1722" s="7" t="s">
        <v>62</v>
      </c>
      <c r="K1722" s="7" t="s">
        <v>32</v>
      </c>
      <c r="L1722" s="7" t="s">
        <v>99</v>
      </c>
      <c r="M1722" s="7" t="s">
        <v>56</v>
      </c>
      <c r="N1722" s="7" t="s">
        <v>712</v>
      </c>
      <c r="O1722" s="6">
        <v>0.46</v>
      </c>
      <c r="P1722" s="7" t="s">
        <v>36</v>
      </c>
      <c r="Q1722" s="7" t="s">
        <v>49</v>
      </c>
      <c r="R1722" s="7" t="s">
        <v>256</v>
      </c>
      <c r="S1722" s="8" t="s">
        <v>1300</v>
      </c>
      <c r="T1722" s="6">
        <v>46312</v>
      </c>
      <c r="U1722" s="9">
        <v>42151</v>
      </c>
      <c r="V1722" s="9">
        <v>42152</v>
      </c>
      <c r="W1722" s="9" t="s">
        <v>2594</v>
      </c>
      <c r="X1722" s="10">
        <f>NETWORKDAYS(Table1[[#This Row],[Order Date]],Table1[[#This Row],[Ship Date]])</f>
        <v>2</v>
      </c>
      <c r="Y1722" s="6">
        <v>122.21</v>
      </c>
      <c r="Z1722" s="6">
        <v>18</v>
      </c>
      <c r="AA1722" s="6">
        <v>267.2</v>
      </c>
      <c r="AB1722" s="6">
        <v>14.17</v>
      </c>
    </row>
    <row r="1723" spans="1:28" ht="51.75" x14ac:dyDescent="0.45">
      <c r="A1723" s="6">
        <v>370</v>
      </c>
      <c r="B1723" s="6">
        <v>90291</v>
      </c>
      <c r="C1723" s="7" t="s">
        <v>2845</v>
      </c>
      <c r="D1723" s="8" t="s">
        <v>78</v>
      </c>
      <c r="E1723" s="7" t="s">
        <v>147</v>
      </c>
      <c r="F1723" s="6">
        <v>0.02</v>
      </c>
      <c r="G1723" s="6">
        <v>20.99</v>
      </c>
      <c r="H1723" s="6">
        <v>4.8099999999999996</v>
      </c>
      <c r="I1723" s="7" t="s">
        <v>43</v>
      </c>
      <c r="J1723" s="7" t="s">
        <v>62</v>
      </c>
      <c r="K1723" s="7" t="s">
        <v>71</v>
      </c>
      <c r="L1723" s="7" t="s">
        <v>234</v>
      </c>
      <c r="M1723" s="7" t="s">
        <v>112</v>
      </c>
      <c r="N1723" s="7" t="s">
        <v>1332</v>
      </c>
      <c r="O1723" s="6">
        <v>0.57999999999999996</v>
      </c>
      <c r="P1723" s="7" t="s">
        <v>36</v>
      </c>
      <c r="Q1723" s="7" t="s">
        <v>82</v>
      </c>
      <c r="R1723" s="7" t="s">
        <v>298</v>
      </c>
      <c r="S1723" s="8" t="s">
        <v>1380</v>
      </c>
      <c r="T1723" s="6">
        <v>4240</v>
      </c>
      <c r="U1723" s="9">
        <v>42151</v>
      </c>
      <c r="V1723" s="9">
        <v>42153</v>
      </c>
      <c r="W1723" s="9" t="s">
        <v>2594</v>
      </c>
      <c r="X1723" s="10">
        <f>NETWORKDAYS(Table1[[#This Row],[Order Date]],Table1[[#This Row],[Ship Date]])</f>
        <v>3</v>
      </c>
      <c r="Y1723" s="6">
        <v>49.787999999999997</v>
      </c>
      <c r="Z1723" s="6">
        <v>15</v>
      </c>
      <c r="AA1723" s="6">
        <v>266.39</v>
      </c>
      <c r="AB1723" s="6">
        <v>20.97</v>
      </c>
    </row>
    <row r="1724" spans="1:28" ht="39" x14ac:dyDescent="0.45">
      <c r="A1724" s="6">
        <v>371</v>
      </c>
      <c r="B1724" s="6">
        <v>90291</v>
      </c>
      <c r="C1724" s="7" t="s">
        <v>2846</v>
      </c>
      <c r="D1724" s="8" t="s">
        <v>78</v>
      </c>
      <c r="E1724" s="7" t="s">
        <v>147</v>
      </c>
      <c r="F1724" s="6">
        <v>0.05</v>
      </c>
      <c r="G1724" s="6">
        <v>5.4</v>
      </c>
      <c r="H1724" s="6">
        <v>7.78</v>
      </c>
      <c r="I1724" s="7" t="s">
        <v>54</v>
      </c>
      <c r="J1724" s="7" t="s">
        <v>62</v>
      </c>
      <c r="K1724" s="7" t="s">
        <v>45</v>
      </c>
      <c r="L1724" s="7" t="s">
        <v>46</v>
      </c>
      <c r="M1724" s="7" t="s">
        <v>47</v>
      </c>
      <c r="N1724" s="7" t="s">
        <v>177</v>
      </c>
      <c r="O1724" s="6">
        <v>0.37</v>
      </c>
      <c r="P1724" s="7" t="s">
        <v>36</v>
      </c>
      <c r="Q1724" s="7" t="s">
        <v>82</v>
      </c>
      <c r="R1724" s="7" t="s">
        <v>152</v>
      </c>
      <c r="S1724" s="8" t="s">
        <v>2847</v>
      </c>
      <c r="T1724" s="6">
        <v>2149</v>
      </c>
      <c r="U1724" s="9">
        <v>42151</v>
      </c>
      <c r="V1724" s="9">
        <v>42153</v>
      </c>
      <c r="W1724" s="9" t="s">
        <v>2594</v>
      </c>
      <c r="X1724" s="10">
        <f>NETWORKDAYS(Table1[[#This Row],[Order Date]],Table1[[#This Row],[Ship Date]])</f>
        <v>3</v>
      </c>
      <c r="Y1724" s="6">
        <v>-132.62950000000001</v>
      </c>
      <c r="Z1724" s="6">
        <v>9</v>
      </c>
      <c r="AA1724" s="6">
        <v>51.82</v>
      </c>
      <c r="AB1724" s="6">
        <v>5.35</v>
      </c>
    </row>
    <row r="1725" spans="1:28" ht="39" x14ac:dyDescent="0.45">
      <c r="A1725" s="6">
        <v>250</v>
      </c>
      <c r="B1725" s="6">
        <v>87214</v>
      </c>
      <c r="C1725" s="7" t="s">
        <v>2848</v>
      </c>
      <c r="D1725" s="8" t="s">
        <v>42</v>
      </c>
      <c r="E1725" s="7" t="s">
        <v>29</v>
      </c>
      <c r="F1725" s="6">
        <v>0.02</v>
      </c>
      <c r="G1725" s="6">
        <v>2.58</v>
      </c>
      <c r="H1725" s="6">
        <v>1.3</v>
      </c>
      <c r="I1725" s="7" t="s">
        <v>54</v>
      </c>
      <c r="J1725" s="7" t="s">
        <v>62</v>
      </c>
      <c r="K1725" s="7" t="s">
        <v>45</v>
      </c>
      <c r="L1725" s="7" t="s">
        <v>105</v>
      </c>
      <c r="M1725" s="7" t="s">
        <v>56</v>
      </c>
      <c r="N1725" s="7" t="s">
        <v>2849</v>
      </c>
      <c r="O1725" s="6">
        <v>0.59</v>
      </c>
      <c r="P1725" s="7" t="s">
        <v>36</v>
      </c>
      <c r="Q1725" s="7" t="s">
        <v>49</v>
      </c>
      <c r="R1725" s="7" t="s">
        <v>50</v>
      </c>
      <c r="S1725" s="8" t="s">
        <v>2850</v>
      </c>
      <c r="T1725" s="6">
        <v>55423</v>
      </c>
      <c r="U1725" s="9">
        <v>42152</v>
      </c>
      <c r="V1725" s="9">
        <v>42153</v>
      </c>
      <c r="W1725" s="9" t="s">
        <v>2594</v>
      </c>
      <c r="X1725" s="10">
        <f>NETWORKDAYS(Table1[[#This Row],[Order Date]],Table1[[#This Row],[Ship Date]])</f>
        <v>2</v>
      </c>
      <c r="Y1725" s="6">
        <v>1.1080000000000001</v>
      </c>
      <c r="Z1725" s="6">
        <v>39</v>
      </c>
      <c r="AA1725" s="6">
        <v>109.74</v>
      </c>
      <c r="AB1725" s="6">
        <v>2.56</v>
      </c>
    </row>
    <row r="1726" spans="1:28" ht="51.75" x14ac:dyDescent="0.45">
      <c r="A1726" s="6">
        <v>250</v>
      </c>
      <c r="B1726" s="6">
        <v>87214</v>
      </c>
      <c r="C1726" s="7" t="s">
        <v>2848</v>
      </c>
      <c r="D1726" s="8" t="s">
        <v>42</v>
      </c>
      <c r="E1726" s="7" t="s">
        <v>29</v>
      </c>
      <c r="F1726" s="6">
        <v>0.02</v>
      </c>
      <c r="G1726" s="6">
        <v>65.989999999999995</v>
      </c>
      <c r="H1726" s="6">
        <v>3.9</v>
      </c>
      <c r="I1726" s="7" t="s">
        <v>43</v>
      </c>
      <c r="J1726" s="7" t="s">
        <v>62</v>
      </c>
      <c r="K1726" s="7" t="s">
        <v>71</v>
      </c>
      <c r="L1726" s="7" t="s">
        <v>234</v>
      </c>
      <c r="M1726" s="7" t="s">
        <v>47</v>
      </c>
      <c r="N1726" s="7" t="s">
        <v>2851</v>
      </c>
      <c r="O1726" s="6">
        <v>0.55000000000000004</v>
      </c>
      <c r="P1726" s="7" t="s">
        <v>36</v>
      </c>
      <c r="Q1726" s="7" t="s">
        <v>49</v>
      </c>
      <c r="R1726" s="7" t="s">
        <v>50</v>
      </c>
      <c r="S1726" s="8" t="s">
        <v>2850</v>
      </c>
      <c r="T1726" s="6">
        <v>55423</v>
      </c>
      <c r="U1726" s="9">
        <v>42152</v>
      </c>
      <c r="V1726" s="9">
        <v>42153</v>
      </c>
      <c r="W1726" s="9" t="s">
        <v>2594</v>
      </c>
      <c r="X1726" s="10">
        <f>NETWORKDAYS(Table1[[#This Row],[Order Date]],Table1[[#This Row],[Ship Date]])</f>
        <v>2</v>
      </c>
      <c r="Y1726" s="6">
        <v>1061.3789999999999</v>
      </c>
      <c r="Z1726" s="6">
        <v>27</v>
      </c>
      <c r="AA1726" s="6">
        <v>1543.55</v>
      </c>
      <c r="AB1726" s="6">
        <v>65.97</v>
      </c>
    </row>
    <row r="1727" spans="1:28" ht="26.25" x14ac:dyDescent="0.45">
      <c r="A1727" s="6">
        <v>3011</v>
      </c>
      <c r="B1727" s="6">
        <v>56486</v>
      </c>
      <c r="C1727" s="7" t="s">
        <v>579</v>
      </c>
      <c r="D1727" s="8" t="s">
        <v>78</v>
      </c>
      <c r="E1727" s="7" t="s">
        <v>29</v>
      </c>
      <c r="F1727" s="6">
        <v>0.03</v>
      </c>
      <c r="G1727" s="6">
        <v>5.98</v>
      </c>
      <c r="H1727" s="6">
        <v>5.35</v>
      </c>
      <c r="I1727" s="7" t="s">
        <v>43</v>
      </c>
      <c r="J1727" s="7" t="s">
        <v>62</v>
      </c>
      <c r="K1727" s="7" t="s">
        <v>45</v>
      </c>
      <c r="L1727" s="7" t="s">
        <v>55</v>
      </c>
      <c r="M1727" s="7" t="s">
        <v>47</v>
      </c>
      <c r="N1727" s="7" t="s">
        <v>1716</v>
      </c>
      <c r="O1727" s="6">
        <v>0.4</v>
      </c>
      <c r="P1727" s="7" t="s">
        <v>36</v>
      </c>
      <c r="Q1727" s="7" t="s">
        <v>82</v>
      </c>
      <c r="R1727" s="7" t="s">
        <v>152</v>
      </c>
      <c r="S1727" s="8" t="s">
        <v>153</v>
      </c>
      <c r="T1727" s="6">
        <v>2113</v>
      </c>
      <c r="U1727" s="9">
        <v>42152</v>
      </c>
      <c r="V1727" s="9">
        <v>42153</v>
      </c>
      <c r="W1727" s="9" t="s">
        <v>2594</v>
      </c>
      <c r="X1727" s="10">
        <f>NETWORKDAYS(Table1[[#This Row],[Order Date]],Table1[[#This Row],[Ship Date]])</f>
        <v>2</v>
      </c>
      <c r="Y1727" s="6">
        <v>-23.5</v>
      </c>
      <c r="Z1727" s="6">
        <v>16</v>
      </c>
      <c r="AA1727" s="6">
        <v>107.08</v>
      </c>
      <c r="AB1727" s="6">
        <v>5.95</v>
      </c>
    </row>
    <row r="1728" spans="1:28" ht="39" x14ac:dyDescent="0.45">
      <c r="A1728" s="6">
        <v>3154</v>
      </c>
      <c r="B1728" s="6">
        <v>86900</v>
      </c>
      <c r="C1728" s="7" t="s">
        <v>1697</v>
      </c>
      <c r="D1728" s="8" t="s">
        <v>28</v>
      </c>
      <c r="E1728" s="7" t="s">
        <v>29</v>
      </c>
      <c r="F1728" s="6">
        <v>0.03</v>
      </c>
      <c r="G1728" s="6">
        <v>17.7</v>
      </c>
      <c r="H1728" s="6">
        <v>9.4700000000000006</v>
      </c>
      <c r="I1728" s="7" t="s">
        <v>43</v>
      </c>
      <c r="J1728" s="7" t="s">
        <v>44</v>
      </c>
      <c r="K1728" s="7" t="s">
        <v>45</v>
      </c>
      <c r="L1728" s="7" t="s">
        <v>187</v>
      </c>
      <c r="M1728" s="7" t="s">
        <v>47</v>
      </c>
      <c r="N1728" s="7" t="s">
        <v>1814</v>
      </c>
      <c r="O1728" s="6">
        <v>0.59</v>
      </c>
      <c r="P1728" s="7" t="s">
        <v>36</v>
      </c>
      <c r="Q1728" s="7" t="s">
        <v>37</v>
      </c>
      <c r="R1728" s="7" t="s">
        <v>96</v>
      </c>
      <c r="S1728" s="8" t="s">
        <v>1698</v>
      </c>
      <c r="T1728" s="6">
        <v>33710</v>
      </c>
      <c r="U1728" s="9">
        <v>42152</v>
      </c>
      <c r="V1728" s="9">
        <v>42154</v>
      </c>
      <c r="W1728" s="9" t="s">
        <v>2594</v>
      </c>
      <c r="X1728" s="10">
        <f>NETWORKDAYS(Table1[[#This Row],[Order Date]],Table1[[#This Row],[Ship Date]])</f>
        <v>2</v>
      </c>
      <c r="Y1728" s="6">
        <v>28.182600000000001</v>
      </c>
      <c r="Z1728" s="6">
        <v>11</v>
      </c>
      <c r="AA1728" s="6">
        <v>201.77</v>
      </c>
      <c r="AB1728" s="6">
        <v>17.670000000000002</v>
      </c>
    </row>
    <row r="1729" spans="1:28" ht="51.75" x14ac:dyDescent="0.45">
      <c r="A1729" s="6">
        <v>1627</v>
      </c>
      <c r="B1729" s="6">
        <v>90602</v>
      </c>
      <c r="C1729" s="7" t="s">
        <v>2852</v>
      </c>
      <c r="D1729" s="8" t="s">
        <v>28</v>
      </c>
      <c r="E1729" s="7" t="s">
        <v>70</v>
      </c>
      <c r="F1729" s="6">
        <v>0.06</v>
      </c>
      <c r="G1729" s="6">
        <v>43.57</v>
      </c>
      <c r="H1729" s="6">
        <v>16.36</v>
      </c>
      <c r="I1729" s="7" t="s">
        <v>43</v>
      </c>
      <c r="J1729" s="7" t="s">
        <v>62</v>
      </c>
      <c r="K1729" s="7" t="s">
        <v>45</v>
      </c>
      <c r="L1729" s="7" t="s">
        <v>187</v>
      </c>
      <c r="M1729" s="7" t="s">
        <v>47</v>
      </c>
      <c r="N1729" s="7" t="s">
        <v>2853</v>
      </c>
      <c r="O1729" s="6">
        <v>0.55000000000000004</v>
      </c>
      <c r="P1729" s="7" t="s">
        <v>36</v>
      </c>
      <c r="Q1729" s="7" t="s">
        <v>37</v>
      </c>
      <c r="R1729" s="7" t="s">
        <v>369</v>
      </c>
      <c r="S1729" s="8" t="s">
        <v>2854</v>
      </c>
      <c r="T1729" s="6">
        <v>37743</v>
      </c>
      <c r="U1729" s="9">
        <v>42152</v>
      </c>
      <c r="V1729" s="9">
        <v>42154</v>
      </c>
      <c r="W1729" s="9" t="s">
        <v>2594</v>
      </c>
      <c r="X1729" s="10">
        <f>NETWORKDAYS(Table1[[#This Row],[Order Date]],Table1[[#This Row],[Ship Date]])</f>
        <v>2</v>
      </c>
      <c r="Y1729" s="6">
        <v>-38.808</v>
      </c>
      <c r="Z1729" s="6">
        <v>17</v>
      </c>
      <c r="AA1729" s="6">
        <v>710.16</v>
      </c>
      <c r="AB1729" s="6">
        <v>43.51</v>
      </c>
    </row>
    <row r="1730" spans="1:28" ht="51.75" x14ac:dyDescent="0.45">
      <c r="A1730" s="6">
        <v>2765</v>
      </c>
      <c r="B1730" s="6">
        <v>90725</v>
      </c>
      <c r="C1730" s="7" t="s">
        <v>2855</v>
      </c>
      <c r="D1730" s="8" t="s">
        <v>78</v>
      </c>
      <c r="E1730" s="7" t="s">
        <v>79</v>
      </c>
      <c r="F1730" s="6">
        <v>0.03</v>
      </c>
      <c r="G1730" s="6">
        <v>5.85</v>
      </c>
      <c r="H1730" s="6">
        <v>2.27</v>
      </c>
      <c r="I1730" s="7" t="s">
        <v>43</v>
      </c>
      <c r="J1730" s="7" t="s">
        <v>62</v>
      </c>
      <c r="K1730" s="7" t="s">
        <v>45</v>
      </c>
      <c r="L1730" s="7" t="s">
        <v>105</v>
      </c>
      <c r="M1730" s="7" t="s">
        <v>56</v>
      </c>
      <c r="N1730" s="7" t="s">
        <v>2856</v>
      </c>
      <c r="O1730" s="6">
        <v>0.56000000000000005</v>
      </c>
      <c r="P1730" s="7" t="s">
        <v>36</v>
      </c>
      <c r="Q1730" s="7" t="s">
        <v>82</v>
      </c>
      <c r="R1730" s="7" t="s">
        <v>275</v>
      </c>
      <c r="S1730" s="8" t="s">
        <v>2857</v>
      </c>
      <c r="T1730" s="6">
        <v>8021</v>
      </c>
      <c r="U1730" s="9">
        <v>42152</v>
      </c>
      <c r="V1730" s="9">
        <v>42154</v>
      </c>
      <c r="W1730" s="9" t="s">
        <v>2594</v>
      </c>
      <c r="X1730" s="10">
        <f>NETWORKDAYS(Table1[[#This Row],[Order Date]],Table1[[#This Row],[Ship Date]])</f>
        <v>2</v>
      </c>
      <c r="Y1730" s="6">
        <v>-5.08</v>
      </c>
      <c r="Z1730" s="6">
        <v>7</v>
      </c>
      <c r="AA1730" s="6">
        <v>41.4</v>
      </c>
      <c r="AB1730" s="6">
        <v>5.82</v>
      </c>
    </row>
    <row r="1731" spans="1:28" ht="90" x14ac:dyDescent="0.45">
      <c r="A1731" s="6">
        <v>15</v>
      </c>
      <c r="B1731" s="6">
        <v>86839</v>
      </c>
      <c r="C1731" s="7" t="s">
        <v>2858</v>
      </c>
      <c r="D1731" s="8" t="s">
        <v>78</v>
      </c>
      <c r="E1731" s="7" t="s">
        <v>86</v>
      </c>
      <c r="F1731" s="6">
        <v>0.01</v>
      </c>
      <c r="G1731" s="6">
        <v>35.94</v>
      </c>
      <c r="H1731" s="6">
        <v>6.66</v>
      </c>
      <c r="I1731" s="7" t="s">
        <v>43</v>
      </c>
      <c r="J1731" s="7" t="s">
        <v>31</v>
      </c>
      <c r="K1731" s="7" t="s">
        <v>45</v>
      </c>
      <c r="L1731" s="7" t="s">
        <v>423</v>
      </c>
      <c r="M1731" s="7" t="s">
        <v>47</v>
      </c>
      <c r="N1731" s="7" t="s">
        <v>918</v>
      </c>
      <c r="O1731" s="6">
        <v>0.4</v>
      </c>
      <c r="P1731" s="7" t="s">
        <v>36</v>
      </c>
      <c r="Q1731" s="7" t="s">
        <v>82</v>
      </c>
      <c r="R1731" s="7" t="s">
        <v>83</v>
      </c>
      <c r="S1731" s="8" t="s">
        <v>2859</v>
      </c>
      <c r="T1731" s="6">
        <v>11787</v>
      </c>
      <c r="U1731" s="9">
        <v>42152</v>
      </c>
      <c r="V1731" s="9">
        <v>42152</v>
      </c>
      <c r="W1731" s="9" t="s">
        <v>2594</v>
      </c>
      <c r="X1731" s="10">
        <f>NETWORKDAYS(Table1[[#This Row],[Order Date]],Table1[[#This Row],[Ship Date]])</f>
        <v>1</v>
      </c>
      <c r="Y1731" s="6">
        <v>261.87569999999999</v>
      </c>
      <c r="Z1731" s="6">
        <v>10</v>
      </c>
      <c r="AA1731" s="6">
        <v>379.53</v>
      </c>
      <c r="AB1731" s="6">
        <v>35.93</v>
      </c>
    </row>
    <row r="1732" spans="1:28" ht="102.75" x14ac:dyDescent="0.45">
      <c r="A1732" s="6">
        <v>2709</v>
      </c>
      <c r="B1732" s="6">
        <v>89240</v>
      </c>
      <c r="C1732" s="7" t="s">
        <v>2860</v>
      </c>
      <c r="D1732" s="8" t="s">
        <v>78</v>
      </c>
      <c r="E1732" s="7" t="s">
        <v>86</v>
      </c>
      <c r="F1732" s="6">
        <v>7.0000000000000007E-2</v>
      </c>
      <c r="G1732" s="6">
        <v>60.97</v>
      </c>
      <c r="H1732" s="6">
        <v>4.5</v>
      </c>
      <c r="I1732" s="7" t="s">
        <v>43</v>
      </c>
      <c r="J1732" s="7" t="s">
        <v>44</v>
      </c>
      <c r="K1732" s="7" t="s">
        <v>45</v>
      </c>
      <c r="L1732" s="7" t="s">
        <v>63</v>
      </c>
      <c r="M1732" s="7" t="s">
        <v>47</v>
      </c>
      <c r="N1732" s="7" t="s">
        <v>64</v>
      </c>
      <c r="O1732" s="6">
        <v>0.56000000000000005</v>
      </c>
      <c r="P1732" s="7" t="s">
        <v>36</v>
      </c>
      <c r="Q1732" s="7" t="s">
        <v>82</v>
      </c>
      <c r="R1732" s="7" t="s">
        <v>403</v>
      </c>
      <c r="S1732" s="8" t="s">
        <v>2861</v>
      </c>
      <c r="T1732" s="6">
        <v>21042</v>
      </c>
      <c r="U1732" s="9">
        <v>42152</v>
      </c>
      <c r="V1732" s="9">
        <v>42154</v>
      </c>
      <c r="W1732" s="9" t="s">
        <v>2594</v>
      </c>
      <c r="X1732" s="10">
        <f>NETWORKDAYS(Table1[[#This Row],[Order Date]],Table1[[#This Row],[Ship Date]])</f>
        <v>2</v>
      </c>
      <c r="Y1732" s="6">
        <v>-41.77</v>
      </c>
      <c r="Z1732" s="6">
        <v>1</v>
      </c>
      <c r="AA1732" s="6">
        <v>57.84</v>
      </c>
      <c r="AB1732" s="6">
        <v>60.9</v>
      </c>
    </row>
    <row r="1733" spans="1:28" ht="90" x14ac:dyDescent="0.45">
      <c r="A1733" s="6">
        <v>2709</v>
      </c>
      <c r="B1733" s="6">
        <v>89240</v>
      </c>
      <c r="C1733" s="7" t="s">
        <v>2860</v>
      </c>
      <c r="D1733" s="8" t="s">
        <v>78</v>
      </c>
      <c r="E1733" s="7" t="s">
        <v>86</v>
      </c>
      <c r="F1733" s="6">
        <v>0</v>
      </c>
      <c r="G1733" s="6">
        <v>90.98</v>
      </c>
      <c r="H1733" s="6">
        <v>56.2</v>
      </c>
      <c r="I1733" s="7" t="s">
        <v>43</v>
      </c>
      <c r="J1733" s="7" t="s">
        <v>44</v>
      </c>
      <c r="K1733" s="7" t="s">
        <v>32</v>
      </c>
      <c r="L1733" s="7" t="s">
        <v>99</v>
      </c>
      <c r="M1733" s="7" t="s">
        <v>112</v>
      </c>
      <c r="N1733" s="7" t="s">
        <v>1343</v>
      </c>
      <c r="O1733" s="6">
        <v>0.74</v>
      </c>
      <c r="P1733" s="7" t="s">
        <v>36</v>
      </c>
      <c r="Q1733" s="7" t="s">
        <v>82</v>
      </c>
      <c r="R1733" s="7" t="s">
        <v>403</v>
      </c>
      <c r="S1733" s="8" t="s">
        <v>2861</v>
      </c>
      <c r="T1733" s="6">
        <v>21042</v>
      </c>
      <c r="U1733" s="9">
        <v>42152</v>
      </c>
      <c r="V1733" s="9">
        <v>42154</v>
      </c>
      <c r="W1733" s="9" t="s">
        <v>2594</v>
      </c>
      <c r="X1733" s="10">
        <f>NETWORKDAYS(Table1[[#This Row],[Order Date]],Table1[[#This Row],[Ship Date]])</f>
        <v>2</v>
      </c>
      <c r="Y1733" s="6">
        <v>-1014.11</v>
      </c>
      <c r="Z1733" s="6">
        <v>15</v>
      </c>
      <c r="AA1733" s="6">
        <v>1425.71</v>
      </c>
      <c r="AB1733" s="6">
        <v>90.98</v>
      </c>
    </row>
    <row r="1734" spans="1:28" ht="26.25" x14ac:dyDescent="0.45">
      <c r="A1734" s="6">
        <v>3206</v>
      </c>
      <c r="B1734" s="6">
        <v>87935</v>
      </c>
      <c r="C1734" s="7" t="s">
        <v>182</v>
      </c>
      <c r="D1734" s="8" t="s">
        <v>53</v>
      </c>
      <c r="E1734" s="7" t="s">
        <v>147</v>
      </c>
      <c r="F1734" s="6">
        <v>0.05</v>
      </c>
      <c r="G1734" s="6">
        <v>35.44</v>
      </c>
      <c r="H1734" s="6">
        <v>5.09</v>
      </c>
      <c r="I1734" s="7" t="s">
        <v>43</v>
      </c>
      <c r="J1734" s="7" t="s">
        <v>44</v>
      </c>
      <c r="K1734" s="7" t="s">
        <v>45</v>
      </c>
      <c r="L1734" s="7" t="s">
        <v>55</v>
      </c>
      <c r="M1734" s="7" t="s">
        <v>47</v>
      </c>
      <c r="N1734" s="7" t="s">
        <v>2862</v>
      </c>
      <c r="O1734" s="6">
        <v>0.38</v>
      </c>
      <c r="P1734" s="7" t="s">
        <v>36</v>
      </c>
      <c r="Q1734" s="7" t="s">
        <v>58</v>
      </c>
      <c r="R1734" s="7" t="s">
        <v>184</v>
      </c>
      <c r="S1734" s="8" t="s">
        <v>185</v>
      </c>
      <c r="T1734" s="6">
        <v>83301</v>
      </c>
      <c r="U1734" s="9">
        <v>42152</v>
      </c>
      <c r="V1734" s="9">
        <v>42153</v>
      </c>
      <c r="W1734" s="9" t="s">
        <v>2594</v>
      </c>
      <c r="X1734" s="10">
        <f>NETWORKDAYS(Table1[[#This Row],[Order Date]],Table1[[#This Row],[Ship Date]])</f>
        <v>2</v>
      </c>
      <c r="Y1734" s="6">
        <v>553.33169999999996</v>
      </c>
      <c r="Z1734" s="6">
        <v>23</v>
      </c>
      <c r="AA1734" s="6">
        <v>801.93</v>
      </c>
      <c r="AB1734" s="6">
        <v>35.39</v>
      </c>
    </row>
    <row r="1735" spans="1:28" ht="64.5" x14ac:dyDescent="0.45">
      <c r="A1735" s="6">
        <v>1026</v>
      </c>
      <c r="B1735" s="6">
        <v>89008</v>
      </c>
      <c r="C1735" s="7" t="s">
        <v>1809</v>
      </c>
      <c r="D1735" s="8" t="s">
        <v>78</v>
      </c>
      <c r="E1735" s="7" t="s">
        <v>70</v>
      </c>
      <c r="F1735" s="6">
        <v>0.1</v>
      </c>
      <c r="G1735" s="6">
        <v>5.98</v>
      </c>
      <c r="H1735" s="6">
        <v>3.85</v>
      </c>
      <c r="I1735" s="7" t="s">
        <v>43</v>
      </c>
      <c r="J1735" s="7" t="s">
        <v>31</v>
      </c>
      <c r="K1735" s="7" t="s">
        <v>71</v>
      </c>
      <c r="L1735" s="7" t="s">
        <v>93</v>
      </c>
      <c r="M1735" s="7" t="s">
        <v>94</v>
      </c>
      <c r="N1735" s="7" t="s">
        <v>882</v>
      </c>
      <c r="O1735" s="6">
        <v>0.68</v>
      </c>
      <c r="P1735" s="7" t="s">
        <v>36</v>
      </c>
      <c r="Q1735" s="7" t="s">
        <v>82</v>
      </c>
      <c r="R1735" s="7" t="s">
        <v>83</v>
      </c>
      <c r="S1735" s="8" t="s">
        <v>1810</v>
      </c>
      <c r="T1735" s="6">
        <v>11722</v>
      </c>
      <c r="U1735" s="9">
        <v>42153</v>
      </c>
      <c r="V1735" s="9">
        <v>42154</v>
      </c>
      <c r="W1735" s="9" t="s">
        <v>2594</v>
      </c>
      <c r="X1735" s="10">
        <f>NETWORKDAYS(Table1[[#This Row],[Order Date]],Table1[[#This Row],[Ship Date]])</f>
        <v>1</v>
      </c>
      <c r="Y1735" s="6">
        <v>18.922000000000001</v>
      </c>
      <c r="Z1735" s="6">
        <v>26</v>
      </c>
      <c r="AA1735" s="6">
        <v>151.55000000000001</v>
      </c>
      <c r="AB1735" s="6">
        <v>5.88</v>
      </c>
    </row>
    <row r="1736" spans="1:28" ht="51.75" x14ac:dyDescent="0.45">
      <c r="A1736" s="6">
        <v>1713</v>
      </c>
      <c r="B1736" s="6">
        <v>87748</v>
      </c>
      <c r="C1736" s="7" t="s">
        <v>2863</v>
      </c>
      <c r="D1736" s="8" t="s">
        <v>28</v>
      </c>
      <c r="E1736" s="7" t="s">
        <v>70</v>
      </c>
      <c r="F1736" s="6">
        <v>0.01</v>
      </c>
      <c r="G1736" s="6">
        <v>23.99</v>
      </c>
      <c r="H1736" s="6">
        <v>6.3</v>
      </c>
      <c r="I1736" s="7" t="s">
        <v>43</v>
      </c>
      <c r="J1736" s="7" t="s">
        <v>62</v>
      </c>
      <c r="K1736" s="7" t="s">
        <v>71</v>
      </c>
      <c r="L1736" s="7" t="s">
        <v>72</v>
      </c>
      <c r="M1736" s="7" t="s">
        <v>112</v>
      </c>
      <c r="N1736" s="7" t="s">
        <v>2864</v>
      </c>
      <c r="O1736" s="6">
        <v>0.38</v>
      </c>
      <c r="P1736" s="7" t="s">
        <v>36</v>
      </c>
      <c r="Q1736" s="7" t="s">
        <v>37</v>
      </c>
      <c r="R1736" s="7" t="s">
        <v>252</v>
      </c>
      <c r="S1736" s="8" t="s">
        <v>2522</v>
      </c>
      <c r="T1736" s="6">
        <v>30265</v>
      </c>
      <c r="U1736" s="9">
        <v>42153</v>
      </c>
      <c r="V1736" s="9">
        <v>42155</v>
      </c>
      <c r="W1736" s="9" t="s">
        <v>2594</v>
      </c>
      <c r="X1736" s="10">
        <f>NETWORKDAYS(Table1[[#This Row],[Order Date]],Table1[[#This Row],[Ship Date]])</f>
        <v>1</v>
      </c>
      <c r="Y1736" s="6">
        <v>-6.202</v>
      </c>
      <c r="Z1736" s="6">
        <v>11</v>
      </c>
      <c r="AA1736" s="6">
        <v>284.39</v>
      </c>
      <c r="AB1736" s="6">
        <v>23.98</v>
      </c>
    </row>
    <row r="1737" spans="1:28" ht="39" x14ac:dyDescent="0.45">
      <c r="A1737" s="6">
        <v>2670</v>
      </c>
      <c r="B1737" s="6">
        <v>37924</v>
      </c>
      <c r="C1737" s="7" t="s">
        <v>2865</v>
      </c>
      <c r="D1737" s="8" t="s">
        <v>53</v>
      </c>
      <c r="E1737" s="7" t="s">
        <v>70</v>
      </c>
      <c r="F1737" s="6">
        <v>0.05</v>
      </c>
      <c r="G1737" s="6">
        <v>165.2</v>
      </c>
      <c r="H1737" s="6">
        <v>19.989999999999998</v>
      </c>
      <c r="I1737" s="7" t="s">
        <v>43</v>
      </c>
      <c r="J1737" s="7" t="s">
        <v>87</v>
      </c>
      <c r="K1737" s="7" t="s">
        <v>45</v>
      </c>
      <c r="L1737" s="7" t="s">
        <v>187</v>
      </c>
      <c r="M1737" s="7" t="s">
        <v>47</v>
      </c>
      <c r="N1737" s="7" t="s">
        <v>1488</v>
      </c>
      <c r="O1737" s="6">
        <v>0.59</v>
      </c>
      <c r="P1737" s="7" t="s">
        <v>36</v>
      </c>
      <c r="Q1737" s="7" t="s">
        <v>58</v>
      </c>
      <c r="R1737" s="7" t="s">
        <v>59</v>
      </c>
      <c r="S1737" s="8" t="s">
        <v>68</v>
      </c>
      <c r="T1737" s="6">
        <v>90049</v>
      </c>
      <c r="U1737" s="9">
        <v>42153</v>
      </c>
      <c r="V1737" s="9">
        <v>42153</v>
      </c>
      <c r="W1737" s="9" t="s">
        <v>2594</v>
      </c>
      <c r="X1737" s="10">
        <f>NETWORKDAYS(Table1[[#This Row],[Order Date]],Table1[[#This Row],[Ship Date]])</f>
        <v>1</v>
      </c>
      <c r="Y1737" s="6">
        <v>2008.71</v>
      </c>
      <c r="Z1737" s="6">
        <v>167</v>
      </c>
      <c r="AA1737" s="6">
        <v>27587.55</v>
      </c>
      <c r="AB1737" s="6">
        <v>165.15</v>
      </c>
    </row>
    <row r="1738" spans="1:28" ht="64.5" x14ac:dyDescent="0.45">
      <c r="A1738" s="6">
        <v>2670</v>
      </c>
      <c r="B1738" s="6">
        <v>37924</v>
      </c>
      <c r="C1738" s="7" t="s">
        <v>2865</v>
      </c>
      <c r="D1738" s="8" t="s">
        <v>53</v>
      </c>
      <c r="E1738" s="7" t="s">
        <v>70</v>
      </c>
      <c r="F1738" s="6">
        <v>0.09</v>
      </c>
      <c r="G1738" s="6">
        <v>17.989999999999998</v>
      </c>
      <c r="H1738" s="6">
        <v>8.65</v>
      </c>
      <c r="I1738" s="7" t="s">
        <v>43</v>
      </c>
      <c r="J1738" s="7" t="s">
        <v>87</v>
      </c>
      <c r="K1738" s="7" t="s">
        <v>45</v>
      </c>
      <c r="L1738" s="7" t="s">
        <v>105</v>
      </c>
      <c r="M1738" s="7" t="s">
        <v>47</v>
      </c>
      <c r="N1738" s="7" t="s">
        <v>2866</v>
      </c>
      <c r="O1738" s="6">
        <v>0.56999999999999995</v>
      </c>
      <c r="P1738" s="7" t="s">
        <v>36</v>
      </c>
      <c r="Q1738" s="7" t="s">
        <v>58</v>
      </c>
      <c r="R1738" s="7" t="s">
        <v>59</v>
      </c>
      <c r="S1738" s="8" t="s">
        <v>68</v>
      </c>
      <c r="T1738" s="6">
        <v>90049</v>
      </c>
      <c r="U1738" s="9">
        <v>42153</v>
      </c>
      <c r="V1738" s="9">
        <v>42153</v>
      </c>
      <c r="W1738" s="9" t="s">
        <v>2594</v>
      </c>
      <c r="X1738" s="10">
        <f>NETWORKDAYS(Table1[[#This Row],[Order Date]],Table1[[#This Row],[Ship Date]])</f>
        <v>1</v>
      </c>
      <c r="Y1738" s="6">
        <v>-80.53</v>
      </c>
      <c r="Z1738" s="6">
        <v>71</v>
      </c>
      <c r="AA1738" s="6">
        <v>1191.58</v>
      </c>
      <c r="AB1738" s="6">
        <v>17.899999999999999</v>
      </c>
    </row>
    <row r="1739" spans="1:28" ht="39" x14ac:dyDescent="0.45">
      <c r="A1739" s="6">
        <v>2671</v>
      </c>
      <c r="B1739" s="6">
        <v>90551</v>
      </c>
      <c r="C1739" s="7" t="s">
        <v>2867</v>
      </c>
      <c r="D1739" s="8" t="s">
        <v>28</v>
      </c>
      <c r="E1739" s="7" t="s">
        <v>70</v>
      </c>
      <c r="F1739" s="6">
        <v>0.05</v>
      </c>
      <c r="G1739" s="6">
        <v>165.2</v>
      </c>
      <c r="H1739" s="6">
        <v>19.989999999999998</v>
      </c>
      <c r="I1739" s="7" t="s">
        <v>43</v>
      </c>
      <c r="J1739" s="7" t="s">
        <v>87</v>
      </c>
      <c r="K1739" s="7" t="s">
        <v>45</v>
      </c>
      <c r="L1739" s="7" t="s">
        <v>187</v>
      </c>
      <c r="M1739" s="7" t="s">
        <v>47</v>
      </c>
      <c r="N1739" s="7" t="s">
        <v>1488</v>
      </c>
      <c r="O1739" s="6">
        <v>0.59</v>
      </c>
      <c r="P1739" s="7" t="s">
        <v>36</v>
      </c>
      <c r="Q1739" s="7" t="s">
        <v>37</v>
      </c>
      <c r="R1739" s="7" t="s">
        <v>369</v>
      </c>
      <c r="S1739" s="8" t="s">
        <v>2428</v>
      </c>
      <c r="T1739" s="6">
        <v>37027</v>
      </c>
      <c r="U1739" s="9">
        <v>42153</v>
      </c>
      <c r="V1739" s="9">
        <v>42153</v>
      </c>
      <c r="W1739" s="9" t="s">
        <v>2594</v>
      </c>
      <c r="X1739" s="10">
        <f>NETWORKDAYS(Table1[[#This Row],[Order Date]],Table1[[#This Row],[Ship Date]])</f>
        <v>1</v>
      </c>
      <c r="Y1739" s="6">
        <v>-48.957999999999998</v>
      </c>
      <c r="Z1739" s="6">
        <v>42</v>
      </c>
      <c r="AA1739" s="6">
        <v>6938.19</v>
      </c>
      <c r="AB1739" s="6">
        <v>165.15</v>
      </c>
    </row>
    <row r="1740" spans="1:28" ht="51.75" x14ac:dyDescent="0.45">
      <c r="A1740" s="6">
        <v>759</v>
      </c>
      <c r="B1740" s="6">
        <v>86639</v>
      </c>
      <c r="C1740" s="7" t="s">
        <v>2868</v>
      </c>
      <c r="D1740" s="8" t="s">
        <v>42</v>
      </c>
      <c r="E1740" s="7" t="s">
        <v>79</v>
      </c>
      <c r="F1740" s="6">
        <v>0</v>
      </c>
      <c r="G1740" s="6">
        <v>20.99</v>
      </c>
      <c r="H1740" s="6">
        <v>3.3</v>
      </c>
      <c r="I1740" s="7" t="s">
        <v>43</v>
      </c>
      <c r="J1740" s="7" t="s">
        <v>31</v>
      </c>
      <c r="K1740" s="7" t="s">
        <v>71</v>
      </c>
      <c r="L1740" s="7" t="s">
        <v>234</v>
      </c>
      <c r="M1740" s="7" t="s">
        <v>94</v>
      </c>
      <c r="N1740" s="7" t="s">
        <v>2038</v>
      </c>
      <c r="O1740" s="6">
        <v>0.81</v>
      </c>
      <c r="P1740" s="7" t="s">
        <v>36</v>
      </c>
      <c r="Q1740" s="7" t="s">
        <v>49</v>
      </c>
      <c r="R1740" s="7" t="s">
        <v>75</v>
      </c>
      <c r="S1740" s="8" t="s">
        <v>2869</v>
      </c>
      <c r="T1740" s="6">
        <v>62301</v>
      </c>
      <c r="U1740" s="9">
        <v>42153</v>
      </c>
      <c r="V1740" s="9">
        <v>42130</v>
      </c>
      <c r="W1740" s="9" t="s">
        <v>2594</v>
      </c>
      <c r="X1740" s="10">
        <f>NETWORKDAYS(Table1[[#This Row],[Order Date]],Table1[[#This Row],[Ship Date]])</f>
        <v>-18</v>
      </c>
      <c r="Y1740" s="6">
        <v>-92.960999999999999</v>
      </c>
      <c r="Z1740" s="6">
        <v>5</v>
      </c>
      <c r="AA1740" s="6">
        <v>92.96</v>
      </c>
      <c r="AB1740" s="6">
        <v>20.99</v>
      </c>
    </row>
    <row r="1741" spans="1:28" ht="39" x14ac:dyDescent="0.45">
      <c r="A1741" s="6">
        <v>649</v>
      </c>
      <c r="B1741" s="6">
        <v>91366</v>
      </c>
      <c r="C1741" s="7" t="s">
        <v>2870</v>
      </c>
      <c r="D1741" s="8" t="s">
        <v>42</v>
      </c>
      <c r="E1741" s="7" t="s">
        <v>86</v>
      </c>
      <c r="F1741" s="6">
        <v>0.02</v>
      </c>
      <c r="G1741" s="6">
        <v>3.78</v>
      </c>
      <c r="H1741" s="6">
        <v>0.71</v>
      </c>
      <c r="I1741" s="7" t="s">
        <v>43</v>
      </c>
      <c r="J1741" s="7" t="s">
        <v>87</v>
      </c>
      <c r="K1741" s="7" t="s">
        <v>45</v>
      </c>
      <c r="L1741" s="7" t="s">
        <v>409</v>
      </c>
      <c r="M1741" s="7" t="s">
        <v>56</v>
      </c>
      <c r="N1741" s="7" t="s">
        <v>2871</v>
      </c>
      <c r="O1741" s="6">
        <v>0.39</v>
      </c>
      <c r="P1741" s="7" t="s">
        <v>36</v>
      </c>
      <c r="Q1741" s="7" t="s">
        <v>49</v>
      </c>
      <c r="R1741" s="7" t="s">
        <v>75</v>
      </c>
      <c r="S1741" s="8" t="s">
        <v>181</v>
      </c>
      <c r="T1741" s="6">
        <v>60089</v>
      </c>
      <c r="U1741" s="9">
        <v>42153</v>
      </c>
      <c r="V1741" s="9">
        <v>42154</v>
      </c>
      <c r="W1741" s="9" t="s">
        <v>2594</v>
      </c>
      <c r="X1741" s="10">
        <f>NETWORKDAYS(Table1[[#This Row],[Order Date]],Table1[[#This Row],[Ship Date]])</f>
        <v>1</v>
      </c>
      <c r="Y1741" s="6">
        <v>106.7499</v>
      </c>
      <c r="Z1741" s="6">
        <v>40</v>
      </c>
      <c r="AA1741" s="6">
        <v>154.71</v>
      </c>
      <c r="AB1741" s="6">
        <v>3.76</v>
      </c>
    </row>
    <row r="1742" spans="1:28" ht="26.25" x14ac:dyDescent="0.45">
      <c r="A1742" s="6">
        <v>2393</v>
      </c>
      <c r="B1742" s="6">
        <v>86950</v>
      </c>
      <c r="C1742" s="7" t="s">
        <v>1940</v>
      </c>
      <c r="D1742" s="8" t="s">
        <v>28</v>
      </c>
      <c r="E1742" s="7" t="s">
        <v>86</v>
      </c>
      <c r="F1742" s="6">
        <v>0.02</v>
      </c>
      <c r="G1742" s="6">
        <v>6.48</v>
      </c>
      <c r="H1742" s="6">
        <v>7.91</v>
      </c>
      <c r="I1742" s="7" t="s">
        <v>43</v>
      </c>
      <c r="J1742" s="7" t="s">
        <v>62</v>
      </c>
      <c r="K1742" s="7" t="s">
        <v>45</v>
      </c>
      <c r="L1742" s="7" t="s">
        <v>55</v>
      </c>
      <c r="M1742" s="7" t="s">
        <v>47</v>
      </c>
      <c r="N1742" s="7" t="s">
        <v>2346</v>
      </c>
      <c r="O1742" s="6">
        <v>0.37</v>
      </c>
      <c r="P1742" s="7" t="s">
        <v>36</v>
      </c>
      <c r="Q1742" s="7" t="s">
        <v>37</v>
      </c>
      <c r="R1742" s="7" t="s">
        <v>252</v>
      </c>
      <c r="S1742" s="8" t="s">
        <v>1602</v>
      </c>
      <c r="T1742" s="6">
        <v>30076</v>
      </c>
      <c r="U1742" s="9">
        <v>42153</v>
      </c>
      <c r="V1742" s="9">
        <v>42155</v>
      </c>
      <c r="W1742" s="9" t="s">
        <v>2594</v>
      </c>
      <c r="X1742" s="10">
        <f>NETWORKDAYS(Table1[[#This Row],[Order Date]],Table1[[#This Row],[Ship Date]])</f>
        <v>1</v>
      </c>
      <c r="Y1742" s="6">
        <v>-1191.5260000000001</v>
      </c>
      <c r="Z1742" s="6">
        <v>2</v>
      </c>
      <c r="AA1742" s="6">
        <v>16.5</v>
      </c>
      <c r="AB1742" s="6">
        <v>6.46</v>
      </c>
    </row>
    <row r="1743" spans="1:28" ht="26.25" x14ac:dyDescent="0.45">
      <c r="A1743" s="6">
        <v>1060</v>
      </c>
      <c r="B1743" s="6">
        <v>57061</v>
      </c>
      <c r="C1743" s="7" t="s">
        <v>2496</v>
      </c>
      <c r="D1743" s="8" t="s">
        <v>28</v>
      </c>
      <c r="E1743" s="7" t="s">
        <v>79</v>
      </c>
      <c r="F1743" s="6">
        <v>7.0000000000000007E-2</v>
      </c>
      <c r="G1743" s="6">
        <v>6.3</v>
      </c>
      <c r="H1743" s="6">
        <v>0.5</v>
      </c>
      <c r="I1743" s="7" t="s">
        <v>43</v>
      </c>
      <c r="J1743" s="7" t="s">
        <v>31</v>
      </c>
      <c r="K1743" s="7" t="s">
        <v>45</v>
      </c>
      <c r="L1743" s="7" t="s">
        <v>121</v>
      </c>
      <c r="M1743" s="7" t="s">
        <v>47</v>
      </c>
      <c r="N1743" s="7" t="s">
        <v>1441</v>
      </c>
      <c r="O1743" s="6">
        <v>0.39</v>
      </c>
      <c r="P1743" s="7" t="s">
        <v>36</v>
      </c>
      <c r="Q1743" s="7" t="s">
        <v>37</v>
      </c>
      <c r="R1743" s="7" t="s">
        <v>252</v>
      </c>
      <c r="S1743" s="8" t="s">
        <v>392</v>
      </c>
      <c r="T1743" s="6">
        <v>30318</v>
      </c>
      <c r="U1743" s="9">
        <v>42154</v>
      </c>
      <c r="V1743" s="9">
        <v>42154</v>
      </c>
      <c r="W1743" s="9" t="s">
        <v>2594</v>
      </c>
      <c r="X1743" s="10">
        <f>NETWORKDAYS(Table1[[#This Row],[Order Date]],Table1[[#This Row],[Ship Date]])</f>
        <v>0</v>
      </c>
      <c r="Y1743" s="6">
        <v>4.1673999999999998</v>
      </c>
      <c r="Z1743" s="6">
        <v>20</v>
      </c>
      <c r="AA1743" s="6">
        <v>121.87</v>
      </c>
      <c r="AB1743" s="6">
        <v>6.23</v>
      </c>
    </row>
    <row r="1744" spans="1:28" ht="90" x14ac:dyDescent="0.45">
      <c r="A1744" s="6">
        <v>1934</v>
      </c>
      <c r="B1744" s="6">
        <v>86688</v>
      </c>
      <c r="C1744" s="7" t="s">
        <v>2872</v>
      </c>
      <c r="D1744" s="8" t="s">
        <v>42</v>
      </c>
      <c r="E1744" s="7" t="s">
        <v>79</v>
      </c>
      <c r="F1744" s="6">
        <v>0.04</v>
      </c>
      <c r="G1744" s="6">
        <v>180.98</v>
      </c>
      <c r="H1744" s="6">
        <v>30</v>
      </c>
      <c r="I1744" s="7" t="s">
        <v>30</v>
      </c>
      <c r="J1744" s="7" t="s">
        <v>87</v>
      </c>
      <c r="K1744" s="7" t="s">
        <v>32</v>
      </c>
      <c r="L1744" s="7" t="s">
        <v>80</v>
      </c>
      <c r="M1744" s="7" t="s">
        <v>73</v>
      </c>
      <c r="N1744" s="7" t="s">
        <v>2606</v>
      </c>
      <c r="O1744" s="6">
        <v>0.69</v>
      </c>
      <c r="P1744" s="7" t="s">
        <v>36</v>
      </c>
      <c r="Q1744" s="7" t="s">
        <v>49</v>
      </c>
      <c r="R1744" s="7" t="s">
        <v>236</v>
      </c>
      <c r="S1744" s="8" t="s">
        <v>1977</v>
      </c>
      <c r="T1744" s="6">
        <v>78626</v>
      </c>
      <c r="U1744" s="9">
        <v>42154</v>
      </c>
      <c r="V1744" s="9">
        <v>42154</v>
      </c>
      <c r="W1744" s="9" t="s">
        <v>2594</v>
      </c>
      <c r="X1744" s="10">
        <f>NETWORKDAYS(Table1[[#This Row],[Order Date]],Table1[[#This Row],[Ship Date]])</f>
        <v>0</v>
      </c>
      <c r="Y1744" s="6">
        <v>52.988</v>
      </c>
      <c r="Z1744" s="6">
        <v>3</v>
      </c>
      <c r="AA1744" s="6">
        <v>561.65</v>
      </c>
      <c r="AB1744" s="6">
        <v>180.94</v>
      </c>
    </row>
    <row r="1745" spans="1:28" ht="115.5" x14ac:dyDescent="0.45">
      <c r="A1745" s="6">
        <v>1935</v>
      </c>
      <c r="B1745" s="6">
        <v>86688</v>
      </c>
      <c r="C1745" s="7" t="s">
        <v>667</v>
      </c>
      <c r="D1745" s="8" t="s">
        <v>42</v>
      </c>
      <c r="E1745" s="7" t="s">
        <v>79</v>
      </c>
      <c r="F1745" s="6">
        <v>0.06</v>
      </c>
      <c r="G1745" s="6">
        <v>3.25</v>
      </c>
      <c r="H1745" s="6">
        <v>49</v>
      </c>
      <c r="I1745" s="7" t="s">
        <v>43</v>
      </c>
      <c r="J1745" s="7" t="s">
        <v>87</v>
      </c>
      <c r="K1745" s="7" t="s">
        <v>45</v>
      </c>
      <c r="L1745" s="7" t="s">
        <v>63</v>
      </c>
      <c r="M1745" s="7" t="s">
        <v>131</v>
      </c>
      <c r="N1745" s="7" t="s">
        <v>2249</v>
      </c>
      <c r="O1745" s="6">
        <v>0.56000000000000005</v>
      </c>
      <c r="P1745" s="7" t="s">
        <v>36</v>
      </c>
      <c r="Q1745" s="7" t="s">
        <v>49</v>
      </c>
      <c r="R1745" s="7" t="s">
        <v>236</v>
      </c>
      <c r="S1745" s="8" t="s">
        <v>669</v>
      </c>
      <c r="T1745" s="6">
        <v>75051</v>
      </c>
      <c r="U1745" s="9">
        <v>42154</v>
      </c>
      <c r="V1745" s="9">
        <v>42130</v>
      </c>
      <c r="W1745" s="9" t="s">
        <v>2594</v>
      </c>
      <c r="X1745" s="10">
        <f>NETWORKDAYS(Table1[[#This Row],[Order Date]],Table1[[#This Row],[Ship Date]])</f>
        <v>-18</v>
      </c>
      <c r="Y1745" s="6">
        <v>10.507999999999999</v>
      </c>
      <c r="Z1745" s="6">
        <v>2</v>
      </c>
      <c r="AA1745" s="6">
        <v>55.6</v>
      </c>
      <c r="AB1745" s="6">
        <v>3.19</v>
      </c>
    </row>
    <row r="1746" spans="1:28" ht="64.5" x14ac:dyDescent="0.45">
      <c r="A1746" s="6">
        <v>3124</v>
      </c>
      <c r="B1746" s="6">
        <v>87286</v>
      </c>
      <c r="C1746" s="7" t="s">
        <v>2873</v>
      </c>
      <c r="D1746" s="8" t="s">
        <v>42</v>
      </c>
      <c r="E1746" s="7" t="s">
        <v>147</v>
      </c>
      <c r="F1746" s="6">
        <v>0.05</v>
      </c>
      <c r="G1746" s="6">
        <v>120.98</v>
      </c>
      <c r="H1746" s="6">
        <v>9.07</v>
      </c>
      <c r="I1746" s="7" t="s">
        <v>43</v>
      </c>
      <c r="J1746" s="7" t="s">
        <v>87</v>
      </c>
      <c r="K1746" s="7" t="s">
        <v>45</v>
      </c>
      <c r="L1746" s="7" t="s">
        <v>46</v>
      </c>
      <c r="M1746" s="7" t="s">
        <v>47</v>
      </c>
      <c r="N1746" s="7" t="s">
        <v>2874</v>
      </c>
      <c r="O1746" s="6">
        <v>0.35</v>
      </c>
      <c r="P1746" s="7" t="s">
        <v>36</v>
      </c>
      <c r="Q1746" s="7" t="s">
        <v>49</v>
      </c>
      <c r="R1746" s="7" t="s">
        <v>75</v>
      </c>
      <c r="S1746" s="8" t="s">
        <v>2875</v>
      </c>
      <c r="T1746" s="6">
        <v>61265</v>
      </c>
      <c r="U1746" s="9">
        <v>42154</v>
      </c>
      <c r="V1746" s="9">
        <v>42155</v>
      </c>
      <c r="W1746" s="9" t="s">
        <v>2594</v>
      </c>
      <c r="X1746" s="10">
        <f>NETWORKDAYS(Table1[[#This Row],[Order Date]],Table1[[#This Row],[Ship Date]])</f>
        <v>0</v>
      </c>
      <c r="Y1746" s="6">
        <v>881.04719999999998</v>
      </c>
      <c r="Z1746" s="6">
        <v>11</v>
      </c>
      <c r="AA1746" s="6">
        <v>1276.8800000000001</v>
      </c>
      <c r="AB1746" s="6">
        <v>120.93</v>
      </c>
    </row>
    <row r="1747" spans="1:28" ht="26.25" x14ac:dyDescent="0.45">
      <c r="A1747" s="6">
        <v>1389</v>
      </c>
      <c r="B1747" s="6">
        <v>88729</v>
      </c>
      <c r="C1747" s="7" t="s">
        <v>1690</v>
      </c>
      <c r="D1747" s="8" t="s">
        <v>53</v>
      </c>
      <c r="E1747" s="7" t="s">
        <v>70</v>
      </c>
      <c r="F1747" s="6">
        <v>0.09</v>
      </c>
      <c r="G1747" s="6">
        <v>2.61</v>
      </c>
      <c r="H1747" s="6">
        <v>0.5</v>
      </c>
      <c r="I1747" s="7" t="s">
        <v>43</v>
      </c>
      <c r="J1747" s="7" t="s">
        <v>44</v>
      </c>
      <c r="K1747" s="7" t="s">
        <v>45</v>
      </c>
      <c r="L1747" s="7" t="s">
        <v>121</v>
      </c>
      <c r="M1747" s="7" t="s">
        <v>47</v>
      </c>
      <c r="N1747" s="7" t="s">
        <v>1279</v>
      </c>
      <c r="O1747" s="6">
        <v>0.39</v>
      </c>
      <c r="P1747" s="7" t="s">
        <v>36</v>
      </c>
      <c r="Q1747" s="7" t="s">
        <v>58</v>
      </c>
      <c r="R1747" s="7" t="s">
        <v>59</v>
      </c>
      <c r="S1747" s="8" t="s">
        <v>757</v>
      </c>
      <c r="T1747" s="6">
        <v>94025</v>
      </c>
      <c r="U1747" s="9">
        <v>42158</v>
      </c>
      <c r="V1747" s="9">
        <v>42130</v>
      </c>
      <c r="W1747" s="9" t="s">
        <v>2594</v>
      </c>
      <c r="X1747" s="10">
        <f>NETWORKDAYS(Table1[[#This Row],[Order Date]],Table1[[#This Row],[Ship Date]])</f>
        <v>-21</v>
      </c>
      <c r="Y1747" s="6">
        <v>29.380199999999999</v>
      </c>
      <c r="Z1747" s="6">
        <v>17</v>
      </c>
      <c r="AA1747" s="6">
        <v>42.58</v>
      </c>
      <c r="AB1747" s="6">
        <v>2.52</v>
      </c>
    </row>
    <row r="1748" spans="1:28" ht="51.75" x14ac:dyDescent="0.45">
      <c r="A1748" s="6">
        <v>1357</v>
      </c>
      <c r="B1748" s="6">
        <v>88184</v>
      </c>
      <c r="C1748" s="7" t="s">
        <v>2256</v>
      </c>
      <c r="D1748" s="8" t="s">
        <v>42</v>
      </c>
      <c r="E1748" s="7" t="s">
        <v>86</v>
      </c>
      <c r="F1748" s="6">
        <v>0.03</v>
      </c>
      <c r="G1748" s="6">
        <v>125.99</v>
      </c>
      <c r="H1748" s="6">
        <v>7.69</v>
      </c>
      <c r="I1748" s="7" t="s">
        <v>43</v>
      </c>
      <c r="J1748" s="7" t="s">
        <v>87</v>
      </c>
      <c r="K1748" s="7" t="s">
        <v>71</v>
      </c>
      <c r="L1748" s="7" t="s">
        <v>234</v>
      </c>
      <c r="M1748" s="7" t="s">
        <v>47</v>
      </c>
      <c r="N1748" s="7" t="s">
        <v>288</v>
      </c>
      <c r="O1748" s="6">
        <v>0.57999999999999996</v>
      </c>
      <c r="P1748" s="7" t="s">
        <v>36</v>
      </c>
      <c r="Q1748" s="7" t="s">
        <v>49</v>
      </c>
      <c r="R1748" s="7" t="s">
        <v>236</v>
      </c>
      <c r="S1748" s="8" t="s">
        <v>2258</v>
      </c>
      <c r="T1748" s="6">
        <v>78596</v>
      </c>
      <c r="U1748" s="9">
        <v>42158</v>
      </c>
      <c r="V1748" s="9">
        <v>42130</v>
      </c>
      <c r="W1748" s="9" t="s">
        <v>2594</v>
      </c>
      <c r="X1748" s="10">
        <f>NETWORKDAYS(Table1[[#This Row],[Order Date]],Table1[[#This Row],[Ship Date]])</f>
        <v>-21</v>
      </c>
      <c r="Y1748" s="6">
        <v>500.95800000000003</v>
      </c>
      <c r="Z1748" s="6">
        <v>9</v>
      </c>
      <c r="AA1748" s="6">
        <v>981.65</v>
      </c>
      <c r="AB1748" s="6">
        <v>125.96</v>
      </c>
    </row>
    <row r="1749" spans="1:28" ht="90" x14ac:dyDescent="0.45">
      <c r="A1749" s="6">
        <v>1737</v>
      </c>
      <c r="B1749" s="6">
        <v>85866</v>
      </c>
      <c r="C1749" s="7" t="s">
        <v>2876</v>
      </c>
      <c r="D1749" s="8" t="s">
        <v>28</v>
      </c>
      <c r="E1749" s="7" t="s">
        <v>147</v>
      </c>
      <c r="F1749" s="6">
        <v>0.09</v>
      </c>
      <c r="G1749" s="6">
        <v>30.93</v>
      </c>
      <c r="H1749" s="6">
        <v>3.92</v>
      </c>
      <c r="I1749" s="7" t="s">
        <v>43</v>
      </c>
      <c r="J1749" s="7" t="s">
        <v>62</v>
      </c>
      <c r="K1749" s="7" t="s">
        <v>32</v>
      </c>
      <c r="L1749" s="7" t="s">
        <v>99</v>
      </c>
      <c r="M1749" s="7" t="s">
        <v>94</v>
      </c>
      <c r="N1749" s="7" t="s">
        <v>647</v>
      </c>
      <c r="O1749" s="6">
        <v>0.44</v>
      </c>
      <c r="P1749" s="7" t="s">
        <v>36</v>
      </c>
      <c r="Q1749" s="7" t="s">
        <v>37</v>
      </c>
      <c r="R1749" s="7" t="s">
        <v>65</v>
      </c>
      <c r="S1749" s="8" t="s">
        <v>2309</v>
      </c>
      <c r="T1749" s="6">
        <v>27529</v>
      </c>
      <c r="U1749" s="9">
        <v>42158</v>
      </c>
      <c r="V1749" s="9">
        <v>42130</v>
      </c>
      <c r="W1749" s="9" t="s">
        <v>2594</v>
      </c>
      <c r="X1749" s="10">
        <f>NETWORKDAYS(Table1[[#This Row],[Order Date]],Table1[[#This Row],[Ship Date]])</f>
        <v>-21</v>
      </c>
      <c r="Y1749" s="6">
        <v>-130.42400000000001</v>
      </c>
      <c r="Z1749" s="6">
        <v>16</v>
      </c>
      <c r="AA1749" s="6">
        <v>451.83</v>
      </c>
      <c r="AB1749" s="6">
        <v>30.84</v>
      </c>
    </row>
    <row r="1750" spans="1:28" ht="26.25" x14ac:dyDescent="0.45">
      <c r="A1750" s="6">
        <v>1737</v>
      </c>
      <c r="B1750" s="6">
        <v>85866</v>
      </c>
      <c r="C1750" s="7" t="s">
        <v>2876</v>
      </c>
      <c r="D1750" s="8" t="s">
        <v>28</v>
      </c>
      <c r="E1750" s="7" t="s">
        <v>147</v>
      </c>
      <c r="F1750" s="6">
        <v>0.03</v>
      </c>
      <c r="G1750" s="6">
        <v>1.68</v>
      </c>
      <c r="H1750" s="6">
        <v>0.7</v>
      </c>
      <c r="I1750" s="7" t="s">
        <v>54</v>
      </c>
      <c r="J1750" s="7" t="s">
        <v>62</v>
      </c>
      <c r="K1750" s="7" t="s">
        <v>45</v>
      </c>
      <c r="L1750" s="7" t="s">
        <v>105</v>
      </c>
      <c r="M1750" s="7" t="s">
        <v>56</v>
      </c>
      <c r="N1750" s="7" t="s">
        <v>2877</v>
      </c>
      <c r="O1750" s="6">
        <v>0.6</v>
      </c>
      <c r="P1750" s="7" t="s">
        <v>36</v>
      </c>
      <c r="Q1750" s="7" t="s">
        <v>37</v>
      </c>
      <c r="R1750" s="7" t="s">
        <v>65</v>
      </c>
      <c r="S1750" s="8" t="s">
        <v>2309</v>
      </c>
      <c r="T1750" s="6">
        <v>27529</v>
      </c>
      <c r="U1750" s="9">
        <v>42158</v>
      </c>
      <c r="V1750" s="9">
        <v>42130</v>
      </c>
      <c r="W1750" s="9" t="s">
        <v>2594</v>
      </c>
      <c r="X1750" s="10">
        <f>NETWORKDAYS(Table1[[#This Row],[Order Date]],Table1[[#This Row],[Ship Date]])</f>
        <v>-21</v>
      </c>
      <c r="Y1750" s="6">
        <v>-106.42100000000001</v>
      </c>
      <c r="Z1750" s="6">
        <v>11</v>
      </c>
      <c r="AA1750" s="6">
        <v>20.239999999999998</v>
      </c>
      <c r="AB1750" s="6">
        <v>1.65</v>
      </c>
    </row>
    <row r="1751" spans="1:28" ht="39" x14ac:dyDescent="0.45">
      <c r="A1751" s="6">
        <v>1998</v>
      </c>
      <c r="B1751" s="6">
        <v>90568</v>
      </c>
      <c r="C1751" s="7" t="s">
        <v>2878</v>
      </c>
      <c r="D1751" s="8" t="s">
        <v>78</v>
      </c>
      <c r="E1751" s="7" t="s">
        <v>147</v>
      </c>
      <c r="F1751" s="6">
        <v>0.06</v>
      </c>
      <c r="G1751" s="6">
        <v>4.42</v>
      </c>
      <c r="H1751" s="6">
        <v>4.99</v>
      </c>
      <c r="I1751" s="7" t="s">
        <v>43</v>
      </c>
      <c r="J1751" s="7" t="s">
        <v>62</v>
      </c>
      <c r="K1751" s="7" t="s">
        <v>45</v>
      </c>
      <c r="L1751" s="7" t="s">
        <v>423</v>
      </c>
      <c r="M1751" s="7" t="s">
        <v>47</v>
      </c>
      <c r="N1751" s="7" t="s">
        <v>2879</v>
      </c>
      <c r="O1751" s="6">
        <v>0.38</v>
      </c>
      <c r="P1751" s="7" t="s">
        <v>36</v>
      </c>
      <c r="Q1751" s="7" t="s">
        <v>82</v>
      </c>
      <c r="R1751" s="7" t="s">
        <v>83</v>
      </c>
      <c r="S1751" s="8" t="s">
        <v>2880</v>
      </c>
      <c r="T1751" s="6">
        <v>11758</v>
      </c>
      <c r="U1751" s="9">
        <v>42158</v>
      </c>
      <c r="V1751" s="9">
        <v>42130</v>
      </c>
      <c r="W1751" s="9" t="s">
        <v>2594</v>
      </c>
      <c r="X1751" s="10">
        <f>NETWORKDAYS(Table1[[#This Row],[Order Date]],Table1[[#This Row],[Ship Date]])</f>
        <v>-21</v>
      </c>
      <c r="Y1751" s="6">
        <v>-10.435</v>
      </c>
      <c r="Z1751" s="6">
        <v>3</v>
      </c>
      <c r="AA1751" s="6">
        <v>14.85</v>
      </c>
      <c r="AB1751" s="6">
        <v>4.3600000000000003</v>
      </c>
    </row>
    <row r="1752" spans="1:28" ht="102.75" x14ac:dyDescent="0.45">
      <c r="A1752" s="6">
        <v>754</v>
      </c>
      <c r="B1752" s="6">
        <v>90437</v>
      </c>
      <c r="C1752" s="7" t="s">
        <v>267</v>
      </c>
      <c r="D1752" s="8" t="s">
        <v>53</v>
      </c>
      <c r="E1752" s="7" t="s">
        <v>70</v>
      </c>
      <c r="F1752" s="6">
        <v>0.06</v>
      </c>
      <c r="G1752" s="6">
        <v>218.75</v>
      </c>
      <c r="H1752" s="6">
        <v>69.64</v>
      </c>
      <c r="I1752" s="7" t="s">
        <v>30</v>
      </c>
      <c r="J1752" s="7" t="s">
        <v>62</v>
      </c>
      <c r="K1752" s="7" t="s">
        <v>32</v>
      </c>
      <c r="L1752" s="7" t="s">
        <v>33</v>
      </c>
      <c r="M1752" s="7" t="s">
        <v>34</v>
      </c>
      <c r="N1752" s="7" t="s">
        <v>1163</v>
      </c>
      <c r="O1752" s="6">
        <v>0.77</v>
      </c>
      <c r="P1752" s="7" t="s">
        <v>36</v>
      </c>
      <c r="Q1752" s="7" t="s">
        <v>58</v>
      </c>
      <c r="R1752" s="7" t="s">
        <v>229</v>
      </c>
      <c r="S1752" s="8" t="s">
        <v>269</v>
      </c>
      <c r="T1752" s="6">
        <v>86314</v>
      </c>
      <c r="U1752" s="9">
        <v>42159</v>
      </c>
      <c r="V1752" s="9">
        <v>42130</v>
      </c>
      <c r="W1752" s="9" t="s">
        <v>2594</v>
      </c>
      <c r="X1752" s="10">
        <f>NETWORKDAYS(Table1[[#This Row],[Order Date]],Table1[[#This Row],[Ship Date]])</f>
        <v>-22</v>
      </c>
      <c r="Y1752" s="6">
        <v>-453.2</v>
      </c>
      <c r="Z1752" s="6">
        <v>4</v>
      </c>
      <c r="AA1752" s="6">
        <v>905.4</v>
      </c>
      <c r="AB1752" s="6">
        <v>218.69</v>
      </c>
    </row>
    <row r="1753" spans="1:28" ht="51.75" x14ac:dyDescent="0.45">
      <c r="A1753" s="6">
        <v>1233</v>
      </c>
      <c r="B1753" s="6">
        <v>89376</v>
      </c>
      <c r="C1753" s="7" t="s">
        <v>2041</v>
      </c>
      <c r="D1753" s="8" t="s">
        <v>42</v>
      </c>
      <c r="E1753" s="7" t="s">
        <v>70</v>
      </c>
      <c r="F1753" s="6">
        <v>0.04</v>
      </c>
      <c r="G1753" s="6">
        <v>205.99</v>
      </c>
      <c r="H1753" s="6">
        <v>5.26</v>
      </c>
      <c r="I1753" s="7" t="s">
        <v>43</v>
      </c>
      <c r="J1753" s="7" t="s">
        <v>44</v>
      </c>
      <c r="K1753" s="7" t="s">
        <v>71</v>
      </c>
      <c r="L1753" s="7" t="s">
        <v>234</v>
      </c>
      <c r="M1753" s="7" t="s">
        <v>47</v>
      </c>
      <c r="N1753" s="7" t="s">
        <v>2307</v>
      </c>
      <c r="O1753" s="6">
        <v>0.56000000000000005</v>
      </c>
      <c r="P1753" s="7" t="s">
        <v>36</v>
      </c>
      <c r="Q1753" s="7" t="s">
        <v>49</v>
      </c>
      <c r="R1753" s="7" t="s">
        <v>236</v>
      </c>
      <c r="S1753" s="8" t="s">
        <v>2043</v>
      </c>
      <c r="T1753" s="6">
        <v>75028</v>
      </c>
      <c r="U1753" s="9">
        <v>42159</v>
      </c>
      <c r="V1753" s="9">
        <v>42130</v>
      </c>
      <c r="W1753" s="9" t="s">
        <v>2594</v>
      </c>
      <c r="X1753" s="10">
        <f>NETWORKDAYS(Table1[[#This Row],[Order Date]],Table1[[#This Row],[Ship Date]])</f>
        <v>-22</v>
      </c>
      <c r="Y1753" s="6">
        <v>-0.81399999999999995</v>
      </c>
      <c r="Z1753" s="6">
        <v>6</v>
      </c>
      <c r="AA1753" s="6">
        <v>1018.61</v>
      </c>
      <c r="AB1753" s="6">
        <v>205.95</v>
      </c>
    </row>
    <row r="1754" spans="1:28" ht="26.25" x14ac:dyDescent="0.45">
      <c r="A1754" s="6">
        <v>2391</v>
      </c>
      <c r="B1754" s="6">
        <v>91123</v>
      </c>
      <c r="C1754" s="7" t="s">
        <v>2046</v>
      </c>
      <c r="D1754" s="8" t="s">
        <v>78</v>
      </c>
      <c r="E1754" s="7" t="s">
        <v>147</v>
      </c>
      <c r="F1754" s="6">
        <v>0.05</v>
      </c>
      <c r="G1754" s="6">
        <v>6.48</v>
      </c>
      <c r="H1754" s="6">
        <v>5.14</v>
      </c>
      <c r="I1754" s="7" t="s">
        <v>54</v>
      </c>
      <c r="J1754" s="7" t="s">
        <v>62</v>
      </c>
      <c r="K1754" s="7" t="s">
        <v>45</v>
      </c>
      <c r="L1754" s="7" t="s">
        <v>55</v>
      </c>
      <c r="M1754" s="7" t="s">
        <v>47</v>
      </c>
      <c r="N1754" s="7" t="s">
        <v>2233</v>
      </c>
      <c r="O1754" s="6">
        <v>0.37</v>
      </c>
      <c r="P1754" s="7" t="s">
        <v>36</v>
      </c>
      <c r="Q1754" s="7" t="s">
        <v>82</v>
      </c>
      <c r="R1754" s="7" t="s">
        <v>83</v>
      </c>
      <c r="S1754" s="8" t="s">
        <v>2047</v>
      </c>
      <c r="T1754" s="6">
        <v>11572</v>
      </c>
      <c r="U1754" s="9">
        <v>42159</v>
      </c>
      <c r="V1754" s="9">
        <v>42130</v>
      </c>
      <c r="W1754" s="9" t="s">
        <v>2594</v>
      </c>
      <c r="X1754" s="10">
        <f>NETWORKDAYS(Table1[[#This Row],[Order Date]],Table1[[#This Row],[Ship Date]])</f>
        <v>-22</v>
      </c>
      <c r="Y1754" s="6">
        <v>-22.56</v>
      </c>
      <c r="Z1754" s="6">
        <v>13</v>
      </c>
      <c r="AA1754" s="6">
        <v>92.16</v>
      </c>
      <c r="AB1754" s="6">
        <v>6.43</v>
      </c>
    </row>
    <row r="1755" spans="1:28" ht="51.75" x14ac:dyDescent="0.45">
      <c r="A1755" s="6">
        <v>916</v>
      </c>
      <c r="B1755" s="6">
        <v>86357</v>
      </c>
      <c r="C1755" s="7" t="s">
        <v>2881</v>
      </c>
      <c r="D1755" s="8" t="s">
        <v>42</v>
      </c>
      <c r="E1755" s="7" t="s">
        <v>79</v>
      </c>
      <c r="F1755" s="6">
        <v>0.05</v>
      </c>
      <c r="G1755" s="6">
        <v>161.55000000000001</v>
      </c>
      <c r="H1755" s="6">
        <v>19.989999999999998</v>
      </c>
      <c r="I1755" s="7" t="s">
        <v>43</v>
      </c>
      <c r="J1755" s="7" t="s">
        <v>62</v>
      </c>
      <c r="K1755" s="7" t="s">
        <v>45</v>
      </c>
      <c r="L1755" s="7" t="s">
        <v>187</v>
      </c>
      <c r="M1755" s="7" t="s">
        <v>47</v>
      </c>
      <c r="N1755" s="7" t="s">
        <v>188</v>
      </c>
      <c r="O1755" s="6">
        <v>0.66</v>
      </c>
      <c r="P1755" s="7" t="s">
        <v>36</v>
      </c>
      <c r="Q1755" s="7" t="s">
        <v>49</v>
      </c>
      <c r="R1755" s="7" t="s">
        <v>236</v>
      </c>
      <c r="S1755" s="8" t="s">
        <v>2472</v>
      </c>
      <c r="T1755" s="6">
        <v>76028</v>
      </c>
      <c r="U1755" s="9">
        <v>42008</v>
      </c>
      <c r="V1755" s="9">
        <v>42309</v>
      </c>
      <c r="W1755" s="9" t="s">
        <v>2882</v>
      </c>
      <c r="X1755" s="10">
        <f>NETWORKDAYS(Table1[[#This Row],[Order Date]],Table1[[#This Row],[Ship Date]])</f>
        <v>215</v>
      </c>
      <c r="Y1755" s="6">
        <v>35.31</v>
      </c>
      <c r="Z1755" s="6">
        <v>3</v>
      </c>
      <c r="AA1755" s="6">
        <v>499.31</v>
      </c>
      <c r="AB1755" s="6">
        <v>161.5</v>
      </c>
    </row>
    <row r="1756" spans="1:28" ht="64.5" x14ac:dyDescent="0.45">
      <c r="A1756" s="6">
        <v>1828</v>
      </c>
      <c r="B1756" s="6">
        <v>86960</v>
      </c>
      <c r="C1756" s="7" t="s">
        <v>1179</v>
      </c>
      <c r="D1756" s="8" t="s">
        <v>42</v>
      </c>
      <c r="E1756" s="7" t="s">
        <v>79</v>
      </c>
      <c r="F1756" s="6">
        <v>0.04</v>
      </c>
      <c r="G1756" s="6">
        <v>20.95</v>
      </c>
      <c r="H1756" s="6">
        <v>4</v>
      </c>
      <c r="I1756" s="7" t="s">
        <v>43</v>
      </c>
      <c r="J1756" s="7" t="s">
        <v>62</v>
      </c>
      <c r="K1756" s="7" t="s">
        <v>71</v>
      </c>
      <c r="L1756" s="7" t="s">
        <v>93</v>
      </c>
      <c r="M1756" s="7" t="s">
        <v>47</v>
      </c>
      <c r="N1756" s="7" t="s">
        <v>2883</v>
      </c>
      <c r="O1756" s="6">
        <v>0.6</v>
      </c>
      <c r="P1756" s="7" t="s">
        <v>36</v>
      </c>
      <c r="Q1756" s="7" t="s">
        <v>49</v>
      </c>
      <c r="R1756" s="7" t="s">
        <v>208</v>
      </c>
      <c r="S1756" s="8" t="s">
        <v>1180</v>
      </c>
      <c r="T1756" s="6">
        <v>50613</v>
      </c>
      <c r="U1756" s="9">
        <v>42010</v>
      </c>
      <c r="V1756" s="9">
        <v>42309</v>
      </c>
      <c r="W1756" s="9" t="s">
        <v>2882</v>
      </c>
      <c r="X1756" s="10">
        <f>NETWORKDAYS(Table1[[#This Row],[Order Date]],Table1[[#This Row],[Ship Date]])</f>
        <v>214</v>
      </c>
      <c r="Y1756" s="6">
        <v>-1.88</v>
      </c>
      <c r="Z1756" s="6">
        <v>7</v>
      </c>
      <c r="AA1756" s="6">
        <v>142.06</v>
      </c>
      <c r="AB1756" s="6">
        <v>20.91</v>
      </c>
    </row>
    <row r="1757" spans="1:28" ht="102.75" x14ac:dyDescent="0.45">
      <c r="A1757" s="6">
        <v>806</v>
      </c>
      <c r="B1757" s="6">
        <v>40547</v>
      </c>
      <c r="C1757" s="7" t="s">
        <v>2884</v>
      </c>
      <c r="D1757" s="8" t="s">
        <v>28</v>
      </c>
      <c r="E1757" s="7" t="s">
        <v>29</v>
      </c>
      <c r="F1757" s="6">
        <v>0.06</v>
      </c>
      <c r="G1757" s="6">
        <v>179.99</v>
      </c>
      <c r="H1757" s="6">
        <v>13.99</v>
      </c>
      <c r="I1757" s="7" t="s">
        <v>54</v>
      </c>
      <c r="J1757" s="7" t="s">
        <v>31</v>
      </c>
      <c r="K1757" s="7" t="s">
        <v>71</v>
      </c>
      <c r="L1757" s="7" t="s">
        <v>234</v>
      </c>
      <c r="M1757" s="7" t="s">
        <v>112</v>
      </c>
      <c r="N1757" s="7" t="s">
        <v>2885</v>
      </c>
      <c r="O1757" s="6">
        <v>0.56999999999999995</v>
      </c>
      <c r="P1757" s="7" t="s">
        <v>36</v>
      </c>
      <c r="Q1757" s="7" t="s">
        <v>37</v>
      </c>
      <c r="R1757" s="7" t="s">
        <v>96</v>
      </c>
      <c r="S1757" s="8" t="s">
        <v>101</v>
      </c>
      <c r="T1757" s="6">
        <v>33132</v>
      </c>
      <c r="U1757" s="9">
        <v>42013</v>
      </c>
      <c r="V1757" s="9">
        <v>42309</v>
      </c>
      <c r="W1757" s="9" t="s">
        <v>2882</v>
      </c>
      <c r="X1757" s="10">
        <f>NETWORKDAYS(Table1[[#This Row],[Order Date]],Table1[[#This Row],[Ship Date]])</f>
        <v>211</v>
      </c>
      <c r="Y1757" s="6">
        <v>1220.03784</v>
      </c>
      <c r="Z1757" s="6">
        <v>54</v>
      </c>
      <c r="AA1757" s="6">
        <v>8332.91</v>
      </c>
      <c r="AB1757" s="6">
        <v>179.93</v>
      </c>
    </row>
    <row r="1758" spans="1:28" ht="77.25" x14ac:dyDescent="0.45">
      <c r="A1758" s="6">
        <v>1527</v>
      </c>
      <c r="B1758" s="6">
        <v>86813</v>
      </c>
      <c r="C1758" s="7" t="s">
        <v>2762</v>
      </c>
      <c r="D1758" s="8" t="s">
        <v>28</v>
      </c>
      <c r="E1758" s="7" t="s">
        <v>29</v>
      </c>
      <c r="F1758" s="6">
        <v>0.03</v>
      </c>
      <c r="G1758" s="6">
        <v>30.98</v>
      </c>
      <c r="H1758" s="6">
        <v>8.99</v>
      </c>
      <c r="I1758" s="7" t="s">
        <v>54</v>
      </c>
      <c r="J1758" s="7" t="s">
        <v>31</v>
      </c>
      <c r="K1758" s="7" t="s">
        <v>45</v>
      </c>
      <c r="L1758" s="7" t="s">
        <v>105</v>
      </c>
      <c r="M1758" s="7" t="s">
        <v>94</v>
      </c>
      <c r="N1758" s="7" t="s">
        <v>2886</v>
      </c>
      <c r="O1758" s="6">
        <v>0.57999999999999996</v>
      </c>
      <c r="P1758" s="7" t="s">
        <v>36</v>
      </c>
      <c r="Q1758" s="7" t="s">
        <v>37</v>
      </c>
      <c r="R1758" s="7" t="s">
        <v>128</v>
      </c>
      <c r="S1758" s="8" t="s">
        <v>2763</v>
      </c>
      <c r="T1758" s="6">
        <v>35601</v>
      </c>
      <c r="U1758" s="9">
        <v>42013</v>
      </c>
      <c r="V1758" s="9">
        <v>42309</v>
      </c>
      <c r="W1758" s="9" t="s">
        <v>2882</v>
      </c>
      <c r="X1758" s="10">
        <f>NETWORKDAYS(Table1[[#This Row],[Order Date]],Table1[[#This Row],[Ship Date]])</f>
        <v>211</v>
      </c>
      <c r="Y1758" s="6">
        <v>0.51</v>
      </c>
      <c r="Z1758" s="6">
        <v>5</v>
      </c>
      <c r="AA1758" s="6">
        <v>162.38999999999999</v>
      </c>
      <c r="AB1758" s="6">
        <v>30.95</v>
      </c>
    </row>
    <row r="1759" spans="1:28" ht="64.5" x14ac:dyDescent="0.45">
      <c r="A1759" s="6">
        <v>1528</v>
      </c>
      <c r="B1759" s="6">
        <v>86813</v>
      </c>
      <c r="C1759" s="7" t="s">
        <v>2887</v>
      </c>
      <c r="D1759" s="8" t="s">
        <v>28</v>
      </c>
      <c r="E1759" s="7" t="s">
        <v>29</v>
      </c>
      <c r="F1759" s="6">
        <v>0.01</v>
      </c>
      <c r="G1759" s="6">
        <v>525.98</v>
      </c>
      <c r="H1759" s="6">
        <v>19.989999999999998</v>
      </c>
      <c r="I1759" s="7" t="s">
        <v>43</v>
      </c>
      <c r="J1759" s="7" t="s">
        <v>31</v>
      </c>
      <c r="K1759" s="7" t="s">
        <v>45</v>
      </c>
      <c r="L1759" s="7" t="s">
        <v>46</v>
      </c>
      <c r="M1759" s="7" t="s">
        <v>47</v>
      </c>
      <c r="N1759" s="7" t="s">
        <v>2888</v>
      </c>
      <c r="O1759" s="6">
        <v>0.37</v>
      </c>
      <c r="P1759" s="7" t="s">
        <v>36</v>
      </c>
      <c r="Q1759" s="7" t="s">
        <v>37</v>
      </c>
      <c r="R1759" s="7" t="s">
        <v>65</v>
      </c>
      <c r="S1759" s="8" t="s">
        <v>2889</v>
      </c>
      <c r="T1759" s="6">
        <v>27288</v>
      </c>
      <c r="U1759" s="9">
        <v>42013</v>
      </c>
      <c r="V1759" s="9">
        <v>42309</v>
      </c>
      <c r="W1759" s="9" t="s">
        <v>2882</v>
      </c>
      <c r="X1759" s="10">
        <f>NETWORKDAYS(Table1[[#This Row],[Order Date]],Table1[[#This Row],[Ship Date]])</f>
        <v>211</v>
      </c>
      <c r="Y1759" s="6">
        <v>-161.92400000000001</v>
      </c>
      <c r="Z1759" s="6">
        <v>9</v>
      </c>
      <c r="AA1759" s="6">
        <v>4920.8100000000004</v>
      </c>
      <c r="AB1759" s="6">
        <v>525.97</v>
      </c>
    </row>
    <row r="1760" spans="1:28" ht="77.25" x14ac:dyDescent="0.45">
      <c r="A1760" s="6">
        <v>833</v>
      </c>
      <c r="B1760" s="6">
        <v>89770</v>
      </c>
      <c r="C1760" s="7" t="s">
        <v>2890</v>
      </c>
      <c r="D1760" s="8" t="s">
        <v>53</v>
      </c>
      <c r="E1760" s="7" t="s">
        <v>70</v>
      </c>
      <c r="F1760" s="6">
        <v>0</v>
      </c>
      <c r="G1760" s="6">
        <v>11.66</v>
      </c>
      <c r="H1760" s="6">
        <v>8.99</v>
      </c>
      <c r="I1760" s="7" t="s">
        <v>54</v>
      </c>
      <c r="J1760" s="7" t="s">
        <v>62</v>
      </c>
      <c r="K1760" s="7" t="s">
        <v>45</v>
      </c>
      <c r="L1760" s="7" t="s">
        <v>105</v>
      </c>
      <c r="M1760" s="7" t="s">
        <v>94</v>
      </c>
      <c r="N1760" s="7" t="s">
        <v>2891</v>
      </c>
      <c r="O1760" s="6">
        <v>0.59</v>
      </c>
      <c r="P1760" s="7" t="s">
        <v>36</v>
      </c>
      <c r="Q1760" s="7" t="s">
        <v>58</v>
      </c>
      <c r="R1760" s="7" t="s">
        <v>59</v>
      </c>
      <c r="S1760" s="8" t="s">
        <v>2892</v>
      </c>
      <c r="T1760" s="6">
        <v>95020</v>
      </c>
      <c r="U1760" s="9">
        <v>42013</v>
      </c>
      <c r="V1760" s="9">
        <v>42309</v>
      </c>
      <c r="W1760" s="9" t="s">
        <v>2882</v>
      </c>
      <c r="X1760" s="10">
        <f>NETWORKDAYS(Table1[[#This Row],[Order Date]],Table1[[#This Row],[Ship Date]])</f>
        <v>211</v>
      </c>
      <c r="Y1760" s="6">
        <v>-203.67</v>
      </c>
      <c r="Z1760" s="6">
        <v>11</v>
      </c>
      <c r="AA1760" s="6">
        <v>138.51</v>
      </c>
      <c r="AB1760" s="6">
        <v>11.66</v>
      </c>
    </row>
    <row r="1761" spans="1:28" ht="26.25" x14ac:dyDescent="0.45">
      <c r="A1761" s="6">
        <v>2165</v>
      </c>
      <c r="B1761" s="6">
        <v>88794</v>
      </c>
      <c r="C1761" s="7" t="s">
        <v>2893</v>
      </c>
      <c r="D1761" s="8" t="s">
        <v>78</v>
      </c>
      <c r="E1761" s="7" t="s">
        <v>147</v>
      </c>
      <c r="F1761" s="6">
        <v>0.09</v>
      </c>
      <c r="G1761" s="6">
        <v>2.78</v>
      </c>
      <c r="H1761" s="6">
        <v>0.97</v>
      </c>
      <c r="I1761" s="7" t="s">
        <v>43</v>
      </c>
      <c r="J1761" s="7" t="s">
        <v>31</v>
      </c>
      <c r="K1761" s="7" t="s">
        <v>45</v>
      </c>
      <c r="L1761" s="7" t="s">
        <v>105</v>
      </c>
      <c r="M1761" s="7" t="s">
        <v>56</v>
      </c>
      <c r="N1761" s="7" t="s">
        <v>2894</v>
      </c>
      <c r="O1761" s="6">
        <v>0.59</v>
      </c>
      <c r="P1761" s="7" t="s">
        <v>36</v>
      </c>
      <c r="Q1761" s="7" t="s">
        <v>82</v>
      </c>
      <c r="R1761" s="7" t="s">
        <v>298</v>
      </c>
      <c r="S1761" s="8" t="s">
        <v>2015</v>
      </c>
      <c r="T1761" s="6">
        <v>4330</v>
      </c>
      <c r="U1761" s="9">
        <v>42013</v>
      </c>
      <c r="V1761" s="9">
        <v>42309</v>
      </c>
      <c r="W1761" s="9" t="s">
        <v>2882</v>
      </c>
      <c r="X1761" s="10">
        <f>NETWORKDAYS(Table1[[#This Row],[Order Date]],Table1[[#This Row],[Ship Date]])</f>
        <v>211</v>
      </c>
      <c r="Y1761" s="6">
        <v>-5.0716000000000001</v>
      </c>
      <c r="Z1761" s="6">
        <v>6</v>
      </c>
      <c r="AA1761" s="6">
        <v>16.03</v>
      </c>
      <c r="AB1761" s="6">
        <v>2.69</v>
      </c>
    </row>
    <row r="1762" spans="1:28" ht="26.25" x14ac:dyDescent="0.45">
      <c r="A1762" s="6">
        <v>894</v>
      </c>
      <c r="B1762" s="6">
        <v>14596</v>
      </c>
      <c r="C1762" s="7" t="s">
        <v>857</v>
      </c>
      <c r="D1762" s="8" t="s">
        <v>78</v>
      </c>
      <c r="E1762" s="7" t="s">
        <v>29</v>
      </c>
      <c r="F1762" s="6">
        <v>0.06</v>
      </c>
      <c r="G1762" s="6">
        <v>3.28</v>
      </c>
      <c r="H1762" s="6">
        <v>3.97</v>
      </c>
      <c r="I1762" s="7" t="s">
        <v>43</v>
      </c>
      <c r="J1762" s="7" t="s">
        <v>62</v>
      </c>
      <c r="K1762" s="7" t="s">
        <v>45</v>
      </c>
      <c r="L1762" s="7" t="s">
        <v>105</v>
      </c>
      <c r="M1762" s="7" t="s">
        <v>56</v>
      </c>
      <c r="N1762" s="7" t="s">
        <v>1989</v>
      </c>
      <c r="O1762" s="6">
        <v>0.56000000000000005</v>
      </c>
      <c r="P1762" s="7" t="s">
        <v>36</v>
      </c>
      <c r="Q1762" s="7" t="s">
        <v>82</v>
      </c>
      <c r="R1762" s="7" t="s">
        <v>345</v>
      </c>
      <c r="S1762" s="8" t="s">
        <v>90</v>
      </c>
      <c r="T1762" s="6">
        <v>20024</v>
      </c>
      <c r="U1762" s="9">
        <v>42014</v>
      </c>
      <c r="V1762" s="9">
        <v>42309</v>
      </c>
      <c r="W1762" s="9" t="s">
        <v>2882</v>
      </c>
      <c r="X1762" s="10">
        <f>NETWORKDAYS(Table1[[#This Row],[Order Date]],Table1[[#This Row],[Ship Date]])</f>
        <v>210</v>
      </c>
      <c r="Y1762" s="6">
        <v>-86</v>
      </c>
      <c r="Z1762" s="6">
        <v>19</v>
      </c>
      <c r="AA1762" s="6">
        <v>63.14</v>
      </c>
      <c r="AB1762" s="6">
        <v>3.22</v>
      </c>
    </row>
    <row r="1763" spans="1:28" ht="26.25" x14ac:dyDescent="0.45">
      <c r="A1763" s="6">
        <v>896</v>
      </c>
      <c r="B1763" s="6">
        <v>90166</v>
      </c>
      <c r="C1763" s="7" t="s">
        <v>859</v>
      </c>
      <c r="D1763" s="8" t="s">
        <v>42</v>
      </c>
      <c r="E1763" s="7" t="s">
        <v>29</v>
      </c>
      <c r="F1763" s="6">
        <v>0.06</v>
      </c>
      <c r="G1763" s="6">
        <v>3.28</v>
      </c>
      <c r="H1763" s="6">
        <v>3.97</v>
      </c>
      <c r="I1763" s="7" t="s">
        <v>43</v>
      </c>
      <c r="J1763" s="7" t="s">
        <v>62</v>
      </c>
      <c r="K1763" s="7" t="s">
        <v>45</v>
      </c>
      <c r="L1763" s="7" t="s">
        <v>105</v>
      </c>
      <c r="M1763" s="7" t="s">
        <v>56</v>
      </c>
      <c r="N1763" s="7" t="s">
        <v>1989</v>
      </c>
      <c r="O1763" s="6">
        <v>0.56000000000000005</v>
      </c>
      <c r="P1763" s="7" t="s">
        <v>36</v>
      </c>
      <c r="Q1763" s="7" t="s">
        <v>49</v>
      </c>
      <c r="R1763" s="7" t="s">
        <v>236</v>
      </c>
      <c r="S1763" s="8" t="s">
        <v>860</v>
      </c>
      <c r="T1763" s="6">
        <v>76201</v>
      </c>
      <c r="U1763" s="9">
        <v>42014</v>
      </c>
      <c r="V1763" s="9">
        <v>42309</v>
      </c>
      <c r="W1763" s="9" t="s">
        <v>2882</v>
      </c>
      <c r="X1763" s="10">
        <f>NETWORKDAYS(Table1[[#This Row],[Order Date]],Table1[[#This Row],[Ship Date]])</f>
        <v>210</v>
      </c>
      <c r="Y1763" s="6">
        <v>-66.650000000000006</v>
      </c>
      <c r="Z1763" s="6">
        <v>5</v>
      </c>
      <c r="AA1763" s="6">
        <v>16.62</v>
      </c>
      <c r="AB1763" s="6">
        <v>3.22</v>
      </c>
    </row>
    <row r="1764" spans="1:28" ht="39" x14ac:dyDescent="0.45">
      <c r="A1764" s="6">
        <v>1976</v>
      </c>
      <c r="B1764" s="6">
        <v>89039</v>
      </c>
      <c r="C1764" s="7" t="s">
        <v>861</v>
      </c>
      <c r="D1764" s="8" t="s">
        <v>42</v>
      </c>
      <c r="E1764" s="7" t="s">
        <v>29</v>
      </c>
      <c r="F1764" s="6">
        <v>0.05</v>
      </c>
      <c r="G1764" s="6">
        <v>70.98</v>
      </c>
      <c r="H1764" s="6">
        <v>46.74</v>
      </c>
      <c r="I1764" s="7" t="s">
        <v>30</v>
      </c>
      <c r="J1764" s="7" t="s">
        <v>44</v>
      </c>
      <c r="K1764" s="7" t="s">
        <v>32</v>
      </c>
      <c r="L1764" s="7" t="s">
        <v>88</v>
      </c>
      <c r="M1764" s="7" t="s">
        <v>34</v>
      </c>
      <c r="N1764" s="7" t="s">
        <v>2119</v>
      </c>
      <c r="O1764" s="6">
        <v>0.56000000000000005</v>
      </c>
      <c r="P1764" s="7" t="s">
        <v>36</v>
      </c>
      <c r="Q1764" s="7" t="s">
        <v>49</v>
      </c>
      <c r="R1764" s="7" t="s">
        <v>192</v>
      </c>
      <c r="S1764" s="8" t="s">
        <v>863</v>
      </c>
      <c r="T1764" s="6">
        <v>48823</v>
      </c>
      <c r="U1764" s="9">
        <v>42014</v>
      </c>
      <c r="V1764" s="9">
        <v>42309</v>
      </c>
      <c r="W1764" s="9" t="s">
        <v>2882</v>
      </c>
      <c r="X1764" s="10">
        <f>NETWORKDAYS(Table1[[#This Row],[Order Date]],Table1[[#This Row],[Ship Date]])</f>
        <v>210</v>
      </c>
      <c r="Y1764" s="6">
        <v>-850.65239999999994</v>
      </c>
      <c r="Z1764" s="6">
        <v>8</v>
      </c>
      <c r="AA1764" s="6">
        <v>551.51</v>
      </c>
      <c r="AB1764" s="6">
        <v>70.930000000000007</v>
      </c>
    </row>
    <row r="1765" spans="1:28" ht="51.75" x14ac:dyDescent="0.45">
      <c r="A1765" s="6">
        <v>2418</v>
      </c>
      <c r="B1765" s="6">
        <v>86753</v>
      </c>
      <c r="C1765" s="7" t="s">
        <v>864</v>
      </c>
      <c r="D1765" s="8" t="s">
        <v>28</v>
      </c>
      <c r="E1765" s="7" t="s">
        <v>70</v>
      </c>
      <c r="F1765" s="6">
        <v>0.1</v>
      </c>
      <c r="G1765" s="6">
        <v>599.99</v>
      </c>
      <c r="H1765" s="6">
        <v>24.49</v>
      </c>
      <c r="I1765" s="7" t="s">
        <v>43</v>
      </c>
      <c r="J1765" s="7" t="s">
        <v>44</v>
      </c>
      <c r="K1765" s="7" t="s">
        <v>71</v>
      </c>
      <c r="L1765" s="7" t="s">
        <v>161</v>
      </c>
      <c r="M1765" s="7" t="s">
        <v>131</v>
      </c>
      <c r="N1765" s="7" t="s">
        <v>2895</v>
      </c>
      <c r="O1765" s="6">
        <v>0.5</v>
      </c>
      <c r="P1765" s="7" t="s">
        <v>36</v>
      </c>
      <c r="Q1765" s="7" t="s">
        <v>37</v>
      </c>
      <c r="R1765" s="7" t="s">
        <v>169</v>
      </c>
      <c r="S1765" s="8" t="s">
        <v>866</v>
      </c>
      <c r="T1765" s="6">
        <v>23805</v>
      </c>
      <c r="U1765" s="9">
        <v>42014</v>
      </c>
      <c r="V1765" s="9">
        <v>42309</v>
      </c>
      <c r="W1765" s="9" t="s">
        <v>2882</v>
      </c>
      <c r="X1765" s="10">
        <f>NETWORKDAYS(Table1[[#This Row],[Order Date]],Table1[[#This Row],[Ship Date]])</f>
        <v>210</v>
      </c>
      <c r="Y1765" s="6">
        <v>-343.12599999999998</v>
      </c>
      <c r="Z1765" s="6">
        <v>11</v>
      </c>
      <c r="AA1765" s="6">
        <v>6355.69</v>
      </c>
      <c r="AB1765" s="6">
        <v>599.89</v>
      </c>
    </row>
    <row r="1766" spans="1:28" ht="77.25" x14ac:dyDescent="0.45">
      <c r="A1766" s="6">
        <v>2797</v>
      </c>
      <c r="B1766" s="6">
        <v>87552</v>
      </c>
      <c r="C1766" s="7" t="s">
        <v>1621</v>
      </c>
      <c r="D1766" s="8" t="s">
        <v>78</v>
      </c>
      <c r="E1766" s="7" t="s">
        <v>86</v>
      </c>
      <c r="F1766" s="6">
        <v>0</v>
      </c>
      <c r="G1766" s="6">
        <v>5.0199999999999996</v>
      </c>
      <c r="H1766" s="6">
        <v>5.14</v>
      </c>
      <c r="I1766" s="7" t="s">
        <v>43</v>
      </c>
      <c r="J1766" s="7" t="s">
        <v>44</v>
      </c>
      <c r="K1766" s="7" t="s">
        <v>71</v>
      </c>
      <c r="L1766" s="7" t="s">
        <v>93</v>
      </c>
      <c r="M1766" s="7" t="s">
        <v>94</v>
      </c>
      <c r="N1766" s="7" t="s">
        <v>1752</v>
      </c>
      <c r="O1766" s="6">
        <v>0.79</v>
      </c>
      <c r="P1766" s="7" t="s">
        <v>36</v>
      </c>
      <c r="Q1766" s="7" t="s">
        <v>82</v>
      </c>
      <c r="R1766" s="7" t="s">
        <v>291</v>
      </c>
      <c r="S1766" s="8" t="s">
        <v>1622</v>
      </c>
      <c r="T1766" s="6">
        <v>15122</v>
      </c>
      <c r="U1766" s="9">
        <v>42014</v>
      </c>
      <c r="V1766" s="9">
        <v>42309</v>
      </c>
      <c r="W1766" s="9" t="s">
        <v>2882</v>
      </c>
      <c r="X1766" s="10">
        <f>NETWORKDAYS(Table1[[#This Row],[Order Date]],Table1[[#This Row],[Ship Date]])</f>
        <v>210</v>
      </c>
      <c r="Y1766" s="6">
        <v>-159.30279999999999</v>
      </c>
      <c r="Z1766" s="6">
        <v>8</v>
      </c>
      <c r="AA1766" s="6">
        <v>43.94</v>
      </c>
      <c r="AB1766" s="6">
        <v>5.0199999999999996</v>
      </c>
    </row>
    <row r="1767" spans="1:28" ht="26.25" x14ac:dyDescent="0.45">
      <c r="A1767" s="6">
        <v>194</v>
      </c>
      <c r="B1767" s="6">
        <v>90431</v>
      </c>
      <c r="C1767" s="7" t="s">
        <v>1781</v>
      </c>
      <c r="D1767" s="8" t="s">
        <v>53</v>
      </c>
      <c r="E1767" s="7" t="s">
        <v>147</v>
      </c>
      <c r="F1767" s="6">
        <v>0.02</v>
      </c>
      <c r="G1767" s="6">
        <v>6.48</v>
      </c>
      <c r="H1767" s="6">
        <v>9.17</v>
      </c>
      <c r="I1767" s="7" t="s">
        <v>43</v>
      </c>
      <c r="J1767" s="7" t="s">
        <v>62</v>
      </c>
      <c r="K1767" s="7" t="s">
        <v>45</v>
      </c>
      <c r="L1767" s="7" t="s">
        <v>55</v>
      </c>
      <c r="M1767" s="7" t="s">
        <v>47</v>
      </c>
      <c r="N1767" s="7" t="s">
        <v>2318</v>
      </c>
      <c r="O1767" s="6">
        <v>0.37</v>
      </c>
      <c r="P1767" s="7" t="s">
        <v>36</v>
      </c>
      <c r="Q1767" s="7" t="s">
        <v>58</v>
      </c>
      <c r="R1767" s="7" t="s">
        <v>114</v>
      </c>
      <c r="S1767" s="8" t="s">
        <v>1783</v>
      </c>
      <c r="T1767" s="6">
        <v>84043</v>
      </c>
      <c r="U1767" s="9">
        <v>42014</v>
      </c>
      <c r="V1767" s="9">
        <v>42309</v>
      </c>
      <c r="W1767" s="9" t="s">
        <v>2882</v>
      </c>
      <c r="X1767" s="10">
        <f>NETWORKDAYS(Table1[[#This Row],[Order Date]],Table1[[#This Row],[Ship Date]])</f>
        <v>210</v>
      </c>
      <c r="Y1767" s="6">
        <v>-105.68519999999999</v>
      </c>
      <c r="Z1767" s="6">
        <v>4</v>
      </c>
      <c r="AA1767" s="6">
        <v>28.2</v>
      </c>
      <c r="AB1767" s="6">
        <v>6.46</v>
      </c>
    </row>
    <row r="1768" spans="1:28" ht="51.75" x14ac:dyDescent="0.45">
      <c r="A1768" s="6">
        <v>466</v>
      </c>
      <c r="B1768" s="6">
        <v>88060</v>
      </c>
      <c r="C1768" s="7" t="s">
        <v>2896</v>
      </c>
      <c r="D1768" s="8" t="s">
        <v>78</v>
      </c>
      <c r="E1768" s="7" t="s">
        <v>147</v>
      </c>
      <c r="F1768" s="6">
        <v>0.08</v>
      </c>
      <c r="G1768" s="6">
        <v>297.64</v>
      </c>
      <c r="H1768" s="6">
        <v>14.7</v>
      </c>
      <c r="I1768" s="7" t="s">
        <v>30</v>
      </c>
      <c r="J1768" s="7" t="s">
        <v>31</v>
      </c>
      <c r="K1768" s="7" t="s">
        <v>71</v>
      </c>
      <c r="L1768" s="7" t="s">
        <v>72</v>
      </c>
      <c r="M1768" s="7" t="s">
        <v>73</v>
      </c>
      <c r="N1768" s="7" t="s">
        <v>649</v>
      </c>
      <c r="O1768" s="6">
        <v>0.56999999999999995</v>
      </c>
      <c r="P1768" s="7" t="s">
        <v>36</v>
      </c>
      <c r="Q1768" s="7" t="s">
        <v>82</v>
      </c>
      <c r="R1768" s="7" t="s">
        <v>152</v>
      </c>
      <c r="S1768" s="8" t="s">
        <v>2897</v>
      </c>
      <c r="T1768" s="6">
        <v>2019</v>
      </c>
      <c r="U1768" s="9">
        <v>42015</v>
      </c>
      <c r="V1768" s="9">
        <v>42309</v>
      </c>
      <c r="W1768" s="9" t="s">
        <v>2882</v>
      </c>
      <c r="X1768" s="10">
        <f>NETWORKDAYS(Table1[[#This Row],[Order Date]],Table1[[#This Row],[Ship Date]])</f>
        <v>210</v>
      </c>
      <c r="Y1768" s="6">
        <v>496.79680000000002</v>
      </c>
      <c r="Z1768" s="6">
        <v>5</v>
      </c>
      <c r="AA1768" s="6">
        <v>1132.8399999999999</v>
      </c>
      <c r="AB1768" s="6">
        <v>297.56</v>
      </c>
    </row>
    <row r="1769" spans="1:28" ht="26.25" x14ac:dyDescent="0.45">
      <c r="A1769" s="6">
        <v>470</v>
      </c>
      <c r="B1769" s="6">
        <v>88060</v>
      </c>
      <c r="C1769" s="7" t="s">
        <v>2898</v>
      </c>
      <c r="D1769" s="8" t="s">
        <v>78</v>
      </c>
      <c r="E1769" s="7" t="s">
        <v>147</v>
      </c>
      <c r="F1769" s="6">
        <v>0.03</v>
      </c>
      <c r="G1769" s="6">
        <v>11.34</v>
      </c>
      <c r="H1769" s="6">
        <v>5.01</v>
      </c>
      <c r="I1769" s="7" t="s">
        <v>43</v>
      </c>
      <c r="J1769" s="7" t="s">
        <v>31</v>
      </c>
      <c r="K1769" s="7" t="s">
        <v>45</v>
      </c>
      <c r="L1769" s="7" t="s">
        <v>55</v>
      </c>
      <c r="M1769" s="7" t="s">
        <v>47</v>
      </c>
      <c r="N1769" s="7" t="s">
        <v>1778</v>
      </c>
      <c r="O1769" s="6">
        <v>0.36</v>
      </c>
      <c r="P1769" s="7" t="s">
        <v>36</v>
      </c>
      <c r="Q1769" s="7" t="s">
        <v>82</v>
      </c>
      <c r="R1769" s="7" t="s">
        <v>275</v>
      </c>
      <c r="S1769" s="8" t="s">
        <v>2899</v>
      </c>
      <c r="T1769" s="6">
        <v>8601</v>
      </c>
      <c r="U1769" s="9">
        <v>42015</v>
      </c>
      <c r="V1769" s="9">
        <v>42309</v>
      </c>
      <c r="W1769" s="9" t="s">
        <v>2882</v>
      </c>
      <c r="X1769" s="10">
        <f>NETWORKDAYS(Table1[[#This Row],[Order Date]],Table1[[#This Row],[Ship Date]])</f>
        <v>210</v>
      </c>
      <c r="Y1769" s="6">
        <v>23.2028</v>
      </c>
      <c r="Z1769" s="6">
        <v>5</v>
      </c>
      <c r="AA1769" s="6">
        <v>60.24</v>
      </c>
      <c r="AB1769" s="6">
        <v>11.31</v>
      </c>
    </row>
    <row r="1770" spans="1:28" ht="39" x14ac:dyDescent="0.45">
      <c r="A1770" s="6">
        <v>2270</v>
      </c>
      <c r="B1770" s="6">
        <v>89572</v>
      </c>
      <c r="C1770" s="7" t="s">
        <v>752</v>
      </c>
      <c r="D1770" s="8" t="s">
        <v>28</v>
      </c>
      <c r="E1770" s="7" t="s">
        <v>79</v>
      </c>
      <c r="F1770" s="6">
        <v>0.09</v>
      </c>
      <c r="G1770" s="6">
        <v>1.86</v>
      </c>
      <c r="H1770" s="6">
        <v>2.58</v>
      </c>
      <c r="I1770" s="7" t="s">
        <v>43</v>
      </c>
      <c r="J1770" s="7" t="s">
        <v>31</v>
      </c>
      <c r="K1770" s="7" t="s">
        <v>45</v>
      </c>
      <c r="L1770" s="7" t="s">
        <v>409</v>
      </c>
      <c r="M1770" s="7" t="s">
        <v>56</v>
      </c>
      <c r="N1770" s="7" t="s">
        <v>1550</v>
      </c>
      <c r="O1770" s="6">
        <v>0.82</v>
      </c>
      <c r="P1770" s="7" t="s">
        <v>36</v>
      </c>
      <c r="Q1770" s="7" t="s">
        <v>37</v>
      </c>
      <c r="R1770" s="7" t="s">
        <v>385</v>
      </c>
      <c r="S1770" s="8" t="s">
        <v>754</v>
      </c>
      <c r="T1770" s="6">
        <v>29662</v>
      </c>
      <c r="U1770" s="9">
        <v>42041</v>
      </c>
      <c r="V1770" s="9">
        <v>42310</v>
      </c>
      <c r="W1770" s="9" t="s">
        <v>2882</v>
      </c>
      <c r="X1770" s="10">
        <f>NETWORKDAYS(Table1[[#This Row],[Order Date]],Table1[[#This Row],[Ship Date]])</f>
        <v>192</v>
      </c>
      <c r="Y1770" s="6">
        <v>-1084.846963</v>
      </c>
      <c r="Z1770" s="6">
        <v>12</v>
      </c>
      <c r="AA1770" s="6">
        <v>22.11</v>
      </c>
      <c r="AB1770" s="6">
        <v>1.77</v>
      </c>
    </row>
    <row r="1771" spans="1:28" ht="51.75" x14ac:dyDescent="0.45">
      <c r="A1771" s="6">
        <v>2270</v>
      </c>
      <c r="B1771" s="6">
        <v>89572</v>
      </c>
      <c r="C1771" s="7" t="s">
        <v>752</v>
      </c>
      <c r="D1771" s="8" t="s">
        <v>28</v>
      </c>
      <c r="E1771" s="7" t="s">
        <v>79</v>
      </c>
      <c r="F1771" s="6">
        <v>0.08</v>
      </c>
      <c r="G1771" s="6">
        <v>205.99</v>
      </c>
      <c r="H1771" s="6">
        <v>2.5</v>
      </c>
      <c r="I1771" s="7" t="s">
        <v>43</v>
      </c>
      <c r="J1771" s="7" t="s">
        <v>31</v>
      </c>
      <c r="K1771" s="7" t="s">
        <v>71</v>
      </c>
      <c r="L1771" s="7" t="s">
        <v>234</v>
      </c>
      <c r="M1771" s="7" t="s">
        <v>47</v>
      </c>
      <c r="N1771" s="7" t="s">
        <v>1734</v>
      </c>
      <c r="O1771" s="6">
        <v>0.59</v>
      </c>
      <c r="P1771" s="7" t="s">
        <v>36</v>
      </c>
      <c r="Q1771" s="7" t="s">
        <v>37</v>
      </c>
      <c r="R1771" s="7" t="s">
        <v>385</v>
      </c>
      <c r="S1771" s="8" t="s">
        <v>754</v>
      </c>
      <c r="T1771" s="6">
        <v>29662</v>
      </c>
      <c r="U1771" s="9">
        <v>42041</v>
      </c>
      <c r="V1771" s="9">
        <v>42310</v>
      </c>
      <c r="W1771" s="9" t="s">
        <v>2882</v>
      </c>
      <c r="X1771" s="10">
        <f>NETWORKDAYS(Table1[[#This Row],[Order Date]],Table1[[#This Row],[Ship Date]])</f>
        <v>192</v>
      </c>
      <c r="Y1771" s="6">
        <v>-156.77199999999999</v>
      </c>
      <c r="Z1771" s="6">
        <v>17</v>
      </c>
      <c r="AA1771" s="6">
        <v>2875.35</v>
      </c>
      <c r="AB1771" s="6">
        <v>205.91</v>
      </c>
    </row>
    <row r="1772" spans="1:28" ht="90" x14ac:dyDescent="0.45">
      <c r="A1772" s="6">
        <v>3403</v>
      </c>
      <c r="B1772" s="6">
        <v>87530</v>
      </c>
      <c r="C1772" s="7" t="s">
        <v>2900</v>
      </c>
      <c r="D1772" s="8" t="s">
        <v>53</v>
      </c>
      <c r="E1772" s="7" t="s">
        <v>70</v>
      </c>
      <c r="F1772" s="6">
        <v>0.1</v>
      </c>
      <c r="G1772" s="6">
        <v>105.98</v>
      </c>
      <c r="H1772" s="6">
        <v>13.99</v>
      </c>
      <c r="I1772" s="7" t="s">
        <v>54</v>
      </c>
      <c r="J1772" s="7" t="s">
        <v>44</v>
      </c>
      <c r="K1772" s="7" t="s">
        <v>32</v>
      </c>
      <c r="L1772" s="7" t="s">
        <v>99</v>
      </c>
      <c r="M1772" s="7" t="s">
        <v>112</v>
      </c>
      <c r="N1772" s="7" t="s">
        <v>2901</v>
      </c>
      <c r="O1772" s="6">
        <v>0.65</v>
      </c>
      <c r="P1772" s="7" t="s">
        <v>36</v>
      </c>
      <c r="Q1772" s="7" t="s">
        <v>58</v>
      </c>
      <c r="R1772" s="7" t="s">
        <v>553</v>
      </c>
      <c r="S1772" s="8" t="s">
        <v>2902</v>
      </c>
      <c r="T1772" s="6">
        <v>82001</v>
      </c>
      <c r="U1772" s="9">
        <v>42043</v>
      </c>
      <c r="V1772" s="9">
        <v>42310</v>
      </c>
      <c r="W1772" s="9" t="s">
        <v>2882</v>
      </c>
      <c r="X1772" s="10">
        <f>NETWORKDAYS(Table1[[#This Row],[Order Date]],Table1[[#This Row],[Ship Date]])</f>
        <v>191</v>
      </c>
      <c r="Y1772" s="6">
        <v>349.48500000000001</v>
      </c>
      <c r="Z1772" s="6">
        <v>5</v>
      </c>
      <c r="AA1772" s="6">
        <v>506.5</v>
      </c>
      <c r="AB1772" s="6">
        <v>105.88</v>
      </c>
    </row>
    <row r="1773" spans="1:28" ht="39" x14ac:dyDescent="0.45">
      <c r="A1773" s="6">
        <v>2151</v>
      </c>
      <c r="B1773" s="6">
        <v>90405</v>
      </c>
      <c r="C1773" s="7" t="s">
        <v>1949</v>
      </c>
      <c r="D1773" s="8" t="s">
        <v>42</v>
      </c>
      <c r="E1773" s="7" t="s">
        <v>70</v>
      </c>
      <c r="F1773" s="6">
        <v>0.08</v>
      </c>
      <c r="G1773" s="6">
        <v>5.74</v>
      </c>
      <c r="H1773" s="6">
        <v>5.01</v>
      </c>
      <c r="I1773" s="7" t="s">
        <v>43</v>
      </c>
      <c r="J1773" s="7" t="s">
        <v>62</v>
      </c>
      <c r="K1773" s="7" t="s">
        <v>45</v>
      </c>
      <c r="L1773" s="7" t="s">
        <v>46</v>
      </c>
      <c r="M1773" s="7" t="s">
        <v>47</v>
      </c>
      <c r="N1773" s="7" t="s">
        <v>315</v>
      </c>
      <c r="O1773" s="6">
        <v>0.39</v>
      </c>
      <c r="P1773" s="7" t="s">
        <v>36</v>
      </c>
      <c r="Q1773" s="7" t="s">
        <v>49</v>
      </c>
      <c r="R1773" s="7" t="s">
        <v>208</v>
      </c>
      <c r="S1773" s="8" t="s">
        <v>1951</v>
      </c>
      <c r="T1773" s="6">
        <v>52001</v>
      </c>
      <c r="U1773" s="9">
        <v>42044</v>
      </c>
      <c r="V1773" s="9">
        <v>42310</v>
      </c>
      <c r="W1773" s="9" t="s">
        <v>2882</v>
      </c>
      <c r="X1773" s="10">
        <f>NETWORKDAYS(Table1[[#This Row],[Order Date]],Table1[[#This Row],[Ship Date]])</f>
        <v>191</v>
      </c>
      <c r="Y1773" s="6">
        <v>-6.9308199999999998</v>
      </c>
      <c r="Z1773" s="6">
        <v>1</v>
      </c>
      <c r="AA1773" s="6">
        <v>7.21</v>
      </c>
      <c r="AB1773" s="6">
        <v>5.66</v>
      </c>
    </row>
    <row r="1774" spans="1:28" ht="77.25" x14ac:dyDescent="0.45">
      <c r="A1774" s="6">
        <v>2619</v>
      </c>
      <c r="B1774" s="6">
        <v>88015</v>
      </c>
      <c r="C1774" s="7" t="s">
        <v>2477</v>
      </c>
      <c r="D1774" s="8" t="s">
        <v>42</v>
      </c>
      <c r="E1774" s="7" t="s">
        <v>147</v>
      </c>
      <c r="F1774" s="6">
        <v>0.1</v>
      </c>
      <c r="G1774" s="6">
        <v>30.98</v>
      </c>
      <c r="H1774" s="6">
        <v>8.99</v>
      </c>
      <c r="I1774" s="7" t="s">
        <v>43</v>
      </c>
      <c r="J1774" s="7" t="s">
        <v>62</v>
      </c>
      <c r="K1774" s="7" t="s">
        <v>45</v>
      </c>
      <c r="L1774" s="7" t="s">
        <v>105</v>
      </c>
      <c r="M1774" s="7" t="s">
        <v>94</v>
      </c>
      <c r="N1774" s="7" t="s">
        <v>2886</v>
      </c>
      <c r="O1774" s="6">
        <v>0.57999999999999996</v>
      </c>
      <c r="P1774" s="7" t="s">
        <v>36</v>
      </c>
      <c r="Q1774" s="7" t="s">
        <v>49</v>
      </c>
      <c r="R1774" s="7" t="s">
        <v>472</v>
      </c>
      <c r="S1774" s="8" t="s">
        <v>2478</v>
      </c>
      <c r="T1774" s="6">
        <v>57103</v>
      </c>
      <c r="U1774" s="9">
        <v>42044</v>
      </c>
      <c r="V1774" s="9">
        <v>42310</v>
      </c>
      <c r="W1774" s="9" t="s">
        <v>2882</v>
      </c>
      <c r="X1774" s="10">
        <f>NETWORKDAYS(Table1[[#This Row],[Order Date]],Table1[[#This Row],[Ship Date]])</f>
        <v>191</v>
      </c>
      <c r="Y1774" s="6">
        <v>-20.222799999999999</v>
      </c>
      <c r="Z1774" s="6">
        <v>4</v>
      </c>
      <c r="AA1774" s="6">
        <v>119.37</v>
      </c>
      <c r="AB1774" s="6">
        <v>30.88</v>
      </c>
    </row>
    <row r="1775" spans="1:28" ht="26.25" x14ac:dyDescent="0.45">
      <c r="A1775" s="6">
        <v>491</v>
      </c>
      <c r="B1775" s="6">
        <v>10464</v>
      </c>
      <c r="C1775" s="7" t="s">
        <v>2175</v>
      </c>
      <c r="D1775" s="8" t="s">
        <v>78</v>
      </c>
      <c r="E1775" s="7" t="s">
        <v>29</v>
      </c>
      <c r="F1775" s="6">
        <v>0.01</v>
      </c>
      <c r="G1775" s="6">
        <v>4.9800000000000004</v>
      </c>
      <c r="H1775" s="6">
        <v>6.07</v>
      </c>
      <c r="I1775" s="7" t="s">
        <v>43</v>
      </c>
      <c r="J1775" s="7" t="s">
        <v>44</v>
      </c>
      <c r="K1775" s="7" t="s">
        <v>45</v>
      </c>
      <c r="L1775" s="7" t="s">
        <v>55</v>
      </c>
      <c r="M1775" s="7" t="s">
        <v>47</v>
      </c>
      <c r="N1775" s="7" t="s">
        <v>1701</v>
      </c>
      <c r="O1775" s="6">
        <v>0.36</v>
      </c>
      <c r="P1775" s="7" t="s">
        <v>36</v>
      </c>
      <c r="Q1775" s="7" t="s">
        <v>82</v>
      </c>
      <c r="R1775" s="7" t="s">
        <v>83</v>
      </c>
      <c r="S1775" s="8" t="s">
        <v>84</v>
      </c>
      <c r="T1775" s="6">
        <v>10154</v>
      </c>
      <c r="U1775" s="9">
        <v>42045</v>
      </c>
      <c r="V1775" s="9">
        <v>42310</v>
      </c>
      <c r="W1775" s="9" t="s">
        <v>2882</v>
      </c>
      <c r="X1775" s="10">
        <f>NETWORKDAYS(Table1[[#This Row],[Order Date]],Table1[[#This Row],[Ship Date]])</f>
        <v>190</v>
      </c>
      <c r="Y1775" s="6">
        <v>-69.069999999999993</v>
      </c>
      <c r="Z1775" s="6">
        <v>41</v>
      </c>
      <c r="AA1775" s="6">
        <v>217</v>
      </c>
      <c r="AB1775" s="6">
        <v>4.97</v>
      </c>
    </row>
    <row r="1776" spans="1:28" ht="39" x14ac:dyDescent="0.45">
      <c r="A1776" s="6">
        <v>494</v>
      </c>
      <c r="B1776" s="6">
        <v>88907</v>
      </c>
      <c r="C1776" s="7" t="s">
        <v>2176</v>
      </c>
      <c r="D1776" s="8" t="s">
        <v>53</v>
      </c>
      <c r="E1776" s="7" t="s">
        <v>29</v>
      </c>
      <c r="F1776" s="6">
        <v>0.01</v>
      </c>
      <c r="G1776" s="6">
        <v>4.9800000000000004</v>
      </c>
      <c r="H1776" s="6">
        <v>6.07</v>
      </c>
      <c r="I1776" s="7" t="s">
        <v>43</v>
      </c>
      <c r="J1776" s="7" t="s">
        <v>44</v>
      </c>
      <c r="K1776" s="7" t="s">
        <v>45</v>
      </c>
      <c r="L1776" s="7" t="s">
        <v>55</v>
      </c>
      <c r="M1776" s="7" t="s">
        <v>47</v>
      </c>
      <c r="N1776" s="7" t="s">
        <v>1701</v>
      </c>
      <c r="O1776" s="6">
        <v>0.36</v>
      </c>
      <c r="P1776" s="7" t="s">
        <v>36</v>
      </c>
      <c r="Q1776" s="7" t="s">
        <v>58</v>
      </c>
      <c r="R1776" s="7" t="s">
        <v>90</v>
      </c>
      <c r="S1776" s="8" t="s">
        <v>110</v>
      </c>
      <c r="T1776" s="6">
        <v>98115</v>
      </c>
      <c r="U1776" s="9">
        <v>42045</v>
      </c>
      <c r="V1776" s="9">
        <v>42310</v>
      </c>
      <c r="W1776" s="9" t="s">
        <v>2882</v>
      </c>
      <c r="X1776" s="10">
        <f>NETWORKDAYS(Table1[[#This Row],[Order Date]],Table1[[#This Row],[Ship Date]])</f>
        <v>190</v>
      </c>
      <c r="Y1776" s="6">
        <v>-35.916400000000003</v>
      </c>
      <c r="Z1776" s="6">
        <v>10</v>
      </c>
      <c r="AA1776" s="6">
        <v>52.93</v>
      </c>
      <c r="AB1776" s="6">
        <v>4.97</v>
      </c>
    </row>
    <row r="1777" spans="1:28" ht="51.75" x14ac:dyDescent="0.45">
      <c r="A1777" s="6">
        <v>1267</v>
      </c>
      <c r="B1777" s="6">
        <v>89514</v>
      </c>
      <c r="C1777" s="7" t="s">
        <v>2657</v>
      </c>
      <c r="D1777" s="8" t="s">
        <v>28</v>
      </c>
      <c r="E1777" s="7" t="s">
        <v>29</v>
      </c>
      <c r="F1777" s="6">
        <v>0.01</v>
      </c>
      <c r="G1777" s="6">
        <v>13.99</v>
      </c>
      <c r="H1777" s="6">
        <v>7.51</v>
      </c>
      <c r="I1777" s="7" t="s">
        <v>43</v>
      </c>
      <c r="J1777" s="7" t="s">
        <v>62</v>
      </c>
      <c r="K1777" s="7" t="s">
        <v>71</v>
      </c>
      <c r="L1777" s="7" t="s">
        <v>72</v>
      </c>
      <c r="M1777" s="7" t="s">
        <v>112</v>
      </c>
      <c r="N1777" s="7" t="s">
        <v>925</v>
      </c>
      <c r="O1777" s="6">
        <v>0.39</v>
      </c>
      <c r="P1777" s="7" t="s">
        <v>36</v>
      </c>
      <c r="Q1777" s="7" t="s">
        <v>37</v>
      </c>
      <c r="R1777" s="7" t="s">
        <v>96</v>
      </c>
      <c r="S1777" s="8" t="s">
        <v>2659</v>
      </c>
      <c r="T1777" s="6">
        <v>33433</v>
      </c>
      <c r="U1777" s="9">
        <v>42045</v>
      </c>
      <c r="V1777" s="9">
        <v>42310</v>
      </c>
      <c r="W1777" s="9" t="s">
        <v>2882</v>
      </c>
      <c r="X1777" s="10">
        <f>NETWORKDAYS(Table1[[#This Row],[Order Date]],Table1[[#This Row],[Ship Date]])</f>
        <v>190</v>
      </c>
      <c r="Y1777" s="6">
        <v>533.74199999999996</v>
      </c>
      <c r="Z1777" s="6">
        <v>2</v>
      </c>
      <c r="AA1777" s="6">
        <v>29.85</v>
      </c>
      <c r="AB1777" s="6">
        <v>13.98</v>
      </c>
    </row>
    <row r="1778" spans="1:28" ht="26.25" x14ac:dyDescent="0.45">
      <c r="A1778" s="6">
        <v>1361</v>
      </c>
      <c r="B1778" s="6">
        <v>89596</v>
      </c>
      <c r="C1778" s="7" t="s">
        <v>876</v>
      </c>
      <c r="D1778" s="8" t="s">
        <v>42</v>
      </c>
      <c r="E1778" s="7" t="s">
        <v>29</v>
      </c>
      <c r="F1778" s="6">
        <v>0.01</v>
      </c>
      <c r="G1778" s="6">
        <v>6.48</v>
      </c>
      <c r="H1778" s="6">
        <v>6.22</v>
      </c>
      <c r="I1778" s="7" t="s">
        <v>54</v>
      </c>
      <c r="J1778" s="7" t="s">
        <v>44</v>
      </c>
      <c r="K1778" s="7" t="s">
        <v>45</v>
      </c>
      <c r="L1778" s="7" t="s">
        <v>55</v>
      </c>
      <c r="M1778" s="7" t="s">
        <v>47</v>
      </c>
      <c r="N1778" s="7" t="s">
        <v>577</v>
      </c>
      <c r="O1778" s="6">
        <v>0.37</v>
      </c>
      <c r="P1778" s="7" t="s">
        <v>36</v>
      </c>
      <c r="Q1778" s="7" t="s">
        <v>49</v>
      </c>
      <c r="R1778" s="7" t="s">
        <v>192</v>
      </c>
      <c r="S1778" s="8" t="s">
        <v>878</v>
      </c>
      <c r="T1778" s="6">
        <v>48101</v>
      </c>
      <c r="U1778" s="9">
        <v>42045</v>
      </c>
      <c r="V1778" s="9">
        <v>42310</v>
      </c>
      <c r="W1778" s="9" t="s">
        <v>2882</v>
      </c>
      <c r="X1778" s="10">
        <f>NETWORKDAYS(Table1[[#This Row],[Order Date]],Table1[[#This Row],[Ship Date]])</f>
        <v>190</v>
      </c>
      <c r="Y1778" s="6">
        <v>-15.6312</v>
      </c>
      <c r="Z1778" s="6">
        <v>9</v>
      </c>
      <c r="AA1778" s="6">
        <v>69.459999999999994</v>
      </c>
      <c r="AB1778" s="6">
        <v>6.47</v>
      </c>
    </row>
    <row r="1779" spans="1:28" ht="51.75" x14ac:dyDescent="0.45">
      <c r="A1779" s="6">
        <v>2204</v>
      </c>
      <c r="B1779" s="6">
        <v>86053</v>
      </c>
      <c r="C1779" s="7" t="s">
        <v>741</v>
      </c>
      <c r="D1779" s="8" t="s">
        <v>42</v>
      </c>
      <c r="E1779" s="7" t="s">
        <v>29</v>
      </c>
      <c r="F1779" s="6">
        <v>0.04</v>
      </c>
      <c r="G1779" s="6">
        <v>296.18</v>
      </c>
      <c r="H1779" s="6">
        <v>154.12</v>
      </c>
      <c r="I1779" s="7" t="s">
        <v>30</v>
      </c>
      <c r="J1779" s="7" t="s">
        <v>44</v>
      </c>
      <c r="K1779" s="7" t="s">
        <v>32</v>
      </c>
      <c r="L1779" s="7" t="s">
        <v>33</v>
      </c>
      <c r="M1779" s="7" t="s">
        <v>34</v>
      </c>
      <c r="N1779" s="7" t="s">
        <v>297</v>
      </c>
      <c r="O1779" s="6">
        <v>0.76</v>
      </c>
      <c r="P1779" s="7" t="s">
        <v>36</v>
      </c>
      <c r="Q1779" s="7" t="s">
        <v>49</v>
      </c>
      <c r="R1779" s="7" t="s">
        <v>50</v>
      </c>
      <c r="S1779" s="8" t="s">
        <v>661</v>
      </c>
      <c r="T1779" s="6">
        <v>55337</v>
      </c>
      <c r="U1779" s="9">
        <v>42045</v>
      </c>
      <c r="V1779" s="9">
        <v>42310</v>
      </c>
      <c r="W1779" s="9" t="s">
        <v>2882</v>
      </c>
      <c r="X1779" s="10">
        <f>NETWORKDAYS(Table1[[#This Row],[Order Date]],Table1[[#This Row],[Ship Date]])</f>
        <v>190</v>
      </c>
      <c r="Y1779" s="6">
        <v>-87.998040000000003</v>
      </c>
      <c r="Z1779" s="6">
        <v>20</v>
      </c>
      <c r="AA1779" s="6">
        <v>5768.12</v>
      </c>
      <c r="AB1779" s="6">
        <v>296.14</v>
      </c>
    </row>
    <row r="1780" spans="1:28" ht="26.25" x14ac:dyDescent="0.45">
      <c r="A1780" s="6">
        <v>1526</v>
      </c>
      <c r="B1780" s="6">
        <v>86812</v>
      </c>
      <c r="C1780" s="7" t="s">
        <v>2903</v>
      </c>
      <c r="D1780" s="8" t="s">
        <v>28</v>
      </c>
      <c r="E1780" s="7" t="s">
        <v>70</v>
      </c>
      <c r="F1780" s="6">
        <v>0.04</v>
      </c>
      <c r="G1780" s="6">
        <v>11.34</v>
      </c>
      <c r="H1780" s="6">
        <v>5.01</v>
      </c>
      <c r="I1780" s="7" t="s">
        <v>43</v>
      </c>
      <c r="J1780" s="7" t="s">
        <v>87</v>
      </c>
      <c r="K1780" s="7" t="s">
        <v>45</v>
      </c>
      <c r="L1780" s="7" t="s">
        <v>55</v>
      </c>
      <c r="M1780" s="7" t="s">
        <v>47</v>
      </c>
      <c r="N1780" s="7" t="s">
        <v>1778</v>
      </c>
      <c r="O1780" s="6">
        <v>0.36</v>
      </c>
      <c r="P1780" s="7" t="s">
        <v>36</v>
      </c>
      <c r="Q1780" s="7" t="s">
        <v>37</v>
      </c>
      <c r="R1780" s="7" t="s">
        <v>128</v>
      </c>
      <c r="S1780" s="8" t="s">
        <v>2904</v>
      </c>
      <c r="T1780" s="6">
        <v>35211</v>
      </c>
      <c r="U1780" s="9">
        <v>42045</v>
      </c>
      <c r="V1780" s="9">
        <v>42310</v>
      </c>
      <c r="W1780" s="9" t="s">
        <v>2882</v>
      </c>
      <c r="X1780" s="10">
        <f>NETWORKDAYS(Table1[[#This Row],[Order Date]],Table1[[#This Row],[Ship Date]])</f>
        <v>190</v>
      </c>
      <c r="Y1780" s="6">
        <v>-189.22399999999999</v>
      </c>
      <c r="Z1780" s="6">
        <v>10</v>
      </c>
      <c r="AA1780" s="6">
        <v>115.53</v>
      </c>
      <c r="AB1780" s="6">
        <v>11.3</v>
      </c>
    </row>
    <row r="1781" spans="1:28" ht="77.25" x14ac:dyDescent="0.45">
      <c r="A1781" s="6">
        <v>1132</v>
      </c>
      <c r="B1781" s="6">
        <v>88101</v>
      </c>
      <c r="C1781" s="7" t="s">
        <v>1124</v>
      </c>
      <c r="D1781" s="8" t="s">
        <v>42</v>
      </c>
      <c r="E1781" s="7" t="s">
        <v>86</v>
      </c>
      <c r="F1781" s="6">
        <v>0.06</v>
      </c>
      <c r="G1781" s="6">
        <v>6.37</v>
      </c>
      <c r="H1781" s="6">
        <v>5.19</v>
      </c>
      <c r="I1781" s="7" t="s">
        <v>43</v>
      </c>
      <c r="J1781" s="7" t="s">
        <v>62</v>
      </c>
      <c r="K1781" s="7" t="s">
        <v>45</v>
      </c>
      <c r="L1781" s="7" t="s">
        <v>46</v>
      </c>
      <c r="M1781" s="7" t="s">
        <v>47</v>
      </c>
      <c r="N1781" s="7" t="s">
        <v>995</v>
      </c>
      <c r="O1781" s="6">
        <v>0.38</v>
      </c>
      <c r="P1781" s="7" t="s">
        <v>36</v>
      </c>
      <c r="Q1781" s="7" t="s">
        <v>49</v>
      </c>
      <c r="R1781" s="7" t="s">
        <v>236</v>
      </c>
      <c r="S1781" s="8" t="s">
        <v>1125</v>
      </c>
      <c r="T1781" s="6">
        <v>76039</v>
      </c>
      <c r="U1781" s="9">
        <v>42045</v>
      </c>
      <c r="V1781" s="9">
        <v>42310</v>
      </c>
      <c r="W1781" s="9" t="s">
        <v>2882</v>
      </c>
      <c r="X1781" s="10">
        <f>NETWORKDAYS(Table1[[#This Row],[Order Date]],Table1[[#This Row],[Ship Date]])</f>
        <v>190</v>
      </c>
      <c r="Y1781" s="6">
        <v>-48.219499999999996</v>
      </c>
      <c r="Z1781" s="6">
        <v>6</v>
      </c>
      <c r="AA1781" s="6">
        <v>37.700000000000003</v>
      </c>
      <c r="AB1781" s="6">
        <v>6.31</v>
      </c>
    </row>
    <row r="1782" spans="1:28" ht="26.25" x14ac:dyDescent="0.45">
      <c r="A1782" s="6">
        <v>1354</v>
      </c>
      <c r="B1782" s="6">
        <v>91209</v>
      </c>
      <c r="C1782" s="7" t="s">
        <v>1017</v>
      </c>
      <c r="D1782" s="8" t="s">
        <v>42</v>
      </c>
      <c r="E1782" s="7" t="s">
        <v>70</v>
      </c>
      <c r="F1782" s="6">
        <v>0.1</v>
      </c>
      <c r="G1782" s="6">
        <v>4.13</v>
      </c>
      <c r="H1782" s="6">
        <v>0.99</v>
      </c>
      <c r="I1782" s="7" t="s">
        <v>43</v>
      </c>
      <c r="J1782" s="7" t="s">
        <v>44</v>
      </c>
      <c r="K1782" s="7" t="s">
        <v>45</v>
      </c>
      <c r="L1782" s="7" t="s">
        <v>121</v>
      </c>
      <c r="M1782" s="7" t="s">
        <v>47</v>
      </c>
      <c r="N1782" s="7" t="s">
        <v>589</v>
      </c>
      <c r="O1782" s="6">
        <v>0.39</v>
      </c>
      <c r="P1782" s="7" t="s">
        <v>36</v>
      </c>
      <c r="Q1782" s="7" t="s">
        <v>49</v>
      </c>
      <c r="R1782" s="7" t="s">
        <v>236</v>
      </c>
      <c r="S1782" s="8" t="s">
        <v>1018</v>
      </c>
      <c r="T1782" s="6">
        <v>76086</v>
      </c>
      <c r="U1782" s="9">
        <v>42046</v>
      </c>
      <c r="V1782" s="9">
        <v>42310</v>
      </c>
      <c r="W1782" s="9" t="s">
        <v>2882</v>
      </c>
      <c r="X1782" s="10">
        <f>NETWORKDAYS(Table1[[#This Row],[Order Date]],Table1[[#This Row],[Ship Date]])</f>
        <v>189</v>
      </c>
      <c r="Y1782" s="6">
        <v>-1.0711999999999999</v>
      </c>
      <c r="Z1782" s="6">
        <v>2</v>
      </c>
      <c r="AA1782" s="6">
        <v>8.3000000000000007</v>
      </c>
      <c r="AB1782" s="6">
        <v>4.03</v>
      </c>
    </row>
    <row r="1783" spans="1:28" ht="51.75" x14ac:dyDescent="0.45">
      <c r="A1783" s="6">
        <v>2837</v>
      </c>
      <c r="B1783" s="6">
        <v>89801</v>
      </c>
      <c r="C1783" s="7" t="s">
        <v>2905</v>
      </c>
      <c r="D1783" s="8" t="s">
        <v>42</v>
      </c>
      <c r="E1783" s="7" t="s">
        <v>70</v>
      </c>
      <c r="F1783" s="6">
        <v>0.1</v>
      </c>
      <c r="G1783" s="6">
        <v>80.97</v>
      </c>
      <c r="H1783" s="6">
        <v>33.6</v>
      </c>
      <c r="I1783" s="7" t="s">
        <v>30</v>
      </c>
      <c r="J1783" s="7" t="s">
        <v>87</v>
      </c>
      <c r="K1783" s="7" t="s">
        <v>71</v>
      </c>
      <c r="L1783" s="7" t="s">
        <v>72</v>
      </c>
      <c r="M1783" s="7" t="s">
        <v>73</v>
      </c>
      <c r="N1783" s="7" t="s">
        <v>2280</v>
      </c>
      <c r="O1783" s="6">
        <v>0.37</v>
      </c>
      <c r="P1783" s="7" t="s">
        <v>36</v>
      </c>
      <c r="Q1783" s="7" t="s">
        <v>49</v>
      </c>
      <c r="R1783" s="7" t="s">
        <v>567</v>
      </c>
      <c r="S1783" s="8" t="s">
        <v>2906</v>
      </c>
      <c r="T1783" s="6">
        <v>74133</v>
      </c>
      <c r="U1783" s="9">
        <v>42071</v>
      </c>
      <c r="V1783" s="9">
        <v>42311</v>
      </c>
      <c r="W1783" s="9" t="s">
        <v>2882</v>
      </c>
      <c r="X1783" s="10">
        <f>NETWORKDAYS(Table1[[#This Row],[Order Date]],Table1[[#This Row],[Ship Date]])</f>
        <v>172</v>
      </c>
      <c r="Y1783" s="6">
        <v>-149.4573</v>
      </c>
      <c r="Z1783" s="6">
        <v>3</v>
      </c>
      <c r="AA1783" s="6">
        <v>232.16</v>
      </c>
      <c r="AB1783" s="6">
        <v>80.87</v>
      </c>
    </row>
    <row r="1784" spans="1:28" ht="26.25" x14ac:dyDescent="0.45">
      <c r="A1784" s="6">
        <v>3194</v>
      </c>
      <c r="B1784" s="6">
        <v>89805</v>
      </c>
      <c r="C1784" s="7" t="s">
        <v>897</v>
      </c>
      <c r="D1784" s="8" t="s">
        <v>28</v>
      </c>
      <c r="E1784" s="7" t="s">
        <v>86</v>
      </c>
      <c r="F1784" s="6">
        <v>0.1</v>
      </c>
      <c r="G1784" s="6">
        <v>4.9800000000000004</v>
      </c>
      <c r="H1784" s="6">
        <v>7.54</v>
      </c>
      <c r="I1784" s="7" t="s">
        <v>43</v>
      </c>
      <c r="J1784" s="7" t="s">
        <v>44</v>
      </c>
      <c r="K1784" s="7" t="s">
        <v>45</v>
      </c>
      <c r="L1784" s="7" t="s">
        <v>55</v>
      </c>
      <c r="M1784" s="7" t="s">
        <v>47</v>
      </c>
      <c r="N1784" s="7" t="s">
        <v>2907</v>
      </c>
      <c r="O1784" s="6">
        <v>0.38</v>
      </c>
      <c r="P1784" s="7" t="s">
        <v>36</v>
      </c>
      <c r="Q1784" s="7" t="s">
        <v>37</v>
      </c>
      <c r="R1784" s="7" t="s">
        <v>96</v>
      </c>
      <c r="S1784" s="8" t="s">
        <v>899</v>
      </c>
      <c r="T1784" s="6">
        <v>34609</v>
      </c>
      <c r="U1784" s="9">
        <v>42073</v>
      </c>
      <c r="V1784" s="9">
        <v>42311</v>
      </c>
      <c r="W1784" s="9" t="s">
        <v>2882</v>
      </c>
      <c r="X1784" s="10">
        <f>NETWORKDAYS(Table1[[#This Row],[Order Date]],Table1[[#This Row],[Ship Date]])</f>
        <v>171</v>
      </c>
      <c r="Y1784" s="6">
        <v>45.078000000000003</v>
      </c>
      <c r="Z1784" s="6">
        <v>9</v>
      </c>
      <c r="AA1784" s="6">
        <v>43.84</v>
      </c>
      <c r="AB1784" s="6">
        <v>4.88</v>
      </c>
    </row>
    <row r="1785" spans="1:28" ht="39" x14ac:dyDescent="0.45">
      <c r="A1785" s="6">
        <v>53</v>
      </c>
      <c r="B1785" s="6">
        <v>88426</v>
      </c>
      <c r="C1785" s="7" t="s">
        <v>1736</v>
      </c>
      <c r="D1785" s="8" t="s">
        <v>53</v>
      </c>
      <c r="E1785" s="7" t="s">
        <v>147</v>
      </c>
      <c r="F1785" s="6">
        <v>0.02</v>
      </c>
      <c r="G1785" s="6">
        <v>5.98</v>
      </c>
      <c r="H1785" s="6">
        <v>5.79</v>
      </c>
      <c r="I1785" s="7" t="s">
        <v>43</v>
      </c>
      <c r="J1785" s="7" t="s">
        <v>62</v>
      </c>
      <c r="K1785" s="7" t="s">
        <v>45</v>
      </c>
      <c r="L1785" s="7" t="s">
        <v>55</v>
      </c>
      <c r="M1785" s="7" t="s">
        <v>47</v>
      </c>
      <c r="N1785" s="7" t="s">
        <v>1477</v>
      </c>
      <c r="O1785" s="6">
        <v>0.36</v>
      </c>
      <c r="P1785" s="7" t="s">
        <v>36</v>
      </c>
      <c r="Q1785" s="7" t="s">
        <v>58</v>
      </c>
      <c r="R1785" s="7" t="s">
        <v>90</v>
      </c>
      <c r="S1785" s="8" t="s">
        <v>1738</v>
      </c>
      <c r="T1785" s="6">
        <v>98052</v>
      </c>
      <c r="U1785" s="9">
        <v>42073</v>
      </c>
      <c r="V1785" s="9">
        <v>42311</v>
      </c>
      <c r="W1785" s="9" t="s">
        <v>2882</v>
      </c>
      <c r="X1785" s="10">
        <f>NETWORKDAYS(Table1[[#This Row],[Order Date]],Table1[[#This Row],[Ship Date]])</f>
        <v>171</v>
      </c>
      <c r="Y1785" s="6">
        <v>-67.489999999999995</v>
      </c>
      <c r="Z1785" s="6">
        <v>17</v>
      </c>
      <c r="AA1785" s="6">
        <v>110.19</v>
      </c>
      <c r="AB1785" s="6">
        <v>5.96</v>
      </c>
    </row>
    <row r="1786" spans="1:28" ht="26.25" x14ac:dyDescent="0.45">
      <c r="A1786" s="6">
        <v>753</v>
      </c>
      <c r="B1786" s="6">
        <v>90438</v>
      </c>
      <c r="C1786" s="7" t="s">
        <v>2314</v>
      </c>
      <c r="D1786" s="8" t="s">
        <v>53</v>
      </c>
      <c r="E1786" s="7" t="s">
        <v>29</v>
      </c>
      <c r="F1786" s="6">
        <v>0.06</v>
      </c>
      <c r="G1786" s="6">
        <v>2.61</v>
      </c>
      <c r="H1786" s="6">
        <v>0.5</v>
      </c>
      <c r="I1786" s="7" t="s">
        <v>54</v>
      </c>
      <c r="J1786" s="7" t="s">
        <v>62</v>
      </c>
      <c r="K1786" s="7" t="s">
        <v>45</v>
      </c>
      <c r="L1786" s="7" t="s">
        <v>121</v>
      </c>
      <c r="M1786" s="7" t="s">
        <v>47</v>
      </c>
      <c r="N1786" s="7" t="s">
        <v>2453</v>
      </c>
      <c r="O1786" s="6">
        <v>0.39</v>
      </c>
      <c r="P1786" s="7" t="s">
        <v>36</v>
      </c>
      <c r="Q1786" s="7" t="s">
        <v>58</v>
      </c>
      <c r="R1786" s="7" t="s">
        <v>229</v>
      </c>
      <c r="S1786" s="8" t="s">
        <v>2315</v>
      </c>
      <c r="T1786" s="6">
        <v>86301</v>
      </c>
      <c r="U1786" s="9">
        <v>42074</v>
      </c>
      <c r="V1786" s="9">
        <v>42311</v>
      </c>
      <c r="W1786" s="9" t="s">
        <v>2882</v>
      </c>
      <c r="X1786" s="10">
        <f>NETWORKDAYS(Table1[[#This Row],[Order Date]],Table1[[#This Row],[Ship Date]])</f>
        <v>170</v>
      </c>
      <c r="Y1786" s="6">
        <v>10.85</v>
      </c>
      <c r="Z1786" s="6">
        <v>1</v>
      </c>
      <c r="AA1786" s="6">
        <v>17.59</v>
      </c>
      <c r="AB1786" s="6">
        <v>2.5499999999999998</v>
      </c>
    </row>
    <row r="1787" spans="1:28" ht="51.75" x14ac:dyDescent="0.45">
      <c r="A1787" s="6">
        <v>1484</v>
      </c>
      <c r="B1787" s="6">
        <v>91235</v>
      </c>
      <c r="C1787" s="7" t="s">
        <v>902</v>
      </c>
      <c r="D1787" s="8" t="s">
        <v>42</v>
      </c>
      <c r="E1787" s="7" t="s">
        <v>70</v>
      </c>
      <c r="F1787" s="6">
        <v>0.08</v>
      </c>
      <c r="G1787" s="6">
        <v>20.99</v>
      </c>
      <c r="H1787" s="6">
        <v>3.3</v>
      </c>
      <c r="I1787" s="7" t="s">
        <v>54</v>
      </c>
      <c r="J1787" s="7" t="s">
        <v>87</v>
      </c>
      <c r="K1787" s="7" t="s">
        <v>71</v>
      </c>
      <c r="L1787" s="7" t="s">
        <v>234</v>
      </c>
      <c r="M1787" s="7" t="s">
        <v>94</v>
      </c>
      <c r="N1787" s="7" t="s">
        <v>2038</v>
      </c>
      <c r="O1787" s="6">
        <v>0.81</v>
      </c>
      <c r="P1787" s="7" t="s">
        <v>36</v>
      </c>
      <c r="Q1787" s="7" t="s">
        <v>49</v>
      </c>
      <c r="R1787" s="7" t="s">
        <v>75</v>
      </c>
      <c r="S1787" s="8" t="s">
        <v>904</v>
      </c>
      <c r="T1787" s="6">
        <v>60016</v>
      </c>
      <c r="U1787" s="9">
        <v>42074</v>
      </c>
      <c r="V1787" s="9">
        <v>42311</v>
      </c>
      <c r="W1787" s="9" t="s">
        <v>2882</v>
      </c>
      <c r="X1787" s="10">
        <f>NETWORKDAYS(Table1[[#This Row],[Order Date]],Table1[[#This Row],[Ship Date]])</f>
        <v>170</v>
      </c>
      <c r="Y1787" s="6">
        <v>-96.337999999999994</v>
      </c>
      <c r="Z1787" s="6">
        <v>11</v>
      </c>
      <c r="AA1787" s="6">
        <v>193.51</v>
      </c>
      <c r="AB1787" s="6">
        <v>20.91</v>
      </c>
    </row>
    <row r="1788" spans="1:28" ht="77.25" x14ac:dyDescent="0.45">
      <c r="A1788" s="6">
        <v>1918</v>
      </c>
      <c r="B1788" s="6">
        <v>85898</v>
      </c>
      <c r="C1788" s="7" t="s">
        <v>2908</v>
      </c>
      <c r="D1788" s="8" t="s">
        <v>28</v>
      </c>
      <c r="E1788" s="7" t="s">
        <v>79</v>
      </c>
      <c r="F1788" s="6">
        <v>0.1</v>
      </c>
      <c r="G1788" s="6">
        <v>10.44</v>
      </c>
      <c r="H1788" s="6">
        <v>5.75</v>
      </c>
      <c r="I1788" s="7" t="s">
        <v>54</v>
      </c>
      <c r="J1788" s="7" t="s">
        <v>87</v>
      </c>
      <c r="K1788" s="7" t="s">
        <v>45</v>
      </c>
      <c r="L1788" s="7" t="s">
        <v>46</v>
      </c>
      <c r="M1788" s="7" t="s">
        <v>47</v>
      </c>
      <c r="N1788" s="7" t="s">
        <v>2909</v>
      </c>
      <c r="O1788" s="6">
        <v>0.39</v>
      </c>
      <c r="P1788" s="7" t="s">
        <v>36</v>
      </c>
      <c r="Q1788" s="7" t="s">
        <v>37</v>
      </c>
      <c r="R1788" s="7" t="s">
        <v>333</v>
      </c>
      <c r="S1788" s="8" t="s">
        <v>2910</v>
      </c>
      <c r="T1788" s="6">
        <v>72450</v>
      </c>
      <c r="U1788" s="9">
        <v>42098</v>
      </c>
      <c r="V1788" s="9">
        <v>42312</v>
      </c>
      <c r="W1788" s="9" t="s">
        <v>2882</v>
      </c>
      <c r="X1788" s="10">
        <f>NETWORKDAYS(Table1[[#This Row],[Order Date]],Table1[[#This Row],[Ship Date]])</f>
        <v>153</v>
      </c>
      <c r="Y1788" s="6">
        <v>125.724</v>
      </c>
      <c r="Z1788" s="6">
        <v>17</v>
      </c>
      <c r="AA1788" s="6">
        <v>168.04</v>
      </c>
      <c r="AB1788" s="6">
        <v>10.34</v>
      </c>
    </row>
    <row r="1789" spans="1:28" ht="51.75" x14ac:dyDescent="0.45">
      <c r="A1789" s="6">
        <v>2548</v>
      </c>
      <c r="B1789" s="6">
        <v>46436</v>
      </c>
      <c r="C1789" s="7" t="s">
        <v>463</v>
      </c>
      <c r="D1789" s="8" t="s">
        <v>53</v>
      </c>
      <c r="E1789" s="7" t="s">
        <v>79</v>
      </c>
      <c r="F1789" s="6">
        <v>0</v>
      </c>
      <c r="G1789" s="6">
        <v>35.99</v>
      </c>
      <c r="H1789" s="6">
        <v>0.99</v>
      </c>
      <c r="I1789" s="7" t="s">
        <v>43</v>
      </c>
      <c r="J1789" s="7" t="s">
        <v>31</v>
      </c>
      <c r="K1789" s="7" t="s">
        <v>71</v>
      </c>
      <c r="L1789" s="7" t="s">
        <v>234</v>
      </c>
      <c r="M1789" s="7" t="s">
        <v>94</v>
      </c>
      <c r="N1789" s="7" t="s">
        <v>2779</v>
      </c>
      <c r="O1789" s="6">
        <v>0.35</v>
      </c>
      <c r="P1789" s="7" t="s">
        <v>36</v>
      </c>
      <c r="Q1789" s="7" t="s">
        <v>58</v>
      </c>
      <c r="R1789" s="7" t="s">
        <v>59</v>
      </c>
      <c r="S1789" s="8" t="s">
        <v>68</v>
      </c>
      <c r="T1789" s="6">
        <v>90068</v>
      </c>
      <c r="U1789" s="9">
        <v>42098</v>
      </c>
      <c r="V1789" s="9">
        <v>42312</v>
      </c>
      <c r="W1789" s="9" t="s">
        <v>2882</v>
      </c>
      <c r="X1789" s="10">
        <f>NETWORKDAYS(Table1[[#This Row],[Order Date]],Table1[[#This Row],[Ship Date]])</f>
        <v>153</v>
      </c>
      <c r="Y1789" s="6">
        <v>840.05100000000004</v>
      </c>
      <c r="Z1789" s="6">
        <v>46</v>
      </c>
      <c r="AA1789" s="6">
        <v>1477.57</v>
      </c>
      <c r="AB1789" s="6">
        <v>35.99</v>
      </c>
    </row>
    <row r="1790" spans="1:28" ht="51.75" x14ac:dyDescent="0.45">
      <c r="A1790" s="6">
        <v>2551</v>
      </c>
      <c r="B1790" s="6">
        <v>88656</v>
      </c>
      <c r="C1790" s="7" t="s">
        <v>2911</v>
      </c>
      <c r="D1790" s="8" t="s">
        <v>78</v>
      </c>
      <c r="E1790" s="7" t="s">
        <v>79</v>
      </c>
      <c r="F1790" s="6">
        <v>0</v>
      </c>
      <c r="G1790" s="6">
        <v>35.99</v>
      </c>
      <c r="H1790" s="6">
        <v>0.99</v>
      </c>
      <c r="I1790" s="7" t="s">
        <v>43</v>
      </c>
      <c r="J1790" s="7" t="s">
        <v>31</v>
      </c>
      <c r="K1790" s="7" t="s">
        <v>71</v>
      </c>
      <c r="L1790" s="7" t="s">
        <v>234</v>
      </c>
      <c r="M1790" s="7" t="s">
        <v>94</v>
      </c>
      <c r="N1790" s="7" t="s">
        <v>2779</v>
      </c>
      <c r="O1790" s="6">
        <v>0.35</v>
      </c>
      <c r="P1790" s="7" t="s">
        <v>36</v>
      </c>
      <c r="Q1790" s="7" t="s">
        <v>82</v>
      </c>
      <c r="R1790" s="7" t="s">
        <v>291</v>
      </c>
      <c r="S1790" s="8" t="s">
        <v>2912</v>
      </c>
      <c r="T1790" s="6">
        <v>17403</v>
      </c>
      <c r="U1790" s="9">
        <v>42098</v>
      </c>
      <c r="V1790" s="9">
        <v>42312</v>
      </c>
      <c r="W1790" s="9" t="s">
        <v>2882</v>
      </c>
      <c r="X1790" s="10">
        <f>NETWORKDAYS(Table1[[#This Row],[Order Date]],Table1[[#This Row],[Ship Date]])</f>
        <v>153</v>
      </c>
      <c r="Y1790" s="6">
        <v>265.96050000000002</v>
      </c>
      <c r="Z1790" s="6">
        <v>12</v>
      </c>
      <c r="AA1790" s="6">
        <v>385.45</v>
      </c>
      <c r="AB1790" s="6">
        <v>35.99</v>
      </c>
    </row>
    <row r="1791" spans="1:28" ht="64.5" x14ac:dyDescent="0.45">
      <c r="A1791" s="6">
        <v>1233</v>
      </c>
      <c r="B1791" s="6">
        <v>89375</v>
      </c>
      <c r="C1791" s="7" t="s">
        <v>2041</v>
      </c>
      <c r="D1791" s="8" t="s">
        <v>42</v>
      </c>
      <c r="E1791" s="7" t="s">
        <v>29</v>
      </c>
      <c r="F1791" s="6">
        <v>0.1</v>
      </c>
      <c r="G1791" s="6">
        <v>120.98</v>
      </c>
      <c r="H1791" s="6">
        <v>9.07</v>
      </c>
      <c r="I1791" s="7" t="s">
        <v>54</v>
      </c>
      <c r="J1791" s="7" t="s">
        <v>44</v>
      </c>
      <c r="K1791" s="7" t="s">
        <v>45</v>
      </c>
      <c r="L1791" s="7" t="s">
        <v>46</v>
      </c>
      <c r="M1791" s="7" t="s">
        <v>47</v>
      </c>
      <c r="N1791" s="7" t="s">
        <v>2874</v>
      </c>
      <c r="O1791" s="6">
        <v>0.35</v>
      </c>
      <c r="P1791" s="7" t="s">
        <v>36</v>
      </c>
      <c r="Q1791" s="7" t="s">
        <v>49</v>
      </c>
      <c r="R1791" s="7" t="s">
        <v>236</v>
      </c>
      <c r="S1791" s="8" t="s">
        <v>2043</v>
      </c>
      <c r="T1791" s="6">
        <v>75028</v>
      </c>
      <c r="U1791" s="9">
        <v>42103</v>
      </c>
      <c r="V1791" s="9">
        <v>42312</v>
      </c>
      <c r="W1791" s="9" t="s">
        <v>2882</v>
      </c>
      <c r="X1791" s="10">
        <f>NETWORKDAYS(Table1[[#This Row],[Order Date]],Table1[[#This Row],[Ship Date]])</f>
        <v>150</v>
      </c>
      <c r="Y1791" s="6">
        <v>297.45715999999999</v>
      </c>
      <c r="Z1791" s="6">
        <v>5</v>
      </c>
      <c r="AA1791" s="6">
        <v>568.24</v>
      </c>
      <c r="AB1791" s="6">
        <v>120.88</v>
      </c>
    </row>
    <row r="1792" spans="1:28" ht="64.5" x14ac:dyDescent="0.45">
      <c r="A1792" s="6">
        <v>1233</v>
      </c>
      <c r="B1792" s="6">
        <v>89375</v>
      </c>
      <c r="C1792" s="7" t="s">
        <v>2041</v>
      </c>
      <c r="D1792" s="8" t="s">
        <v>42</v>
      </c>
      <c r="E1792" s="7" t="s">
        <v>29</v>
      </c>
      <c r="F1792" s="6">
        <v>0.02</v>
      </c>
      <c r="G1792" s="6">
        <v>152.47999999999999</v>
      </c>
      <c r="H1792" s="6">
        <v>6.5</v>
      </c>
      <c r="I1792" s="7" t="s">
        <v>54</v>
      </c>
      <c r="J1792" s="7" t="s">
        <v>44</v>
      </c>
      <c r="K1792" s="7" t="s">
        <v>71</v>
      </c>
      <c r="L1792" s="7" t="s">
        <v>93</v>
      </c>
      <c r="M1792" s="7" t="s">
        <v>47</v>
      </c>
      <c r="N1792" s="7" t="s">
        <v>2469</v>
      </c>
      <c r="O1792" s="6">
        <v>0.74</v>
      </c>
      <c r="P1792" s="7" t="s">
        <v>36</v>
      </c>
      <c r="Q1792" s="7" t="s">
        <v>49</v>
      </c>
      <c r="R1792" s="7" t="s">
        <v>236</v>
      </c>
      <c r="S1792" s="8" t="s">
        <v>2043</v>
      </c>
      <c r="T1792" s="6">
        <v>75028</v>
      </c>
      <c r="U1792" s="9">
        <v>42103</v>
      </c>
      <c r="V1792" s="9">
        <v>42312</v>
      </c>
      <c r="W1792" s="9" t="s">
        <v>2882</v>
      </c>
      <c r="X1792" s="10">
        <f>NETWORKDAYS(Table1[[#This Row],[Order Date]],Table1[[#This Row],[Ship Date]])</f>
        <v>150</v>
      </c>
      <c r="Y1792" s="6">
        <v>-564.60239999999999</v>
      </c>
      <c r="Z1792" s="6">
        <v>1</v>
      </c>
      <c r="AA1792" s="6">
        <v>162.91</v>
      </c>
      <c r="AB1792" s="6">
        <v>152.46</v>
      </c>
    </row>
    <row r="1793" spans="1:28" ht="51.75" x14ac:dyDescent="0.45">
      <c r="A1793" s="6">
        <v>1178</v>
      </c>
      <c r="B1793" s="6">
        <v>89787</v>
      </c>
      <c r="C1793" s="7" t="s">
        <v>2913</v>
      </c>
      <c r="D1793" s="8" t="s">
        <v>28</v>
      </c>
      <c r="E1793" s="7" t="s">
        <v>70</v>
      </c>
      <c r="F1793" s="6">
        <v>0.03</v>
      </c>
      <c r="G1793" s="6">
        <v>4.4800000000000004</v>
      </c>
      <c r="H1793" s="6">
        <v>49</v>
      </c>
      <c r="I1793" s="7" t="s">
        <v>43</v>
      </c>
      <c r="J1793" s="7" t="s">
        <v>44</v>
      </c>
      <c r="K1793" s="7" t="s">
        <v>45</v>
      </c>
      <c r="L1793" s="7" t="s">
        <v>63</v>
      </c>
      <c r="M1793" s="7" t="s">
        <v>131</v>
      </c>
      <c r="N1793" s="7" t="s">
        <v>1389</v>
      </c>
      <c r="O1793" s="6">
        <v>0.6</v>
      </c>
      <c r="P1793" s="7" t="s">
        <v>36</v>
      </c>
      <c r="Q1793" s="7" t="s">
        <v>37</v>
      </c>
      <c r="R1793" s="7" t="s">
        <v>96</v>
      </c>
      <c r="S1793" s="8" t="s">
        <v>2914</v>
      </c>
      <c r="T1793" s="6">
        <v>32701</v>
      </c>
      <c r="U1793" s="9">
        <v>42103</v>
      </c>
      <c r="V1793" s="9">
        <v>42312</v>
      </c>
      <c r="W1793" s="9" t="s">
        <v>2882</v>
      </c>
      <c r="X1793" s="10">
        <f>NETWORKDAYS(Table1[[#This Row],[Order Date]],Table1[[#This Row],[Ship Date]])</f>
        <v>150</v>
      </c>
      <c r="Y1793" s="6">
        <v>64.266000000000005</v>
      </c>
      <c r="Z1793" s="6">
        <v>2</v>
      </c>
      <c r="AA1793" s="6">
        <v>21.46</v>
      </c>
      <c r="AB1793" s="6">
        <v>4.45</v>
      </c>
    </row>
    <row r="1794" spans="1:28" ht="51.75" x14ac:dyDescent="0.45">
      <c r="A1794" s="6">
        <v>1178</v>
      </c>
      <c r="B1794" s="6">
        <v>89787</v>
      </c>
      <c r="C1794" s="7" t="s">
        <v>2913</v>
      </c>
      <c r="D1794" s="8" t="s">
        <v>28</v>
      </c>
      <c r="E1794" s="7" t="s">
        <v>70</v>
      </c>
      <c r="F1794" s="6">
        <v>0.06</v>
      </c>
      <c r="G1794" s="6">
        <v>350.99</v>
      </c>
      <c r="H1794" s="6">
        <v>39</v>
      </c>
      <c r="I1794" s="7" t="s">
        <v>30</v>
      </c>
      <c r="J1794" s="7" t="s">
        <v>44</v>
      </c>
      <c r="K1794" s="7" t="s">
        <v>32</v>
      </c>
      <c r="L1794" s="7" t="s">
        <v>80</v>
      </c>
      <c r="M1794" s="7" t="s">
        <v>73</v>
      </c>
      <c r="N1794" s="7" t="s">
        <v>1457</v>
      </c>
      <c r="O1794" s="6">
        <v>0.55000000000000004</v>
      </c>
      <c r="P1794" s="7" t="s">
        <v>36</v>
      </c>
      <c r="Q1794" s="7" t="s">
        <v>37</v>
      </c>
      <c r="R1794" s="7" t="s">
        <v>96</v>
      </c>
      <c r="S1794" s="8" t="s">
        <v>2914</v>
      </c>
      <c r="T1794" s="6">
        <v>32701</v>
      </c>
      <c r="U1794" s="9">
        <v>42103</v>
      </c>
      <c r="V1794" s="9">
        <v>42312</v>
      </c>
      <c r="W1794" s="9" t="s">
        <v>2882</v>
      </c>
      <c r="X1794" s="10">
        <f>NETWORKDAYS(Table1[[#This Row],[Order Date]],Table1[[#This Row],[Ship Date]])</f>
        <v>150</v>
      </c>
      <c r="Y1794" s="6">
        <v>-302.61559999999997</v>
      </c>
      <c r="Z1794" s="6">
        <v>10</v>
      </c>
      <c r="AA1794" s="6">
        <v>3506.78</v>
      </c>
      <c r="AB1794" s="6">
        <v>350.93</v>
      </c>
    </row>
    <row r="1795" spans="1:28" ht="51.75" x14ac:dyDescent="0.45">
      <c r="A1795" s="6">
        <v>1178</v>
      </c>
      <c r="B1795" s="6">
        <v>89787</v>
      </c>
      <c r="C1795" s="7" t="s">
        <v>2913</v>
      </c>
      <c r="D1795" s="8" t="s">
        <v>28</v>
      </c>
      <c r="E1795" s="7" t="s">
        <v>70</v>
      </c>
      <c r="F1795" s="6">
        <v>0.09</v>
      </c>
      <c r="G1795" s="6">
        <v>40.98</v>
      </c>
      <c r="H1795" s="6">
        <v>6.5</v>
      </c>
      <c r="I1795" s="7" t="s">
        <v>54</v>
      </c>
      <c r="J1795" s="7" t="s">
        <v>44</v>
      </c>
      <c r="K1795" s="7" t="s">
        <v>71</v>
      </c>
      <c r="L1795" s="7" t="s">
        <v>93</v>
      </c>
      <c r="M1795" s="7" t="s">
        <v>47</v>
      </c>
      <c r="N1795" s="7" t="s">
        <v>1464</v>
      </c>
      <c r="O1795" s="6">
        <v>0.74</v>
      </c>
      <c r="P1795" s="7" t="s">
        <v>36</v>
      </c>
      <c r="Q1795" s="7" t="s">
        <v>37</v>
      </c>
      <c r="R1795" s="7" t="s">
        <v>96</v>
      </c>
      <c r="S1795" s="8" t="s">
        <v>2914</v>
      </c>
      <c r="T1795" s="6">
        <v>32701</v>
      </c>
      <c r="U1795" s="9">
        <v>42103</v>
      </c>
      <c r="V1795" s="9">
        <v>42312</v>
      </c>
      <c r="W1795" s="9" t="s">
        <v>2882</v>
      </c>
      <c r="X1795" s="10">
        <f>NETWORKDAYS(Table1[[#This Row],[Order Date]],Table1[[#This Row],[Ship Date]])</f>
        <v>150</v>
      </c>
      <c r="Y1795" s="6">
        <v>5.6916000000000002</v>
      </c>
      <c r="Z1795" s="6">
        <v>7</v>
      </c>
      <c r="AA1795" s="6">
        <v>267.69</v>
      </c>
      <c r="AB1795" s="6">
        <v>40.89</v>
      </c>
    </row>
    <row r="1796" spans="1:28" ht="77.25" x14ac:dyDescent="0.45">
      <c r="A1796" s="6">
        <v>1250</v>
      </c>
      <c r="B1796" s="6">
        <v>87877</v>
      </c>
      <c r="C1796" s="7" t="s">
        <v>2915</v>
      </c>
      <c r="D1796" s="8" t="s">
        <v>42</v>
      </c>
      <c r="E1796" s="7" t="s">
        <v>70</v>
      </c>
      <c r="F1796" s="6">
        <v>0.09</v>
      </c>
      <c r="G1796" s="6">
        <v>120.98</v>
      </c>
      <c r="H1796" s="6">
        <v>30</v>
      </c>
      <c r="I1796" s="7" t="s">
        <v>30</v>
      </c>
      <c r="J1796" s="7" t="s">
        <v>62</v>
      </c>
      <c r="K1796" s="7" t="s">
        <v>32</v>
      </c>
      <c r="L1796" s="7" t="s">
        <v>80</v>
      </c>
      <c r="M1796" s="7" t="s">
        <v>73</v>
      </c>
      <c r="N1796" s="7" t="s">
        <v>1036</v>
      </c>
      <c r="O1796" s="6">
        <v>0.64</v>
      </c>
      <c r="P1796" s="7" t="s">
        <v>36</v>
      </c>
      <c r="Q1796" s="7" t="s">
        <v>49</v>
      </c>
      <c r="R1796" s="7" t="s">
        <v>75</v>
      </c>
      <c r="S1796" s="8" t="s">
        <v>2916</v>
      </c>
      <c r="T1796" s="6">
        <v>60110</v>
      </c>
      <c r="U1796" s="9">
        <v>42103</v>
      </c>
      <c r="V1796" s="9">
        <v>42312</v>
      </c>
      <c r="W1796" s="9" t="s">
        <v>2882</v>
      </c>
      <c r="X1796" s="10">
        <f>NETWORKDAYS(Table1[[#This Row],[Order Date]],Table1[[#This Row],[Ship Date]])</f>
        <v>150</v>
      </c>
      <c r="Y1796" s="6">
        <v>74.004800000000003</v>
      </c>
      <c r="Z1796" s="6">
        <v>22</v>
      </c>
      <c r="AA1796" s="6">
        <v>2508.15</v>
      </c>
      <c r="AB1796" s="6">
        <v>120.89</v>
      </c>
    </row>
    <row r="1797" spans="1:28" ht="39" x14ac:dyDescent="0.45">
      <c r="A1797" s="6">
        <v>115</v>
      </c>
      <c r="B1797" s="6">
        <v>89585</v>
      </c>
      <c r="C1797" s="7" t="s">
        <v>2917</v>
      </c>
      <c r="D1797" s="8" t="s">
        <v>53</v>
      </c>
      <c r="E1797" s="7" t="s">
        <v>79</v>
      </c>
      <c r="F1797" s="6">
        <v>7.0000000000000007E-2</v>
      </c>
      <c r="G1797" s="6">
        <v>2.12</v>
      </c>
      <c r="H1797" s="6">
        <v>1.99</v>
      </c>
      <c r="I1797" s="7" t="s">
        <v>43</v>
      </c>
      <c r="J1797" s="7" t="s">
        <v>87</v>
      </c>
      <c r="K1797" s="7" t="s">
        <v>71</v>
      </c>
      <c r="L1797" s="7" t="s">
        <v>93</v>
      </c>
      <c r="M1797" s="7" t="s">
        <v>94</v>
      </c>
      <c r="N1797" s="7" t="s">
        <v>2918</v>
      </c>
      <c r="O1797" s="6">
        <v>0.55000000000000004</v>
      </c>
      <c r="P1797" s="7" t="s">
        <v>36</v>
      </c>
      <c r="Q1797" s="7" t="s">
        <v>58</v>
      </c>
      <c r="R1797" s="7" t="s">
        <v>107</v>
      </c>
      <c r="S1797" s="8" t="s">
        <v>2919</v>
      </c>
      <c r="T1797" s="6">
        <v>97128</v>
      </c>
      <c r="U1797" s="9">
        <v>42103</v>
      </c>
      <c r="V1797" s="9">
        <v>42312</v>
      </c>
      <c r="W1797" s="9" t="s">
        <v>2882</v>
      </c>
      <c r="X1797" s="10">
        <f>NETWORKDAYS(Table1[[#This Row],[Order Date]],Table1[[#This Row],[Ship Date]])</f>
        <v>150</v>
      </c>
      <c r="Y1797" s="6">
        <v>-55.84</v>
      </c>
      <c r="Z1797" s="6">
        <v>12</v>
      </c>
      <c r="AA1797" s="6">
        <v>26.07</v>
      </c>
      <c r="AB1797" s="6">
        <v>2.0499999999999998</v>
      </c>
    </row>
    <row r="1798" spans="1:28" ht="39" x14ac:dyDescent="0.45">
      <c r="A1798" s="6">
        <v>117</v>
      </c>
      <c r="B1798" s="6">
        <v>58914</v>
      </c>
      <c r="C1798" s="7" t="s">
        <v>109</v>
      </c>
      <c r="D1798" s="8" t="s">
        <v>53</v>
      </c>
      <c r="E1798" s="7" t="s">
        <v>79</v>
      </c>
      <c r="F1798" s="6">
        <v>7.0000000000000007E-2</v>
      </c>
      <c r="G1798" s="6">
        <v>2.12</v>
      </c>
      <c r="H1798" s="6">
        <v>1.99</v>
      </c>
      <c r="I1798" s="7" t="s">
        <v>43</v>
      </c>
      <c r="J1798" s="7" t="s">
        <v>87</v>
      </c>
      <c r="K1798" s="7" t="s">
        <v>71</v>
      </c>
      <c r="L1798" s="7" t="s">
        <v>93</v>
      </c>
      <c r="M1798" s="7" t="s">
        <v>94</v>
      </c>
      <c r="N1798" s="7" t="s">
        <v>2918</v>
      </c>
      <c r="O1798" s="6">
        <v>0.55000000000000004</v>
      </c>
      <c r="P1798" s="7" t="s">
        <v>36</v>
      </c>
      <c r="Q1798" s="7" t="s">
        <v>58</v>
      </c>
      <c r="R1798" s="7" t="s">
        <v>90</v>
      </c>
      <c r="S1798" s="8" t="s">
        <v>110</v>
      </c>
      <c r="T1798" s="6">
        <v>98103</v>
      </c>
      <c r="U1798" s="9">
        <v>42103</v>
      </c>
      <c r="V1798" s="9">
        <v>42312</v>
      </c>
      <c r="W1798" s="9" t="s">
        <v>2882</v>
      </c>
      <c r="X1798" s="10">
        <f>NETWORKDAYS(Table1[[#This Row],[Order Date]],Table1[[#This Row],[Ship Date]])</f>
        <v>150</v>
      </c>
      <c r="Y1798" s="6">
        <v>-55.84</v>
      </c>
      <c r="Z1798" s="6">
        <v>46</v>
      </c>
      <c r="AA1798" s="6">
        <v>99.94</v>
      </c>
      <c r="AB1798" s="6">
        <v>2.0499999999999998</v>
      </c>
    </row>
    <row r="1799" spans="1:28" ht="39" x14ac:dyDescent="0.45">
      <c r="A1799" s="6">
        <v>191</v>
      </c>
      <c r="B1799" s="6">
        <v>89093</v>
      </c>
      <c r="C1799" s="7" t="s">
        <v>1033</v>
      </c>
      <c r="D1799" s="8" t="s">
        <v>42</v>
      </c>
      <c r="E1799" s="7" t="s">
        <v>147</v>
      </c>
      <c r="F1799" s="6">
        <v>0.05</v>
      </c>
      <c r="G1799" s="6">
        <v>3.8</v>
      </c>
      <c r="H1799" s="6">
        <v>1.49</v>
      </c>
      <c r="I1799" s="7" t="s">
        <v>43</v>
      </c>
      <c r="J1799" s="7" t="s">
        <v>62</v>
      </c>
      <c r="K1799" s="7" t="s">
        <v>45</v>
      </c>
      <c r="L1799" s="7" t="s">
        <v>46</v>
      </c>
      <c r="M1799" s="7" t="s">
        <v>47</v>
      </c>
      <c r="N1799" s="7" t="s">
        <v>437</v>
      </c>
      <c r="O1799" s="6">
        <v>0.38</v>
      </c>
      <c r="P1799" s="7" t="s">
        <v>36</v>
      </c>
      <c r="Q1799" s="7" t="s">
        <v>49</v>
      </c>
      <c r="R1799" s="7" t="s">
        <v>75</v>
      </c>
      <c r="S1799" s="8" t="s">
        <v>521</v>
      </c>
      <c r="T1799" s="6">
        <v>60505</v>
      </c>
      <c r="U1799" s="9">
        <v>42103</v>
      </c>
      <c r="V1799" s="9">
        <v>42312</v>
      </c>
      <c r="W1799" s="9" t="s">
        <v>2882</v>
      </c>
      <c r="X1799" s="10">
        <f>NETWORKDAYS(Table1[[#This Row],[Order Date]],Table1[[#This Row],[Ship Date]])</f>
        <v>150</v>
      </c>
      <c r="Y1799" s="6">
        <v>14.467000000000001</v>
      </c>
      <c r="Z1799" s="6">
        <v>14</v>
      </c>
      <c r="AA1799" s="6">
        <v>53.26</v>
      </c>
      <c r="AB1799" s="6">
        <v>3.75</v>
      </c>
    </row>
    <row r="1800" spans="1:28" ht="90" x14ac:dyDescent="0.45">
      <c r="A1800" s="6">
        <v>2334</v>
      </c>
      <c r="B1800" s="6">
        <v>89609</v>
      </c>
      <c r="C1800" s="7" t="s">
        <v>791</v>
      </c>
      <c r="D1800" s="8" t="s">
        <v>42</v>
      </c>
      <c r="E1800" s="7" t="s">
        <v>147</v>
      </c>
      <c r="F1800" s="6">
        <v>0.05</v>
      </c>
      <c r="G1800" s="6">
        <v>14.81</v>
      </c>
      <c r="H1800" s="6">
        <v>13.32</v>
      </c>
      <c r="I1800" s="7" t="s">
        <v>43</v>
      </c>
      <c r="J1800" s="7" t="s">
        <v>31</v>
      </c>
      <c r="K1800" s="7" t="s">
        <v>45</v>
      </c>
      <c r="L1800" s="7" t="s">
        <v>63</v>
      </c>
      <c r="M1800" s="7" t="s">
        <v>47</v>
      </c>
      <c r="N1800" s="7" t="s">
        <v>1558</v>
      </c>
      <c r="O1800" s="6">
        <v>0.43</v>
      </c>
      <c r="P1800" s="7" t="s">
        <v>36</v>
      </c>
      <c r="Q1800" s="7" t="s">
        <v>49</v>
      </c>
      <c r="R1800" s="7" t="s">
        <v>200</v>
      </c>
      <c r="S1800" s="8" t="s">
        <v>793</v>
      </c>
      <c r="T1800" s="6">
        <v>53220</v>
      </c>
      <c r="U1800" s="9">
        <v>42103</v>
      </c>
      <c r="V1800" s="9">
        <v>42312</v>
      </c>
      <c r="W1800" s="9" t="s">
        <v>2882</v>
      </c>
      <c r="X1800" s="10">
        <f>NETWORKDAYS(Table1[[#This Row],[Order Date]],Table1[[#This Row],[Ship Date]])</f>
        <v>150</v>
      </c>
      <c r="Y1800" s="6">
        <v>-190.49</v>
      </c>
      <c r="Z1800" s="6">
        <v>8</v>
      </c>
      <c r="AA1800" s="6">
        <v>115.99</v>
      </c>
      <c r="AB1800" s="6">
        <v>14.76</v>
      </c>
    </row>
    <row r="1801" spans="1:28" ht="90" x14ac:dyDescent="0.45">
      <c r="A1801" s="6">
        <v>2847</v>
      </c>
      <c r="B1801" s="6">
        <v>85928</v>
      </c>
      <c r="C1801" s="7" t="s">
        <v>2920</v>
      </c>
      <c r="D1801" s="8" t="s">
        <v>28</v>
      </c>
      <c r="E1801" s="7" t="s">
        <v>147</v>
      </c>
      <c r="F1801" s="6">
        <v>0.04</v>
      </c>
      <c r="G1801" s="6">
        <v>90.48</v>
      </c>
      <c r="H1801" s="6">
        <v>19.989999999999998</v>
      </c>
      <c r="I1801" s="7" t="s">
        <v>43</v>
      </c>
      <c r="J1801" s="7" t="s">
        <v>62</v>
      </c>
      <c r="K1801" s="7" t="s">
        <v>45</v>
      </c>
      <c r="L1801" s="7" t="s">
        <v>423</v>
      </c>
      <c r="M1801" s="7" t="s">
        <v>47</v>
      </c>
      <c r="N1801" s="7" t="s">
        <v>1501</v>
      </c>
      <c r="O1801" s="6">
        <v>0.4</v>
      </c>
      <c r="P1801" s="7" t="s">
        <v>36</v>
      </c>
      <c r="Q1801" s="7" t="s">
        <v>37</v>
      </c>
      <c r="R1801" s="7" t="s">
        <v>369</v>
      </c>
      <c r="S1801" s="8" t="s">
        <v>2921</v>
      </c>
      <c r="T1801" s="6">
        <v>38017</v>
      </c>
      <c r="U1801" s="9">
        <v>42103</v>
      </c>
      <c r="V1801" s="9">
        <v>42312</v>
      </c>
      <c r="W1801" s="9" t="s">
        <v>2882</v>
      </c>
      <c r="X1801" s="10">
        <f>NETWORKDAYS(Table1[[#This Row],[Order Date]],Table1[[#This Row],[Ship Date]])</f>
        <v>150</v>
      </c>
      <c r="Y1801" s="6">
        <v>55.555199999999999</v>
      </c>
      <c r="Z1801" s="6">
        <v>3</v>
      </c>
      <c r="AA1801" s="6">
        <v>268.64</v>
      </c>
      <c r="AB1801" s="6">
        <v>90.44</v>
      </c>
    </row>
    <row r="1802" spans="1:28" ht="77.25" x14ac:dyDescent="0.45">
      <c r="A1802" s="6">
        <v>2847</v>
      </c>
      <c r="B1802" s="6">
        <v>85928</v>
      </c>
      <c r="C1802" s="7" t="s">
        <v>2920</v>
      </c>
      <c r="D1802" s="8" t="s">
        <v>28</v>
      </c>
      <c r="E1802" s="7" t="s">
        <v>147</v>
      </c>
      <c r="F1802" s="6">
        <v>0.09</v>
      </c>
      <c r="G1802" s="6">
        <v>34.99</v>
      </c>
      <c r="H1802" s="6">
        <v>7.73</v>
      </c>
      <c r="I1802" s="7" t="s">
        <v>43</v>
      </c>
      <c r="J1802" s="7" t="s">
        <v>62</v>
      </c>
      <c r="K1802" s="7" t="s">
        <v>45</v>
      </c>
      <c r="L1802" s="7" t="s">
        <v>105</v>
      </c>
      <c r="M1802" s="7" t="s">
        <v>47</v>
      </c>
      <c r="N1802" s="7" t="s">
        <v>1215</v>
      </c>
      <c r="O1802" s="6">
        <v>0.59</v>
      </c>
      <c r="P1802" s="7" t="s">
        <v>36</v>
      </c>
      <c r="Q1802" s="7" t="s">
        <v>37</v>
      </c>
      <c r="R1802" s="7" t="s">
        <v>369</v>
      </c>
      <c r="S1802" s="8" t="s">
        <v>2921</v>
      </c>
      <c r="T1802" s="6">
        <v>38017</v>
      </c>
      <c r="U1802" s="9">
        <v>42103</v>
      </c>
      <c r="V1802" s="9">
        <v>42312</v>
      </c>
      <c r="W1802" s="9" t="s">
        <v>2882</v>
      </c>
      <c r="X1802" s="10">
        <f>NETWORKDAYS(Table1[[#This Row],[Order Date]],Table1[[#This Row],[Ship Date]])</f>
        <v>150</v>
      </c>
      <c r="Y1802" s="6">
        <v>-208.72040000000001</v>
      </c>
      <c r="Z1802" s="6">
        <v>1</v>
      </c>
      <c r="AA1802" s="6">
        <v>37.619999999999997</v>
      </c>
      <c r="AB1802" s="6">
        <v>34.9</v>
      </c>
    </row>
    <row r="1803" spans="1:28" ht="51.75" x14ac:dyDescent="0.45">
      <c r="A1803" s="6">
        <v>451</v>
      </c>
      <c r="B1803" s="6">
        <v>86010</v>
      </c>
      <c r="C1803" s="7" t="s">
        <v>1413</v>
      </c>
      <c r="D1803" s="8" t="s">
        <v>53</v>
      </c>
      <c r="E1803" s="7" t="s">
        <v>70</v>
      </c>
      <c r="F1803" s="6">
        <v>0.03</v>
      </c>
      <c r="G1803" s="6">
        <v>15.99</v>
      </c>
      <c r="H1803" s="6">
        <v>11.28</v>
      </c>
      <c r="I1803" s="7" t="s">
        <v>43</v>
      </c>
      <c r="J1803" s="7" t="s">
        <v>87</v>
      </c>
      <c r="K1803" s="7" t="s">
        <v>71</v>
      </c>
      <c r="L1803" s="7" t="s">
        <v>72</v>
      </c>
      <c r="M1803" s="7" t="s">
        <v>112</v>
      </c>
      <c r="N1803" s="7" t="s">
        <v>1114</v>
      </c>
      <c r="O1803" s="6">
        <v>0.38</v>
      </c>
      <c r="P1803" s="7" t="s">
        <v>36</v>
      </c>
      <c r="Q1803" s="7" t="s">
        <v>58</v>
      </c>
      <c r="R1803" s="7" t="s">
        <v>59</v>
      </c>
      <c r="S1803" s="8" t="s">
        <v>1415</v>
      </c>
      <c r="T1803" s="6">
        <v>94024</v>
      </c>
      <c r="U1803" s="9">
        <v>42104</v>
      </c>
      <c r="V1803" s="9">
        <v>42312</v>
      </c>
      <c r="W1803" s="9" t="s">
        <v>2882</v>
      </c>
      <c r="X1803" s="10">
        <f>NETWORKDAYS(Table1[[#This Row],[Order Date]],Table1[[#This Row],[Ship Date]])</f>
        <v>149</v>
      </c>
      <c r="Y1803" s="6">
        <v>-53.296199999999999</v>
      </c>
      <c r="Z1803" s="6">
        <v>2</v>
      </c>
      <c r="AA1803" s="6">
        <v>35.479999999999997</v>
      </c>
      <c r="AB1803" s="6">
        <v>15.96</v>
      </c>
    </row>
    <row r="1804" spans="1:28" ht="115.5" x14ac:dyDescent="0.45">
      <c r="A1804" s="6">
        <v>1103</v>
      </c>
      <c r="B1804" s="6">
        <v>90977</v>
      </c>
      <c r="C1804" s="7" t="s">
        <v>2922</v>
      </c>
      <c r="D1804" s="8" t="s">
        <v>42</v>
      </c>
      <c r="E1804" s="7" t="s">
        <v>147</v>
      </c>
      <c r="F1804" s="6">
        <v>0.05</v>
      </c>
      <c r="G1804" s="6">
        <v>328.14</v>
      </c>
      <c r="H1804" s="6">
        <v>91.05</v>
      </c>
      <c r="I1804" s="7" t="s">
        <v>30</v>
      </c>
      <c r="J1804" s="7" t="s">
        <v>87</v>
      </c>
      <c r="K1804" s="7" t="s">
        <v>45</v>
      </c>
      <c r="L1804" s="7" t="s">
        <v>63</v>
      </c>
      <c r="M1804" s="7" t="s">
        <v>73</v>
      </c>
      <c r="N1804" s="7" t="s">
        <v>1552</v>
      </c>
      <c r="O1804" s="6">
        <v>0.56999999999999995</v>
      </c>
      <c r="P1804" s="7" t="s">
        <v>36</v>
      </c>
      <c r="Q1804" s="7" t="s">
        <v>49</v>
      </c>
      <c r="R1804" s="7" t="s">
        <v>225</v>
      </c>
      <c r="S1804" s="8" t="s">
        <v>2923</v>
      </c>
      <c r="T1804" s="6">
        <v>68046</v>
      </c>
      <c r="U1804" s="9">
        <v>42104</v>
      </c>
      <c r="V1804" s="9">
        <v>42312</v>
      </c>
      <c r="W1804" s="9" t="s">
        <v>2882</v>
      </c>
      <c r="X1804" s="10">
        <f>NETWORKDAYS(Table1[[#This Row],[Order Date]],Table1[[#This Row],[Ship Date]])</f>
        <v>149</v>
      </c>
      <c r="Y1804" s="6">
        <v>772.04</v>
      </c>
      <c r="Z1804" s="6">
        <v>7</v>
      </c>
      <c r="AA1804" s="6">
        <v>2291.39</v>
      </c>
      <c r="AB1804" s="6">
        <v>328.09</v>
      </c>
    </row>
    <row r="1805" spans="1:28" ht="115.5" x14ac:dyDescent="0.45">
      <c r="A1805" s="6">
        <v>1104</v>
      </c>
      <c r="B1805" s="6">
        <v>27456</v>
      </c>
      <c r="C1805" s="7" t="s">
        <v>2924</v>
      </c>
      <c r="D1805" s="8" t="s">
        <v>78</v>
      </c>
      <c r="E1805" s="7" t="s">
        <v>147</v>
      </c>
      <c r="F1805" s="6">
        <v>0.05</v>
      </c>
      <c r="G1805" s="6">
        <v>328.14</v>
      </c>
      <c r="H1805" s="6">
        <v>91.05</v>
      </c>
      <c r="I1805" s="7" t="s">
        <v>30</v>
      </c>
      <c r="J1805" s="7" t="s">
        <v>87</v>
      </c>
      <c r="K1805" s="7" t="s">
        <v>45</v>
      </c>
      <c r="L1805" s="7" t="s">
        <v>63</v>
      </c>
      <c r="M1805" s="7" t="s">
        <v>73</v>
      </c>
      <c r="N1805" s="7" t="s">
        <v>1552</v>
      </c>
      <c r="O1805" s="6">
        <v>0.56999999999999995</v>
      </c>
      <c r="P1805" s="7" t="s">
        <v>36</v>
      </c>
      <c r="Q1805" s="7" t="s">
        <v>82</v>
      </c>
      <c r="R1805" s="7" t="s">
        <v>83</v>
      </c>
      <c r="S1805" s="8" t="s">
        <v>84</v>
      </c>
      <c r="T1805" s="6">
        <v>10282</v>
      </c>
      <c r="U1805" s="9">
        <v>42104</v>
      </c>
      <c r="V1805" s="9">
        <v>42312</v>
      </c>
      <c r="W1805" s="9" t="s">
        <v>2882</v>
      </c>
      <c r="X1805" s="10">
        <f>NETWORKDAYS(Table1[[#This Row],[Order Date]],Table1[[#This Row],[Ship Date]])</f>
        <v>149</v>
      </c>
      <c r="Y1805" s="6">
        <v>772.04</v>
      </c>
      <c r="Z1805" s="6">
        <v>29</v>
      </c>
      <c r="AA1805" s="6">
        <v>9492.92</v>
      </c>
      <c r="AB1805" s="6">
        <v>328.09</v>
      </c>
    </row>
    <row r="1806" spans="1:28" ht="51.75" x14ac:dyDescent="0.45">
      <c r="A1806" s="6">
        <v>2430</v>
      </c>
      <c r="B1806" s="6">
        <v>91109</v>
      </c>
      <c r="C1806" s="7" t="s">
        <v>1996</v>
      </c>
      <c r="D1806" s="8" t="s">
        <v>42</v>
      </c>
      <c r="E1806" s="7" t="s">
        <v>147</v>
      </c>
      <c r="F1806" s="6">
        <v>0.04</v>
      </c>
      <c r="G1806" s="6">
        <v>7.08</v>
      </c>
      <c r="H1806" s="6">
        <v>2.35</v>
      </c>
      <c r="I1806" s="7" t="s">
        <v>43</v>
      </c>
      <c r="J1806" s="7" t="s">
        <v>87</v>
      </c>
      <c r="K1806" s="7" t="s">
        <v>45</v>
      </c>
      <c r="L1806" s="7" t="s">
        <v>105</v>
      </c>
      <c r="M1806" s="7" t="s">
        <v>56</v>
      </c>
      <c r="N1806" s="7" t="s">
        <v>2555</v>
      </c>
      <c r="O1806" s="6">
        <v>0.47</v>
      </c>
      <c r="P1806" s="7" t="s">
        <v>36</v>
      </c>
      <c r="Q1806" s="7" t="s">
        <v>49</v>
      </c>
      <c r="R1806" s="7" t="s">
        <v>236</v>
      </c>
      <c r="S1806" s="8" t="s">
        <v>1998</v>
      </c>
      <c r="T1806" s="6">
        <v>76541</v>
      </c>
      <c r="U1806" s="9">
        <v>42104</v>
      </c>
      <c r="V1806" s="9">
        <v>42312</v>
      </c>
      <c r="W1806" s="9" t="s">
        <v>2882</v>
      </c>
      <c r="X1806" s="10">
        <f>NETWORKDAYS(Table1[[#This Row],[Order Date]],Table1[[#This Row],[Ship Date]])</f>
        <v>149</v>
      </c>
      <c r="Y1806" s="6">
        <v>24.59</v>
      </c>
      <c r="Z1806" s="6">
        <v>7</v>
      </c>
      <c r="AA1806" s="6">
        <v>49.1</v>
      </c>
      <c r="AB1806" s="6">
        <v>7.04</v>
      </c>
    </row>
    <row r="1807" spans="1:28" ht="39" x14ac:dyDescent="0.45">
      <c r="A1807" s="6">
        <v>2999</v>
      </c>
      <c r="B1807" s="6">
        <v>87041</v>
      </c>
      <c r="C1807" s="7" t="s">
        <v>2925</v>
      </c>
      <c r="D1807" s="8" t="s">
        <v>42</v>
      </c>
      <c r="E1807" s="7" t="s">
        <v>147</v>
      </c>
      <c r="F1807" s="6">
        <v>0.03</v>
      </c>
      <c r="G1807" s="6">
        <v>10.98</v>
      </c>
      <c r="H1807" s="6">
        <v>3.37</v>
      </c>
      <c r="I1807" s="7" t="s">
        <v>43</v>
      </c>
      <c r="J1807" s="7" t="s">
        <v>44</v>
      </c>
      <c r="K1807" s="7" t="s">
        <v>45</v>
      </c>
      <c r="L1807" s="7" t="s">
        <v>519</v>
      </c>
      <c r="M1807" s="7" t="s">
        <v>94</v>
      </c>
      <c r="N1807" s="7" t="s">
        <v>2586</v>
      </c>
      <c r="O1807" s="6">
        <v>0.56999999999999995</v>
      </c>
      <c r="P1807" s="7" t="s">
        <v>36</v>
      </c>
      <c r="Q1807" s="7" t="s">
        <v>49</v>
      </c>
      <c r="R1807" s="7" t="s">
        <v>192</v>
      </c>
      <c r="S1807" s="8" t="s">
        <v>2926</v>
      </c>
      <c r="T1807" s="6">
        <v>48237</v>
      </c>
      <c r="U1807" s="9">
        <v>42104</v>
      </c>
      <c r="V1807" s="9">
        <v>42312</v>
      </c>
      <c r="W1807" s="9" t="s">
        <v>2882</v>
      </c>
      <c r="X1807" s="10">
        <f>NETWORKDAYS(Table1[[#This Row],[Order Date]],Table1[[#This Row],[Ship Date]])</f>
        <v>149</v>
      </c>
      <c r="Y1807" s="6">
        <v>11.82</v>
      </c>
      <c r="Z1807" s="6">
        <v>5</v>
      </c>
      <c r="AA1807" s="6">
        <v>56.19</v>
      </c>
      <c r="AB1807" s="6">
        <v>10.95</v>
      </c>
    </row>
    <row r="1808" spans="1:28" ht="26.25" x14ac:dyDescent="0.45">
      <c r="A1808" s="6">
        <v>62</v>
      </c>
      <c r="B1808" s="6">
        <v>87407</v>
      </c>
      <c r="C1808" s="7" t="s">
        <v>2068</v>
      </c>
      <c r="D1808" s="8" t="s">
        <v>42</v>
      </c>
      <c r="E1808" s="7" t="s">
        <v>70</v>
      </c>
      <c r="F1808" s="6">
        <v>0.02</v>
      </c>
      <c r="G1808" s="6">
        <v>5.98</v>
      </c>
      <c r="H1808" s="6">
        <v>5.15</v>
      </c>
      <c r="I1808" s="7" t="s">
        <v>43</v>
      </c>
      <c r="J1808" s="7" t="s">
        <v>62</v>
      </c>
      <c r="K1808" s="7" t="s">
        <v>45</v>
      </c>
      <c r="L1808" s="7" t="s">
        <v>55</v>
      </c>
      <c r="M1808" s="7" t="s">
        <v>47</v>
      </c>
      <c r="N1808" s="7" t="s">
        <v>2152</v>
      </c>
      <c r="O1808" s="6">
        <v>0.36</v>
      </c>
      <c r="P1808" s="7" t="s">
        <v>36</v>
      </c>
      <c r="Q1808" s="7" t="s">
        <v>49</v>
      </c>
      <c r="R1808" s="7" t="s">
        <v>236</v>
      </c>
      <c r="S1808" s="8" t="s">
        <v>2070</v>
      </c>
      <c r="T1808" s="6">
        <v>78664</v>
      </c>
      <c r="U1808" s="9">
        <v>42133</v>
      </c>
      <c r="V1808" s="9">
        <v>42313</v>
      </c>
      <c r="W1808" s="9" t="s">
        <v>2882</v>
      </c>
      <c r="X1808" s="10">
        <f>NETWORKDAYS(Table1[[#This Row],[Order Date]],Table1[[#This Row],[Ship Date]])</f>
        <v>129</v>
      </c>
      <c r="Y1808" s="6">
        <v>2.14</v>
      </c>
      <c r="Z1808" s="6">
        <v>3</v>
      </c>
      <c r="AA1808" s="6">
        <v>22.85</v>
      </c>
      <c r="AB1808" s="6">
        <v>5.96</v>
      </c>
    </row>
    <row r="1809" spans="1:28" ht="51.75" x14ac:dyDescent="0.45">
      <c r="A1809" s="6">
        <v>1650</v>
      </c>
      <c r="B1809" s="6">
        <v>91042</v>
      </c>
      <c r="C1809" s="7" t="s">
        <v>2927</v>
      </c>
      <c r="D1809" s="8" t="s">
        <v>28</v>
      </c>
      <c r="E1809" s="7" t="s">
        <v>70</v>
      </c>
      <c r="F1809" s="6">
        <v>0.08</v>
      </c>
      <c r="G1809" s="6">
        <v>65.989999999999995</v>
      </c>
      <c r="H1809" s="6">
        <v>8.99</v>
      </c>
      <c r="I1809" s="7" t="s">
        <v>54</v>
      </c>
      <c r="J1809" s="7" t="s">
        <v>62</v>
      </c>
      <c r="K1809" s="7" t="s">
        <v>71</v>
      </c>
      <c r="L1809" s="7" t="s">
        <v>234</v>
      </c>
      <c r="M1809" s="7" t="s">
        <v>47</v>
      </c>
      <c r="N1809" s="7" t="s">
        <v>2339</v>
      </c>
      <c r="O1809" s="6">
        <v>0.55000000000000004</v>
      </c>
      <c r="P1809" s="7" t="s">
        <v>36</v>
      </c>
      <c r="Q1809" s="7" t="s">
        <v>37</v>
      </c>
      <c r="R1809" s="7" t="s">
        <v>65</v>
      </c>
      <c r="S1809" s="8" t="s">
        <v>2928</v>
      </c>
      <c r="T1809" s="6">
        <v>27203</v>
      </c>
      <c r="U1809" s="9">
        <v>42133</v>
      </c>
      <c r="V1809" s="9">
        <v>42313</v>
      </c>
      <c r="W1809" s="9" t="s">
        <v>2882</v>
      </c>
      <c r="X1809" s="10">
        <f>NETWORKDAYS(Table1[[#This Row],[Order Date]],Table1[[#This Row],[Ship Date]])</f>
        <v>129</v>
      </c>
      <c r="Y1809" s="6">
        <v>-135.226</v>
      </c>
      <c r="Z1809" s="6">
        <v>8</v>
      </c>
      <c r="AA1809" s="6">
        <v>417.47</v>
      </c>
      <c r="AB1809" s="6">
        <v>65.91</v>
      </c>
    </row>
    <row r="1810" spans="1:28" ht="90" x14ac:dyDescent="0.45">
      <c r="A1810" s="6">
        <v>43</v>
      </c>
      <c r="B1810" s="6">
        <v>91454</v>
      </c>
      <c r="C1810" s="7" t="s">
        <v>2929</v>
      </c>
      <c r="D1810" s="8" t="s">
        <v>53</v>
      </c>
      <c r="E1810" s="7" t="s">
        <v>70</v>
      </c>
      <c r="F1810" s="6">
        <v>0</v>
      </c>
      <c r="G1810" s="6">
        <v>99.99</v>
      </c>
      <c r="H1810" s="6">
        <v>19.989999999999998</v>
      </c>
      <c r="I1810" s="7" t="s">
        <v>43</v>
      </c>
      <c r="J1810" s="7" t="s">
        <v>44</v>
      </c>
      <c r="K1810" s="7" t="s">
        <v>71</v>
      </c>
      <c r="L1810" s="7" t="s">
        <v>72</v>
      </c>
      <c r="M1810" s="7" t="s">
        <v>47</v>
      </c>
      <c r="N1810" s="7" t="s">
        <v>895</v>
      </c>
      <c r="O1810" s="6">
        <v>0.52</v>
      </c>
      <c r="P1810" s="7" t="s">
        <v>36</v>
      </c>
      <c r="Q1810" s="7" t="s">
        <v>58</v>
      </c>
      <c r="R1810" s="7" t="s">
        <v>90</v>
      </c>
      <c r="S1810" s="8" t="s">
        <v>1738</v>
      </c>
      <c r="T1810" s="6">
        <v>98052</v>
      </c>
      <c r="U1810" s="9">
        <v>42134</v>
      </c>
      <c r="V1810" s="9">
        <v>42313</v>
      </c>
      <c r="W1810" s="9" t="s">
        <v>2882</v>
      </c>
      <c r="X1810" s="10">
        <f>NETWORKDAYS(Table1[[#This Row],[Order Date]],Table1[[#This Row],[Ship Date]])</f>
        <v>129</v>
      </c>
      <c r="Y1810" s="6">
        <v>25.913820000000001</v>
      </c>
      <c r="Z1810" s="6">
        <v>6</v>
      </c>
      <c r="AA1810" s="6">
        <v>647.07000000000005</v>
      </c>
      <c r="AB1810" s="6">
        <v>99.99</v>
      </c>
    </row>
    <row r="1811" spans="1:28" ht="51.75" x14ac:dyDescent="0.45">
      <c r="A1811" s="6">
        <v>3283</v>
      </c>
      <c r="B1811" s="6">
        <v>90753</v>
      </c>
      <c r="C1811" s="7" t="s">
        <v>449</v>
      </c>
      <c r="D1811" s="8" t="s">
        <v>28</v>
      </c>
      <c r="E1811" s="7" t="s">
        <v>70</v>
      </c>
      <c r="F1811" s="6">
        <v>0.03</v>
      </c>
      <c r="G1811" s="6">
        <v>17.48</v>
      </c>
      <c r="H1811" s="6">
        <v>1.99</v>
      </c>
      <c r="I1811" s="7" t="s">
        <v>43</v>
      </c>
      <c r="J1811" s="7" t="s">
        <v>62</v>
      </c>
      <c r="K1811" s="7" t="s">
        <v>71</v>
      </c>
      <c r="L1811" s="7" t="s">
        <v>93</v>
      </c>
      <c r="M1811" s="7" t="s">
        <v>94</v>
      </c>
      <c r="N1811" s="7" t="s">
        <v>95</v>
      </c>
      <c r="O1811" s="6">
        <v>0.45</v>
      </c>
      <c r="P1811" s="7" t="s">
        <v>36</v>
      </c>
      <c r="Q1811" s="7" t="s">
        <v>37</v>
      </c>
      <c r="R1811" s="7" t="s">
        <v>96</v>
      </c>
      <c r="S1811" s="8" t="s">
        <v>451</v>
      </c>
      <c r="T1811" s="6">
        <v>33156</v>
      </c>
      <c r="U1811" s="9">
        <v>42134</v>
      </c>
      <c r="V1811" s="9">
        <v>42313</v>
      </c>
      <c r="W1811" s="9" t="s">
        <v>2882</v>
      </c>
      <c r="X1811" s="10">
        <f>NETWORKDAYS(Table1[[#This Row],[Order Date]],Table1[[#This Row],[Ship Date]])</f>
        <v>129</v>
      </c>
      <c r="Y1811" s="6">
        <v>710.80740000000003</v>
      </c>
      <c r="Z1811" s="6">
        <v>31</v>
      </c>
      <c r="AA1811" s="6">
        <v>537.79999999999995</v>
      </c>
      <c r="AB1811" s="6">
        <v>17.45</v>
      </c>
    </row>
    <row r="1812" spans="1:28" ht="51.75" x14ac:dyDescent="0.45">
      <c r="A1812" s="6">
        <v>1609</v>
      </c>
      <c r="B1812" s="6">
        <v>87824</v>
      </c>
      <c r="C1812" s="7" t="s">
        <v>936</v>
      </c>
      <c r="D1812" s="8" t="s">
        <v>53</v>
      </c>
      <c r="E1812" s="7" t="s">
        <v>70</v>
      </c>
      <c r="F1812" s="6">
        <v>0.03</v>
      </c>
      <c r="G1812" s="6">
        <v>9.7100000000000009</v>
      </c>
      <c r="H1812" s="6">
        <v>9.4499999999999993</v>
      </c>
      <c r="I1812" s="7" t="s">
        <v>43</v>
      </c>
      <c r="J1812" s="7" t="s">
        <v>44</v>
      </c>
      <c r="K1812" s="7" t="s">
        <v>45</v>
      </c>
      <c r="L1812" s="7" t="s">
        <v>187</v>
      </c>
      <c r="M1812" s="7" t="s">
        <v>47</v>
      </c>
      <c r="N1812" s="7" t="s">
        <v>1110</v>
      </c>
      <c r="O1812" s="6">
        <v>0.6</v>
      </c>
      <c r="P1812" s="7" t="s">
        <v>36</v>
      </c>
      <c r="Q1812" s="7" t="s">
        <v>58</v>
      </c>
      <c r="R1812" s="7" t="s">
        <v>59</v>
      </c>
      <c r="S1812" s="8" t="s">
        <v>937</v>
      </c>
      <c r="T1812" s="6">
        <v>95823</v>
      </c>
      <c r="U1812" s="9">
        <v>42135</v>
      </c>
      <c r="V1812" s="9">
        <v>42313</v>
      </c>
      <c r="W1812" s="9" t="s">
        <v>2882</v>
      </c>
      <c r="X1812" s="10">
        <f>NETWORKDAYS(Table1[[#This Row],[Order Date]],Table1[[#This Row],[Ship Date]])</f>
        <v>129</v>
      </c>
      <c r="Y1812" s="6">
        <v>-36.9</v>
      </c>
      <c r="Z1812" s="6">
        <v>2</v>
      </c>
      <c r="AA1812" s="6">
        <v>23.56</v>
      </c>
      <c r="AB1812" s="6">
        <v>9.68</v>
      </c>
    </row>
    <row r="1813" spans="1:28" ht="64.5" x14ac:dyDescent="0.45">
      <c r="A1813" s="6">
        <v>2464</v>
      </c>
      <c r="B1813" s="6">
        <v>88713</v>
      </c>
      <c r="C1813" s="7" t="s">
        <v>1603</v>
      </c>
      <c r="D1813" s="8" t="s">
        <v>28</v>
      </c>
      <c r="E1813" s="7" t="s">
        <v>70</v>
      </c>
      <c r="F1813" s="6">
        <v>0.08</v>
      </c>
      <c r="G1813" s="6">
        <v>227.55</v>
      </c>
      <c r="H1813" s="6">
        <v>32.479999999999997</v>
      </c>
      <c r="I1813" s="7" t="s">
        <v>30</v>
      </c>
      <c r="J1813" s="7" t="s">
        <v>44</v>
      </c>
      <c r="K1813" s="7" t="s">
        <v>32</v>
      </c>
      <c r="L1813" s="7" t="s">
        <v>33</v>
      </c>
      <c r="M1813" s="7" t="s">
        <v>34</v>
      </c>
      <c r="N1813" s="7" t="s">
        <v>2930</v>
      </c>
      <c r="O1813" s="6">
        <v>0.68</v>
      </c>
      <c r="P1813" s="7" t="s">
        <v>36</v>
      </c>
      <c r="Q1813" s="7" t="s">
        <v>37</v>
      </c>
      <c r="R1813" s="7" t="s">
        <v>787</v>
      </c>
      <c r="S1813" s="8" t="s">
        <v>1605</v>
      </c>
      <c r="T1813" s="6">
        <v>71111</v>
      </c>
      <c r="U1813" s="9">
        <v>42135</v>
      </c>
      <c r="V1813" s="9">
        <v>42313</v>
      </c>
      <c r="W1813" s="9" t="s">
        <v>2882</v>
      </c>
      <c r="X1813" s="10">
        <f>NETWORKDAYS(Table1[[#This Row],[Order Date]],Table1[[#This Row],[Ship Date]])</f>
        <v>129</v>
      </c>
      <c r="Y1813" s="6">
        <v>-570.16959999999995</v>
      </c>
      <c r="Z1813" s="6">
        <v>16</v>
      </c>
      <c r="AA1813" s="6">
        <v>2849.64</v>
      </c>
      <c r="AB1813" s="6">
        <v>227.47</v>
      </c>
    </row>
    <row r="1814" spans="1:28" ht="64.5" x14ac:dyDescent="0.45">
      <c r="A1814" s="6">
        <v>1693</v>
      </c>
      <c r="B1814" s="6">
        <v>90190</v>
      </c>
      <c r="C1814" s="7" t="s">
        <v>1665</v>
      </c>
      <c r="D1814" s="8" t="s">
        <v>28</v>
      </c>
      <c r="E1814" s="7" t="s">
        <v>79</v>
      </c>
      <c r="F1814" s="6">
        <v>0.01</v>
      </c>
      <c r="G1814" s="6">
        <v>15.67</v>
      </c>
      <c r="H1814" s="6">
        <v>1.39</v>
      </c>
      <c r="I1814" s="7" t="s">
        <v>54</v>
      </c>
      <c r="J1814" s="7" t="s">
        <v>44</v>
      </c>
      <c r="K1814" s="7" t="s">
        <v>45</v>
      </c>
      <c r="L1814" s="7" t="s">
        <v>423</v>
      </c>
      <c r="M1814" s="7" t="s">
        <v>47</v>
      </c>
      <c r="N1814" s="7" t="s">
        <v>2742</v>
      </c>
      <c r="O1814" s="6">
        <v>0.38</v>
      </c>
      <c r="P1814" s="7" t="s">
        <v>36</v>
      </c>
      <c r="Q1814" s="7" t="s">
        <v>37</v>
      </c>
      <c r="R1814" s="7" t="s">
        <v>169</v>
      </c>
      <c r="S1814" s="8" t="s">
        <v>1667</v>
      </c>
      <c r="T1814" s="6">
        <v>20190</v>
      </c>
      <c r="U1814" s="9">
        <v>42135</v>
      </c>
      <c r="V1814" s="9">
        <v>42313</v>
      </c>
      <c r="W1814" s="9" t="s">
        <v>2882</v>
      </c>
      <c r="X1814" s="10">
        <f>NETWORKDAYS(Table1[[#This Row],[Order Date]],Table1[[#This Row],[Ship Date]])</f>
        <v>129</v>
      </c>
      <c r="Y1814" s="6">
        <v>-273.98</v>
      </c>
      <c r="Z1814" s="6">
        <v>11</v>
      </c>
      <c r="AA1814" s="6">
        <v>188.09</v>
      </c>
      <c r="AB1814" s="6">
        <v>15.66</v>
      </c>
    </row>
    <row r="1815" spans="1:28" ht="77.25" x14ac:dyDescent="0.45">
      <c r="A1815" s="6">
        <v>3005</v>
      </c>
      <c r="B1815" s="6">
        <v>91389</v>
      </c>
      <c r="C1815" s="7" t="s">
        <v>2931</v>
      </c>
      <c r="D1815" s="8" t="s">
        <v>53</v>
      </c>
      <c r="E1815" s="7" t="s">
        <v>29</v>
      </c>
      <c r="F1815" s="6">
        <v>0.05</v>
      </c>
      <c r="G1815" s="6">
        <v>122.99</v>
      </c>
      <c r="H1815" s="6">
        <v>19.989999999999998</v>
      </c>
      <c r="I1815" s="7" t="s">
        <v>54</v>
      </c>
      <c r="J1815" s="7" t="s">
        <v>62</v>
      </c>
      <c r="K1815" s="7" t="s">
        <v>45</v>
      </c>
      <c r="L1815" s="7" t="s">
        <v>46</v>
      </c>
      <c r="M1815" s="7" t="s">
        <v>47</v>
      </c>
      <c r="N1815" s="7" t="s">
        <v>1904</v>
      </c>
      <c r="O1815" s="6">
        <v>0.37</v>
      </c>
      <c r="P1815" s="7" t="s">
        <v>36</v>
      </c>
      <c r="Q1815" s="7" t="s">
        <v>58</v>
      </c>
      <c r="R1815" s="7" t="s">
        <v>184</v>
      </c>
      <c r="S1815" s="8" t="s">
        <v>1984</v>
      </c>
      <c r="T1815" s="6">
        <v>83814</v>
      </c>
      <c r="U1815" s="9">
        <v>42163</v>
      </c>
      <c r="V1815" s="9">
        <v>42314</v>
      </c>
      <c r="W1815" s="9" t="s">
        <v>2882</v>
      </c>
      <c r="X1815" s="10">
        <f>NETWORKDAYS(Table1[[#This Row],[Order Date]],Table1[[#This Row],[Ship Date]])</f>
        <v>110</v>
      </c>
      <c r="Y1815" s="6">
        <v>1039.7541000000001</v>
      </c>
      <c r="Z1815" s="6">
        <v>12</v>
      </c>
      <c r="AA1815" s="6">
        <v>1506.89</v>
      </c>
      <c r="AB1815" s="6">
        <v>122.94</v>
      </c>
    </row>
    <row r="1816" spans="1:28" ht="64.5" x14ac:dyDescent="0.45">
      <c r="A1816" s="6">
        <v>349</v>
      </c>
      <c r="B1816" s="6">
        <v>17446</v>
      </c>
      <c r="C1816" s="7" t="s">
        <v>98</v>
      </c>
      <c r="D1816" s="8" t="s">
        <v>28</v>
      </c>
      <c r="E1816" s="7" t="s">
        <v>29</v>
      </c>
      <c r="F1816" s="6">
        <v>0</v>
      </c>
      <c r="G1816" s="6">
        <v>8.34</v>
      </c>
      <c r="H1816" s="6">
        <v>2.64</v>
      </c>
      <c r="I1816" s="7" t="s">
        <v>54</v>
      </c>
      <c r="J1816" s="7" t="s">
        <v>87</v>
      </c>
      <c r="K1816" s="7" t="s">
        <v>45</v>
      </c>
      <c r="L1816" s="7" t="s">
        <v>519</v>
      </c>
      <c r="M1816" s="7" t="s">
        <v>94</v>
      </c>
      <c r="N1816" s="7" t="s">
        <v>600</v>
      </c>
      <c r="O1816" s="6">
        <v>0.59</v>
      </c>
      <c r="P1816" s="7" t="s">
        <v>36</v>
      </c>
      <c r="Q1816" s="7" t="s">
        <v>37</v>
      </c>
      <c r="R1816" s="7" t="s">
        <v>96</v>
      </c>
      <c r="S1816" s="8" t="s">
        <v>101</v>
      </c>
      <c r="T1816" s="6">
        <v>33132</v>
      </c>
      <c r="U1816" s="9">
        <v>42164</v>
      </c>
      <c r="V1816" s="9">
        <v>42314</v>
      </c>
      <c r="W1816" s="9" t="s">
        <v>2882</v>
      </c>
      <c r="X1816" s="10">
        <f>NETWORKDAYS(Table1[[#This Row],[Order Date]],Table1[[#This Row],[Ship Date]])</f>
        <v>109</v>
      </c>
      <c r="Y1816" s="6">
        <v>5.8624999999999998</v>
      </c>
      <c r="Z1816" s="6">
        <v>23</v>
      </c>
      <c r="AA1816" s="6">
        <v>212.89</v>
      </c>
      <c r="AB1816" s="6">
        <v>8.34</v>
      </c>
    </row>
    <row r="1817" spans="1:28" ht="64.5" x14ac:dyDescent="0.45">
      <c r="A1817" s="6">
        <v>351</v>
      </c>
      <c r="B1817" s="6">
        <v>88685</v>
      </c>
      <c r="C1817" s="7" t="s">
        <v>102</v>
      </c>
      <c r="D1817" s="8" t="s">
        <v>78</v>
      </c>
      <c r="E1817" s="7" t="s">
        <v>29</v>
      </c>
      <c r="F1817" s="6">
        <v>0</v>
      </c>
      <c r="G1817" s="6">
        <v>8.34</v>
      </c>
      <c r="H1817" s="6">
        <v>2.64</v>
      </c>
      <c r="I1817" s="7" t="s">
        <v>54</v>
      </c>
      <c r="J1817" s="7" t="s">
        <v>87</v>
      </c>
      <c r="K1817" s="7" t="s">
        <v>45</v>
      </c>
      <c r="L1817" s="7" t="s">
        <v>519</v>
      </c>
      <c r="M1817" s="7" t="s">
        <v>94</v>
      </c>
      <c r="N1817" s="7" t="s">
        <v>600</v>
      </c>
      <c r="O1817" s="6">
        <v>0.59</v>
      </c>
      <c r="P1817" s="7" t="s">
        <v>36</v>
      </c>
      <c r="Q1817" s="7" t="s">
        <v>82</v>
      </c>
      <c r="R1817" s="7" t="s">
        <v>83</v>
      </c>
      <c r="S1817" s="8" t="s">
        <v>103</v>
      </c>
      <c r="T1817" s="6">
        <v>13601</v>
      </c>
      <c r="U1817" s="9">
        <v>42164</v>
      </c>
      <c r="V1817" s="9">
        <v>42314</v>
      </c>
      <c r="W1817" s="9" t="s">
        <v>2882</v>
      </c>
      <c r="X1817" s="10">
        <f>NETWORKDAYS(Table1[[#This Row],[Order Date]],Table1[[#This Row],[Ship Date]])</f>
        <v>109</v>
      </c>
      <c r="Y1817" s="6">
        <v>10.5</v>
      </c>
      <c r="Z1817" s="6">
        <v>6</v>
      </c>
      <c r="AA1817" s="6">
        <v>55.54</v>
      </c>
      <c r="AB1817" s="6">
        <v>8.34</v>
      </c>
    </row>
    <row r="1818" spans="1:28" ht="26.25" x14ac:dyDescent="0.45">
      <c r="A1818" s="6">
        <v>2584</v>
      </c>
      <c r="B1818" s="6">
        <v>89658</v>
      </c>
      <c r="C1818" s="7" t="s">
        <v>2932</v>
      </c>
      <c r="D1818" s="8" t="s">
        <v>42</v>
      </c>
      <c r="E1818" s="7" t="s">
        <v>29</v>
      </c>
      <c r="F1818" s="6">
        <v>0.04</v>
      </c>
      <c r="G1818" s="6">
        <v>6.3</v>
      </c>
      <c r="H1818" s="6">
        <v>0.5</v>
      </c>
      <c r="I1818" s="7" t="s">
        <v>43</v>
      </c>
      <c r="J1818" s="7" t="s">
        <v>87</v>
      </c>
      <c r="K1818" s="7" t="s">
        <v>45</v>
      </c>
      <c r="L1818" s="7" t="s">
        <v>121</v>
      </c>
      <c r="M1818" s="7" t="s">
        <v>47</v>
      </c>
      <c r="N1818" s="7" t="s">
        <v>340</v>
      </c>
      <c r="O1818" s="6">
        <v>0.39</v>
      </c>
      <c r="P1818" s="7" t="s">
        <v>36</v>
      </c>
      <c r="Q1818" s="7" t="s">
        <v>49</v>
      </c>
      <c r="R1818" s="7" t="s">
        <v>192</v>
      </c>
      <c r="S1818" s="8" t="s">
        <v>2933</v>
      </c>
      <c r="T1818" s="6">
        <v>48141</v>
      </c>
      <c r="U1818" s="9">
        <v>42164</v>
      </c>
      <c r="V1818" s="9">
        <v>42314</v>
      </c>
      <c r="W1818" s="9" t="s">
        <v>2882</v>
      </c>
      <c r="X1818" s="10">
        <f>NETWORKDAYS(Table1[[#This Row],[Order Date]],Table1[[#This Row],[Ship Date]])</f>
        <v>109</v>
      </c>
      <c r="Y1818" s="6">
        <v>67.606200000000001</v>
      </c>
      <c r="Z1818" s="6">
        <v>15</v>
      </c>
      <c r="AA1818" s="6">
        <v>97.98</v>
      </c>
      <c r="AB1818" s="6">
        <v>6.26</v>
      </c>
    </row>
    <row r="1819" spans="1:28" ht="77.25" x14ac:dyDescent="0.45">
      <c r="A1819" s="6">
        <v>218</v>
      </c>
      <c r="B1819" s="6">
        <v>88048</v>
      </c>
      <c r="C1819" s="7" t="s">
        <v>2934</v>
      </c>
      <c r="D1819" s="8" t="s">
        <v>53</v>
      </c>
      <c r="E1819" s="7" t="s">
        <v>86</v>
      </c>
      <c r="F1819" s="6">
        <v>0.05</v>
      </c>
      <c r="G1819" s="6">
        <v>119.99</v>
      </c>
      <c r="H1819" s="6">
        <v>56.14</v>
      </c>
      <c r="I1819" s="7" t="s">
        <v>30</v>
      </c>
      <c r="J1819" s="7" t="s">
        <v>44</v>
      </c>
      <c r="K1819" s="7" t="s">
        <v>71</v>
      </c>
      <c r="L1819" s="7" t="s">
        <v>72</v>
      </c>
      <c r="M1819" s="7" t="s">
        <v>34</v>
      </c>
      <c r="N1819" s="7" t="s">
        <v>1236</v>
      </c>
      <c r="O1819" s="6">
        <v>0.39</v>
      </c>
      <c r="P1819" s="7" t="s">
        <v>36</v>
      </c>
      <c r="Q1819" s="7" t="s">
        <v>58</v>
      </c>
      <c r="R1819" s="7" t="s">
        <v>114</v>
      </c>
      <c r="S1819" s="8" t="s">
        <v>2437</v>
      </c>
      <c r="T1819" s="6">
        <v>84107</v>
      </c>
      <c r="U1819" s="9">
        <v>42164</v>
      </c>
      <c r="V1819" s="9">
        <v>42314</v>
      </c>
      <c r="W1819" s="9" t="s">
        <v>2882</v>
      </c>
      <c r="X1819" s="10">
        <f>NETWORKDAYS(Table1[[#This Row],[Order Date]],Table1[[#This Row],[Ship Date]])</f>
        <v>109</v>
      </c>
      <c r="Y1819" s="6">
        <v>-102.5121</v>
      </c>
      <c r="Z1819" s="6">
        <v>6</v>
      </c>
      <c r="AA1819" s="6">
        <v>730.37</v>
      </c>
      <c r="AB1819" s="6">
        <v>119.94</v>
      </c>
    </row>
    <row r="1820" spans="1:28" ht="64.5" x14ac:dyDescent="0.45">
      <c r="A1820" s="6">
        <v>3361</v>
      </c>
      <c r="B1820" s="6">
        <v>91438</v>
      </c>
      <c r="C1820" s="7" t="s">
        <v>1717</v>
      </c>
      <c r="D1820" s="8" t="s">
        <v>42</v>
      </c>
      <c r="E1820" s="7" t="s">
        <v>86</v>
      </c>
      <c r="F1820" s="6">
        <v>0.03</v>
      </c>
      <c r="G1820" s="6">
        <v>4.9800000000000004</v>
      </c>
      <c r="H1820" s="6">
        <v>4.95</v>
      </c>
      <c r="I1820" s="7" t="s">
        <v>43</v>
      </c>
      <c r="J1820" s="7" t="s">
        <v>87</v>
      </c>
      <c r="K1820" s="7" t="s">
        <v>45</v>
      </c>
      <c r="L1820" s="7" t="s">
        <v>46</v>
      </c>
      <c r="M1820" s="7" t="s">
        <v>47</v>
      </c>
      <c r="N1820" s="7" t="s">
        <v>2775</v>
      </c>
      <c r="O1820" s="6">
        <v>0.37</v>
      </c>
      <c r="P1820" s="7" t="s">
        <v>36</v>
      </c>
      <c r="Q1820" s="7" t="s">
        <v>49</v>
      </c>
      <c r="R1820" s="7" t="s">
        <v>200</v>
      </c>
      <c r="S1820" s="8" t="s">
        <v>1719</v>
      </c>
      <c r="T1820" s="6">
        <v>53095</v>
      </c>
      <c r="U1820" s="9">
        <v>42164</v>
      </c>
      <c r="V1820" s="9">
        <v>42314</v>
      </c>
      <c r="W1820" s="9" t="s">
        <v>2882</v>
      </c>
      <c r="X1820" s="10">
        <f>NETWORKDAYS(Table1[[#This Row],[Order Date]],Table1[[#This Row],[Ship Date]])</f>
        <v>109</v>
      </c>
      <c r="Y1820" s="6">
        <v>-47.995249999999999</v>
      </c>
      <c r="Z1820" s="6">
        <v>19</v>
      </c>
      <c r="AA1820" s="6">
        <v>95</v>
      </c>
      <c r="AB1820" s="6">
        <v>4.95</v>
      </c>
    </row>
    <row r="1821" spans="1:28" ht="64.5" x14ac:dyDescent="0.45">
      <c r="A1821" s="6">
        <v>3079</v>
      </c>
      <c r="B1821" s="6">
        <v>48483</v>
      </c>
      <c r="C1821" s="7" t="s">
        <v>728</v>
      </c>
      <c r="D1821" s="8" t="s">
        <v>78</v>
      </c>
      <c r="E1821" s="7" t="s">
        <v>29</v>
      </c>
      <c r="F1821" s="6">
        <v>0</v>
      </c>
      <c r="G1821" s="6">
        <v>2.21</v>
      </c>
      <c r="H1821" s="6">
        <v>1</v>
      </c>
      <c r="I1821" s="7" t="s">
        <v>54</v>
      </c>
      <c r="J1821" s="7" t="s">
        <v>31</v>
      </c>
      <c r="K1821" s="7" t="s">
        <v>45</v>
      </c>
      <c r="L1821" s="7" t="s">
        <v>105</v>
      </c>
      <c r="M1821" s="7" t="s">
        <v>56</v>
      </c>
      <c r="N1821" s="7" t="s">
        <v>2935</v>
      </c>
      <c r="O1821" s="6">
        <v>0.38</v>
      </c>
      <c r="P1821" s="7" t="s">
        <v>36</v>
      </c>
      <c r="Q1821" s="7" t="s">
        <v>82</v>
      </c>
      <c r="R1821" s="7" t="s">
        <v>291</v>
      </c>
      <c r="S1821" s="8" t="s">
        <v>729</v>
      </c>
      <c r="T1821" s="6">
        <v>19112</v>
      </c>
      <c r="U1821" s="9">
        <v>42165</v>
      </c>
      <c r="V1821" s="9">
        <v>42314</v>
      </c>
      <c r="W1821" s="9" t="s">
        <v>2882</v>
      </c>
      <c r="X1821" s="10">
        <f>NETWORKDAYS(Table1[[#This Row],[Order Date]],Table1[[#This Row],[Ship Date]])</f>
        <v>108</v>
      </c>
      <c r="Y1821" s="6">
        <v>10.01</v>
      </c>
      <c r="Z1821" s="6">
        <v>33</v>
      </c>
      <c r="AA1821" s="6">
        <v>87.18</v>
      </c>
      <c r="AB1821" s="6">
        <v>2.21</v>
      </c>
    </row>
    <row r="1822" spans="1:28" ht="64.5" x14ac:dyDescent="0.45">
      <c r="A1822" s="6">
        <v>254</v>
      </c>
      <c r="B1822" s="6">
        <v>86268</v>
      </c>
      <c r="C1822" s="7" t="s">
        <v>2936</v>
      </c>
      <c r="D1822" s="8" t="s">
        <v>53</v>
      </c>
      <c r="E1822" s="7" t="s">
        <v>86</v>
      </c>
      <c r="F1822" s="6">
        <v>0.1</v>
      </c>
      <c r="G1822" s="6">
        <v>280.98</v>
      </c>
      <c r="H1822" s="6">
        <v>35.67</v>
      </c>
      <c r="I1822" s="7" t="s">
        <v>30</v>
      </c>
      <c r="J1822" s="7" t="s">
        <v>87</v>
      </c>
      <c r="K1822" s="7" t="s">
        <v>32</v>
      </c>
      <c r="L1822" s="7" t="s">
        <v>33</v>
      </c>
      <c r="M1822" s="7" t="s">
        <v>34</v>
      </c>
      <c r="N1822" s="7" t="s">
        <v>2937</v>
      </c>
      <c r="O1822" s="6">
        <v>0.66</v>
      </c>
      <c r="P1822" s="7" t="s">
        <v>36</v>
      </c>
      <c r="Q1822" s="7" t="s">
        <v>58</v>
      </c>
      <c r="R1822" s="7" t="s">
        <v>442</v>
      </c>
      <c r="S1822" s="8" t="s">
        <v>2938</v>
      </c>
      <c r="T1822" s="6">
        <v>80126</v>
      </c>
      <c r="U1822" s="9">
        <v>42165</v>
      </c>
      <c r="V1822" s="9">
        <v>42314</v>
      </c>
      <c r="W1822" s="9" t="s">
        <v>2882</v>
      </c>
      <c r="X1822" s="10">
        <f>NETWORKDAYS(Table1[[#This Row],[Order Date]],Table1[[#This Row],[Ship Date]])</f>
        <v>108</v>
      </c>
      <c r="Y1822" s="6">
        <v>-53.744999999999997</v>
      </c>
      <c r="Z1822" s="6">
        <v>5</v>
      </c>
      <c r="AA1822" s="6">
        <v>1332.82</v>
      </c>
      <c r="AB1822" s="6">
        <v>280.88</v>
      </c>
    </row>
    <row r="1823" spans="1:28" ht="77.25" x14ac:dyDescent="0.45">
      <c r="A1823" s="6">
        <v>2431</v>
      </c>
      <c r="B1823" s="6">
        <v>24869</v>
      </c>
      <c r="C1823" s="7" t="s">
        <v>2731</v>
      </c>
      <c r="D1823" s="8" t="s">
        <v>53</v>
      </c>
      <c r="E1823" s="7" t="s">
        <v>147</v>
      </c>
      <c r="F1823" s="6">
        <v>0.05</v>
      </c>
      <c r="G1823" s="6">
        <v>8.85</v>
      </c>
      <c r="H1823" s="6">
        <v>5.6</v>
      </c>
      <c r="I1823" s="7" t="s">
        <v>43</v>
      </c>
      <c r="J1823" s="7" t="s">
        <v>44</v>
      </c>
      <c r="K1823" s="7" t="s">
        <v>45</v>
      </c>
      <c r="L1823" s="7" t="s">
        <v>46</v>
      </c>
      <c r="M1823" s="7" t="s">
        <v>47</v>
      </c>
      <c r="N1823" s="7" t="s">
        <v>2939</v>
      </c>
      <c r="O1823" s="6">
        <v>0.36</v>
      </c>
      <c r="P1823" s="7" t="s">
        <v>36</v>
      </c>
      <c r="Q1823" s="7" t="s">
        <v>58</v>
      </c>
      <c r="R1823" s="7" t="s">
        <v>59</v>
      </c>
      <c r="S1823" s="8" t="s">
        <v>68</v>
      </c>
      <c r="T1823" s="6">
        <v>90004</v>
      </c>
      <c r="U1823" s="9">
        <v>42165</v>
      </c>
      <c r="V1823" s="9">
        <v>42314</v>
      </c>
      <c r="W1823" s="9" t="s">
        <v>2882</v>
      </c>
      <c r="X1823" s="10">
        <f>NETWORKDAYS(Table1[[#This Row],[Order Date]],Table1[[#This Row],[Ship Date]])</f>
        <v>108</v>
      </c>
      <c r="Y1823" s="6">
        <v>-9.1769999999999996</v>
      </c>
      <c r="Z1823" s="6">
        <v>21</v>
      </c>
      <c r="AA1823" s="6">
        <v>199.08</v>
      </c>
      <c r="AB1823" s="6">
        <v>8.8000000000000007</v>
      </c>
    </row>
    <row r="1824" spans="1:28" ht="77.25" x14ac:dyDescent="0.45">
      <c r="A1824" s="6">
        <v>2433</v>
      </c>
      <c r="B1824" s="6">
        <v>89095</v>
      </c>
      <c r="C1824" s="7" t="s">
        <v>2940</v>
      </c>
      <c r="D1824" s="8" t="s">
        <v>42</v>
      </c>
      <c r="E1824" s="7" t="s">
        <v>147</v>
      </c>
      <c r="F1824" s="6">
        <v>0.05</v>
      </c>
      <c r="G1824" s="6">
        <v>8.85</v>
      </c>
      <c r="H1824" s="6">
        <v>5.6</v>
      </c>
      <c r="I1824" s="7" t="s">
        <v>43</v>
      </c>
      <c r="J1824" s="7" t="s">
        <v>44</v>
      </c>
      <c r="K1824" s="7" t="s">
        <v>45</v>
      </c>
      <c r="L1824" s="7" t="s">
        <v>46</v>
      </c>
      <c r="M1824" s="7" t="s">
        <v>47</v>
      </c>
      <c r="N1824" s="7" t="s">
        <v>2939</v>
      </c>
      <c r="O1824" s="6">
        <v>0.36</v>
      </c>
      <c r="P1824" s="7" t="s">
        <v>36</v>
      </c>
      <c r="Q1824" s="7" t="s">
        <v>49</v>
      </c>
      <c r="R1824" s="7" t="s">
        <v>567</v>
      </c>
      <c r="S1824" s="8" t="s">
        <v>1571</v>
      </c>
      <c r="T1824" s="6">
        <v>73160</v>
      </c>
      <c r="U1824" s="9">
        <v>42165</v>
      </c>
      <c r="V1824" s="9">
        <v>42314</v>
      </c>
      <c r="W1824" s="9" t="s">
        <v>2882</v>
      </c>
      <c r="X1824" s="10">
        <f>NETWORKDAYS(Table1[[#This Row],[Order Date]],Table1[[#This Row],[Ship Date]])</f>
        <v>108</v>
      </c>
      <c r="Y1824" s="6">
        <v>-7.3415999999999997</v>
      </c>
      <c r="Z1824" s="6">
        <v>5</v>
      </c>
      <c r="AA1824" s="6">
        <v>47.4</v>
      </c>
      <c r="AB1824" s="6">
        <v>8.8000000000000007</v>
      </c>
    </row>
    <row r="1825" spans="1:28" ht="26.25" x14ac:dyDescent="0.45">
      <c r="A1825" s="6">
        <v>3078</v>
      </c>
      <c r="B1825" s="6">
        <v>88240</v>
      </c>
      <c r="C1825" s="7" t="s">
        <v>2060</v>
      </c>
      <c r="D1825" s="8" t="s">
        <v>78</v>
      </c>
      <c r="E1825" s="7" t="s">
        <v>147</v>
      </c>
      <c r="F1825" s="6">
        <v>0.04</v>
      </c>
      <c r="G1825" s="6">
        <v>35.44</v>
      </c>
      <c r="H1825" s="6">
        <v>5.09</v>
      </c>
      <c r="I1825" s="7" t="s">
        <v>43</v>
      </c>
      <c r="J1825" s="7" t="s">
        <v>31</v>
      </c>
      <c r="K1825" s="7" t="s">
        <v>45</v>
      </c>
      <c r="L1825" s="7" t="s">
        <v>55</v>
      </c>
      <c r="M1825" s="7" t="s">
        <v>47</v>
      </c>
      <c r="N1825" s="7" t="s">
        <v>2862</v>
      </c>
      <c r="O1825" s="6">
        <v>0.38</v>
      </c>
      <c r="P1825" s="7" t="s">
        <v>36</v>
      </c>
      <c r="Q1825" s="7" t="s">
        <v>82</v>
      </c>
      <c r="R1825" s="7" t="s">
        <v>173</v>
      </c>
      <c r="S1825" s="8" t="s">
        <v>2062</v>
      </c>
      <c r="T1825" s="6">
        <v>43615</v>
      </c>
      <c r="U1825" s="9">
        <v>42166</v>
      </c>
      <c r="V1825" s="9">
        <v>42314</v>
      </c>
      <c r="W1825" s="9" t="s">
        <v>2882</v>
      </c>
      <c r="X1825" s="10">
        <f>NETWORKDAYS(Table1[[#This Row],[Order Date]],Table1[[#This Row],[Ship Date]])</f>
        <v>107</v>
      </c>
      <c r="Y1825" s="6">
        <v>118.6317</v>
      </c>
      <c r="Z1825" s="6">
        <v>5</v>
      </c>
      <c r="AA1825" s="6">
        <v>171.93</v>
      </c>
      <c r="AB1825" s="6">
        <v>35.4</v>
      </c>
    </row>
    <row r="1826" spans="1:28" ht="26.25" x14ac:dyDescent="0.45">
      <c r="A1826" s="6">
        <v>3079</v>
      </c>
      <c r="B1826" s="6">
        <v>53476</v>
      </c>
      <c r="C1826" s="7" t="s">
        <v>728</v>
      </c>
      <c r="D1826" s="8" t="s">
        <v>78</v>
      </c>
      <c r="E1826" s="7" t="s">
        <v>147</v>
      </c>
      <c r="F1826" s="6">
        <v>0.04</v>
      </c>
      <c r="G1826" s="6">
        <v>35.44</v>
      </c>
      <c r="H1826" s="6">
        <v>5.09</v>
      </c>
      <c r="I1826" s="7" t="s">
        <v>43</v>
      </c>
      <c r="J1826" s="7" t="s">
        <v>31</v>
      </c>
      <c r="K1826" s="7" t="s">
        <v>45</v>
      </c>
      <c r="L1826" s="7" t="s">
        <v>55</v>
      </c>
      <c r="M1826" s="7" t="s">
        <v>47</v>
      </c>
      <c r="N1826" s="7" t="s">
        <v>2862</v>
      </c>
      <c r="O1826" s="6">
        <v>0.38</v>
      </c>
      <c r="P1826" s="7" t="s">
        <v>36</v>
      </c>
      <c r="Q1826" s="7" t="s">
        <v>82</v>
      </c>
      <c r="R1826" s="7" t="s">
        <v>291</v>
      </c>
      <c r="S1826" s="8" t="s">
        <v>729</v>
      </c>
      <c r="T1826" s="6">
        <v>19112</v>
      </c>
      <c r="U1826" s="9">
        <v>42166</v>
      </c>
      <c r="V1826" s="9">
        <v>42314</v>
      </c>
      <c r="W1826" s="9" t="s">
        <v>2882</v>
      </c>
      <c r="X1826" s="10">
        <f>NETWORKDAYS(Table1[[#This Row],[Order Date]],Table1[[#This Row],[Ship Date]])</f>
        <v>107</v>
      </c>
      <c r="Y1826" s="6">
        <v>150.72</v>
      </c>
      <c r="Z1826" s="6">
        <v>21</v>
      </c>
      <c r="AA1826" s="6">
        <v>722.1</v>
      </c>
      <c r="AB1826" s="6">
        <v>35.4</v>
      </c>
    </row>
    <row r="1827" spans="1:28" ht="51.75" x14ac:dyDescent="0.45">
      <c r="A1827" s="6">
        <v>3079</v>
      </c>
      <c r="B1827" s="6">
        <v>53476</v>
      </c>
      <c r="C1827" s="7" t="s">
        <v>728</v>
      </c>
      <c r="D1827" s="8" t="s">
        <v>78</v>
      </c>
      <c r="E1827" s="7" t="s">
        <v>147</v>
      </c>
      <c r="F1827" s="6">
        <v>0.01</v>
      </c>
      <c r="G1827" s="6">
        <v>193.17</v>
      </c>
      <c r="H1827" s="6">
        <v>19.989999999999998</v>
      </c>
      <c r="I1827" s="7" t="s">
        <v>54</v>
      </c>
      <c r="J1827" s="7" t="s">
        <v>31</v>
      </c>
      <c r="K1827" s="7" t="s">
        <v>45</v>
      </c>
      <c r="L1827" s="7" t="s">
        <v>187</v>
      </c>
      <c r="M1827" s="7" t="s">
        <v>47</v>
      </c>
      <c r="N1827" s="7" t="s">
        <v>903</v>
      </c>
      <c r="O1827" s="6">
        <v>0.71</v>
      </c>
      <c r="P1827" s="7" t="s">
        <v>36</v>
      </c>
      <c r="Q1827" s="7" t="s">
        <v>82</v>
      </c>
      <c r="R1827" s="7" t="s">
        <v>291</v>
      </c>
      <c r="S1827" s="8" t="s">
        <v>729</v>
      </c>
      <c r="T1827" s="6">
        <v>19112</v>
      </c>
      <c r="U1827" s="9">
        <v>42166</v>
      </c>
      <c r="V1827" s="9">
        <v>42314</v>
      </c>
      <c r="W1827" s="9" t="s">
        <v>2882</v>
      </c>
      <c r="X1827" s="10">
        <f>NETWORKDAYS(Table1[[#This Row],[Order Date]],Table1[[#This Row],[Ship Date]])</f>
        <v>107</v>
      </c>
      <c r="Y1827" s="6">
        <v>1141.07</v>
      </c>
      <c r="Z1827" s="6">
        <v>63</v>
      </c>
      <c r="AA1827" s="6">
        <v>12190.98</v>
      </c>
      <c r="AB1827" s="6">
        <v>193.16</v>
      </c>
    </row>
    <row r="1828" spans="1:28" ht="26.25" x14ac:dyDescent="0.45">
      <c r="A1828" s="6">
        <v>3275</v>
      </c>
      <c r="B1828" s="6">
        <v>86234</v>
      </c>
      <c r="C1828" s="7" t="s">
        <v>2463</v>
      </c>
      <c r="D1828" s="8" t="s">
        <v>53</v>
      </c>
      <c r="E1828" s="7" t="s">
        <v>79</v>
      </c>
      <c r="F1828" s="6">
        <v>0.01</v>
      </c>
      <c r="G1828" s="6">
        <v>5.84</v>
      </c>
      <c r="H1828" s="6">
        <v>1.2</v>
      </c>
      <c r="I1828" s="7" t="s">
        <v>43</v>
      </c>
      <c r="J1828" s="7" t="s">
        <v>31</v>
      </c>
      <c r="K1828" s="7" t="s">
        <v>45</v>
      </c>
      <c r="L1828" s="7" t="s">
        <v>105</v>
      </c>
      <c r="M1828" s="7" t="s">
        <v>56</v>
      </c>
      <c r="N1828" s="7" t="s">
        <v>1512</v>
      </c>
      <c r="O1828" s="6">
        <v>0.55000000000000004</v>
      </c>
      <c r="P1828" s="7" t="s">
        <v>36</v>
      </c>
      <c r="Q1828" s="7" t="s">
        <v>58</v>
      </c>
      <c r="R1828" s="7" t="s">
        <v>90</v>
      </c>
      <c r="S1828" s="8" t="s">
        <v>454</v>
      </c>
      <c r="T1828" s="6">
        <v>98273</v>
      </c>
      <c r="U1828" s="9">
        <v>42005</v>
      </c>
      <c r="V1828" s="9">
        <v>42278</v>
      </c>
      <c r="W1828" s="9" t="s">
        <v>2941</v>
      </c>
      <c r="X1828" s="10">
        <f>NETWORKDAYS(Table1[[#This Row],[Order Date]],Table1[[#This Row],[Ship Date]])</f>
        <v>196</v>
      </c>
      <c r="Y1828" s="6">
        <v>20.38</v>
      </c>
      <c r="Z1828" s="6">
        <v>6</v>
      </c>
      <c r="AA1828" s="6">
        <v>36.090000000000003</v>
      </c>
      <c r="AB1828" s="6">
        <v>5.83</v>
      </c>
    </row>
    <row r="1829" spans="1:28" ht="77.25" x14ac:dyDescent="0.45">
      <c r="A1829" s="6">
        <v>169</v>
      </c>
      <c r="B1829" s="6">
        <v>87463</v>
      </c>
      <c r="C1829" s="7" t="s">
        <v>1829</v>
      </c>
      <c r="D1829" s="8" t="s">
        <v>28</v>
      </c>
      <c r="E1829" s="7" t="s">
        <v>79</v>
      </c>
      <c r="F1829" s="6">
        <v>0.05</v>
      </c>
      <c r="G1829" s="6">
        <v>574.74</v>
      </c>
      <c r="H1829" s="6">
        <v>24.49</v>
      </c>
      <c r="I1829" s="7" t="s">
        <v>43</v>
      </c>
      <c r="J1829" s="7" t="s">
        <v>62</v>
      </c>
      <c r="K1829" s="7" t="s">
        <v>71</v>
      </c>
      <c r="L1829" s="7" t="s">
        <v>72</v>
      </c>
      <c r="M1829" s="7" t="s">
        <v>131</v>
      </c>
      <c r="N1829" s="7" t="s">
        <v>132</v>
      </c>
      <c r="O1829" s="6">
        <v>0.37</v>
      </c>
      <c r="P1829" s="7" t="s">
        <v>36</v>
      </c>
      <c r="Q1829" s="7" t="s">
        <v>37</v>
      </c>
      <c r="R1829" s="7" t="s">
        <v>787</v>
      </c>
      <c r="S1829" s="8" t="s">
        <v>1830</v>
      </c>
      <c r="T1829" s="6">
        <v>70802</v>
      </c>
      <c r="U1829" s="9">
        <v>42007</v>
      </c>
      <c r="V1829" s="9">
        <v>42278</v>
      </c>
      <c r="W1829" s="9" t="s">
        <v>2941</v>
      </c>
      <c r="X1829" s="10">
        <f>NETWORKDAYS(Table1[[#This Row],[Order Date]],Table1[[#This Row],[Ship Date]])</f>
        <v>194</v>
      </c>
      <c r="Y1829" s="6">
        <v>-112.4263</v>
      </c>
      <c r="Z1829" s="6">
        <v>12</v>
      </c>
      <c r="AA1829" s="6">
        <v>6945.16</v>
      </c>
      <c r="AB1829" s="6">
        <v>574.69000000000005</v>
      </c>
    </row>
    <row r="1830" spans="1:28" ht="77.25" x14ac:dyDescent="0.45">
      <c r="A1830" s="6">
        <v>451</v>
      </c>
      <c r="B1830" s="6">
        <v>86013</v>
      </c>
      <c r="C1830" s="7" t="s">
        <v>1413</v>
      </c>
      <c r="D1830" s="8" t="s">
        <v>53</v>
      </c>
      <c r="E1830" s="7" t="s">
        <v>79</v>
      </c>
      <c r="F1830" s="6">
        <v>0.01</v>
      </c>
      <c r="G1830" s="6">
        <v>8.8800000000000008</v>
      </c>
      <c r="H1830" s="6">
        <v>6.28</v>
      </c>
      <c r="I1830" s="7" t="s">
        <v>43</v>
      </c>
      <c r="J1830" s="7" t="s">
        <v>87</v>
      </c>
      <c r="K1830" s="7" t="s">
        <v>45</v>
      </c>
      <c r="L1830" s="7" t="s">
        <v>46</v>
      </c>
      <c r="M1830" s="7" t="s">
        <v>47</v>
      </c>
      <c r="N1830" s="7" t="s">
        <v>2072</v>
      </c>
      <c r="O1830" s="6">
        <v>0.35</v>
      </c>
      <c r="P1830" s="7" t="s">
        <v>36</v>
      </c>
      <c r="Q1830" s="7" t="s">
        <v>58</v>
      </c>
      <c r="R1830" s="7" t="s">
        <v>59</v>
      </c>
      <c r="S1830" s="8" t="s">
        <v>1415</v>
      </c>
      <c r="T1830" s="6">
        <v>94024</v>
      </c>
      <c r="U1830" s="9">
        <v>42009</v>
      </c>
      <c r="V1830" s="9">
        <v>42278</v>
      </c>
      <c r="W1830" s="9" t="s">
        <v>2941</v>
      </c>
      <c r="X1830" s="10">
        <f>NETWORKDAYS(Table1[[#This Row],[Order Date]],Table1[[#This Row],[Ship Date]])</f>
        <v>194</v>
      </c>
      <c r="Y1830" s="6">
        <v>-15.456</v>
      </c>
      <c r="Z1830" s="6">
        <v>2</v>
      </c>
      <c r="AA1830" s="6">
        <v>19.86</v>
      </c>
      <c r="AB1830" s="6">
        <v>8.8699999999999992</v>
      </c>
    </row>
    <row r="1831" spans="1:28" ht="39" x14ac:dyDescent="0.45">
      <c r="A1831" s="6">
        <v>2146</v>
      </c>
      <c r="B1831" s="6">
        <v>87071</v>
      </c>
      <c r="C1831" s="7" t="s">
        <v>2942</v>
      </c>
      <c r="D1831" s="8" t="s">
        <v>28</v>
      </c>
      <c r="E1831" s="7" t="s">
        <v>79</v>
      </c>
      <c r="F1831" s="6">
        <v>0.05</v>
      </c>
      <c r="G1831" s="6">
        <v>20.34</v>
      </c>
      <c r="H1831" s="6">
        <v>35</v>
      </c>
      <c r="I1831" s="7" t="s">
        <v>43</v>
      </c>
      <c r="J1831" s="7" t="s">
        <v>62</v>
      </c>
      <c r="K1831" s="7" t="s">
        <v>45</v>
      </c>
      <c r="L1831" s="7" t="s">
        <v>187</v>
      </c>
      <c r="M1831" s="7" t="s">
        <v>131</v>
      </c>
      <c r="N1831" s="7" t="s">
        <v>1446</v>
      </c>
      <c r="O1831" s="6">
        <v>0.84</v>
      </c>
      <c r="P1831" s="7" t="s">
        <v>36</v>
      </c>
      <c r="Q1831" s="7" t="s">
        <v>37</v>
      </c>
      <c r="R1831" s="7" t="s">
        <v>169</v>
      </c>
      <c r="S1831" s="8" t="s">
        <v>2088</v>
      </c>
      <c r="T1831" s="6">
        <v>20151</v>
      </c>
      <c r="U1831" s="9">
        <v>42010</v>
      </c>
      <c r="V1831" s="9">
        <v>42278</v>
      </c>
      <c r="W1831" s="9" t="s">
        <v>2941</v>
      </c>
      <c r="X1831" s="10">
        <f>NETWORKDAYS(Table1[[#This Row],[Order Date]],Table1[[#This Row],[Ship Date]])</f>
        <v>193</v>
      </c>
      <c r="Y1831" s="6">
        <v>52.776000000000003</v>
      </c>
      <c r="Z1831" s="6">
        <v>2</v>
      </c>
      <c r="AA1831" s="6">
        <v>53.02</v>
      </c>
      <c r="AB1831" s="6">
        <v>20.29</v>
      </c>
    </row>
    <row r="1832" spans="1:28" ht="39" x14ac:dyDescent="0.45">
      <c r="A1832" s="6">
        <v>1367</v>
      </c>
      <c r="B1832" s="6">
        <v>90513</v>
      </c>
      <c r="C1832" s="7" t="s">
        <v>2943</v>
      </c>
      <c r="D1832" s="8" t="s">
        <v>42</v>
      </c>
      <c r="E1832" s="7" t="s">
        <v>86</v>
      </c>
      <c r="F1832" s="6">
        <v>0.03</v>
      </c>
      <c r="G1832" s="6">
        <v>73.98</v>
      </c>
      <c r="H1832" s="6">
        <v>14.52</v>
      </c>
      <c r="I1832" s="7" t="s">
        <v>43</v>
      </c>
      <c r="J1832" s="7" t="s">
        <v>44</v>
      </c>
      <c r="K1832" s="7" t="s">
        <v>71</v>
      </c>
      <c r="L1832" s="7" t="s">
        <v>93</v>
      </c>
      <c r="M1832" s="7" t="s">
        <v>47</v>
      </c>
      <c r="N1832" s="7" t="s">
        <v>2326</v>
      </c>
      <c r="O1832" s="6">
        <v>0.65</v>
      </c>
      <c r="P1832" s="7" t="s">
        <v>36</v>
      </c>
      <c r="Q1832" s="7" t="s">
        <v>49</v>
      </c>
      <c r="R1832" s="7" t="s">
        <v>236</v>
      </c>
      <c r="S1832" s="8" t="s">
        <v>2944</v>
      </c>
      <c r="T1832" s="6">
        <v>79424</v>
      </c>
      <c r="U1832" s="9">
        <v>42011</v>
      </c>
      <c r="V1832" s="9">
        <v>42278</v>
      </c>
      <c r="W1832" s="9" t="s">
        <v>2941</v>
      </c>
      <c r="X1832" s="10">
        <f>NETWORKDAYS(Table1[[#This Row],[Order Date]],Table1[[#This Row],[Ship Date]])</f>
        <v>192</v>
      </c>
      <c r="Y1832" s="6">
        <v>-326.23160000000001</v>
      </c>
      <c r="Z1832" s="6">
        <v>1</v>
      </c>
      <c r="AA1832" s="6">
        <v>79.02</v>
      </c>
      <c r="AB1832" s="6">
        <v>73.95</v>
      </c>
    </row>
    <row r="1833" spans="1:28" ht="77.25" x14ac:dyDescent="0.45">
      <c r="A1833" s="6">
        <v>2868</v>
      </c>
      <c r="B1833" s="6">
        <v>85826</v>
      </c>
      <c r="C1833" s="7" t="s">
        <v>346</v>
      </c>
      <c r="D1833" s="8" t="s">
        <v>53</v>
      </c>
      <c r="E1833" s="7" t="s">
        <v>70</v>
      </c>
      <c r="F1833" s="6">
        <v>0.03</v>
      </c>
      <c r="G1833" s="6">
        <v>896.99</v>
      </c>
      <c r="H1833" s="6">
        <v>19.989999999999998</v>
      </c>
      <c r="I1833" s="7" t="s">
        <v>43</v>
      </c>
      <c r="J1833" s="7" t="s">
        <v>62</v>
      </c>
      <c r="K1833" s="7" t="s">
        <v>45</v>
      </c>
      <c r="L1833" s="7" t="s">
        <v>46</v>
      </c>
      <c r="M1833" s="7" t="s">
        <v>47</v>
      </c>
      <c r="N1833" s="7" t="s">
        <v>1361</v>
      </c>
      <c r="O1833" s="6">
        <v>0.38</v>
      </c>
      <c r="P1833" s="7" t="s">
        <v>36</v>
      </c>
      <c r="Q1833" s="7" t="s">
        <v>58</v>
      </c>
      <c r="R1833" s="7" t="s">
        <v>90</v>
      </c>
      <c r="S1833" s="8" t="s">
        <v>347</v>
      </c>
      <c r="T1833" s="6">
        <v>98026</v>
      </c>
      <c r="U1833" s="9">
        <v>42012</v>
      </c>
      <c r="V1833" s="9">
        <v>42278</v>
      </c>
      <c r="W1833" s="9" t="s">
        <v>2941</v>
      </c>
      <c r="X1833" s="10">
        <f>NETWORKDAYS(Table1[[#This Row],[Order Date]],Table1[[#This Row],[Ship Date]])</f>
        <v>191</v>
      </c>
      <c r="Y1833" s="6">
        <v>3602.1311999999998</v>
      </c>
      <c r="Z1833" s="6">
        <v>6</v>
      </c>
      <c r="AA1833" s="6">
        <v>5220.4799999999996</v>
      </c>
      <c r="AB1833" s="6">
        <v>896.96</v>
      </c>
    </row>
    <row r="1834" spans="1:28" ht="64.5" x14ac:dyDescent="0.45">
      <c r="A1834" s="6">
        <v>3017</v>
      </c>
      <c r="B1834" s="6">
        <v>89071</v>
      </c>
      <c r="C1834" s="7" t="s">
        <v>2945</v>
      </c>
      <c r="D1834" s="8" t="s">
        <v>53</v>
      </c>
      <c r="E1834" s="7" t="s">
        <v>29</v>
      </c>
      <c r="F1834" s="6">
        <v>0.01</v>
      </c>
      <c r="G1834" s="6">
        <v>5.58</v>
      </c>
      <c r="H1834" s="6">
        <v>5.3</v>
      </c>
      <c r="I1834" s="7" t="s">
        <v>43</v>
      </c>
      <c r="J1834" s="7" t="s">
        <v>62</v>
      </c>
      <c r="K1834" s="7" t="s">
        <v>45</v>
      </c>
      <c r="L1834" s="7" t="s">
        <v>423</v>
      </c>
      <c r="M1834" s="7" t="s">
        <v>47</v>
      </c>
      <c r="N1834" s="7" t="s">
        <v>911</v>
      </c>
      <c r="O1834" s="6">
        <v>0.35</v>
      </c>
      <c r="P1834" s="7" t="s">
        <v>36</v>
      </c>
      <c r="Q1834" s="7" t="s">
        <v>58</v>
      </c>
      <c r="R1834" s="7" t="s">
        <v>59</v>
      </c>
      <c r="S1834" s="8" t="s">
        <v>2946</v>
      </c>
      <c r="T1834" s="6">
        <v>92024</v>
      </c>
      <c r="U1834" s="9">
        <v>42013</v>
      </c>
      <c r="V1834" s="9">
        <v>42278</v>
      </c>
      <c r="W1834" s="9" t="s">
        <v>2941</v>
      </c>
      <c r="X1834" s="10">
        <f>NETWORKDAYS(Table1[[#This Row],[Order Date]],Table1[[#This Row],[Ship Date]])</f>
        <v>190</v>
      </c>
      <c r="Y1834" s="6">
        <v>-7.25</v>
      </c>
      <c r="Z1834" s="6">
        <v>1</v>
      </c>
      <c r="AA1834" s="6">
        <v>11.16</v>
      </c>
      <c r="AB1834" s="6">
        <v>5.57</v>
      </c>
    </row>
    <row r="1835" spans="1:28" ht="39" x14ac:dyDescent="0.45">
      <c r="A1835" s="6">
        <v>3017</v>
      </c>
      <c r="B1835" s="6">
        <v>89071</v>
      </c>
      <c r="C1835" s="7" t="s">
        <v>2945</v>
      </c>
      <c r="D1835" s="8" t="s">
        <v>53</v>
      </c>
      <c r="E1835" s="7" t="s">
        <v>29</v>
      </c>
      <c r="F1835" s="6">
        <v>0.03</v>
      </c>
      <c r="G1835" s="6">
        <v>3.98</v>
      </c>
      <c r="H1835" s="6">
        <v>0.7</v>
      </c>
      <c r="I1835" s="7" t="s">
        <v>43</v>
      </c>
      <c r="J1835" s="7" t="s">
        <v>62</v>
      </c>
      <c r="K1835" s="7" t="s">
        <v>45</v>
      </c>
      <c r="L1835" s="7" t="s">
        <v>105</v>
      </c>
      <c r="M1835" s="7" t="s">
        <v>56</v>
      </c>
      <c r="N1835" s="7" t="s">
        <v>2061</v>
      </c>
      <c r="O1835" s="6">
        <v>0.52</v>
      </c>
      <c r="P1835" s="7" t="s">
        <v>36</v>
      </c>
      <c r="Q1835" s="7" t="s">
        <v>58</v>
      </c>
      <c r="R1835" s="7" t="s">
        <v>59</v>
      </c>
      <c r="S1835" s="8" t="s">
        <v>2946</v>
      </c>
      <c r="T1835" s="6">
        <v>92024</v>
      </c>
      <c r="U1835" s="9">
        <v>42013</v>
      </c>
      <c r="V1835" s="9">
        <v>42278</v>
      </c>
      <c r="W1835" s="9" t="s">
        <v>2941</v>
      </c>
      <c r="X1835" s="10">
        <f>NETWORKDAYS(Table1[[#This Row],[Order Date]],Table1[[#This Row],[Ship Date]])</f>
        <v>190</v>
      </c>
      <c r="Y1835" s="6">
        <v>31.201799999999999</v>
      </c>
      <c r="Z1835" s="6">
        <v>11</v>
      </c>
      <c r="AA1835" s="6">
        <v>45.22</v>
      </c>
      <c r="AB1835" s="6">
        <v>3.95</v>
      </c>
    </row>
    <row r="1836" spans="1:28" ht="141" x14ac:dyDescent="0.45">
      <c r="A1836" s="6">
        <v>1745</v>
      </c>
      <c r="B1836" s="6">
        <v>18561</v>
      </c>
      <c r="C1836" s="7" t="s">
        <v>967</v>
      </c>
      <c r="D1836" s="8" t="s">
        <v>28</v>
      </c>
      <c r="E1836" s="7" t="s">
        <v>147</v>
      </c>
      <c r="F1836" s="6">
        <v>0.02</v>
      </c>
      <c r="G1836" s="6">
        <v>4.13</v>
      </c>
      <c r="H1836" s="6">
        <v>6.89</v>
      </c>
      <c r="I1836" s="7" t="s">
        <v>43</v>
      </c>
      <c r="J1836" s="7" t="s">
        <v>87</v>
      </c>
      <c r="K1836" s="7" t="s">
        <v>45</v>
      </c>
      <c r="L1836" s="7" t="s">
        <v>121</v>
      </c>
      <c r="M1836" s="7" t="s">
        <v>47</v>
      </c>
      <c r="N1836" s="7" t="s">
        <v>2947</v>
      </c>
      <c r="O1836" s="6">
        <v>0.39</v>
      </c>
      <c r="P1836" s="7" t="s">
        <v>36</v>
      </c>
      <c r="Q1836" s="7" t="s">
        <v>37</v>
      </c>
      <c r="R1836" s="7" t="s">
        <v>252</v>
      </c>
      <c r="S1836" s="8" t="s">
        <v>392</v>
      </c>
      <c r="T1836" s="6">
        <v>30305</v>
      </c>
      <c r="U1836" s="9">
        <v>42013</v>
      </c>
      <c r="V1836" s="9">
        <v>42278</v>
      </c>
      <c r="W1836" s="9" t="s">
        <v>2941</v>
      </c>
      <c r="X1836" s="10">
        <f>NETWORKDAYS(Table1[[#This Row],[Order Date]],Table1[[#This Row],[Ship Date]])</f>
        <v>190</v>
      </c>
      <c r="Y1836" s="6">
        <v>-51.737000000000002</v>
      </c>
      <c r="Z1836" s="6">
        <v>9</v>
      </c>
      <c r="AA1836" s="6">
        <v>45.87</v>
      </c>
      <c r="AB1836" s="6">
        <v>4.1100000000000003</v>
      </c>
    </row>
    <row r="1837" spans="1:28" ht="141" x14ac:dyDescent="0.45">
      <c r="A1837" s="6">
        <v>1749</v>
      </c>
      <c r="B1837" s="6">
        <v>87243</v>
      </c>
      <c r="C1837" s="7" t="s">
        <v>1089</v>
      </c>
      <c r="D1837" s="8" t="s">
        <v>42</v>
      </c>
      <c r="E1837" s="7" t="s">
        <v>147</v>
      </c>
      <c r="F1837" s="6">
        <v>0.02</v>
      </c>
      <c r="G1837" s="6">
        <v>4.13</v>
      </c>
      <c r="H1837" s="6">
        <v>6.89</v>
      </c>
      <c r="I1837" s="7" t="s">
        <v>43</v>
      </c>
      <c r="J1837" s="7" t="s">
        <v>87</v>
      </c>
      <c r="K1837" s="7" t="s">
        <v>45</v>
      </c>
      <c r="L1837" s="7" t="s">
        <v>121</v>
      </c>
      <c r="M1837" s="7" t="s">
        <v>47</v>
      </c>
      <c r="N1837" s="7" t="s">
        <v>2947</v>
      </c>
      <c r="O1837" s="6">
        <v>0.39</v>
      </c>
      <c r="P1837" s="7" t="s">
        <v>36</v>
      </c>
      <c r="Q1837" s="7" t="s">
        <v>49</v>
      </c>
      <c r="R1837" s="7" t="s">
        <v>567</v>
      </c>
      <c r="S1837" s="8" t="s">
        <v>1090</v>
      </c>
      <c r="T1837" s="6">
        <v>73505</v>
      </c>
      <c r="U1837" s="9">
        <v>42013</v>
      </c>
      <c r="V1837" s="9">
        <v>42278</v>
      </c>
      <c r="W1837" s="9" t="s">
        <v>2941</v>
      </c>
      <c r="X1837" s="10">
        <f>NETWORKDAYS(Table1[[#This Row],[Order Date]],Table1[[#This Row],[Ship Date]])</f>
        <v>190</v>
      </c>
      <c r="Y1837" s="6">
        <v>-48.235999999999997</v>
      </c>
      <c r="Z1837" s="6">
        <v>2</v>
      </c>
      <c r="AA1837" s="6">
        <v>10.19</v>
      </c>
      <c r="AB1837" s="6">
        <v>4.1100000000000003</v>
      </c>
    </row>
    <row r="1838" spans="1:28" ht="115.5" x14ac:dyDescent="0.45">
      <c r="A1838" s="6">
        <v>2164</v>
      </c>
      <c r="B1838" s="6">
        <v>88794</v>
      </c>
      <c r="C1838" s="7" t="s">
        <v>2948</v>
      </c>
      <c r="D1838" s="8" t="s">
        <v>53</v>
      </c>
      <c r="E1838" s="7" t="s">
        <v>147</v>
      </c>
      <c r="F1838" s="6">
        <v>0.01</v>
      </c>
      <c r="G1838" s="6">
        <v>5.38</v>
      </c>
      <c r="H1838" s="6">
        <v>7.57</v>
      </c>
      <c r="I1838" s="7" t="s">
        <v>43</v>
      </c>
      <c r="J1838" s="7" t="s">
        <v>31</v>
      </c>
      <c r="K1838" s="7" t="s">
        <v>45</v>
      </c>
      <c r="L1838" s="7" t="s">
        <v>46</v>
      </c>
      <c r="M1838" s="7" t="s">
        <v>47</v>
      </c>
      <c r="N1838" s="7" t="s">
        <v>2949</v>
      </c>
      <c r="O1838" s="6">
        <v>0.36</v>
      </c>
      <c r="P1838" s="7" t="s">
        <v>36</v>
      </c>
      <c r="Q1838" s="7" t="s">
        <v>58</v>
      </c>
      <c r="R1838" s="7" t="s">
        <v>59</v>
      </c>
      <c r="S1838" s="8" t="s">
        <v>825</v>
      </c>
      <c r="T1838" s="6">
        <v>91104</v>
      </c>
      <c r="U1838" s="9">
        <v>42013</v>
      </c>
      <c r="V1838" s="9">
        <v>42278</v>
      </c>
      <c r="W1838" s="9" t="s">
        <v>2941</v>
      </c>
      <c r="X1838" s="10">
        <f>NETWORKDAYS(Table1[[#This Row],[Order Date]],Table1[[#This Row],[Ship Date]])</f>
        <v>190</v>
      </c>
      <c r="Y1838" s="6">
        <v>-66.779579999999996</v>
      </c>
      <c r="Z1838" s="6">
        <v>3</v>
      </c>
      <c r="AA1838" s="6">
        <v>18.68</v>
      </c>
      <c r="AB1838" s="6">
        <v>5.37</v>
      </c>
    </row>
    <row r="1839" spans="1:28" ht="128.25" x14ac:dyDescent="0.45">
      <c r="A1839" s="6">
        <v>389</v>
      </c>
      <c r="B1839" s="6">
        <v>90338</v>
      </c>
      <c r="C1839" s="7" t="s">
        <v>2950</v>
      </c>
      <c r="D1839" s="8" t="s">
        <v>42</v>
      </c>
      <c r="E1839" s="7" t="s">
        <v>79</v>
      </c>
      <c r="F1839" s="6">
        <v>0.03</v>
      </c>
      <c r="G1839" s="6">
        <v>160.97999999999999</v>
      </c>
      <c r="H1839" s="6">
        <v>30</v>
      </c>
      <c r="I1839" s="7" t="s">
        <v>30</v>
      </c>
      <c r="J1839" s="7" t="s">
        <v>62</v>
      </c>
      <c r="K1839" s="7" t="s">
        <v>32</v>
      </c>
      <c r="L1839" s="7" t="s">
        <v>80</v>
      </c>
      <c r="M1839" s="7" t="s">
        <v>73</v>
      </c>
      <c r="N1839" s="7" t="s">
        <v>986</v>
      </c>
      <c r="O1839" s="6">
        <v>0.62</v>
      </c>
      <c r="P1839" s="7" t="s">
        <v>36</v>
      </c>
      <c r="Q1839" s="7" t="s">
        <v>49</v>
      </c>
      <c r="R1839" s="7" t="s">
        <v>225</v>
      </c>
      <c r="S1839" s="8" t="s">
        <v>2951</v>
      </c>
      <c r="T1839" s="6">
        <v>68502</v>
      </c>
      <c r="U1839" s="9">
        <v>42041</v>
      </c>
      <c r="V1839" s="9">
        <v>42279</v>
      </c>
      <c r="W1839" s="9" t="s">
        <v>2941</v>
      </c>
      <c r="X1839" s="10">
        <f>NETWORKDAYS(Table1[[#This Row],[Order Date]],Table1[[#This Row],[Ship Date]])</f>
        <v>171</v>
      </c>
      <c r="Y1839" s="6">
        <v>1273.2086999999999</v>
      </c>
      <c r="Z1839" s="6">
        <v>11</v>
      </c>
      <c r="AA1839" s="6">
        <v>1845.23</v>
      </c>
      <c r="AB1839" s="6">
        <v>160.94999999999999</v>
      </c>
    </row>
    <row r="1840" spans="1:28" ht="64.5" x14ac:dyDescent="0.45">
      <c r="A1840" s="6">
        <v>1607</v>
      </c>
      <c r="B1840" s="6">
        <v>87995</v>
      </c>
      <c r="C1840" s="7" t="s">
        <v>320</v>
      </c>
      <c r="D1840" s="8" t="s">
        <v>78</v>
      </c>
      <c r="E1840" s="7" t="s">
        <v>79</v>
      </c>
      <c r="F1840" s="6">
        <v>0.1</v>
      </c>
      <c r="G1840" s="6">
        <v>5.68</v>
      </c>
      <c r="H1840" s="6">
        <v>3.6</v>
      </c>
      <c r="I1840" s="7" t="s">
        <v>54</v>
      </c>
      <c r="J1840" s="7" t="s">
        <v>87</v>
      </c>
      <c r="K1840" s="7" t="s">
        <v>45</v>
      </c>
      <c r="L1840" s="7" t="s">
        <v>519</v>
      </c>
      <c r="M1840" s="7" t="s">
        <v>94</v>
      </c>
      <c r="N1840" s="7" t="s">
        <v>2952</v>
      </c>
      <c r="O1840" s="6">
        <v>0.56000000000000005</v>
      </c>
      <c r="P1840" s="7" t="s">
        <v>36</v>
      </c>
      <c r="Q1840" s="7" t="s">
        <v>82</v>
      </c>
      <c r="R1840" s="7" t="s">
        <v>83</v>
      </c>
      <c r="S1840" s="8" t="s">
        <v>322</v>
      </c>
      <c r="T1840" s="6">
        <v>11520</v>
      </c>
      <c r="U1840" s="9">
        <v>42041</v>
      </c>
      <c r="V1840" s="9">
        <v>42279</v>
      </c>
      <c r="W1840" s="9" t="s">
        <v>2941</v>
      </c>
      <c r="X1840" s="10">
        <f>NETWORKDAYS(Table1[[#This Row],[Order Date]],Table1[[#This Row],[Ship Date]])</f>
        <v>171</v>
      </c>
      <c r="Y1840" s="6">
        <v>-33.2956</v>
      </c>
      <c r="Z1840" s="6">
        <v>21</v>
      </c>
      <c r="AA1840" s="6">
        <v>118.35</v>
      </c>
      <c r="AB1840" s="6">
        <v>5.58</v>
      </c>
    </row>
    <row r="1841" spans="1:28" ht="64.5" x14ac:dyDescent="0.45">
      <c r="A1841" s="6">
        <v>1574</v>
      </c>
      <c r="B1841" s="6">
        <v>86966</v>
      </c>
      <c r="C1841" s="7" t="s">
        <v>2953</v>
      </c>
      <c r="D1841" s="8" t="s">
        <v>28</v>
      </c>
      <c r="E1841" s="7" t="s">
        <v>86</v>
      </c>
      <c r="F1841" s="6">
        <v>7.0000000000000007E-2</v>
      </c>
      <c r="G1841" s="6">
        <v>20.95</v>
      </c>
      <c r="H1841" s="6">
        <v>5.99</v>
      </c>
      <c r="I1841" s="7" t="s">
        <v>43</v>
      </c>
      <c r="J1841" s="7" t="s">
        <v>44</v>
      </c>
      <c r="K1841" s="7" t="s">
        <v>71</v>
      </c>
      <c r="L1841" s="7" t="s">
        <v>93</v>
      </c>
      <c r="M1841" s="7" t="s">
        <v>47</v>
      </c>
      <c r="N1841" s="7" t="s">
        <v>2883</v>
      </c>
      <c r="O1841" s="6">
        <v>0.65</v>
      </c>
      <c r="P1841" s="7" t="s">
        <v>36</v>
      </c>
      <c r="Q1841" s="7" t="s">
        <v>37</v>
      </c>
      <c r="R1841" s="7" t="s">
        <v>65</v>
      </c>
      <c r="S1841" s="8" t="s">
        <v>2954</v>
      </c>
      <c r="T1841" s="6">
        <v>28314</v>
      </c>
      <c r="U1841" s="9">
        <v>42044</v>
      </c>
      <c r="V1841" s="9">
        <v>42279</v>
      </c>
      <c r="W1841" s="9" t="s">
        <v>2941</v>
      </c>
      <c r="X1841" s="10">
        <f>NETWORKDAYS(Table1[[#This Row],[Order Date]],Table1[[#This Row],[Ship Date]])</f>
        <v>170</v>
      </c>
      <c r="Y1841" s="6">
        <v>27.234000000000002</v>
      </c>
      <c r="Z1841" s="6">
        <v>19</v>
      </c>
      <c r="AA1841" s="6">
        <v>391.4</v>
      </c>
      <c r="AB1841" s="6">
        <v>20.88</v>
      </c>
    </row>
    <row r="1842" spans="1:28" ht="51.75" x14ac:dyDescent="0.45">
      <c r="A1842" s="6">
        <v>1338</v>
      </c>
      <c r="B1842" s="6">
        <v>91244</v>
      </c>
      <c r="C1842" s="7" t="s">
        <v>2955</v>
      </c>
      <c r="D1842" s="8" t="s">
        <v>42</v>
      </c>
      <c r="E1842" s="7" t="s">
        <v>79</v>
      </c>
      <c r="F1842" s="6">
        <v>0.02</v>
      </c>
      <c r="G1842" s="6">
        <v>55.99</v>
      </c>
      <c r="H1842" s="6">
        <v>3.3</v>
      </c>
      <c r="I1842" s="7" t="s">
        <v>43</v>
      </c>
      <c r="J1842" s="7" t="s">
        <v>87</v>
      </c>
      <c r="K1842" s="7" t="s">
        <v>71</v>
      </c>
      <c r="L1842" s="7" t="s">
        <v>234</v>
      </c>
      <c r="M1842" s="7" t="s">
        <v>94</v>
      </c>
      <c r="N1842" s="7" t="s">
        <v>2956</v>
      </c>
      <c r="O1842" s="6">
        <v>0.59</v>
      </c>
      <c r="P1842" s="7" t="s">
        <v>36</v>
      </c>
      <c r="Q1842" s="7" t="s">
        <v>49</v>
      </c>
      <c r="R1842" s="7" t="s">
        <v>75</v>
      </c>
      <c r="S1842" s="8" t="s">
        <v>737</v>
      </c>
      <c r="T1842" s="6">
        <v>60623</v>
      </c>
      <c r="U1842" s="9">
        <v>42045</v>
      </c>
      <c r="V1842" s="9">
        <v>42279</v>
      </c>
      <c r="W1842" s="9" t="s">
        <v>2941</v>
      </c>
      <c r="X1842" s="10">
        <f>NETWORKDAYS(Table1[[#This Row],[Order Date]],Table1[[#This Row],[Ship Date]])</f>
        <v>169</v>
      </c>
      <c r="Y1842" s="6">
        <v>525.20039999999995</v>
      </c>
      <c r="Z1842" s="6">
        <v>16</v>
      </c>
      <c r="AA1842" s="6">
        <v>761.16</v>
      </c>
      <c r="AB1842" s="6">
        <v>55.97</v>
      </c>
    </row>
    <row r="1843" spans="1:28" ht="51.75" x14ac:dyDescent="0.45">
      <c r="A1843" s="6">
        <v>1340</v>
      </c>
      <c r="B1843" s="6">
        <v>21636</v>
      </c>
      <c r="C1843" s="7" t="s">
        <v>1008</v>
      </c>
      <c r="D1843" s="8" t="s">
        <v>78</v>
      </c>
      <c r="E1843" s="7" t="s">
        <v>79</v>
      </c>
      <c r="F1843" s="6">
        <v>0.02</v>
      </c>
      <c r="G1843" s="6">
        <v>55.99</v>
      </c>
      <c r="H1843" s="6">
        <v>3.3</v>
      </c>
      <c r="I1843" s="7" t="s">
        <v>43</v>
      </c>
      <c r="J1843" s="7" t="s">
        <v>87</v>
      </c>
      <c r="K1843" s="7" t="s">
        <v>71</v>
      </c>
      <c r="L1843" s="7" t="s">
        <v>234</v>
      </c>
      <c r="M1843" s="7" t="s">
        <v>94</v>
      </c>
      <c r="N1843" s="7" t="s">
        <v>2956</v>
      </c>
      <c r="O1843" s="6">
        <v>0.59</v>
      </c>
      <c r="P1843" s="7" t="s">
        <v>36</v>
      </c>
      <c r="Q1843" s="7" t="s">
        <v>82</v>
      </c>
      <c r="R1843" s="7" t="s">
        <v>83</v>
      </c>
      <c r="S1843" s="8" t="s">
        <v>84</v>
      </c>
      <c r="T1843" s="6">
        <v>10170</v>
      </c>
      <c r="U1843" s="9">
        <v>42045</v>
      </c>
      <c r="V1843" s="9">
        <v>42279</v>
      </c>
      <c r="W1843" s="9" t="s">
        <v>2941</v>
      </c>
      <c r="X1843" s="10">
        <f>NETWORKDAYS(Table1[[#This Row],[Order Date]],Table1[[#This Row],[Ship Date]])</f>
        <v>169</v>
      </c>
      <c r="Y1843" s="6">
        <v>366.50700000000001</v>
      </c>
      <c r="Z1843" s="6">
        <v>63</v>
      </c>
      <c r="AA1843" s="6">
        <v>2997.07</v>
      </c>
      <c r="AB1843" s="6">
        <v>55.97</v>
      </c>
    </row>
    <row r="1844" spans="1:28" ht="51.75" x14ac:dyDescent="0.45">
      <c r="A1844" s="6">
        <v>1686</v>
      </c>
      <c r="B1844" s="6">
        <v>86973</v>
      </c>
      <c r="C1844" s="7" t="s">
        <v>2957</v>
      </c>
      <c r="D1844" s="8" t="s">
        <v>42</v>
      </c>
      <c r="E1844" s="7" t="s">
        <v>79</v>
      </c>
      <c r="F1844" s="6">
        <v>0.08</v>
      </c>
      <c r="G1844" s="6">
        <v>2.08</v>
      </c>
      <c r="H1844" s="6">
        <v>5.33</v>
      </c>
      <c r="I1844" s="7" t="s">
        <v>43</v>
      </c>
      <c r="J1844" s="7" t="s">
        <v>62</v>
      </c>
      <c r="K1844" s="7" t="s">
        <v>32</v>
      </c>
      <c r="L1844" s="7" t="s">
        <v>99</v>
      </c>
      <c r="M1844" s="7" t="s">
        <v>47</v>
      </c>
      <c r="N1844" s="7" t="s">
        <v>290</v>
      </c>
      <c r="O1844" s="6">
        <v>0.43</v>
      </c>
      <c r="P1844" s="7" t="s">
        <v>36</v>
      </c>
      <c r="Q1844" s="7" t="s">
        <v>49</v>
      </c>
      <c r="R1844" s="7" t="s">
        <v>75</v>
      </c>
      <c r="S1844" s="8" t="s">
        <v>2958</v>
      </c>
      <c r="T1844" s="6">
        <v>60123</v>
      </c>
      <c r="U1844" s="9">
        <v>42066</v>
      </c>
      <c r="V1844" s="9">
        <v>42280</v>
      </c>
      <c r="W1844" s="9" t="s">
        <v>2941</v>
      </c>
      <c r="X1844" s="10">
        <f>NETWORKDAYS(Table1[[#This Row],[Order Date]],Table1[[#This Row],[Ship Date]])</f>
        <v>154</v>
      </c>
      <c r="Y1844" s="6">
        <v>-129.01</v>
      </c>
      <c r="Z1844" s="6">
        <v>9</v>
      </c>
      <c r="AA1844" s="6">
        <v>19.670000000000002</v>
      </c>
      <c r="AB1844" s="6">
        <v>2</v>
      </c>
    </row>
    <row r="1845" spans="1:28" ht="77.25" x14ac:dyDescent="0.45">
      <c r="A1845" s="6">
        <v>2729</v>
      </c>
      <c r="B1845" s="6">
        <v>88114</v>
      </c>
      <c r="C1845" s="7" t="s">
        <v>2959</v>
      </c>
      <c r="D1845" s="8" t="s">
        <v>53</v>
      </c>
      <c r="E1845" s="7" t="s">
        <v>79</v>
      </c>
      <c r="F1845" s="6">
        <v>0.08</v>
      </c>
      <c r="G1845" s="6">
        <v>230.98</v>
      </c>
      <c r="H1845" s="6">
        <v>23.78</v>
      </c>
      <c r="I1845" s="7" t="s">
        <v>30</v>
      </c>
      <c r="J1845" s="7" t="s">
        <v>44</v>
      </c>
      <c r="K1845" s="7" t="s">
        <v>32</v>
      </c>
      <c r="L1845" s="7" t="s">
        <v>33</v>
      </c>
      <c r="M1845" s="7" t="s">
        <v>34</v>
      </c>
      <c r="N1845" s="7" t="s">
        <v>1901</v>
      </c>
      <c r="O1845" s="6">
        <v>0.6</v>
      </c>
      <c r="P1845" s="7" t="s">
        <v>36</v>
      </c>
      <c r="Q1845" s="7" t="s">
        <v>58</v>
      </c>
      <c r="R1845" s="7" t="s">
        <v>90</v>
      </c>
      <c r="S1845" s="8" t="s">
        <v>2897</v>
      </c>
      <c r="T1845" s="6">
        <v>98226</v>
      </c>
      <c r="U1845" s="9">
        <v>42069</v>
      </c>
      <c r="V1845" s="9">
        <v>42280</v>
      </c>
      <c r="W1845" s="9" t="s">
        <v>2941</v>
      </c>
      <c r="X1845" s="10">
        <f>NETWORKDAYS(Table1[[#This Row],[Order Date]],Table1[[#This Row],[Ship Date]])</f>
        <v>151</v>
      </c>
      <c r="Y1845" s="6">
        <v>501.69</v>
      </c>
      <c r="Z1845" s="6">
        <v>4</v>
      </c>
      <c r="AA1845" s="6">
        <v>924.8</v>
      </c>
      <c r="AB1845" s="6">
        <v>230.9</v>
      </c>
    </row>
    <row r="1846" spans="1:28" ht="26.25" x14ac:dyDescent="0.45">
      <c r="A1846" s="6">
        <v>2770</v>
      </c>
      <c r="B1846" s="6">
        <v>88975</v>
      </c>
      <c r="C1846" s="7" t="s">
        <v>2960</v>
      </c>
      <c r="D1846" s="8" t="s">
        <v>28</v>
      </c>
      <c r="E1846" s="7" t="s">
        <v>29</v>
      </c>
      <c r="F1846" s="6">
        <v>0.02</v>
      </c>
      <c r="G1846" s="6">
        <v>11.55</v>
      </c>
      <c r="H1846" s="6">
        <v>2.36</v>
      </c>
      <c r="I1846" s="7" t="s">
        <v>43</v>
      </c>
      <c r="J1846" s="7" t="s">
        <v>62</v>
      </c>
      <c r="K1846" s="7" t="s">
        <v>45</v>
      </c>
      <c r="L1846" s="7" t="s">
        <v>105</v>
      </c>
      <c r="M1846" s="7" t="s">
        <v>56</v>
      </c>
      <c r="N1846" s="7" t="s">
        <v>862</v>
      </c>
      <c r="O1846" s="6">
        <v>0.55000000000000004</v>
      </c>
      <c r="P1846" s="7" t="s">
        <v>36</v>
      </c>
      <c r="Q1846" s="7" t="s">
        <v>37</v>
      </c>
      <c r="R1846" s="7" t="s">
        <v>252</v>
      </c>
      <c r="S1846" s="8" t="s">
        <v>2961</v>
      </c>
      <c r="T1846" s="6">
        <v>30338</v>
      </c>
      <c r="U1846" s="9">
        <v>42071</v>
      </c>
      <c r="V1846" s="9">
        <v>42280</v>
      </c>
      <c r="W1846" s="9" t="s">
        <v>2941</v>
      </c>
      <c r="X1846" s="10">
        <f>NETWORKDAYS(Table1[[#This Row],[Order Date]],Table1[[#This Row],[Ship Date]])</f>
        <v>150</v>
      </c>
      <c r="Y1846" s="6">
        <v>1289.3820000000001</v>
      </c>
      <c r="Z1846" s="6">
        <v>14</v>
      </c>
      <c r="AA1846" s="6">
        <v>159.53</v>
      </c>
      <c r="AB1846" s="6">
        <v>11.53</v>
      </c>
    </row>
    <row r="1847" spans="1:28" ht="90" x14ac:dyDescent="0.45">
      <c r="A1847" s="6">
        <v>2837</v>
      </c>
      <c r="B1847" s="6">
        <v>89801</v>
      </c>
      <c r="C1847" s="7" t="s">
        <v>2905</v>
      </c>
      <c r="D1847" s="8" t="s">
        <v>42</v>
      </c>
      <c r="E1847" s="7" t="s">
        <v>70</v>
      </c>
      <c r="F1847" s="6">
        <v>7.0000000000000007E-2</v>
      </c>
      <c r="G1847" s="6">
        <v>51.98</v>
      </c>
      <c r="H1847" s="6">
        <v>10.17</v>
      </c>
      <c r="I1847" s="7" t="s">
        <v>43</v>
      </c>
      <c r="J1847" s="7" t="s">
        <v>87</v>
      </c>
      <c r="K1847" s="7" t="s">
        <v>71</v>
      </c>
      <c r="L1847" s="7" t="s">
        <v>72</v>
      </c>
      <c r="M1847" s="7" t="s">
        <v>112</v>
      </c>
      <c r="N1847" s="7" t="s">
        <v>2328</v>
      </c>
      <c r="O1847" s="6">
        <v>0.37</v>
      </c>
      <c r="P1847" s="7" t="s">
        <v>36</v>
      </c>
      <c r="Q1847" s="7" t="s">
        <v>49</v>
      </c>
      <c r="R1847" s="7" t="s">
        <v>567</v>
      </c>
      <c r="S1847" s="8" t="s">
        <v>2906</v>
      </c>
      <c r="T1847" s="6">
        <v>74133</v>
      </c>
      <c r="U1847" s="9">
        <v>42071</v>
      </c>
      <c r="V1847" s="9">
        <v>42280</v>
      </c>
      <c r="W1847" s="9" t="s">
        <v>2941</v>
      </c>
      <c r="X1847" s="10">
        <f>NETWORKDAYS(Table1[[#This Row],[Order Date]],Table1[[#This Row],[Ship Date]])</f>
        <v>150</v>
      </c>
      <c r="Y1847" s="6">
        <v>439.78530000000001</v>
      </c>
      <c r="Z1847" s="6">
        <v>13</v>
      </c>
      <c r="AA1847" s="6">
        <v>637.37</v>
      </c>
      <c r="AB1847" s="6">
        <v>51.91</v>
      </c>
    </row>
    <row r="1848" spans="1:28" ht="64.5" x14ac:dyDescent="0.45">
      <c r="A1848" s="6">
        <v>1075</v>
      </c>
      <c r="B1848" s="6">
        <v>86422</v>
      </c>
      <c r="C1848" s="7" t="s">
        <v>2962</v>
      </c>
      <c r="D1848" s="8" t="s">
        <v>42</v>
      </c>
      <c r="E1848" s="7" t="s">
        <v>70</v>
      </c>
      <c r="F1848" s="6">
        <v>0.04</v>
      </c>
      <c r="G1848" s="6">
        <v>19.23</v>
      </c>
      <c r="H1848" s="6">
        <v>6.15</v>
      </c>
      <c r="I1848" s="7" t="s">
        <v>43</v>
      </c>
      <c r="J1848" s="7" t="s">
        <v>87</v>
      </c>
      <c r="K1848" s="7" t="s">
        <v>32</v>
      </c>
      <c r="L1848" s="7" t="s">
        <v>99</v>
      </c>
      <c r="M1848" s="7" t="s">
        <v>94</v>
      </c>
      <c r="N1848" s="7" t="s">
        <v>248</v>
      </c>
      <c r="O1848" s="6">
        <v>0.44</v>
      </c>
      <c r="P1848" s="7" t="s">
        <v>36</v>
      </c>
      <c r="Q1848" s="7" t="s">
        <v>49</v>
      </c>
      <c r="R1848" s="7" t="s">
        <v>75</v>
      </c>
      <c r="S1848" s="8" t="s">
        <v>2963</v>
      </c>
      <c r="T1848" s="6">
        <v>60441</v>
      </c>
      <c r="U1848" s="9">
        <v>42072</v>
      </c>
      <c r="V1848" s="9">
        <v>42280</v>
      </c>
      <c r="W1848" s="9" t="s">
        <v>2941</v>
      </c>
      <c r="X1848" s="10">
        <f>NETWORKDAYS(Table1[[#This Row],[Order Date]],Table1[[#This Row],[Ship Date]])</f>
        <v>150</v>
      </c>
      <c r="Y1848" s="6">
        <v>152.4348</v>
      </c>
      <c r="Z1848" s="6">
        <v>11</v>
      </c>
      <c r="AA1848" s="6">
        <v>220.92</v>
      </c>
      <c r="AB1848" s="6">
        <v>19.190000000000001</v>
      </c>
    </row>
    <row r="1849" spans="1:28" ht="51.75" x14ac:dyDescent="0.45">
      <c r="A1849" s="6">
        <v>52</v>
      </c>
      <c r="B1849" s="6">
        <v>88426</v>
      </c>
      <c r="C1849" s="7" t="s">
        <v>2964</v>
      </c>
      <c r="D1849" s="8" t="s">
        <v>53</v>
      </c>
      <c r="E1849" s="7" t="s">
        <v>147</v>
      </c>
      <c r="F1849" s="6">
        <v>0</v>
      </c>
      <c r="G1849" s="6">
        <v>115.99</v>
      </c>
      <c r="H1849" s="6">
        <v>2.5</v>
      </c>
      <c r="I1849" s="7" t="s">
        <v>43</v>
      </c>
      <c r="J1849" s="7" t="s">
        <v>62</v>
      </c>
      <c r="K1849" s="7" t="s">
        <v>71</v>
      </c>
      <c r="L1849" s="7" t="s">
        <v>234</v>
      </c>
      <c r="M1849" s="7" t="s">
        <v>47</v>
      </c>
      <c r="N1849" s="7" t="s">
        <v>2965</v>
      </c>
      <c r="O1849" s="6">
        <v>0.56999999999999995</v>
      </c>
      <c r="P1849" s="7" t="s">
        <v>36</v>
      </c>
      <c r="Q1849" s="7" t="s">
        <v>58</v>
      </c>
      <c r="R1849" s="7" t="s">
        <v>90</v>
      </c>
      <c r="S1849" s="8" t="s">
        <v>2966</v>
      </c>
      <c r="T1849" s="6">
        <v>98373</v>
      </c>
      <c r="U1849" s="9">
        <v>42073</v>
      </c>
      <c r="V1849" s="9">
        <v>42280</v>
      </c>
      <c r="W1849" s="9" t="s">
        <v>2941</v>
      </c>
      <c r="X1849" s="10">
        <f>NETWORKDAYS(Table1[[#This Row],[Order Date]],Table1[[#This Row],[Ship Date]])</f>
        <v>149</v>
      </c>
      <c r="Y1849" s="6">
        <v>162.666</v>
      </c>
      <c r="Z1849" s="6">
        <v>6</v>
      </c>
      <c r="AA1849" s="6">
        <v>627.04</v>
      </c>
      <c r="AB1849" s="6">
        <v>115.99</v>
      </c>
    </row>
    <row r="1850" spans="1:28" ht="51.75" x14ac:dyDescent="0.45">
      <c r="A1850" s="6">
        <v>1935</v>
      </c>
      <c r="B1850" s="6">
        <v>86686</v>
      </c>
      <c r="C1850" s="7" t="s">
        <v>667</v>
      </c>
      <c r="D1850" s="8" t="s">
        <v>42</v>
      </c>
      <c r="E1850" s="7" t="s">
        <v>29</v>
      </c>
      <c r="F1850" s="6">
        <v>0.01</v>
      </c>
      <c r="G1850" s="6">
        <v>42.98</v>
      </c>
      <c r="H1850" s="6">
        <v>4.62</v>
      </c>
      <c r="I1850" s="7" t="s">
        <v>54</v>
      </c>
      <c r="J1850" s="7" t="s">
        <v>62</v>
      </c>
      <c r="K1850" s="7" t="s">
        <v>45</v>
      </c>
      <c r="L1850" s="7" t="s">
        <v>63</v>
      </c>
      <c r="M1850" s="7" t="s">
        <v>47</v>
      </c>
      <c r="N1850" s="7" t="s">
        <v>459</v>
      </c>
      <c r="O1850" s="6">
        <v>0.56000000000000005</v>
      </c>
      <c r="P1850" s="7" t="s">
        <v>36</v>
      </c>
      <c r="Q1850" s="7" t="s">
        <v>49</v>
      </c>
      <c r="R1850" s="7" t="s">
        <v>236</v>
      </c>
      <c r="S1850" s="8" t="s">
        <v>669</v>
      </c>
      <c r="T1850" s="6">
        <v>75051</v>
      </c>
      <c r="U1850" s="9">
        <v>42102</v>
      </c>
      <c r="V1850" s="9">
        <v>42281</v>
      </c>
      <c r="W1850" s="9" t="s">
        <v>2941</v>
      </c>
      <c r="X1850" s="10">
        <f>NETWORKDAYS(Table1[[#This Row],[Order Date]],Table1[[#This Row],[Ship Date]])</f>
        <v>128</v>
      </c>
      <c r="Y1850" s="6">
        <v>285.47370000000001</v>
      </c>
      <c r="Z1850" s="6">
        <v>9</v>
      </c>
      <c r="AA1850" s="6">
        <v>413.73</v>
      </c>
      <c r="AB1850" s="6">
        <v>42.97</v>
      </c>
    </row>
    <row r="1851" spans="1:28" ht="64.5" x14ac:dyDescent="0.45">
      <c r="A1851" s="6">
        <v>2561</v>
      </c>
      <c r="B1851" s="6">
        <v>86466</v>
      </c>
      <c r="C1851" s="7" t="s">
        <v>812</v>
      </c>
      <c r="D1851" s="8" t="s">
        <v>78</v>
      </c>
      <c r="E1851" s="7" t="s">
        <v>147</v>
      </c>
      <c r="F1851" s="6">
        <v>7.0000000000000007E-2</v>
      </c>
      <c r="G1851" s="6">
        <v>3.98</v>
      </c>
      <c r="H1851" s="6">
        <v>5.26</v>
      </c>
      <c r="I1851" s="7" t="s">
        <v>43</v>
      </c>
      <c r="J1851" s="7" t="s">
        <v>44</v>
      </c>
      <c r="K1851" s="7" t="s">
        <v>45</v>
      </c>
      <c r="L1851" s="7" t="s">
        <v>46</v>
      </c>
      <c r="M1851" s="7" t="s">
        <v>47</v>
      </c>
      <c r="N1851" s="7" t="s">
        <v>2514</v>
      </c>
      <c r="O1851" s="6">
        <v>0.38</v>
      </c>
      <c r="P1851" s="7" t="s">
        <v>36</v>
      </c>
      <c r="Q1851" s="7" t="s">
        <v>82</v>
      </c>
      <c r="R1851" s="7" t="s">
        <v>83</v>
      </c>
      <c r="S1851" s="8" t="s">
        <v>814</v>
      </c>
      <c r="T1851" s="6">
        <v>10562</v>
      </c>
      <c r="U1851" s="9">
        <v>42102</v>
      </c>
      <c r="V1851" s="9">
        <v>42281</v>
      </c>
      <c r="W1851" s="9" t="s">
        <v>2941</v>
      </c>
      <c r="X1851" s="10">
        <f>NETWORKDAYS(Table1[[#This Row],[Order Date]],Table1[[#This Row],[Ship Date]])</f>
        <v>128</v>
      </c>
      <c r="Y1851" s="6">
        <v>-59.963760000000001</v>
      </c>
      <c r="Z1851" s="6">
        <v>7</v>
      </c>
      <c r="AA1851" s="6">
        <v>29.77</v>
      </c>
      <c r="AB1851" s="6">
        <v>3.91</v>
      </c>
    </row>
    <row r="1852" spans="1:28" ht="39" x14ac:dyDescent="0.45">
      <c r="A1852" s="6">
        <v>2699</v>
      </c>
      <c r="B1852" s="6">
        <v>87679</v>
      </c>
      <c r="C1852" s="7" t="s">
        <v>2774</v>
      </c>
      <c r="D1852" s="8" t="s">
        <v>53</v>
      </c>
      <c r="E1852" s="7" t="s">
        <v>147</v>
      </c>
      <c r="F1852" s="6">
        <v>0.04</v>
      </c>
      <c r="G1852" s="6">
        <v>70.98</v>
      </c>
      <c r="H1852" s="6">
        <v>26.74</v>
      </c>
      <c r="I1852" s="7" t="s">
        <v>30</v>
      </c>
      <c r="J1852" s="7" t="s">
        <v>62</v>
      </c>
      <c r="K1852" s="7" t="s">
        <v>32</v>
      </c>
      <c r="L1852" s="7" t="s">
        <v>88</v>
      </c>
      <c r="M1852" s="7" t="s">
        <v>34</v>
      </c>
      <c r="N1852" s="7" t="s">
        <v>2967</v>
      </c>
      <c r="O1852" s="6">
        <v>0.6</v>
      </c>
      <c r="P1852" s="7" t="s">
        <v>36</v>
      </c>
      <c r="Q1852" s="7" t="s">
        <v>58</v>
      </c>
      <c r="R1852" s="7" t="s">
        <v>229</v>
      </c>
      <c r="S1852" s="8" t="s">
        <v>2776</v>
      </c>
      <c r="T1852" s="6">
        <v>86442</v>
      </c>
      <c r="U1852" s="9">
        <v>42102</v>
      </c>
      <c r="V1852" s="9">
        <v>42281</v>
      </c>
      <c r="W1852" s="9" t="s">
        <v>2941</v>
      </c>
      <c r="X1852" s="10">
        <f>NETWORKDAYS(Table1[[#This Row],[Order Date]],Table1[[#This Row],[Ship Date]])</f>
        <v>128</v>
      </c>
      <c r="Y1852" s="6">
        <v>-84.628799999999998</v>
      </c>
      <c r="Z1852" s="6">
        <v>19</v>
      </c>
      <c r="AA1852" s="6">
        <v>1345.33</v>
      </c>
      <c r="AB1852" s="6">
        <v>70.94</v>
      </c>
    </row>
    <row r="1853" spans="1:28" ht="90" x14ac:dyDescent="0.45">
      <c r="A1853" s="6">
        <v>123</v>
      </c>
      <c r="B1853" s="6">
        <v>90669</v>
      </c>
      <c r="C1853" s="7" t="s">
        <v>2968</v>
      </c>
      <c r="D1853" s="8" t="s">
        <v>28</v>
      </c>
      <c r="E1853" s="7" t="s">
        <v>29</v>
      </c>
      <c r="F1853" s="6">
        <v>0.06</v>
      </c>
      <c r="G1853" s="6">
        <v>8.57</v>
      </c>
      <c r="H1853" s="6">
        <v>6.14</v>
      </c>
      <c r="I1853" s="7" t="s">
        <v>43</v>
      </c>
      <c r="J1853" s="7" t="s">
        <v>87</v>
      </c>
      <c r="K1853" s="7" t="s">
        <v>45</v>
      </c>
      <c r="L1853" s="7" t="s">
        <v>519</v>
      </c>
      <c r="M1853" s="7" t="s">
        <v>94</v>
      </c>
      <c r="N1853" s="7" t="s">
        <v>2969</v>
      </c>
      <c r="O1853" s="6">
        <v>0.59</v>
      </c>
      <c r="P1853" s="7" t="s">
        <v>36</v>
      </c>
      <c r="Q1853" s="7" t="s">
        <v>37</v>
      </c>
      <c r="R1853" s="7" t="s">
        <v>169</v>
      </c>
      <c r="S1853" s="8" t="s">
        <v>2970</v>
      </c>
      <c r="T1853" s="6">
        <v>22102</v>
      </c>
      <c r="U1853" s="9">
        <v>42103</v>
      </c>
      <c r="V1853" s="9">
        <v>42281</v>
      </c>
      <c r="W1853" s="9" t="s">
        <v>2941</v>
      </c>
      <c r="X1853" s="10">
        <f>NETWORKDAYS(Table1[[#This Row],[Order Date]],Table1[[#This Row],[Ship Date]])</f>
        <v>127</v>
      </c>
      <c r="Y1853" s="6">
        <v>105.678</v>
      </c>
      <c r="Z1853" s="6">
        <v>11</v>
      </c>
      <c r="AA1853" s="6">
        <v>94.97</v>
      </c>
      <c r="AB1853" s="6">
        <v>8.51</v>
      </c>
    </row>
    <row r="1854" spans="1:28" ht="77.25" x14ac:dyDescent="0.45">
      <c r="A1854" s="6">
        <v>1186</v>
      </c>
      <c r="B1854" s="6">
        <v>85939</v>
      </c>
      <c r="C1854" s="7" t="s">
        <v>2971</v>
      </c>
      <c r="D1854" s="8" t="s">
        <v>53</v>
      </c>
      <c r="E1854" s="7" t="s">
        <v>29</v>
      </c>
      <c r="F1854" s="6">
        <v>7.0000000000000007E-2</v>
      </c>
      <c r="G1854" s="6">
        <v>400.97</v>
      </c>
      <c r="H1854" s="6">
        <v>48.26</v>
      </c>
      <c r="I1854" s="7" t="s">
        <v>30</v>
      </c>
      <c r="J1854" s="7" t="s">
        <v>44</v>
      </c>
      <c r="K1854" s="7" t="s">
        <v>71</v>
      </c>
      <c r="L1854" s="7" t="s">
        <v>72</v>
      </c>
      <c r="M1854" s="7" t="s">
        <v>34</v>
      </c>
      <c r="N1854" s="7" t="s">
        <v>2313</v>
      </c>
      <c r="O1854" s="6">
        <v>0.36</v>
      </c>
      <c r="P1854" s="7" t="s">
        <v>36</v>
      </c>
      <c r="Q1854" s="7" t="s">
        <v>58</v>
      </c>
      <c r="R1854" s="7" t="s">
        <v>59</v>
      </c>
      <c r="S1854" s="8" t="s">
        <v>2147</v>
      </c>
      <c r="T1854" s="6">
        <v>92646</v>
      </c>
      <c r="U1854" s="9">
        <v>42103</v>
      </c>
      <c r="V1854" s="9">
        <v>42281</v>
      </c>
      <c r="W1854" s="9" t="s">
        <v>2941</v>
      </c>
      <c r="X1854" s="10">
        <f>NETWORKDAYS(Table1[[#This Row],[Order Date]],Table1[[#This Row],[Ship Date]])</f>
        <v>127</v>
      </c>
      <c r="Y1854" s="6">
        <v>2581.5590999999999</v>
      </c>
      <c r="Z1854" s="6">
        <v>10</v>
      </c>
      <c r="AA1854" s="6">
        <v>3741.39</v>
      </c>
      <c r="AB1854" s="6">
        <v>400.9</v>
      </c>
    </row>
    <row r="1855" spans="1:28" ht="77.25" x14ac:dyDescent="0.45">
      <c r="A1855" s="6">
        <v>1250</v>
      </c>
      <c r="B1855" s="6">
        <v>87877</v>
      </c>
      <c r="C1855" s="7" t="s">
        <v>2915</v>
      </c>
      <c r="D1855" s="8" t="s">
        <v>42</v>
      </c>
      <c r="E1855" s="7" t="s">
        <v>70</v>
      </c>
      <c r="F1855" s="6">
        <v>0.1</v>
      </c>
      <c r="G1855" s="6">
        <v>30.98</v>
      </c>
      <c r="H1855" s="6">
        <v>5.76</v>
      </c>
      <c r="I1855" s="7" t="s">
        <v>43</v>
      </c>
      <c r="J1855" s="7" t="s">
        <v>62</v>
      </c>
      <c r="K1855" s="7" t="s">
        <v>45</v>
      </c>
      <c r="L1855" s="7" t="s">
        <v>55</v>
      </c>
      <c r="M1855" s="7" t="s">
        <v>47</v>
      </c>
      <c r="N1855" s="7" t="s">
        <v>1666</v>
      </c>
      <c r="O1855" s="6">
        <v>0.4</v>
      </c>
      <c r="P1855" s="7" t="s">
        <v>36</v>
      </c>
      <c r="Q1855" s="7" t="s">
        <v>49</v>
      </c>
      <c r="R1855" s="7" t="s">
        <v>75</v>
      </c>
      <c r="S1855" s="8" t="s">
        <v>2916</v>
      </c>
      <c r="T1855" s="6">
        <v>60110</v>
      </c>
      <c r="U1855" s="9">
        <v>42103</v>
      </c>
      <c r="V1855" s="9">
        <v>42281</v>
      </c>
      <c r="W1855" s="9" t="s">
        <v>2941</v>
      </c>
      <c r="X1855" s="10">
        <f>NETWORKDAYS(Table1[[#This Row],[Order Date]],Table1[[#This Row],[Ship Date]])</f>
        <v>127</v>
      </c>
      <c r="Y1855" s="6">
        <v>109.4248</v>
      </c>
      <c r="Z1855" s="6">
        <v>8</v>
      </c>
      <c r="AA1855" s="6">
        <v>225.62</v>
      </c>
      <c r="AB1855" s="6">
        <v>30.88</v>
      </c>
    </row>
    <row r="1856" spans="1:28" ht="77.25" x14ac:dyDescent="0.45">
      <c r="A1856" s="6">
        <v>2488</v>
      </c>
      <c r="B1856" s="6">
        <v>86887</v>
      </c>
      <c r="C1856" s="7" t="s">
        <v>2972</v>
      </c>
      <c r="D1856" s="8" t="s">
        <v>28</v>
      </c>
      <c r="E1856" s="7" t="s">
        <v>70</v>
      </c>
      <c r="F1856" s="6">
        <v>0.02</v>
      </c>
      <c r="G1856" s="6">
        <v>28.15</v>
      </c>
      <c r="H1856" s="6">
        <v>6.17</v>
      </c>
      <c r="I1856" s="7" t="s">
        <v>43</v>
      </c>
      <c r="J1856" s="7" t="s">
        <v>44</v>
      </c>
      <c r="K1856" s="7" t="s">
        <v>45</v>
      </c>
      <c r="L1856" s="7" t="s">
        <v>105</v>
      </c>
      <c r="M1856" s="7" t="s">
        <v>94</v>
      </c>
      <c r="N1856" s="7" t="s">
        <v>1578</v>
      </c>
      <c r="O1856" s="6">
        <v>0.55000000000000004</v>
      </c>
      <c r="P1856" s="7" t="s">
        <v>36</v>
      </c>
      <c r="Q1856" s="7" t="s">
        <v>37</v>
      </c>
      <c r="R1856" s="7" t="s">
        <v>333</v>
      </c>
      <c r="S1856" s="8" t="s">
        <v>2973</v>
      </c>
      <c r="T1856" s="6">
        <v>72023</v>
      </c>
      <c r="U1856" s="9">
        <v>42103</v>
      </c>
      <c r="V1856" s="9">
        <v>42281</v>
      </c>
      <c r="W1856" s="9" t="s">
        <v>2941</v>
      </c>
      <c r="X1856" s="10">
        <f>NETWORKDAYS(Table1[[#This Row],[Order Date]],Table1[[#This Row],[Ship Date]])</f>
        <v>127</v>
      </c>
      <c r="Y1856" s="6">
        <v>160.8066</v>
      </c>
      <c r="Z1856" s="6">
        <v>11</v>
      </c>
      <c r="AA1856" s="6">
        <v>327.41000000000003</v>
      </c>
      <c r="AB1856" s="6">
        <v>28.13</v>
      </c>
    </row>
    <row r="1857" spans="1:28" ht="77.25" x14ac:dyDescent="0.45">
      <c r="A1857" s="6">
        <v>2491</v>
      </c>
      <c r="B1857" s="6">
        <v>14785</v>
      </c>
      <c r="C1857" s="7" t="s">
        <v>550</v>
      </c>
      <c r="D1857" s="8" t="s">
        <v>53</v>
      </c>
      <c r="E1857" s="7" t="s">
        <v>70</v>
      </c>
      <c r="F1857" s="6">
        <v>0.02</v>
      </c>
      <c r="G1857" s="6">
        <v>28.15</v>
      </c>
      <c r="H1857" s="6">
        <v>6.17</v>
      </c>
      <c r="I1857" s="7" t="s">
        <v>43</v>
      </c>
      <c r="J1857" s="7" t="s">
        <v>44</v>
      </c>
      <c r="K1857" s="7" t="s">
        <v>45</v>
      </c>
      <c r="L1857" s="7" t="s">
        <v>105</v>
      </c>
      <c r="M1857" s="7" t="s">
        <v>94</v>
      </c>
      <c r="N1857" s="7" t="s">
        <v>1578</v>
      </c>
      <c r="O1857" s="6">
        <v>0.55000000000000004</v>
      </c>
      <c r="P1857" s="7" t="s">
        <v>36</v>
      </c>
      <c r="Q1857" s="7" t="s">
        <v>58</v>
      </c>
      <c r="R1857" s="7" t="s">
        <v>59</v>
      </c>
      <c r="S1857" s="8" t="s">
        <v>68</v>
      </c>
      <c r="T1857" s="6">
        <v>90045</v>
      </c>
      <c r="U1857" s="9">
        <v>42103</v>
      </c>
      <c r="V1857" s="9">
        <v>42281</v>
      </c>
      <c r="W1857" s="9" t="s">
        <v>2941</v>
      </c>
      <c r="X1857" s="10">
        <f>NETWORKDAYS(Table1[[#This Row],[Order Date]],Table1[[#This Row],[Ship Date]])</f>
        <v>127</v>
      </c>
      <c r="Y1857" s="6">
        <v>117.208</v>
      </c>
      <c r="Z1857" s="6">
        <v>45</v>
      </c>
      <c r="AA1857" s="6">
        <v>1339.42</v>
      </c>
      <c r="AB1857" s="6">
        <v>28.13</v>
      </c>
    </row>
    <row r="1858" spans="1:28" ht="51.75" x14ac:dyDescent="0.45">
      <c r="A1858" s="6">
        <v>1271</v>
      </c>
      <c r="B1858" s="6">
        <v>88410</v>
      </c>
      <c r="C1858" s="7" t="s">
        <v>2021</v>
      </c>
      <c r="D1858" s="8" t="s">
        <v>53</v>
      </c>
      <c r="E1858" s="7" t="s">
        <v>86</v>
      </c>
      <c r="F1858" s="6">
        <v>7.0000000000000007E-2</v>
      </c>
      <c r="G1858" s="6">
        <v>125.99</v>
      </c>
      <c r="H1858" s="6">
        <v>7.69</v>
      </c>
      <c r="I1858" s="7" t="s">
        <v>43</v>
      </c>
      <c r="J1858" s="7" t="s">
        <v>62</v>
      </c>
      <c r="K1858" s="7" t="s">
        <v>71</v>
      </c>
      <c r="L1858" s="7" t="s">
        <v>234</v>
      </c>
      <c r="M1858" s="7" t="s">
        <v>47</v>
      </c>
      <c r="N1858" s="7" t="s">
        <v>616</v>
      </c>
      <c r="O1858" s="6">
        <v>0.59</v>
      </c>
      <c r="P1858" s="7" t="s">
        <v>36</v>
      </c>
      <c r="Q1858" s="7" t="s">
        <v>58</v>
      </c>
      <c r="R1858" s="7" t="s">
        <v>59</v>
      </c>
      <c r="S1858" s="8" t="s">
        <v>2022</v>
      </c>
      <c r="T1858" s="6">
        <v>91941</v>
      </c>
      <c r="U1858" s="9">
        <v>42103</v>
      </c>
      <c r="V1858" s="9">
        <v>42281</v>
      </c>
      <c r="W1858" s="9" t="s">
        <v>2941</v>
      </c>
      <c r="X1858" s="10">
        <f>NETWORKDAYS(Table1[[#This Row],[Order Date]],Table1[[#This Row],[Ship Date]])</f>
        <v>127</v>
      </c>
      <c r="Y1858" s="6">
        <v>588.24570000000006</v>
      </c>
      <c r="Z1858" s="6">
        <v>8</v>
      </c>
      <c r="AA1858" s="6">
        <v>852.53</v>
      </c>
      <c r="AB1858" s="6">
        <v>125.92</v>
      </c>
    </row>
    <row r="1859" spans="1:28" ht="51.75" x14ac:dyDescent="0.45">
      <c r="A1859" s="6">
        <v>191</v>
      </c>
      <c r="B1859" s="6">
        <v>89093</v>
      </c>
      <c r="C1859" s="7" t="s">
        <v>1033</v>
      </c>
      <c r="D1859" s="8" t="s">
        <v>42</v>
      </c>
      <c r="E1859" s="7" t="s">
        <v>147</v>
      </c>
      <c r="F1859" s="6">
        <v>0</v>
      </c>
      <c r="G1859" s="6">
        <v>125.99</v>
      </c>
      <c r="H1859" s="6">
        <v>8.08</v>
      </c>
      <c r="I1859" s="7" t="s">
        <v>43</v>
      </c>
      <c r="J1859" s="7" t="s">
        <v>62</v>
      </c>
      <c r="K1859" s="7" t="s">
        <v>71</v>
      </c>
      <c r="L1859" s="7" t="s">
        <v>234</v>
      </c>
      <c r="M1859" s="7" t="s">
        <v>47</v>
      </c>
      <c r="N1859" s="7" t="s">
        <v>2210</v>
      </c>
      <c r="O1859" s="6">
        <v>0.56999999999999995</v>
      </c>
      <c r="P1859" s="7" t="s">
        <v>36</v>
      </c>
      <c r="Q1859" s="7" t="s">
        <v>49</v>
      </c>
      <c r="R1859" s="7" t="s">
        <v>75</v>
      </c>
      <c r="S1859" s="8" t="s">
        <v>521</v>
      </c>
      <c r="T1859" s="6">
        <v>60505</v>
      </c>
      <c r="U1859" s="9">
        <v>42103</v>
      </c>
      <c r="V1859" s="9">
        <v>42281</v>
      </c>
      <c r="W1859" s="9" t="s">
        <v>2941</v>
      </c>
      <c r="X1859" s="10">
        <f>NETWORKDAYS(Table1[[#This Row],[Order Date]],Table1[[#This Row],[Ship Date]])</f>
        <v>127</v>
      </c>
      <c r="Y1859" s="6">
        <v>1348.59672</v>
      </c>
      <c r="Z1859" s="6">
        <v>22</v>
      </c>
      <c r="AA1859" s="6">
        <v>2356.0100000000002</v>
      </c>
      <c r="AB1859" s="6">
        <v>125.99</v>
      </c>
    </row>
    <row r="1860" spans="1:28" ht="77.25" x14ac:dyDescent="0.45">
      <c r="A1860" s="6">
        <v>1634</v>
      </c>
      <c r="B1860" s="6">
        <v>90532</v>
      </c>
      <c r="C1860" s="7" t="s">
        <v>2974</v>
      </c>
      <c r="D1860" s="8" t="s">
        <v>28</v>
      </c>
      <c r="E1860" s="7" t="s">
        <v>147</v>
      </c>
      <c r="F1860" s="6">
        <v>0.08</v>
      </c>
      <c r="G1860" s="6">
        <v>100.97</v>
      </c>
      <c r="H1860" s="6">
        <v>14</v>
      </c>
      <c r="I1860" s="7" t="s">
        <v>30</v>
      </c>
      <c r="J1860" s="7" t="s">
        <v>87</v>
      </c>
      <c r="K1860" s="7" t="s">
        <v>71</v>
      </c>
      <c r="L1860" s="7" t="s">
        <v>72</v>
      </c>
      <c r="M1860" s="7" t="s">
        <v>73</v>
      </c>
      <c r="N1860" s="7" t="s">
        <v>2975</v>
      </c>
      <c r="O1860" s="6">
        <v>0.37</v>
      </c>
      <c r="P1860" s="7" t="s">
        <v>36</v>
      </c>
      <c r="Q1860" s="7" t="s">
        <v>37</v>
      </c>
      <c r="R1860" s="7" t="s">
        <v>38</v>
      </c>
      <c r="S1860" s="8" t="s">
        <v>574</v>
      </c>
      <c r="T1860" s="6">
        <v>39212</v>
      </c>
      <c r="U1860" s="9">
        <v>42103</v>
      </c>
      <c r="V1860" s="9">
        <v>42281</v>
      </c>
      <c r="W1860" s="9" t="s">
        <v>2941</v>
      </c>
      <c r="X1860" s="10">
        <f>NETWORKDAYS(Table1[[#This Row],[Order Date]],Table1[[#This Row],[Ship Date]])</f>
        <v>127</v>
      </c>
      <c r="Y1860" s="6">
        <v>-73.494119999999995</v>
      </c>
      <c r="Z1860" s="6">
        <v>15</v>
      </c>
      <c r="AA1860" s="6">
        <v>1483.16</v>
      </c>
      <c r="AB1860" s="6">
        <v>100.89</v>
      </c>
    </row>
    <row r="1861" spans="1:28" ht="26.25" x14ac:dyDescent="0.45">
      <c r="A1861" s="6">
        <v>2334</v>
      </c>
      <c r="B1861" s="6">
        <v>89609</v>
      </c>
      <c r="C1861" s="7" t="s">
        <v>791</v>
      </c>
      <c r="D1861" s="8" t="s">
        <v>42</v>
      </c>
      <c r="E1861" s="7" t="s">
        <v>147</v>
      </c>
      <c r="F1861" s="6">
        <v>0.08</v>
      </c>
      <c r="G1861" s="6">
        <v>2.78</v>
      </c>
      <c r="H1861" s="6">
        <v>1.25</v>
      </c>
      <c r="I1861" s="7" t="s">
        <v>43</v>
      </c>
      <c r="J1861" s="7" t="s">
        <v>31</v>
      </c>
      <c r="K1861" s="7" t="s">
        <v>45</v>
      </c>
      <c r="L1861" s="7" t="s">
        <v>105</v>
      </c>
      <c r="M1861" s="7" t="s">
        <v>56</v>
      </c>
      <c r="N1861" s="7" t="s">
        <v>865</v>
      </c>
      <c r="O1861" s="6">
        <v>0.59</v>
      </c>
      <c r="P1861" s="7" t="s">
        <v>36</v>
      </c>
      <c r="Q1861" s="7" t="s">
        <v>49</v>
      </c>
      <c r="R1861" s="7" t="s">
        <v>200</v>
      </c>
      <c r="S1861" s="8" t="s">
        <v>793</v>
      </c>
      <c r="T1861" s="6">
        <v>53220</v>
      </c>
      <c r="U1861" s="9">
        <v>42103</v>
      </c>
      <c r="V1861" s="9">
        <v>42281</v>
      </c>
      <c r="W1861" s="9" t="s">
        <v>2941</v>
      </c>
      <c r="X1861" s="10">
        <f>NETWORKDAYS(Table1[[#This Row],[Order Date]],Table1[[#This Row],[Ship Date]])</f>
        <v>127</v>
      </c>
      <c r="Y1861" s="6">
        <v>-8.77</v>
      </c>
      <c r="Z1861" s="6">
        <v>7</v>
      </c>
      <c r="AA1861" s="6">
        <v>19.46</v>
      </c>
      <c r="AB1861" s="6">
        <v>2.7</v>
      </c>
    </row>
    <row r="1862" spans="1:28" ht="39" x14ac:dyDescent="0.45">
      <c r="A1862" s="6">
        <v>2847</v>
      </c>
      <c r="B1862" s="6">
        <v>85928</v>
      </c>
      <c r="C1862" s="7" t="s">
        <v>2920</v>
      </c>
      <c r="D1862" s="8" t="s">
        <v>28</v>
      </c>
      <c r="E1862" s="7" t="s">
        <v>147</v>
      </c>
      <c r="F1862" s="6">
        <v>0.02</v>
      </c>
      <c r="G1862" s="6">
        <v>9.77</v>
      </c>
      <c r="H1862" s="6">
        <v>6.02</v>
      </c>
      <c r="I1862" s="7" t="s">
        <v>43</v>
      </c>
      <c r="J1862" s="7" t="s">
        <v>62</v>
      </c>
      <c r="K1862" s="7" t="s">
        <v>32</v>
      </c>
      <c r="L1862" s="7" t="s">
        <v>99</v>
      </c>
      <c r="M1862" s="7" t="s">
        <v>112</v>
      </c>
      <c r="N1862" s="7" t="s">
        <v>935</v>
      </c>
      <c r="O1862" s="6">
        <v>0.48</v>
      </c>
      <c r="P1862" s="7" t="s">
        <v>36</v>
      </c>
      <c r="Q1862" s="7" t="s">
        <v>37</v>
      </c>
      <c r="R1862" s="7" t="s">
        <v>369</v>
      </c>
      <c r="S1862" s="8" t="s">
        <v>2921</v>
      </c>
      <c r="T1862" s="6">
        <v>38017</v>
      </c>
      <c r="U1862" s="9">
        <v>42103</v>
      </c>
      <c r="V1862" s="9">
        <v>42281</v>
      </c>
      <c r="W1862" s="9" t="s">
        <v>2941</v>
      </c>
      <c r="X1862" s="10">
        <f>NETWORKDAYS(Table1[[#This Row],[Order Date]],Table1[[#This Row],[Ship Date]])</f>
        <v>127</v>
      </c>
      <c r="Y1862" s="6">
        <v>-535.33199999999999</v>
      </c>
      <c r="Z1862" s="6">
        <v>9</v>
      </c>
      <c r="AA1862" s="6">
        <v>87.68</v>
      </c>
      <c r="AB1862" s="6">
        <v>9.75</v>
      </c>
    </row>
    <row r="1863" spans="1:28" ht="51.75" x14ac:dyDescent="0.45">
      <c r="A1863" s="6">
        <v>2684</v>
      </c>
      <c r="B1863" s="6">
        <v>89148</v>
      </c>
      <c r="C1863" s="7" t="s">
        <v>238</v>
      </c>
      <c r="D1863" s="8" t="s">
        <v>28</v>
      </c>
      <c r="E1863" s="7" t="s">
        <v>79</v>
      </c>
      <c r="F1863" s="6">
        <v>0.03</v>
      </c>
      <c r="G1863" s="6">
        <v>65.989999999999995</v>
      </c>
      <c r="H1863" s="6">
        <v>8.8000000000000007</v>
      </c>
      <c r="I1863" s="7" t="s">
        <v>43</v>
      </c>
      <c r="J1863" s="7" t="s">
        <v>31</v>
      </c>
      <c r="K1863" s="7" t="s">
        <v>71</v>
      </c>
      <c r="L1863" s="7" t="s">
        <v>234</v>
      </c>
      <c r="M1863" s="7" t="s">
        <v>47</v>
      </c>
      <c r="N1863" s="7" t="s">
        <v>873</v>
      </c>
      <c r="O1863" s="6">
        <v>0.57999999999999996</v>
      </c>
      <c r="P1863" s="7" t="s">
        <v>36</v>
      </c>
      <c r="Q1863" s="7" t="s">
        <v>37</v>
      </c>
      <c r="R1863" s="7" t="s">
        <v>96</v>
      </c>
      <c r="S1863" s="8" t="s">
        <v>240</v>
      </c>
      <c r="T1863" s="6">
        <v>33952</v>
      </c>
      <c r="U1863" s="9">
        <v>42104</v>
      </c>
      <c r="V1863" s="9">
        <v>42281</v>
      </c>
      <c r="W1863" s="9" t="s">
        <v>2941</v>
      </c>
      <c r="X1863" s="10">
        <f>NETWORKDAYS(Table1[[#This Row],[Order Date]],Table1[[#This Row],[Ship Date]])</f>
        <v>126</v>
      </c>
      <c r="Y1863" s="6">
        <v>9.9398999999999997</v>
      </c>
      <c r="Z1863" s="6">
        <v>21</v>
      </c>
      <c r="AA1863" s="6">
        <v>1237.4000000000001</v>
      </c>
      <c r="AB1863" s="6">
        <v>65.959999999999994</v>
      </c>
    </row>
    <row r="1864" spans="1:28" ht="64.5" x14ac:dyDescent="0.45">
      <c r="A1864" s="6">
        <v>1391</v>
      </c>
      <c r="B1864" s="6">
        <v>88730</v>
      </c>
      <c r="C1864" s="7" t="s">
        <v>533</v>
      </c>
      <c r="D1864" s="8" t="s">
        <v>53</v>
      </c>
      <c r="E1864" s="7" t="s">
        <v>79</v>
      </c>
      <c r="F1864" s="6">
        <v>7.0000000000000007E-2</v>
      </c>
      <c r="G1864" s="6">
        <v>12.28</v>
      </c>
      <c r="H1864" s="6">
        <v>6.13</v>
      </c>
      <c r="I1864" s="7" t="s">
        <v>43</v>
      </c>
      <c r="J1864" s="7" t="s">
        <v>31</v>
      </c>
      <c r="K1864" s="7" t="s">
        <v>45</v>
      </c>
      <c r="L1864" s="7" t="s">
        <v>187</v>
      </c>
      <c r="M1864" s="7" t="s">
        <v>47</v>
      </c>
      <c r="N1864" s="7" t="s">
        <v>2811</v>
      </c>
      <c r="O1864" s="6">
        <v>0.56999999999999995</v>
      </c>
      <c r="P1864" s="7" t="s">
        <v>36</v>
      </c>
      <c r="Q1864" s="7" t="s">
        <v>58</v>
      </c>
      <c r="R1864" s="7" t="s">
        <v>59</v>
      </c>
      <c r="S1864" s="8" t="s">
        <v>535</v>
      </c>
      <c r="T1864" s="6">
        <v>94086</v>
      </c>
      <c r="U1864" s="9">
        <v>42127</v>
      </c>
      <c r="V1864" s="9">
        <v>42282</v>
      </c>
      <c r="W1864" s="9" t="s">
        <v>2941</v>
      </c>
      <c r="X1864" s="10">
        <f>NETWORKDAYS(Table1[[#This Row],[Order Date]],Table1[[#This Row],[Ship Date]])</f>
        <v>111</v>
      </c>
      <c r="Y1864" s="6">
        <v>15.236000000000001</v>
      </c>
      <c r="Z1864" s="6">
        <v>33</v>
      </c>
      <c r="AA1864" s="6">
        <v>389.59</v>
      </c>
      <c r="AB1864" s="6">
        <v>12.21</v>
      </c>
    </row>
    <row r="1865" spans="1:28" ht="39" x14ac:dyDescent="0.45">
      <c r="A1865" s="6">
        <v>1261</v>
      </c>
      <c r="B1865" s="6">
        <v>89730</v>
      </c>
      <c r="C1865" s="7" t="s">
        <v>2976</v>
      </c>
      <c r="D1865" s="8" t="s">
        <v>53</v>
      </c>
      <c r="E1865" s="7" t="s">
        <v>29</v>
      </c>
      <c r="F1865" s="6">
        <v>0.02</v>
      </c>
      <c r="G1865" s="6">
        <v>73.98</v>
      </c>
      <c r="H1865" s="6">
        <v>14.52</v>
      </c>
      <c r="I1865" s="7" t="s">
        <v>43</v>
      </c>
      <c r="J1865" s="7" t="s">
        <v>87</v>
      </c>
      <c r="K1865" s="7" t="s">
        <v>71</v>
      </c>
      <c r="L1865" s="7" t="s">
        <v>93</v>
      </c>
      <c r="M1865" s="7" t="s">
        <v>47</v>
      </c>
      <c r="N1865" s="7" t="s">
        <v>2326</v>
      </c>
      <c r="O1865" s="6">
        <v>0.65</v>
      </c>
      <c r="P1865" s="7" t="s">
        <v>36</v>
      </c>
      <c r="Q1865" s="7" t="s">
        <v>58</v>
      </c>
      <c r="R1865" s="7" t="s">
        <v>442</v>
      </c>
      <c r="S1865" s="8" t="s">
        <v>2977</v>
      </c>
      <c r="T1865" s="6">
        <v>80020</v>
      </c>
      <c r="U1865" s="9">
        <v>42131</v>
      </c>
      <c r="V1865" s="9">
        <v>42282</v>
      </c>
      <c r="W1865" s="9" t="s">
        <v>2941</v>
      </c>
      <c r="X1865" s="10">
        <f>NETWORKDAYS(Table1[[#This Row],[Order Date]],Table1[[#This Row],[Ship Date]])</f>
        <v>108</v>
      </c>
      <c r="Y1865" s="6">
        <v>43.537999999999997</v>
      </c>
      <c r="Z1865" s="6">
        <v>5</v>
      </c>
      <c r="AA1865" s="6">
        <v>378.23</v>
      </c>
      <c r="AB1865" s="6">
        <v>73.959999999999994</v>
      </c>
    </row>
    <row r="1866" spans="1:28" ht="26.25" x14ac:dyDescent="0.45">
      <c r="A1866" s="6">
        <v>1502</v>
      </c>
      <c r="B1866" s="6">
        <v>89193</v>
      </c>
      <c r="C1866" s="7" t="s">
        <v>1409</v>
      </c>
      <c r="D1866" s="8" t="s">
        <v>28</v>
      </c>
      <c r="E1866" s="7" t="s">
        <v>29</v>
      </c>
      <c r="F1866" s="6">
        <v>0.08</v>
      </c>
      <c r="G1866" s="6">
        <v>3.69</v>
      </c>
      <c r="H1866" s="6">
        <v>0.5</v>
      </c>
      <c r="I1866" s="7" t="s">
        <v>43</v>
      </c>
      <c r="J1866" s="7" t="s">
        <v>31</v>
      </c>
      <c r="K1866" s="7" t="s">
        <v>45</v>
      </c>
      <c r="L1866" s="7" t="s">
        <v>121</v>
      </c>
      <c r="M1866" s="7" t="s">
        <v>47</v>
      </c>
      <c r="N1866" s="7" t="s">
        <v>2543</v>
      </c>
      <c r="O1866" s="6">
        <v>0.38</v>
      </c>
      <c r="P1866" s="7" t="s">
        <v>36</v>
      </c>
      <c r="Q1866" s="7" t="s">
        <v>37</v>
      </c>
      <c r="R1866" s="7" t="s">
        <v>96</v>
      </c>
      <c r="S1866" s="8" t="s">
        <v>1410</v>
      </c>
      <c r="T1866" s="6">
        <v>33065</v>
      </c>
      <c r="U1866" s="9">
        <v>42131</v>
      </c>
      <c r="V1866" s="9">
        <v>42282</v>
      </c>
      <c r="W1866" s="9" t="s">
        <v>2941</v>
      </c>
      <c r="X1866" s="10">
        <f>NETWORKDAYS(Table1[[#This Row],[Order Date]],Table1[[#This Row],[Ship Date]])</f>
        <v>108</v>
      </c>
      <c r="Y1866" s="6">
        <v>-3.6547000000000001</v>
      </c>
      <c r="Z1866" s="6">
        <v>38</v>
      </c>
      <c r="AA1866" s="6">
        <v>129.43</v>
      </c>
      <c r="AB1866" s="6">
        <v>3.61</v>
      </c>
    </row>
    <row r="1867" spans="1:28" ht="39" x14ac:dyDescent="0.45">
      <c r="A1867" s="6">
        <v>2187</v>
      </c>
      <c r="B1867" s="6">
        <v>89440</v>
      </c>
      <c r="C1867" s="7" t="s">
        <v>2978</v>
      </c>
      <c r="D1867" s="8" t="s">
        <v>42</v>
      </c>
      <c r="E1867" s="7" t="s">
        <v>70</v>
      </c>
      <c r="F1867" s="6">
        <v>0.09</v>
      </c>
      <c r="G1867" s="6">
        <v>16.98</v>
      </c>
      <c r="H1867" s="6">
        <v>12.39</v>
      </c>
      <c r="I1867" s="7" t="s">
        <v>43</v>
      </c>
      <c r="J1867" s="7" t="s">
        <v>62</v>
      </c>
      <c r="K1867" s="7" t="s">
        <v>45</v>
      </c>
      <c r="L1867" s="7" t="s">
        <v>423</v>
      </c>
      <c r="M1867" s="7" t="s">
        <v>47</v>
      </c>
      <c r="N1867" s="7" t="s">
        <v>2979</v>
      </c>
      <c r="O1867" s="6">
        <v>0.35</v>
      </c>
      <c r="P1867" s="7" t="s">
        <v>36</v>
      </c>
      <c r="Q1867" s="7" t="s">
        <v>49</v>
      </c>
      <c r="R1867" s="7" t="s">
        <v>118</v>
      </c>
      <c r="S1867" s="8" t="s">
        <v>2980</v>
      </c>
      <c r="T1867" s="6">
        <v>64055</v>
      </c>
      <c r="U1867" s="9">
        <v>42132</v>
      </c>
      <c r="V1867" s="9">
        <v>42282</v>
      </c>
      <c r="W1867" s="9" t="s">
        <v>2941</v>
      </c>
      <c r="X1867" s="10">
        <f>NETWORKDAYS(Table1[[#This Row],[Order Date]],Table1[[#This Row],[Ship Date]])</f>
        <v>107</v>
      </c>
      <c r="Y1867" s="6">
        <v>-48.57</v>
      </c>
      <c r="Z1867" s="6">
        <v>5</v>
      </c>
      <c r="AA1867" s="6">
        <v>86.8</v>
      </c>
      <c r="AB1867" s="6">
        <v>16.89</v>
      </c>
    </row>
    <row r="1868" spans="1:28" ht="39" x14ac:dyDescent="0.45">
      <c r="A1868" s="6">
        <v>2189</v>
      </c>
      <c r="B1868" s="6">
        <v>7364</v>
      </c>
      <c r="C1868" s="7" t="s">
        <v>2981</v>
      </c>
      <c r="D1868" s="8" t="s">
        <v>78</v>
      </c>
      <c r="E1868" s="7" t="s">
        <v>70</v>
      </c>
      <c r="F1868" s="6">
        <v>0.09</v>
      </c>
      <c r="G1868" s="6">
        <v>16.98</v>
      </c>
      <c r="H1868" s="6">
        <v>12.39</v>
      </c>
      <c r="I1868" s="7" t="s">
        <v>43</v>
      </c>
      <c r="J1868" s="7" t="s">
        <v>62</v>
      </c>
      <c r="K1868" s="7" t="s">
        <v>45</v>
      </c>
      <c r="L1868" s="7" t="s">
        <v>423</v>
      </c>
      <c r="M1868" s="7" t="s">
        <v>47</v>
      </c>
      <c r="N1868" s="7" t="s">
        <v>2979</v>
      </c>
      <c r="O1868" s="6">
        <v>0.35</v>
      </c>
      <c r="P1868" s="7" t="s">
        <v>36</v>
      </c>
      <c r="Q1868" s="7" t="s">
        <v>82</v>
      </c>
      <c r="R1868" s="7" t="s">
        <v>83</v>
      </c>
      <c r="S1868" s="8" t="s">
        <v>84</v>
      </c>
      <c r="T1868" s="6">
        <v>10177</v>
      </c>
      <c r="U1868" s="9">
        <v>42132</v>
      </c>
      <c r="V1868" s="9">
        <v>42282</v>
      </c>
      <c r="W1868" s="9" t="s">
        <v>2941</v>
      </c>
      <c r="X1868" s="10">
        <f>NETWORKDAYS(Table1[[#This Row],[Order Date]],Table1[[#This Row],[Ship Date]])</f>
        <v>107</v>
      </c>
      <c r="Y1868" s="6">
        <v>-48.57</v>
      </c>
      <c r="Z1868" s="6">
        <v>22</v>
      </c>
      <c r="AA1868" s="6">
        <v>381.91</v>
      </c>
      <c r="AB1868" s="6">
        <v>16.89</v>
      </c>
    </row>
    <row r="1869" spans="1:28" ht="64.5" x14ac:dyDescent="0.45">
      <c r="A1869" s="6">
        <v>453</v>
      </c>
      <c r="B1869" s="6">
        <v>86011</v>
      </c>
      <c r="C1869" s="7" t="s">
        <v>2982</v>
      </c>
      <c r="D1869" s="8" t="s">
        <v>53</v>
      </c>
      <c r="E1869" s="7" t="s">
        <v>147</v>
      </c>
      <c r="F1869" s="6">
        <v>0.03</v>
      </c>
      <c r="G1869" s="6">
        <v>29.34</v>
      </c>
      <c r="H1869" s="6">
        <v>7.87</v>
      </c>
      <c r="I1869" s="7" t="s">
        <v>43</v>
      </c>
      <c r="J1869" s="7" t="s">
        <v>62</v>
      </c>
      <c r="K1869" s="7" t="s">
        <v>32</v>
      </c>
      <c r="L1869" s="7" t="s">
        <v>99</v>
      </c>
      <c r="M1869" s="7" t="s">
        <v>47</v>
      </c>
      <c r="N1869" s="7" t="s">
        <v>2368</v>
      </c>
      <c r="O1869" s="6">
        <v>0.54</v>
      </c>
      <c r="P1869" s="7" t="s">
        <v>36</v>
      </c>
      <c r="Q1869" s="7" t="s">
        <v>58</v>
      </c>
      <c r="R1869" s="7" t="s">
        <v>59</v>
      </c>
      <c r="S1869" s="8" t="s">
        <v>2983</v>
      </c>
      <c r="T1869" s="6">
        <v>95032</v>
      </c>
      <c r="U1869" s="9">
        <v>42132</v>
      </c>
      <c r="V1869" s="9">
        <v>42282</v>
      </c>
      <c r="W1869" s="9" t="s">
        <v>2941</v>
      </c>
      <c r="X1869" s="10">
        <f>NETWORKDAYS(Table1[[#This Row],[Order Date]],Table1[[#This Row],[Ship Date]])</f>
        <v>107</v>
      </c>
      <c r="Y1869" s="6">
        <v>-41.32</v>
      </c>
      <c r="Z1869" s="6">
        <v>1</v>
      </c>
      <c r="AA1869" s="6">
        <v>32.4</v>
      </c>
      <c r="AB1869" s="6">
        <v>29.31</v>
      </c>
    </row>
    <row r="1870" spans="1:28" ht="26.25" x14ac:dyDescent="0.45">
      <c r="A1870" s="6">
        <v>1650</v>
      </c>
      <c r="B1870" s="6">
        <v>91042</v>
      </c>
      <c r="C1870" s="7" t="s">
        <v>2927</v>
      </c>
      <c r="D1870" s="8" t="s">
        <v>28</v>
      </c>
      <c r="E1870" s="7" t="s">
        <v>70</v>
      </c>
      <c r="F1870" s="6">
        <v>0.09</v>
      </c>
      <c r="G1870" s="6">
        <v>12.53</v>
      </c>
      <c r="H1870" s="6">
        <v>0.5</v>
      </c>
      <c r="I1870" s="7" t="s">
        <v>43</v>
      </c>
      <c r="J1870" s="7" t="s">
        <v>62</v>
      </c>
      <c r="K1870" s="7" t="s">
        <v>45</v>
      </c>
      <c r="L1870" s="7" t="s">
        <v>121</v>
      </c>
      <c r="M1870" s="7" t="s">
        <v>47</v>
      </c>
      <c r="N1870" s="7" t="s">
        <v>804</v>
      </c>
      <c r="O1870" s="6">
        <v>0.38</v>
      </c>
      <c r="P1870" s="7" t="s">
        <v>36</v>
      </c>
      <c r="Q1870" s="7" t="s">
        <v>37</v>
      </c>
      <c r="R1870" s="7" t="s">
        <v>65</v>
      </c>
      <c r="S1870" s="8" t="s">
        <v>2928</v>
      </c>
      <c r="T1870" s="6">
        <v>27203</v>
      </c>
      <c r="U1870" s="9">
        <v>42133</v>
      </c>
      <c r="V1870" s="9">
        <v>42282</v>
      </c>
      <c r="W1870" s="9" t="s">
        <v>2941</v>
      </c>
      <c r="X1870" s="10">
        <f>NETWORKDAYS(Table1[[#This Row],[Order Date]],Table1[[#This Row],[Ship Date]])</f>
        <v>106</v>
      </c>
      <c r="Y1870" s="6">
        <v>14.9124</v>
      </c>
      <c r="Z1870" s="6">
        <v>7</v>
      </c>
      <c r="AA1870" s="6">
        <v>82.21</v>
      </c>
      <c r="AB1870" s="6">
        <v>12.44</v>
      </c>
    </row>
    <row r="1871" spans="1:28" ht="51.75" x14ac:dyDescent="0.45">
      <c r="A1871" s="6">
        <v>1778</v>
      </c>
      <c r="B1871" s="6">
        <v>89943</v>
      </c>
      <c r="C1871" s="7" t="s">
        <v>924</v>
      </c>
      <c r="D1871" s="8" t="s">
        <v>42</v>
      </c>
      <c r="E1871" s="7" t="s">
        <v>70</v>
      </c>
      <c r="F1871" s="6">
        <v>0.06</v>
      </c>
      <c r="G1871" s="6">
        <v>15.04</v>
      </c>
      <c r="H1871" s="6">
        <v>1.97</v>
      </c>
      <c r="I1871" s="7" t="s">
        <v>43</v>
      </c>
      <c r="J1871" s="7" t="s">
        <v>44</v>
      </c>
      <c r="K1871" s="7" t="s">
        <v>45</v>
      </c>
      <c r="L1871" s="7" t="s">
        <v>55</v>
      </c>
      <c r="M1871" s="7" t="s">
        <v>56</v>
      </c>
      <c r="N1871" s="7" t="s">
        <v>978</v>
      </c>
      <c r="O1871" s="6">
        <v>0.39</v>
      </c>
      <c r="P1871" s="7" t="s">
        <v>36</v>
      </c>
      <c r="Q1871" s="7" t="s">
        <v>49</v>
      </c>
      <c r="R1871" s="7" t="s">
        <v>256</v>
      </c>
      <c r="S1871" s="8" t="s">
        <v>926</v>
      </c>
      <c r="T1871" s="6">
        <v>47906</v>
      </c>
      <c r="U1871" s="9">
        <v>42134</v>
      </c>
      <c r="V1871" s="9">
        <v>42282</v>
      </c>
      <c r="W1871" s="9" t="s">
        <v>2941</v>
      </c>
      <c r="X1871" s="10">
        <f>NETWORKDAYS(Table1[[#This Row],[Order Date]],Table1[[#This Row],[Ship Date]])</f>
        <v>106</v>
      </c>
      <c r="Y1871" s="6">
        <v>2.3319999999999999</v>
      </c>
      <c r="Z1871" s="6">
        <v>3</v>
      </c>
      <c r="AA1871" s="6">
        <v>46.86</v>
      </c>
      <c r="AB1871" s="6">
        <v>14.98</v>
      </c>
    </row>
    <row r="1872" spans="1:28" ht="90" x14ac:dyDescent="0.45">
      <c r="A1872" s="6">
        <v>269</v>
      </c>
      <c r="B1872" s="6">
        <v>88942</v>
      </c>
      <c r="C1872" s="7" t="s">
        <v>938</v>
      </c>
      <c r="D1872" s="8" t="s">
        <v>53</v>
      </c>
      <c r="E1872" s="7" t="s">
        <v>79</v>
      </c>
      <c r="F1872" s="6">
        <v>0.09</v>
      </c>
      <c r="G1872" s="6">
        <v>35.94</v>
      </c>
      <c r="H1872" s="6">
        <v>6.66</v>
      </c>
      <c r="I1872" s="7" t="s">
        <v>43</v>
      </c>
      <c r="J1872" s="7" t="s">
        <v>87</v>
      </c>
      <c r="K1872" s="7" t="s">
        <v>45</v>
      </c>
      <c r="L1872" s="7" t="s">
        <v>423</v>
      </c>
      <c r="M1872" s="7" t="s">
        <v>47</v>
      </c>
      <c r="N1872" s="7" t="s">
        <v>918</v>
      </c>
      <c r="O1872" s="6">
        <v>0.4</v>
      </c>
      <c r="P1872" s="7" t="s">
        <v>36</v>
      </c>
      <c r="Q1872" s="7" t="s">
        <v>58</v>
      </c>
      <c r="R1872" s="7" t="s">
        <v>229</v>
      </c>
      <c r="S1872" s="8" t="s">
        <v>940</v>
      </c>
      <c r="T1872" s="6">
        <v>85234</v>
      </c>
      <c r="U1872" s="9">
        <v>42160</v>
      </c>
      <c r="V1872" s="9">
        <v>42283</v>
      </c>
      <c r="W1872" s="9" t="s">
        <v>2941</v>
      </c>
      <c r="X1872" s="10">
        <f>NETWORKDAYS(Table1[[#This Row],[Order Date]],Table1[[#This Row],[Ship Date]])</f>
        <v>88</v>
      </c>
      <c r="Y1872" s="6">
        <v>144.2928</v>
      </c>
      <c r="Z1872" s="6">
        <v>6</v>
      </c>
      <c r="AA1872" s="6">
        <v>209.12</v>
      </c>
      <c r="AB1872" s="6">
        <v>35.85</v>
      </c>
    </row>
    <row r="1873" spans="1:28" ht="90" x14ac:dyDescent="0.45">
      <c r="A1873" s="6">
        <v>272</v>
      </c>
      <c r="B1873" s="6">
        <v>36069</v>
      </c>
      <c r="C1873" s="7" t="s">
        <v>231</v>
      </c>
      <c r="D1873" s="8" t="s">
        <v>28</v>
      </c>
      <c r="E1873" s="7" t="s">
        <v>79</v>
      </c>
      <c r="F1873" s="6">
        <v>0.09</v>
      </c>
      <c r="G1873" s="6">
        <v>35.94</v>
      </c>
      <c r="H1873" s="6">
        <v>6.66</v>
      </c>
      <c r="I1873" s="7" t="s">
        <v>43</v>
      </c>
      <c r="J1873" s="7" t="s">
        <v>87</v>
      </c>
      <c r="K1873" s="7" t="s">
        <v>45</v>
      </c>
      <c r="L1873" s="7" t="s">
        <v>423</v>
      </c>
      <c r="M1873" s="7" t="s">
        <v>47</v>
      </c>
      <c r="N1873" s="7" t="s">
        <v>918</v>
      </c>
      <c r="O1873" s="6">
        <v>0.4</v>
      </c>
      <c r="P1873" s="7" t="s">
        <v>36</v>
      </c>
      <c r="Q1873" s="7" t="s">
        <v>37</v>
      </c>
      <c r="R1873" s="7" t="s">
        <v>65</v>
      </c>
      <c r="S1873" s="8" t="s">
        <v>232</v>
      </c>
      <c r="T1873" s="6">
        <v>28204</v>
      </c>
      <c r="U1873" s="9">
        <v>42160</v>
      </c>
      <c r="V1873" s="9">
        <v>42283</v>
      </c>
      <c r="W1873" s="9" t="s">
        <v>2941</v>
      </c>
      <c r="X1873" s="10">
        <f>NETWORKDAYS(Table1[[#This Row],[Order Date]],Table1[[#This Row],[Ship Date]])</f>
        <v>88</v>
      </c>
      <c r="Y1873" s="6">
        <v>72.1858</v>
      </c>
      <c r="Z1873" s="6">
        <v>24</v>
      </c>
      <c r="AA1873" s="6">
        <v>836.47</v>
      </c>
      <c r="AB1873" s="6">
        <v>35.85</v>
      </c>
    </row>
    <row r="1874" spans="1:28" ht="51.75" x14ac:dyDescent="0.45">
      <c r="A1874" s="6">
        <v>326</v>
      </c>
      <c r="B1874" s="6">
        <v>90973</v>
      </c>
      <c r="C1874" s="7" t="s">
        <v>2984</v>
      </c>
      <c r="D1874" s="8" t="s">
        <v>42</v>
      </c>
      <c r="E1874" s="7" t="s">
        <v>147</v>
      </c>
      <c r="F1874" s="6">
        <v>0.06</v>
      </c>
      <c r="G1874" s="6">
        <v>7.99</v>
      </c>
      <c r="H1874" s="6">
        <v>5.03</v>
      </c>
      <c r="I1874" s="7" t="s">
        <v>43</v>
      </c>
      <c r="J1874" s="7" t="s">
        <v>44</v>
      </c>
      <c r="K1874" s="7" t="s">
        <v>71</v>
      </c>
      <c r="L1874" s="7" t="s">
        <v>234</v>
      </c>
      <c r="M1874" s="7" t="s">
        <v>112</v>
      </c>
      <c r="N1874" s="7" t="s">
        <v>816</v>
      </c>
      <c r="O1874" s="6">
        <v>0.6</v>
      </c>
      <c r="P1874" s="7" t="s">
        <v>36</v>
      </c>
      <c r="Q1874" s="7" t="s">
        <v>49</v>
      </c>
      <c r="R1874" s="7" t="s">
        <v>75</v>
      </c>
      <c r="S1874" s="8" t="s">
        <v>356</v>
      </c>
      <c r="T1874" s="6">
        <v>60510</v>
      </c>
      <c r="U1874" s="9">
        <v>42164</v>
      </c>
      <c r="V1874" s="9">
        <v>42283</v>
      </c>
      <c r="W1874" s="9" t="s">
        <v>2941</v>
      </c>
      <c r="X1874" s="10">
        <f>NETWORKDAYS(Table1[[#This Row],[Order Date]],Table1[[#This Row],[Ship Date]])</f>
        <v>86</v>
      </c>
      <c r="Y1874" s="6">
        <v>-29.172000000000001</v>
      </c>
      <c r="Z1874" s="6">
        <v>4</v>
      </c>
      <c r="AA1874" s="6">
        <v>28.46</v>
      </c>
      <c r="AB1874" s="6">
        <v>7.93</v>
      </c>
    </row>
    <row r="1875" spans="1:28" ht="77.25" x14ac:dyDescent="0.45">
      <c r="A1875" s="6">
        <v>3243</v>
      </c>
      <c r="B1875" s="6">
        <v>88329</v>
      </c>
      <c r="C1875" s="7" t="s">
        <v>2985</v>
      </c>
      <c r="D1875" s="8" t="s">
        <v>78</v>
      </c>
      <c r="E1875" s="7" t="s">
        <v>70</v>
      </c>
      <c r="F1875" s="6">
        <v>0</v>
      </c>
      <c r="G1875" s="6">
        <v>7.28</v>
      </c>
      <c r="H1875" s="6">
        <v>3.52</v>
      </c>
      <c r="I1875" s="7" t="s">
        <v>43</v>
      </c>
      <c r="J1875" s="7" t="s">
        <v>31</v>
      </c>
      <c r="K1875" s="7" t="s">
        <v>71</v>
      </c>
      <c r="L1875" s="7" t="s">
        <v>93</v>
      </c>
      <c r="M1875" s="7" t="s">
        <v>94</v>
      </c>
      <c r="N1875" s="7" t="s">
        <v>2986</v>
      </c>
      <c r="O1875" s="6">
        <v>0.68</v>
      </c>
      <c r="P1875" s="7" t="s">
        <v>36</v>
      </c>
      <c r="Q1875" s="7" t="s">
        <v>82</v>
      </c>
      <c r="R1875" s="7" t="s">
        <v>294</v>
      </c>
      <c r="S1875" s="8" t="s">
        <v>1953</v>
      </c>
      <c r="T1875" s="6">
        <v>6010</v>
      </c>
      <c r="U1875" s="9">
        <v>42165</v>
      </c>
      <c r="V1875" s="9">
        <v>42283</v>
      </c>
      <c r="W1875" s="9" t="s">
        <v>2941</v>
      </c>
      <c r="X1875" s="10">
        <f>NETWORKDAYS(Table1[[#This Row],[Order Date]],Table1[[#This Row],[Ship Date]])</f>
        <v>85</v>
      </c>
      <c r="Y1875" s="6">
        <v>-25.103999999999999</v>
      </c>
      <c r="Z1875" s="6">
        <v>3</v>
      </c>
      <c r="AA1875" s="6">
        <v>24.44</v>
      </c>
      <c r="AB1875" s="6">
        <v>7.28</v>
      </c>
    </row>
    <row r="1876" spans="1:28" ht="26.25" x14ac:dyDescent="0.45">
      <c r="A1876" s="6">
        <v>597</v>
      </c>
      <c r="B1876" s="6">
        <v>86310</v>
      </c>
      <c r="C1876" s="7" t="s">
        <v>2987</v>
      </c>
      <c r="D1876" s="8" t="s">
        <v>42</v>
      </c>
      <c r="E1876" s="7" t="s">
        <v>147</v>
      </c>
      <c r="F1876" s="6">
        <v>0.1</v>
      </c>
      <c r="G1876" s="6">
        <v>6.48</v>
      </c>
      <c r="H1876" s="6">
        <v>5.9</v>
      </c>
      <c r="I1876" s="7" t="s">
        <v>43</v>
      </c>
      <c r="J1876" s="7" t="s">
        <v>31</v>
      </c>
      <c r="K1876" s="7" t="s">
        <v>45</v>
      </c>
      <c r="L1876" s="7" t="s">
        <v>55</v>
      </c>
      <c r="M1876" s="7" t="s">
        <v>47</v>
      </c>
      <c r="N1876" s="7" t="s">
        <v>2438</v>
      </c>
      <c r="O1876" s="6">
        <v>0.37</v>
      </c>
      <c r="P1876" s="7" t="s">
        <v>36</v>
      </c>
      <c r="Q1876" s="7" t="s">
        <v>49</v>
      </c>
      <c r="R1876" s="7" t="s">
        <v>256</v>
      </c>
      <c r="S1876" s="8" t="s">
        <v>319</v>
      </c>
      <c r="T1876" s="6">
        <v>47201</v>
      </c>
      <c r="U1876" s="9">
        <v>42165</v>
      </c>
      <c r="V1876" s="9">
        <v>42283</v>
      </c>
      <c r="W1876" s="9" t="s">
        <v>2941</v>
      </c>
      <c r="X1876" s="10">
        <f>NETWORKDAYS(Table1[[#This Row],[Order Date]],Table1[[#This Row],[Ship Date]])</f>
        <v>85</v>
      </c>
      <c r="Y1876" s="6">
        <v>-51.634999999999998</v>
      </c>
      <c r="Z1876" s="6">
        <v>19</v>
      </c>
      <c r="AA1876" s="6">
        <v>116.8</v>
      </c>
      <c r="AB1876" s="6">
        <v>6.38</v>
      </c>
    </row>
    <row r="1877" spans="1:28" ht="51.75" x14ac:dyDescent="0.45">
      <c r="A1877" s="6">
        <v>67</v>
      </c>
      <c r="B1877" s="6">
        <v>87946</v>
      </c>
      <c r="C1877" s="7" t="s">
        <v>2988</v>
      </c>
      <c r="D1877" s="8" t="s">
        <v>53</v>
      </c>
      <c r="E1877" s="7" t="s">
        <v>79</v>
      </c>
      <c r="F1877" s="6">
        <v>0.05</v>
      </c>
      <c r="G1877" s="6">
        <v>155.06</v>
      </c>
      <c r="H1877" s="6">
        <v>7.07</v>
      </c>
      <c r="I1877" s="7" t="s">
        <v>43</v>
      </c>
      <c r="J1877" s="7" t="s">
        <v>62</v>
      </c>
      <c r="K1877" s="7" t="s">
        <v>45</v>
      </c>
      <c r="L1877" s="7" t="s">
        <v>187</v>
      </c>
      <c r="M1877" s="7" t="s">
        <v>47</v>
      </c>
      <c r="N1877" s="7" t="s">
        <v>2732</v>
      </c>
      <c r="O1877" s="6">
        <v>0.59</v>
      </c>
      <c r="P1877" s="7" t="s">
        <v>36</v>
      </c>
      <c r="Q1877" s="7" t="s">
        <v>58</v>
      </c>
      <c r="R1877" s="7" t="s">
        <v>59</v>
      </c>
      <c r="S1877" s="8" t="s">
        <v>2989</v>
      </c>
      <c r="T1877" s="6">
        <v>94559</v>
      </c>
      <c r="U1877" s="9">
        <v>42006</v>
      </c>
      <c r="V1877" s="9">
        <v>42248</v>
      </c>
      <c r="W1877" s="9" t="s">
        <v>2990</v>
      </c>
      <c r="X1877" s="10">
        <f>NETWORKDAYS(Table1[[#This Row],[Order Date]],Table1[[#This Row],[Ship Date]])</f>
        <v>173</v>
      </c>
      <c r="Y1877" s="6">
        <v>845.66399999999999</v>
      </c>
      <c r="Z1877" s="6">
        <v>8</v>
      </c>
      <c r="AA1877" s="6">
        <v>1225.5999999999999</v>
      </c>
      <c r="AB1877" s="6">
        <v>155.01</v>
      </c>
    </row>
    <row r="1878" spans="1:28" ht="51.75" x14ac:dyDescent="0.45">
      <c r="A1878" s="6">
        <v>68</v>
      </c>
      <c r="B1878" s="6">
        <v>37537</v>
      </c>
      <c r="C1878" s="7" t="s">
        <v>77</v>
      </c>
      <c r="D1878" s="8" t="s">
        <v>78</v>
      </c>
      <c r="E1878" s="7" t="s">
        <v>79</v>
      </c>
      <c r="F1878" s="6">
        <v>0.05</v>
      </c>
      <c r="G1878" s="6">
        <v>155.06</v>
      </c>
      <c r="H1878" s="6">
        <v>7.07</v>
      </c>
      <c r="I1878" s="7" t="s">
        <v>43</v>
      </c>
      <c r="J1878" s="7" t="s">
        <v>62</v>
      </c>
      <c r="K1878" s="7" t="s">
        <v>45</v>
      </c>
      <c r="L1878" s="7" t="s">
        <v>187</v>
      </c>
      <c r="M1878" s="7" t="s">
        <v>47</v>
      </c>
      <c r="N1878" s="7" t="s">
        <v>2732</v>
      </c>
      <c r="O1878" s="6">
        <v>0.59</v>
      </c>
      <c r="P1878" s="7" t="s">
        <v>36</v>
      </c>
      <c r="Q1878" s="7" t="s">
        <v>82</v>
      </c>
      <c r="R1878" s="7" t="s">
        <v>83</v>
      </c>
      <c r="S1878" s="8" t="s">
        <v>84</v>
      </c>
      <c r="T1878" s="6">
        <v>10177</v>
      </c>
      <c r="U1878" s="9">
        <v>42006</v>
      </c>
      <c r="V1878" s="9">
        <v>42248</v>
      </c>
      <c r="W1878" s="9" t="s">
        <v>2990</v>
      </c>
      <c r="X1878" s="10">
        <f>NETWORKDAYS(Table1[[#This Row],[Order Date]],Table1[[#This Row],[Ship Date]])</f>
        <v>173</v>
      </c>
      <c r="Y1878" s="6">
        <v>575.39599999999996</v>
      </c>
      <c r="Z1878" s="6">
        <v>32</v>
      </c>
      <c r="AA1878" s="6">
        <v>4902.38</v>
      </c>
      <c r="AB1878" s="6">
        <v>155.01</v>
      </c>
    </row>
    <row r="1879" spans="1:28" ht="102.75" x14ac:dyDescent="0.45">
      <c r="A1879" s="6">
        <v>1314</v>
      </c>
      <c r="B1879" s="6">
        <v>27013</v>
      </c>
      <c r="C1879" s="7" t="s">
        <v>1784</v>
      </c>
      <c r="D1879" s="8" t="s">
        <v>53</v>
      </c>
      <c r="E1879" s="7" t="s">
        <v>79</v>
      </c>
      <c r="F1879" s="6">
        <v>0.05</v>
      </c>
      <c r="G1879" s="6">
        <v>80.98</v>
      </c>
      <c r="H1879" s="6">
        <v>35</v>
      </c>
      <c r="I1879" s="7" t="s">
        <v>43</v>
      </c>
      <c r="J1879" s="7" t="s">
        <v>87</v>
      </c>
      <c r="K1879" s="7" t="s">
        <v>45</v>
      </c>
      <c r="L1879" s="7" t="s">
        <v>187</v>
      </c>
      <c r="M1879" s="7" t="s">
        <v>131</v>
      </c>
      <c r="N1879" s="7" t="s">
        <v>2322</v>
      </c>
      <c r="O1879" s="6">
        <v>0.81</v>
      </c>
      <c r="P1879" s="7" t="s">
        <v>36</v>
      </c>
      <c r="Q1879" s="7" t="s">
        <v>58</v>
      </c>
      <c r="R1879" s="7" t="s">
        <v>59</v>
      </c>
      <c r="S1879" s="8" t="s">
        <v>68</v>
      </c>
      <c r="T1879" s="6">
        <v>90058</v>
      </c>
      <c r="U1879" s="9">
        <v>42009</v>
      </c>
      <c r="V1879" s="9">
        <v>42248</v>
      </c>
      <c r="W1879" s="9" t="s">
        <v>2990</v>
      </c>
      <c r="X1879" s="10">
        <f>NETWORKDAYS(Table1[[#This Row],[Order Date]],Table1[[#This Row],[Ship Date]])</f>
        <v>172</v>
      </c>
      <c r="Y1879" s="6">
        <v>-746.44</v>
      </c>
      <c r="Z1879" s="6">
        <v>34</v>
      </c>
      <c r="AA1879" s="6">
        <v>2710.47</v>
      </c>
      <c r="AB1879" s="6">
        <v>80.930000000000007</v>
      </c>
    </row>
    <row r="1880" spans="1:28" ht="102.75" x14ac:dyDescent="0.45">
      <c r="A1880" s="6">
        <v>1316</v>
      </c>
      <c r="B1880" s="6">
        <v>87603</v>
      </c>
      <c r="C1880" s="7" t="s">
        <v>1785</v>
      </c>
      <c r="D1880" s="8" t="s">
        <v>53</v>
      </c>
      <c r="E1880" s="7" t="s">
        <v>79</v>
      </c>
      <c r="F1880" s="6">
        <v>0.05</v>
      </c>
      <c r="G1880" s="6">
        <v>80.98</v>
      </c>
      <c r="H1880" s="6">
        <v>35</v>
      </c>
      <c r="I1880" s="7" t="s">
        <v>43</v>
      </c>
      <c r="J1880" s="7" t="s">
        <v>87</v>
      </c>
      <c r="K1880" s="7" t="s">
        <v>45</v>
      </c>
      <c r="L1880" s="7" t="s">
        <v>187</v>
      </c>
      <c r="M1880" s="7" t="s">
        <v>131</v>
      </c>
      <c r="N1880" s="7" t="s">
        <v>2322</v>
      </c>
      <c r="O1880" s="6">
        <v>0.81</v>
      </c>
      <c r="P1880" s="7" t="s">
        <v>36</v>
      </c>
      <c r="Q1880" s="7" t="s">
        <v>58</v>
      </c>
      <c r="R1880" s="7" t="s">
        <v>442</v>
      </c>
      <c r="S1880" s="8" t="s">
        <v>1786</v>
      </c>
      <c r="T1880" s="6">
        <v>80022</v>
      </c>
      <c r="U1880" s="9">
        <v>42009</v>
      </c>
      <c r="V1880" s="9">
        <v>42248</v>
      </c>
      <c r="W1880" s="9" t="s">
        <v>2990</v>
      </c>
      <c r="X1880" s="10">
        <f>NETWORKDAYS(Table1[[#This Row],[Order Date]],Table1[[#This Row],[Ship Date]])</f>
        <v>172</v>
      </c>
      <c r="Y1880" s="6">
        <v>-746.44</v>
      </c>
      <c r="Z1880" s="6">
        <v>8</v>
      </c>
      <c r="AA1880" s="6">
        <v>637.76</v>
      </c>
      <c r="AB1880" s="6">
        <v>80.930000000000007</v>
      </c>
    </row>
    <row r="1881" spans="1:28" ht="77.25" x14ac:dyDescent="0.45">
      <c r="A1881" s="6">
        <v>3123</v>
      </c>
      <c r="B1881" s="6">
        <v>87287</v>
      </c>
      <c r="C1881" s="7" t="s">
        <v>2991</v>
      </c>
      <c r="D1881" s="8" t="s">
        <v>42</v>
      </c>
      <c r="E1881" s="7" t="s">
        <v>79</v>
      </c>
      <c r="F1881" s="6">
        <v>0.02</v>
      </c>
      <c r="G1881" s="6">
        <v>7.1</v>
      </c>
      <c r="H1881" s="6">
        <v>6.05</v>
      </c>
      <c r="I1881" s="7" t="s">
        <v>43</v>
      </c>
      <c r="J1881" s="7" t="s">
        <v>87</v>
      </c>
      <c r="K1881" s="7" t="s">
        <v>45</v>
      </c>
      <c r="L1881" s="7" t="s">
        <v>46</v>
      </c>
      <c r="M1881" s="7" t="s">
        <v>47</v>
      </c>
      <c r="N1881" s="7" t="s">
        <v>1049</v>
      </c>
      <c r="O1881" s="6">
        <v>0.39</v>
      </c>
      <c r="P1881" s="7" t="s">
        <v>36</v>
      </c>
      <c r="Q1881" s="7" t="s">
        <v>49</v>
      </c>
      <c r="R1881" s="7" t="s">
        <v>75</v>
      </c>
      <c r="S1881" s="8" t="s">
        <v>2992</v>
      </c>
      <c r="T1881" s="6">
        <v>60160</v>
      </c>
      <c r="U1881" s="9">
        <v>42011</v>
      </c>
      <c r="V1881" s="9">
        <v>42248</v>
      </c>
      <c r="W1881" s="9" t="s">
        <v>2990</v>
      </c>
      <c r="X1881" s="10">
        <f>NETWORKDAYS(Table1[[#This Row],[Order Date]],Table1[[#This Row],[Ship Date]])</f>
        <v>170</v>
      </c>
      <c r="Y1881" s="6">
        <v>-48.875</v>
      </c>
      <c r="Z1881" s="6">
        <v>8</v>
      </c>
      <c r="AA1881" s="6">
        <v>61.5</v>
      </c>
      <c r="AB1881" s="6">
        <v>7.08</v>
      </c>
    </row>
    <row r="1882" spans="1:28" ht="77.25" x14ac:dyDescent="0.45">
      <c r="A1882" s="6">
        <v>2099</v>
      </c>
      <c r="B1882" s="6">
        <v>87888</v>
      </c>
      <c r="C1882" s="7" t="s">
        <v>2993</v>
      </c>
      <c r="D1882" s="8" t="s">
        <v>28</v>
      </c>
      <c r="E1882" s="7" t="s">
        <v>147</v>
      </c>
      <c r="F1882" s="6">
        <v>7.0000000000000007E-2</v>
      </c>
      <c r="G1882" s="6">
        <v>14.56</v>
      </c>
      <c r="H1882" s="6">
        <v>3.5</v>
      </c>
      <c r="I1882" s="7" t="s">
        <v>43</v>
      </c>
      <c r="J1882" s="7" t="s">
        <v>87</v>
      </c>
      <c r="K1882" s="7" t="s">
        <v>45</v>
      </c>
      <c r="L1882" s="7" t="s">
        <v>63</v>
      </c>
      <c r="M1882" s="7" t="s">
        <v>47</v>
      </c>
      <c r="N1882" s="7" t="s">
        <v>2422</v>
      </c>
      <c r="O1882" s="6">
        <v>0.57999999999999996</v>
      </c>
      <c r="P1882" s="7" t="s">
        <v>36</v>
      </c>
      <c r="Q1882" s="7" t="s">
        <v>37</v>
      </c>
      <c r="R1882" s="7" t="s">
        <v>385</v>
      </c>
      <c r="S1882" s="8" t="s">
        <v>2994</v>
      </c>
      <c r="T1882" s="6">
        <v>29577</v>
      </c>
      <c r="U1882" s="9">
        <v>42012</v>
      </c>
      <c r="V1882" s="9">
        <v>42248</v>
      </c>
      <c r="W1882" s="9" t="s">
        <v>2990</v>
      </c>
      <c r="X1882" s="10">
        <f>NETWORKDAYS(Table1[[#This Row],[Order Date]],Table1[[#This Row],[Ship Date]])</f>
        <v>169</v>
      </c>
      <c r="Y1882" s="6">
        <v>-45.527999999999999</v>
      </c>
      <c r="Z1882" s="6">
        <v>6</v>
      </c>
      <c r="AA1882" s="6">
        <v>84.59</v>
      </c>
      <c r="AB1882" s="6">
        <v>14.49</v>
      </c>
    </row>
    <row r="1883" spans="1:28" ht="26.25" x14ac:dyDescent="0.45">
      <c r="A1883" s="6">
        <v>2164</v>
      </c>
      <c r="B1883" s="6">
        <v>88794</v>
      </c>
      <c r="C1883" s="7" t="s">
        <v>2948</v>
      </c>
      <c r="D1883" s="8" t="s">
        <v>53</v>
      </c>
      <c r="E1883" s="7" t="s">
        <v>147</v>
      </c>
      <c r="F1883" s="6">
        <v>0.05</v>
      </c>
      <c r="G1883" s="6">
        <v>3.28</v>
      </c>
      <c r="H1883" s="6">
        <v>3.97</v>
      </c>
      <c r="I1883" s="7" t="s">
        <v>43</v>
      </c>
      <c r="J1883" s="7" t="s">
        <v>31</v>
      </c>
      <c r="K1883" s="7" t="s">
        <v>45</v>
      </c>
      <c r="L1883" s="7" t="s">
        <v>105</v>
      </c>
      <c r="M1883" s="7" t="s">
        <v>56</v>
      </c>
      <c r="N1883" s="7" t="s">
        <v>1989</v>
      </c>
      <c r="O1883" s="6">
        <v>0.56000000000000005</v>
      </c>
      <c r="P1883" s="7" t="s">
        <v>36</v>
      </c>
      <c r="Q1883" s="7" t="s">
        <v>58</v>
      </c>
      <c r="R1883" s="7" t="s">
        <v>59</v>
      </c>
      <c r="S1883" s="8" t="s">
        <v>825</v>
      </c>
      <c r="T1883" s="6">
        <v>91104</v>
      </c>
      <c r="U1883" s="9">
        <v>42013</v>
      </c>
      <c r="V1883" s="9">
        <v>42248</v>
      </c>
      <c r="W1883" s="9" t="s">
        <v>2990</v>
      </c>
      <c r="X1883" s="10">
        <f>NETWORKDAYS(Table1[[#This Row],[Order Date]],Table1[[#This Row],[Ship Date]])</f>
        <v>168</v>
      </c>
      <c r="Y1883" s="6">
        <v>-144.9188</v>
      </c>
      <c r="Z1883" s="6">
        <v>11</v>
      </c>
      <c r="AA1883" s="6">
        <v>36.299999999999997</v>
      </c>
      <c r="AB1883" s="6">
        <v>3.23</v>
      </c>
    </row>
    <row r="1884" spans="1:28" ht="39" x14ac:dyDescent="0.45">
      <c r="A1884" s="6">
        <v>3331</v>
      </c>
      <c r="B1884" s="6">
        <v>86284</v>
      </c>
      <c r="C1884" s="7" t="s">
        <v>1947</v>
      </c>
      <c r="D1884" s="8" t="s">
        <v>28</v>
      </c>
      <c r="E1884" s="7" t="s">
        <v>147</v>
      </c>
      <c r="F1884" s="6">
        <v>0.02</v>
      </c>
      <c r="G1884" s="6">
        <v>4</v>
      </c>
      <c r="H1884" s="6">
        <v>1.3</v>
      </c>
      <c r="I1884" s="7" t="s">
        <v>43</v>
      </c>
      <c r="J1884" s="7" t="s">
        <v>62</v>
      </c>
      <c r="K1884" s="7" t="s">
        <v>45</v>
      </c>
      <c r="L1884" s="7" t="s">
        <v>55</v>
      </c>
      <c r="M1884" s="7" t="s">
        <v>56</v>
      </c>
      <c r="N1884" s="7" t="s">
        <v>642</v>
      </c>
      <c r="O1884" s="6">
        <v>0.37</v>
      </c>
      <c r="P1884" s="7" t="s">
        <v>36</v>
      </c>
      <c r="Q1884" s="7" t="s">
        <v>37</v>
      </c>
      <c r="R1884" s="7" t="s">
        <v>96</v>
      </c>
      <c r="S1884" s="8" t="s">
        <v>1948</v>
      </c>
      <c r="T1884" s="6">
        <v>32174</v>
      </c>
      <c r="U1884" s="9">
        <v>42013</v>
      </c>
      <c r="V1884" s="9">
        <v>42248</v>
      </c>
      <c r="W1884" s="9" t="s">
        <v>2990</v>
      </c>
      <c r="X1884" s="10">
        <f>NETWORKDAYS(Table1[[#This Row],[Order Date]],Table1[[#This Row],[Ship Date]])</f>
        <v>168</v>
      </c>
      <c r="Y1884" s="6">
        <v>-23.295999999999999</v>
      </c>
      <c r="Z1884" s="6">
        <v>12</v>
      </c>
      <c r="AA1884" s="6">
        <v>50.71</v>
      </c>
      <c r="AB1884" s="6">
        <v>3.98</v>
      </c>
    </row>
    <row r="1885" spans="1:28" ht="64.5" x14ac:dyDescent="0.45">
      <c r="A1885" s="6">
        <v>1213</v>
      </c>
      <c r="B1885" s="6">
        <v>88599</v>
      </c>
      <c r="C1885" s="7" t="s">
        <v>738</v>
      </c>
      <c r="D1885" s="8" t="s">
        <v>42</v>
      </c>
      <c r="E1885" s="7" t="s">
        <v>79</v>
      </c>
      <c r="F1885" s="6">
        <v>7.0000000000000007E-2</v>
      </c>
      <c r="G1885" s="6">
        <v>29.89</v>
      </c>
      <c r="H1885" s="6">
        <v>1.99</v>
      </c>
      <c r="I1885" s="7" t="s">
        <v>54</v>
      </c>
      <c r="J1885" s="7" t="s">
        <v>62</v>
      </c>
      <c r="K1885" s="7" t="s">
        <v>71</v>
      </c>
      <c r="L1885" s="7" t="s">
        <v>93</v>
      </c>
      <c r="M1885" s="7" t="s">
        <v>94</v>
      </c>
      <c r="N1885" s="7" t="s">
        <v>1461</v>
      </c>
      <c r="O1885" s="6">
        <v>0.5</v>
      </c>
      <c r="P1885" s="7" t="s">
        <v>36</v>
      </c>
      <c r="Q1885" s="7" t="s">
        <v>49</v>
      </c>
      <c r="R1885" s="7" t="s">
        <v>256</v>
      </c>
      <c r="S1885" s="8" t="s">
        <v>740</v>
      </c>
      <c r="T1885" s="6">
        <v>46530</v>
      </c>
      <c r="U1885" s="9">
        <v>42039</v>
      </c>
      <c r="V1885" s="9">
        <v>42249</v>
      </c>
      <c r="W1885" s="9" t="s">
        <v>2990</v>
      </c>
      <c r="X1885" s="10">
        <f>NETWORKDAYS(Table1[[#This Row],[Order Date]],Table1[[#This Row],[Ship Date]])</f>
        <v>151</v>
      </c>
      <c r="Y1885" s="6">
        <v>258.6189</v>
      </c>
      <c r="Z1885" s="6">
        <v>13</v>
      </c>
      <c r="AA1885" s="6">
        <v>374.81</v>
      </c>
      <c r="AB1885" s="6">
        <v>29.82</v>
      </c>
    </row>
    <row r="1886" spans="1:28" ht="64.5" x14ac:dyDescent="0.45">
      <c r="A1886" s="6">
        <v>672</v>
      </c>
      <c r="B1886" s="6">
        <v>88173</v>
      </c>
      <c r="C1886" s="7" t="s">
        <v>874</v>
      </c>
      <c r="D1886" s="8" t="s">
        <v>42</v>
      </c>
      <c r="E1886" s="7" t="s">
        <v>79</v>
      </c>
      <c r="F1886" s="6">
        <v>7.0000000000000007E-2</v>
      </c>
      <c r="G1886" s="6">
        <v>2.88</v>
      </c>
      <c r="H1886" s="6">
        <v>1.01</v>
      </c>
      <c r="I1886" s="7" t="s">
        <v>43</v>
      </c>
      <c r="J1886" s="7" t="s">
        <v>31</v>
      </c>
      <c r="K1886" s="7" t="s">
        <v>45</v>
      </c>
      <c r="L1886" s="7" t="s">
        <v>105</v>
      </c>
      <c r="M1886" s="7" t="s">
        <v>56</v>
      </c>
      <c r="N1886" s="7" t="s">
        <v>671</v>
      </c>
      <c r="O1886" s="6">
        <v>0.55000000000000004</v>
      </c>
      <c r="P1886" s="7" t="s">
        <v>36</v>
      </c>
      <c r="Q1886" s="7" t="s">
        <v>49</v>
      </c>
      <c r="R1886" s="7" t="s">
        <v>208</v>
      </c>
      <c r="S1886" s="8" t="s">
        <v>598</v>
      </c>
      <c r="T1886" s="6">
        <v>50208</v>
      </c>
      <c r="U1886" s="9">
        <v>42040</v>
      </c>
      <c r="V1886" s="9">
        <v>42249</v>
      </c>
      <c r="W1886" s="9" t="s">
        <v>2990</v>
      </c>
      <c r="X1886" s="10">
        <f>NETWORKDAYS(Table1[[#This Row],[Order Date]],Table1[[#This Row],[Ship Date]])</f>
        <v>150</v>
      </c>
      <c r="Y1886" s="6">
        <v>9.59</v>
      </c>
      <c r="Z1886" s="6">
        <v>12</v>
      </c>
      <c r="AA1886" s="6">
        <v>34.97</v>
      </c>
      <c r="AB1886" s="6">
        <v>2.81</v>
      </c>
    </row>
    <row r="1887" spans="1:28" ht="51.75" x14ac:dyDescent="0.45">
      <c r="A1887" s="6">
        <v>1427</v>
      </c>
      <c r="B1887" s="6">
        <v>90905</v>
      </c>
      <c r="C1887" s="7" t="s">
        <v>2995</v>
      </c>
      <c r="D1887" s="8" t="s">
        <v>42</v>
      </c>
      <c r="E1887" s="7" t="s">
        <v>79</v>
      </c>
      <c r="F1887" s="6">
        <v>0.09</v>
      </c>
      <c r="G1887" s="6">
        <v>125.99</v>
      </c>
      <c r="H1887" s="6">
        <v>2.5</v>
      </c>
      <c r="I1887" s="7" t="s">
        <v>43</v>
      </c>
      <c r="J1887" s="7" t="s">
        <v>87</v>
      </c>
      <c r="K1887" s="7" t="s">
        <v>71</v>
      </c>
      <c r="L1887" s="7" t="s">
        <v>234</v>
      </c>
      <c r="M1887" s="7" t="s">
        <v>47</v>
      </c>
      <c r="N1887" s="7" t="s">
        <v>1372</v>
      </c>
      <c r="O1887" s="6">
        <v>0.6</v>
      </c>
      <c r="P1887" s="7" t="s">
        <v>36</v>
      </c>
      <c r="Q1887" s="7" t="s">
        <v>49</v>
      </c>
      <c r="R1887" s="7" t="s">
        <v>192</v>
      </c>
      <c r="S1887" s="8" t="s">
        <v>1339</v>
      </c>
      <c r="T1887" s="6">
        <v>48708</v>
      </c>
      <c r="U1887" s="9">
        <v>42040</v>
      </c>
      <c r="V1887" s="9">
        <v>42249</v>
      </c>
      <c r="W1887" s="9" t="s">
        <v>2990</v>
      </c>
      <c r="X1887" s="10">
        <f>NETWORKDAYS(Table1[[#This Row],[Order Date]],Table1[[#This Row],[Ship Date]])</f>
        <v>150</v>
      </c>
      <c r="Y1887" s="6">
        <v>1258.7877000000001</v>
      </c>
      <c r="Z1887" s="6">
        <v>18</v>
      </c>
      <c r="AA1887" s="6">
        <v>1824.33</v>
      </c>
      <c r="AB1887" s="6">
        <v>125.9</v>
      </c>
    </row>
    <row r="1888" spans="1:28" ht="90" x14ac:dyDescent="0.45">
      <c r="A1888" s="6">
        <v>697</v>
      </c>
      <c r="B1888" s="6">
        <v>89849</v>
      </c>
      <c r="C1888" s="7" t="s">
        <v>2532</v>
      </c>
      <c r="D1888" s="8" t="s">
        <v>42</v>
      </c>
      <c r="E1888" s="7" t="s">
        <v>29</v>
      </c>
      <c r="F1888" s="6">
        <v>0.08</v>
      </c>
      <c r="G1888" s="6">
        <v>14.81</v>
      </c>
      <c r="H1888" s="6">
        <v>13.32</v>
      </c>
      <c r="I1888" s="7" t="s">
        <v>43</v>
      </c>
      <c r="J1888" s="7" t="s">
        <v>62</v>
      </c>
      <c r="K1888" s="7" t="s">
        <v>45</v>
      </c>
      <c r="L1888" s="7" t="s">
        <v>63</v>
      </c>
      <c r="M1888" s="7" t="s">
        <v>47</v>
      </c>
      <c r="N1888" s="7" t="s">
        <v>1558</v>
      </c>
      <c r="O1888" s="6">
        <v>0.43</v>
      </c>
      <c r="P1888" s="7" t="s">
        <v>36</v>
      </c>
      <c r="Q1888" s="7" t="s">
        <v>49</v>
      </c>
      <c r="R1888" s="7" t="s">
        <v>256</v>
      </c>
      <c r="S1888" s="8" t="s">
        <v>1300</v>
      </c>
      <c r="T1888" s="6">
        <v>46312</v>
      </c>
      <c r="U1888" s="9">
        <v>42042</v>
      </c>
      <c r="V1888" s="9">
        <v>42249</v>
      </c>
      <c r="W1888" s="9" t="s">
        <v>2990</v>
      </c>
      <c r="X1888" s="10">
        <f>NETWORKDAYS(Table1[[#This Row],[Order Date]],Table1[[#This Row],[Ship Date]])</f>
        <v>148</v>
      </c>
      <c r="Y1888" s="6">
        <v>-131.6172</v>
      </c>
      <c r="Z1888" s="6">
        <v>20</v>
      </c>
      <c r="AA1888" s="6">
        <v>292.18</v>
      </c>
      <c r="AB1888" s="6">
        <v>14.73</v>
      </c>
    </row>
    <row r="1889" spans="1:28" ht="90" x14ac:dyDescent="0.45">
      <c r="A1889" s="6">
        <v>698</v>
      </c>
      <c r="B1889" s="6">
        <v>53410</v>
      </c>
      <c r="C1889" s="7" t="s">
        <v>2533</v>
      </c>
      <c r="D1889" s="8" t="s">
        <v>53</v>
      </c>
      <c r="E1889" s="7" t="s">
        <v>29</v>
      </c>
      <c r="F1889" s="6">
        <v>0.08</v>
      </c>
      <c r="G1889" s="6">
        <v>14.81</v>
      </c>
      <c r="H1889" s="6">
        <v>13.32</v>
      </c>
      <c r="I1889" s="7" t="s">
        <v>43</v>
      </c>
      <c r="J1889" s="7" t="s">
        <v>62</v>
      </c>
      <c r="K1889" s="7" t="s">
        <v>45</v>
      </c>
      <c r="L1889" s="7" t="s">
        <v>63</v>
      </c>
      <c r="M1889" s="7" t="s">
        <v>47</v>
      </c>
      <c r="N1889" s="7" t="s">
        <v>1558</v>
      </c>
      <c r="O1889" s="6">
        <v>0.43</v>
      </c>
      <c r="P1889" s="7" t="s">
        <v>36</v>
      </c>
      <c r="Q1889" s="7" t="s">
        <v>58</v>
      </c>
      <c r="R1889" s="7" t="s">
        <v>90</v>
      </c>
      <c r="S1889" s="8" t="s">
        <v>110</v>
      </c>
      <c r="T1889" s="6">
        <v>98105</v>
      </c>
      <c r="U1889" s="9">
        <v>42042</v>
      </c>
      <c r="V1889" s="9">
        <v>42249</v>
      </c>
      <c r="W1889" s="9" t="s">
        <v>2990</v>
      </c>
      <c r="X1889" s="10">
        <f>NETWORKDAYS(Table1[[#This Row],[Order Date]],Table1[[#This Row],[Ship Date]])</f>
        <v>148</v>
      </c>
      <c r="Y1889" s="6">
        <v>-253.11</v>
      </c>
      <c r="Z1889" s="6">
        <v>79</v>
      </c>
      <c r="AA1889" s="6">
        <v>1154.1199999999999</v>
      </c>
      <c r="AB1889" s="6">
        <v>14.73</v>
      </c>
    </row>
    <row r="1890" spans="1:28" ht="51.75" x14ac:dyDescent="0.45">
      <c r="A1890" s="6">
        <v>3351</v>
      </c>
      <c r="B1890" s="6">
        <v>91298</v>
      </c>
      <c r="C1890" s="7" t="s">
        <v>1958</v>
      </c>
      <c r="D1890" s="8" t="s">
        <v>53</v>
      </c>
      <c r="E1890" s="7" t="s">
        <v>70</v>
      </c>
      <c r="F1890" s="6">
        <v>0.06</v>
      </c>
      <c r="G1890" s="6">
        <v>6.7</v>
      </c>
      <c r="H1890" s="6">
        <v>1.56</v>
      </c>
      <c r="I1890" s="7" t="s">
        <v>54</v>
      </c>
      <c r="J1890" s="7" t="s">
        <v>31</v>
      </c>
      <c r="K1890" s="7" t="s">
        <v>45</v>
      </c>
      <c r="L1890" s="7" t="s">
        <v>105</v>
      </c>
      <c r="M1890" s="7" t="s">
        <v>56</v>
      </c>
      <c r="N1890" s="7" t="s">
        <v>891</v>
      </c>
      <c r="O1890" s="6">
        <v>0.52</v>
      </c>
      <c r="P1890" s="7" t="s">
        <v>36</v>
      </c>
      <c r="Q1890" s="7" t="s">
        <v>58</v>
      </c>
      <c r="R1890" s="7" t="s">
        <v>90</v>
      </c>
      <c r="S1890" s="8" t="s">
        <v>1959</v>
      </c>
      <c r="T1890" s="6">
        <v>99301</v>
      </c>
      <c r="U1890" s="9">
        <v>42042</v>
      </c>
      <c r="V1890" s="9">
        <v>42249</v>
      </c>
      <c r="W1890" s="9" t="s">
        <v>2990</v>
      </c>
      <c r="X1890" s="10">
        <f>NETWORKDAYS(Table1[[#This Row],[Order Date]],Table1[[#This Row],[Ship Date]])</f>
        <v>148</v>
      </c>
      <c r="Y1890" s="6">
        <v>40.6556</v>
      </c>
      <c r="Z1890" s="6">
        <v>12</v>
      </c>
      <c r="AA1890" s="6">
        <v>79.39</v>
      </c>
      <c r="AB1890" s="6">
        <v>6.64</v>
      </c>
    </row>
    <row r="1891" spans="1:28" ht="51.75" x14ac:dyDescent="0.45">
      <c r="A1891" s="6">
        <v>1121</v>
      </c>
      <c r="B1891" s="6">
        <v>86767</v>
      </c>
      <c r="C1891" s="7" t="s">
        <v>1003</v>
      </c>
      <c r="D1891" s="8" t="s">
        <v>53</v>
      </c>
      <c r="E1891" s="7" t="s">
        <v>79</v>
      </c>
      <c r="F1891" s="6">
        <v>0.08</v>
      </c>
      <c r="G1891" s="6">
        <v>125.99</v>
      </c>
      <c r="H1891" s="6">
        <v>7.69</v>
      </c>
      <c r="I1891" s="7" t="s">
        <v>43</v>
      </c>
      <c r="J1891" s="7" t="s">
        <v>44</v>
      </c>
      <c r="K1891" s="7" t="s">
        <v>71</v>
      </c>
      <c r="L1891" s="7" t="s">
        <v>234</v>
      </c>
      <c r="M1891" s="7" t="s">
        <v>47</v>
      </c>
      <c r="N1891" s="7" t="s">
        <v>288</v>
      </c>
      <c r="O1891" s="6">
        <v>0.57999999999999996</v>
      </c>
      <c r="P1891" s="7" t="s">
        <v>36</v>
      </c>
      <c r="Q1891" s="7" t="s">
        <v>58</v>
      </c>
      <c r="R1891" s="7" t="s">
        <v>59</v>
      </c>
      <c r="S1891" s="8" t="s">
        <v>1005</v>
      </c>
      <c r="T1891" s="6">
        <v>92592</v>
      </c>
      <c r="U1891" s="9">
        <v>42042</v>
      </c>
      <c r="V1891" s="9">
        <v>42249</v>
      </c>
      <c r="W1891" s="9" t="s">
        <v>2990</v>
      </c>
      <c r="X1891" s="10">
        <f>NETWORKDAYS(Table1[[#This Row],[Order Date]],Table1[[#This Row],[Ship Date]])</f>
        <v>148</v>
      </c>
      <c r="Y1891" s="6">
        <v>377.154</v>
      </c>
      <c r="Z1891" s="6">
        <v>7</v>
      </c>
      <c r="AA1891" s="6">
        <v>703.46</v>
      </c>
      <c r="AB1891" s="6">
        <v>125.91</v>
      </c>
    </row>
    <row r="1892" spans="1:28" ht="26.25" x14ac:dyDescent="0.45">
      <c r="A1892" s="6">
        <v>1723</v>
      </c>
      <c r="B1892" s="6">
        <v>44002</v>
      </c>
      <c r="C1892" s="7" t="s">
        <v>1866</v>
      </c>
      <c r="D1892" s="8" t="s">
        <v>53</v>
      </c>
      <c r="E1892" s="7" t="s">
        <v>86</v>
      </c>
      <c r="F1892" s="6">
        <v>0.05</v>
      </c>
      <c r="G1892" s="6">
        <v>6.68</v>
      </c>
      <c r="H1892" s="6">
        <v>5.66</v>
      </c>
      <c r="I1892" s="7" t="s">
        <v>43</v>
      </c>
      <c r="J1892" s="7" t="s">
        <v>62</v>
      </c>
      <c r="K1892" s="7" t="s">
        <v>45</v>
      </c>
      <c r="L1892" s="7" t="s">
        <v>55</v>
      </c>
      <c r="M1892" s="7" t="s">
        <v>47</v>
      </c>
      <c r="N1892" s="7" t="s">
        <v>1310</v>
      </c>
      <c r="O1892" s="6">
        <v>0.37</v>
      </c>
      <c r="P1892" s="7" t="s">
        <v>36</v>
      </c>
      <c r="Q1892" s="7" t="s">
        <v>58</v>
      </c>
      <c r="R1892" s="7" t="s">
        <v>59</v>
      </c>
      <c r="S1892" s="8" t="s">
        <v>143</v>
      </c>
      <c r="T1892" s="6">
        <v>92037</v>
      </c>
      <c r="U1892" s="9">
        <v>42042</v>
      </c>
      <c r="V1892" s="9">
        <v>42249</v>
      </c>
      <c r="W1892" s="9" t="s">
        <v>2990</v>
      </c>
      <c r="X1892" s="10">
        <f>NETWORKDAYS(Table1[[#This Row],[Order Date]],Table1[[#This Row],[Ship Date]])</f>
        <v>148</v>
      </c>
      <c r="Y1892" s="6">
        <v>-66.48</v>
      </c>
      <c r="Z1892" s="6">
        <v>46</v>
      </c>
      <c r="AA1892" s="6">
        <v>320.93</v>
      </c>
      <c r="AB1892" s="6">
        <v>6.63</v>
      </c>
    </row>
    <row r="1893" spans="1:28" ht="64.5" x14ac:dyDescent="0.45">
      <c r="A1893" s="6">
        <v>3355</v>
      </c>
      <c r="B1893" s="6">
        <v>88587</v>
      </c>
      <c r="C1893" s="7" t="s">
        <v>157</v>
      </c>
      <c r="D1893" s="8" t="s">
        <v>53</v>
      </c>
      <c r="E1893" s="7" t="s">
        <v>79</v>
      </c>
      <c r="F1893" s="6">
        <v>0.1</v>
      </c>
      <c r="G1893" s="6">
        <v>120.98</v>
      </c>
      <c r="H1893" s="6">
        <v>9.07</v>
      </c>
      <c r="I1893" s="7" t="s">
        <v>43</v>
      </c>
      <c r="J1893" s="7" t="s">
        <v>62</v>
      </c>
      <c r="K1893" s="7" t="s">
        <v>45</v>
      </c>
      <c r="L1893" s="7" t="s">
        <v>46</v>
      </c>
      <c r="M1893" s="7" t="s">
        <v>47</v>
      </c>
      <c r="N1893" s="7" t="s">
        <v>2874</v>
      </c>
      <c r="O1893" s="6">
        <v>0.35</v>
      </c>
      <c r="P1893" s="7" t="s">
        <v>36</v>
      </c>
      <c r="Q1893" s="7" t="s">
        <v>58</v>
      </c>
      <c r="R1893" s="7" t="s">
        <v>59</v>
      </c>
      <c r="S1893" s="8" t="s">
        <v>159</v>
      </c>
      <c r="T1893" s="6">
        <v>93010</v>
      </c>
      <c r="U1893" s="9">
        <v>42063</v>
      </c>
      <c r="V1893" s="9">
        <v>42250</v>
      </c>
      <c r="W1893" s="9" t="s">
        <v>2990</v>
      </c>
      <c r="X1893" s="10">
        <f>NETWORKDAYS(Table1[[#This Row],[Order Date]],Table1[[#This Row],[Ship Date]])</f>
        <v>134</v>
      </c>
      <c r="Y1893" s="6">
        <v>379.3965</v>
      </c>
      <c r="Z1893" s="6">
        <v>5</v>
      </c>
      <c r="AA1893" s="6">
        <v>549.85</v>
      </c>
      <c r="AB1893" s="6">
        <v>120.88</v>
      </c>
    </row>
    <row r="1894" spans="1:28" ht="141" x14ac:dyDescent="0.45">
      <c r="A1894" s="6">
        <v>851</v>
      </c>
      <c r="B1894" s="6">
        <v>88569</v>
      </c>
      <c r="C1894" s="7" t="s">
        <v>626</v>
      </c>
      <c r="D1894" s="8" t="s">
        <v>53</v>
      </c>
      <c r="E1894" s="7" t="s">
        <v>147</v>
      </c>
      <c r="F1894" s="6">
        <v>0.08</v>
      </c>
      <c r="G1894" s="6">
        <v>19.899999999999999</v>
      </c>
      <c r="H1894" s="6">
        <v>5.29</v>
      </c>
      <c r="I1894" s="7" t="s">
        <v>43</v>
      </c>
      <c r="J1894" s="7" t="s">
        <v>62</v>
      </c>
      <c r="K1894" s="7" t="s">
        <v>45</v>
      </c>
      <c r="L1894" s="7" t="s">
        <v>63</v>
      </c>
      <c r="M1894" s="7" t="s">
        <v>112</v>
      </c>
      <c r="N1894" s="7" t="s">
        <v>2996</v>
      </c>
      <c r="O1894" s="6">
        <v>0.4</v>
      </c>
      <c r="P1894" s="7" t="s">
        <v>36</v>
      </c>
      <c r="Q1894" s="7" t="s">
        <v>58</v>
      </c>
      <c r="R1894" s="7" t="s">
        <v>59</v>
      </c>
      <c r="S1894" s="8" t="s">
        <v>628</v>
      </c>
      <c r="T1894" s="6">
        <v>91745</v>
      </c>
      <c r="U1894" s="9">
        <v>42070</v>
      </c>
      <c r="V1894" s="9">
        <v>42250</v>
      </c>
      <c r="W1894" s="9" t="s">
        <v>2990</v>
      </c>
      <c r="X1894" s="10">
        <f>NETWORKDAYS(Table1[[#This Row],[Order Date]],Table1[[#This Row],[Ship Date]])</f>
        <v>129</v>
      </c>
      <c r="Y1894" s="6">
        <v>107.11</v>
      </c>
      <c r="Z1894" s="6">
        <v>13</v>
      </c>
      <c r="AA1894" s="6">
        <v>240.46</v>
      </c>
      <c r="AB1894" s="6">
        <v>19.82</v>
      </c>
    </row>
    <row r="1895" spans="1:28" ht="77.25" x14ac:dyDescent="0.45">
      <c r="A1895" s="6">
        <v>851</v>
      </c>
      <c r="B1895" s="6">
        <v>88569</v>
      </c>
      <c r="C1895" s="7" t="s">
        <v>626</v>
      </c>
      <c r="D1895" s="8" t="s">
        <v>53</v>
      </c>
      <c r="E1895" s="7" t="s">
        <v>147</v>
      </c>
      <c r="F1895" s="6">
        <v>0.02</v>
      </c>
      <c r="G1895" s="6">
        <v>3.36</v>
      </c>
      <c r="H1895" s="6">
        <v>6.27</v>
      </c>
      <c r="I1895" s="7" t="s">
        <v>43</v>
      </c>
      <c r="J1895" s="7" t="s">
        <v>62</v>
      </c>
      <c r="K1895" s="7" t="s">
        <v>45</v>
      </c>
      <c r="L1895" s="7" t="s">
        <v>46</v>
      </c>
      <c r="M1895" s="7" t="s">
        <v>47</v>
      </c>
      <c r="N1895" s="7" t="s">
        <v>515</v>
      </c>
      <c r="O1895" s="6">
        <v>0.4</v>
      </c>
      <c r="P1895" s="7" t="s">
        <v>36</v>
      </c>
      <c r="Q1895" s="7" t="s">
        <v>58</v>
      </c>
      <c r="R1895" s="7" t="s">
        <v>59</v>
      </c>
      <c r="S1895" s="8" t="s">
        <v>628</v>
      </c>
      <c r="T1895" s="6">
        <v>91745</v>
      </c>
      <c r="U1895" s="9">
        <v>42070</v>
      </c>
      <c r="V1895" s="9">
        <v>42250</v>
      </c>
      <c r="W1895" s="9" t="s">
        <v>2990</v>
      </c>
      <c r="X1895" s="10">
        <f>NETWORKDAYS(Table1[[#This Row],[Order Date]],Table1[[#This Row],[Ship Date]])</f>
        <v>129</v>
      </c>
      <c r="Y1895" s="6">
        <v>-216.154</v>
      </c>
      <c r="Z1895" s="6">
        <v>21</v>
      </c>
      <c r="AA1895" s="6">
        <v>74.08</v>
      </c>
      <c r="AB1895" s="6">
        <v>3.34</v>
      </c>
    </row>
    <row r="1896" spans="1:28" ht="51.75" x14ac:dyDescent="0.45">
      <c r="A1896" s="6">
        <v>1527</v>
      </c>
      <c r="B1896" s="6">
        <v>86814</v>
      </c>
      <c r="C1896" s="7" t="s">
        <v>2762</v>
      </c>
      <c r="D1896" s="8" t="s">
        <v>28</v>
      </c>
      <c r="E1896" s="7" t="s">
        <v>79</v>
      </c>
      <c r="F1896" s="6">
        <v>0.03</v>
      </c>
      <c r="G1896" s="6">
        <v>65.989999999999995</v>
      </c>
      <c r="H1896" s="6">
        <v>5.26</v>
      </c>
      <c r="I1896" s="7" t="s">
        <v>43</v>
      </c>
      <c r="J1896" s="7" t="s">
        <v>87</v>
      </c>
      <c r="K1896" s="7" t="s">
        <v>71</v>
      </c>
      <c r="L1896" s="7" t="s">
        <v>234</v>
      </c>
      <c r="M1896" s="7" t="s">
        <v>47</v>
      </c>
      <c r="N1896" s="7" t="s">
        <v>2419</v>
      </c>
      <c r="O1896" s="6">
        <v>0.56000000000000005</v>
      </c>
      <c r="P1896" s="7" t="s">
        <v>36</v>
      </c>
      <c r="Q1896" s="7" t="s">
        <v>37</v>
      </c>
      <c r="R1896" s="7" t="s">
        <v>128</v>
      </c>
      <c r="S1896" s="8" t="s">
        <v>2763</v>
      </c>
      <c r="T1896" s="6">
        <v>35601</v>
      </c>
      <c r="U1896" s="9">
        <v>42093</v>
      </c>
      <c r="V1896" s="9">
        <v>42251</v>
      </c>
      <c r="W1896" s="9" t="s">
        <v>2990</v>
      </c>
      <c r="X1896" s="10">
        <f>NETWORKDAYS(Table1[[#This Row],[Order Date]],Table1[[#This Row],[Ship Date]])</f>
        <v>115</v>
      </c>
      <c r="Y1896" s="6">
        <v>-52.247999999999998</v>
      </c>
      <c r="Z1896" s="6">
        <v>23</v>
      </c>
      <c r="AA1896" s="6">
        <v>1316.03</v>
      </c>
      <c r="AB1896" s="6">
        <v>65.959999999999994</v>
      </c>
    </row>
    <row r="1897" spans="1:28" ht="64.5" x14ac:dyDescent="0.45">
      <c r="A1897" s="6">
        <v>321</v>
      </c>
      <c r="B1897" s="6">
        <v>91057</v>
      </c>
      <c r="C1897" s="7" t="s">
        <v>2997</v>
      </c>
      <c r="D1897" s="8" t="s">
        <v>78</v>
      </c>
      <c r="E1897" s="7" t="s">
        <v>79</v>
      </c>
      <c r="F1897" s="6">
        <v>0.04</v>
      </c>
      <c r="G1897" s="6">
        <v>8.33</v>
      </c>
      <c r="H1897" s="6">
        <v>1.99</v>
      </c>
      <c r="I1897" s="7" t="s">
        <v>43</v>
      </c>
      <c r="J1897" s="7" t="s">
        <v>44</v>
      </c>
      <c r="K1897" s="7" t="s">
        <v>71</v>
      </c>
      <c r="L1897" s="7" t="s">
        <v>93</v>
      </c>
      <c r="M1897" s="7" t="s">
        <v>94</v>
      </c>
      <c r="N1897" s="7" t="s">
        <v>172</v>
      </c>
      <c r="O1897" s="6">
        <v>0.52</v>
      </c>
      <c r="P1897" s="7" t="s">
        <v>36</v>
      </c>
      <c r="Q1897" s="7" t="s">
        <v>82</v>
      </c>
      <c r="R1897" s="7" t="s">
        <v>403</v>
      </c>
      <c r="S1897" s="8" t="s">
        <v>2998</v>
      </c>
      <c r="T1897" s="6">
        <v>20854</v>
      </c>
      <c r="U1897" s="9">
        <v>42098</v>
      </c>
      <c r="V1897" s="9">
        <v>42251</v>
      </c>
      <c r="W1897" s="9" t="s">
        <v>2990</v>
      </c>
      <c r="X1897" s="10">
        <f>NETWORKDAYS(Table1[[#This Row],[Order Date]],Table1[[#This Row],[Ship Date]])</f>
        <v>110</v>
      </c>
      <c r="Y1897" s="6">
        <v>9.9268000000000001</v>
      </c>
      <c r="Z1897" s="6">
        <v>11</v>
      </c>
      <c r="AA1897" s="6">
        <v>89.76</v>
      </c>
      <c r="AB1897" s="6">
        <v>8.2899999999999991</v>
      </c>
    </row>
    <row r="1898" spans="1:28" ht="115.5" x14ac:dyDescent="0.45">
      <c r="A1898" s="6">
        <v>975</v>
      </c>
      <c r="B1898" s="6">
        <v>87260</v>
      </c>
      <c r="C1898" s="7" t="s">
        <v>2999</v>
      </c>
      <c r="D1898" s="8" t="s">
        <v>78</v>
      </c>
      <c r="E1898" s="7" t="s">
        <v>79</v>
      </c>
      <c r="F1898" s="6">
        <v>0.1</v>
      </c>
      <c r="G1898" s="6">
        <v>2.2200000000000002</v>
      </c>
      <c r="H1898" s="6">
        <v>5</v>
      </c>
      <c r="I1898" s="7" t="s">
        <v>43</v>
      </c>
      <c r="J1898" s="7" t="s">
        <v>62</v>
      </c>
      <c r="K1898" s="7" t="s">
        <v>45</v>
      </c>
      <c r="L1898" s="7" t="s">
        <v>63</v>
      </c>
      <c r="M1898" s="7" t="s">
        <v>47</v>
      </c>
      <c r="N1898" s="7" t="s">
        <v>3000</v>
      </c>
      <c r="O1898" s="6">
        <v>0.55000000000000004</v>
      </c>
      <c r="P1898" s="7" t="s">
        <v>36</v>
      </c>
      <c r="Q1898" s="7" t="s">
        <v>82</v>
      </c>
      <c r="R1898" s="7" t="s">
        <v>152</v>
      </c>
      <c r="S1898" s="8" t="s">
        <v>153</v>
      </c>
      <c r="T1898" s="6">
        <v>2108</v>
      </c>
      <c r="U1898" s="9">
        <v>42098</v>
      </c>
      <c r="V1898" s="9">
        <v>42251</v>
      </c>
      <c r="W1898" s="9" t="s">
        <v>2990</v>
      </c>
      <c r="X1898" s="10">
        <f>NETWORKDAYS(Table1[[#This Row],[Order Date]],Table1[[#This Row],[Ship Date]])</f>
        <v>110</v>
      </c>
      <c r="Y1898" s="6">
        <v>-21.319199999999999</v>
      </c>
      <c r="Z1898" s="6">
        <v>3</v>
      </c>
      <c r="AA1898" s="6">
        <v>8.8000000000000007</v>
      </c>
      <c r="AB1898" s="6">
        <v>2.12</v>
      </c>
    </row>
    <row r="1899" spans="1:28" ht="51.75" x14ac:dyDescent="0.45">
      <c r="A1899" s="6">
        <v>1730</v>
      </c>
      <c r="B1899" s="6">
        <v>90653</v>
      </c>
      <c r="C1899" s="7" t="s">
        <v>3001</v>
      </c>
      <c r="D1899" s="8" t="s">
        <v>53</v>
      </c>
      <c r="E1899" s="7" t="s">
        <v>70</v>
      </c>
      <c r="F1899" s="6">
        <v>0.1</v>
      </c>
      <c r="G1899" s="6">
        <v>65.989999999999995</v>
      </c>
      <c r="H1899" s="6">
        <v>3.99</v>
      </c>
      <c r="I1899" s="7" t="s">
        <v>54</v>
      </c>
      <c r="J1899" s="7" t="s">
        <v>31</v>
      </c>
      <c r="K1899" s="7" t="s">
        <v>71</v>
      </c>
      <c r="L1899" s="7" t="s">
        <v>234</v>
      </c>
      <c r="M1899" s="7" t="s">
        <v>47</v>
      </c>
      <c r="N1899" s="7" t="s">
        <v>2247</v>
      </c>
      <c r="O1899" s="6">
        <v>0.59</v>
      </c>
      <c r="P1899" s="7" t="s">
        <v>36</v>
      </c>
      <c r="Q1899" s="7" t="s">
        <v>58</v>
      </c>
      <c r="R1899" s="7" t="s">
        <v>184</v>
      </c>
      <c r="S1899" s="8" t="s">
        <v>1874</v>
      </c>
      <c r="T1899" s="6">
        <v>83843</v>
      </c>
      <c r="U1899" s="9">
        <v>42101</v>
      </c>
      <c r="V1899" s="9">
        <v>42251</v>
      </c>
      <c r="W1899" s="9" t="s">
        <v>2990</v>
      </c>
      <c r="X1899" s="10">
        <f>NETWORKDAYS(Table1[[#This Row],[Order Date]],Table1[[#This Row],[Ship Date]])</f>
        <v>109</v>
      </c>
      <c r="Y1899" s="6">
        <v>-88.624799999999993</v>
      </c>
      <c r="Z1899" s="6">
        <v>5</v>
      </c>
      <c r="AA1899" s="6">
        <v>272.86</v>
      </c>
      <c r="AB1899" s="6">
        <v>65.89</v>
      </c>
    </row>
    <row r="1900" spans="1:28" ht="64.5" x14ac:dyDescent="0.45">
      <c r="A1900" s="6">
        <v>1957</v>
      </c>
      <c r="B1900" s="6">
        <v>89818</v>
      </c>
      <c r="C1900" s="7" t="s">
        <v>3002</v>
      </c>
      <c r="D1900" s="8" t="s">
        <v>42</v>
      </c>
      <c r="E1900" s="7" t="s">
        <v>70</v>
      </c>
      <c r="F1900" s="6">
        <v>0.09</v>
      </c>
      <c r="G1900" s="6">
        <v>77.510000000000005</v>
      </c>
      <c r="H1900" s="6">
        <v>4</v>
      </c>
      <c r="I1900" s="7" t="s">
        <v>43</v>
      </c>
      <c r="J1900" s="7" t="s">
        <v>44</v>
      </c>
      <c r="K1900" s="7" t="s">
        <v>71</v>
      </c>
      <c r="L1900" s="7" t="s">
        <v>93</v>
      </c>
      <c r="M1900" s="7" t="s">
        <v>47</v>
      </c>
      <c r="N1900" s="7" t="s">
        <v>2799</v>
      </c>
      <c r="O1900" s="6">
        <v>0.76</v>
      </c>
      <c r="P1900" s="7" t="s">
        <v>36</v>
      </c>
      <c r="Q1900" s="7" t="s">
        <v>49</v>
      </c>
      <c r="R1900" s="7" t="s">
        <v>118</v>
      </c>
      <c r="S1900" s="8" t="s">
        <v>1861</v>
      </c>
      <c r="T1900" s="6">
        <v>63130</v>
      </c>
      <c r="U1900" s="9">
        <v>42101</v>
      </c>
      <c r="V1900" s="9">
        <v>42251</v>
      </c>
      <c r="W1900" s="9" t="s">
        <v>2990</v>
      </c>
      <c r="X1900" s="10">
        <f>NETWORKDAYS(Table1[[#This Row],[Order Date]],Table1[[#This Row],[Ship Date]])</f>
        <v>109</v>
      </c>
      <c r="Y1900" s="6">
        <v>-387.1044</v>
      </c>
      <c r="Z1900" s="6">
        <v>1</v>
      </c>
      <c r="AA1900" s="6">
        <v>77.47</v>
      </c>
      <c r="AB1900" s="6">
        <v>77.42</v>
      </c>
    </row>
    <row r="1901" spans="1:28" ht="64.5" x14ac:dyDescent="0.45">
      <c r="A1901" s="6">
        <v>696</v>
      </c>
      <c r="B1901" s="6">
        <v>89848</v>
      </c>
      <c r="C1901" s="7" t="s">
        <v>2529</v>
      </c>
      <c r="D1901" s="8" t="s">
        <v>42</v>
      </c>
      <c r="E1901" s="7" t="s">
        <v>79</v>
      </c>
      <c r="F1901" s="6">
        <v>0.1</v>
      </c>
      <c r="G1901" s="6">
        <v>40.479999999999997</v>
      </c>
      <c r="H1901" s="6">
        <v>19.989999999999998</v>
      </c>
      <c r="I1901" s="7" t="s">
        <v>43</v>
      </c>
      <c r="J1901" s="7" t="s">
        <v>62</v>
      </c>
      <c r="K1901" s="7" t="s">
        <v>71</v>
      </c>
      <c r="L1901" s="7" t="s">
        <v>93</v>
      </c>
      <c r="M1901" s="7" t="s">
        <v>47</v>
      </c>
      <c r="N1901" s="7" t="s">
        <v>2133</v>
      </c>
      <c r="O1901" s="6">
        <v>0.77</v>
      </c>
      <c r="P1901" s="7" t="s">
        <v>36</v>
      </c>
      <c r="Q1901" s="7" t="s">
        <v>49</v>
      </c>
      <c r="R1901" s="7" t="s">
        <v>256</v>
      </c>
      <c r="S1901" s="8" t="s">
        <v>2530</v>
      </c>
      <c r="T1901" s="6">
        <v>46307</v>
      </c>
      <c r="U1901" s="9">
        <v>42101</v>
      </c>
      <c r="V1901" s="9">
        <v>42251</v>
      </c>
      <c r="W1901" s="9" t="s">
        <v>2990</v>
      </c>
      <c r="X1901" s="10">
        <f>NETWORKDAYS(Table1[[#This Row],[Order Date]],Table1[[#This Row],[Ship Date]])</f>
        <v>109</v>
      </c>
      <c r="Y1901" s="6">
        <v>-580.32000000000005</v>
      </c>
      <c r="Z1901" s="6">
        <v>9</v>
      </c>
      <c r="AA1901" s="6">
        <v>355.84</v>
      </c>
      <c r="AB1901" s="6">
        <v>40.380000000000003</v>
      </c>
    </row>
    <row r="1902" spans="1:28" ht="64.5" x14ac:dyDescent="0.45">
      <c r="A1902" s="6">
        <v>698</v>
      </c>
      <c r="B1902" s="6">
        <v>8994</v>
      </c>
      <c r="C1902" s="7" t="s">
        <v>2533</v>
      </c>
      <c r="D1902" s="8" t="s">
        <v>53</v>
      </c>
      <c r="E1902" s="7" t="s">
        <v>79</v>
      </c>
      <c r="F1902" s="6">
        <v>0.1</v>
      </c>
      <c r="G1902" s="6">
        <v>40.479999999999997</v>
      </c>
      <c r="H1902" s="6">
        <v>19.989999999999998</v>
      </c>
      <c r="I1902" s="7" t="s">
        <v>43</v>
      </c>
      <c r="J1902" s="7" t="s">
        <v>62</v>
      </c>
      <c r="K1902" s="7" t="s">
        <v>71</v>
      </c>
      <c r="L1902" s="7" t="s">
        <v>93</v>
      </c>
      <c r="M1902" s="7" t="s">
        <v>47</v>
      </c>
      <c r="N1902" s="7" t="s">
        <v>2133</v>
      </c>
      <c r="O1902" s="6">
        <v>0.77</v>
      </c>
      <c r="P1902" s="7" t="s">
        <v>36</v>
      </c>
      <c r="Q1902" s="7" t="s">
        <v>58</v>
      </c>
      <c r="R1902" s="7" t="s">
        <v>90</v>
      </c>
      <c r="S1902" s="8" t="s">
        <v>110</v>
      </c>
      <c r="T1902" s="6">
        <v>98105</v>
      </c>
      <c r="U1902" s="9">
        <v>42101</v>
      </c>
      <c r="V1902" s="9">
        <v>42251</v>
      </c>
      <c r="W1902" s="9" t="s">
        <v>2990</v>
      </c>
      <c r="X1902" s="10">
        <f>NETWORKDAYS(Table1[[#This Row],[Order Date]],Table1[[#This Row],[Ship Date]])</f>
        <v>109</v>
      </c>
      <c r="Y1902" s="6">
        <v>-580.32000000000005</v>
      </c>
      <c r="Z1902" s="6">
        <v>36</v>
      </c>
      <c r="AA1902" s="6">
        <v>1423.35</v>
      </c>
      <c r="AB1902" s="6">
        <v>40.380000000000003</v>
      </c>
    </row>
    <row r="1903" spans="1:28" ht="90" x14ac:dyDescent="0.45">
      <c r="A1903" s="6">
        <v>2196</v>
      </c>
      <c r="B1903" s="6">
        <v>89175</v>
      </c>
      <c r="C1903" s="7" t="s">
        <v>800</v>
      </c>
      <c r="D1903" s="8" t="s">
        <v>78</v>
      </c>
      <c r="E1903" s="7" t="s">
        <v>86</v>
      </c>
      <c r="F1903" s="6">
        <v>0.1</v>
      </c>
      <c r="G1903" s="6">
        <v>140.85</v>
      </c>
      <c r="H1903" s="6">
        <v>19.989999999999998</v>
      </c>
      <c r="I1903" s="7" t="s">
        <v>43</v>
      </c>
      <c r="J1903" s="7" t="s">
        <v>31</v>
      </c>
      <c r="K1903" s="7" t="s">
        <v>45</v>
      </c>
      <c r="L1903" s="7" t="s">
        <v>187</v>
      </c>
      <c r="M1903" s="7" t="s">
        <v>47</v>
      </c>
      <c r="N1903" s="7" t="s">
        <v>3003</v>
      </c>
      <c r="O1903" s="6">
        <v>0.73</v>
      </c>
      <c r="P1903" s="7" t="s">
        <v>36</v>
      </c>
      <c r="Q1903" s="7" t="s">
        <v>82</v>
      </c>
      <c r="R1903" s="7" t="s">
        <v>83</v>
      </c>
      <c r="S1903" s="8" t="s">
        <v>802</v>
      </c>
      <c r="T1903" s="6">
        <v>14701</v>
      </c>
      <c r="U1903" s="9">
        <v>42101</v>
      </c>
      <c r="V1903" s="9">
        <v>42251</v>
      </c>
      <c r="W1903" s="9" t="s">
        <v>2990</v>
      </c>
      <c r="X1903" s="10">
        <f>NETWORKDAYS(Table1[[#This Row],[Order Date]],Table1[[#This Row],[Ship Date]])</f>
        <v>109</v>
      </c>
      <c r="Y1903" s="6">
        <v>9.9911999999999992</v>
      </c>
      <c r="Z1903" s="6">
        <v>19</v>
      </c>
      <c r="AA1903" s="6">
        <v>2465.75</v>
      </c>
      <c r="AB1903" s="6">
        <v>140.75</v>
      </c>
    </row>
    <row r="1904" spans="1:28" ht="90" x14ac:dyDescent="0.45">
      <c r="A1904" s="6">
        <v>2073</v>
      </c>
      <c r="B1904" s="6">
        <v>88557</v>
      </c>
      <c r="C1904" s="7" t="s">
        <v>3004</v>
      </c>
      <c r="D1904" s="8" t="s">
        <v>42</v>
      </c>
      <c r="E1904" s="7" t="s">
        <v>147</v>
      </c>
      <c r="F1904" s="6">
        <v>0.05</v>
      </c>
      <c r="G1904" s="6">
        <v>291.73</v>
      </c>
      <c r="H1904" s="6">
        <v>48.8</v>
      </c>
      <c r="I1904" s="7" t="s">
        <v>30</v>
      </c>
      <c r="J1904" s="7" t="s">
        <v>44</v>
      </c>
      <c r="K1904" s="7" t="s">
        <v>32</v>
      </c>
      <c r="L1904" s="7" t="s">
        <v>80</v>
      </c>
      <c r="M1904" s="7" t="s">
        <v>73</v>
      </c>
      <c r="N1904" s="7" t="s">
        <v>979</v>
      </c>
      <c r="O1904" s="6">
        <v>0.56000000000000005</v>
      </c>
      <c r="P1904" s="7" t="s">
        <v>36</v>
      </c>
      <c r="Q1904" s="7" t="s">
        <v>49</v>
      </c>
      <c r="R1904" s="7" t="s">
        <v>192</v>
      </c>
      <c r="S1904" s="8" t="s">
        <v>1905</v>
      </c>
      <c r="T1904" s="6">
        <v>48135</v>
      </c>
      <c r="U1904" s="9">
        <v>42101</v>
      </c>
      <c r="V1904" s="9">
        <v>42251</v>
      </c>
      <c r="W1904" s="9" t="s">
        <v>2990</v>
      </c>
      <c r="X1904" s="10">
        <f>NETWORKDAYS(Table1[[#This Row],[Order Date]],Table1[[#This Row],[Ship Date]])</f>
        <v>109</v>
      </c>
      <c r="Y1904" s="6">
        <v>550.38080000000002</v>
      </c>
      <c r="Z1904" s="6">
        <v>6</v>
      </c>
      <c r="AA1904" s="6">
        <v>1818.41</v>
      </c>
      <c r="AB1904" s="6">
        <v>291.68</v>
      </c>
    </row>
    <row r="1905" spans="1:28" ht="26.25" x14ac:dyDescent="0.45">
      <c r="A1905" s="6">
        <v>15</v>
      </c>
      <c r="B1905" s="6">
        <v>86837</v>
      </c>
      <c r="C1905" s="7" t="s">
        <v>2858</v>
      </c>
      <c r="D1905" s="8" t="s">
        <v>78</v>
      </c>
      <c r="E1905" s="7" t="s">
        <v>29</v>
      </c>
      <c r="F1905" s="6">
        <v>0</v>
      </c>
      <c r="G1905" s="6">
        <v>4.42</v>
      </c>
      <c r="H1905" s="6">
        <v>4.99</v>
      </c>
      <c r="I1905" s="7" t="s">
        <v>43</v>
      </c>
      <c r="J1905" s="7" t="s">
        <v>31</v>
      </c>
      <c r="K1905" s="7" t="s">
        <v>45</v>
      </c>
      <c r="L1905" s="7" t="s">
        <v>423</v>
      </c>
      <c r="M1905" s="7" t="s">
        <v>47</v>
      </c>
      <c r="N1905" s="7" t="s">
        <v>2879</v>
      </c>
      <c r="O1905" s="6">
        <v>0.38</v>
      </c>
      <c r="P1905" s="7" t="s">
        <v>36</v>
      </c>
      <c r="Q1905" s="7" t="s">
        <v>82</v>
      </c>
      <c r="R1905" s="7" t="s">
        <v>83</v>
      </c>
      <c r="S1905" s="8" t="s">
        <v>2859</v>
      </c>
      <c r="T1905" s="6">
        <v>11787</v>
      </c>
      <c r="U1905" s="9">
        <v>42102</v>
      </c>
      <c r="V1905" s="9">
        <v>42251</v>
      </c>
      <c r="W1905" s="9" t="s">
        <v>2990</v>
      </c>
      <c r="X1905" s="10">
        <f>NETWORKDAYS(Table1[[#This Row],[Order Date]],Table1[[#This Row],[Ship Date]])</f>
        <v>108</v>
      </c>
      <c r="Y1905" s="6">
        <v>-59.82</v>
      </c>
      <c r="Z1905" s="6">
        <v>7</v>
      </c>
      <c r="AA1905" s="6">
        <v>33.47</v>
      </c>
      <c r="AB1905" s="6">
        <v>4.42</v>
      </c>
    </row>
    <row r="1906" spans="1:28" ht="39" x14ac:dyDescent="0.45">
      <c r="A1906" s="6">
        <v>2655</v>
      </c>
      <c r="B1906" s="6">
        <v>86064</v>
      </c>
      <c r="C1906" s="7" t="s">
        <v>390</v>
      </c>
      <c r="D1906" s="8" t="s">
        <v>28</v>
      </c>
      <c r="E1906" s="7" t="s">
        <v>29</v>
      </c>
      <c r="F1906" s="6">
        <v>7.0000000000000007E-2</v>
      </c>
      <c r="G1906" s="6">
        <v>2.94</v>
      </c>
      <c r="H1906" s="6">
        <v>0.81</v>
      </c>
      <c r="I1906" s="7" t="s">
        <v>43</v>
      </c>
      <c r="J1906" s="7" t="s">
        <v>62</v>
      </c>
      <c r="K1906" s="7" t="s">
        <v>45</v>
      </c>
      <c r="L1906" s="7" t="s">
        <v>105</v>
      </c>
      <c r="M1906" s="7" t="s">
        <v>56</v>
      </c>
      <c r="N1906" s="7" t="s">
        <v>3005</v>
      </c>
      <c r="O1906" s="6">
        <v>0.4</v>
      </c>
      <c r="P1906" s="7" t="s">
        <v>36</v>
      </c>
      <c r="Q1906" s="7" t="s">
        <v>37</v>
      </c>
      <c r="R1906" s="7" t="s">
        <v>252</v>
      </c>
      <c r="S1906" s="8" t="s">
        <v>392</v>
      </c>
      <c r="T1906" s="6">
        <v>30318</v>
      </c>
      <c r="U1906" s="9">
        <v>42102</v>
      </c>
      <c r="V1906" s="9">
        <v>42251</v>
      </c>
      <c r="W1906" s="9" t="s">
        <v>2990</v>
      </c>
      <c r="X1906" s="10">
        <f>NETWORKDAYS(Table1[[#This Row],[Order Date]],Table1[[#This Row],[Ship Date]])</f>
        <v>108</v>
      </c>
      <c r="Y1906" s="6">
        <v>-93.927400000000006</v>
      </c>
      <c r="Z1906" s="6">
        <v>10</v>
      </c>
      <c r="AA1906" s="6">
        <v>29.88</v>
      </c>
      <c r="AB1906" s="6">
        <v>2.87</v>
      </c>
    </row>
    <row r="1907" spans="1:28" ht="26.25" x14ac:dyDescent="0.45">
      <c r="A1907" s="6">
        <v>3098</v>
      </c>
      <c r="B1907" s="6">
        <v>89314</v>
      </c>
      <c r="C1907" s="7" t="s">
        <v>1324</v>
      </c>
      <c r="D1907" s="8" t="s">
        <v>78</v>
      </c>
      <c r="E1907" s="7" t="s">
        <v>29</v>
      </c>
      <c r="F1907" s="6">
        <v>0.05</v>
      </c>
      <c r="G1907" s="6">
        <v>35.44</v>
      </c>
      <c r="H1907" s="6">
        <v>5.09</v>
      </c>
      <c r="I1907" s="7" t="s">
        <v>43</v>
      </c>
      <c r="J1907" s="7" t="s">
        <v>44</v>
      </c>
      <c r="K1907" s="7" t="s">
        <v>45</v>
      </c>
      <c r="L1907" s="7" t="s">
        <v>55</v>
      </c>
      <c r="M1907" s="7" t="s">
        <v>47</v>
      </c>
      <c r="N1907" s="7" t="s">
        <v>2862</v>
      </c>
      <c r="O1907" s="6">
        <v>0.38</v>
      </c>
      <c r="P1907" s="7" t="s">
        <v>36</v>
      </c>
      <c r="Q1907" s="7" t="s">
        <v>82</v>
      </c>
      <c r="R1907" s="7" t="s">
        <v>83</v>
      </c>
      <c r="S1907" s="8" t="s">
        <v>1326</v>
      </c>
      <c r="T1907" s="6">
        <v>11967</v>
      </c>
      <c r="U1907" s="9">
        <v>42102</v>
      </c>
      <c r="V1907" s="9">
        <v>42251</v>
      </c>
      <c r="W1907" s="9" t="s">
        <v>2990</v>
      </c>
      <c r="X1907" s="10">
        <f>NETWORKDAYS(Table1[[#This Row],[Order Date]],Table1[[#This Row],[Ship Date]])</f>
        <v>108</v>
      </c>
      <c r="Y1907" s="6">
        <v>240.17519999999999</v>
      </c>
      <c r="Z1907" s="6">
        <v>10</v>
      </c>
      <c r="AA1907" s="6">
        <v>348.08</v>
      </c>
      <c r="AB1907" s="6">
        <v>35.39</v>
      </c>
    </row>
    <row r="1908" spans="1:28" ht="77.25" x14ac:dyDescent="0.45">
      <c r="A1908" s="6">
        <v>1018</v>
      </c>
      <c r="B1908" s="6">
        <v>88391</v>
      </c>
      <c r="C1908" s="7" t="s">
        <v>809</v>
      </c>
      <c r="D1908" s="8" t="s">
        <v>28</v>
      </c>
      <c r="E1908" s="7" t="s">
        <v>86</v>
      </c>
      <c r="F1908" s="6">
        <v>0.05</v>
      </c>
      <c r="G1908" s="6">
        <v>35.89</v>
      </c>
      <c r="H1908" s="6">
        <v>14.72</v>
      </c>
      <c r="I1908" s="7" t="s">
        <v>43</v>
      </c>
      <c r="J1908" s="7" t="s">
        <v>87</v>
      </c>
      <c r="K1908" s="7" t="s">
        <v>45</v>
      </c>
      <c r="L1908" s="7" t="s">
        <v>423</v>
      </c>
      <c r="M1908" s="7" t="s">
        <v>47</v>
      </c>
      <c r="N1908" s="7" t="s">
        <v>3006</v>
      </c>
      <c r="O1908" s="6">
        <v>0.4</v>
      </c>
      <c r="P1908" s="7" t="s">
        <v>36</v>
      </c>
      <c r="Q1908" s="7" t="s">
        <v>37</v>
      </c>
      <c r="R1908" s="7" t="s">
        <v>65</v>
      </c>
      <c r="S1908" s="8" t="s">
        <v>811</v>
      </c>
      <c r="T1908" s="6">
        <v>27511</v>
      </c>
      <c r="U1908" s="9">
        <v>42102</v>
      </c>
      <c r="V1908" s="9">
        <v>42251</v>
      </c>
      <c r="W1908" s="9" t="s">
        <v>2990</v>
      </c>
      <c r="X1908" s="10">
        <f>NETWORKDAYS(Table1[[#This Row],[Order Date]],Table1[[#This Row],[Ship Date]])</f>
        <v>108</v>
      </c>
      <c r="Y1908" s="6">
        <v>22.866</v>
      </c>
      <c r="Z1908" s="6">
        <v>19</v>
      </c>
      <c r="AA1908" s="6">
        <v>680.39</v>
      </c>
      <c r="AB1908" s="6">
        <v>35.840000000000003</v>
      </c>
    </row>
    <row r="1909" spans="1:28" ht="51.75" x14ac:dyDescent="0.45">
      <c r="A1909" s="6">
        <v>2563</v>
      </c>
      <c r="B1909" s="6">
        <v>91447</v>
      </c>
      <c r="C1909" s="7" t="s">
        <v>3007</v>
      </c>
      <c r="D1909" s="8" t="s">
        <v>42</v>
      </c>
      <c r="E1909" s="7" t="s">
        <v>147</v>
      </c>
      <c r="F1909" s="6">
        <v>0.08</v>
      </c>
      <c r="G1909" s="6">
        <v>4.55</v>
      </c>
      <c r="H1909" s="6">
        <v>1.49</v>
      </c>
      <c r="I1909" s="7" t="s">
        <v>43</v>
      </c>
      <c r="J1909" s="7" t="s">
        <v>87</v>
      </c>
      <c r="K1909" s="7" t="s">
        <v>45</v>
      </c>
      <c r="L1909" s="7" t="s">
        <v>46</v>
      </c>
      <c r="M1909" s="7" t="s">
        <v>47</v>
      </c>
      <c r="N1909" s="7" t="s">
        <v>1803</v>
      </c>
      <c r="O1909" s="6">
        <v>0.35</v>
      </c>
      <c r="P1909" s="7" t="s">
        <v>36</v>
      </c>
      <c r="Q1909" s="7" t="s">
        <v>49</v>
      </c>
      <c r="R1909" s="7" t="s">
        <v>50</v>
      </c>
      <c r="S1909" s="8" t="s">
        <v>3008</v>
      </c>
      <c r="T1909" s="6">
        <v>55432</v>
      </c>
      <c r="U1909" s="9">
        <v>42102</v>
      </c>
      <c r="V1909" s="9">
        <v>42251</v>
      </c>
      <c r="W1909" s="9" t="s">
        <v>2990</v>
      </c>
      <c r="X1909" s="10">
        <f>NETWORKDAYS(Table1[[#This Row],[Order Date]],Table1[[#This Row],[Ship Date]])</f>
        <v>108</v>
      </c>
      <c r="Y1909" s="6">
        <v>27.0273</v>
      </c>
      <c r="Z1909" s="6">
        <v>9</v>
      </c>
      <c r="AA1909" s="6">
        <v>39.17</v>
      </c>
      <c r="AB1909" s="6">
        <v>4.47</v>
      </c>
    </row>
    <row r="1910" spans="1:28" ht="39" x14ac:dyDescent="0.45">
      <c r="A1910" s="6">
        <v>1250</v>
      </c>
      <c r="B1910" s="6">
        <v>87877</v>
      </c>
      <c r="C1910" s="7" t="s">
        <v>2915</v>
      </c>
      <c r="D1910" s="8" t="s">
        <v>42</v>
      </c>
      <c r="E1910" s="7" t="s">
        <v>70</v>
      </c>
      <c r="F1910" s="6">
        <v>0</v>
      </c>
      <c r="G1910" s="6">
        <v>3.89</v>
      </c>
      <c r="H1910" s="6">
        <v>7.01</v>
      </c>
      <c r="I1910" s="7" t="s">
        <v>43</v>
      </c>
      <c r="J1910" s="7" t="s">
        <v>62</v>
      </c>
      <c r="K1910" s="7" t="s">
        <v>45</v>
      </c>
      <c r="L1910" s="7" t="s">
        <v>46</v>
      </c>
      <c r="M1910" s="7" t="s">
        <v>47</v>
      </c>
      <c r="N1910" s="7" t="s">
        <v>1656</v>
      </c>
      <c r="O1910" s="6">
        <v>0.37</v>
      </c>
      <c r="P1910" s="7" t="s">
        <v>36</v>
      </c>
      <c r="Q1910" s="7" t="s">
        <v>49</v>
      </c>
      <c r="R1910" s="7" t="s">
        <v>75</v>
      </c>
      <c r="S1910" s="8" t="s">
        <v>2916</v>
      </c>
      <c r="T1910" s="6">
        <v>60110</v>
      </c>
      <c r="U1910" s="9">
        <v>42103</v>
      </c>
      <c r="V1910" s="9">
        <v>42251</v>
      </c>
      <c r="W1910" s="9" t="s">
        <v>2990</v>
      </c>
      <c r="X1910" s="10">
        <f>NETWORKDAYS(Table1[[#This Row],[Order Date]],Table1[[#This Row],[Ship Date]])</f>
        <v>107</v>
      </c>
      <c r="Y1910" s="6">
        <v>-255.16890000000001</v>
      </c>
      <c r="Z1910" s="6">
        <v>21</v>
      </c>
      <c r="AA1910" s="6">
        <v>85.64</v>
      </c>
      <c r="AB1910" s="6">
        <v>3.89</v>
      </c>
    </row>
    <row r="1911" spans="1:28" ht="26.25" x14ac:dyDescent="0.45">
      <c r="A1911" s="6">
        <v>2488</v>
      </c>
      <c r="B1911" s="6">
        <v>86887</v>
      </c>
      <c r="C1911" s="7" t="s">
        <v>2972</v>
      </c>
      <c r="D1911" s="8" t="s">
        <v>28</v>
      </c>
      <c r="E1911" s="7" t="s">
        <v>70</v>
      </c>
      <c r="F1911" s="6">
        <v>0.08</v>
      </c>
      <c r="G1911" s="6">
        <v>4.91</v>
      </c>
      <c r="H1911" s="6">
        <v>0.5</v>
      </c>
      <c r="I1911" s="7" t="s">
        <v>43</v>
      </c>
      <c r="J1911" s="7" t="s">
        <v>44</v>
      </c>
      <c r="K1911" s="7" t="s">
        <v>45</v>
      </c>
      <c r="L1911" s="7" t="s">
        <v>121</v>
      </c>
      <c r="M1911" s="7" t="s">
        <v>47</v>
      </c>
      <c r="N1911" s="7" t="s">
        <v>1210</v>
      </c>
      <c r="O1911" s="6">
        <v>0.36</v>
      </c>
      <c r="P1911" s="7" t="s">
        <v>36</v>
      </c>
      <c r="Q1911" s="7" t="s">
        <v>37</v>
      </c>
      <c r="R1911" s="7" t="s">
        <v>333</v>
      </c>
      <c r="S1911" s="8" t="s">
        <v>2973</v>
      </c>
      <c r="T1911" s="6">
        <v>72023</v>
      </c>
      <c r="U1911" s="9">
        <v>42103</v>
      </c>
      <c r="V1911" s="9">
        <v>42251</v>
      </c>
      <c r="W1911" s="9" t="s">
        <v>2990</v>
      </c>
      <c r="X1911" s="10">
        <f>NETWORKDAYS(Table1[[#This Row],[Order Date]],Table1[[#This Row],[Ship Date]])</f>
        <v>107</v>
      </c>
      <c r="Y1911" s="6">
        <v>12.726000000000001</v>
      </c>
      <c r="Z1911" s="6">
        <v>9</v>
      </c>
      <c r="AA1911" s="6">
        <v>42.69</v>
      </c>
      <c r="AB1911" s="6">
        <v>4.83</v>
      </c>
    </row>
    <row r="1912" spans="1:28" ht="26.25" x14ac:dyDescent="0.45">
      <c r="A1912" s="6">
        <v>2491</v>
      </c>
      <c r="B1912" s="6">
        <v>14785</v>
      </c>
      <c r="C1912" s="7" t="s">
        <v>550</v>
      </c>
      <c r="D1912" s="8" t="s">
        <v>53</v>
      </c>
      <c r="E1912" s="7" t="s">
        <v>70</v>
      </c>
      <c r="F1912" s="6">
        <v>0.08</v>
      </c>
      <c r="G1912" s="6">
        <v>4.91</v>
      </c>
      <c r="H1912" s="6">
        <v>0.5</v>
      </c>
      <c r="I1912" s="7" t="s">
        <v>43</v>
      </c>
      <c r="J1912" s="7" t="s">
        <v>44</v>
      </c>
      <c r="K1912" s="7" t="s">
        <v>45</v>
      </c>
      <c r="L1912" s="7" t="s">
        <v>121</v>
      </c>
      <c r="M1912" s="7" t="s">
        <v>47</v>
      </c>
      <c r="N1912" s="7" t="s">
        <v>1210</v>
      </c>
      <c r="O1912" s="6">
        <v>0.36</v>
      </c>
      <c r="P1912" s="7" t="s">
        <v>36</v>
      </c>
      <c r="Q1912" s="7" t="s">
        <v>58</v>
      </c>
      <c r="R1912" s="7" t="s">
        <v>59</v>
      </c>
      <c r="S1912" s="8" t="s">
        <v>68</v>
      </c>
      <c r="T1912" s="6">
        <v>90045</v>
      </c>
      <c r="U1912" s="9">
        <v>42103</v>
      </c>
      <c r="V1912" s="9">
        <v>42251</v>
      </c>
      <c r="W1912" s="9" t="s">
        <v>2990</v>
      </c>
      <c r="X1912" s="10">
        <f>NETWORKDAYS(Table1[[#This Row],[Order Date]],Table1[[#This Row],[Ship Date]])</f>
        <v>107</v>
      </c>
      <c r="Y1912" s="6">
        <v>31.751999999999999</v>
      </c>
      <c r="Z1912" s="6">
        <v>36</v>
      </c>
      <c r="AA1912" s="6">
        <v>170.75</v>
      </c>
      <c r="AB1912" s="6">
        <v>4.83</v>
      </c>
    </row>
    <row r="1913" spans="1:28" ht="64.5" x14ac:dyDescent="0.45">
      <c r="A1913" s="6">
        <v>191</v>
      </c>
      <c r="B1913" s="6">
        <v>89093</v>
      </c>
      <c r="C1913" s="7" t="s">
        <v>1033</v>
      </c>
      <c r="D1913" s="8" t="s">
        <v>42</v>
      </c>
      <c r="E1913" s="7" t="s">
        <v>147</v>
      </c>
      <c r="F1913" s="6">
        <v>0.09</v>
      </c>
      <c r="G1913" s="6">
        <v>30.73</v>
      </c>
      <c r="H1913" s="6">
        <v>4</v>
      </c>
      <c r="I1913" s="7" t="s">
        <v>43</v>
      </c>
      <c r="J1913" s="7" t="s">
        <v>62</v>
      </c>
      <c r="K1913" s="7" t="s">
        <v>71</v>
      </c>
      <c r="L1913" s="7" t="s">
        <v>93</v>
      </c>
      <c r="M1913" s="7" t="s">
        <v>47</v>
      </c>
      <c r="N1913" s="7" t="s">
        <v>1617</v>
      </c>
      <c r="O1913" s="6">
        <v>0.75</v>
      </c>
      <c r="P1913" s="7" t="s">
        <v>36</v>
      </c>
      <c r="Q1913" s="7" t="s">
        <v>49</v>
      </c>
      <c r="R1913" s="7" t="s">
        <v>75</v>
      </c>
      <c r="S1913" s="8" t="s">
        <v>521</v>
      </c>
      <c r="T1913" s="6">
        <v>60505</v>
      </c>
      <c r="U1913" s="9">
        <v>42103</v>
      </c>
      <c r="V1913" s="9">
        <v>42251</v>
      </c>
      <c r="W1913" s="9" t="s">
        <v>2990</v>
      </c>
      <c r="X1913" s="10">
        <f>NETWORKDAYS(Table1[[#This Row],[Order Date]],Table1[[#This Row],[Ship Date]])</f>
        <v>107</v>
      </c>
      <c r="Y1913" s="6">
        <v>-99.986400000000003</v>
      </c>
      <c r="Z1913" s="6">
        <v>7</v>
      </c>
      <c r="AA1913" s="6">
        <v>203.49</v>
      </c>
      <c r="AB1913" s="6">
        <v>30.64</v>
      </c>
    </row>
    <row r="1914" spans="1:28" ht="51.75" x14ac:dyDescent="0.45">
      <c r="A1914" s="6">
        <v>2426</v>
      </c>
      <c r="B1914" s="6">
        <v>90861</v>
      </c>
      <c r="C1914" s="7" t="s">
        <v>1388</v>
      </c>
      <c r="D1914" s="8" t="s">
        <v>42</v>
      </c>
      <c r="E1914" s="7" t="s">
        <v>79</v>
      </c>
      <c r="F1914" s="6">
        <v>0</v>
      </c>
      <c r="G1914" s="6">
        <v>17.670000000000002</v>
      </c>
      <c r="H1914" s="6">
        <v>8.99</v>
      </c>
      <c r="I1914" s="7" t="s">
        <v>43</v>
      </c>
      <c r="J1914" s="7" t="s">
        <v>31</v>
      </c>
      <c r="K1914" s="7" t="s">
        <v>32</v>
      </c>
      <c r="L1914" s="7" t="s">
        <v>99</v>
      </c>
      <c r="M1914" s="7" t="s">
        <v>94</v>
      </c>
      <c r="N1914" s="7" t="s">
        <v>795</v>
      </c>
      <c r="O1914" s="6">
        <v>0.47</v>
      </c>
      <c r="P1914" s="7" t="s">
        <v>36</v>
      </c>
      <c r="Q1914" s="7" t="s">
        <v>49</v>
      </c>
      <c r="R1914" s="7" t="s">
        <v>236</v>
      </c>
      <c r="S1914" s="8" t="s">
        <v>1390</v>
      </c>
      <c r="T1914" s="6">
        <v>75061</v>
      </c>
      <c r="U1914" s="9">
        <v>42126</v>
      </c>
      <c r="V1914" s="9">
        <v>42252</v>
      </c>
      <c r="W1914" s="9" t="s">
        <v>2990</v>
      </c>
      <c r="X1914" s="10">
        <f>NETWORKDAYS(Table1[[#This Row],[Order Date]],Table1[[#This Row],[Ship Date]])</f>
        <v>90</v>
      </c>
      <c r="Y1914" s="6">
        <v>109.67</v>
      </c>
      <c r="Z1914" s="6">
        <v>9</v>
      </c>
      <c r="AA1914" s="6">
        <v>168.71</v>
      </c>
      <c r="AB1914" s="6">
        <v>17.670000000000002</v>
      </c>
    </row>
    <row r="1915" spans="1:28" ht="51.75" x14ac:dyDescent="0.45">
      <c r="A1915" s="6">
        <v>2578</v>
      </c>
      <c r="B1915" s="6">
        <v>88298</v>
      </c>
      <c r="C1915" s="7" t="s">
        <v>638</v>
      </c>
      <c r="D1915" s="8" t="s">
        <v>28</v>
      </c>
      <c r="E1915" s="7" t="s">
        <v>79</v>
      </c>
      <c r="F1915" s="6">
        <v>0.08</v>
      </c>
      <c r="G1915" s="6">
        <v>105.49</v>
      </c>
      <c r="H1915" s="6">
        <v>41.64</v>
      </c>
      <c r="I1915" s="7" t="s">
        <v>30</v>
      </c>
      <c r="J1915" s="7" t="s">
        <v>87</v>
      </c>
      <c r="K1915" s="7" t="s">
        <v>32</v>
      </c>
      <c r="L1915" s="7" t="s">
        <v>33</v>
      </c>
      <c r="M1915" s="7" t="s">
        <v>34</v>
      </c>
      <c r="N1915" s="7" t="s">
        <v>3009</v>
      </c>
      <c r="O1915" s="6">
        <v>0.75</v>
      </c>
      <c r="P1915" s="7" t="s">
        <v>36</v>
      </c>
      <c r="Q1915" s="7" t="s">
        <v>37</v>
      </c>
      <c r="R1915" s="7" t="s">
        <v>128</v>
      </c>
      <c r="S1915" s="8" t="s">
        <v>640</v>
      </c>
      <c r="T1915" s="6">
        <v>36801</v>
      </c>
      <c r="U1915" s="9">
        <v>42126</v>
      </c>
      <c r="V1915" s="9">
        <v>42252</v>
      </c>
      <c r="W1915" s="9" t="s">
        <v>2990</v>
      </c>
      <c r="X1915" s="10">
        <f>NETWORKDAYS(Table1[[#This Row],[Order Date]],Table1[[#This Row],[Ship Date]])</f>
        <v>90</v>
      </c>
      <c r="Y1915" s="6">
        <v>-36.945999999999998</v>
      </c>
      <c r="Z1915" s="6">
        <v>34</v>
      </c>
      <c r="AA1915" s="6">
        <v>2694.49</v>
      </c>
      <c r="AB1915" s="6">
        <v>105.41</v>
      </c>
    </row>
    <row r="1916" spans="1:28" ht="77.25" x14ac:dyDescent="0.45">
      <c r="A1916" s="6">
        <v>2274</v>
      </c>
      <c r="B1916" s="6">
        <v>90109</v>
      </c>
      <c r="C1916" s="7" t="s">
        <v>3010</v>
      </c>
      <c r="D1916" s="8" t="s">
        <v>42</v>
      </c>
      <c r="E1916" s="7" t="s">
        <v>79</v>
      </c>
      <c r="F1916" s="6">
        <v>0.05</v>
      </c>
      <c r="G1916" s="6">
        <v>23.99</v>
      </c>
      <c r="H1916" s="6">
        <v>15.68</v>
      </c>
      <c r="I1916" s="7" t="s">
        <v>30</v>
      </c>
      <c r="J1916" s="7" t="s">
        <v>62</v>
      </c>
      <c r="K1916" s="7" t="s">
        <v>32</v>
      </c>
      <c r="L1916" s="7" t="s">
        <v>99</v>
      </c>
      <c r="M1916" s="7" t="s">
        <v>73</v>
      </c>
      <c r="N1916" s="7" t="s">
        <v>3011</v>
      </c>
      <c r="O1916" s="6">
        <v>0.62</v>
      </c>
      <c r="P1916" s="7" t="s">
        <v>36</v>
      </c>
      <c r="Q1916" s="7" t="s">
        <v>49</v>
      </c>
      <c r="R1916" s="7" t="s">
        <v>236</v>
      </c>
      <c r="S1916" s="8" t="s">
        <v>2440</v>
      </c>
      <c r="T1916" s="6">
        <v>77036</v>
      </c>
      <c r="U1916" s="9">
        <v>42129</v>
      </c>
      <c r="V1916" s="9">
        <v>42252</v>
      </c>
      <c r="W1916" s="9" t="s">
        <v>2990</v>
      </c>
      <c r="X1916" s="10">
        <f>NETWORKDAYS(Table1[[#This Row],[Order Date]],Table1[[#This Row],[Ship Date]])</f>
        <v>89</v>
      </c>
      <c r="Y1916" s="6">
        <v>-133.71</v>
      </c>
      <c r="Z1916" s="6">
        <v>12</v>
      </c>
      <c r="AA1916" s="6">
        <v>298.51</v>
      </c>
      <c r="AB1916" s="6">
        <v>23.94</v>
      </c>
    </row>
    <row r="1917" spans="1:28" ht="51.75" x14ac:dyDescent="0.45">
      <c r="A1917" s="6">
        <v>1725</v>
      </c>
      <c r="B1917" s="6">
        <v>87193</v>
      </c>
      <c r="C1917" s="7" t="s">
        <v>3012</v>
      </c>
      <c r="D1917" s="8" t="s">
        <v>78</v>
      </c>
      <c r="E1917" s="7" t="s">
        <v>70</v>
      </c>
      <c r="F1917" s="6">
        <v>0.05</v>
      </c>
      <c r="G1917" s="6">
        <v>35.99</v>
      </c>
      <c r="H1917" s="6">
        <v>1.1000000000000001</v>
      </c>
      <c r="I1917" s="7" t="s">
        <v>43</v>
      </c>
      <c r="J1917" s="7" t="s">
        <v>62</v>
      </c>
      <c r="K1917" s="7" t="s">
        <v>71</v>
      </c>
      <c r="L1917" s="7" t="s">
        <v>234</v>
      </c>
      <c r="M1917" s="7" t="s">
        <v>47</v>
      </c>
      <c r="N1917" s="7" t="s">
        <v>1184</v>
      </c>
      <c r="O1917" s="6">
        <v>0.55000000000000004</v>
      </c>
      <c r="P1917" s="7" t="s">
        <v>36</v>
      </c>
      <c r="Q1917" s="7" t="s">
        <v>82</v>
      </c>
      <c r="R1917" s="7" t="s">
        <v>173</v>
      </c>
      <c r="S1917" s="8" t="s">
        <v>2138</v>
      </c>
      <c r="T1917" s="6">
        <v>43026</v>
      </c>
      <c r="U1917" s="9">
        <v>42131</v>
      </c>
      <c r="V1917" s="9">
        <v>42252</v>
      </c>
      <c r="W1917" s="9" t="s">
        <v>2990</v>
      </c>
      <c r="X1917" s="10">
        <f>NETWORKDAYS(Table1[[#This Row],[Order Date]],Table1[[#This Row],[Ship Date]])</f>
        <v>87</v>
      </c>
      <c r="Y1917" s="6">
        <v>149.166</v>
      </c>
      <c r="Z1917" s="6">
        <v>9</v>
      </c>
      <c r="AA1917" s="6">
        <v>261.56</v>
      </c>
      <c r="AB1917" s="6">
        <v>35.94</v>
      </c>
    </row>
    <row r="1918" spans="1:28" ht="51.75" x14ac:dyDescent="0.45">
      <c r="A1918" s="6">
        <v>2962</v>
      </c>
      <c r="B1918" s="6">
        <v>88611</v>
      </c>
      <c r="C1918" s="7" t="s">
        <v>3013</v>
      </c>
      <c r="D1918" s="8" t="s">
        <v>53</v>
      </c>
      <c r="E1918" s="7" t="s">
        <v>70</v>
      </c>
      <c r="F1918" s="6">
        <v>7.0000000000000007E-2</v>
      </c>
      <c r="G1918" s="6">
        <v>4.76</v>
      </c>
      <c r="H1918" s="6">
        <v>0.88</v>
      </c>
      <c r="I1918" s="7" t="s">
        <v>54</v>
      </c>
      <c r="J1918" s="7" t="s">
        <v>44</v>
      </c>
      <c r="K1918" s="7" t="s">
        <v>45</v>
      </c>
      <c r="L1918" s="7" t="s">
        <v>55</v>
      </c>
      <c r="M1918" s="7" t="s">
        <v>56</v>
      </c>
      <c r="N1918" s="7" t="s">
        <v>1926</v>
      </c>
      <c r="O1918" s="6">
        <v>0.39</v>
      </c>
      <c r="P1918" s="7" t="s">
        <v>36</v>
      </c>
      <c r="Q1918" s="7" t="s">
        <v>58</v>
      </c>
      <c r="R1918" s="7" t="s">
        <v>442</v>
      </c>
      <c r="S1918" s="8" t="s">
        <v>1223</v>
      </c>
      <c r="T1918" s="6">
        <v>80027</v>
      </c>
      <c r="U1918" s="9">
        <v>42131</v>
      </c>
      <c r="V1918" s="9">
        <v>42252</v>
      </c>
      <c r="W1918" s="9" t="s">
        <v>2990</v>
      </c>
      <c r="X1918" s="10">
        <f>NETWORKDAYS(Table1[[#This Row],[Order Date]],Table1[[#This Row],[Ship Date]])</f>
        <v>87</v>
      </c>
      <c r="Y1918" s="6">
        <v>33.347700000000003</v>
      </c>
      <c r="Z1918" s="6">
        <v>10</v>
      </c>
      <c r="AA1918" s="6">
        <v>48.33</v>
      </c>
      <c r="AB1918" s="6">
        <v>4.6900000000000004</v>
      </c>
    </row>
    <row r="1919" spans="1:28" ht="77.25" x14ac:dyDescent="0.45">
      <c r="A1919" s="6">
        <v>3077</v>
      </c>
      <c r="B1919" s="6">
        <v>88239</v>
      </c>
      <c r="C1919" s="7" t="s">
        <v>3014</v>
      </c>
      <c r="D1919" s="8" t="s">
        <v>78</v>
      </c>
      <c r="E1919" s="7" t="s">
        <v>86</v>
      </c>
      <c r="F1919" s="6">
        <v>7.0000000000000007E-2</v>
      </c>
      <c r="G1919" s="6">
        <v>300.97000000000003</v>
      </c>
      <c r="H1919" s="6">
        <v>7.18</v>
      </c>
      <c r="I1919" s="7" t="s">
        <v>43</v>
      </c>
      <c r="J1919" s="7" t="s">
        <v>31</v>
      </c>
      <c r="K1919" s="7" t="s">
        <v>71</v>
      </c>
      <c r="L1919" s="7" t="s">
        <v>93</v>
      </c>
      <c r="M1919" s="7" t="s">
        <v>47</v>
      </c>
      <c r="N1919" s="7" t="s">
        <v>384</v>
      </c>
      <c r="O1919" s="6">
        <v>0.48</v>
      </c>
      <c r="P1919" s="7" t="s">
        <v>36</v>
      </c>
      <c r="Q1919" s="7" t="s">
        <v>82</v>
      </c>
      <c r="R1919" s="7" t="s">
        <v>173</v>
      </c>
      <c r="S1919" s="8" t="s">
        <v>3015</v>
      </c>
      <c r="T1919" s="6">
        <v>44136</v>
      </c>
      <c r="U1919" s="9">
        <v>42131</v>
      </c>
      <c r="V1919" s="9">
        <v>42252</v>
      </c>
      <c r="W1919" s="9" t="s">
        <v>2990</v>
      </c>
      <c r="X1919" s="10">
        <f>NETWORKDAYS(Table1[[#This Row],[Order Date]],Table1[[#This Row],[Ship Date]])</f>
        <v>87</v>
      </c>
      <c r="Y1919" s="6">
        <v>-807.59</v>
      </c>
      <c r="Z1919" s="6">
        <v>2</v>
      </c>
      <c r="AA1919" s="6">
        <v>582.20000000000005</v>
      </c>
      <c r="AB1919" s="6">
        <v>300.89999999999998</v>
      </c>
    </row>
    <row r="1920" spans="1:28" ht="77.25" x14ac:dyDescent="0.45">
      <c r="A1920" s="6">
        <v>3079</v>
      </c>
      <c r="B1920" s="6">
        <v>41253</v>
      </c>
      <c r="C1920" s="7" t="s">
        <v>728</v>
      </c>
      <c r="D1920" s="8" t="s">
        <v>78</v>
      </c>
      <c r="E1920" s="7" t="s">
        <v>86</v>
      </c>
      <c r="F1920" s="6">
        <v>7.0000000000000007E-2</v>
      </c>
      <c r="G1920" s="6">
        <v>300.97000000000003</v>
      </c>
      <c r="H1920" s="6">
        <v>7.18</v>
      </c>
      <c r="I1920" s="7" t="s">
        <v>43</v>
      </c>
      <c r="J1920" s="7" t="s">
        <v>31</v>
      </c>
      <c r="K1920" s="7" t="s">
        <v>71</v>
      </c>
      <c r="L1920" s="7" t="s">
        <v>93</v>
      </c>
      <c r="M1920" s="7" t="s">
        <v>47</v>
      </c>
      <c r="N1920" s="7" t="s">
        <v>384</v>
      </c>
      <c r="O1920" s="6">
        <v>0.48</v>
      </c>
      <c r="P1920" s="7" t="s">
        <v>36</v>
      </c>
      <c r="Q1920" s="7" t="s">
        <v>82</v>
      </c>
      <c r="R1920" s="7" t="s">
        <v>291</v>
      </c>
      <c r="S1920" s="8" t="s">
        <v>729</v>
      </c>
      <c r="T1920" s="6">
        <v>19112</v>
      </c>
      <c r="U1920" s="9">
        <v>42131</v>
      </c>
      <c r="V1920" s="9">
        <v>42252</v>
      </c>
      <c r="W1920" s="9" t="s">
        <v>2990</v>
      </c>
      <c r="X1920" s="10">
        <f>NETWORKDAYS(Table1[[#This Row],[Order Date]],Table1[[#This Row],[Ship Date]])</f>
        <v>87</v>
      </c>
      <c r="Y1920" s="6">
        <v>-807.59</v>
      </c>
      <c r="Z1920" s="6">
        <v>7</v>
      </c>
      <c r="AA1920" s="6">
        <v>2037.69</v>
      </c>
      <c r="AB1920" s="6">
        <v>300.89999999999998</v>
      </c>
    </row>
    <row r="1921" spans="1:28" ht="102.75" x14ac:dyDescent="0.45">
      <c r="A1921" s="6">
        <v>1028</v>
      </c>
      <c r="B1921" s="6">
        <v>89007</v>
      </c>
      <c r="C1921" s="7" t="s">
        <v>2554</v>
      </c>
      <c r="D1921" s="8" t="s">
        <v>78</v>
      </c>
      <c r="E1921" s="7" t="s">
        <v>147</v>
      </c>
      <c r="F1921" s="6">
        <v>0.05</v>
      </c>
      <c r="G1921" s="6">
        <v>83.1</v>
      </c>
      <c r="H1921" s="6">
        <v>6.13</v>
      </c>
      <c r="I1921" s="7" t="s">
        <v>54</v>
      </c>
      <c r="J1921" s="7" t="s">
        <v>31</v>
      </c>
      <c r="K1921" s="7" t="s">
        <v>71</v>
      </c>
      <c r="L1921" s="7" t="s">
        <v>93</v>
      </c>
      <c r="M1921" s="7" t="s">
        <v>47</v>
      </c>
      <c r="N1921" s="7" t="s">
        <v>3016</v>
      </c>
      <c r="O1921" s="6">
        <v>0.45</v>
      </c>
      <c r="P1921" s="7" t="s">
        <v>36</v>
      </c>
      <c r="Q1921" s="7" t="s">
        <v>82</v>
      </c>
      <c r="R1921" s="7" t="s">
        <v>83</v>
      </c>
      <c r="S1921" s="8" t="s">
        <v>2556</v>
      </c>
      <c r="T1921" s="6">
        <v>11725</v>
      </c>
      <c r="U1921" s="9">
        <v>42132</v>
      </c>
      <c r="V1921" s="9">
        <v>42252</v>
      </c>
      <c r="W1921" s="9" t="s">
        <v>2990</v>
      </c>
      <c r="X1921" s="10">
        <f>NETWORKDAYS(Table1[[#This Row],[Order Date]],Table1[[#This Row],[Ship Date]])</f>
        <v>86</v>
      </c>
      <c r="Y1921" s="6">
        <v>1152.5277000000001</v>
      </c>
      <c r="Z1921" s="6">
        <v>20</v>
      </c>
      <c r="AA1921" s="6">
        <v>1670.33</v>
      </c>
      <c r="AB1921" s="6">
        <v>83.05</v>
      </c>
    </row>
    <row r="1922" spans="1:28" ht="128.25" x14ac:dyDescent="0.45">
      <c r="A1922" s="6">
        <v>1080</v>
      </c>
      <c r="B1922" s="6">
        <v>88461</v>
      </c>
      <c r="C1922" s="7" t="s">
        <v>3017</v>
      </c>
      <c r="D1922" s="8" t="s">
        <v>42</v>
      </c>
      <c r="E1922" s="7" t="s">
        <v>147</v>
      </c>
      <c r="F1922" s="6">
        <v>0.08</v>
      </c>
      <c r="G1922" s="6">
        <v>13.9</v>
      </c>
      <c r="H1922" s="6">
        <v>7.59</v>
      </c>
      <c r="I1922" s="7" t="s">
        <v>43</v>
      </c>
      <c r="J1922" s="7" t="s">
        <v>62</v>
      </c>
      <c r="K1922" s="7" t="s">
        <v>45</v>
      </c>
      <c r="L1922" s="7" t="s">
        <v>519</v>
      </c>
      <c r="M1922" s="7" t="s">
        <v>94</v>
      </c>
      <c r="N1922" s="7" t="s">
        <v>2666</v>
      </c>
      <c r="O1922" s="6">
        <v>0.56000000000000005</v>
      </c>
      <c r="P1922" s="7" t="s">
        <v>36</v>
      </c>
      <c r="Q1922" s="7" t="s">
        <v>49</v>
      </c>
      <c r="R1922" s="7" t="s">
        <v>75</v>
      </c>
      <c r="S1922" s="8" t="s">
        <v>3018</v>
      </c>
      <c r="T1922" s="6">
        <v>60174</v>
      </c>
      <c r="U1922" s="9">
        <v>42132</v>
      </c>
      <c r="V1922" s="9">
        <v>42252</v>
      </c>
      <c r="W1922" s="9" t="s">
        <v>2990</v>
      </c>
      <c r="X1922" s="10">
        <f>NETWORKDAYS(Table1[[#This Row],[Order Date]],Table1[[#This Row],[Ship Date]])</f>
        <v>86</v>
      </c>
      <c r="Y1922" s="6">
        <v>9.8620000000000001</v>
      </c>
      <c r="Z1922" s="6">
        <v>14</v>
      </c>
      <c r="AA1922" s="6">
        <v>196.41</v>
      </c>
      <c r="AB1922" s="6">
        <v>13.82</v>
      </c>
    </row>
    <row r="1923" spans="1:28" ht="26.25" x14ac:dyDescent="0.45">
      <c r="A1923" s="6">
        <v>2882</v>
      </c>
      <c r="B1923" s="6">
        <v>4839</v>
      </c>
      <c r="C1923" s="7" t="s">
        <v>1185</v>
      </c>
      <c r="D1923" s="8" t="s">
        <v>28</v>
      </c>
      <c r="E1923" s="7" t="s">
        <v>29</v>
      </c>
      <c r="F1923" s="6">
        <v>0.05</v>
      </c>
      <c r="G1923" s="6">
        <v>6.48</v>
      </c>
      <c r="H1923" s="6">
        <v>8.73</v>
      </c>
      <c r="I1923" s="7" t="s">
        <v>43</v>
      </c>
      <c r="J1923" s="7" t="s">
        <v>44</v>
      </c>
      <c r="K1923" s="7" t="s">
        <v>45</v>
      </c>
      <c r="L1923" s="7" t="s">
        <v>55</v>
      </c>
      <c r="M1923" s="7" t="s">
        <v>47</v>
      </c>
      <c r="N1923" s="7" t="s">
        <v>2597</v>
      </c>
      <c r="O1923" s="6">
        <v>0.37</v>
      </c>
      <c r="P1923" s="7" t="s">
        <v>36</v>
      </c>
      <c r="Q1923" s="7" t="s">
        <v>37</v>
      </c>
      <c r="R1923" s="7" t="s">
        <v>65</v>
      </c>
      <c r="S1923" s="8" t="s">
        <v>232</v>
      </c>
      <c r="T1923" s="6">
        <v>28206</v>
      </c>
      <c r="U1923" s="9">
        <v>42133</v>
      </c>
      <c r="V1923" s="9">
        <v>42252</v>
      </c>
      <c r="W1923" s="9" t="s">
        <v>2990</v>
      </c>
      <c r="X1923" s="10">
        <f>NETWORKDAYS(Table1[[#This Row],[Order Date]],Table1[[#This Row],[Ship Date]])</f>
        <v>85</v>
      </c>
      <c r="Y1923" s="6">
        <v>-160.38470000000001</v>
      </c>
      <c r="Z1923" s="6">
        <v>35</v>
      </c>
      <c r="AA1923" s="6">
        <v>232.5</v>
      </c>
      <c r="AB1923" s="6">
        <v>6.43</v>
      </c>
    </row>
    <row r="1924" spans="1:28" ht="26.25" x14ac:dyDescent="0.45">
      <c r="A1924" s="6">
        <v>2883</v>
      </c>
      <c r="B1924" s="6">
        <v>87632</v>
      </c>
      <c r="C1924" s="7" t="s">
        <v>3019</v>
      </c>
      <c r="D1924" s="8" t="s">
        <v>78</v>
      </c>
      <c r="E1924" s="7" t="s">
        <v>29</v>
      </c>
      <c r="F1924" s="6">
        <v>0.05</v>
      </c>
      <c r="G1924" s="6">
        <v>6.48</v>
      </c>
      <c r="H1924" s="6">
        <v>8.73</v>
      </c>
      <c r="I1924" s="7" t="s">
        <v>43</v>
      </c>
      <c r="J1924" s="7" t="s">
        <v>44</v>
      </c>
      <c r="K1924" s="7" t="s">
        <v>45</v>
      </c>
      <c r="L1924" s="7" t="s">
        <v>55</v>
      </c>
      <c r="M1924" s="7" t="s">
        <v>47</v>
      </c>
      <c r="N1924" s="7" t="s">
        <v>2597</v>
      </c>
      <c r="O1924" s="6">
        <v>0.37</v>
      </c>
      <c r="P1924" s="7" t="s">
        <v>36</v>
      </c>
      <c r="Q1924" s="7" t="s">
        <v>82</v>
      </c>
      <c r="R1924" s="7" t="s">
        <v>173</v>
      </c>
      <c r="S1924" s="8" t="s">
        <v>174</v>
      </c>
      <c r="T1924" s="6">
        <v>44070</v>
      </c>
      <c r="U1924" s="9">
        <v>42133</v>
      </c>
      <c r="V1924" s="9">
        <v>42252</v>
      </c>
      <c r="W1924" s="9" t="s">
        <v>2990</v>
      </c>
      <c r="X1924" s="10">
        <f>NETWORKDAYS(Table1[[#This Row],[Order Date]],Table1[[#This Row],[Ship Date]])</f>
        <v>85</v>
      </c>
      <c r="Y1924" s="6">
        <v>-120.59</v>
      </c>
      <c r="Z1924" s="6">
        <v>9</v>
      </c>
      <c r="AA1924" s="6">
        <v>59.79</v>
      </c>
      <c r="AB1924" s="6">
        <v>6.43</v>
      </c>
    </row>
    <row r="1925" spans="1:28" ht="64.5" x14ac:dyDescent="0.45">
      <c r="A1925" s="6">
        <v>1650</v>
      </c>
      <c r="B1925" s="6">
        <v>91042</v>
      </c>
      <c r="C1925" s="7" t="s">
        <v>2927</v>
      </c>
      <c r="D1925" s="8" t="s">
        <v>28</v>
      </c>
      <c r="E1925" s="7" t="s">
        <v>70</v>
      </c>
      <c r="F1925" s="6">
        <v>0.05</v>
      </c>
      <c r="G1925" s="6">
        <v>6.48</v>
      </c>
      <c r="H1925" s="6">
        <v>2.74</v>
      </c>
      <c r="I1925" s="7" t="s">
        <v>43</v>
      </c>
      <c r="J1925" s="7" t="s">
        <v>62</v>
      </c>
      <c r="K1925" s="7" t="s">
        <v>71</v>
      </c>
      <c r="L1925" s="7" t="s">
        <v>93</v>
      </c>
      <c r="M1925" s="7" t="s">
        <v>94</v>
      </c>
      <c r="N1925" s="7" t="s">
        <v>928</v>
      </c>
      <c r="O1925" s="6">
        <v>0.71</v>
      </c>
      <c r="P1925" s="7" t="s">
        <v>36</v>
      </c>
      <c r="Q1925" s="7" t="s">
        <v>37</v>
      </c>
      <c r="R1925" s="7" t="s">
        <v>65</v>
      </c>
      <c r="S1925" s="8" t="s">
        <v>2928</v>
      </c>
      <c r="T1925" s="6">
        <v>27203</v>
      </c>
      <c r="U1925" s="9">
        <v>42133</v>
      </c>
      <c r="V1925" s="9">
        <v>42252</v>
      </c>
      <c r="W1925" s="9" t="s">
        <v>2990</v>
      </c>
      <c r="X1925" s="10">
        <f>NETWORKDAYS(Table1[[#This Row],[Order Date]],Table1[[#This Row],[Ship Date]])</f>
        <v>85</v>
      </c>
      <c r="Y1925" s="6">
        <v>15.096</v>
      </c>
      <c r="Z1925" s="6">
        <v>15</v>
      </c>
      <c r="AA1925" s="6">
        <v>94.27</v>
      </c>
      <c r="AB1925" s="6">
        <v>6.43</v>
      </c>
    </row>
    <row r="1926" spans="1:28" ht="26.25" x14ac:dyDescent="0.45">
      <c r="A1926" s="6">
        <v>2334</v>
      </c>
      <c r="B1926" s="6">
        <v>89610</v>
      </c>
      <c r="C1926" s="7" t="s">
        <v>791</v>
      </c>
      <c r="D1926" s="8" t="s">
        <v>42</v>
      </c>
      <c r="E1926" s="7" t="s">
        <v>79</v>
      </c>
      <c r="F1926" s="6">
        <v>0.06</v>
      </c>
      <c r="G1926" s="6">
        <v>3.74</v>
      </c>
      <c r="H1926" s="6">
        <v>0.94</v>
      </c>
      <c r="I1926" s="7" t="s">
        <v>43</v>
      </c>
      <c r="J1926" s="7" t="s">
        <v>87</v>
      </c>
      <c r="K1926" s="7" t="s">
        <v>45</v>
      </c>
      <c r="L1926" s="7" t="s">
        <v>409</v>
      </c>
      <c r="M1926" s="7" t="s">
        <v>56</v>
      </c>
      <c r="N1926" s="7" t="s">
        <v>3020</v>
      </c>
      <c r="O1926" s="6">
        <v>0.83</v>
      </c>
      <c r="P1926" s="7" t="s">
        <v>36</v>
      </c>
      <c r="Q1926" s="7" t="s">
        <v>49</v>
      </c>
      <c r="R1926" s="7" t="s">
        <v>200</v>
      </c>
      <c r="S1926" s="8" t="s">
        <v>793</v>
      </c>
      <c r="T1926" s="6">
        <v>53220</v>
      </c>
      <c r="U1926" s="9">
        <v>42157</v>
      </c>
      <c r="V1926" s="9">
        <v>42253</v>
      </c>
      <c r="W1926" s="9" t="s">
        <v>2990</v>
      </c>
      <c r="X1926" s="10">
        <f>NETWORKDAYS(Table1[[#This Row],[Order Date]],Table1[[#This Row],[Ship Date]])</f>
        <v>69</v>
      </c>
      <c r="Y1926" s="6">
        <v>-7.6849999999999996</v>
      </c>
      <c r="Z1926" s="6">
        <v>12</v>
      </c>
      <c r="AA1926" s="6">
        <v>44.75</v>
      </c>
      <c r="AB1926" s="6">
        <v>3.68</v>
      </c>
    </row>
    <row r="1927" spans="1:28" ht="26.25" x14ac:dyDescent="0.45">
      <c r="A1927" s="6">
        <v>1142</v>
      </c>
      <c r="B1927" s="6">
        <v>86575</v>
      </c>
      <c r="C1927" s="7" t="s">
        <v>1942</v>
      </c>
      <c r="D1927" s="8" t="s">
        <v>42</v>
      </c>
      <c r="E1927" s="7" t="s">
        <v>86</v>
      </c>
      <c r="F1927" s="6">
        <v>0.01</v>
      </c>
      <c r="G1927" s="6">
        <v>18.97</v>
      </c>
      <c r="H1927" s="6">
        <v>9.5399999999999991</v>
      </c>
      <c r="I1927" s="7" t="s">
        <v>43</v>
      </c>
      <c r="J1927" s="7" t="s">
        <v>87</v>
      </c>
      <c r="K1927" s="7" t="s">
        <v>45</v>
      </c>
      <c r="L1927" s="7" t="s">
        <v>55</v>
      </c>
      <c r="M1927" s="7" t="s">
        <v>47</v>
      </c>
      <c r="N1927" s="7" t="s">
        <v>1485</v>
      </c>
      <c r="O1927" s="6">
        <v>0.37</v>
      </c>
      <c r="P1927" s="7" t="s">
        <v>36</v>
      </c>
      <c r="Q1927" s="7" t="s">
        <v>49</v>
      </c>
      <c r="R1927" s="7" t="s">
        <v>236</v>
      </c>
      <c r="S1927" s="8" t="s">
        <v>1943</v>
      </c>
      <c r="T1927" s="6">
        <v>76706</v>
      </c>
      <c r="U1927" s="9">
        <v>42161</v>
      </c>
      <c r="V1927" s="9">
        <v>42253</v>
      </c>
      <c r="W1927" s="9" t="s">
        <v>2990</v>
      </c>
      <c r="X1927" s="10">
        <f>NETWORKDAYS(Table1[[#This Row],[Order Date]],Table1[[#This Row],[Ship Date]])</f>
        <v>65</v>
      </c>
      <c r="Y1927" s="6">
        <v>85.875</v>
      </c>
      <c r="Z1927" s="6">
        <v>11</v>
      </c>
      <c r="AA1927" s="6">
        <v>227.67</v>
      </c>
      <c r="AB1927" s="6">
        <v>18.96</v>
      </c>
    </row>
    <row r="1928" spans="1:28" ht="39" x14ac:dyDescent="0.45">
      <c r="A1928" s="6">
        <v>1340</v>
      </c>
      <c r="B1928" s="6">
        <v>24455</v>
      </c>
      <c r="C1928" s="7" t="s">
        <v>1008</v>
      </c>
      <c r="D1928" s="8" t="s">
        <v>78</v>
      </c>
      <c r="E1928" s="7" t="s">
        <v>147</v>
      </c>
      <c r="F1928" s="6">
        <v>7.0000000000000007E-2</v>
      </c>
      <c r="G1928" s="6">
        <v>3.98</v>
      </c>
      <c r="H1928" s="6">
        <v>0.83</v>
      </c>
      <c r="I1928" s="7" t="s">
        <v>43</v>
      </c>
      <c r="J1928" s="7" t="s">
        <v>87</v>
      </c>
      <c r="K1928" s="7" t="s">
        <v>45</v>
      </c>
      <c r="L1928" s="7" t="s">
        <v>105</v>
      </c>
      <c r="M1928" s="7" t="s">
        <v>56</v>
      </c>
      <c r="N1928" s="7" t="s">
        <v>2174</v>
      </c>
      <c r="O1928" s="6">
        <v>0.51</v>
      </c>
      <c r="P1928" s="7" t="s">
        <v>36</v>
      </c>
      <c r="Q1928" s="7" t="s">
        <v>82</v>
      </c>
      <c r="R1928" s="7" t="s">
        <v>83</v>
      </c>
      <c r="S1928" s="8" t="s">
        <v>84</v>
      </c>
      <c r="T1928" s="6">
        <v>10170</v>
      </c>
      <c r="U1928" s="9">
        <v>42161</v>
      </c>
      <c r="V1928" s="9">
        <v>42253</v>
      </c>
      <c r="W1928" s="9" t="s">
        <v>2990</v>
      </c>
      <c r="X1928" s="10">
        <f>NETWORKDAYS(Table1[[#This Row],[Order Date]],Table1[[#This Row],[Ship Date]])</f>
        <v>65</v>
      </c>
      <c r="Y1928" s="6">
        <v>27.38</v>
      </c>
      <c r="Z1928" s="6">
        <v>76</v>
      </c>
      <c r="AA1928" s="6">
        <v>282.85000000000002</v>
      </c>
      <c r="AB1928" s="6">
        <v>3.91</v>
      </c>
    </row>
    <row r="1929" spans="1:28" ht="39" x14ac:dyDescent="0.45">
      <c r="A1929" s="6">
        <v>1341</v>
      </c>
      <c r="B1929" s="6">
        <v>91245</v>
      </c>
      <c r="C1929" s="7" t="s">
        <v>836</v>
      </c>
      <c r="D1929" s="8" t="s">
        <v>78</v>
      </c>
      <c r="E1929" s="7" t="s">
        <v>147</v>
      </c>
      <c r="F1929" s="6">
        <v>7.0000000000000007E-2</v>
      </c>
      <c r="G1929" s="6">
        <v>3.98</v>
      </c>
      <c r="H1929" s="6">
        <v>0.83</v>
      </c>
      <c r="I1929" s="7" t="s">
        <v>43</v>
      </c>
      <c r="J1929" s="7" t="s">
        <v>87</v>
      </c>
      <c r="K1929" s="7" t="s">
        <v>45</v>
      </c>
      <c r="L1929" s="7" t="s">
        <v>105</v>
      </c>
      <c r="M1929" s="7" t="s">
        <v>56</v>
      </c>
      <c r="N1929" s="7" t="s">
        <v>2174</v>
      </c>
      <c r="O1929" s="6">
        <v>0.51</v>
      </c>
      <c r="P1929" s="7" t="s">
        <v>36</v>
      </c>
      <c r="Q1929" s="7" t="s">
        <v>82</v>
      </c>
      <c r="R1929" s="7" t="s">
        <v>291</v>
      </c>
      <c r="S1929" s="8" t="s">
        <v>838</v>
      </c>
      <c r="T1929" s="6">
        <v>17201</v>
      </c>
      <c r="U1929" s="9">
        <v>42161</v>
      </c>
      <c r="V1929" s="9">
        <v>42253</v>
      </c>
      <c r="W1929" s="9" t="s">
        <v>2990</v>
      </c>
      <c r="X1929" s="10">
        <f>NETWORKDAYS(Table1[[#This Row],[Order Date]],Table1[[#This Row],[Ship Date]])</f>
        <v>65</v>
      </c>
      <c r="Y1929" s="6">
        <v>41.07</v>
      </c>
      <c r="Z1929" s="6">
        <v>19</v>
      </c>
      <c r="AA1929" s="6">
        <v>70.709999999999994</v>
      </c>
      <c r="AB1929" s="6">
        <v>3.91</v>
      </c>
    </row>
    <row r="1930" spans="1:28" ht="26.25" x14ac:dyDescent="0.45">
      <c r="A1930" s="6">
        <v>1672</v>
      </c>
      <c r="B1930" s="6">
        <v>86723</v>
      </c>
      <c r="C1930" s="7" t="s">
        <v>943</v>
      </c>
      <c r="D1930" s="8" t="s">
        <v>28</v>
      </c>
      <c r="E1930" s="7" t="s">
        <v>79</v>
      </c>
      <c r="F1930" s="6">
        <v>0.08</v>
      </c>
      <c r="G1930" s="6">
        <v>55.48</v>
      </c>
      <c r="H1930" s="6">
        <v>14.3</v>
      </c>
      <c r="I1930" s="7" t="s">
        <v>43</v>
      </c>
      <c r="J1930" s="7" t="s">
        <v>31</v>
      </c>
      <c r="K1930" s="7" t="s">
        <v>45</v>
      </c>
      <c r="L1930" s="7" t="s">
        <v>55</v>
      </c>
      <c r="M1930" s="7" t="s">
        <v>47</v>
      </c>
      <c r="N1930" s="7" t="s">
        <v>592</v>
      </c>
      <c r="O1930" s="6">
        <v>0.37</v>
      </c>
      <c r="P1930" s="7" t="s">
        <v>36</v>
      </c>
      <c r="Q1930" s="7" t="s">
        <v>37</v>
      </c>
      <c r="R1930" s="7" t="s">
        <v>169</v>
      </c>
      <c r="S1930" s="8" t="s">
        <v>945</v>
      </c>
      <c r="T1930" s="6">
        <v>22901</v>
      </c>
      <c r="U1930" s="9">
        <v>42162</v>
      </c>
      <c r="V1930" s="9">
        <v>42253</v>
      </c>
      <c r="W1930" s="9" t="s">
        <v>2990</v>
      </c>
      <c r="X1930" s="10">
        <f>NETWORKDAYS(Table1[[#This Row],[Order Date]],Table1[[#This Row],[Ship Date]])</f>
        <v>65</v>
      </c>
      <c r="Y1930" s="6">
        <v>-225.56379999999999</v>
      </c>
      <c r="Z1930" s="6">
        <v>17</v>
      </c>
      <c r="AA1930" s="6">
        <v>942.53</v>
      </c>
      <c r="AB1930" s="6">
        <v>55.4</v>
      </c>
    </row>
    <row r="1931" spans="1:28" ht="141" x14ac:dyDescent="0.45">
      <c r="A1931" s="6">
        <v>3397</v>
      </c>
      <c r="B1931" s="6">
        <v>87535</v>
      </c>
      <c r="C1931" s="7" t="s">
        <v>905</v>
      </c>
      <c r="D1931" s="8" t="s">
        <v>42</v>
      </c>
      <c r="E1931" s="7" t="s">
        <v>79</v>
      </c>
      <c r="F1931" s="6">
        <v>0</v>
      </c>
      <c r="G1931" s="6">
        <v>1270.99</v>
      </c>
      <c r="H1931" s="6">
        <v>19.989999999999998</v>
      </c>
      <c r="I1931" s="7" t="s">
        <v>43</v>
      </c>
      <c r="J1931" s="7" t="s">
        <v>31</v>
      </c>
      <c r="K1931" s="7" t="s">
        <v>45</v>
      </c>
      <c r="L1931" s="7" t="s">
        <v>46</v>
      </c>
      <c r="M1931" s="7" t="s">
        <v>47</v>
      </c>
      <c r="N1931" s="7" t="s">
        <v>1599</v>
      </c>
      <c r="O1931" s="6">
        <v>0.35</v>
      </c>
      <c r="P1931" s="7" t="s">
        <v>36</v>
      </c>
      <c r="Q1931" s="7" t="s">
        <v>49</v>
      </c>
      <c r="R1931" s="7" t="s">
        <v>75</v>
      </c>
      <c r="S1931" s="8" t="s">
        <v>428</v>
      </c>
      <c r="T1931" s="6">
        <v>61832</v>
      </c>
      <c r="U1931" s="9">
        <v>42162</v>
      </c>
      <c r="V1931" s="9">
        <v>42253</v>
      </c>
      <c r="W1931" s="9" t="s">
        <v>2990</v>
      </c>
      <c r="X1931" s="10">
        <f>NETWORKDAYS(Table1[[#This Row],[Order Date]],Table1[[#This Row],[Ship Date]])</f>
        <v>65</v>
      </c>
      <c r="Y1931" s="6">
        <v>6384.4389000000001</v>
      </c>
      <c r="Z1931" s="6">
        <v>7</v>
      </c>
      <c r="AA1931" s="6">
        <v>9252.81</v>
      </c>
      <c r="AB1931" s="6">
        <v>1270.99</v>
      </c>
    </row>
    <row r="1932" spans="1:28" ht="39" x14ac:dyDescent="0.45">
      <c r="A1932" s="6">
        <v>92</v>
      </c>
      <c r="B1932" s="6">
        <v>87178</v>
      </c>
      <c r="C1932" s="7" t="s">
        <v>2707</v>
      </c>
      <c r="D1932" s="8" t="s">
        <v>28</v>
      </c>
      <c r="E1932" s="7" t="s">
        <v>86</v>
      </c>
      <c r="F1932" s="6">
        <v>0.04</v>
      </c>
      <c r="G1932" s="6">
        <v>12.98</v>
      </c>
      <c r="H1932" s="6">
        <v>3.14</v>
      </c>
      <c r="I1932" s="7" t="s">
        <v>54</v>
      </c>
      <c r="J1932" s="7" t="s">
        <v>62</v>
      </c>
      <c r="K1932" s="7" t="s">
        <v>45</v>
      </c>
      <c r="L1932" s="7" t="s">
        <v>519</v>
      </c>
      <c r="M1932" s="7" t="s">
        <v>94</v>
      </c>
      <c r="N1932" s="7" t="s">
        <v>1541</v>
      </c>
      <c r="O1932" s="6">
        <v>0.6</v>
      </c>
      <c r="P1932" s="7" t="s">
        <v>36</v>
      </c>
      <c r="Q1932" s="7" t="s">
        <v>37</v>
      </c>
      <c r="R1932" s="7" t="s">
        <v>787</v>
      </c>
      <c r="S1932" s="8" t="s">
        <v>2709</v>
      </c>
      <c r="T1932" s="6">
        <v>70056</v>
      </c>
      <c r="U1932" s="9">
        <v>42162</v>
      </c>
      <c r="V1932" s="9">
        <v>42253</v>
      </c>
      <c r="W1932" s="9" t="s">
        <v>2990</v>
      </c>
      <c r="X1932" s="10">
        <f>NETWORKDAYS(Table1[[#This Row],[Order Date]],Table1[[#This Row],[Ship Date]])</f>
        <v>65</v>
      </c>
      <c r="Y1932" s="6">
        <v>22.818000000000001</v>
      </c>
      <c r="Z1932" s="6">
        <v>16</v>
      </c>
      <c r="AA1932" s="6">
        <v>216.04</v>
      </c>
      <c r="AB1932" s="6">
        <v>12.94</v>
      </c>
    </row>
    <row r="1933" spans="1:28" ht="64.5" x14ac:dyDescent="0.45">
      <c r="A1933" s="6">
        <v>2583</v>
      </c>
      <c r="B1933" s="6">
        <v>89657</v>
      </c>
      <c r="C1933" s="7" t="s">
        <v>3021</v>
      </c>
      <c r="D1933" s="8" t="s">
        <v>42</v>
      </c>
      <c r="E1933" s="7" t="s">
        <v>86</v>
      </c>
      <c r="F1933" s="6">
        <v>0.04</v>
      </c>
      <c r="G1933" s="6">
        <v>510.14</v>
      </c>
      <c r="H1933" s="6">
        <v>14.7</v>
      </c>
      <c r="I1933" s="7" t="s">
        <v>30</v>
      </c>
      <c r="J1933" s="7" t="s">
        <v>87</v>
      </c>
      <c r="K1933" s="7" t="s">
        <v>71</v>
      </c>
      <c r="L1933" s="7" t="s">
        <v>72</v>
      </c>
      <c r="M1933" s="7" t="s">
        <v>73</v>
      </c>
      <c r="N1933" s="7" t="s">
        <v>3022</v>
      </c>
      <c r="O1933" s="6">
        <v>0.56000000000000005</v>
      </c>
      <c r="P1933" s="7" t="s">
        <v>36</v>
      </c>
      <c r="Q1933" s="7" t="s">
        <v>49</v>
      </c>
      <c r="R1933" s="7" t="s">
        <v>192</v>
      </c>
      <c r="S1933" s="8" t="s">
        <v>3023</v>
      </c>
      <c r="T1933" s="6">
        <v>49423</v>
      </c>
      <c r="U1933" s="9">
        <v>42162</v>
      </c>
      <c r="V1933" s="9">
        <v>42253</v>
      </c>
      <c r="W1933" s="9" t="s">
        <v>2990</v>
      </c>
      <c r="X1933" s="10">
        <f>NETWORKDAYS(Table1[[#This Row],[Order Date]],Table1[[#This Row],[Ship Date]])</f>
        <v>65</v>
      </c>
      <c r="Y1933" s="6">
        <v>-251.40389999999999</v>
      </c>
      <c r="Z1933" s="6">
        <v>3</v>
      </c>
      <c r="AA1933" s="6">
        <v>1527.97</v>
      </c>
      <c r="AB1933" s="6">
        <v>510.1</v>
      </c>
    </row>
    <row r="1934" spans="1:28" ht="77.25" x14ac:dyDescent="0.45">
      <c r="A1934" s="6">
        <v>2583</v>
      </c>
      <c r="B1934" s="6">
        <v>89657</v>
      </c>
      <c r="C1934" s="7" t="s">
        <v>3021</v>
      </c>
      <c r="D1934" s="8" t="s">
        <v>42</v>
      </c>
      <c r="E1934" s="7" t="s">
        <v>86</v>
      </c>
      <c r="F1934" s="6">
        <v>0</v>
      </c>
      <c r="G1934" s="6">
        <v>4.76</v>
      </c>
      <c r="H1934" s="6">
        <v>3.01</v>
      </c>
      <c r="I1934" s="7" t="s">
        <v>43</v>
      </c>
      <c r="J1934" s="7" t="s">
        <v>87</v>
      </c>
      <c r="K1934" s="7" t="s">
        <v>45</v>
      </c>
      <c r="L1934" s="7" t="s">
        <v>55</v>
      </c>
      <c r="M1934" s="7" t="s">
        <v>56</v>
      </c>
      <c r="N1934" s="7" t="s">
        <v>3024</v>
      </c>
      <c r="O1934" s="6">
        <v>0.36</v>
      </c>
      <c r="P1934" s="7" t="s">
        <v>36</v>
      </c>
      <c r="Q1934" s="7" t="s">
        <v>49</v>
      </c>
      <c r="R1934" s="7" t="s">
        <v>192</v>
      </c>
      <c r="S1934" s="8" t="s">
        <v>3023</v>
      </c>
      <c r="T1934" s="6">
        <v>49423</v>
      </c>
      <c r="U1934" s="9">
        <v>42162</v>
      </c>
      <c r="V1934" s="9">
        <v>42253</v>
      </c>
      <c r="W1934" s="9" t="s">
        <v>2990</v>
      </c>
      <c r="X1934" s="10">
        <f>NETWORKDAYS(Table1[[#This Row],[Order Date]],Table1[[#This Row],[Ship Date]])</f>
        <v>65</v>
      </c>
      <c r="Y1934" s="6">
        <v>-2.3450000000000002</v>
      </c>
      <c r="Z1934" s="6">
        <v>23</v>
      </c>
      <c r="AA1934" s="6">
        <v>110.86</v>
      </c>
      <c r="AB1934" s="6">
        <v>4.76</v>
      </c>
    </row>
    <row r="1935" spans="1:28" ht="51.75" x14ac:dyDescent="0.45">
      <c r="A1935" s="6">
        <v>2920</v>
      </c>
      <c r="B1935" s="6">
        <v>59365</v>
      </c>
      <c r="C1935" s="7" t="s">
        <v>3025</v>
      </c>
      <c r="D1935" s="8" t="s">
        <v>42</v>
      </c>
      <c r="E1935" s="7" t="s">
        <v>86</v>
      </c>
      <c r="F1935" s="6">
        <v>0.05</v>
      </c>
      <c r="G1935" s="6">
        <v>535.64</v>
      </c>
      <c r="H1935" s="6">
        <v>14.7</v>
      </c>
      <c r="I1935" s="7" t="s">
        <v>30</v>
      </c>
      <c r="J1935" s="7" t="s">
        <v>87</v>
      </c>
      <c r="K1935" s="7" t="s">
        <v>71</v>
      </c>
      <c r="L1935" s="7" t="s">
        <v>72</v>
      </c>
      <c r="M1935" s="7" t="s">
        <v>73</v>
      </c>
      <c r="N1935" s="7" t="s">
        <v>2302</v>
      </c>
      <c r="O1935" s="6">
        <v>0.59</v>
      </c>
      <c r="P1935" s="7" t="s">
        <v>36</v>
      </c>
      <c r="Q1935" s="7" t="s">
        <v>49</v>
      </c>
      <c r="R1935" s="7" t="s">
        <v>75</v>
      </c>
      <c r="S1935" s="8" t="s">
        <v>737</v>
      </c>
      <c r="T1935" s="6">
        <v>60603</v>
      </c>
      <c r="U1935" s="9">
        <v>42162</v>
      </c>
      <c r="V1935" s="9">
        <v>42253</v>
      </c>
      <c r="W1935" s="9" t="s">
        <v>2990</v>
      </c>
      <c r="X1935" s="10">
        <f>NETWORKDAYS(Table1[[#This Row],[Order Date]],Table1[[#This Row],[Ship Date]])</f>
        <v>65</v>
      </c>
      <c r="Y1935" s="6">
        <v>-1220.9145000000001</v>
      </c>
      <c r="Z1935" s="6">
        <v>2</v>
      </c>
      <c r="AA1935" s="6">
        <v>1068.5999999999999</v>
      </c>
      <c r="AB1935" s="6">
        <v>535.59</v>
      </c>
    </row>
    <row r="1936" spans="1:28" ht="64.5" x14ac:dyDescent="0.45">
      <c r="A1936" s="6">
        <v>3137</v>
      </c>
      <c r="B1936" s="6">
        <v>86795</v>
      </c>
      <c r="C1936" s="7" t="s">
        <v>3026</v>
      </c>
      <c r="D1936" s="8" t="s">
        <v>78</v>
      </c>
      <c r="E1936" s="7" t="s">
        <v>147</v>
      </c>
      <c r="F1936" s="6">
        <v>0.09</v>
      </c>
      <c r="G1936" s="6">
        <v>304.99</v>
      </c>
      <c r="H1936" s="6">
        <v>19.989999999999998</v>
      </c>
      <c r="I1936" s="7" t="s">
        <v>43</v>
      </c>
      <c r="J1936" s="7" t="s">
        <v>62</v>
      </c>
      <c r="K1936" s="7" t="s">
        <v>45</v>
      </c>
      <c r="L1936" s="7" t="s">
        <v>46</v>
      </c>
      <c r="M1936" s="7" t="s">
        <v>47</v>
      </c>
      <c r="N1936" s="7" t="s">
        <v>2202</v>
      </c>
      <c r="O1936" s="6">
        <v>0.4</v>
      </c>
      <c r="P1936" s="7" t="s">
        <v>36</v>
      </c>
      <c r="Q1936" s="7" t="s">
        <v>82</v>
      </c>
      <c r="R1936" s="7" t="s">
        <v>302</v>
      </c>
      <c r="S1936" s="8" t="s">
        <v>3027</v>
      </c>
      <c r="T1936" s="6">
        <v>3246</v>
      </c>
      <c r="U1936" s="9">
        <v>42163</v>
      </c>
      <c r="V1936" s="9">
        <v>42253</v>
      </c>
      <c r="W1936" s="9" t="s">
        <v>2990</v>
      </c>
      <c r="X1936" s="10">
        <f>NETWORKDAYS(Table1[[#This Row],[Order Date]],Table1[[#This Row],[Ship Date]])</f>
        <v>65</v>
      </c>
      <c r="Y1936" s="6">
        <v>1623.9494999999999</v>
      </c>
      <c r="Z1936" s="6">
        <v>8</v>
      </c>
      <c r="AA1936" s="6">
        <v>2353.5500000000002</v>
      </c>
      <c r="AB1936" s="6">
        <v>304.89999999999998</v>
      </c>
    </row>
    <row r="1937" spans="1:28" ht="77.25" x14ac:dyDescent="0.45">
      <c r="A1937" s="6">
        <v>1151</v>
      </c>
      <c r="B1937" s="6">
        <v>91344</v>
      </c>
      <c r="C1937" s="7" t="s">
        <v>3028</v>
      </c>
      <c r="D1937" s="8" t="s">
        <v>78</v>
      </c>
      <c r="E1937" s="7" t="s">
        <v>79</v>
      </c>
      <c r="F1937" s="6">
        <v>0.05</v>
      </c>
      <c r="G1937" s="6">
        <v>7.59</v>
      </c>
      <c r="H1937" s="6">
        <v>4</v>
      </c>
      <c r="I1937" s="7" t="s">
        <v>43</v>
      </c>
      <c r="J1937" s="7" t="s">
        <v>62</v>
      </c>
      <c r="K1937" s="7" t="s">
        <v>32</v>
      </c>
      <c r="L1937" s="7" t="s">
        <v>99</v>
      </c>
      <c r="M1937" s="7" t="s">
        <v>56</v>
      </c>
      <c r="N1937" s="7" t="s">
        <v>660</v>
      </c>
      <c r="O1937" s="6">
        <v>0.42</v>
      </c>
      <c r="P1937" s="7" t="s">
        <v>36</v>
      </c>
      <c r="Q1937" s="7" t="s">
        <v>82</v>
      </c>
      <c r="R1937" s="7" t="s">
        <v>152</v>
      </c>
      <c r="S1937" s="8" t="s">
        <v>3029</v>
      </c>
      <c r="T1937" s="6">
        <v>1075</v>
      </c>
      <c r="U1937" s="9">
        <v>42164</v>
      </c>
      <c r="V1937" s="9">
        <v>42253</v>
      </c>
      <c r="W1937" s="9" t="s">
        <v>2990</v>
      </c>
      <c r="X1937" s="10">
        <f>NETWORKDAYS(Table1[[#This Row],[Order Date]],Table1[[#This Row],[Ship Date]])</f>
        <v>64</v>
      </c>
      <c r="Y1937" s="6">
        <v>6.0926999999999998</v>
      </c>
      <c r="Z1937" s="6">
        <v>1</v>
      </c>
      <c r="AA1937" s="6">
        <v>8.83</v>
      </c>
      <c r="AB1937" s="6">
        <v>7.54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20A12-5288-4F1C-8C9F-8ED9CC787040}">
  <dimension ref="A3:F141"/>
  <sheetViews>
    <sheetView workbookViewId="0"/>
  </sheetViews>
  <sheetFormatPr defaultRowHeight="14.25" x14ac:dyDescent="0.45"/>
  <cols>
    <col min="1" max="1" width="17.86328125" bestFit="1" customWidth="1"/>
    <col min="2" max="2" width="18.3984375" bestFit="1" customWidth="1"/>
    <col min="3" max="3" width="11.73046875" bestFit="1" customWidth="1"/>
    <col min="4" max="4" width="22.3984375" bestFit="1" customWidth="1"/>
    <col min="5" max="5" width="8.6640625" bestFit="1" customWidth="1"/>
    <col min="6" max="6" width="10.19921875" bestFit="1" customWidth="1"/>
    <col min="7" max="7" width="3.53125" bestFit="1" customWidth="1"/>
    <col min="8" max="8" width="10.19921875" bestFit="1" customWidth="1"/>
    <col min="9" max="9" width="3.53125" bestFit="1" customWidth="1"/>
    <col min="10" max="10" width="19.6640625" bestFit="1" customWidth="1"/>
    <col min="11" max="11" width="14.796875" bestFit="1" customWidth="1"/>
    <col min="12" max="12" width="4.265625" bestFit="1" customWidth="1"/>
    <col min="13" max="13" width="3.53125" bestFit="1" customWidth="1"/>
    <col min="14" max="14" width="17.59765625" bestFit="1" customWidth="1"/>
    <col min="15" max="15" width="13.86328125" bestFit="1" customWidth="1"/>
    <col min="16" max="16" width="3.6640625" bestFit="1" customWidth="1"/>
    <col min="17" max="17" width="4.265625" bestFit="1" customWidth="1"/>
    <col min="18" max="18" width="16.6640625" bestFit="1" customWidth="1"/>
    <col min="19" max="19" width="13.3984375" bestFit="1" customWidth="1"/>
    <col min="20" max="20" width="3.6640625" bestFit="1" customWidth="1"/>
    <col min="21" max="21" width="16.19921875" bestFit="1" customWidth="1"/>
    <col min="22" max="22" width="14.3984375" bestFit="1" customWidth="1"/>
    <col min="23" max="23" width="4" bestFit="1" customWidth="1"/>
    <col min="24" max="24" width="3.53125" bestFit="1" customWidth="1"/>
    <col min="25" max="25" width="17.265625" bestFit="1" customWidth="1"/>
    <col min="26" max="26" width="11.53125" bestFit="1" customWidth="1"/>
    <col min="27" max="27" width="3.6640625" bestFit="1" customWidth="1"/>
    <col min="28" max="28" width="4.265625" bestFit="1" customWidth="1"/>
    <col min="29" max="29" width="3.53125" bestFit="1" customWidth="1"/>
    <col min="30" max="30" width="14.33203125" bestFit="1" customWidth="1"/>
    <col min="31" max="31" width="19.59765625" bestFit="1" customWidth="1"/>
    <col min="32" max="32" width="4.265625" bestFit="1" customWidth="1"/>
    <col min="33" max="33" width="3.53125" bestFit="1" customWidth="1"/>
    <col min="34" max="34" width="22.3984375" bestFit="1" customWidth="1"/>
    <col min="35" max="35" width="16.9296875" bestFit="1" customWidth="1"/>
    <col min="36" max="36" width="4" bestFit="1" customWidth="1"/>
    <col min="37" max="37" width="19.73046875" bestFit="1" customWidth="1"/>
    <col min="38" max="38" width="12.796875" bestFit="1" customWidth="1"/>
    <col min="39" max="39" width="4.265625" bestFit="1" customWidth="1"/>
    <col min="40" max="40" width="3.53125" bestFit="1" customWidth="1"/>
    <col min="41" max="41" width="15.59765625" bestFit="1" customWidth="1"/>
    <col min="42" max="42" width="15.19921875" bestFit="1" customWidth="1"/>
    <col min="43" max="43" width="4" bestFit="1" customWidth="1"/>
    <col min="44" max="44" width="3.6640625" bestFit="1" customWidth="1"/>
    <col min="45" max="45" width="18" bestFit="1" customWidth="1"/>
    <col min="46" max="46" width="11.9296875" bestFit="1" customWidth="1"/>
    <col min="47" max="47" width="3.6640625" bestFit="1" customWidth="1"/>
    <col min="48" max="48" width="4" bestFit="1" customWidth="1"/>
    <col min="49" max="49" width="4.265625" bestFit="1" customWidth="1"/>
    <col min="50" max="50" width="3.53125" bestFit="1" customWidth="1"/>
    <col min="51" max="51" width="14.73046875" bestFit="1" customWidth="1"/>
    <col min="52" max="52" width="15.796875" bestFit="1" customWidth="1"/>
    <col min="53" max="53" width="4.265625" bestFit="1" customWidth="1"/>
    <col min="54" max="54" width="18.59765625" bestFit="1" customWidth="1"/>
    <col min="55" max="55" width="13.3984375" bestFit="1" customWidth="1"/>
    <col min="56" max="57" width="3.6640625" bestFit="1" customWidth="1"/>
    <col min="58" max="58" width="16.19921875" bestFit="1" customWidth="1"/>
    <col min="59" max="59" width="20.33203125" bestFit="1" customWidth="1"/>
    <col min="60" max="60" width="4.265625" bestFit="1" customWidth="1"/>
    <col min="61" max="61" width="23.1328125" bestFit="1" customWidth="1"/>
    <col min="62" max="62" width="14.3984375" bestFit="1" customWidth="1"/>
    <col min="63" max="63" width="3.6640625" bestFit="1" customWidth="1"/>
    <col min="64" max="64" width="17.265625" bestFit="1" customWidth="1"/>
    <col min="65" max="65" width="12.265625" bestFit="1" customWidth="1"/>
    <col min="66" max="66" width="3.53125" bestFit="1" customWidth="1"/>
    <col min="67" max="67" width="15.06640625" bestFit="1" customWidth="1"/>
    <col min="68" max="68" width="10.19921875" bestFit="1" customWidth="1"/>
    <col min="69" max="69" width="19" bestFit="1" customWidth="1"/>
    <col min="70" max="70" width="15.265625" bestFit="1" customWidth="1"/>
    <col min="71" max="71" width="11.73046875" bestFit="1" customWidth="1"/>
    <col min="72" max="72" width="13.59765625" bestFit="1" customWidth="1"/>
    <col min="73" max="73" width="11.33203125" bestFit="1" customWidth="1"/>
    <col min="74" max="74" width="11.73046875" bestFit="1" customWidth="1"/>
    <col min="75" max="75" width="15.46484375" bestFit="1" customWidth="1"/>
    <col min="76" max="76" width="12.33203125" bestFit="1" customWidth="1"/>
    <col min="77" max="77" width="16.33203125" bestFit="1" customWidth="1"/>
    <col min="78" max="78" width="12.33203125" bestFit="1" customWidth="1"/>
    <col min="79" max="79" width="12" bestFit="1" customWidth="1"/>
    <col min="80" max="80" width="12.33203125" bestFit="1" customWidth="1"/>
    <col min="81" max="81" width="13" bestFit="1" customWidth="1"/>
    <col min="82" max="82" width="14.59765625" bestFit="1" customWidth="1"/>
    <col min="83" max="83" width="16.19921875" bestFit="1" customWidth="1"/>
    <col min="84" max="84" width="12.19921875" bestFit="1" customWidth="1"/>
    <col min="85" max="85" width="14" bestFit="1" customWidth="1"/>
    <col min="86" max="86" width="14.796875" bestFit="1" customWidth="1"/>
    <col min="87" max="87" width="16.3984375" bestFit="1" customWidth="1"/>
    <col min="88" max="89" width="12.33203125" bestFit="1" customWidth="1"/>
    <col min="90" max="90" width="10.73046875" bestFit="1" customWidth="1"/>
    <col min="91" max="91" width="12.33203125" bestFit="1" customWidth="1"/>
    <col min="92" max="92" width="11.796875" bestFit="1" customWidth="1"/>
    <col min="93" max="93" width="11.73046875" bestFit="1" customWidth="1"/>
    <col min="94" max="94" width="14.6640625" bestFit="1" customWidth="1"/>
    <col min="95" max="95" width="18.53125" bestFit="1" customWidth="1"/>
    <col min="96" max="96" width="13.6640625" bestFit="1" customWidth="1"/>
    <col min="97" max="97" width="11.73046875" bestFit="1" customWidth="1"/>
    <col min="98" max="98" width="9.46484375" bestFit="1" customWidth="1"/>
    <col min="99" max="99" width="12.33203125" bestFit="1" customWidth="1"/>
    <col min="100" max="100" width="17.265625" bestFit="1" customWidth="1"/>
    <col min="101" max="101" width="10.73046875" bestFit="1" customWidth="1"/>
    <col min="102" max="102" width="12.33203125" bestFit="1" customWidth="1"/>
    <col min="103" max="103" width="14.06640625" bestFit="1" customWidth="1"/>
    <col min="104" max="104" width="12.33203125" bestFit="1" customWidth="1"/>
    <col min="105" max="105" width="15.1328125" bestFit="1" customWidth="1"/>
    <col min="106" max="106" width="23" bestFit="1" customWidth="1"/>
    <col min="107" max="107" width="12" bestFit="1" customWidth="1"/>
    <col min="108" max="108" width="11.33203125" bestFit="1" customWidth="1"/>
    <col min="109" max="109" width="12.33203125" bestFit="1" customWidth="1"/>
    <col min="110" max="110" width="13.19921875" bestFit="1" customWidth="1"/>
    <col min="111" max="111" width="15.6640625" bestFit="1" customWidth="1"/>
    <col min="112" max="112" width="13.06640625" bestFit="1" customWidth="1"/>
    <col min="113" max="113" width="17.53125" bestFit="1" customWidth="1"/>
    <col min="114" max="114" width="11.73046875" bestFit="1" customWidth="1"/>
    <col min="115" max="115" width="12.33203125" bestFit="1" customWidth="1"/>
    <col min="116" max="116" width="21.3984375" bestFit="1" customWidth="1"/>
    <col min="117" max="117" width="11.73046875" bestFit="1" customWidth="1"/>
    <col min="118" max="120" width="12.33203125" bestFit="1" customWidth="1"/>
    <col min="121" max="121" width="11.9296875" bestFit="1" customWidth="1"/>
    <col min="122" max="122" width="11.73046875" bestFit="1" customWidth="1"/>
    <col min="123" max="123" width="12.33203125" bestFit="1" customWidth="1"/>
    <col min="124" max="124" width="14.73046875" bestFit="1" customWidth="1"/>
    <col min="125" max="125" width="14.9296875" bestFit="1" customWidth="1"/>
    <col min="126" max="126" width="18.06640625" bestFit="1" customWidth="1"/>
    <col min="127" max="127" width="9.9296875" bestFit="1" customWidth="1"/>
    <col min="128" max="128" width="12.46484375" bestFit="1" customWidth="1"/>
    <col min="129" max="129" width="12.53125" bestFit="1" customWidth="1"/>
    <col min="130" max="130" width="18.46484375" bestFit="1" customWidth="1"/>
    <col min="131" max="131" width="14.6640625" bestFit="1" customWidth="1"/>
    <col min="132" max="132" width="14.265625" bestFit="1" customWidth="1"/>
    <col min="133" max="133" width="12.33203125" bestFit="1" customWidth="1"/>
    <col min="134" max="134" width="11.73046875" bestFit="1" customWidth="1"/>
    <col min="135" max="137" width="12.33203125" bestFit="1" customWidth="1"/>
    <col min="138" max="138" width="13.265625" bestFit="1" customWidth="1"/>
    <col min="139" max="139" width="16.6640625" bestFit="1" customWidth="1"/>
    <col min="140" max="140" width="12.9296875" bestFit="1" customWidth="1"/>
    <col min="141" max="142" width="12.33203125" bestFit="1" customWidth="1"/>
    <col min="143" max="143" width="11.86328125" bestFit="1" customWidth="1"/>
    <col min="144" max="144" width="11.06640625" bestFit="1" customWidth="1"/>
    <col min="145" max="145" width="11.73046875" bestFit="1" customWidth="1"/>
    <col min="146" max="146" width="15.3984375" bestFit="1" customWidth="1"/>
    <col min="147" max="147" width="12.59765625" bestFit="1" customWidth="1"/>
    <col min="148" max="148" width="13.9296875" bestFit="1" customWidth="1"/>
    <col min="149" max="149" width="12.33203125" bestFit="1" customWidth="1"/>
    <col min="150" max="150" width="11.86328125" bestFit="1" customWidth="1"/>
    <col min="151" max="151" width="14.46484375" bestFit="1" customWidth="1"/>
    <col min="152" max="152" width="13.33203125" bestFit="1" customWidth="1"/>
    <col min="153" max="153" width="11.73046875" bestFit="1" customWidth="1"/>
    <col min="154" max="154" width="9.59765625" bestFit="1" customWidth="1"/>
    <col min="155" max="155" width="10.46484375" bestFit="1" customWidth="1"/>
    <col min="156" max="156" width="13.6640625" bestFit="1" customWidth="1"/>
    <col min="157" max="157" width="21.59765625" bestFit="1" customWidth="1"/>
    <col min="158" max="158" width="15.1328125" bestFit="1" customWidth="1"/>
    <col min="159" max="160" width="12.33203125" bestFit="1" customWidth="1"/>
    <col min="161" max="161" width="11.73046875" bestFit="1" customWidth="1"/>
    <col min="162" max="162" width="12.33203125" bestFit="1" customWidth="1"/>
    <col min="163" max="163" width="11.53125" bestFit="1" customWidth="1"/>
    <col min="164" max="164" width="12.265625" bestFit="1" customWidth="1"/>
    <col min="165" max="165" width="14.73046875" bestFit="1" customWidth="1"/>
    <col min="166" max="166" width="16.6640625" bestFit="1" customWidth="1"/>
    <col min="167" max="167" width="12.46484375" bestFit="1" customWidth="1"/>
    <col min="168" max="169" width="12.33203125" bestFit="1" customWidth="1"/>
    <col min="170" max="170" width="12.53125" bestFit="1" customWidth="1"/>
    <col min="171" max="171" width="14.9296875" bestFit="1" customWidth="1"/>
    <col min="172" max="172" width="13.59765625" bestFit="1" customWidth="1"/>
    <col min="173" max="173" width="16.6640625" bestFit="1" customWidth="1"/>
    <col min="174" max="174" width="12.33203125" bestFit="1" customWidth="1"/>
    <col min="175" max="175" width="16.1328125" bestFit="1" customWidth="1"/>
    <col min="176" max="176" width="14.46484375" bestFit="1" customWidth="1"/>
    <col min="177" max="177" width="18.86328125" bestFit="1" customWidth="1"/>
    <col min="178" max="178" width="25.1328125" bestFit="1" customWidth="1"/>
    <col min="179" max="179" width="11.73046875" bestFit="1" customWidth="1"/>
    <col min="180" max="180" width="12.1328125" bestFit="1" customWidth="1"/>
    <col min="181" max="182" width="12.33203125" bestFit="1" customWidth="1"/>
    <col min="183" max="183" width="15.1328125" bestFit="1" customWidth="1"/>
    <col min="184" max="184" width="12.33203125" bestFit="1" customWidth="1"/>
    <col min="185" max="185" width="12" bestFit="1" customWidth="1"/>
    <col min="186" max="186" width="12.33203125" bestFit="1" customWidth="1"/>
    <col min="187" max="187" width="12" bestFit="1" customWidth="1"/>
    <col min="188" max="188" width="11.86328125" bestFit="1" customWidth="1"/>
    <col min="189" max="189" width="14.59765625" bestFit="1" customWidth="1"/>
    <col min="190" max="190" width="13.86328125" bestFit="1" customWidth="1"/>
    <col min="191" max="191" width="12.3984375" bestFit="1" customWidth="1"/>
    <col min="192" max="192" width="11.1328125" bestFit="1" customWidth="1"/>
    <col min="193" max="193" width="16" bestFit="1" customWidth="1"/>
    <col min="194" max="194" width="18.19921875" bestFit="1" customWidth="1"/>
    <col min="195" max="195" width="12.86328125" bestFit="1" customWidth="1"/>
    <col min="196" max="196" width="14.3984375" bestFit="1" customWidth="1"/>
    <col min="197" max="198" width="12.33203125" bestFit="1" customWidth="1"/>
    <col min="199" max="199" width="13.73046875" bestFit="1" customWidth="1"/>
    <col min="200" max="200" width="12.33203125" bestFit="1" customWidth="1"/>
    <col min="201" max="201" width="13.86328125" bestFit="1" customWidth="1"/>
    <col min="202" max="202" width="12.33203125" bestFit="1" customWidth="1"/>
    <col min="203" max="203" width="11.73046875" bestFit="1" customWidth="1"/>
    <col min="204" max="204" width="12.33203125" bestFit="1" customWidth="1"/>
    <col min="205" max="208" width="11.73046875" bestFit="1" customWidth="1"/>
    <col min="209" max="210" width="12.33203125" bestFit="1" customWidth="1"/>
    <col min="211" max="211" width="13.53125" bestFit="1" customWidth="1"/>
    <col min="212" max="212" width="11.73046875" bestFit="1" customWidth="1"/>
    <col min="213" max="213" width="14.59765625" bestFit="1" customWidth="1"/>
    <col min="214" max="214" width="12.33203125" bestFit="1" customWidth="1"/>
    <col min="215" max="215" width="13" bestFit="1" customWidth="1"/>
    <col min="216" max="216" width="13.796875" bestFit="1" customWidth="1"/>
    <col min="217" max="217" width="12.9296875" bestFit="1" customWidth="1"/>
    <col min="218" max="218" width="12.33203125" bestFit="1" customWidth="1"/>
    <col min="219" max="219" width="15.9296875" bestFit="1" customWidth="1"/>
    <col min="220" max="220" width="12.59765625" bestFit="1" customWidth="1"/>
    <col min="221" max="221" width="12.33203125" bestFit="1" customWidth="1"/>
    <col min="222" max="222" width="14.6640625" bestFit="1" customWidth="1"/>
    <col min="223" max="223" width="12.59765625" bestFit="1" customWidth="1"/>
    <col min="224" max="224" width="12.33203125" bestFit="1" customWidth="1"/>
    <col min="225" max="225" width="11.73046875" bestFit="1" customWidth="1"/>
    <col min="226" max="226" width="12.06640625" bestFit="1" customWidth="1"/>
    <col min="227" max="228" width="11.73046875" bestFit="1" customWidth="1"/>
    <col min="229" max="229" width="12.6640625" bestFit="1" customWidth="1"/>
    <col min="230" max="230" width="12.33203125" bestFit="1" customWidth="1"/>
    <col min="231" max="231" width="11.73046875" bestFit="1" customWidth="1"/>
    <col min="232" max="232" width="15.59765625" bestFit="1" customWidth="1"/>
    <col min="233" max="233" width="11.73046875" bestFit="1" customWidth="1"/>
    <col min="234" max="234" width="13.86328125" bestFit="1" customWidth="1"/>
    <col min="235" max="235" width="11.73046875" bestFit="1" customWidth="1"/>
    <col min="236" max="236" width="12.33203125" bestFit="1" customWidth="1"/>
    <col min="237" max="237" width="12" bestFit="1" customWidth="1"/>
    <col min="238" max="238" width="11.9296875" bestFit="1" customWidth="1"/>
    <col min="239" max="239" width="14.46484375" bestFit="1" customWidth="1"/>
    <col min="240" max="240" width="12.33203125" bestFit="1" customWidth="1"/>
    <col min="241" max="241" width="20.73046875" bestFit="1" customWidth="1"/>
    <col min="242" max="242" width="12.46484375" bestFit="1" customWidth="1"/>
    <col min="243" max="243" width="21.46484375" bestFit="1" customWidth="1"/>
    <col min="244" max="244" width="12.33203125" bestFit="1" customWidth="1"/>
    <col min="245" max="245" width="12.86328125" bestFit="1" customWidth="1"/>
    <col min="246" max="246" width="15.06640625" bestFit="1" customWidth="1"/>
    <col min="247" max="247" width="13.46484375" bestFit="1" customWidth="1"/>
    <col min="248" max="248" width="18.06640625" bestFit="1" customWidth="1"/>
    <col min="249" max="249" width="11.73046875" bestFit="1" customWidth="1"/>
    <col min="250" max="251" width="12.33203125" bestFit="1" customWidth="1"/>
    <col min="252" max="252" width="13.796875" bestFit="1" customWidth="1"/>
    <col min="253" max="253" width="9.265625" bestFit="1" customWidth="1"/>
    <col min="254" max="254" width="11.86328125" bestFit="1" customWidth="1"/>
    <col min="255" max="255" width="12.33203125" bestFit="1" customWidth="1"/>
    <col min="256" max="256" width="13" bestFit="1" customWidth="1"/>
    <col min="257" max="257" width="11.33203125" bestFit="1" customWidth="1"/>
    <col min="258" max="259" width="12.33203125" bestFit="1" customWidth="1"/>
    <col min="260" max="260" width="13.796875" bestFit="1" customWidth="1"/>
    <col min="261" max="261" width="15.9296875" bestFit="1" customWidth="1"/>
    <col min="262" max="262" width="11.73046875" bestFit="1" customWidth="1"/>
    <col min="263" max="263" width="12.33203125" bestFit="1" customWidth="1"/>
    <col min="264" max="264" width="13.19921875" bestFit="1" customWidth="1"/>
    <col min="265" max="265" width="21.265625" bestFit="1" customWidth="1"/>
    <col min="266" max="266" width="12.53125" bestFit="1" customWidth="1"/>
    <col min="267" max="267" width="12.3984375" bestFit="1" customWidth="1"/>
    <col min="268" max="268" width="14.73046875" bestFit="1" customWidth="1"/>
    <col min="269" max="269" width="16.86328125" bestFit="1" customWidth="1"/>
    <col min="270" max="274" width="12.33203125" bestFit="1" customWidth="1"/>
    <col min="275" max="275" width="17.796875" bestFit="1" customWidth="1"/>
    <col min="276" max="276" width="11.73046875" bestFit="1" customWidth="1"/>
    <col min="277" max="277" width="12.33203125" bestFit="1" customWidth="1"/>
    <col min="278" max="278" width="13.6640625" bestFit="1" customWidth="1"/>
    <col min="279" max="279" width="12.33203125" bestFit="1" customWidth="1"/>
    <col min="280" max="280" width="11.73046875" bestFit="1" customWidth="1"/>
    <col min="281" max="281" width="12.9296875" bestFit="1" customWidth="1"/>
    <col min="282" max="282" width="12.33203125" bestFit="1" customWidth="1"/>
    <col min="283" max="283" width="10.3984375" bestFit="1" customWidth="1"/>
    <col min="284" max="284" width="12.33203125" bestFit="1" customWidth="1"/>
    <col min="285" max="285" width="17.06640625" bestFit="1" customWidth="1"/>
    <col min="286" max="286" width="11.59765625" bestFit="1" customWidth="1"/>
    <col min="287" max="287" width="13.1328125" bestFit="1" customWidth="1"/>
    <col min="288" max="288" width="12.33203125" bestFit="1" customWidth="1"/>
    <col min="289" max="289" width="14" bestFit="1" customWidth="1"/>
    <col min="290" max="290" width="15.265625" bestFit="1" customWidth="1"/>
    <col min="291" max="291" width="11.73046875" bestFit="1" customWidth="1"/>
    <col min="292" max="292" width="14.33203125" bestFit="1" customWidth="1"/>
    <col min="293" max="294" width="12.33203125" bestFit="1" customWidth="1"/>
    <col min="295" max="296" width="11.73046875" bestFit="1" customWidth="1"/>
    <col min="297" max="297" width="12.6640625" bestFit="1" customWidth="1"/>
    <col min="298" max="298" width="14.46484375" bestFit="1" customWidth="1"/>
    <col min="299" max="299" width="12.33203125" bestFit="1" customWidth="1"/>
    <col min="300" max="300" width="13.53125" bestFit="1" customWidth="1"/>
    <col min="301" max="301" width="12.33203125" bestFit="1" customWidth="1"/>
    <col min="302" max="302" width="14.796875" bestFit="1" customWidth="1"/>
    <col min="303" max="303" width="13.06640625" bestFit="1" customWidth="1"/>
    <col min="304" max="304" width="12.33203125" bestFit="1" customWidth="1"/>
    <col min="305" max="305" width="14.19921875" bestFit="1" customWidth="1"/>
    <col min="306" max="306" width="10.46484375" bestFit="1" customWidth="1"/>
    <col min="307" max="307" width="10.73046875" bestFit="1" customWidth="1"/>
    <col min="308" max="309" width="12.33203125" bestFit="1" customWidth="1"/>
    <col min="310" max="310" width="11.73046875" bestFit="1" customWidth="1"/>
    <col min="311" max="311" width="11.33203125" bestFit="1" customWidth="1"/>
    <col min="312" max="312" width="12.33203125" bestFit="1" customWidth="1"/>
    <col min="313" max="313" width="11.73046875" bestFit="1" customWidth="1"/>
    <col min="314" max="314" width="12.53125" bestFit="1" customWidth="1"/>
    <col min="315" max="320" width="12.33203125" bestFit="1" customWidth="1"/>
    <col min="321" max="321" width="11.46484375" bestFit="1" customWidth="1"/>
    <col min="322" max="322" width="11.73046875" bestFit="1" customWidth="1"/>
    <col min="323" max="323" width="12.33203125" bestFit="1" customWidth="1"/>
    <col min="324" max="324" width="11.73046875" bestFit="1" customWidth="1"/>
    <col min="325" max="325" width="12.33203125" bestFit="1" customWidth="1"/>
    <col min="326" max="326" width="13.86328125" bestFit="1" customWidth="1"/>
    <col min="327" max="327" width="17.73046875" bestFit="1" customWidth="1"/>
    <col min="328" max="328" width="13.3984375" bestFit="1" customWidth="1"/>
    <col min="329" max="329" width="13.9296875" bestFit="1" customWidth="1"/>
    <col min="330" max="331" width="11.73046875" bestFit="1" customWidth="1"/>
    <col min="332" max="332" width="12.33203125" bestFit="1" customWidth="1"/>
    <col min="333" max="333" width="11" bestFit="1" customWidth="1"/>
    <col min="334" max="334" width="11.73046875" bestFit="1" customWidth="1"/>
    <col min="335" max="335" width="12.33203125" bestFit="1" customWidth="1"/>
    <col min="336" max="336" width="11.73046875" bestFit="1" customWidth="1"/>
    <col min="337" max="337" width="12.33203125" bestFit="1" customWidth="1"/>
    <col min="338" max="338" width="11.73046875" bestFit="1" customWidth="1"/>
    <col min="339" max="340" width="12.33203125" bestFit="1" customWidth="1"/>
    <col min="341" max="341" width="11.73046875" bestFit="1" customWidth="1"/>
    <col min="342" max="344" width="12.33203125" bestFit="1" customWidth="1"/>
    <col min="345" max="345" width="13.6640625" bestFit="1" customWidth="1"/>
    <col min="346" max="346" width="14.19921875" bestFit="1" customWidth="1"/>
    <col min="347" max="347" width="13.3984375" bestFit="1" customWidth="1"/>
    <col min="348" max="348" width="14.9296875" bestFit="1" customWidth="1"/>
    <col min="349" max="349" width="12.33203125" bestFit="1" customWidth="1"/>
    <col min="350" max="350" width="12.1328125" bestFit="1" customWidth="1"/>
    <col min="351" max="351" width="12.9296875" bestFit="1" customWidth="1"/>
    <col min="352" max="352" width="12.53125" bestFit="1" customWidth="1"/>
    <col min="353" max="353" width="12.1328125" bestFit="1" customWidth="1"/>
    <col min="354" max="354" width="11.33203125" bestFit="1" customWidth="1"/>
    <col min="355" max="355" width="12.33203125" bestFit="1" customWidth="1"/>
    <col min="356" max="356" width="14.265625" bestFit="1" customWidth="1"/>
    <col min="357" max="357" width="10.19921875" bestFit="1" customWidth="1"/>
    <col min="358" max="358" width="12.33203125" bestFit="1" customWidth="1"/>
    <col min="359" max="359" width="13.86328125" bestFit="1" customWidth="1"/>
    <col min="360" max="360" width="10.33203125" bestFit="1" customWidth="1"/>
    <col min="361" max="362" width="12.33203125" bestFit="1" customWidth="1"/>
    <col min="363" max="363" width="12.265625" bestFit="1" customWidth="1"/>
    <col min="364" max="364" width="12.33203125" bestFit="1" customWidth="1"/>
    <col min="365" max="365" width="15.19921875" bestFit="1" customWidth="1"/>
    <col min="366" max="366" width="14.796875" bestFit="1" customWidth="1"/>
    <col min="367" max="367" width="12.265625" bestFit="1" customWidth="1"/>
    <col min="368" max="368" width="13.3984375" bestFit="1" customWidth="1"/>
    <col min="369" max="369" width="15.86328125" bestFit="1" customWidth="1"/>
    <col min="370" max="370" width="11.33203125" bestFit="1" customWidth="1"/>
    <col min="371" max="371" width="14" bestFit="1" customWidth="1"/>
    <col min="372" max="372" width="12.33203125" bestFit="1" customWidth="1"/>
    <col min="373" max="373" width="13.59765625" bestFit="1" customWidth="1"/>
    <col min="374" max="374" width="13.265625" bestFit="1" customWidth="1"/>
    <col min="375" max="375" width="12.33203125" bestFit="1" customWidth="1"/>
    <col min="376" max="376" width="11.73046875" bestFit="1" customWidth="1"/>
    <col min="377" max="377" width="12.33203125" bestFit="1" customWidth="1"/>
    <col min="378" max="378" width="15.265625" bestFit="1" customWidth="1"/>
    <col min="379" max="379" width="13.33203125" bestFit="1" customWidth="1"/>
    <col min="380" max="380" width="17.1328125" bestFit="1" customWidth="1"/>
    <col min="381" max="381" width="11.73046875" bestFit="1" customWidth="1"/>
    <col min="382" max="382" width="12.33203125" bestFit="1" customWidth="1"/>
    <col min="383" max="383" width="12.59765625" bestFit="1" customWidth="1"/>
    <col min="384" max="384" width="14.265625" bestFit="1" customWidth="1"/>
    <col min="385" max="385" width="11.796875" bestFit="1" customWidth="1"/>
    <col min="386" max="386" width="12.265625" bestFit="1" customWidth="1"/>
    <col min="387" max="387" width="13.46484375" bestFit="1" customWidth="1"/>
    <col min="388" max="388" width="13.265625" bestFit="1" customWidth="1"/>
    <col min="389" max="389" width="12.59765625" bestFit="1" customWidth="1"/>
    <col min="390" max="390" width="12.06640625" bestFit="1" customWidth="1"/>
    <col min="391" max="391" width="12.33203125" bestFit="1" customWidth="1"/>
    <col min="392" max="392" width="13.73046875" bestFit="1" customWidth="1"/>
    <col min="393" max="393" width="12.86328125" bestFit="1" customWidth="1"/>
    <col min="394" max="394" width="12.33203125" bestFit="1" customWidth="1"/>
    <col min="395" max="395" width="13.1328125" bestFit="1" customWidth="1"/>
    <col min="396" max="396" width="11.73046875" bestFit="1" customWidth="1"/>
    <col min="397" max="397" width="16.46484375" bestFit="1" customWidth="1"/>
    <col min="398" max="398" width="12.33203125" bestFit="1" customWidth="1"/>
    <col min="399" max="399" width="13.59765625" bestFit="1" customWidth="1"/>
    <col min="400" max="400" width="13.796875" bestFit="1" customWidth="1"/>
    <col min="401" max="401" width="11.73046875" bestFit="1" customWidth="1"/>
    <col min="402" max="402" width="12.33203125" bestFit="1" customWidth="1"/>
    <col min="403" max="403" width="18.73046875" bestFit="1" customWidth="1"/>
    <col min="404" max="404" width="14" bestFit="1" customWidth="1"/>
    <col min="405" max="405" width="16.86328125" bestFit="1" customWidth="1"/>
    <col min="406" max="406" width="12.33203125" bestFit="1" customWidth="1"/>
    <col min="407" max="407" width="12.06640625" bestFit="1" customWidth="1"/>
    <col min="408" max="408" width="12.6640625" bestFit="1" customWidth="1"/>
    <col min="409" max="409" width="16.73046875" bestFit="1" customWidth="1"/>
    <col min="410" max="410" width="12.6640625" bestFit="1" customWidth="1"/>
    <col min="411" max="411" width="12.265625" bestFit="1" customWidth="1"/>
    <col min="412" max="412" width="13.19921875" bestFit="1" customWidth="1"/>
    <col min="413" max="413" width="14.06640625" bestFit="1" customWidth="1"/>
    <col min="414" max="414" width="12.9296875" bestFit="1" customWidth="1"/>
    <col min="415" max="415" width="12.265625" bestFit="1" customWidth="1"/>
    <col min="416" max="416" width="13.46484375" bestFit="1" customWidth="1"/>
    <col min="417" max="417" width="11.73046875" bestFit="1" customWidth="1"/>
    <col min="418" max="419" width="12.33203125" bestFit="1" customWidth="1"/>
    <col min="420" max="420" width="12.6640625" bestFit="1" customWidth="1"/>
    <col min="421" max="421" width="10.19921875" bestFit="1" customWidth="1"/>
    <col min="422" max="422" width="11.73046875" bestFit="1" customWidth="1"/>
    <col min="423" max="423" width="12.06640625" bestFit="1" customWidth="1"/>
    <col min="424" max="424" width="14" bestFit="1" customWidth="1"/>
    <col min="425" max="425" width="13.46484375" bestFit="1" customWidth="1"/>
    <col min="426" max="426" width="12.3984375" bestFit="1" customWidth="1"/>
    <col min="427" max="427" width="14.1328125" bestFit="1" customWidth="1"/>
    <col min="428" max="428" width="12.33203125" bestFit="1" customWidth="1"/>
    <col min="429" max="429" width="13" bestFit="1" customWidth="1"/>
    <col min="430" max="430" width="11.73046875" bestFit="1" customWidth="1"/>
    <col min="431" max="431" width="9" bestFit="1" customWidth="1"/>
    <col min="432" max="432" width="14.06640625" bestFit="1" customWidth="1"/>
    <col min="433" max="433" width="12.19921875" bestFit="1" customWidth="1"/>
    <col min="434" max="434" width="22.73046875" bestFit="1" customWidth="1"/>
    <col min="435" max="435" width="13.3984375" bestFit="1" customWidth="1"/>
    <col min="436" max="436" width="16.59765625" bestFit="1" customWidth="1"/>
    <col min="437" max="437" width="11.86328125" bestFit="1" customWidth="1"/>
    <col min="438" max="439" width="12.33203125" bestFit="1" customWidth="1"/>
    <col min="440" max="440" width="13.86328125" bestFit="1" customWidth="1"/>
    <col min="441" max="441" width="13.19921875" bestFit="1" customWidth="1"/>
    <col min="442" max="442" width="12.33203125" bestFit="1" customWidth="1"/>
    <col min="443" max="443" width="11.73046875" bestFit="1" customWidth="1"/>
    <col min="444" max="444" width="11.9296875" bestFit="1" customWidth="1"/>
    <col min="445" max="445" width="10.86328125" bestFit="1" customWidth="1"/>
    <col min="446" max="447" width="11.73046875" bestFit="1" customWidth="1"/>
    <col min="448" max="448" width="12.33203125" bestFit="1" customWidth="1"/>
    <col min="449" max="449" width="10.86328125" bestFit="1" customWidth="1"/>
    <col min="450" max="450" width="10.3984375" bestFit="1" customWidth="1"/>
    <col min="451" max="451" width="15.6640625" bestFit="1" customWidth="1"/>
    <col min="452" max="452" width="12.06640625" bestFit="1" customWidth="1"/>
    <col min="453" max="454" width="11.73046875" bestFit="1" customWidth="1"/>
    <col min="455" max="455" width="12.33203125" bestFit="1" customWidth="1"/>
    <col min="456" max="456" width="11.6640625" bestFit="1" customWidth="1"/>
    <col min="457" max="457" width="14.6640625" bestFit="1" customWidth="1"/>
    <col min="458" max="458" width="11.73046875" bestFit="1" customWidth="1"/>
    <col min="459" max="459" width="14.86328125" bestFit="1" customWidth="1"/>
    <col min="460" max="460" width="17.59765625" bestFit="1" customWidth="1"/>
    <col min="461" max="461" width="12.33203125" bestFit="1" customWidth="1"/>
    <col min="462" max="462" width="14.33203125" bestFit="1" customWidth="1"/>
    <col min="463" max="463" width="13.1328125" bestFit="1" customWidth="1"/>
    <col min="464" max="464" width="12.33203125" bestFit="1" customWidth="1"/>
    <col min="465" max="465" width="11.33203125" bestFit="1" customWidth="1"/>
    <col min="466" max="466" width="15.19921875" bestFit="1" customWidth="1"/>
    <col min="467" max="467" width="12.33203125" bestFit="1" customWidth="1"/>
    <col min="468" max="468" width="12.46484375" bestFit="1" customWidth="1"/>
    <col min="469" max="470" width="11.73046875" bestFit="1" customWidth="1"/>
    <col min="471" max="472" width="12.33203125" bestFit="1" customWidth="1"/>
    <col min="473" max="473" width="11.73046875" bestFit="1" customWidth="1"/>
    <col min="474" max="474" width="11.796875" bestFit="1" customWidth="1"/>
    <col min="475" max="476" width="13.59765625" bestFit="1" customWidth="1"/>
    <col min="477" max="477" width="13.265625" bestFit="1" customWidth="1"/>
    <col min="478" max="478" width="12.6640625" bestFit="1" customWidth="1"/>
    <col min="479" max="479" width="13.1328125" bestFit="1" customWidth="1"/>
    <col min="480" max="480" width="12.06640625" bestFit="1" customWidth="1"/>
    <col min="481" max="481" width="12.33203125" bestFit="1" customWidth="1"/>
    <col min="482" max="483" width="11.73046875" bestFit="1" customWidth="1"/>
    <col min="484" max="484" width="13.06640625" bestFit="1" customWidth="1"/>
    <col min="485" max="485" width="12.53125" bestFit="1" customWidth="1"/>
    <col min="486" max="486" width="14.19921875" bestFit="1" customWidth="1"/>
    <col min="487" max="487" width="17.73046875" bestFit="1" customWidth="1"/>
    <col min="488" max="488" width="12.33203125" bestFit="1" customWidth="1"/>
    <col min="489" max="489" width="12.86328125" bestFit="1" customWidth="1"/>
    <col min="490" max="490" width="12.33203125" bestFit="1" customWidth="1"/>
    <col min="491" max="491" width="11.73046875" bestFit="1" customWidth="1"/>
    <col min="492" max="492" width="11.86328125" bestFit="1" customWidth="1"/>
    <col min="493" max="493" width="14.9296875" bestFit="1" customWidth="1"/>
    <col min="494" max="494" width="11.33203125" bestFit="1" customWidth="1"/>
    <col min="495" max="495" width="12.06640625" bestFit="1" customWidth="1"/>
    <col min="496" max="496" width="14.796875" bestFit="1" customWidth="1"/>
    <col min="497" max="497" width="14.59765625" bestFit="1" customWidth="1"/>
    <col min="498" max="498" width="13.796875" bestFit="1" customWidth="1"/>
    <col min="499" max="499" width="12.9296875" bestFit="1" customWidth="1"/>
    <col min="500" max="500" width="12.33203125" bestFit="1" customWidth="1"/>
    <col min="501" max="501" width="11.73046875" bestFit="1" customWidth="1"/>
    <col min="502" max="502" width="9.59765625" bestFit="1" customWidth="1"/>
    <col min="503" max="503" width="12.33203125" bestFit="1" customWidth="1"/>
    <col min="504" max="504" width="17.796875" bestFit="1" customWidth="1"/>
    <col min="505" max="505" width="11.73046875" bestFit="1" customWidth="1"/>
    <col min="506" max="507" width="12.33203125" bestFit="1" customWidth="1"/>
    <col min="508" max="508" width="11" bestFit="1" customWidth="1"/>
    <col min="509" max="509" width="11.73046875" bestFit="1" customWidth="1"/>
    <col min="510" max="510" width="12.33203125" bestFit="1" customWidth="1"/>
    <col min="511" max="511" width="11.73046875" bestFit="1" customWidth="1"/>
    <col min="512" max="512" width="13.1328125" bestFit="1" customWidth="1"/>
    <col min="513" max="513" width="10.1328125" bestFit="1" customWidth="1"/>
    <col min="514" max="514" width="12.6640625" bestFit="1" customWidth="1"/>
    <col min="515" max="516" width="12.33203125" bestFit="1" customWidth="1"/>
    <col min="517" max="518" width="11.73046875" bestFit="1" customWidth="1"/>
    <col min="519" max="519" width="10.6640625" bestFit="1" customWidth="1"/>
    <col min="520" max="520" width="11.59765625" bestFit="1" customWidth="1"/>
    <col min="521" max="522" width="12.33203125" bestFit="1" customWidth="1"/>
    <col min="523" max="523" width="10.86328125" bestFit="1" customWidth="1"/>
    <col min="524" max="524" width="11.73046875" bestFit="1" customWidth="1"/>
    <col min="525" max="529" width="12.33203125" bestFit="1" customWidth="1"/>
    <col min="530" max="530" width="15.73046875" bestFit="1" customWidth="1"/>
    <col min="531" max="532" width="12.33203125" bestFit="1" customWidth="1"/>
    <col min="533" max="533" width="14.796875" bestFit="1" customWidth="1"/>
    <col min="534" max="534" width="13.6640625" bestFit="1" customWidth="1"/>
    <col min="535" max="535" width="13.46484375" bestFit="1" customWidth="1"/>
    <col min="536" max="536" width="15.06640625" bestFit="1" customWidth="1"/>
    <col min="537" max="537" width="12.33203125" bestFit="1" customWidth="1"/>
    <col min="538" max="538" width="14.86328125" bestFit="1" customWidth="1"/>
    <col min="539" max="539" width="12.46484375" bestFit="1" customWidth="1"/>
    <col min="540" max="540" width="16.06640625" bestFit="1" customWidth="1"/>
    <col min="541" max="541" width="11.73046875" bestFit="1" customWidth="1"/>
    <col min="542" max="543" width="12.33203125" bestFit="1" customWidth="1"/>
    <col min="544" max="545" width="11.73046875" bestFit="1" customWidth="1"/>
    <col min="546" max="546" width="11.33203125" bestFit="1" customWidth="1"/>
    <col min="547" max="547" width="12.59765625" bestFit="1" customWidth="1"/>
    <col min="548" max="548" width="16.06640625" bestFit="1" customWidth="1"/>
    <col min="549" max="549" width="14.1328125" bestFit="1" customWidth="1"/>
    <col min="550" max="553" width="12.33203125" bestFit="1" customWidth="1"/>
    <col min="554" max="554" width="11.73046875" bestFit="1" customWidth="1"/>
    <col min="555" max="556" width="12.33203125" bestFit="1" customWidth="1"/>
    <col min="557" max="557" width="15.86328125" bestFit="1" customWidth="1"/>
    <col min="558" max="558" width="12.33203125" bestFit="1" customWidth="1"/>
    <col min="559" max="559" width="11.73046875" bestFit="1" customWidth="1"/>
    <col min="560" max="560" width="18.59765625" bestFit="1" customWidth="1"/>
    <col min="561" max="563" width="12.33203125" bestFit="1" customWidth="1"/>
    <col min="564" max="565" width="11.73046875" bestFit="1" customWidth="1"/>
    <col min="566" max="566" width="12.33203125" bestFit="1" customWidth="1"/>
    <col min="567" max="567" width="14" bestFit="1" customWidth="1"/>
    <col min="568" max="568" width="14.1328125" bestFit="1" customWidth="1"/>
    <col min="569" max="569" width="12" bestFit="1" customWidth="1"/>
    <col min="570" max="570" width="11.73046875" bestFit="1" customWidth="1"/>
    <col min="571" max="571" width="12.33203125" bestFit="1" customWidth="1"/>
    <col min="572" max="572" width="12.46484375" bestFit="1" customWidth="1"/>
    <col min="573" max="573" width="11.33203125" bestFit="1" customWidth="1"/>
    <col min="574" max="574" width="12.6640625" bestFit="1" customWidth="1"/>
    <col min="575" max="575" width="15.3984375" bestFit="1" customWidth="1"/>
    <col min="576" max="576" width="15.86328125" bestFit="1" customWidth="1"/>
    <col min="577" max="577" width="17.46484375" bestFit="1" customWidth="1"/>
    <col min="578" max="578" width="17.33203125" bestFit="1" customWidth="1"/>
    <col min="579" max="579" width="15.265625" bestFit="1" customWidth="1"/>
    <col min="580" max="580" width="13.1328125" bestFit="1" customWidth="1"/>
    <col min="581" max="581" width="12.33203125" bestFit="1" customWidth="1"/>
    <col min="582" max="582" width="12.46484375" bestFit="1" customWidth="1"/>
    <col min="583" max="584" width="12.33203125" bestFit="1" customWidth="1"/>
    <col min="585" max="585" width="11.265625" bestFit="1" customWidth="1"/>
    <col min="586" max="586" width="14" bestFit="1" customWidth="1"/>
    <col min="587" max="588" width="12.33203125" bestFit="1" customWidth="1"/>
    <col min="589" max="589" width="11.33203125" bestFit="1" customWidth="1"/>
    <col min="590" max="590" width="14.33203125" bestFit="1" customWidth="1"/>
    <col min="591" max="591" width="11.73046875" bestFit="1" customWidth="1"/>
    <col min="592" max="592" width="10.73046875" bestFit="1" customWidth="1"/>
    <col min="593" max="593" width="12.9296875" bestFit="1" customWidth="1"/>
    <col min="594" max="595" width="12.33203125" bestFit="1" customWidth="1"/>
    <col min="596" max="596" width="11.73046875" bestFit="1" customWidth="1"/>
    <col min="597" max="597" width="12.33203125" bestFit="1" customWidth="1"/>
    <col min="598" max="598" width="13.06640625" bestFit="1" customWidth="1"/>
    <col min="599" max="599" width="14" bestFit="1" customWidth="1"/>
    <col min="600" max="600" width="12.33203125" bestFit="1" customWidth="1"/>
    <col min="601" max="602" width="11.73046875" bestFit="1" customWidth="1"/>
    <col min="603" max="603" width="12.33203125" bestFit="1" customWidth="1"/>
    <col min="604" max="605" width="11.73046875" bestFit="1" customWidth="1"/>
    <col min="606" max="606" width="12.33203125" bestFit="1" customWidth="1"/>
    <col min="607" max="607" width="13.796875" bestFit="1" customWidth="1"/>
    <col min="608" max="609" width="12.33203125" bestFit="1" customWidth="1"/>
    <col min="610" max="610" width="12.06640625" bestFit="1" customWidth="1"/>
    <col min="611" max="611" width="11.73046875" bestFit="1" customWidth="1"/>
    <col min="612" max="612" width="16.265625" bestFit="1" customWidth="1"/>
    <col min="613" max="613" width="12.9296875" bestFit="1" customWidth="1"/>
    <col min="614" max="614" width="12.265625" bestFit="1" customWidth="1"/>
    <col min="615" max="615" width="12.46484375" bestFit="1" customWidth="1"/>
    <col min="616" max="616" width="13.86328125" bestFit="1" customWidth="1"/>
    <col min="617" max="617" width="14.59765625" bestFit="1" customWidth="1"/>
    <col min="618" max="618" width="13.33203125" bestFit="1" customWidth="1"/>
    <col min="619" max="619" width="15.1328125" bestFit="1" customWidth="1"/>
    <col min="620" max="620" width="12.3984375" bestFit="1" customWidth="1"/>
    <col min="621" max="624" width="12.33203125" bestFit="1" customWidth="1"/>
    <col min="625" max="625" width="12.53125" bestFit="1" customWidth="1"/>
    <col min="626" max="626" width="17.19921875" bestFit="1" customWidth="1"/>
    <col min="627" max="627" width="14.9296875" bestFit="1" customWidth="1"/>
    <col min="628" max="628" width="11.73046875" bestFit="1" customWidth="1"/>
    <col min="629" max="629" width="12.33203125" bestFit="1" customWidth="1"/>
    <col min="630" max="630" width="13.73046875" bestFit="1" customWidth="1"/>
    <col min="631" max="631" width="15.53125" bestFit="1" customWidth="1"/>
    <col min="632" max="632" width="11.33203125" bestFit="1" customWidth="1"/>
    <col min="633" max="634" width="11.73046875" bestFit="1" customWidth="1"/>
    <col min="635" max="635" width="11.33203125" bestFit="1" customWidth="1"/>
    <col min="636" max="636" width="14.59765625" bestFit="1" customWidth="1"/>
    <col min="637" max="637" width="12.86328125" bestFit="1" customWidth="1"/>
    <col min="638" max="638" width="14.33203125" bestFit="1" customWidth="1"/>
    <col min="639" max="639" width="10.73046875" bestFit="1" customWidth="1"/>
    <col min="640" max="640" width="13.6640625" bestFit="1" customWidth="1"/>
    <col min="641" max="641" width="11.73046875" bestFit="1" customWidth="1"/>
    <col min="642" max="642" width="12.33203125" bestFit="1" customWidth="1"/>
    <col min="643" max="643" width="18.6640625" bestFit="1" customWidth="1"/>
    <col min="644" max="644" width="11.73046875" bestFit="1" customWidth="1"/>
    <col min="645" max="645" width="18.59765625" bestFit="1" customWidth="1"/>
    <col min="646" max="646" width="15.265625" bestFit="1" customWidth="1"/>
    <col min="647" max="647" width="12.33203125" bestFit="1" customWidth="1"/>
    <col min="648" max="649" width="11.73046875" bestFit="1" customWidth="1"/>
    <col min="650" max="650" width="13.73046875" bestFit="1" customWidth="1"/>
    <col min="651" max="651" width="13.796875" bestFit="1" customWidth="1"/>
    <col min="652" max="652" width="12.33203125" bestFit="1" customWidth="1"/>
    <col min="653" max="653" width="11.73046875" bestFit="1" customWidth="1"/>
    <col min="654" max="654" width="13.265625" bestFit="1" customWidth="1"/>
    <col min="655" max="655" width="12.9296875" bestFit="1" customWidth="1"/>
    <col min="656" max="656" width="13" bestFit="1" customWidth="1"/>
    <col min="657" max="657" width="13.3984375" bestFit="1" customWidth="1"/>
    <col min="658" max="658" width="13.86328125" bestFit="1" customWidth="1"/>
    <col min="659" max="659" width="12.06640625" bestFit="1" customWidth="1"/>
    <col min="660" max="660" width="23.1328125" bestFit="1" customWidth="1"/>
    <col min="661" max="661" width="12.33203125" bestFit="1" customWidth="1"/>
    <col min="662" max="662" width="8.9296875" bestFit="1" customWidth="1"/>
    <col min="663" max="663" width="11.53125" bestFit="1" customWidth="1"/>
    <col min="664" max="665" width="11.73046875" bestFit="1" customWidth="1"/>
    <col min="666" max="666" width="12.33203125" bestFit="1" customWidth="1"/>
    <col min="667" max="667" width="15.265625" bestFit="1" customWidth="1"/>
    <col min="668" max="668" width="14.265625" bestFit="1" customWidth="1"/>
    <col min="669" max="669" width="12.33203125" bestFit="1" customWidth="1"/>
    <col min="670" max="670" width="12.1328125" bestFit="1" customWidth="1"/>
    <col min="671" max="672" width="12.33203125" bestFit="1" customWidth="1"/>
    <col min="673" max="673" width="11.73046875" bestFit="1" customWidth="1"/>
    <col min="674" max="674" width="11.86328125" bestFit="1" customWidth="1"/>
    <col min="675" max="675" width="11.73046875" bestFit="1" customWidth="1"/>
    <col min="676" max="676" width="12.33203125" bestFit="1" customWidth="1"/>
    <col min="677" max="677" width="11.33203125" bestFit="1" customWidth="1"/>
    <col min="678" max="678" width="10.46484375" bestFit="1" customWidth="1"/>
    <col min="679" max="679" width="12.06640625" bestFit="1" customWidth="1"/>
    <col min="680" max="680" width="11.796875" bestFit="1" customWidth="1"/>
    <col min="681" max="682" width="11.73046875" bestFit="1" customWidth="1"/>
    <col min="683" max="683" width="12.33203125" bestFit="1" customWidth="1"/>
    <col min="684" max="684" width="13.46484375" bestFit="1" customWidth="1"/>
    <col min="685" max="685" width="11.796875" bestFit="1" customWidth="1"/>
    <col min="686" max="686" width="11.73046875" bestFit="1" customWidth="1"/>
    <col min="687" max="687" width="20.06640625" bestFit="1" customWidth="1"/>
    <col min="688" max="688" width="14.33203125" bestFit="1" customWidth="1"/>
    <col min="689" max="689" width="13.06640625" bestFit="1" customWidth="1"/>
    <col min="690" max="690" width="11.9296875" bestFit="1" customWidth="1"/>
    <col min="691" max="693" width="12.33203125" bestFit="1" customWidth="1"/>
    <col min="694" max="694" width="12.46484375" bestFit="1" customWidth="1"/>
    <col min="695" max="695" width="14.19921875" bestFit="1" customWidth="1"/>
    <col min="696" max="696" width="11.33203125" bestFit="1" customWidth="1"/>
    <col min="697" max="697" width="11.73046875" bestFit="1" customWidth="1"/>
    <col min="698" max="698" width="12.33203125" bestFit="1" customWidth="1"/>
    <col min="699" max="699" width="11.6640625" bestFit="1" customWidth="1"/>
    <col min="700" max="700" width="13.265625" bestFit="1" customWidth="1"/>
    <col min="701" max="703" width="12.33203125" bestFit="1" customWidth="1"/>
    <col min="704" max="704" width="11.73046875" bestFit="1" customWidth="1"/>
    <col min="705" max="705" width="12.59765625" bestFit="1" customWidth="1"/>
    <col min="706" max="706" width="13.73046875" bestFit="1" customWidth="1"/>
    <col min="707" max="707" width="16.73046875" bestFit="1" customWidth="1"/>
    <col min="708" max="708" width="14.59765625" bestFit="1" customWidth="1"/>
    <col min="709" max="709" width="11.73046875" bestFit="1" customWidth="1"/>
    <col min="710" max="710" width="10.73046875" bestFit="1" customWidth="1"/>
    <col min="711" max="711" width="13.73046875" bestFit="1" customWidth="1"/>
    <col min="712" max="712" width="15.33203125" bestFit="1" customWidth="1"/>
    <col min="713" max="713" width="13" bestFit="1" customWidth="1"/>
    <col min="714" max="714" width="14.6640625" bestFit="1" customWidth="1"/>
    <col min="715" max="715" width="17" bestFit="1" customWidth="1"/>
    <col min="716" max="716" width="12.33203125" bestFit="1" customWidth="1"/>
    <col min="717" max="717" width="11.73046875" bestFit="1" customWidth="1"/>
    <col min="718" max="718" width="12.33203125" bestFit="1" customWidth="1"/>
    <col min="719" max="719" width="11.73046875" bestFit="1" customWidth="1"/>
    <col min="720" max="720" width="13.59765625" bestFit="1" customWidth="1"/>
    <col min="721" max="721" width="15" bestFit="1" customWidth="1"/>
    <col min="722" max="722" width="16.9296875" bestFit="1" customWidth="1"/>
    <col min="723" max="723" width="19.86328125" bestFit="1" customWidth="1"/>
    <col min="724" max="724" width="10.73046875" bestFit="1" customWidth="1"/>
    <col min="725" max="725" width="12.33203125" bestFit="1" customWidth="1"/>
    <col min="726" max="726" width="13.6640625" bestFit="1" customWidth="1"/>
    <col min="727" max="727" width="13.265625" bestFit="1" customWidth="1"/>
    <col min="728" max="728" width="12.796875" bestFit="1" customWidth="1"/>
    <col min="729" max="729" width="12.46484375" bestFit="1" customWidth="1"/>
    <col min="730" max="730" width="13.53125" bestFit="1" customWidth="1"/>
    <col min="731" max="731" width="15.3984375" bestFit="1" customWidth="1"/>
    <col min="732" max="732" width="13.86328125" bestFit="1" customWidth="1"/>
    <col min="733" max="733" width="11.73046875" bestFit="1" customWidth="1"/>
    <col min="734" max="734" width="14.33203125" bestFit="1" customWidth="1"/>
    <col min="735" max="735" width="15.59765625" bestFit="1" customWidth="1"/>
    <col min="736" max="736" width="11.73046875" bestFit="1" customWidth="1"/>
    <col min="737" max="737" width="14.9296875" bestFit="1" customWidth="1"/>
    <col min="738" max="738" width="11.73046875" bestFit="1" customWidth="1"/>
    <col min="739" max="739" width="13.86328125" bestFit="1" customWidth="1"/>
    <col min="740" max="740" width="14.19921875" bestFit="1" customWidth="1"/>
    <col min="741" max="741" width="12.33203125" bestFit="1" customWidth="1"/>
    <col min="742" max="742" width="19.1328125" bestFit="1" customWidth="1"/>
    <col min="743" max="743" width="17.265625" bestFit="1" customWidth="1"/>
    <col min="744" max="744" width="13.265625" bestFit="1" customWidth="1"/>
    <col min="745" max="746" width="11.73046875" bestFit="1" customWidth="1"/>
    <col min="747" max="747" width="16.19921875" bestFit="1" customWidth="1"/>
    <col min="748" max="748" width="12.59765625" bestFit="1" customWidth="1"/>
    <col min="749" max="749" width="12.3984375" bestFit="1" customWidth="1"/>
    <col min="750" max="751" width="12.33203125" bestFit="1" customWidth="1"/>
    <col min="752" max="752" width="11.73046875" bestFit="1" customWidth="1"/>
    <col min="753" max="753" width="12.33203125" bestFit="1" customWidth="1"/>
    <col min="754" max="754" width="12" bestFit="1" customWidth="1"/>
    <col min="755" max="755" width="11.73046875" bestFit="1" customWidth="1"/>
    <col min="756" max="756" width="15.06640625" bestFit="1" customWidth="1"/>
    <col min="757" max="757" width="15.19921875" bestFit="1" customWidth="1"/>
    <col min="758" max="758" width="19.86328125" bestFit="1" customWidth="1"/>
    <col min="759" max="759" width="13.06640625" bestFit="1" customWidth="1"/>
    <col min="760" max="760" width="15" bestFit="1" customWidth="1"/>
    <col min="761" max="761" width="13.73046875" bestFit="1" customWidth="1"/>
    <col min="762" max="762" width="12.33203125" bestFit="1" customWidth="1"/>
    <col min="763" max="763" width="11.73046875" bestFit="1" customWidth="1"/>
    <col min="764" max="764" width="10" bestFit="1" customWidth="1"/>
    <col min="765" max="765" width="12.265625" bestFit="1" customWidth="1"/>
    <col min="766" max="766" width="12.33203125" bestFit="1" customWidth="1"/>
    <col min="767" max="767" width="17.73046875" bestFit="1" customWidth="1"/>
    <col min="768" max="768" width="12.53125" bestFit="1" customWidth="1"/>
    <col min="769" max="769" width="10.46484375" bestFit="1" customWidth="1"/>
    <col min="770" max="770" width="14.19921875" bestFit="1" customWidth="1"/>
    <col min="771" max="771" width="13.1328125" bestFit="1" customWidth="1"/>
    <col min="772" max="772" width="14.46484375" bestFit="1" customWidth="1"/>
    <col min="773" max="773" width="13.46484375" bestFit="1" customWidth="1"/>
    <col min="774" max="774" width="15.53125" bestFit="1" customWidth="1"/>
    <col min="775" max="775" width="12.796875" bestFit="1" customWidth="1"/>
    <col min="776" max="776" width="11.73046875" bestFit="1" customWidth="1"/>
    <col min="777" max="777" width="12.9296875" bestFit="1" customWidth="1"/>
    <col min="778" max="778" width="17.53125" bestFit="1" customWidth="1"/>
    <col min="779" max="779" width="15.1328125" bestFit="1" customWidth="1"/>
    <col min="780" max="780" width="14.265625" bestFit="1" customWidth="1"/>
    <col min="781" max="781" width="13.46484375" bestFit="1" customWidth="1"/>
    <col min="782" max="782" width="13.33203125" bestFit="1" customWidth="1"/>
    <col min="783" max="783" width="15.73046875" bestFit="1" customWidth="1"/>
    <col min="784" max="784" width="13.46484375" bestFit="1" customWidth="1"/>
    <col min="785" max="785" width="19.86328125" bestFit="1" customWidth="1"/>
    <col min="786" max="786" width="13.265625" bestFit="1" customWidth="1"/>
    <col min="787" max="787" width="14.06640625" bestFit="1" customWidth="1"/>
    <col min="788" max="788" width="12.33203125" bestFit="1" customWidth="1"/>
    <col min="789" max="789" width="12.46484375" bestFit="1" customWidth="1"/>
    <col min="790" max="790" width="12.3984375" bestFit="1" customWidth="1"/>
    <col min="791" max="791" width="12" bestFit="1" customWidth="1"/>
    <col min="792" max="792" width="12.6640625" bestFit="1" customWidth="1"/>
    <col min="793" max="793" width="14.265625" bestFit="1" customWidth="1"/>
    <col min="794" max="794" width="15.6640625" bestFit="1" customWidth="1"/>
    <col min="795" max="795" width="13.3984375" bestFit="1" customWidth="1"/>
    <col min="796" max="796" width="15.33203125" bestFit="1" customWidth="1"/>
    <col min="797" max="797" width="12.33203125" bestFit="1" customWidth="1"/>
    <col min="798" max="798" width="13.6640625" bestFit="1" customWidth="1"/>
    <col min="799" max="799" width="12" bestFit="1" customWidth="1"/>
    <col min="800" max="800" width="12.796875" bestFit="1" customWidth="1"/>
    <col min="801" max="801" width="12.9296875" bestFit="1" customWidth="1"/>
    <col min="802" max="802" width="13.6640625" bestFit="1" customWidth="1"/>
    <col min="803" max="803" width="19.6640625" bestFit="1" customWidth="1"/>
    <col min="804" max="804" width="16.265625" bestFit="1" customWidth="1"/>
    <col min="805" max="805" width="12.1328125" bestFit="1" customWidth="1"/>
    <col min="806" max="806" width="12.33203125" bestFit="1" customWidth="1"/>
    <col min="807" max="807" width="13.86328125" bestFit="1" customWidth="1"/>
    <col min="808" max="809" width="12.33203125" bestFit="1" customWidth="1"/>
    <col min="810" max="810" width="13.19921875" bestFit="1" customWidth="1"/>
    <col min="811" max="811" width="13.73046875" bestFit="1" customWidth="1"/>
    <col min="812" max="812" width="12.06640625" bestFit="1" customWidth="1"/>
    <col min="813" max="813" width="12.33203125" bestFit="1" customWidth="1"/>
    <col min="814" max="814" width="10.73046875" bestFit="1" customWidth="1"/>
    <col min="815" max="815" width="11.73046875" bestFit="1" customWidth="1"/>
    <col min="816" max="816" width="10.1328125" bestFit="1" customWidth="1"/>
    <col min="817" max="817" width="12.33203125" bestFit="1" customWidth="1"/>
    <col min="818" max="818" width="11.73046875" bestFit="1" customWidth="1"/>
    <col min="819" max="819" width="12.33203125" bestFit="1" customWidth="1"/>
    <col min="820" max="820" width="13.3984375" bestFit="1" customWidth="1"/>
    <col min="821" max="821" width="11.73046875" bestFit="1" customWidth="1"/>
    <col min="822" max="822" width="14.46484375" bestFit="1" customWidth="1"/>
    <col min="823" max="823" width="14.1328125" bestFit="1" customWidth="1"/>
    <col min="824" max="825" width="12.33203125" bestFit="1" customWidth="1"/>
    <col min="826" max="826" width="11.73046875" bestFit="1" customWidth="1"/>
    <col min="827" max="827" width="14.3984375" bestFit="1" customWidth="1"/>
    <col min="828" max="828" width="13.46484375" bestFit="1" customWidth="1"/>
    <col min="829" max="829" width="13.6640625" bestFit="1" customWidth="1"/>
    <col min="830" max="831" width="12.33203125" bestFit="1" customWidth="1"/>
    <col min="832" max="832" width="11.86328125" bestFit="1" customWidth="1"/>
    <col min="833" max="833" width="12.33203125" bestFit="1" customWidth="1"/>
    <col min="834" max="834" width="11.33203125" bestFit="1" customWidth="1"/>
    <col min="835" max="835" width="12.33203125" bestFit="1" customWidth="1"/>
    <col min="836" max="836" width="11.796875" bestFit="1" customWidth="1"/>
    <col min="837" max="840" width="11.73046875" bestFit="1" customWidth="1"/>
    <col min="841" max="841" width="8.3984375" bestFit="1" customWidth="1"/>
    <col min="842" max="842" width="9.3984375" bestFit="1" customWidth="1"/>
    <col min="843" max="843" width="14.796875" bestFit="1" customWidth="1"/>
    <col min="844" max="844" width="12.53125" bestFit="1" customWidth="1"/>
    <col min="845" max="846" width="12.33203125" bestFit="1" customWidth="1"/>
    <col min="847" max="847" width="14.86328125" bestFit="1" customWidth="1"/>
    <col min="848" max="848" width="12.06640625" bestFit="1" customWidth="1"/>
    <col min="849" max="849" width="11.73046875" bestFit="1" customWidth="1"/>
    <col min="850" max="850" width="10.796875" bestFit="1" customWidth="1"/>
    <col min="851" max="851" width="11.73046875" bestFit="1" customWidth="1"/>
    <col min="852" max="852" width="12.33203125" bestFit="1" customWidth="1"/>
    <col min="853" max="853" width="12.6640625" bestFit="1" customWidth="1"/>
    <col min="854" max="854" width="13.6640625" bestFit="1" customWidth="1"/>
    <col min="855" max="855" width="12.86328125" bestFit="1" customWidth="1"/>
    <col min="856" max="856" width="13.33203125" bestFit="1" customWidth="1"/>
    <col min="857" max="857" width="12.33203125" bestFit="1" customWidth="1"/>
    <col min="858" max="858" width="10.06640625" bestFit="1" customWidth="1"/>
    <col min="859" max="859" width="11.73046875" bestFit="1" customWidth="1"/>
    <col min="860" max="860" width="12.33203125" bestFit="1" customWidth="1"/>
    <col min="861" max="861" width="11.73046875" bestFit="1" customWidth="1"/>
    <col min="862" max="862" width="15" bestFit="1" customWidth="1"/>
    <col min="863" max="863" width="11.73046875" bestFit="1" customWidth="1"/>
    <col min="864" max="864" width="11.06640625" bestFit="1" customWidth="1"/>
    <col min="865" max="865" width="11.73046875" bestFit="1" customWidth="1"/>
    <col min="866" max="867" width="12.33203125" bestFit="1" customWidth="1"/>
    <col min="868" max="868" width="14.19921875" bestFit="1" customWidth="1"/>
    <col min="869" max="869" width="12.59765625" bestFit="1" customWidth="1"/>
    <col min="870" max="870" width="10.3984375" bestFit="1" customWidth="1"/>
    <col min="871" max="871" width="13.33203125" bestFit="1" customWidth="1"/>
    <col min="872" max="874" width="12.33203125" bestFit="1" customWidth="1"/>
    <col min="875" max="875" width="11.73046875" bestFit="1" customWidth="1"/>
    <col min="876" max="876" width="11.46484375" bestFit="1" customWidth="1"/>
    <col min="877" max="877" width="14.265625" bestFit="1" customWidth="1"/>
    <col min="878" max="880" width="11.73046875" bestFit="1" customWidth="1"/>
    <col min="881" max="881" width="16.19921875" bestFit="1" customWidth="1"/>
    <col min="882" max="882" width="12.796875" bestFit="1" customWidth="1"/>
    <col min="883" max="883" width="18" bestFit="1" customWidth="1"/>
    <col min="884" max="884" width="11.33203125" bestFit="1" customWidth="1"/>
    <col min="885" max="885" width="12.33203125" bestFit="1" customWidth="1"/>
    <col min="886" max="886" width="11.73046875" bestFit="1" customWidth="1"/>
    <col min="887" max="887" width="12.33203125" bestFit="1" customWidth="1"/>
    <col min="888" max="888" width="14.06640625" bestFit="1" customWidth="1"/>
    <col min="889" max="889" width="12.86328125" bestFit="1" customWidth="1"/>
    <col min="890" max="891" width="11.73046875" bestFit="1" customWidth="1"/>
    <col min="892" max="892" width="14.265625" bestFit="1" customWidth="1"/>
    <col min="893" max="893" width="12.86328125" bestFit="1" customWidth="1"/>
    <col min="894" max="894" width="12.33203125" bestFit="1" customWidth="1"/>
    <col min="895" max="895" width="15.796875" bestFit="1" customWidth="1"/>
    <col min="896" max="896" width="11.73046875" bestFit="1" customWidth="1"/>
    <col min="897" max="897" width="14" bestFit="1" customWidth="1"/>
    <col min="898" max="898" width="10.73046875" bestFit="1" customWidth="1"/>
    <col min="899" max="899" width="11.73046875" bestFit="1" customWidth="1"/>
    <col min="900" max="900" width="17" bestFit="1" customWidth="1"/>
    <col min="901" max="901" width="11.73046875" bestFit="1" customWidth="1"/>
    <col min="902" max="902" width="10.73046875" bestFit="1" customWidth="1"/>
    <col min="903" max="903" width="11.73046875" bestFit="1" customWidth="1"/>
    <col min="904" max="904" width="12.33203125" bestFit="1" customWidth="1"/>
    <col min="905" max="905" width="11.86328125" bestFit="1" customWidth="1"/>
    <col min="906" max="906" width="15.265625" bestFit="1" customWidth="1"/>
    <col min="907" max="907" width="12.33203125" bestFit="1" customWidth="1"/>
    <col min="908" max="908" width="13.59765625" bestFit="1" customWidth="1"/>
    <col min="909" max="909" width="12.33203125" bestFit="1" customWidth="1"/>
    <col min="910" max="910" width="12.1328125" bestFit="1" customWidth="1"/>
    <col min="911" max="911" width="12.86328125" bestFit="1" customWidth="1"/>
    <col min="912" max="912" width="14.33203125" bestFit="1" customWidth="1"/>
    <col min="913" max="913" width="19.3984375" bestFit="1" customWidth="1"/>
    <col min="914" max="914" width="11.73046875" bestFit="1" customWidth="1"/>
    <col min="915" max="915" width="18.6640625" bestFit="1" customWidth="1"/>
    <col min="916" max="916" width="11.73046875" bestFit="1" customWidth="1"/>
    <col min="917" max="917" width="13.9296875" bestFit="1" customWidth="1"/>
    <col min="918" max="920" width="12.33203125" bestFit="1" customWidth="1"/>
    <col min="921" max="922" width="11.73046875" bestFit="1" customWidth="1"/>
    <col min="923" max="923" width="14.1328125" bestFit="1" customWidth="1"/>
    <col min="924" max="924" width="18.265625" bestFit="1" customWidth="1"/>
    <col min="925" max="925" width="11.19921875" bestFit="1" customWidth="1"/>
    <col min="926" max="926" width="13.33203125" bestFit="1" customWidth="1"/>
    <col min="927" max="927" width="11.73046875" bestFit="1" customWidth="1"/>
    <col min="928" max="928" width="12.33203125" bestFit="1" customWidth="1"/>
    <col min="929" max="929" width="12.46484375" bestFit="1" customWidth="1"/>
    <col min="930" max="930" width="11.73046875" bestFit="1" customWidth="1"/>
    <col min="931" max="931" width="12.9296875" bestFit="1" customWidth="1"/>
    <col min="932" max="932" width="14.9296875" bestFit="1" customWidth="1"/>
    <col min="933" max="933" width="15.06640625" bestFit="1" customWidth="1"/>
    <col min="934" max="934" width="15.3984375" bestFit="1" customWidth="1"/>
    <col min="935" max="935" width="13.46484375" bestFit="1" customWidth="1"/>
    <col min="936" max="936" width="12.3984375" bestFit="1" customWidth="1"/>
    <col min="937" max="937" width="12.33203125" bestFit="1" customWidth="1"/>
    <col min="938" max="938" width="11.53125" bestFit="1" customWidth="1"/>
    <col min="939" max="939" width="9.265625" bestFit="1" customWidth="1"/>
    <col min="940" max="940" width="12.33203125" bestFit="1" customWidth="1"/>
    <col min="941" max="941" width="10.9296875" bestFit="1" customWidth="1"/>
    <col min="942" max="942" width="15.06640625" bestFit="1" customWidth="1"/>
    <col min="943" max="943" width="12.33203125" bestFit="1" customWidth="1"/>
    <col min="944" max="944" width="10.73046875" bestFit="1" customWidth="1"/>
    <col min="945" max="945" width="12.33203125" bestFit="1" customWidth="1"/>
    <col min="946" max="946" width="11.73046875" bestFit="1" customWidth="1"/>
    <col min="947" max="947" width="12.33203125" bestFit="1" customWidth="1"/>
    <col min="948" max="948" width="10.06640625" bestFit="1" customWidth="1"/>
    <col min="949" max="950" width="11.73046875" bestFit="1" customWidth="1"/>
    <col min="951" max="951" width="10.73046875" bestFit="1" customWidth="1"/>
    <col min="952" max="952" width="13.796875" bestFit="1" customWidth="1"/>
    <col min="953" max="953" width="13.3984375" bestFit="1" customWidth="1"/>
    <col min="954" max="954" width="15.6640625" bestFit="1" customWidth="1"/>
    <col min="955" max="955" width="14.59765625" bestFit="1" customWidth="1"/>
    <col min="956" max="956" width="12.33203125" bestFit="1" customWidth="1"/>
    <col min="957" max="957" width="13.86328125" bestFit="1" customWidth="1"/>
    <col min="958" max="958" width="13" bestFit="1" customWidth="1"/>
    <col min="959" max="959" width="12.33203125" bestFit="1" customWidth="1"/>
    <col min="960" max="960" width="13.33203125" bestFit="1" customWidth="1"/>
    <col min="961" max="961" width="12.33203125" bestFit="1" customWidth="1"/>
    <col min="962" max="962" width="12.46484375" bestFit="1" customWidth="1"/>
    <col min="963" max="963" width="11.73046875" bestFit="1" customWidth="1"/>
    <col min="964" max="964" width="12.3984375" bestFit="1" customWidth="1"/>
    <col min="965" max="965" width="13" bestFit="1" customWidth="1"/>
    <col min="966" max="966" width="12.06640625" bestFit="1" customWidth="1"/>
    <col min="967" max="968" width="12.33203125" bestFit="1" customWidth="1"/>
    <col min="969" max="969" width="13" bestFit="1" customWidth="1"/>
    <col min="970" max="972" width="11.73046875" bestFit="1" customWidth="1"/>
    <col min="973" max="973" width="12.796875" bestFit="1" customWidth="1"/>
    <col min="974" max="974" width="11.59765625" bestFit="1" customWidth="1"/>
    <col min="975" max="975" width="12.33203125" bestFit="1" customWidth="1"/>
    <col min="976" max="976" width="14.9296875" bestFit="1" customWidth="1"/>
    <col min="977" max="977" width="13.19921875" bestFit="1" customWidth="1"/>
    <col min="978" max="978" width="11.73046875" bestFit="1" customWidth="1"/>
    <col min="979" max="979" width="15.33203125" bestFit="1" customWidth="1"/>
    <col min="980" max="980" width="12.33203125" bestFit="1" customWidth="1"/>
    <col min="981" max="981" width="12.796875" bestFit="1" customWidth="1"/>
    <col min="982" max="982" width="12.33203125" bestFit="1" customWidth="1"/>
    <col min="983" max="983" width="12.9296875" bestFit="1" customWidth="1"/>
    <col min="984" max="984" width="13.3984375" bestFit="1" customWidth="1"/>
    <col min="985" max="985" width="12.33203125" bestFit="1" customWidth="1"/>
    <col min="986" max="986" width="14.06640625" bestFit="1" customWidth="1"/>
    <col min="987" max="987" width="11.9296875" bestFit="1" customWidth="1"/>
    <col min="988" max="988" width="11.73046875" bestFit="1" customWidth="1"/>
    <col min="989" max="989" width="12.33203125" bestFit="1" customWidth="1"/>
    <col min="990" max="990" width="11.9296875" bestFit="1" customWidth="1"/>
    <col min="991" max="991" width="13.73046875" bestFit="1" customWidth="1"/>
    <col min="992" max="992" width="15.1328125" bestFit="1" customWidth="1"/>
    <col min="993" max="993" width="11.796875" bestFit="1" customWidth="1"/>
    <col min="994" max="994" width="11.73046875" bestFit="1" customWidth="1"/>
    <col min="995" max="995" width="12.33203125" bestFit="1" customWidth="1"/>
    <col min="996" max="996" width="11.73046875" bestFit="1" customWidth="1"/>
    <col min="997" max="997" width="13.265625" bestFit="1" customWidth="1"/>
    <col min="998" max="998" width="12.53125" bestFit="1" customWidth="1"/>
    <col min="999" max="999" width="12.33203125" bestFit="1" customWidth="1"/>
    <col min="1000" max="1000" width="15.33203125" bestFit="1" customWidth="1"/>
    <col min="1001" max="1001" width="12" bestFit="1" customWidth="1"/>
    <col min="1002" max="1002" width="18.19921875" bestFit="1" customWidth="1"/>
    <col min="1003" max="1003" width="17.06640625" bestFit="1" customWidth="1"/>
    <col min="1004" max="1006" width="12.33203125" bestFit="1" customWidth="1"/>
    <col min="1007" max="1007" width="11.73046875" bestFit="1" customWidth="1"/>
    <col min="1008" max="1008" width="10.33203125" bestFit="1" customWidth="1"/>
    <col min="1009" max="1009" width="12.33203125" bestFit="1" customWidth="1"/>
    <col min="1010" max="1010" width="16.33203125" bestFit="1" customWidth="1"/>
    <col min="1011" max="1011" width="17.33203125" bestFit="1" customWidth="1"/>
    <col min="1012" max="1012" width="12.33203125" bestFit="1" customWidth="1"/>
    <col min="1013" max="1013" width="11.73046875" bestFit="1" customWidth="1"/>
    <col min="1014" max="1014" width="12.33203125" bestFit="1" customWidth="1"/>
    <col min="1015" max="1015" width="11.73046875" bestFit="1" customWidth="1"/>
    <col min="1016" max="1016" width="10.6640625" bestFit="1" customWidth="1"/>
    <col min="1017" max="1017" width="15.33203125" bestFit="1" customWidth="1"/>
    <col min="1018" max="1018" width="13.796875" bestFit="1" customWidth="1"/>
    <col min="1019" max="1019" width="12.33203125" bestFit="1" customWidth="1"/>
    <col min="1020" max="1020" width="11.73046875" bestFit="1" customWidth="1"/>
    <col min="1021" max="1021" width="18.19921875" bestFit="1" customWidth="1"/>
    <col min="1022" max="1022" width="14.73046875" bestFit="1" customWidth="1"/>
    <col min="1023" max="1024" width="11.73046875" bestFit="1" customWidth="1"/>
    <col min="1025" max="1025" width="15.1328125" bestFit="1" customWidth="1"/>
    <col min="1026" max="1026" width="13.53125" bestFit="1" customWidth="1"/>
    <col min="1027" max="1027" width="14.6640625" bestFit="1" customWidth="1"/>
    <col min="1028" max="1028" width="13" bestFit="1" customWidth="1"/>
    <col min="1029" max="1029" width="11.73046875" bestFit="1" customWidth="1"/>
    <col min="1030" max="1030" width="21.06640625" bestFit="1" customWidth="1"/>
    <col min="1031" max="1032" width="12.33203125" bestFit="1" customWidth="1"/>
    <col min="1033" max="1033" width="11.73046875" bestFit="1" customWidth="1"/>
    <col min="1034" max="1034" width="12.06640625" bestFit="1" customWidth="1"/>
    <col min="1035" max="1035" width="11.73046875" bestFit="1" customWidth="1"/>
    <col min="1036" max="1036" width="12.9296875" bestFit="1" customWidth="1"/>
    <col min="1037" max="1037" width="11.33203125" bestFit="1" customWidth="1"/>
    <col min="1038" max="1038" width="12.33203125" bestFit="1" customWidth="1"/>
    <col min="1039" max="1039" width="13.53125" bestFit="1" customWidth="1"/>
    <col min="1040" max="1040" width="13.19921875" bestFit="1" customWidth="1"/>
    <col min="1041" max="1041" width="14.53125" bestFit="1" customWidth="1"/>
    <col min="1042" max="1042" width="13.86328125" bestFit="1" customWidth="1"/>
    <col min="1043" max="1043" width="13.9296875" bestFit="1" customWidth="1"/>
    <col min="1044" max="1044" width="14.06640625" bestFit="1" customWidth="1"/>
    <col min="1045" max="1045" width="15.86328125" bestFit="1" customWidth="1"/>
    <col min="1046" max="1046" width="13.53125" bestFit="1" customWidth="1"/>
    <col min="1047" max="1047" width="20.9296875" bestFit="1" customWidth="1"/>
    <col min="1048" max="1048" width="12.1328125" bestFit="1" customWidth="1"/>
    <col min="1049" max="1049" width="12.33203125" bestFit="1" customWidth="1"/>
    <col min="1050" max="1051" width="12.86328125" bestFit="1" customWidth="1"/>
    <col min="1052" max="1052" width="11.73046875" bestFit="1" customWidth="1"/>
    <col min="1053" max="1053" width="12.33203125" bestFit="1" customWidth="1"/>
    <col min="1054" max="1054" width="11.73046875" bestFit="1" customWidth="1"/>
    <col min="1055" max="1055" width="12.33203125" bestFit="1" customWidth="1"/>
    <col min="1056" max="1056" width="18.53125" bestFit="1" customWidth="1"/>
    <col min="1057" max="1057" width="13.33203125" bestFit="1" customWidth="1"/>
    <col min="1058" max="1058" width="16.53125" bestFit="1" customWidth="1"/>
    <col min="1059" max="1059" width="15.86328125" bestFit="1" customWidth="1"/>
    <col min="1060" max="1060" width="12.33203125" bestFit="1" customWidth="1"/>
    <col min="1061" max="1061" width="14" bestFit="1" customWidth="1"/>
    <col min="1062" max="1062" width="12.06640625" bestFit="1" customWidth="1"/>
    <col min="1063" max="1063" width="12.46484375" bestFit="1" customWidth="1"/>
    <col min="1064" max="1064" width="11.73046875" bestFit="1" customWidth="1"/>
    <col min="1065" max="1065" width="18.1328125" bestFit="1" customWidth="1"/>
    <col min="1066" max="1066" width="12.33203125" bestFit="1" customWidth="1"/>
    <col min="1067" max="1067" width="12.06640625" bestFit="1" customWidth="1"/>
    <col min="1068" max="1068" width="12.33203125" bestFit="1" customWidth="1"/>
    <col min="1069" max="1069" width="11.73046875" bestFit="1" customWidth="1"/>
    <col min="1070" max="1070" width="13.796875" bestFit="1" customWidth="1"/>
    <col min="1071" max="1073" width="12.33203125" bestFit="1" customWidth="1"/>
    <col min="1074" max="1074" width="10.73046875" bestFit="1" customWidth="1"/>
    <col min="1075" max="1076" width="11.73046875" bestFit="1" customWidth="1"/>
    <col min="1077" max="1077" width="12.59765625" bestFit="1" customWidth="1"/>
    <col min="1078" max="1078" width="12.33203125" bestFit="1" customWidth="1"/>
    <col min="1079" max="1079" width="15.6640625" bestFit="1" customWidth="1"/>
    <col min="1080" max="1080" width="20.46484375" bestFit="1" customWidth="1"/>
    <col min="1081" max="1081" width="12.06640625" bestFit="1" customWidth="1"/>
    <col min="1082" max="1082" width="12.33203125" bestFit="1" customWidth="1"/>
    <col min="1083" max="1083" width="11.73046875" bestFit="1" customWidth="1"/>
    <col min="1084" max="1084" width="12.33203125" bestFit="1" customWidth="1"/>
    <col min="1085" max="1085" width="14.53125" bestFit="1" customWidth="1"/>
    <col min="1086" max="1086" width="13.33203125" bestFit="1" customWidth="1"/>
    <col min="1087" max="1087" width="12.33203125" bestFit="1" customWidth="1"/>
    <col min="1088" max="1088" width="13.3984375" bestFit="1" customWidth="1"/>
    <col min="1089" max="1089" width="13.33203125" bestFit="1" customWidth="1"/>
    <col min="1090" max="1090" width="12.33203125" bestFit="1" customWidth="1"/>
    <col min="1091" max="1091" width="11.73046875" bestFit="1" customWidth="1"/>
    <col min="1092" max="1092" width="18.53125" bestFit="1" customWidth="1"/>
    <col min="1093" max="1093" width="12.53125" bestFit="1" customWidth="1"/>
    <col min="1094" max="1094" width="12.33203125" bestFit="1" customWidth="1"/>
    <col min="1095" max="1095" width="11.33203125" bestFit="1" customWidth="1"/>
    <col min="1096" max="1096" width="13.53125" bestFit="1" customWidth="1"/>
    <col min="1097" max="1097" width="11.73046875" bestFit="1" customWidth="1"/>
    <col min="1098" max="1098" width="14.06640625" bestFit="1" customWidth="1"/>
    <col min="1099" max="1099" width="11.59765625" bestFit="1" customWidth="1"/>
    <col min="1100" max="1100" width="13.73046875" bestFit="1" customWidth="1"/>
    <col min="1101" max="1101" width="11.796875" bestFit="1" customWidth="1"/>
    <col min="1102" max="1103" width="11.73046875" bestFit="1" customWidth="1"/>
    <col min="1104" max="1104" width="12.33203125" bestFit="1" customWidth="1"/>
    <col min="1105" max="1105" width="12.59765625" bestFit="1" customWidth="1"/>
    <col min="1106" max="1106" width="10.19921875" bestFit="1" customWidth="1"/>
    <col min="1107" max="1107" width="15.86328125" bestFit="1" customWidth="1"/>
    <col min="1108" max="1108" width="19.19921875" bestFit="1" customWidth="1"/>
    <col min="1109" max="1109" width="12.33203125" bestFit="1" customWidth="1"/>
    <col min="1110" max="1110" width="13.33203125" bestFit="1" customWidth="1"/>
    <col min="1111" max="1111" width="11.73046875" bestFit="1" customWidth="1"/>
    <col min="1112" max="1112" width="12.33203125" bestFit="1" customWidth="1"/>
    <col min="1113" max="1113" width="11.33203125" bestFit="1" customWidth="1"/>
    <col min="1114" max="1114" width="12.3984375" bestFit="1" customWidth="1"/>
    <col min="1115" max="1115" width="14.86328125" bestFit="1" customWidth="1"/>
    <col min="1116" max="1116" width="12.6640625" bestFit="1" customWidth="1"/>
    <col min="1117" max="1117" width="13.53125" bestFit="1" customWidth="1"/>
    <col min="1118" max="1118" width="15" bestFit="1" customWidth="1"/>
    <col min="1119" max="1119" width="13.53125" bestFit="1" customWidth="1"/>
    <col min="1120" max="1120" width="12.33203125" bestFit="1" customWidth="1"/>
    <col min="1121" max="1121" width="12.46484375" bestFit="1" customWidth="1"/>
    <col min="1122" max="1122" width="11.73046875" bestFit="1" customWidth="1"/>
    <col min="1123" max="1123" width="12.06640625" bestFit="1" customWidth="1"/>
    <col min="1124" max="1124" width="15" bestFit="1" customWidth="1"/>
    <col min="1125" max="1125" width="14.796875" bestFit="1" customWidth="1"/>
    <col min="1126" max="1126" width="11.73046875" bestFit="1" customWidth="1"/>
    <col min="1127" max="1127" width="11.265625" bestFit="1" customWidth="1"/>
    <col min="1128" max="1128" width="11.73046875" bestFit="1" customWidth="1"/>
    <col min="1129" max="1129" width="8.06640625" bestFit="1" customWidth="1"/>
    <col min="1130" max="1130" width="10.73046875" bestFit="1" customWidth="1"/>
    <col min="1131" max="1131" width="11.33203125" bestFit="1" customWidth="1"/>
    <col min="1132" max="1132" width="13.73046875" bestFit="1" customWidth="1"/>
    <col min="1133" max="1133" width="11.73046875" bestFit="1" customWidth="1"/>
    <col min="1134" max="1134" width="13.1328125" bestFit="1" customWidth="1"/>
    <col min="1135" max="1135" width="11.06640625" bestFit="1" customWidth="1"/>
    <col min="1136" max="1136" width="13.86328125" bestFit="1" customWidth="1"/>
    <col min="1137" max="1137" width="10.46484375" bestFit="1" customWidth="1"/>
    <col min="1138" max="1138" width="11.46484375" bestFit="1" customWidth="1"/>
    <col min="1139" max="1139" width="18.06640625" bestFit="1" customWidth="1"/>
    <col min="1140" max="1140" width="11.53125" bestFit="1" customWidth="1"/>
    <col min="1141" max="1141" width="9.9296875" bestFit="1" customWidth="1"/>
    <col min="1142" max="1142" width="10.33203125" bestFit="1" customWidth="1"/>
    <col min="1143" max="1143" width="23" bestFit="1" customWidth="1"/>
    <col min="1144" max="1144" width="23.9296875" bestFit="1" customWidth="1"/>
  </cols>
  <sheetData>
    <row r="3" spans="1:4" x14ac:dyDescent="0.45">
      <c r="A3" s="11" t="s">
        <v>3033</v>
      </c>
      <c r="B3" t="s">
        <v>3031</v>
      </c>
      <c r="C3" t="s">
        <v>3032</v>
      </c>
      <c r="D3" t="s">
        <v>3035</v>
      </c>
    </row>
    <row r="4" spans="1:4" x14ac:dyDescent="0.45">
      <c r="A4" s="12" t="s">
        <v>1416</v>
      </c>
      <c r="B4" s="13">
        <v>140975.59000000014</v>
      </c>
      <c r="C4" s="13">
        <v>2199.1872277000029</v>
      </c>
      <c r="D4" s="23">
        <v>263</v>
      </c>
    </row>
    <row r="5" spans="1:4" x14ac:dyDescent="0.45">
      <c r="A5" s="12" t="s">
        <v>974</v>
      </c>
      <c r="B5" s="13">
        <v>266212.05999999976</v>
      </c>
      <c r="C5" s="13">
        <v>41451.22197649999</v>
      </c>
      <c r="D5" s="23">
        <v>252</v>
      </c>
    </row>
    <row r="6" spans="1:4" x14ac:dyDescent="0.45">
      <c r="A6" s="12" t="s">
        <v>2275</v>
      </c>
      <c r="B6" s="13">
        <v>242735.00000000009</v>
      </c>
      <c r="C6" s="13">
        <v>-12957.24062430001</v>
      </c>
      <c r="D6" s="23">
        <v>281</v>
      </c>
    </row>
    <row r="7" spans="1:4" x14ac:dyDescent="0.45">
      <c r="A7" s="12" t="s">
        <v>40</v>
      </c>
      <c r="B7" s="13">
        <v>268231.11000000004</v>
      </c>
      <c r="C7" s="13">
        <v>20389.528506000013</v>
      </c>
      <c r="D7" s="23">
        <v>242</v>
      </c>
    </row>
    <row r="8" spans="1:4" x14ac:dyDescent="0.45">
      <c r="A8" s="12" t="s">
        <v>2594</v>
      </c>
      <c r="B8" s="13">
        <v>271935.52999999991</v>
      </c>
      <c r="C8" s="13">
        <v>51063.940606400036</v>
      </c>
      <c r="D8" s="23">
        <v>264</v>
      </c>
    </row>
    <row r="9" spans="1:4" x14ac:dyDescent="0.45">
      <c r="A9" s="12" t="s">
        <v>1932</v>
      </c>
      <c r="B9" s="13">
        <v>338549.39</v>
      </c>
      <c r="C9" s="13">
        <v>62303.827288</v>
      </c>
      <c r="D9" s="23">
        <v>250</v>
      </c>
    </row>
    <row r="10" spans="1:4" x14ac:dyDescent="0.45">
      <c r="A10" s="12" t="s">
        <v>1831</v>
      </c>
      <c r="B10" s="13">
        <v>83573.27999999997</v>
      </c>
      <c r="C10" s="13">
        <v>11430.187188</v>
      </c>
      <c r="D10" s="23">
        <v>70</v>
      </c>
    </row>
    <row r="11" spans="1:4" x14ac:dyDescent="0.45">
      <c r="A11" s="12" t="s">
        <v>690</v>
      </c>
      <c r="B11" s="13">
        <v>70276.7</v>
      </c>
      <c r="C11" s="13">
        <v>15437.20256</v>
      </c>
      <c r="D11" s="23">
        <v>73</v>
      </c>
    </row>
    <row r="12" spans="1:4" x14ac:dyDescent="0.45">
      <c r="A12" s="12" t="s">
        <v>2990</v>
      </c>
      <c r="B12" s="13">
        <v>49271.679999999993</v>
      </c>
      <c r="C12" s="13">
        <v>6002.0904999999993</v>
      </c>
      <c r="D12" s="23">
        <v>61</v>
      </c>
    </row>
    <row r="13" spans="1:4" x14ac:dyDescent="0.45">
      <c r="A13" s="12" t="s">
        <v>2941</v>
      </c>
      <c r="B13" s="13">
        <v>37483.890000000014</v>
      </c>
      <c r="C13" s="13">
        <v>12243.390259999998</v>
      </c>
      <c r="D13" s="23">
        <v>49</v>
      </c>
    </row>
    <row r="14" spans="1:4" x14ac:dyDescent="0.45">
      <c r="A14" s="12" t="s">
        <v>2882</v>
      </c>
      <c r="B14" s="13">
        <v>76620.45</v>
      </c>
      <c r="C14" s="13">
        <v>2640.0940470000005</v>
      </c>
      <c r="D14" s="23">
        <v>73</v>
      </c>
    </row>
    <row r="15" spans="1:4" x14ac:dyDescent="0.45">
      <c r="A15" s="12" t="s">
        <v>851</v>
      </c>
      <c r="B15" s="13">
        <v>35660.089999999997</v>
      </c>
      <c r="C15" s="13">
        <v>2819.9701999999993</v>
      </c>
      <c r="D15" s="23">
        <v>58</v>
      </c>
    </row>
    <row r="16" spans="1:4" x14ac:dyDescent="0.45">
      <c r="A16" s="12" t="s">
        <v>3034</v>
      </c>
      <c r="B16" s="23">
        <v>1881524.7700000005</v>
      </c>
      <c r="C16" s="23">
        <v>215023.3997353001</v>
      </c>
      <c r="D16" s="23">
        <v>1936</v>
      </c>
    </row>
    <row r="20" spans="1:5" x14ac:dyDescent="0.45">
      <c r="A20" s="11" t="s">
        <v>3033</v>
      </c>
      <c r="B20" t="s">
        <v>3031</v>
      </c>
      <c r="D20" s="19" t="s">
        <v>10</v>
      </c>
      <c r="E20" s="19" t="s">
        <v>3031</v>
      </c>
    </row>
    <row r="21" spans="1:5" x14ac:dyDescent="0.45">
      <c r="A21" s="12" t="s">
        <v>29</v>
      </c>
      <c r="B21" s="15">
        <v>0.22821863248709712</v>
      </c>
      <c r="D21" s="19" t="str">
        <f>A21</f>
        <v>Critical</v>
      </c>
      <c r="E21" s="21">
        <f>GETPIVOTDATA("Sales",$A$20,"Order Priority",A21)</f>
        <v>0.22821863248709712</v>
      </c>
    </row>
    <row r="22" spans="1:5" x14ac:dyDescent="0.45">
      <c r="A22" s="12" t="s">
        <v>70</v>
      </c>
      <c r="B22" s="15">
        <v>0.15909556694276203</v>
      </c>
      <c r="D22" s="19" t="str">
        <f t="shared" ref="D22:D25" si="0">A22</f>
        <v>High</v>
      </c>
      <c r="E22" s="21">
        <f t="shared" ref="E22:E25" si="1">GETPIVOTDATA("Sales",$A$20,"Order Priority",A22)</f>
        <v>0.15909556694276203</v>
      </c>
    </row>
    <row r="23" spans="1:5" x14ac:dyDescent="0.45">
      <c r="A23" s="12" t="s">
        <v>79</v>
      </c>
      <c r="B23" s="15">
        <v>0.19702023375435032</v>
      </c>
      <c r="D23" s="19" t="str">
        <f t="shared" si="0"/>
        <v>Low</v>
      </c>
      <c r="E23" s="21">
        <f t="shared" si="1"/>
        <v>0.19702023375435032</v>
      </c>
    </row>
    <row r="24" spans="1:5" x14ac:dyDescent="0.45">
      <c r="A24" s="12" t="s">
        <v>86</v>
      </c>
      <c r="B24" s="15">
        <v>0.19608203722983675</v>
      </c>
      <c r="D24" s="19" t="str">
        <f t="shared" si="0"/>
        <v>Medium</v>
      </c>
      <c r="E24" s="21">
        <f t="shared" si="1"/>
        <v>0.19608203722983675</v>
      </c>
    </row>
    <row r="25" spans="1:5" x14ac:dyDescent="0.45">
      <c r="A25" s="12" t="s">
        <v>147</v>
      </c>
      <c r="B25" s="15">
        <v>0.21958352958595381</v>
      </c>
      <c r="D25" s="19" t="str">
        <f t="shared" si="0"/>
        <v>Not Specified</v>
      </c>
      <c r="E25" s="21">
        <f t="shared" si="1"/>
        <v>0.21958352958595381</v>
      </c>
    </row>
    <row r="29" spans="1:5" x14ac:dyDescent="0.45">
      <c r="A29" s="11" t="s">
        <v>3033</v>
      </c>
      <c r="B29" t="s">
        <v>3031</v>
      </c>
      <c r="D29" s="18" t="s">
        <v>3036</v>
      </c>
      <c r="E29" s="18" t="s">
        <v>3031</v>
      </c>
    </row>
    <row r="30" spans="1:5" x14ac:dyDescent="0.45">
      <c r="A30" s="12" t="s">
        <v>128</v>
      </c>
      <c r="B30" s="23">
        <v>46826.45</v>
      </c>
      <c r="D30" s="19" t="str">
        <f>A30</f>
        <v>Alabama</v>
      </c>
      <c r="E30" s="20">
        <f>GETPIVOTDATA("Sales",$A$29,"State or Province",A30)</f>
        <v>46826.45</v>
      </c>
    </row>
    <row r="31" spans="1:5" x14ac:dyDescent="0.45">
      <c r="A31" s="12" t="s">
        <v>229</v>
      </c>
      <c r="B31" s="23">
        <v>14367.860000000002</v>
      </c>
      <c r="D31" s="19" t="str">
        <f t="shared" ref="D31:D78" si="2">A31</f>
        <v>Arizona</v>
      </c>
      <c r="E31" s="20">
        <f t="shared" ref="E31:E78" si="3">GETPIVOTDATA("Sales",$A$29,"State or Province",A31)</f>
        <v>14367.860000000002</v>
      </c>
    </row>
    <row r="32" spans="1:5" x14ac:dyDescent="0.45">
      <c r="A32" s="12" t="s">
        <v>333</v>
      </c>
      <c r="B32" s="23">
        <v>11724.430000000002</v>
      </c>
      <c r="D32" s="19" t="str">
        <f t="shared" si="2"/>
        <v>Arkansas</v>
      </c>
      <c r="E32" s="20">
        <f t="shared" si="3"/>
        <v>11724.430000000002</v>
      </c>
    </row>
    <row r="33" spans="1:5" x14ac:dyDescent="0.45">
      <c r="A33" s="12" t="s">
        <v>59</v>
      </c>
      <c r="B33" s="23">
        <v>284805.40999999997</v>
      </c>
      <c r="D33" s="19" t="str">
        <f t="shared" si="2"/>
        <v>California</v>
      </c>
      <c r="E33" s="20">
        <f t="shared" si="3"/>
        <v>284805.40999999997</v>
      </c>
    </row>
    <row r="34" spans="1:5" x14ac:dyDescent="0.45">
      <c r="A34" s="12" t="s">
        <v>442</v>
      </c>
      <c r="B34" s="23">
        <v>45843.450000000019</v>
      </c>
      <c r="D34" s="19" t="str">
        <f t="shared" si="2"/>
        <v>Colorado</v>
      </c>
      <c r="E34" s="20">
        <f t="shared" si="3"/>
        <v>45843.450000000019</v>
      </c>
    </row>
    <row r="35" spans="1:5" x14ac:dyDescent="0.45">
      <c r="A35" s="12" t="s">
        <v>294</v>
      </c>
      <c r="B35" s="23">
        <v>6540.54</v>
      </c>
      <c r="D35" s="19" t="str">
        <f t="shared" si="2"/>
        <v>Connecticut</v>
      </c>
      <c r="E35" s="20">
        <f t="shared" si="3"/>
        <v>6540.54</v>
      </c>
    </row>
    <row r="36" spans="1:5" x14ac:dyDescent="0.45">
      <c r="A36" s="12" t="s">
        <v>684</v>
      </c>
      <c r="B36" s="23">
        <v>1257.76</v>
      </c>
      <c r="D36" s="19" t="str">
        <f t="shared" si="2"/>
        <v>Delaware</v>
      </c>
      <c r="E36" s="20">
        <f t="shared" si="3"/>
        <v>1257.76</v>
      </c>
    </row>
    <row r="37" spans="1:5" x14ac:dyDescent="0.45">
      <c r="A37" s="12" t="s">
        <v>345</v>
      </c>
      <c r="B37" s="23">
        <v>68946.660000000018</v>
      </c>
      <c r="D37" s="19" t="str">
        <f t="shared" si="2"/>
        <v>District of Columbia</v>
      </c>
      <c r="E37" s="20">
        <f t="shared" si="3"/>
        <v>68946.660000000018</v>
      </c>
    </row>
    <row r="38" spans="1:5" x14ac:dyDescent="0.45">
      <c r="A38" s="12" t="s">
        <v>96</v>
      </c>
      <c r="B38" s="23">
        <v>81205.22000000003</v>
      </c>
      <c r="D38" s="19" t="str">
        <f t="shared" si="2"/>
        <v>Florida</v>
      </c>
      <c r="E38" s="20">
        <f t="shared" si="3"/>
        <v>81205.22000000003</v>
      </c>
    </row>
    <row r="39" spans="1:5" x14ac:dyDescent="0.45">
      <c r="A39" s="12" t="s">
        <v>252</v>
      </c>
      <c r="B39" s="23">
        <v>29050.789999999997</v>
      </c>
      <c r="D39" s="19" t="str">
        <f t="shared" si="2"/>
        <v>Georgia</v>
      </c>
      <c r="E39" s="20">
        <f t="shared" si="3"/>
        <v>29050.789999999997</v>
      </c>
    </row>
    <row r="40" spans="1:5" x14ac:dyDescent="0.45">
      <c r="A40" s="12" t="s">
        <v>184</v>
      </c>
      <c r="B40" s="23">
        <v>13922.919999999998</v>
      </c>
      <c r="D40" s="19" t="str">
        <f t="shared" si="2"/>
        <v>Idaho</v>
      </c>
      <c r="E40" s="20">
        <f t="shared" si="3"/>
        <v>13922.919999999998</v>
      </c>
    </row>
    <row r="41" spans="1:5" x14ac:dyDescent="0.45">
      <c r="A41" s="12" t="s">
        <v>75</v>
      </c>
      <c r="B41" s="23">
        <v>98971.25</v>
      </c>
      <c r="D41" s="19" t="str">
        <f t="shared" si="2"/>
        <v>Illinois</v>
      </c>
      <c r="E41" s="20">
        <f t="shared" si="3"/>
        <v>98971.25</v>
      </c>
    </row>
    <row r="42" spans="1:5" x14ac:dyDescent="0.45">
      <c r="A42" s="12" t="s">
        <v>256</v>
      </c>
      <c r="B42" s="23">
        <v>39314.550000000003</v>
      </c>
      <c r="D42" s="19" t="str">
        <f t="shared" si="2"/>
        <v>Indiana</v>
      </c>
      <c r="E42" s="20">
        <f t="shared" si="3"/>
        <v>39314.550000000003</v>
      </c>
    </row>
    <row r="43" spans="1:5" x14ac:dyDescent="0.45">
      <c r="A43" s="12" t="s">
        <v>208</v>
      </c>
      <c r="B43" s="23">
        <v>10977.689999999999</v>
      </c>
      <c r="D43" s="19" t="str">
        <f t="shared" si="2"/>
        <v>Iowa</v>
      </c>
      <c r="E43" s="20">
        <f t="shared" si="3"/>
        <v>10977.689999999999</v>
      </c>
    </row>
    <row r="44" spans="1:5" x14ac:dyDescent="0.45">
      <c r="A44" s="12" t="s">
        <v>189</v>
      </c>
      <c r="B44" s="23">
        <v>29678.21</v>
      </c>
      <c r="D44" s="19" t="str">
        <f t="shared" si="2"/>
        <v>Kansas</v>
      </c>
      <c r="E44" s="20">
        <f t="shared" si="3"/>
        <v>29678.21</v>
      </c>
    </row>
    <row r="45" spans="1:5" x14ac:dyDescent="0.45">
      <c r="A45" s="12" t="s">
        <v>364</v>
      </c>
      <c r="B45" s="23">
        <v>14737.27</v>
      </c>
      <c r="D45" s="19" t="str">
        <f t="shared" si="2"/>
        <v>Kentucky</v>
      </c>
      <c r="E45" s="20">
        <f t="shared" si="3"/>
        <v>14737.27</v>
      </c>
    </row>
    <row r="46" spans="1:5" x14ac:dyDescent="0.45">
      <c r="A46" s="12" t="s">
        <v>787</v>
      </c>
      <c r="B46" s="23">
        <v>14909.43</v>
      </c>
      <c r="D46" s="19" t="str">
        <f t="shared" si="2"/>
        <v>Louisiana</v>
      </c>
      <c r="E46" s="20">
        <f t="shared" si="3"/>
        <v>14909.43</v>
      </c>
    </row>
    <row r="47" spans="1:5" x14ac:dyDescent="0.45">
      <c r="A47" s="12" t="s">
        <v>298</v>
      </c>
      <c r="B47" s="23">
        <v>30532.710000000003</v>
      </c>
      <c r="D47" s="19" t="str">
        <f t="shared" si="2"/>
        <v>Maine</v>
      </c>
      <c r="E47" s="20">
        <f t="shared" si="3"/>
        <v>30532.710000000003</v>
      </c>
    </row>
    <row r="48" spans="1:5" x14ac:dyDescent="0.45">
      <c r="A48" s="12" t="s">
        <v>403</v>
      </c>
      <c r="B48" s="23">
        <v>15403.559999999996</v>
      </c>
      <c r="D48" s="19" t="str">
        <f t="shared" si="2"/>
        <v>Maryland</v>
      </c>
      <c r="E48" s="20">
        <f t="shared" si="3"/>
        <v>15403.559999999996</v>
      </c>
    </row>
    <row r="49" spans="1:5" x14ac:dyDescent="0.45">
      <c r="A49" s="12" t="s">
        <v>152</v>
      </c>
      <c r="B49" s="23">
        <v>59114.820000000022</v>
      </c>
      <c r="D49" s="19" t="str">
        <f t="shared" si="2"/>
        <v>Massachusetts</v>
      </c>
      <c r="E49" s="20">
        <f t="shared" si="3"/>
        <v>59114.820000000022</v>
      </c>
    </row>
    <row r="50" spans="1:5" x14ac:dyDescent="0.45">
      <c r="A50" s="12" t="s">
        <v>192</v>
      </c>
      <c r="B50" s="23">
        <v>69641.810000000012</v>
      </c>
      <c r="D50" s="19" t="str">
        <f t="shared" si="2"/>
        <v>Michigan</v>
      </c>
      <c r="E50" s="20">
        <f t="shared" si="3"/>
        <v>69641.810000000012</v>
      </c>
    </row>
    <row r="51" spans="1:5" x14ac:dyDescent="0.45">
      <c r="A51" s="12" t="s">
        <v>50</v>
      </c>
      <c r="B51" s="23">
        <v>37752.280000000006</v>
      </c>
      <c r="D51" s="19" t="str">
        <f t="shared" si="2"/>
        <v>Minnesota</v>
      </c>
      <c r="E51" s="20">
        <f t="shared" si="3"/>
        <v>37752.280000000006</v>
      </c>
    </row>
    <row r="52" spans="1:5" x14ac:dyDescent="0.45">
      <c r="A52" s="12" t="s">
        <v>38</v>
      </c>
      <c r="B52" s="23">
        <v>9689.58</v>
      </c>
      <c r="D52" s="19" t="str">
        <f t="shared" si="2"/>
        <v>Mississippi</v>
      </c>
      <c r="E52" s="20">
        <f t="shared" si="3"/>
        <v>9689.58</v>
      </c>
    </row>
    <row r="53" spans="1:5" x14ac:dyDescent="0.45">
      <c r="A53" s="12" t="s">
        <v>118</v>
      </c>
      <c r="B53" s="23">
        <v>10903.079999999998</v>
      </c>
      <c r="D53" s="19" t="str">
        <f t="shared" si="2"/>
        <v>Missouri</v>
      </c>
      <c r="E53" s="20">
        <f t="shared" si="3"/>
        <v>10903.079999999998</v>
      </c>
    </row>
    <row r="54" spans="1:5" x14ac:dyDescent="0.45">
      <c r="A54" s="12" t="s">
        <v>359</v>
      </c>
      <c r="B54" s="23">
        <v>12593.59</v>
      </c>
      <c r="D54" s="19" t="str">
        <f t="shared" si="2"/>
        <v>Montana</v>
      </c>
      <c r="E54" s="20">
        <f t="shared" si="3"/>
        <v>12593.59</v>
      </c>
    </row>
    <row r="55" spans="1:5" x14ac:dyDescent="0.45">
      <c r="A55" s="12" t="s">
        <v>225</v>
      </c>
      <c r="B55" s="23">
        <v>15764.51</v>
      </c>
      <c r="D55" s="19" t="str">
        <f t="shared" si="2"/>
        <v>Nebraska</v>
      </c>
      <c r="E55" s="20">
        <f t="shared" si="3"/>
        <v>15764.51</v>
      </c>
    </row>
    <row r="56" spans="1:5" x14ac:dyDescent="0.45">
      <c r="A56" s="12" t="s">
        <v>718</v>
      </c>
      <c r="B56" s="23">
        <v>8864.5399999999991</v>
      </c>
      <c r="D56" s="19" t="str">
        <f t="shared" si="2"/>
        <v>Nevada</v>
      </c>
      <c r="E56" s="20">
        <f t="shared" si="3"/>
        <v>8864.5399999999991</v>
      </c>
    </row>
    <row r="57" spans="1:5" x14ac:dyDescent="0.45">
      <c r="A57" s="12" t="s">
        <v>302</v>
      </c>
      <c r="B57" s="23">
        <v>7619.7</v>
      </c>
      <c r="D57" s="19" t="str">
        <f t="shared" si="2"/>
        <v>New Hampshire</v>
      </c>
      <c r="E57" s="20">
        <f t="shared" si="3"/>
        <v>7619.7</v>
      </c>
    </row>
    <row r="58" spans="1:5" x14ac:dyDescent="0.45">
      <c r="A58" s="12" t="s">
        <v>275</v>
      </c>
      <c r="B58" s="23">
        <v>21943.91</v>
      </c>
      <c r="D58" s="19" t="str">
        <f t="shared" si="2"/>
        <v>New Jersey</v>
      </c>
      <c r="E58" s="20">
        <f t="shared" si="3"/>
        <v>21943.91</v>
      </c>
    </row>
    <row r="59" spans="1:5" x14ac:dyDescent="0.45">
      <c r="A59" s="12" t="s">
        <v>654</v>
      </c>
      <c r="B59" s="23">
        <v>5593.18</v>
      </c>
      <c r="D59" s="19" t="str">
        <f t="shared" si="2"/>
        <v>New Mexico</v>
      </c>
      <c r="E59" s="20">
        <f t="shared" si="3"/>
        <v>5593.18</v>
      </c>
    </row>
    <row r="60" spans="1:5" x14ac:dyDescent="0.45">
      <c r="A60" s="12" t="s">
        <v>83</v>
      </c>
      <c r="B60" s="23">
        <v>223930.48000000013</v>
      </c>
      <c r="D60" s="19" t="str">
        <f t="shared" si="2"/>
        <v>New York</v>
      </c>
      <c r="E60" s="20">
        <f t="shared" si="3"/>
        <v>223930.48000000013</v>
      </c>
    </row>
    <row r="61" spans="1:5" x14ac:dyDescent="0.45">
      <c r="A61" s="12" t="s">
        <v>65</v>
      </c>
      <c r="B61" s="23">
        <v>38147.89</v>
      </c>
      <c r="D61" s="19" t="str">
        <f t="shared" si="2"/>
        <v>North Carolina</v>
      </c>
      <c r="E61" s="20">
        <f t="shared" si="3"/>
        <v>38147.89</v>
      </c>
    </row>
    <row r="62" spans="1:5" x14ac:dyDescent="0.45">
      <c r="A62" s="12" t="s">
        <v>590</v>
      </c>
      <c r="B62" s="23">
        <v>5300.2300000000005</v>
      </c>
      <c r="D62" s="19" t="str">
        <f t="shared" si="2"/>
        <v>North Dakota</v>
      </c>
      <c r="E62" s="20">
        <f t="shared" si="3"/>
        <v>5300.2300000000005</v>
      </c>
    </row>
    <row r="63" spans="1:5" x14ac:dyDescent="0.45">
      <c r="A63" s="12" t="s">
        <v>173</v>
      </c>
      <c r="B63" s="23">
        <v>69452.820000000007</v>
      </c>
      <c r="D63" s="19" t="str">
        <f t="shared" si="2"/>
        <v>Ohio</v>
      </c>
      <c r="E63" s="20">
        <f t="shared" si="3"/>
        <v>69452.820000000007</v>
      </c>
    </row>
    <row r="64" spans="1:5" x14ac:dyDescent="0.45">
      <c r="A64" s="12" t="s">
        <v>567</v>
      </c>
      <c r="B64" s="23">
        <v>6884.0399999999991</v>
      </c>
      <c r="D64" s="19" t="str">
        <f t="shared" si="2"/>
        <v>Oklahoma</v>
      </c>
      <c r="E64" s="20">
        <f t="shared" si="3"/>
        <v>6884.0399999999991</v>
      </c>
    </row>
    <row r="65" spans="1:5" x14ac:dyDescent="0.45">
      <c r="A65" s="12" t="s">
        <v>107</v>
      </c>
      <c r="B65" s="23">
        <v>21821.830000000005</v>
      </c>
      <c r="D65" s="19" t="str">
        <f t="shared" si="2"/>
        <v>Oregon</v>
      </c>
      <c r="E65" s="20">
        <f t="shared" si="3"/>
        <v>21821.830000000005</v>
      </c>
    </row>
    <row r="66" spans="1:5" x14ac:dyDescent="0.45">
      <c r="A66" s="12" t="s">
        <v>291</v>
      </c>
      <c r="B66" s="23">
        <v>45780.85</v>
      </c>
      <c r="D66" s="19" t="str">
        <f t="shared" si="2"/>
        <v>Pennsylvania</v>
      </c>
      <c r="E66" s="20">
        <f t="shared" si="3"/>
        <v>45780.85</v>
      </c>
    </row>
    <row r="67" spans="1:5" x14ac:dyDescent="0.45">
      <c r="A67" s="12" t="s">
        <v>601</v>
      </c>
      <c r="B67" s="23">
        <v>10027.83</v>
      </c>
      <c r="D67" s="19" t="str">
        <f t="shared" si="2"/>
        <v>Rhode Island</v>
      </c>
      <c r="E67" s="20">
        <f t="shared" si="3"/>
        <v>10027.83</v>
      </c>
    </row>
    <row r="68" spans="1:5" x14ac:dyDescent="0.45">
      <c r="A68" s="12" t="s">
        <v>385</v>
      </c>
      <c r="B68" s="23">
        <v>16544.63</v>
      </c>
      <c r="D68" s="19" t="str">
        <f t="shared" si="2"/>
        <v>South Carolina</v>
      </c>
      <c r="E68" s="20">
        <f t="shared" si="3"/>
        <v>16544.63</v>
      </c>
    </row>
    <row r="69" spans="1:5" x14ac:dyDescent="0.45">
      <c r="A69" s="12" t="s">
        <v>472</v>
      </c>
      <c r="B69" s="23">
        <v>1550.4899999999998</v>
      </c>
      <c r="D69" s="19" t="str">
        <f t="shared" si="2"/>
        <v>South Dakota</v>
      </c>
      <c r="E69" s="20">
        <f t="shared" si="3"/>
        <v>1550.4899999999998</v>
      </c>
    </row>
    <row r="70" spans="1:5" x14ac:dyDescent="0.45">
      <c r="A70" s="12" t="s">
        <v>369</v>
      </c>
      <c r="B70" s="23">
        <v>33209.760000000002</v>
      </c>
      <c r="D70" s="19" t="str">
        <f t="shared" si="2"/>
        <v>Tennessee</v>
      </c>
      <c r="E70" s="20">
        <f t="shared" si="3"/>
        <v>33209.760000000002</v>
      </c>
    </row>
    <row r="71" spans="1:5" x14ac:dyDescent="0.45">
      <c r="A71" s="12" t="s">
        <v>236</v>
      </c>
      <c r="B71" s="23">
        <v>91937.130000000019</v>
      </c>
      <c r="D71" s="19" t="str">
        <f t="shared" si="2"/>
        <v>Texas</v>
      </c>
      <c r="E71" s="20">
        <f t="shared" si="3"/>
        <v>91937.130000000019</v>
      </c>
    </row>
    <row r="72" spans="1:5" x14ac:dyDescent="0.45">
      <c r="A72" s="12" t="s">
        <v>114</v>
      </c>
      <c r="B72" s="23">
        <v>26981.67</v>
      </c>
      <c r="D72" s="19" t="str">
        <f t="shared" si="2"/>
        <v>Utah</v>
      </c>
      <c r="E72" s="20">
        <f t="shared" si="3"/>
        <v>26981.67</v>
      </c>
    </row>
    <row r="73" spans="1:5" x14ac:dyDescent="0.45">
      <c r="A73" s="12" t="s">
        <v>139</v>
      </c>
      <c r="B73" s="23">
        <v>13491</v>
      </c>
      <c r="D73" s="19" t="str">
        <f t="shared" si="2"/>
        <v>Vermont</v>
      </c>
      <c r="E73" s="20">
        <f t="shared" si="3"/>
        <v>13491</v>
      </c>
    </row>
    <row r="74" spans="1:5" x14ac:dyDescent="0.45">
      <c r="A74" s="12" t="s">
        <v>169</v>
      </c>
      <c r="B74" s="23">
        <v>45282.869999999995</v>
      </c>
      <c r="D74" s="19" t="str">
        <f t="shared" si="2"/>
        <v>Virginia</v>
      </c>
      <c r="E74" s="20">
        <f t="shared" si="3"/>
        <v>45282.869999999995</v>
      </c>
    </row>
    <row r="75" spans="1:5" x14ac:dyDescent="0.45">
      <c r="A75" s="12" t="s">
        <v>90</v>
      </c>
      <c r="B75" s="23">
        <v>78048.64999999998</v>
      </c>
      <c r="D75" s="19" t="str">
        <f t="shared" si="2"/>
        <v>Washington</v>
      </c>
      <c r="E75" s="20">
        <f t="shared" si="3"/>
        <v>78048.64999999998</v>
      </c>
    </row>
    <row r="76" spans="1:5" x14ac:dyDescent="0.45">
      <c r="A76" s="12" t="s">
        <v>218</v>
      </c>
      <c r="B76" s="23">
        <v>10681.55</v>
      </c>
      <c r="D76" s="19" t="str">
        <f t="shared" si="2"/>
        <v>West Virginia</v>
      </c>
      <c r="E76" s="20">
        <f t="shared" si="3"/>
        <v>10681.55</v>
      </c>
    </row>
    <row r="77" spans="1:5" x14ac:dyDescent="0.45">
      <c r="A77" s="12" t="s">
        <v>200</v>
      </c>
      <c r="B77" s="23">
        <v>22770.350000000002</v>
      </c>
      <c r="D77" s="19" t="str">
        <f t="shared" si="2"/>
        <v>Wisconsin</v>
      </c>
      <c r="E77" s="20">
        <f t="shared" si="3"/>
        <v>22770.350000000002</v>
      </c>
    </row>
    <row r="78" spans="1:5" x14ac:dyDescent="0.45">
      <c r="A78" s="12" t="s">
        <v>553</v>
      </c>
      <c r="B78" s="23">
        <v>1183.54</v>
      </c>
      <c r="D78" s="19" t="str">
        <f t="shared" si="2"/>
        <v>Wyoming</v>
      </c>
      <c r="E78" s="20">
        <f t="shared" si="3"/>
        <v>1183.54</v>
      </c>
    </row>
    <row r="79" spans="1:5" x14ac:dyDescent="0.45">
      <c r="A79" s="12" t="s">
        <v>3034</v>
      </c>
      <c r="B79" s="23">
        <v>1881524.7700000003</v>
      </c>
    </row>
    <row r="82" spans="1:6" x14ac:dyDescent="0.45">
      <c r="A82" s="11" t="s">
        <v>3031</v>
      </c>
      <c r="B82" s="11" t="s">
        <v>3042</v>
      </c>
    </row>
    <row r="83" spans="1:6" x14ac:dyDescent="0.45">
      <c r="A83" s="11" t="s">
        <v>3033</v>
      </c>
      <c r="B83" t="s">
        <v>42</v>
      </c>
      <c r="C83" t="s">
        <v>78</v>
      </c>
      <c r="D83" t="s">
        <v>28</v>
      </c>
      <c r="E83" t="s">
        <v>53</v>
      </c>
      <c r="F83" t="s">
        <v>3034</v>
      </c>
    </row>
    <row r="84" spans="1:6" x14ac:dyDescent="0.45">
      <c r="A84" s="12" t="s">
        <v>1416</v>
      </c>
      <c r="B84" s="13">
        <v>30828.530000000002</v>
      </c>
      <c r="C84" s="13">
        <v>37183.189999999995</v>
      </c>
      <c r="D84" s="13">
        <v>38670.019999999997</v>
      </c>
      <c r="E84" s="13">
        <v>34293.85</v>
      </c>
      <c r="F84" s="13">
        <v>140975.59</v>
      </c>
    </row>
    <row r="85" spans="1:6" x14ac:dyDescent="0.45">
      <c r="A85" s="12" t="s">
        <v>974</v>
      </c>
      <c r="B85" s="13">
        <v>50564.530000000006</v>
      </c>
      <c r="C85" s="13">
        <v>69070.37000000001</v>
      </c>
      <c r="D85" s="13">
        <v>19603.240000000002</v>
      </c>
      <c r="E85" s="13">
        <v>126973.92</v>
      </c>
      <c r="F85" s="13">
        <v>266212.06</v>
      </c>
    </row>
    <row r="86" spans="1:6" x14ac:dyDescent="0.45">
      <c r="A86" s="12" t="s">
        <v>2275</v>
      </c>
      <c r="B86" s="13">
        <v>56192.7</v>
      </c>
      <c r="C86" s="13">
        <v>49884.26</v>
      </c>
      <c r="D86" s="13">
        <v>74902.670000000027</v>
      </c>
      <c r="E86" s="13">
        <v>61755.369999999995</v>
      </c>
      <c r="F86" s="13">
        <v>242735</v>
      </c>
    </row>
    <row r="87" spans="1:6" x14ac:dyDescent="0.45">
      <c r="A87" s="12" t="s">
        <v>40</v>
      </c>
      <c r="B87" s="13">
        <v>67244.87999999999</v>
      </c>
      <c r="C87" s="13">
        <v>95489.51999999999</v>
      </c>
      <c r="D87" s="13">
        <v>49732.30999999999</v>
      </c>
      <c r="E87" s="13">
        <v>55764.399999999987</v>
      </c>
      <c r="F87" s="13">
        <v>268231.10999999993</v>
      </c>
    </row>
    <row r="88" spans="1:6" x14ac:dyDescent="0.45">
      <c r="A88" s="12" t="s">
        <v>2594</v>
      </c>
      <c r="B88" s="13">
        <v>73246.770000000048</v>
      </c>
      <c r="C88" s="13">
        <v>54969.030000000006</v>
      </c>
      <c r="D88" s="13">
        <v>48810.340000000011</v>
      </c>
      <c r="E88" s="13">
        <v>94909.389999999985</v>
      </c>
      <c r="F88" s="13">
        <v>271935.53000000003</v>
      </c>
    </row>
    <row r="89" spans="1:6" x14ac:dyDescent="0.45">
      <c r="A89" s="12" t="s">
        <v>1932</v>
      </c>
      <c r="B89" s="13">
        <v>87017.090000000011</v>
      </c>
      <c r="C89" s="13">
        <v>139875.63</v>
      </c>
      <c r="D89" s="13">
        <v>33620.189999999995</v>
      </c>
      <c r="E89" s="13">
        <v>78036.479999999996</v>
      </c>
      <c r="F89" s="13">
        <v>338549.39</v>
      </c>
    </row>
    <row r="90" spans="1:6" x14ac:dyDescent="0.45">
      <c r="A90" s="12" t="s">
        <v>1831</v>
      </c>
      <c r="B90" s="13">
        <v>17438.71</v>
      </c>
      <c r="C90" s="13">
        <v>38462.17</v>
      </c>
      <c r="D90" s="13">
        <v>7035.8099999999995</v>
      </c>
      <c r="E90" s="13">
        <v>20636.589999999993</v>
      </c>
      <c r="F90" s="13">
        <v>83573.279999999984</v>
      </c>
    </row>
    <row r="91" spans="1:6" x14ac:dyDescent="0.45">
      <c r="A91" s="12" t="s">
        <v>690</v>
      </c>
      <c r="B91" s="13">
        <v>14213.8</v>
      </c>
      <c r="C91" s="13">
        <v>43889.29</v>
      </c>
      <c r="D91" s="13">
        <v>6152.4400000000014</v>
      </c>
      <c r="E91" s="13">
        <v>6021.17</v>
      </c>
      <c r="F91" s="13">
        <v>70276.7</v>
      </c>
    </row>
    <row r="92" spans="1:6" x14ac:dyDescent="0.45">
      <c r="A92" s="12" t="s">
        <v>2990</v>
      </c>
      <c r="B92" s="13">
        <v>18064.099999999999</v>
      </c>
      <c r="C92" s="13">
        <v>15175.750000000002</v>
      </c>
      <c r="D92" s="13">
        <v>6384.12</v>
      </c>
      <c r="E92" s="13">
        <v>9647.7100000000009</v>
      </c>
      <c r="F92" s="13">
        <v>49271.68</v>
      </c>
    </row>
    <row r="93" spans="1:6" x14ac:dyDescent="0.45">
      <c r="A93" s="12" t="s">
        <v>2941</v>
      </c>
      <c r="B93" s="13">
        <v>6867.3</v>
      </c>
      <c r="C93" s="13">
        <v>3551.54</v>
      </c>
      <c r="D93" s="13">
        <v>11873.71</v>
      </c>
      <c r="E93" s="13">
        <v>15191.34</v>
      </c>
      <c r="F93" s="13">
        <v>37483.89</v>
      </c>
    </row>
    <row r="94" spans="1:6" x14ac:dyDescent="0.45">
      <c r="A94" s="12" t="s">
        <v>2882</v>
      </c>
      <c r="B94" s="13">
        <v>13713.789999999999</v>
      </c>
      <c r="C94" s="13">
        <v>24639.29</v>
      </c>
      <c r="D94" s="13">
        <v>31334.599999999991</v>
      </c>
      <c r="E94" s="13">
        <v>6932.7699999999995</v>
      </c>
      <c r="F94" s="13">
        <v>76620.45</v>
      </c>
    </row>
    <row r="95" spans="1:6" x14ac:dyDescent="0.45">
      <c r="A95" s="12" t="s">
        <v>851</v>
      </c>
      <c r="B95" s="13">
        <v>6053.4199999999992</v>
      </c>
      <c r="C95" s="13">
        <v>12534.15</v>
      </c>
      <c r="D95" s="13">
        <v>13208.87</v>
      </c>
      <c r="E95" s="13">
        <v>3863.65</v>
      </c>
      <c r="F95" s="13">
        <v>35660.090000000004</v>
      </c>
    </row>
    <row r="98" spans="1:2" x14ac:dyDescent="0.45">
      <c r="A98" s="11" t="s">
        <v>3044</v>
      </c>
      <c r="B98" t="s">
        <v>3043</v>
      </c>
    </row>
    <row r="100" spans="1:2" x14ac:dyDescent="0.45">
      <c r="A100" s="11" t="s">
        <v>3033</v>
      </c>
      <c r="B100" t="s">
        <v>3040</v>
      </c>
    </row>
    <row r="101" spans="1:2" x14ac:dyDescent="0.45">
      <c r="A101" s="12" t="s">
        <v>2176</v>
      </c>
      <c r="B101" s="23">
        <v>5</v>
      </c>
    </row>
    <row r="102" spans="1:2" x14ac:dyDescent="0.45">
      <c r="A102" s="12" t="s">
        <v>2533</v>
      </c>
      <c r="B102" s="23">
        <v>5</v>
      </c>
    </row>
    <row r="103" spans="1:2" x14ac:dyDescent="0.45">
      <c r="A103" s="12" t="s">
        <v>632</v>
      </c>
      <c r="B103" s="23">
        <v>5</v>
      </c>
    </row>
    <row r="104" spans="1:2" x14ac:dyDescent="0.45">
      <c r="A104" s="12" t="s">
        <v>1900</v>
      </c>
      <c r="B104" s="23">
        <v>5</v>
      </c>
    </row>
    <row r="105" spans="1:2" x14ac:dyDescent="0.45">
      <c r="A105" s="12" t="s">
        <v>463</v>
      </c>
      <c r="B105" s="23">
        <v>5</v>
      </c>
    </row>
    <row r="106" spans="1:2" x14ac:dyDescent="0.45">
      <c r="A106" s="12" t="s">
        <v>646</v>
      </c>
      <c r="B106" s="23">
        <v>5</v>
      </c>
    </row>
    <row r="107" spans="1:2" x14ac:dyDescent="0.45">
      <c r="A107" s="12" t="s">
        <v>238</v>
      </c>
      <c r="B107" s="23">
        <v>5</v>
      </c>
    </row>
    <row r="108" spans="1:2" x14ac:dyDescent="0.45">
      <c r="A108" s="12" t="s">
        <v>327</v>
      </c>
      <c r="B108" s="23">
        <v>5</v>
      </c>
    </row>
    <row r="109" spans="1:2" x14ac:dyDescent="0.45">
      <c r="A109" s="12" t="s">
        <v>176</v>
      </c>
      <c r="B109" s="23">
        <v>6</v>
      </c>
    </row>
    <row r="110" spans="1:2" x14ac:dyDescent="0.45">
      <c r="A110" s="12" t="s">
        <v>1567</v>
      </c>
      <c r="B110" s="23">
        <v>6</v>
      </c>
    </row>
    <row r="111" spans="1:2" x14ac:dyDescent="0.45">
      <c r="A111" s="12" t="s">
        <v>1122</v>
      </c>
      <c r="B111" s="23">
        <v>6</v>
      </c>
    </row>
    <row r="112" spans="1:2" x14ac:dyDescent="0.45">
      <c r="A112" s="12" t="s">
        <v>907</v>
      </c>
      <c r="B112" s="23">
        <v>7</v>
      </c>
    </row>
    <row r="113" spans="1:5" x14ac:dyDescent="0.45">
      <c r="A113" s="12" t="s">
        <v>550</v>
      </c>
      <c r="B113" s="23">
        <v>7</v>
      </c>
    </row>
    <row r="114" spans="1:5" x14ac:dyDescent="0.45">
      <c r="A114" s="12" t="s">
        <v>1266</v>
      </c>
      <c r="B114" s="23">
        <v>7</v>
      </c>
    </row>
    <row r="115" spans="1:5" x14ac:dyDescent="0.45">
      <c r="A115" s="12" t="s">
        <v>728</v>
      </c>
      <c r="B115" s="23">
        <v>7</v>
      </c>
    </row>
    <row r="116" spans="1:5" x14ac:dyDescent="0.45">
      <c r="A116" s="12" t="s">
        <v>1185</v>
      </c>
      <c r="B116" s="23">
        <v>8</v>
      </c>
    </row>
    <row r="117" spans="1:5" x14ac:dyDescent="0.45">
      <c r="A117" s="12" t="s">
        <v>507</v>
      </c>
      <c r="B117" s="23">
        <v>9</v>
      </c>
    </row>
    <row r="124" spans="1:5" x14ac:dyDescent="0.45">
      <c r="D124" s="22"/>
      <c r="E124" s="22"/>
    </row>
    <row r="125" spans="1:5" x14ac:dyDescent="0.45">
      <c r="E125" s="22"/>
    </row>
    <row r="126" spans="1:5" x14ac:dyDescent="0.45">
      <c r="E126" s="22"/>
    </row>
    <row r="127" spans="1:5" x14ac:dyDescent="0.45">
      <c r="E127" s="22"/>
    </row>
    <row r="128" spans="1:5" x14ac:dyDescent="0.45">
      <c r="E128" s="22"/>
    </row>
    <row r="129" spans="5:5" x14ac:dyDescent="0.45">
      <c r="E129" s="22"/>
    </row>
    <row r="130" spans="5:5" x14ac:dyDescent="0.45">
      <c r="E130" s="22"/>
    </row>
    <row r="131" spans="5:5" x14ac:dyDescent="0.45">
      <c r="E131" s="22"/>
    </row>
    <row r="132" spans="5:5" x14ac:dyDescent="0.45">
      <c r="E132" s="22"/>
    </row>
    <row r="133" spans="5:5" x14ac:dyDescent="0.45">
      <c r="E133" s="22"/>
    </row>
    <row r="134" spans="5:5" x14ac:dyDescent="0.45">
      <c r="E134" s="22"/>
    </row>
    <row r="135" spans="5:5" x14ac:dyDescent="0.45">
      <c r="E135" s="22"/>
    </row>
    <row r="136" spans="5:5" x14ac:dyDescent="0.45">
      <c r="E136" s="22"/>
    </row>
    <row r="137" spans="5:5" x14ac:dyDescent="0.45">
      <c r="E137" s="22"/>
    </row>
    <row r="138" spans="5:5" x14ac:dyDescent="0.45">
      <c r="E138" s="22"/>
    </row>
    <row r="139" spans="5:5" x14ac:dyDescent="0.45">
      <c r="E139" s="22"/>
    </row>
    <row r="140" spans="5:5" x14ac:dyDescent="0.45">
      <c r="E140" s="22"/>
    </row>
    <row r="141" spans="5:5" x14ac:dyDescent="0.45">
      <c r="E141" s="22"/>
    </row>
  </sheetData>
  <pageMargins left="0.7" right="0.7" top="0.75" bottom="0.75" header="0.3" footer="0.3"/>
  <pageSetup orientation="portrait" r:id="rId6"/>
  <drawing r:id="rId7"/>
  <extLst>
    <ext xmlns:x14="http://schemas.microsoft.com/office/spreadsheetml/2009/9/main" uri="{A8765BA9-456A-4dab-B4F3-ACF838C121DE}">
      <x14:slicerList>
        <x14:slicer r:id="rId8"/>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D688E-143C-40E6-95F1-5C60D77F7D25}">
  <dimension ref="A3:Q22"/>
  <sheetViews>
    <sheetView zoomScaleNormal="100" workbookViewId="0"/>
  </sheetViews>
  <sheetFormatPr defaultRowHeight="14.25" x14ac:dyDescent="0.45"/>
  <cols>
    <col min="1" max="1" width="12.06640625" bestFit="1" customWidth="1"/>
    <col min="2" max="2" width="11.06640625" bestFit="1" customWidth="1"/>
    <col min="4" max="4" width="12.06640625" bestFit="1" customWidth="1"/>
    <col min="5" max="5" width="11.73046875" bestFit="1" customWidth="1"/>
    <col min="7" max="7" width="12.06640625" bestFit="1" customWidth="1"/>
    <col min="8" max="8" width="25.33203125" bestFit="1" customWidth="1"/>
    <col min="10" max="10" width="12.06640625" bestFit="1" customWidth="1"/>
    <col min="11" max="11" width="15.19921875" bestFit="1" customWidth="1"/>
    <col min="13" max="13" width="12.06640625" bestFit="1" customWidth="1"/>
    <col min="14" max="14" width="17.73046875" bestFit="1" customWidth="1"/>
    <col min="16" max="16" width="26.19921875" bestFit="1" customWidth="1"/>
    <col min="17" max="17" width="19.33203125" bestFit="1" customWidth="1"/>
    <col min="18" max="18" width="18.06640625" bestFit="1" customWidth="1"/>
  </cols>
  <sheetData>
    <row r="3" spans="1:17" x14ac:dyDescent="0.45">
      <c r="A3" s="11" t="s">
        <v>3033</v>
      </c>
      <c r="B3" t="s">
        <v>3031</v>
      </c>
      <c r="D3" s="11" t="s">
        <v>3033</v>
      </c>
      <c r="E3" t="s">
        <v>3032</v>
      </c>
      <c r="G3" s="11" t="s">
        <v>3033</v>
      </c>
      <c r="H3" t="s">
        <v>3037</v>
      </c>
      <c r="J3" s="11" t="s">
        <v>3033</v>
      </c>
      <c r="K3" t="s">
        <v>3038</v>
      </c>
      <c r="M3" s="11" t="s">
        <v>3033</v>
      </c>
      <c r="N3" t="s">
        <v>3039</v>
      </c>
      <c r="P3" s="11" t="s">
        <v>3033</v>
      </c>
      <c r="Q3" t="s">
        <v>3041</v>
      </c>
    </row>
    <row r="4" spans="1:17" x14ac:dyDescent="0.45">
      <c r="A4" s="12" t="s">
        <v>1416</v>
      </c>
      <c r="B4" s="23">
        <v>140975.59000000014</v>
      </c>
      <c r="D4" s="12" t="s">
        <v>1416</v>
      </c>
      <c r="E4" s="14">
        <v>2199.1872277000029</v>
      </c>
      <c r="G4" s="12" t="s">
        <v>1416</v>
      </c>
      <c r="H4" s="23">
        <v>2629</v>
      </c>
      <c r="J4" s="12" t="s">
        <v>1416</v>
      </c>
      <c r="K4" s="23">
        <v>263</v>
      </c>
      <c r="M4" s="12" t="s">
        <v>1416</v>
      </c>
      <c r="N4" s="23">
        <v>1.5599773178463028E-2</v>
      </c>
      <c r="P4" s="12" t="s">
        <v>63</v>
      </c>
      <c r="Q4" s="23">
        <v>100</v>
      </c>
    </row>
    <row r="5" spans="1:17" x14ac:dyDescent="0.45">
      <c r="A5" s="12" t="s">
        <v>974</v>
      </c>
      <c r="B5" s="23">
        <v>266212.05999999976</v>
      </c>
      <c r="D5" s="12" t="s">
        <v>974</v>
      </c>
      <c r="E5" s="14">
        <v>41451.22197649999</v>
      </c>
      <c r="G5" s="12" t="s">
        <v>974</v>
      </c>
      <c r="H5" s="23">
        <v>3098</v>
      </c>
      <c r="J5" s="12" t="s">
        <v>974</v>
      </c>
      <c r="K5" s="23">
        <v>252</v>
      </c>
      <c r="M5" s="12" t="s">
        <v>974</v>
      </c>
      <c r="N5" s="23">
        <v>0.15570752871413873</v>
      </c>
      <c r="P5" s="12" t="s">
        <v>46</v>
      </c>
      <c r="Q5" s="23">
        <v>200</v>
      </c>
    </row>
    <row r="6" spans="1:17" x14ac:dyDescent="0.45">
      <c r="A6" s="12" t="s">
        <v>2275</v>
      </c>
      <c r="B6" s="23">
        <v>242735.00000000009</v>
      </c>
      <c r="D6" s="12" t="s">
        <v>2275</v>
      </c>
      <c r="E6" s="14">
        <v>-12957.24062430001</v>
      </c>
      <c r="G6" s="12" t="s">
        <v>2275</v>
      </c>
      <c r="H6" s="23">
        <v>3348</v>
      </c>
      <c r="J6" s="12" t="s">
        <v>2275</v>
      </c>
      <c r="K6" s="23">
        <v>281</v>
      </c>
      <c r="M6" s="12" t="s">
        <v>2275</v>
      </c>
      <c r="N6" s="23">
        <v>-5.3380190843100521E-2</v>
      </c>
      <c r="P6" s="12" t="s">
        <v>88</v>
      </c>
      <c r="Q6" s="23">
        <v>43</v>
      </c>
    </row>
    <row r="7" spans="1:17" x14ac:dyDescent="0.45">
      <c r="A7" s="12" t="s">
        <v>40</v>
      </c>
      <c r="B7" s="23">
        <v>268231.11000000004</v>
      </c>
      <c r="D7" s="12" t="s">
        <v>40</v>
      </c>
      <c r="E7" s="14">
        <v>20389.528506000013</v>
      </c>
      <c r="G7" s="12" t="s">
        <v>40</v>
      </c>
      <c r="H7" s="23">
        <v>3003</v>
      </c>
      <c r="J7" s="12" t="s">
        <v>40</v>
      </c>
      <c r="K7" s="23">
        <v>242</v>
      </c>
      <c r="M7" s="12" t="s">
        <v>40</v>
      </c>
      <c r="N7" s="23">
        <v>7.6014778845004252E-2</v>
      </c>
      <c r="P7" s="12" t="s">
        <v>80</v>
      </c>
      <c r="Q7" s="23">
        <v>84</v>
      </c>
    </row>
    <row r="8" spans="1:17" x14ac:dyDescent="0.45">
      <c r="A8" s="12" t="s">
        <v>2594</v>
      </c>
      <c r="B8" s="23">
        <v>271935.52999999991</v>
      </c>
      <c r="D8" s="12" t="s">
        <v>2594</v>
      </c>
      <c r="E8" s="14">
        <v>51063.940606400036</v>
      </c>
      <c r="G8" s="12" t="s">
        <v>2594</v>
      </c>
      <c r="H8" s="23">
        <v>4721</v>
      </c>
      <c r="J8" s="12" t="s">
        <v>2594</v>
      </c>
      <c r="K8" s="23">
        <v>264</v>
      </c>
      <c r="M8" s="12" t="s">
        <v>2594</v>
      </c>
      <c r="N8" s="23">
        <v>0.1877795836623484</v>
      </c>
      <c r="P8" s="12" t="s">
        <v>93</v>
      </c>
      <c r="Q8" s="23">
        <v>174</v>
      </c>
    </row>
    <row r="9" spans="1:17" x14ac:dyDescent="0.45">
      <c r="A9" s="12" t="s">
        <v>1932</v>
      </c>
      <c r="B9" s="23">
        <v>338549.39</v>
      </c>
      <c r="D9" s="12" t="s">
        <v>1932</v>
      </c>
      <c r="E9" s="14">
        <v>62303.827288</v>
      </c>
      <c r="G9" s="12" t="s">
        <v>1932</v>
      </c>
      <c r="H9" s="23">
        <v>3278</v>
      </c>
      <c r="J9" s="12" t="s">
        <v>1932</v>
      </c>
      <c r="K9" s="23">
        <v>250</v>
      </c>
      <c r="M9" s="12" t="s">
        <v>1932</v>
      </c>
      <c r="N9" s="23">
        <v>0.18403172218978153</v>
      </c>
      <c r="P9" s="12" t="s">
        <v>161</v>
      </c>
      <c r="Q9" s="23">
        <v>18</v>
      </c>
    </row>
    <row r="10" spans="1:17" x14ac:dyDescent="0.45">
      <c r="A10" s="12" t="s">
        <v>1831</v>
      </c>
      <c r="B10" s="23">
        <v>83573.27999999997</v>
      </c>
      <c r="D10" s="12" t="s">
        <v>1831</v>
      </c>
      <c r="E10" s="14">
        <v>11430.187188</v>
      </c>
      <c r="G10" s="12" t="s">
        <v>1831</v>
      </c>
      <c r="H10" s="23">
        <v>1062</v>
      </c>
      <c r="J10" s="12" t="s">
        <v>1831</v>
      </c>
      <c r="K10" s="23">
        <v>70</v>
      </c>
      <c r="M10" s="12" t="s">
        <v>1831</v>
      </c>
      <c r="N10" s="23">
        <v>0.13676844067864757</v>
      </c>
      <c r="P10" s="12" t="s">
        <v>423</v>
      </c>
      <c r="Q10" s="23">
        <v>55</v>
      </c>
    </row>
    <row r="11" spans="1:17" x14ac:dyDescent="0.45">
      <c r="A11" s="12" t="s">
        <v>690</v>
      </c>
      <c r="B11" s="23">
        <v>70276.7</v>
      </c>
      <c r="D11" s="12" t="s">
        <v>690</v>
      </c>
      <c r="E11" s="14">
        <v>15437.20256</v>
      </c>
      <c r="G11" s="12" t="s">
        <v>690</v>
      </c>
      <c r="H11" s="23">
        <v>674</v>
      </c>
      <c r="J11" s="12" t="s">
        <v>690</v>
      </c>
      <c r="K11" s="23">
        <v>73</v>
      </c>
      <c r="M11" s="12" t="s">
        <v>690</v>
      </c>
      <c r="N11" s="23">
        <v>0.21966316802012617</v>
      </c>
      <c r="P11" s="12" t="s">
        <v>121</v>
      </c>
      <c r="Q11" s="23">
        <v>71</v>
      </c>
    </row>
    <row r="12" spans="1:17" x14ac:dyDescent="0.45">
      <c r="A12" s="12" t="s">
        <v>2990</v>
      </c>
      <c r="B12" s="23">
        <v>49271.679999999993</v>
      </c>
      <c r="D12" s="12" t="s">
        <v>2990</v>
      </c>
      <c r="E12" s="14">
        <v>6002.0904999999993</v>
      </c>
      <c r="G12" s="12" t="s">
        <v>2990</v>
      </c>
      <c r="H12" s="23">
        <v>977</v>
      </c>
      <c r="J12" s="12" t="s">
        <v>2990</v>
      </c>
      <c r="K12" s="23">
        <v>61</v>
      </c>
      <c r="M12" s="12" t="s">
        <v>2990</v>
      </c>
      <c r="N12" s="23">
        <v>0.12181623399080364</v>
      </c>
      <c r="P12" s="12" t="s">
        <v>99</v>
      </c>
      <c r="Q12" s="23">
        <v>185</v>
      </c>
    </row>
    <row r="13" spans="1:17" x14ac:dyDescent="0.45">
      <c r="A13" s="12" t="s">
        <v>2941</v>
      </c>
      <c r="B13" s="23">
        <v>37483.890000000014</v>
      </c>
      <c r="D13" s="12" t="s">
        <v>2941</v>
      </c>
      <c r="E13" s="14">
        <v>12243.390259999998</v>
      </c>
      <c r="G13" s="12" t="s">
        <v>2941</v>
      </c>
      <c r="H13" s="23">
        <v>614</v>
      </c>
      <c r="J13" s="12" t="s">
        <v>2941</v>
      </c>
      <c r="K13" s="23">
        <v>49</v>
      </c>
      <c r="M13" s="12" t="s">
        <v>2941</v>
      </c>
      <c r="N13" s="23">
        <v>0.32663072749386451</v>
      </c>
      <c r="P13" s="12" t="s">
        <v>72</v>
      </c>
      <c r="Q13" s="23">
        <v>95</v>
      </c>
    </row>
    <row r="14" spans="1:17" x14ac:dyDescent="0.45">
      <c r="A14" s="12" t="s">
        <v>2882</v>
      </c>
      <c r="B14" s="23">
        <v>76620.45</v>
      </c>
      <c r="D14" s="12" t="s">
        <v>2882</v>
      </c>
      <c r="E14" s="14">
        <v>2640.0940470000005</v>
      </c>
      <c r="G14" s="12" t="s">
        <v>2882</v>
      </c>
      <c r="H14" s="23">
        <v>907</v>
      </c>
      <c r="J14" s="12" t="s">
        <v>2882</v>
      </c>
      <c r="K14" s="23">
        <v>73</v>
      </c>
      <c r="M14" s="12" t="s">
        <v>2882</v>
      </c>
      <c r="N14" s="23">
        <v>3.445678075500732E-2</v>
      </c>
      <c r="P14" s="12" t="s">
        <v>55</v>
      </c>
      <c r="Q14" s="23">
        <v>284</v>
      </c>
    </row>
    <row r="15" spans="1:17" x14ac:dyDescent="0.45">
      <c r="A15" s="12" t="s">
        <v>851</v>
      </c>
      <c r="B15" s="23">
        <v>35660.089999999997</v>
      </c>
      <c r="D15" s="12" t="s">
        <v>851</v>
      </c>
      <c r="E15" s="14">
        <v>2819.9701999999993</v>
      </c>
      <c r="G15" s="12" t="s">
        <v>851</v>
      </c>
      <c r="H15" s="23">
        <v>791</v>
      </c>
      <c r="J15" s="12" t="s">
        <v>851</v>
      </c>
      <c r="K15" s="23">
        <v>58</v>
      </c>
      <c r="M15" s="12" t="s">
        <v>851</v>
      </c>
      <c r="N15" s="23">
        <v>7.9079166653813815E-2</v>
      </c>
      <c r="P15" s="12" t="s">
        <v>105</v>
      </c>
      <c r="Q15" s="23">
        <v>161</v>
      </c>
    </row>
    <row r="16" spans="1:17" x14ac:dyDescent="0.45">
      <c r="A16" s="12" t="s">
        <v>3034</v>
      </c>
      <c r="B16" s="23">
        <v>1881524.77</v>
      </c>
      <c r="D16" s="12" t="s">
        <v>3034</v>
      </c>
      <c r="E16" s="23">
        <v>215023.39973530004</v>
      </c>
      <c r="G16" s="12" t="s">
        <v>3034</v>
      </c>
      <c r="H16" s="23">
        <v>25102</v>
      </c>
      <c r="J16" s="12" t="s">
        <v>3034</v>
      </c>
      <c r="K16" s="23">
        <v>1936</v>
      </c>
      <c r="M16" s="12" t="s">
        <v>3034</v>
      </c>
      <c r="N16" s="23">
        <v>0.11428146105953207</v>
      </c>
      <c r="P16" s="12" t="s">
        <v>409</v>
      </c>
      <c r="Q16" s="23">
        <v>34</v>
      </c>
    </row>
    <row r="17" spans="2:17" x14ac:dyDescent="0.45">
      <c r="B17" s="16">
        <f>GETPIVOTDATA("Sales",$A$3)</f>
        <v>1881524.77</v>
      </c>
      <c r="E17" s="16">
        <f>GETPIVOTDATA("Profit",$D$3)</f>
        <v>215023.39973530004</v>
      </c>
      <c r="H17" s="17">
        <f>GETPIVOTDATA("Quantity ordered new",$G$3)</f>
        <v>25102</v>
      </c>
      <c r="K17" s="17">
        <f>GETPIVOTDATA("Order ID",$J$3)</f>
        <v>1936</v>
      </c>
      <c r="N17" s="15">
        <f>GETPIVOTDATA("Profit Margin",$M$3)</f>
        <v>0.11428146105953207</v>
      </c>
      <c r="P17" s="12" t="s">
        <v>519</v>
      </c>
      <c r="Q17" s="23">
        <v>36</v>
      </c>
    </row>
    <row r="18" spans="2:17" x14ac:dyDescent="0.45">
      <c r="P18" s="12" t="s">
        <v>187</v>
      </c>
      <c r="Q18" s="23">
        <v>127</v>
      </c>
    </row>
    <row r="19" spans="2:17" x14ac:dyDescent="0.45">
      <c r="P19" s="12" t="s">
        <v>33</v>
      </c>
      <c r="Q19" s="23">
        <v>75</v>
      </c>
    </row>
    <row r="20" spans="2:17" x14ac:dyDescent="0.45">
      <c r="P20" s="12" t="s">
        <v>234</v>
      </c>
      <c r="Q20" s="23">
        <v>194</v>
      </c>
    </row>
    <row r="21" spans="2:17" x14ac:dyDescent="0.45">
      <c r="P21" s="12" t="s">
        <v>3034</v>
      </c>
      <c r="Q21" s="23">
        <v>1936</v>
      </c>
    </row>
    <row r="22" spans="2:17" x14ac:dyDescent="0.45">
      <c r="Q22" s="17">
        <f>GETPIVOTDATA("Delivery Days",$P$3)</f>
        <v>1936</v>
      </c>
    </row>
  </sheetData>
  <pageMargins left="0.7" right="0.7" top="0.75" bottom="0.75" header="0.3" footer="0.3"/>
  <drawing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Cleaned Data</vt:lpstr>
      <vt:lpstr>Pivot tables and charts</vt:lpstr>
      <vt:lpstr>KPI and Line charts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lil Mannat</dc:creator>
  <cp:lastModifiedBy>Jasbir Singh</cp:lastModifiedBy>
  <dcterms:created xsi:type="dcterms:W3CDTF">2015-06-05T18:17:20Z</dcterms:created>
  <dcterms:modified xsi:type="dcterms:W3CDTF">2023-11-04T15:23:06Z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2023-11-02T10:50:29Z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856fbaa5-55cd-4b74-b7ac-9105578b9279</vt:lpwstr>
  </property>
  <property fmtid="{D5CDD505-2E9C-101B-9397-08002B2CF9AE}" pid="7" name="MSIP_Label_defa4170-0d19-0005-0004-bc88714345d2_ActionId">
    <vt:lpwstr>9de59173-5bed-4401-a736-f5c912241c98</vt:lpwstr>
  </property>
  <property fmtid="{D5CDD505-2E9C-101B-9397-08002B2CF9AE}" pid="8" name="MSIP_Label_defa4170-0d19-0005-0004-bc88714345d2_ContentBits">
    <vt:lpwstr>0</vt:lpwstr>
  </property>
</Properties>
</file>