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8" windowWidth="17124" windowHeight="7968" activeTab="1"/>
  </bookViews>
  <sheets>
    <sheet name="fields" sheetId="1" r:id="rId1"/>
    <sheet name="counts" sheetId="2" r:id="rId2"/>
    <sheet name="players" sheetId="6" r:id="rId3"/>
    <sheet name="pairs" sheetId="7" r:id="rId4"/>
    <sheet name="segs" sheetId="4" r:id="rId5"/>
    <sheet name="deals" sheetId="8" r:id="rId6"/>
    <sheet name="hands" sheetId="3" r:id="rId7"/>
    <sheet name="alerts" sheetId="5" r:id="rId8"/>
    <sheet name="files" sheetId="9" r:id="rId9"/>
    <sheet name="dirs" sheetId="10" r:id="rId10"/>
    <sheet name="systems" sheetId="11" r:id="rId11"/>
    <sheet name="defenses" sheetId="12" r:id="rId12"/>
  </sheets>
  <definedNames>
    <definedName name="_xlnm._FilterDatabase" localSheetId="0" hidden="1">fields!$A$4:$I$76</definedName>
  </definedNames>
  <calcPr calcId="145621"/>
</workbook>
</file>

<file path=xl/calcChain.xml><?xml version="1.0" encoding="utf-8"?>
<calcChain xmlns="http://schemas.openxmlformats.org/spreadsheetml/2006/main">
  <c r="B6" i="2" l="1"/>
  <c r="C6" i="2"/>
  <c r="E6" i="2" s="1"/>
  <c r="F67" i="1" l="1"/>
  <c r="F71" i="1"/>
  <c r="F70" i="1"/>
  <c r="F69" i="1"/>
  <c r="F65" i="1"/>
  <c r="F75" i="1"/>
  <c r="F76" i="1"/>
  <c r="F74" i="1"/>
  <c r="F73" i="1"/>
  <c r="F72" i="1"/>
  <c r="F68" i="1"/>
  <c r="D68" i="1"/>
  <c r="F46" i="1"/>
  <c r="F18" i="1"/>
  <c r="F66" i="1"/>
  <c r="C8" i="2" s="1"/>
  <c r="E8" i="2" s="1"/>
  <c r="D66" i="1"/>
  <c r="F64" i="1"/>
  <c r="D63" i="1"/>
  <c r="F63" i="1" s="1"/>
  <c r="F62" i="1"/>
  <c r="F61" i="1"/>
  <c r="F60" i="1"/>
  <c r="F59" i="1"/>
  <c r="F58" i="1"/>
  <c r="F57" i="1"/>
  <c r="D55" i="1"/>
  <c r="F55" i="1" s="1"/>
  <c r="D54" i="1"/>
  <c r="F54" i="1" s="1"/>
  <c r="D32" i="1"/>
  <c r="F32" i="1" s="1"/>
  <c r="D31" i="1"/>
  <c r="F31" i="1" s="1"/>
  <c r="F52" i="1"/>
  <c r="F51" i="1"/>
  <c r="F50" i="1"/>
  <c r="F49" i="1"/>
  <c r="F48" i="1"/>
  <c r="F47" i="1"/>
  <c r="F44" i="1"/>
  <c r="F43" i="1"/>
  <c r="F42" i="1"/>
  <c r="F39" i="1"/>
  <c r="F38" i="1"/>
  <c r="F36" i="1"/>
  <c r="F35" i="1"/>
  <c r="F34" i="1"/>
  <c r="F33" i="1"/>
  <c r="E30" i="1"/>
  <c r="F29" i="1"/>
  <c r="F28" i="1"/>
  <c r="F27" i="1"/>
  <c r="F26" i="1"/>
  <c r="F25" i="1"/>
  <c r="F23" i="1"/>
  <c r="F22" i="1"/>
  <c r="F21" i="1"/>
  <c r="F20" i="1"/>
  <c r="F19" i="1"/>
  <c r="F17" i="1"/>
  <c r="F16" i="1"/>
  <c r="F15" i="1"/>
  <c r="F14" i="1"/>
  <c r="F6" i="1"/>
  <c r="F7" i="1"/>
  <c r="F8" i="1"/>
  <c r="F9" i="1"/>
  <c r="F10" i="1"/>
  <c r="F11" i="1"/>
  <c r="F12" i="1"/>
  <c r="F13" i="1"/>
  <c r="F5" i="1"/>
  <c r="C5" i="2" s="1"/>
  <c r="E5" i="2" s="1"/>
  <c r="B9" i="2" l="1"/>
  <c r="C10" i="2"/>
  <c r="E10" i="2" s="1"/>
  <c r="B8" i="2"/>
  <c r="C7" i="2"/>
  <c r="E7" i="2" s="1"/>
  <c r="C9" i="2"/>
  <c r="E9" i="2" s="1"/>
  <c r="B5" i="2"/>
  <c r="B7" i="2"/>
  <c r="B10" i="2"/>
  <c r="E11" i="2" l="1"/>
</calcChain>
</file>

<file path=xl/sharedStrings.xml><?xml version="1.0" encoding="utf-8"?>
<sst xmlns="http://schemas.openxmlformats.org/spreadsheetml/2006/main" count="372" uniqueCount="169">
  <si>
    <t>Stored data</t>
  </si>
  <si>
    <t>Auction</t>
  </si>
  <si>
    <t>setDVFlag</t>
  </si>
  <si>
    <t>Dealer &amp; vul set?</t>
  </si>
  <si>
    <t>bool</t>
  </si>
  <si>
    <t>dealer</t>
  </si>
  <si>
    <t>playerType</t>
  </si>
  <si>
    <t>type</t>
  </si>
  <si>
    <t>class</t>
  </si>
  <si>
    <t>name</t>
  </si>
  <si>
    <t>min size (bits)</t>
  </si>
  <si>
    <t>Meaning</t>
  </si>
  <si>
    <t>Dealer</t>
  </si>
  <si>
    <t>vul</t>
  </si>
  <si>
    <t>vultype</t>
  </si>
  <si>
    <t>Vulnerability</t>
  </si>
  <si>
    <t>len</t>
  </si>
  <si>
    <t>unsigned</t>
  </si>
  <si>
    <t>Length of auction (max 64?)</t>
  </si>
  <si>
    <t>sequence</t>
  </si>
  <si>
    <t>Call (no, alert)</t>
  </si>
  <si>
    <t>Bid number (ca. 39 possible)</t>
  </si>
  <si>
    <t>numPasses</t>
  </si>
  <si>
    <t>Not relevant for DB</t>
  </si>
  <si>
    <t>multiplier</t>
  </si>
  <si>
    <t>multiplierType</t>
  </si>
  <si>
    <t>Consistency</t>
  </si>
  <si>
    <t>Contract</t>
  </si>
  <si>
    <t>activeCNo</t>
  </si>
  <si>
    <t>Last "real" bid</t>
  </si>
  <si>
    <t>activeBNo</t>
  </si>
  <si>
    <t>Last "real" bid sequence no.</t>
  </si>
  <si>
    <t>completeFlag</t>
  </si>
  <si>
    <t>Auction complete? Not in class</t>
  </si>
  <si>
    <t>no.</t>
  </si>
  <si>
    <t>bytes</t>
  </si>
  <si>
    <t>setContractFlag</t>
  </si>
  <si>
    <t>setResultFlag</t>
  </si>
  <si>
    <t>vulType</t>
  </si>
  <si>
    <t>contract</t>
  </si>
  <si>
    <t>contractType</t>
  </si>
  <si>
    <t>tricksRelative</t>
  </si>
  <si>
    <t>int</t>
  </si>
  <si>
    <t>score</t>
  </si>
  <si>
    <t xml:space="preserve">  declarer</t>
  </si>
  <si>
    <t xml:space="preserve">  level</t>
  </si>
  <si>
    <t xml:space="preserve">  denom</t>
  </si>
  <si>
    <t xml:space="preserve">  mult</t>
  </si>
  <si>
    <t>denomType</t>
  </si>
  <si>
    <t>Number of tricks known</t>
  </si>
  <si>
    <t>Contract known</t>
  </si>
  <si>
    <t>Could be coded in 2 bytes total</t>
  </si>
  <si>
    <t>-13 .. +6</t>
  </si>
  <si>
    <t>Date</t>
  </si>
  <si>
    <t>year</t>
  </si>
  <si>
    <t>month</t>
  </si>
  <si>
    <t>day</t>
  </si>
  <si>
    <t>Or use DB date format?</t>
  </si>
  <si>
    <t>-2490 .. +2490 (derive)</t>
  </si>
  <si>
    <t>Deal</t>
  </si>
  <si>
    <t>setFlag</t>
  </si>
  <si>
    <t>holding</t>
  </si>
  <si>
    <t>Or 12# (derive last player)</t>
  </si>
  <si>
    <t>cards</t>
  </si>
  <si>
    <t>char</t>
  </si>
  <si>
    <t>Location</t>
  </si>
  <si>
    <t>general</t>
  </si>
  <si>
    <t>specific</t>
  </si>
  <si>
    <t>string</t>
  </si>
  <si>
    <t>per</t>
  </si>
  <si>
    <t>Hand</t>
  </si>
  <si>
    <t>Seg</t>
  </si>
  <si>
    <t>Play</t>
  </si>
  <si>
    <t>setDDflag</t>
  </si>
  <si>
    <t>declarer</t>
  </si>
  <si>
    <t>denom</t>
  </si>
  <si>
    <t>setDealFlag</t>
  </si>
  <si>
    <t>Auction, Contract</t>
  </si>
  <si>
    <t>Duplicated with Deal</t>
  </si>
  <si>
    <t xml:space="preserve">  leader</t>
  </si>
  <si>
    <t xml:space="preserve">  suit</t>
  </si>
  <si>
    <t xml:space="preserve">  wonByDeclarer</t>
  </si>
  <si>
    <t>trickToPlay</t>
  </si>
  <si>
    <t>cardToPlay</t>
  </si>
  <si>
    <t>playOverFlag</t>
  </si>
  <si>
    <t>claimMadeFlag</t>
  </si>
  <si>
    <t>tricksDecl</t>
  </si>
  <si>
    <t>tricksDef</t>
  </si>
  <si>
    <t>leads</t>
  </si>
  <si>
    <t>Declarer</t>
  </si>
  <si>
    <t>Declarer and denom set?</t>
  </si>
  <si>
    <t>Denomination</t>
  </si>
  <si>
    <t>Actual plays</t>
  </si>
  <si>
    <t>State variable</t>
  </si>
  <si>
    <t>Maybe pack up in 13 bytes?</t>
  </si>
  <si>
    <t>Players</t>
  </si>
  <si>
    <t>roomType</t>
  </si>
  <si>
    <t>room</t>
  </si>
  <si>
    <t>(UID?)</t>
  </si>
  <si>
    <t>Not yet implemented</t>
  </si>
  <si>
    <t>Scoring</t>
  </si>
  <si>
    <t>scoring</t>
  </si>
  <si>
    <t>scoringType</t>
  </si>
  <si>
    <t>Segment</t>
  </si>
  <si>
    <t>sdata</t>
  </si>
  <si>
    <t xml:space="preserve">  title</t>
  </si>
  <si>
    <t xml:space="preserve">  event</t>
  </si>
  <si>
    <t xml:space="preserve">  (other, separate)</t>
  </si>
  <si>
    <t>Full RBN?</t>
  </si>
  <si>
    <t>"Board"</t>
  </si>
  <si>
    <t>segno</t>
  </si>
  <si>
    <t>Number in segment list</t>
  </si>
  <si>
    <t>Session</t>
  </si>
  <si>
    <t>stage</t>
  </si>
  <si>
    <t>stageType</t>
  </si>
  <si>
    <t>roundOf</t>
  </si>
  <si>
    <t>sessionNo</t>
  </si>
  <si>
    <t>Tableau</t>
  </si>
  <si>
    <t>table</t>
  </si>
  <si>
    <t>Could pack, 10 bytes easy</t>
  </si>
  <si>
    <t>Teams</t>
  </si>
  <si>
    <t>carry</t>
  </si>
  <si>
    <t>int/float?</t>
  </si>
  <si>
    <t>"Players"</t>
  </si>
  <si>
    <t>Player</t>
  </si>
  <si>
    <t>"Alerts"</t>
  </si>
  <si>
    <t>"Pairs"</t>
  </si>
  <si>
    <t>text</t>
  </si>
  <si>
    <t>Alert</t>
  </si>
  <si>
    <t>UID</t>
  </si>
  <si>
    <t>Player 1</t>
  </si>
  <si>
    <t>Player 2</t>
  </si>
  <si>
    <t>UID Players</t>
  </si>
  <si>
    <t>Pair</t>
  </si>
  <si>
    <t>pair</t>
  </si>
  <si>
    <t>UID pair</t>
  </si>
  <si>
    <t>numPlayed</t>
  </si>
  <si>
    <t>Sizing</t>
  </si>
  <si>
    <t>#fields</t>
  </si>
  <si>
    <t>size est (bytes)</t>
  </si>
  <si>
    <t>#est</t>
  </si>
  <si>
    <t>size est raw (MB)</t>
  </si>
  <si>
    <t>Sum</t>
  </si>
  <si>
    <t>bidNo</t>
  </si>
  <si>
    <t>segment UID</t>
  </si>
  <si>
    <t>hand UID</t>
  </si>
  <si>
    <t>Play trace?</t>
  </si>
  <si>
    <t>Classify the DD errors</t>
  </si>
  <si>
    <t>52 bytes should be plenty</t>
  </si>
  <si>
    <t>Need to add a board display number</t>
  </si>
  <si>
    <t>Can check vs table dealer/vul then</t>
  </si>
  <si>
    <t>players</t>
  </si>
  <si>
    <t>pairs</t>
  </si>
  <si>
    <t>segments</t>
  </si>
  <si>
    <t>deals</t>
  </si>
  <si>
    <t>hands</t>
  </si>
  <si>
    <t>alerts</t>
  </si>
  <si>
    <t>Also File class?</t>
  </si>
  <si>
    <t>Also Dir class?</t>
  </si>
  <si>
    <t>Systems</t>
  </si>
  <si>
    <t>Defenses</t>
  </si>
  <si>
    <t>p1, p2, date, file, NT range, 5=5=4=2, NAT/PREC/OTHER</t>
  </si>
  <si>
    <t>p1, p2, date, file, lead, UDCA, …</t>
  </si>
  <si>
    <t>files</t>
  </si>
  <si>
    <t>dirs</t>
  </si>
  <si>
    <t>systems</t>
  </si>
  <si>
    <t>defenses</t>
  </si>
  <si>
    <t>optimize: 8 on holding, sth on auction, 4 on play trace, 26 on leads (maybe all 39),</t>
  </si>
  <si>
    <t xml:space="preserve">    but +26-52 on errors, 10 on tableau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</si>
</sst>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2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0" fillId="0" borderId="0" xfId="0" quotePrefix="1"/>
    <xf numFmtId="0" fontId="3" fillId="0" borderId="0" xfId="0" quotePrefix="1" applyFont="1"/>
    <xf numFmtId="3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B050"/>
  </sheetPr>
  <dimension ref="A1:I76"/>
  <sheetViews>
    <sheetView workbookViewId="0">
      <pane ySplit="4" topLeftCell="A29" activePane="bottomLeft" state="frozen"/>
      <selection pane="bottomLeft" activeCell="F29" sqref="F29"/>
    </sheetView>
  </sheetViews>
  <sheetFormatPr baseColWidth="10" defaultRowHeight="14.4" x14ac:dyDescent="0.3"/>
  <cols>
    <col min="2" max="2" width="15.33203125" customWidth="1"/>
    <col min="3" max="3" width="13.33203125" customWidth="1"/>
    <col min="4" max="4" width="12.21875" style="4" customWidth="1"/>
    <col min="5" max="6" width="5.33203125" style="4" customWidth="1"/>
    <col min="7" max="7" width="5.88671875" style="4" customWidth="1"/>
    <col min="8" max="8" width="26" customWidth="1"/>
    <col min="9" max="9" width="26.5546875" customWidth="1"/>
  </cols>
  <sheetData>
    <row r="1" spans="1:9" ht="18" x14ac:dyDescent="0.35">
      <c r="A1" s="1" t="s">
        <v>0</v>
      </c>
      <c r="B1" s="1"/>
      <c r="C1" s="1"/>
      <c r="D1" s="3"/>
      <c r="E1" s="3"/>
      <c r="F1" s="3"/>
      <c r="G1" s="3"/>
    </row>
    <row r="3" spans="1:9" x14ac:dyDescent="0.3">
      <c r="A3" s="2"/>
      <c r="B3" s="2"/>
      <c r="C3" s="2"/>
      <c r="D3" s="5"/>
      <c r="E3" s="5"/>
      <c r="F3" s="5"/>
      <c r="G3" s="5"/>
    </row>
    <row r="4" spans="1:9" s="2" customFormat="1" x14ac:dyDescent="0.3">
      <c r="A4" s="2" t="s">
        <v>8</v>
      </c>
      <c r="B4" s="2" t="s">
        <v>9</v>
      </c>
      <c r="C4" s="2" t="s">
        <v>7</v>
      </c>
      <c r="D4" s="5" t="s">
        <v>10</v>
      </c>
      <c r="E4" s="5" t="s">
        <v>34</v>
      </c>
      <c r="F4" s="5" t="s">
        <v>35</v>
      </c>
      <c r="G4" s="5" t="s">
        <v>69</v>
      </c>
      <c r="H4" s="2" t="s">
        <v>11</v>
      </c>
      <c r="I4" s="2" t="s">
        <v>26</v>
      </c>
    </row>
    <row r="5" spans="1:9" x14ac:dyDescent="0.3">
      <c r="A5" t="s">
        <v>1</v>
      </c>
      <c r="B5" t="s">
        <v>2</v>
      </c>
      <c r="C5" t="s">
        <v>4</v>
      </c>
      <c r="D5" s="4">
        <v>1</v>
      </c>
      <c r="E5" s="4">
        <v>1</v>
      </c>
      <c r="F5" s="4">
        <f>E5 * ROUNDUP(D5/8, 0)</f>
        <v>1</v>
      </c>
      <c r="G5" s="4" t="s">
        <v>70</v>
      </c>
      <c r="H5" t="s">
        <v>3</v>
      </c>
    </row>
    <row r="6" spans="1:9" x14ac:dyDescent="0.3">
      <c r="A6" t="s">
        <v>1</v>
      </c>
      <c r="B6" t="s">
        <v>5</v>
      </c>
      <c r="C6" t="s">
        <v>6</v>
      </c>
      <c r="D6" s="4">
        <v>2</v>
      </c>
      <c r="E6" s="4">
        <v>1</v>
      </c>
      <c r="F6" s="4">
        <f t="shared" ref="F6:F76" si="0">E6 * ROUNDUP(D6/8, 0)</f>
        <v>1</v>
      </c>
      <c r="G6" s="4" t="s">
        <v>70</v>
      </c>
      <c r="H6" t="s">
        <v>12</v>
      </c>
    </row>
    <row r="7" spans="1:9" x14ac:dyDescent="0.3">
      <c r="A7" t="s">
        <v>1</v>
      </c>
      <c r="B7" t="s">
        <v>13</v>
      </c>
      <c r="C7" t="s">
        <v>14</v>
      </c>
      <c r="D7" s="4">
        <v>2</v>
      </c>
      <c r="E7" s="4">
        <v>1</v>
      </c>
      <c r="F7" s="4">
        <f t="shared" si="0"/>
        <v>1</v>
      </c>
      <c r="G7" s="4" t="s">
        <v>70</v>
      </c>
      <c r="H7" t="s">
        <v>15</v>
      </c>
      <c r="I7" t="s">
        <v>27</v>
      </c>
    </row>
    <row r="8" spans="1:9" x14ac:dyDescent="0.3">
      <c r="A8" t="s">
        <v>1</v>
      </c>
      <c r="B8" t="s">
        <v>16</v>
      </c>
      <c r="C8" t="s">
        <v>17</v>
      </c>
      <c r="D8" s="4">
        <v>6</v>
      </c>
      <c r="E8" s="4">
        <v>1</v>
      </c>
      <c r="F8" s="4">
        <f t="shared" si="0"/>
        <v>1</v>
      </c>
      <c r="G8" s="4" t="s">
        <v>70</v>
      </c>
      <c r="H8" t="s">
        <v>18</v>
      </c>
      <c r="I8" s="6"/>
    </row>
    <row r="9" spans="1:9" x14ac:dyDescent="0.3">
      <c r="A9" t="s">
        <v>1</v>
      </c>
      <c r="B9" t="s">
        <v>19</v>
      </c>
      <c r="C9" t="s">
        <v>20</v>
      </c>
      <c r="D9" s="4">
        <v>6</v>
      </c>
      <c r="E9" s="4">
        <v>64</v>
      </c>
      <c r="F9" s="4">
        <f t="shared" si="0"/>
        <v>64</v>
      </c>
      <c r="G9" s="4" t="s">
        <v>70</v>
      </c>
      <c r="H9" t="s">
        <v>21</v>
      </c>
      <c r="I9" s="6"/>
    </row>
    <row r="10" spans="1:9" x14ac:dyDescent="0.3">
      <c r="A10" s="7" t="s">
        <v>1</v>
      </c>
      <c r="B10" s="7" t="s">
        <v>22</v>
      </c>
      <c r="C10" s="7" t="s">
        <v>17</v>
      </c>
      <c r="D10" s="8">
        <v>2</v>
      </c>
      <c r="E10" s="8">
        <v>0</v>
      </c>
      <c r="F10" s="8">
        <f t="shared" si="0"/>
        <v>0</v>
      </c>
      <c r="G10" s="8" t="s">
        <v>70</v>
      </c>
      <c r="H10" s="7" t="s">
        <v>23</v>
      </c>
      <c r="I10" s="6"/>
    </row>
    <row r="11" spans="1:9" x14ac:dyDescent="0.3">
      <c r="A11" s="7" t="s">
        <v>1</v>
      </c>
      <c r="B11" s="7" t="s">
        <v>24</v>
      </c>
      <c r="C11" s="7" t="s">
        <v>25</v>
      </c>
      <c r="D11" s="8">
        <v>2</v>
      </c>
      <c r="E11" s="8">
        <v>0</v>
      </c>
      <c r="F11" s="8">
        <f t="shared" si="0"/>
        <v>0</v>
      </c>
      <c r="G11" s="8" t="s">
        <v>70</v>
      </c>
      <c r="H11" s="7" t="s">
        <v>23</v>
      </c>
      <c r="I11" t="s">
        <v>27</v>
      </c>
    </row>
    <row r="12" spans="1:9" x14ac:dyDescent="0.3">
      <c r="A12" s="7" t="s">
        <v>1</v>
      </c>
      <c r="B12" s="7" t="s">
        <v>28</v>
      </c>
      <c r="C12" s="7" t="s">
        <v>17</v>
      </c>
      <c r="D12" s="8">
        <v>6</v>
      </c>
      <c r="E12" s="8">
        <v>0</v>
      </c>
      <c r="F12" s="8">
        <f t="shared" si="0"/>
        <v>0</v>
      </c>
      <c r="G12" s="8" t="s">
        <v>70</v>
      </c>
      <c r="H12" s="7" t="s">
        <v>29</v>
      </c>
      <c r="I12" t="s">
        <v>27</v>
      </c>
    </row>
    <row r="13" spans="1:9" x14ac:dyDescent="0.3">
      <c r="A13" s="7" t="s">
        <v>1</v>
      </c>
      <c r="B13" s="7" t="s">
        <v>30</v>
      </c>
      <c r="C13" s="7" t="s">
        <v>17</v>
      </c>
      <c r="D13" s="8">
        <v>6</v>
      </c>
      <c r="E13" s="8">
        <v>0</v>
      </c>
      <c r="F13" s="8">
        <f t="shared" si="0"/>
        <v>0</v>
      </c>
      <c r="G13" s="8" t="s">
        <v>70</v>
      </c>
      <c r="H13" s="7" t="s">
        <v>31</v>
      </c>
      <c r="I13" s="6"/>
    </row>
    <row r="14" spans="1:9" x14ac:dyDescent="0.3">
      <c r="A14" s="9" t="s">
        <v>1</v>
      </c>
      <c r="B14" s="9" t="s">
        <v>32</v>
      </c>
      <c r="C14" s="9" t="s">
        <v>4</v>
      </c>
      <c r="D14" s="10">
        <v>1</v>
      </c>
      <c r="E14" s="10">
        <v>1</v>
      </c>
      <c r="F14" s="10">
        <f t="shared" si="0"/>
        <v>1</v>
      </c>
      <c r="G14" s="10" t="s">
        <v>70</v>
      </c>
      <c r="H14" s="9" t="s">
        <v>33</v>
      </c>
      <c r="I14" s="9" t="s">
        <v>27</v>
      </c>
    </row>
    <row r="15" spans="1:9" x14ac:dyDescent="0.3">
      <c r="A15" t="s">
        <v>27</v>
      </c>
      <c r="B15" t="s">
        <v>36</v>
      </c>
      <c r="C15" t="s">
        <v>4</v>
      </c>
      <c r="D15" s="4">
        <v>1</v>
      </c>
      <c r="E15" s="4">
        <v>1</v>
      </c>
      <c r="F15" s="4">
        <f t="shared" si="0"/>
        <v>1</v>
      </c>
      <c r="G15" s="4" t="s">
        <v>70</v>
      </c>
      <c r="H15" t="s">
        <v>50</v>
      </c>
      <c r="I15" t="s">
        <v>1</v>
      </c>
    </row>
    <row r="16" spans="1:9" x14ac:dyDescent="0.3">
      <c r="A16" t="s">
        <v>27</v>
      </c>
      <c r="B16" t="s">
        <v>37</v>
      </c>
      <c r="C16" t="s">
        <v>4</v>
      </c>
      <c r="D16" s="4">
        <v>1</v>
      </c>
      <c r="E16" s="4">
        <v>1</v>
      </c>
      <c r="F16" s="4">
        <f t="shared" si="0"/>
        <v>1</v>
      </c>
      <c r="G16" s="4" t="s">
        <v>70</v>
      </c>
      <c r="H16" t="s">
        <v>49</v>
      </c>
      <c r="I16" s="6"/>
    </row>
    <row r="17" spans="1:9" x14ac:dyDescent="0.3">
      <c r="A17" t="s">
        <v>27</v>
      </c>
      <c r="B17" t="s">
        <v>13</v>
      </c>
      <c r="C17" t="s">
        <v>38</v>
      </c>
      <c r="D17" s="4">
        <v>2</v>
      </c>
      <c r="E17" s="4">
        <v>1</v>
      </c>
      <c r="F17" s="4">
        <f t="shared" si="0"/>
        <v>1</v>
      </c>
      <c r="G17" s="4" t="s">
        <v>70</v>
      </c>
      <c r="H17" t="s">
        <v>15</v>
      </c>
      <c r="I17" t="s">
        <v>1</v>
      </c>
    </row>
    <row r="18" spans="1:9" x14ac:dyDescent="0.3">
      <c r="A18" t="s">
        <v>27</v>
      </c>
      <c r="B18" t="s">
        <v>39</v>
      </c>
      <c r="C18" t="s">
        <v>40</v>
      </c>
      <c r="D18" s="4">
        <v>0</v>
      </c>
      <c r="E18" s="4">
        <v>0</v>
      </c>
      <c r="F18" s="4">
        <f t="shared" si="0"/>
        <v>0</v>
      </c>
      <c r="G18" s="4" t="s">
        <v>70</v>
      </c>
      <c r="I18" t="s">
        <v>1</v>
      </c>
    </row>
    <row r="19" spans="1:9" x14ac:dyDescent="0.3">
      <c r="A19" t="s">
        <v>27</v>
      </c>
      <c r="B19" t="s">
        <v>44</v>
      </c>
      <c r="C19" t="s">
        <v>6</v>
      </c>
      <c r="D19" s="4">
        <v>2</v>
      </c>
      <c r="E19" s="4">
        <v>1</v>
      </c>
      <c r="F19" s="4">
        <f t="shared" si="0"/>
        <v>1</v>
      </c>
      <c r="G19" s="4" t="s">
        <v>70</v>
      </c>
      <c r="H19" t="s">
        <v>51</v>
      </c>
      <c r="I19" s="6"/>
    </row>
    <row r="20" spans="1:9" x14ac:dyDescent="0.3">
      <c r="A20" t="s">
        <v>27</v>
      </c>
      <c r="B20" t="s">
        <v>45</v>
      </c>
      <c r="C20" t="s">
        <v>17</v>
      </c>
      <c r="D20" s="4">
        <v>3</v>
      </c>
      <c r="E20" s="4">
        <v>1</v>
      </c>
      <c r="F20" s="4">
        <f t="shared" si="0"/>
        <v>1</v>
      </c>
      <c r="G20" s="4" t="s">
        <v>70</v>
      </c>
      <c r="I20" s="6"/>
    </row>
    <row r="21" spans="1:9" x14ac:dyDescent="0.3">
      <c r="A21" t="s">
        <v>27</v>
      </c>
      <c r="B21" t="s">
        <v>46</v>
      </c>
      <c r="C21" t="s">
        <v>48</v>
      </c>
      <c r="D21" s="4">
        <v>3</v>
      </c>
      <c r="E21" s="4">
        <v>1</v>
      </c>
      <c r="F21" s="4">
        <f t="shared" si="0"/>
        <v>1</v>
      </c>
      <c r="G21" s="4" t="s">
        <v>70</v>
      </c>
      <c r="I21" s="6"/>
    </row>
    <row r="22" spans="1:9" x14ac:dyDescent="0.3">
      <c r="A22" t="s">
        <v>27</v>
      </c>
      <c r="B22" t="s">
        <v>47</v>
      </c>
      <c r="C22" t="s">
        <v>25</v>
      </c>
      <c r="D22" s="4">
        <v>2</v>
      </c>
      <c r="E22" s="4">
        <v>1</v>
      </c>
      <c r="F22" s="4">
        <f t="shared" si="0"/>
        <v>1</v>
      </c>
      <c r="G22" s="4" t="s">
        <v>70</v>
      </c>
      <c r="I22" s="6"/>
    </row>
    <row r="23" spans="1:9" x14ac:dyDescent="0.3">
      <c r="A23" t="s">
        <v>27</v>
      </c>
      <c r="B23" t="s">
        <v>41</v>
      </c>
      <c r="C23" t="s">
        <v>42</v>
      </c>
      <c r="D23" s="4">
        <v>5</v>
      </c>
      <c r="E23" s="4">
        <v>1</v>
      </c>
      <c r="F23" s="4">
        <f t="shared" si="0"/>
        <v>1</v>
      </c>
      <c r="G23" s="4" t="s">
        <v>70</v>
      </c>
      <c r="H23" s="11" t="s">
        <v>52</v>
      </c>
      <c r="I23" s="6"/>
    </row>
    <row r="24" spans="1:9" x14ac:dyDescent="0.3">
      <c r="A24" s="7" t="s">
        <v>27</v>
      </c>
      <c r="B24" s="7" t="s">
        <v>43</v>
      </c>
      <c r="C24" s="7" t="s">
        <v>42</v>
      </c>
      <c r="D24" s="8">
        <v>10</v>
      </c>
      <c r="E24" s="8">
        <v>1</v>
      </c>
      <c r="F24" s="8">
        <v>0</v>
      </c>
      <c r="G24" s="8" t="s">
        <v>70</v>
      </c>
      <c r="H24" s="12" t="s">
        <v>58</v>
      </c>
      <c r="I24" s="6"/>
    </row>
    <row r="25" spans="1:9" hidden="1" x14ac:dyDescent="0.3">
      <c r="A25" t="s">
        <v>53</v>
      </c>
      <c r="B25" t="s">
        <v>54</v>
      </c>
      <c r="C25" t="s">
        <v>17</v>
      </c>
      <c r="D25" s="4">
        <v>8</v>
      </c>
      <c r="E25" s="4">
        <v>1</v>
      </c>
      <c r="F25" s="4">
        <f t="shared" si="0"/>
        <v>1</v>
      </c>
      <c r="G25" s="4" t="s">
        <v>71</v>
      </c>
      <c r="H25" t="s">
        <v>57</v>
      </c>
      <c r="I25" s="6"/>
    </row>
    <row r="26" spans="1:9" hidden="1" x14ac:dyDescent="0.3">
      <c r="A26" t="s">
        <v>53</v>
      </c>
      <c r="B26" t="s">
        <v>55</v>
      </c>
      <c r="C26" t="s">
        <v>17</v>
      </c>
      <c r="D26" s="4">
        <v>4</v>
      </c>
      <c r="E26" s="4">
        <v>1</v>
      </c>
      <c r="F26" s="4">
        <f t="shared" si="0"/>
        <v>1</v>
      </c>
      <c r="G26" s="4" t="s">
        <v>71</v>
      </c>
      <c r="I26" s="6"/>
    </row>
    <row r="27" spans="1:9" hidden="1" x14ac:dyDescent="0.3">
      <c r="A27" t="s">
        <v>53</v>
      </c>
      <c r="B27" t="s">
        <v>56</v>
      </c>
      <c r="C27" t="s">
        <v>17</v>
      </c>
      <c r="D27" s="4">
        <v>6</v>
      </c>
      <c r="E27" s="4">
        <v>1</v>
      </c>
      <c r="F27" s="4">
        <f t="shared" si="0"/>
        <v>1</v>
      </c>
      <c r="G27" s="4" t="s">
        <v>71</v>
      </c>
      <c r="I27" s="6"/>
    </row>
    <row r="28" spans="1:9" x14ac:dyDescent="0.3">
      <c r="A28" t="s">
        <v>59</v>
      </c>
      <c r="B28" t="s">
        <v>60</v>
      </c>
      <c r="C28" t="s">
        <v>4</v>
      </c>
      <c r="D28" s="4">
        <v>1</v>
      </c>
      <c r="E28" s="4">
        <v>1</v>
      </c>
      <c r="F28" s="4">
        <f t="shared" si="0"/>
        <v>1</v>
      </c>
      <c r="G28" s="4" t="s">
        <v>59</v>
      </c>
      <c r="I28" s="6"/>
    </row>
    <row r="29" spans="1:9" x14ac:dyDescent="0.3">
      <c r="A29" t="s">
        <v>59</v>
      </c>
      <c r="B29" t="s">
        <v>61</v>
      </c>
      <c r="C29" t="s">
        <v>17</v>
      </c>
      <c r="D29" s="4">
        <v>13</v>
      </c>
      <c r="E29" s="4">
        <v>16</v>
      </c>
      <c r="F29" s="4">
        <f t="shared" si="0"/>
        <v>32</v>
      </c>
      <c r="G29" s="4" t="s">
        <v>59</v>
      </c>
      <c r="H29" t="s">
        <v>62</v>
      </c>
      <c r="I29" s="6"/>
    </row>
    <row r="30" spans="1:9" x14ac:dyDescent="0.3">
      <c r="A30" s="7" t="s">
        <v>59</v>
      </c>
      <c r="B30" s="7" t="s">
        <v>63</v>
      </c>
      <c r="C30" s="7" t="s">
        <v>64</v>
      </c>
      <c r="D30" s="8">
        <v>8</v>
      </c>
      <c r="E30" s="8">
        <f>16*13</f>
        <v>208</v>
      </c>
      <c r="F30" s="8">
        <v>0</v>
      </c>
      <c r="G30" s="8" t="s">
        <v>59</v>
      </c>
      <c r="H30" s="7" t="s">
        <v>23</v>
      </c>
      <c r="I30" s="6"/>
    </row>
    <row r="31" spans="1:9" hidden="1" x14ac:dyDescent="0.3">
      <c r="A31" t="s">
        <v>65</v>
      </c>
      <c r="B31" t="s">
        <v>66</v>
      </c>
      <c r="C31" t="s">
        <v>68</v>
      </c>
      <c r="D31" s="4">
        <f>8*128</f>
        <v>1024</v>
      </c>
      <c r="E31" s="4">
        <v>1</v>
      </c>
      <c r="F31" s="4">
        <f t="shared" si="0"/>
        <v>128</v>
      </c>
      <c r="G31" s="4" t="s">
        <v>71</v>
      </c>
      <c r="H31" t="s">
        <v>108</v>
      </c>
      <c r="I31" s="6"/>
    </row>
    <row r="32" spans="1:9" hidden="1" x14ac:dyDescent="0.3">
      <c r="A32" t="s">
        <v>65</v>
      </c>
      <c r="B32" t="s">
        <v>67</v>
      </c>
      <c r="C32" t="s">
        <v>68</v>
      </c>
      <c r="D32" s="4">
        <f>8*128</f>
        <v>1024</v>
      </c>
      <c r="E32" s="4">
        <v>1</v>
      </c>
      <c r="F32" s="4">
        <f t="shared" si="0"/>
        <v>128</v>
      </c>
      <c r="G32" s="4" t="s">
        <v>71</v>
      </c>
      <c r="H32" t="s">
        <v>108</v>
      </c>
      <c r="I32" s="6"/>
    </row>
    <row r="33" spans="1:9" x14ac:dyDescent="0.3">
      <c r="A33" t="s">
        <v>72</v>
      </c>
      <c r="B33" t="s">
        <v>73</v>
      </c>
      <c r="C33" t="s">
        <v>4</v>
      </c>
      <c r="D33" s="4">
        <v>1</v>
      </c>
      <c r="E33" s="4">
        <v>1</v>
      </c>
      <c r="F33" s="4">
        <f t="shared" si="0"/>
        <v>1</v>
      </c>
      <c r="G33" s="4" t="s">
        <v>70</v>
      </c>
      <c r="H33" t="s">
        <v>90</v>
      </c>
      <c r="I33" s="6"/>
    </row>
    <row r="34" spans="1:9" x14ac:dyDescent="0.3">
      <c r="A34" t="s">
        <v>72</v>
      </c>
      <c r="B34" t="s">
        <v>74</v>
      </c>
      <c r="C34" t="s">
        <v>6</v>
      </c>
      <c r="D34" s="4">
        <v>2</v>
      </c>
      <c r="E34" s="4">
        <v>1</v>
      </c>
      <c r="F34" s="4">
        <f t="shared" si="0"/>
        <v>1</v>
      </c>
      <c r="G34" s="4" t="s">
        <v>70</v>
      </c>
      <c r="H34" t="s">
        <v>89</v>
      </c>
      <c r="I34" t="s">
        <v>27</v>
      </c>
    </row>
    <row r="35" spans="1:9" x14ac:dyDescent="0.3">
      <c r="A35" t="s">
        <v>72</v>
      </c>
      <c r="B35" t="s">
        <v>75</v>
      </c>
      <c r="C35" t="s">
        <v>48</v>
      </c>
      <c r="D35" s="4">
        <v>3</v>
      </c>
      <c r="E35" s="4">
        <v>1</v>
      </c>
      <c r="F35" s="4">
        <f t="shared" si="0"/>
        <v>1</v>
      </c>
      <c r="G35" s="4" t="s">
        <v>70</v>
      </c>
      <c r="H35" t="s">
        <v>91</v>
      </c>
      <c r="I35" t="s">
        <v>77</v>
      </c>
    </row>
    <row r="36" spans="1:9" x14ac:dyDescent="0.3">
      <c r="A36" s="7" t="s">
        <v>72</v>
      </c>
      <c r="B36" s="7" t="s">
        <v>76</v>
      </c>
      <c r="C36" s="7" t="s">
        <v>4</v>
      </c>
      <c r="D36" s="8">
        <v>1</v>
      </c>
      <c r="E36" s="8">
        <v>1</v>
      </c>
      <c r="F36" s="8">
        <f t="shared" si="0"/>
        <v>1</v>
      </c>
      <c r="G36" s="4" t="s">
        <v>70</v>
      </c>
      <c r="H36" s="7"/>
      <c r="I36" s="6"/>
    </row>
    <row r="37" spans="1:9" x14ac:dyDescent="0.3">
      <c r="A37" s="7" t="s">
        <v>72</v>
      </c>
      <c r="B37" s="7" t="s">
        <v>61</v>
      </c>
      <c r="C37" s="7" t="s">
        <v>17</v>
      </c>
      <c r="D37" s="8">
        <v>13</v>
      </c>
      <c r="E37" s="8">
        <v>16</v>
      </c>
      <c r="F37" s="8">
        <v>0</v>
      </c>
      <c r="G37" s="8" t="s">
        <v>70</v>
      </c>
      <c r="H37" s="7" t="s">
        <v>78</v>
      </c>
      <c r="I37" s="6"/>
    </row>
    <row r="38" spans="1:9" x14ac:dyDescent="0.3">
      <c r="A38" t="s">
        <v>72</v>
      </c>
      <c r="B38" t="s">
        <v>16</v>
      </c>
      <c r="C38" t="s">
        <v>17</v>
      </c>
      <c r="D38" s="4">
        <v>6</v>
      </c>
      <c r="E38" s="4">
        <v>1</v>
      </c>
      <c r="F38" s="4">
        <f t="shared" si="0"/>
        <v>1</v>
      </c>
      <c r="G38" s="4" t="s">
        <v>70</v>
      </c>
      <c r="I38" s="6"/>
    </row>
    <row r="39" spans="1:9" x14ac:dyDescent="0.3">
      <c r="A39" t="s">
        <v>72</v>
      </c>
      <c r="B39" t="s">
        <v>19</v>
      </c>
      <c r="C39" t="s">
        <v>17</v>
      </c>
      <c r="D39" s="4">
        <v>6</v>
      </c>
      <c r="E39" s="4">
        <v>52</v>
      </c>
      <c r="F39" s="4">
        <f t="shared" si="0"/>
        <v>52</v>
      </c>
      <c r="G39" s="4" t="s">
        <v>70</v>
      </c>
      <c r="H39" t="s">
        <v>92</v>
      </c>
      <c r="I39" s="6"/>
    </row>
    <row r="40" spans="1:9" x14ac:dyDescent="0.3">
      <c r="A40" s="7" t="s">
        <v>72</v>
      </c>
      <c r="B40" s="7" t="s">
        <v>82</v>
      </c>
      <c r="C40" s="7" t="s">
        <v>17</v>
      </c>
      <c r="D40" s="8">
        <v>4</v>
      </c>
      <c r="E40" s="8">
        <v>1</v>
      </c>
      <c r="F40" s="8">
        <v>0</v>
      </c>
      <c r="G40" s="8" t="s">
        <v>70</v>
      </c>
      <c r="H40" s="7" t="s">
        <v>93</v>
      </c>
      <c r="I40" s="6"/>
    </row>
    <row r="41" spans="1:9" x14ac:dyDescent="0.3">
      <c r="A41" s="7" t="s">
        <v>72</v>
      </c>
      <c r="B41" s="7" t="s">
        <v>83</v>
      </c>
      <c r="C41" s="7" t="s">
        <v>17</v>
      </c>
      <c r="D41" s="8">
        <v>2</v>
      </c>
      <c r="E41" s="8">
        <v>1</v>
      </c>
      <c r="F41" s="8">
        <v>0</v>
      </c>
      <c r="G41" s="8" t="s">
        <v>70</v>
      </c>
      <c r="H41" s="7" t="s">
        <v>93</v>
      </c>
      <c r="I41" s="6"/>
    </row>
    <row r="42" spans="1:9" x14ac:dyDescent="0.3">
      <c r="A42" t="s">
        <v>72</v>
      </c>
      <c r="B42" t="s">
        <v>84</v>
      </c>
      <c r="C42" t="s">
        <v>4</v>
      </c>
      <c r="D42" s="4">
        <v>1</v>
      </c>
      <c r="E42" s="4">
        <v>1</v>
      </c>
      <c r="F42" s="4">
        <f t="shared" si="0"/>
        <v>1</v>
      </c>
      <c r="G42" s="4" t="s">
        <v>70</v>
      </c>
      <c r="I42" s="6"/>
    </row>
    <row r="43" spans="1:9" x14ac:dyDescent="0.3">
      <c r="A43" t="s">
        <v>72</v>
      </c>
      <c r="B43" t="s">
        <v>85</v>
      </c>
      <c r="C43" t="s">
        <v>4</v>
      </c>
      <c r="D43" s="4">
        <v>1</v>
      </c>
      <c r="E43" s="4">
        <v>1</v>
      </c>
      <c r="F43" s="4">
        <f t="shared" si="0"/>
        <v>1</v>
      </c>
      <c r="G43" s="4" t="s">
        <v>70</v>
      </c>
      <c r="I43" s="6"/>
    </row>
    <row r="44" spans="1:9" x14ac:dyDescent="0.3">
      <c r="A44" t="s">
        <v>72</v>
      </c>
      <c r="B44" t="s">
        <v>86</v>
      </c>
      <c r="C44" t="s">
        <v>17</v>
      </c>
      <c r="D44" s="4">
        <v>4</v>
      </c>
      <c r="E44" s="4">
        <v>1</v>
      </c>
      <c r="F44" s="4">
        <f t="shared" si="0"/>
        <v>1</v>
      </c>
      <c r="G44" s="4" t="s">
        <v>70</v>
      </c>
      <c r="I44" s="6"/>
    </row>
    <row r="45" spans="1:9" x14ac:dyDescent="0.3">
      <c r="A45" s="7" t="s">
        <v>72</v>
      </c>
      <c r="B45" s="7" t="s">
        <v>87</v>
      </c>
      <c r="C45" s="7" t="s">
        <v>17</v>
      </c>
      <c r="D45" s="8">
        <v>4</v>
      </c>
      <c r="E45" s="8">
        <v>1</v>
      </c>
      <c r="F45" s="8">
        <v>0</v>
      </c>
      <c r="G45" s="4" t="s">
        <v>70</v>
      </c>
      <c r="H45" s="7"/>
      <c r="I45" s="6"/>
    </row>
    <row r="46" spans="1:9" x14ac:dyDescent="0.3">
      <c r="A46" t="s">
        <v>72</v>
      </c>
      <c r="B46" t="s">
        <v>88</v>
      </c>
      <c r="D46" s="4">
        <v>0</v>
      </c>
      <c r="E46" s="4">
        <v>0</v>
      </c>
      <c r="F46" s="4">
        <f t="shared" si="0"/>
        <v>0</v>
      </c>
      <c r="G46" s="4" t="s">
        <v>70</v>
      </c>
      <c r="I46" s="6"/>
    </row>
    <row r="47" spans="1:9" x14ac:dyDescent="0.3">
      <c r="A47" t="s">
        <v>72</v>
      </c>
      <c r="B47" t="s">
        <v>79</v>
      </c>
      <c r="C47" t="s">
        <v>6</v>
      </c>
      <c r="D47" s="4">
        <v>2</v>
      </c>
      <c r="E47" s="4">
        <v>13</v>
      </c>
      <c r="F47" s="4">
        <f t="shared" si="0"/>
        <v>13</v>
      </c>
      <c r="G47" s="4" t="s">
        <v>70</v>
      </c>
      <c r="H47" t="s">
        <v>94</v>
      </c>
      <c r="I47" s="6"/>
    </row>
    <row r="48" spans="1:9" x14ac:dyDescent="0.3">
      <c r="A48" t="s">
        <v>72</v>
      </c>
      <c r="B48" t="s">
        <v>80</v>
      </c>
      <c r="C48" t="s">
        <v>48</v>
      </c>
      <c r="D48" s="4">
        <v>3</v>
      </c>
      <c r="E48" s="4">
        <v>13</v>
      </c>
      <c r="F48" s="4">
        <f t="shared" si="0"/>
        <v>13</v>
      </c>
      <c r="G48" s="4" t="s">
        <v>70</v>
      </c>
      <c r="I48" s="6"/>
    </row>
    <row r="49" spans="1:9" x14ac:dyDescent="0.3">
      <c r="A49" t="s">
        <v>72</v>
      </c>
      <c r="B49" t="s">
        <v>81</v>
      </c>
      <c r="C49" t="s">
        <v>4</v>
      </c>
      <c r="D49" s="4">
        <v>1</v>
      </c>
      <c r="E49" s="4">
        <v>13</v>
      </c>
      <c r="F49" s="4">
        <f t="shared" si="0"/>
        <v>13</v>
      </c>
      <c r="G49" s="4" t="s">
        <v>70</v>
      </c>
      <c r="I49" s="6"/>
    </row>
    <row r="50" spans="1:9" hidden="1" x14ac:dyDescent="0.3">
      <c r="A50" t="s">
        <v>95</v>
      </c>
      <c r="B50" t="s">
        <v>97</v>
      </c>
      <c r="C50" t="s">
        <v>96</v>
      </c>
      <c r="D50" s="4">
        <v>2</v>
      </c>
      <c r="E50" s="4">
        <v>1</v>
      </c>
      <c r="F50" s="4">
        <f t="shared" si="0"/>
        <v>1</v>
      </c>
      <c r="G50" s="4" t="s">
        <v>71</v>
      </c>
      <c r="I50" s="6"/>
    </row>
    <row r="51" spans="1:9" hidden="1" x14ac:dyDescent="0.3">
      <c r="A51" t="s">
        <v>95</v>
      </c>
      <c r="B51" t="s">
        <v>98</v>
      </c>
      <c r="C51" t="s">
        <v>17</v>
      </c>
      <c r="D51" s="4">
        <v>32</v>
      </c>
      <c r="E51" s="4">
        <v>4</v>
      </c>
      <c r="F51" s="4">
        <f t="shared" si="0"/>
        <v>16</v>
      </c>
      <c r="G51" s="4" t="s">
        <v>71</v>
      </c>
      <c r="H51" t="s">
        <v>99</v>
      </c>
      <c r="I51" s="6"/>
    </row>
    <row r="52" spans="1:9" hidden="1" x14ac:dyDescent="0.3">
      <c r="A52" t="s">
        <v>100</v>
      </c>
      <c r="B52" t="s">
        <v>101</v>
      </c>
      <c r="C52" t="s">
        <v>102</v>
      </c>
      <c r="D52" s="4">
        <v>4</v>
      </c>
      <c r="E52" s="4">
        <v>1</v>
      </c>
      <c r="F52" s="4">
        <f t="shared" si="0"/>
        <v>1</v>
      </c>
      <c r="G52" s="4" t="s">
        <v>71</v>
      </c>
      <c r="I52" s="6"/>
    </row>
    <row r="53" spans="1:9" hidden="1" x14ac:dyDescent="0.3">
      <c r="A53" t="s">
        <v>103</v>
      </c>
      <c r="B53" t="s">
        <v>104</v>
      </c>
      <c r="G53" s="4" t="s">
        <v>71</v>
      </c>
      <c r="I53" s="6"/>
    </row>
    <row r="54" spans="1:9" hidden="1" x14ac:dyDescent="0.3">
      <c r="A54" t="s">
        <v>103</v>
      </c>
      <c r="B54" t="s">
        <v>105</v>
      </c>
      <c r="C54" t="s">
        <v>68</v>
      </c>
      <c r="D54" s="4">
        <f>8*128</f>
        <v>1024</v>
      </c>
      <c r="E54" s="4">
        <v>1</v>
      </c>
      <c r="F54" s="4">
        <f t="shared" si="0"/>
        <v>128</v>
      </c>
      <c r="G54" s="4" t="s">
        <v>71</v>
      </c>
      <c r="H54" t="s">
        <v>108</v>
      </c>
      <c r="I54" s="6"/>
    </row>
    <row r="55" spans="1:9" hidden="1" x14ac:dyDescent="0.3">
      <c r="A55" t="s">
        <v>103</v>
      </c>
      <c r="B55" t="s">
        <v>106</v>
      </c>
      <c r="C55" t="s">
        <v>68</v>
      </c>
      <c r="D55" s="4">
        <f>8*128</f>
        <v>1024</v>
      </c>
      <c r="E55" s="4">
        <v>1</v>
      </c>
      <c r="F55" s="4">
        <f t="shared" si="0"/>
        <v>128</v>
      </c>
      <c r="G55" s="4" t="s">
        <v>71</v>
      </c>
      <c r="H55" t="s">
        <v>108</v>
      </c>
      <c r="I55" s="6"/>
    </row>
    <row r="56" spans="1:9" hidden="1" x14ac:dyDescent="0.3">
      <c r="A56" t="s">
        <v>103</v>
      </c>
      <c r="B56" t="s">
        <v>107</v>
      </c>
      <c r="D56" s="4">
        <v>0</v>
      </c>
      <c r="E56" s="4">
        <v>0</v>
      </c>
      <c r="F56" s="4">
        <v>0</v>
      </c>
      <c r="G56" s="4" t="s">
        <v>71</v>
      </c>
      <c r="I56" s="6"/>
    </row>
    <row r="57" spans="1:9" x14ac:dyDescent="0.3">
      <c r="A57" t="s">
        <v>109</v>
      </c>
      <c r="B57" t="s">
        <v>110</v>
      </c>
      <c r="C57" t="s">
        <v>17</v>
      </c>
      <c r="D57" s="4">
        <v>32</v>
      </c>
      <c r="E57" s="4">
        <v>1</v>
      </c>
      <c r="F57" s="4">
        <f t="shared" si="0"/>
        <v>4</v>
      </c>
      <c r="G57" s="4" t="s">
        <v>70</v>
      </c>
      <c r="H57" t="s">
        <v>111</v>
      </c>
      <c r="I57" s="6"/>
    </row>
    <row r="58" spans="1:9" hidden="1" x14ac:dyDescent="0.3">
      <c r="A58" t="s">
        <v>112</v>
      </c>
      <c r="B58" t="s">
        <v>66</v>
      </c>
      <c r="C58" t="s">
        <v>68</v>
      </c>
      <c r="D58" s="4">
        <v>128</v>
      </c>
      <c r="E58" s="4">
        <v>1</v>
      </c>
      <c r="F58" s="4">
        <f t="shared" si="0"/>
        <v>16</v>
      </c>
      <c r="G58" s="4" t="s">
        <v>71</v>
      </c>
      <c r="H58" t="s">
        <v>108</v>
      </c>
      <c r="I58" s="6"/>
    </row>
    <row r="59" spans="1:9" hidden="1" x14ac:dyDescent="0.3">
      <c r="A59" t="s">
        <v>112</v>
      </c>
      <c r="B59" t="s">
        <v>113</v>
      </c>
      <c r="C59" t="s">
        <v>114</v>
      </c>
      <c r="D59" s="4">
        <v>3</v>
      </c>
      <c r="E59" s="4">
        <v>1</v>
      </c>
      <c r="F59" s="4">
        <f t="shared" si="0"/>
        <v>1</v>
      </c>
      <c r="G59" s="4" t="s">
        <v>71</v>
      </c>
      <c r="I59" s="6"/>
    </row>
    <row r="60" spans="1:9" hidden="1" x14ac:dyDescent="0.3">
      <c r="A60" t="s">
        <v>112</v>
      </c>
      <c r="B60" t="s">
        <v>115</v>
      </c>
      <c r="C60" t="s">
        <v>17</v>
      </c>
      <c r="D60" s="4">
        <v>10</v>
      </c>
      <c r="E60" s="4">
        <v>1</v>
      </c>
      <c r="F60" s="4">
        <f t="shared" si="0"/>
        <v>2</v>
      </c>
      <c r="G60" s="4" t="s">
        <v>71</v>
      </c>
      <c r="I60" s="6"/>
    </row>
    <row r="61" spans="1:9" hidden="1" x14ac:dyDescent="0.3">
      <c r="A61" t="s">
        <v>112</v>
      </c>
      <c r="B61" t="s">
        <v>116</v>
      </c>
      <c r="C61" t="s">
        <v>17</v>
      </c>
      <c r="D61" s="4">
        <v>10</v>
      </c>
      <c r="E61" s="4">
        <v>1</v>
      </c>
      <c r="F61" s="4">
        <f t="shared" si="0"/>
        <v>2</v>
      </c>
      <c r="G61" s="4" t="s">
        <v>71</v>
      </c>
      <c r="I61" s="6"/>
    </row>
    <row r="62" spans="1:9" x14ac:dyDescent="0.3">
      <c r="A62" t="s">
        <v>117</v>
      </c>
      <c r="B62" t="s">
        <v>118</v>
      </c>
      <c r="C62" t="s">
        <v>17</v>
      </c>
      <c r="D62" s="4">
        <v>4</v>
      </c>
      <c r="E62" s="4">
        <v>20</v>
      </c>
      <c r="F62" s="4">
        <f t="shared" si="0"/>
        <v>20</v>
      </c>
      <c r="G62" s="4" t="s">
        <v>70</v>
      </c>
      <c r="H62" t="s">
        <v>119</v>
      </c>
      <c r="I62" s="6"/>
    </row>
    <row r="63" spans="1:9" hidden="1" x14ac:dyDescent="0.3">
      <c r="A63" t="s">
        <v>120</v>
      </c>
      <c r="B63" t="s">
        <v>9</v>
      </c>
      <c r="C63" t="s">
        <v>68</v>
      </c>
      <c r="D63" s="4">
        <f>8*48</f>
        <v>384</v>
      </c>
      <c r="E63" s="4">
        <v>2</v>
      </c>
      <c r="F63" s="4">
        <f t="shared" si="0"/>
        <v>96</v>
      </c>
      <c r="G63" s="4" t="s">
        <v>71</v>
      </c>
      <c r="I63" s="6"/>
    </row>
    <row r="64" spans="1:9" hidden="1" x14ac:dyDescent="0.3">
      <c r="A64" t="s">
        <v>120</v>
      </c>
      <c r="B64" t="s">
        <v>121</v>
      </c>
      <c r="C64" t="s">
        <v>122</v>
      </c>
      <c r="D64" s="4">
        <v>32</v>
      </c>
      <c r="E64" s="4">
        <v>2</v>
      </c>
      <c r="F64" s="4">
        <f t="shared" si="0"/>
        <v>8</v>
      </c>
      <c r="G64" s="4" t="s">
        <v>71</v>
      </c>
      <c r="I64" s="6"/>
    </row>
    <row r="65" spans="1:9" hidden="1" x14ac:dyDescent="0.3">
      <c r="A65" t="s">
        <v>123</v>
      </c>
      <c r="B65" t="s">
        <v>129</v>
      </c>
      <c r="D65" s="4">
        <v>32</v>
      </c>
      <c r="E65" s="4">
        <v>1</v>
      </c>
      <c r="F65" s="4">
        <f t="shared" si="0"/>
        <v>4</v>
      </c>
      <c r="G65" s="4" t="s">
        <v>124</v>
      </c>
      <c r="I65" s="6"/>
    </row>
    <row r="66" spans="1:9" hidden="1" x14ac:dyDescent="0.3">
      <c r="A66" t="s">
        <v>123</v>
      </c>
      <c r="B66" t="s">
        <v>9</v>
      </c>
      <c r="C66" t="s">
        <v>68</v>
      </c>
      <c r="D66" s="4">
        <f>32*8</f>
        <v>256</v>
      </c>
      <c r="E66" s="4">
        <v>1</v>
      </c>
      <c r="F66" s="4">
        <f t="shared" si="0"/>
        <v>32</v>
      </c>
      <c r="G66" s="4" t="s">
        <v>124</v>
      </c>
      <c r="I66" s="6"/>
    </row>
    <row r="67" spans="1:9" hidden="1" x14ac:dyDescent="0.3">
      <c r="A67" t="s">
        <v>125</v>
      </c>
      <c r="B67" t="s">
        <v>129</v>
      </c>
      <c r="D67" s="4">
        <v>32</v>
      </c>
      <c r="E67" s="4">
        <v>1</v>
      </c>
      <c r="F67" s="4">
        <f t="shared" si="0"/>
        <v>4</v>
      </c>
      <c r="G67" s="4" t="s">
        <v>128</v>
      </c>
      <c r="I67" s="6"/>
    </row>
    <row r="68" spans="1:9" hidden="1" x14ac:dyDescent="0.3">
      <c r="A68" t="s">
        <v>125</v>
      </c>
      <c r="B68" t="s">
        <v>127</v>
      </c>
      <c r="C68" t="s">
        <v>68</v>
      </c>
      <c r="D68" s="4">
        <f>32*8</f>
        <v>256</v>
      </c>
      <c r="E68" s="4">
        <v>1</v>
      </c>
      <c r="F68" s="4">
        <f t="shared" si="0"/>
        <v>32</v>
      </c>
      <c r="G68" s="4" t="s">
        <v>128</v>
      </c>
      <c r="I68" s="6"/>
    </row>
    <row r="69" spans="1:9" hidden="1" x14ac:dyDescent="0.3">
      <c r="A69" t="s">
        <v>125</v>
      </c>
      <c r="B69" t="s">
        <v>144</v>
      </c>
      <c r="C69" t="s">
        <v>17</v>
      </c>
      <c r="D69" s="4">
        <v>32</v>
      </c>
      <c r="E69" s="4">
        <v>1</v>
      </c>
      <c r="F69" s="4">
        <f t="shared" si="0"/>
        <v>4</v>
      </c>
      <c r="G69" s="4" t="s">
        <v>128</v>
      </c>
      <c r="I69" s="6"/>
    </row>
    <row r="70" spans="1:9" hidden="1" x14ac:dyDescent="0.3">
      <c r="A70" t="s">
        <v>125</v>
      </c>
      <c r="B70" t="s">
        <v>145</v>
      </c>
      <c r="C70" t="s">
        <v>17</v>
      </c>
      <c r="D70" s="4">
        <v>32</v>
      </c>
      <c r="E70" s="4">
        <v>1</v>
      </c>
      <c r="F70" s="4">
        <f t="shared" si="0"/>
        <v>4</v>
      </c>
      <c r="G70" s="4" t="s">
        <v>128</v>
      </c>
      <c r="I70" s="6"/>
    </row>
    <row r="71" spans="1:9" hidden="1" x14ac:dyDescent="0.3">
      <c r="A71" t="s">
        <v>125</v>
      </c>
      <c r="B71" t="s">
        <v>143</v>
      </c>
      <c r="C71" t="s">
        <v>17</v>
      </c>
      <c r="D71" s="4">
        <v>32</v>
      </c>
      <c r="E71" s="4">
        <v>1</v>
      </c>
      <c r="F71" s="4">
        <f t="shared" si="0"/>
        <v>4</v>
      </c>
      <c r="G71" s="4" t="s">
        <v>128</v>
      </c>
      <c r="I71" s="6"/>
    </row>
    <row r="72" spans="1:9" hidden="1" x14ac:dyDescent="0.3">
      <c r="A72" t="s">
        <v>126</v>
      </c>
      <c r="B72" t="s">
        <v>129</v>
      </c>
      <c r="D72" s="4">
        <v>32</v>
      </c>
      <c r="E72" s="4">
        <v>1</v>
      </c>
      <c r="F72" s="4">
        <f t="shared" si="0"/>
        <v>4</v>
      </c>
      <c r="G72" s="4" t="s">
        <v>133</v>
      </c>
      <c r="I72" s="6"/>
    </row>
    <row r="73" spans="1:9" hidden="1" x14ac:dyDescent="0.3">
      <c r="A73" t="s">
        <v>126</v>
      </c>
      <c r="B73" t="s">
        <v>130</v>
      </c>
      <c r="C73" t="s">
        <v>132</v>
      </c>
      <c r="D73" s="4">
        <v>32</v>
      </c>
      <c r="E73" s="4">
        <v>1</v>
      </c>
      <c r="F73" s="4">
        <f t="shared" si="0"/>
        <v>4</v>
      </c>
      <c r="G73" s="4" t="s">
        <v>133</v>
      </c>
      <c r="I73" s="6"/>
    </row>
    <row r="74" spans="1:9" hidden="1" x14ac:dyDescent="0.3">
      <c r="A74" t="s">
        <v>126</v>
      </c>
      <c r="B74" t="s">
        <v>131</v>
      </c>
      <c r="C74" t="s">
        <v>132</v>
      </c>
      <c r="D74" s="4">
        <v>32</v>
      </c>
      <c r="E74" s="4">
        <v>1</v>
      </c>
      <c r="F74" s="4">
        <f t="shared" si="0"/>
        <v>4</v>
      </c>
      <c r="G74" s="4" t="s">
        <v>133</v>
      </c>
      <c r="I74" s="6"/>
    </row>
    <row r="75" spans="1:9" hidden="1" x14ac:dyDescent="0.3">
      <c r="A75" t="s">
        <v>126</v>
      </c>
      <c r="B75" t="s">
        <v>136</v>
      </c>
      <c r="C75" t="s">
        <v>17</v>
      </c>
      <c r="D75" s="4">
        <v>32</v>
      </c>
      <c r="E75" s="4">
        <v>1</v>
      </c>
      <c r="F75" s="4">
        <f t="shared" si="0"/>
        <v>4</v>
      </c>
      <c r="G75" s="4" t="s">
        <v>133</v>
      </c>
      <c r="I75" s="6"/>
    </row>
    <row r="76" spans="1:9" x14ac:dyDescent="0.3">
      <c r="A76" t="s">
        <v>109</v>
      </c>
      <c r="B76" t="s">
        <v>134</v>
      </c>
      <c r="C76" t="s">
        <v>135</v>
      </c>
      <c r="D76" s="4">
        <v>32</v>
      </c>
      <c r="E76" s="4">
        <v>1</v>
      </c>
      <c r="F76" s="4">
        <f t="shared" si="0"/>
        <v>4</v>
      </c>
      <c r="G76" s="4" t="s">
        <v>70</v>
      </c>
      <c r="I76" s="6"/>
    </row>
  </sheetData>
  <autoFilter ref="A4:I76">
    <filterColumn colId="6">
      <filters>
        <filter val="Hand"/>
      </filters>
    </filterColumn>
  </autoFilter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"/>
  <sheetViews>
    <sheetView workbookViewId="0"/>
  </sheetViews>
  <sheetFormatPr baseColWidth="10" defaultRowHeight="14.4" x14ac:dyDescent="0.3"/>
  <sheetData>
    <row r="1" spans="1:1" ht="18" x14ac:dyDescent="0.35">
      <c r="A1" s="1" t="s">
        <v>164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"/>
  <sheetViews>
    <sheetView workbookViewId="0"/>
  </sheetViews>
  <sheetFormatPr baseColWidth="10" defaultRowHeight="14.4" x14ac:dyDescent="0.3"/>
  <sheetData>
    <row r="1" spans="1:1" ht="18" x14ac:dyDescent="0.35">
      <c r="A1" s="1" t="s">
        <v>165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6"/>
  <sheetViews>
    <sheetView topLeftCell="A6" workbookViewId="0">
      <selection activeCell="C23" sqref="C23"/>
    </sheetView>
  </sheetViews>
  <sheetFormatPr baseColWidth="10" defaultRowHeight="14.4" x14ac:dyDescent="0.3"/>
  <sheetData>
    <row r="6" spans="1:1" ht="18" x14ac:dyDescent="0.35">
      <c r="A6" s="1" t="s">
        <v>166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23"/>
  <sheetViews>
    <sheetView tabSelected="1" workbookViewId="0">
      <selection activeCell="F7" sqref="F7"/>
    </sheetView>
  </sheetViews>
  <sheetFormatPr baseColWidth="10" defaultRowHeight="14.4" x14ac:dyDescent="0.3"/>
  <cols>
    <col min="2" max="2" width="12.77734375" style="4" customWidth="1"/>
    <col min="3" max="3" width="13.77734375" style="4" customWidth="1"/>
    <col min="5" max="5" width="15.21875" customWidth="1"/>
  </cols>
  <sheetData>
    <row r="1" spans="1:6" ht="18" x14ac:dyDescent="0.35">
      <c r="A1" s="1" t="s">
        <v>137</v>
      </c>
    </row>
    <row r="4" spans="1:6" s="2" customFormat="1" x14ac:dyDescent="0.3">
      <c r="A4" s="2" t="s">
        <v>7</v>
      </c>
      <c r="B4" s="5" t="s">
        <v>138</v>
      </c>
      <c r="C4" s="5" t="s">
        <v>139</v>
      </c>
      <c r="D4" s="5" t="s">
        <v>140</v>
      </c>
      <c r="E4" s="5" t="s">
        <v>141</v>
      </c>
    </row>
    <row r="5" spans="1:6" x14ac:dyDescent="0.3">
      <c r="A5" t="s">
        <v>70</v>
      </c>
      <c r="B5" s="4">
        <f>COUNTIFS(fields!$G:$G, $A5, fields!$F:$F, "&gt;0")</f>
        <v>29</v>
      </c>
      <c r="C5" s="4">
        <f>SUMIFS(fields!$F:$F, fields!$G:$G, $A5)</f>
        <v>204</v>
      </c>
      <c r="D5" s="13">
        <v>1000000</v>
      </c>
      <c r="E5" s="14">
        <f>C5*D5/2^20</f>
        <v>194.549560546875</v>
      </c>
      <c r="F5" t="s">
        <v>167</v>
      </c>
    </row>
    <row r="6" spans="1:6" x14ac:dyDescent="0.3">
      <c r="A6" t="s">
        <v>59</v>
      </c>
      <c r="B6" s="4">
        <f>COUNTIFS(fields!$G:$G, $A6, fields!$F:$F, "&gt;0")</f>
        <v>2</v>
      </c>
      <c r="C6" s="4">
        <f>SUMIFS(fields!$F:$F, fields!$G:$G, $A6)</f>
        <v>33</v>
      </c>
      <c r="D6" s="13">
        <v>500000</v>
      </c>
      <c r="E6" s="14">
        <f>C6*D6/2^20</f>
        <v>15.735626220703125</v>
      </c>
      <c r="F6" t="s">
        <v>168</v>
      </c>
    </row>
    <row r="7" spans="1:6" x14ac:dyDescent="0.3">
      <c r="A7" t="s">
        <v>71</v>
      </c>
      <c r="B7" s="4">
        <f>COUNTIFS(fields!$G:$G, $A7, fields!$F:$F, "&gt;0")</f>
        <v>16</v>
      </c>
      <c r="C7" s="4">
        <f>SUMIFS(fields!$F:$F, fields!$G:$G, $A7)</f>
        <v>658</v>
      </c>
      <c r="D7" s="13">
        <v>100000</v>
      </c>
      <c r="E7" s="14">
        <f t="shared" ref="E7:E10" si="0">C7*D7/2^20</f>
        <v>62.75177001953125</v>
      </c>
    </row>
    <row r="8" spans="1:6" x14ac:dyDescent="0.3">
      <c r="A8" t="s">
        <v>124</v>
      </c>
      <c r="B8" s="4">
        <f>COUNTIFS(fields!$G:$G, $A8, fields!$F:$F, "&gt;0")</f>
        <v>2</v>
      </c>
      <c r="C8" s="4">
        <f>SUMIFS(fields!$F:$F, fields!$G:$G, $A8)</f>
        <v>36</v>
      </c>
      <c r="D8" s="13">
        <v>100000</v>
      </c>
      <c r="E8" s="14">
        <f t="shared" si="0"/>
        <v>3.4332275390625</v>
      </c>
    </row>
    <row r="9" spans="1:6" x14ac:dyDescent="0.3">
      <c r="A9" t="s">
        <v>128</v>
      </c>
      <c r="B9" s="4">
        <f>COUNTIFS(fields!$G:$G, $A9, fields!$F:$F, "&gt;0")</f>
        <v>5</v>
      </c>
      <c r="C9" s="4">
        <f>SUMIFS(fields!$F:$F, fields!$G:$G, $A9)</f>
        <v>48</v>
      </c>
      <c r="D9" s="13">
        <v>1000000</v>
      </c>
      <c r="E9" s="14">
        <f t="shared" si="0"/>
        <v>45.7763671875</v>
      </c>
    </row>
    <row r="10" spans="1:6" x14ac:dyDescent="0.3">
      <c r="A10" t="s">
        <v>133</v>
      </c>
      <c r="B10" s="4">
        <f>COUNTIFS(fields!$G:$G, $A10, fields!$F:$F, "&gt;0")</f>
        <v>4</v>
      </c>
      <c r="C10" s="4">
        <f>SUMIFS(fields!$F:$F, fields!$G:$G, $A10)</f>
        <v>16</v>
      </c>
      <c r="D10" s="13">
        <v>400000</v>
      </c>
      <c r="E10" s="14">
        <f t="shared" si="0"/>
        <v>6.103515625</v>
      </c>
    </row>
    <row r="11" spans="1:6" s="2" customFormat="1" x14ac:dyDescent="0.3">
      <c r="A11" s="2" t="s">
        <v>142</v>
      </c>
      <c r="B11" s="5"/>
      <c r="C11" s="5"/>
      <c r="E11" s="15">
        <f>SUM(E5:E10)</f>
        <v>328.35006713867187</v>
      </c>
    </row>
    <row r="13" spans="1:6" x14ac:dyDescent="0.3">
      <c r="A13" t="s">
        <v>146</v>
      </c>
    </row>
    <row r="14" spans="1:6" x14ac:dyDescent="0.3">
      <c r="A14" t="s">
        <v>147</v>
      </c>
    </row>
    <row r="15" spans="1:6" x14ac:dyDescent="0.3">
      <c r="A15" t="s">
        <v>148</v>
      </c>
    </row>
    <row r="17" spans="1:2" x14ac:dyDescent="0.3">
      <c r="A17" t="s">
        <v>149</v>
      </c>
    </row>
    <row r="18" spans="1:2" x14ac:dyDescent="0.3">
      <c r="A18" t="s">
        <v>150</v>
      </c>
    </row>
    <row r="20" spans="1:2" x14ac:dyDescent="0.3">
      <c r="A20" t="s">
        <v>157</v>
      </c>
    </row>
    <row r="21" spans="1:2" x14ac:dyDescent="0.3">
      <c r="A21" t="s">
        <v>158</v>
      </c>
    </row>
    <row r="22" spans="1:2" x14ac:dyDescent="0.3">
      <c r="A22" t="s">
        <v>159</v>
      </c>
      <c r="B22" s="16" t="s">
        <v>161</v>
      </c>
    </row>
    <row r="23" spans="1:2" x14ac:dyDescent="0.3">
      <c r="A23" t="s">
        <v>160</v>
      </c>
      <c r="B23" s="16" t="s">
        <v>162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"/>
  <sheetViews>
    <sheetView workbookViewId="0"/>
  </sheetViews>
  <sheetFormatPr baseColWidth="10" defaultRowHeight="14.4" x14ac:dyDescent="0.3"/>
  <sheetData>
    <row r="1" spans="1:1" ht="18" x14ac:dyDescent="0.35">
      <c r="A1" s="1" t="s">
        <v>151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"/>
  <sheetViews>
    <sheetView workbookViewId="0"/>
  </sheetViews>
  <sheetFormatPr baseColWidth="10" defaultRowHeight="14.4" x14ac:dyDescent="0.3"/>
  <sheetData>
    <row r="1" spans="1:1" ht="18" x14ac:dyDescent="0.35">
      <c r="A1" s="1" t="s">
        <v>152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"/>
  <sheetViews>
    <sheetView workbookViewId="0"/>
  </sheetViews>
  <sheetFormatPr baseColWidth="10" defaultRowHeight="14.4" x14ac:dyDescent="0.3"/>
  <sheetData>
    <row r="1" spans="1:1" ht="18" x14ac:dyDescent="0.35">
      <c r="A1" s="1" t="s">
        <v>153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"/>
  <sheetViews>
    <sheetView workbookViewId="0"/>
  </sheetViews>
  <sheetFormatPr baseColWidth="10" defaultRowHeight="14.4" x14ac:dyDescent="0.3"/>
  <sheetData>
    <row r="1" spans="1:1" ht="18" x14ac:dyDescent="0.35">
      <c r="A1" s="1" t="s">
        <v>154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"/>
  <sheetViews>
    <sheetView workbookViewId="0"/>
  </sheetViews>
  <sheetFormatPr baseColWidth="10" defaultRowHeight="14.4" x14ac:dyDescent="0.3"/>
  <sheetData>
    <row r="1" spans="1:1" ht="18" x14ac:dyDescent="0.35">
      <c r="A1" s="1" t="s">
        <v>155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"/>
  <sheetViews>
    <sheetView workbookViewId="0"/>
  </sheetViews>
  <sheetFormatPr baseColWidth="10" defaultRowHeight="14.4" x14ac:dyDescent="0.3"/>
  <sheetData>
    <row r="1" spans="1:1" ht="18" x14ac:dyDescent="0.35">
      <c r="A1" s="1" t="s">
        <v>156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"/>
  <sheetViews>
    <sheetView workbookViewId="0">
      <selection activeCell="A2" sqref="A2"/>
    </sheetView>
  </sheetViews>
  <sheetFormatPr baseColWidth="10" defaultRowHeight="14.4" x14ac:dyDescent="0.3"/>
  <sheetData>
    <row r="1" spans="1:1" ht="18" x14ac:dyDescent="0.35">
      <c r="A1" s="1" t="s">
        <v>163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fields</vt:lpstr>
      <vt:lpstr>counts</vt:lpstr>
      <vt:lpstr>players</vt:lpstr>
      <vt:lpstr>pairs</vt:lpstr>
      <vt:lpstr>segs</vt:lpstr>
      <vt:lpstr>deals</vt:lpstr>
      <vt:lpstr>hands</vt:lpstr>
      <vt:lpstr>alerts</vt:lpstr>
      <vt:lpstr>files</vt:lpstr>
      <vt:lpstr>dirs</vt:lpstr>
      <vt:lpstr>systems</vt:lpstr>
      <vt:lpstr>defenses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Sören Hein</dc:creator>
  <cp:lastModifiedBy>Sören Hein</cp:lastModifiedBy>
  <dcterms:created xsi:type="dcterms:W3CDTF">2016-09-08T08:39:38Z</dcterms:created>
  <dcterms:modified xsi:type="dcterms:W3CDTF">2016-09-08T16:17:57Z</dcterms:modified>
</cp:coreProperties>
</file>