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drawing5.xml" ContentType="application/vnd.openxmlformats-officedocument.drawing+xml"/>
  <Override PartName="/xl/drawings/drawing1.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4.xml" ContentType="application/vnd.openxmlformats-officedocument.drawingml.chart+xml"/>
  <Override PartName="/xl/charts/chart3.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Entry" sheetId="1" state="visible" r:id="rId2"/>
    <sheet name="Options and Things to Try" sheetId="2" state="visible" r:id="rId3"/>
    <sheet name="Explore" sheetId="3" state="visible" r:id="rId4"/>
    <sheet name="Printouts" sheetId="4" state="visible" r:id="rId5"/>
    <sheet name="Absences" sheetId="5" state="visible" r:id="rId6"/>
  </sheets>
  <definedNames>
    <definedName function="false" hidden="false" localSheetId="0" name="_xlnm.Print_Area" vbProcedure="false">'Data Entry'!$A$1:$R$36</definedName>
    <definedName function="false" hidden="false" localSheetId="0" name="_xlnm.Print_Titles" vbProcedure="false">'Data Entry'!$A:$K,'Data Entry'!$1:$11</definedName>
    <definedName function="false" hidden="false" localSheetId="3" name="_xlnm.Print_Area" vbProcedure="false">Printouts!$C$2:$Q$38</definedName>
    <definedName function="false" hidden="false" localSheetId="3" name="_xlnm.Print_Titles" vbProcedure="false">Printouts!$C:$G,Printouts!$16:$16</definedName>
    <definedName function="false" hidden="false" name="ColorTable" vbProcedure="false">'Options and Things to Try'!$B$36</definedName>
    <definedName function="false" hidden="false" name="Greenthreshold" vbProcedure="false">'Options and Things to Try'!$B$37</definedName>
    <definedName function="false" hidden="false" name="PercentageBreakdownCells" vbProcedure="false">'Data Entry'!$M$4:$R$4</definedName>
    <definedName function="false" hidden="false" name="Yellowthreshold" vbProcedure="false">'Options and Things to Try'!$B$38</definedName>
    <definedName function="false" hidden="false" localSheetId="0" name="_xlnm.Print_Area" vbProcedure="false">'Data Entry'!$A$1:$R$36</definedName>
    <definedName function="false" hidden="false" localSheetId="0" name="_xlnm.Print_Area_0" vbProcedure="false">'Data Entry'!$A$1:$R$36</definedName>
    <definedName function="false" hidden="false" localSheetId="0" name="_xlnm.Print_Area_0_0" vbProcedure="false">'Data Entry'!$A$1:$R$36</definedName>
    <definedName function="false" hidden="false" localSheetId="0" name="_xlnm.Print_Area_0_0_0" vbProcedure="false">'Data Entry'!$A$1:$R$36</definedName>
    <definedName function="false" hidden="false" localSheetId="0" name="_xlnm.Print_Titles" vbProcedure="false">'Data Entry'!$A:$K,'Data Entry'!$1:$11</definedName>
    <definedName function="false" hidden="false" localSheetId="0" name="_xlnm.Print_Titles_0" vbProcedure="false">'Data Entry'!$A:$K,'Data Entry'!$1:$11</definedName>
    <definedName function="false" hidden="false" localSheetId="0" name="_xlnm.Print_Titles_0_0" vbProcedure="false">'Data Entry'!$A:$K,'Data Entry'!$1:$11</definedName>
    <definedName function="false" hidden="false" localSheetId="0" name="_xlnm.Print_Titles_0_0_0" vbProcedure="false">'Data Entry'!$A:$K,'Data Entry'!$1:$11</definedName>
    <definedName function="false" hidden="false" localSheetId="3" name="_xlnm.Print_Area" vbProcedure="false">Printouts!$C$2:$Q$38</definedName>
    <definedName function="false" hidden="false" localSheetId="3" name="_xlnm.Print_Area_0" vbProcedure="false">Printouts!$C$2:$Q$38</definedName>
    <definedName function="false" hidden="false" localSheetId="3" name="_xlnm.Print_Area_0_0" vbProcedure="false">Printouts!$C$2:$Q$38</definedName>
    <definedName function="false" hidden="false" localSheetId="3" name="_xlnm.Print_Area_0_0_0" vbProcedure="false">Printouts!$C$2:$Q$38</definedName>
    <definedName function="false" hidden="false" localSheetId="3" name="_xlnm.Print_Titles" vbProcedure="false">Printouts!$C:$G,Printouts!$16:$16</definedName>
    <definedName function="false" hidden="false" localSheetId="3" name="_xlnm.Print_Titles_0" vbProcedure="false">Printouts!$C:$G,Printouts!$16:$16</definedName>
    <definedName function="false" hidden="false" localSheetId="3" name="_xlnm.Print_Titles_0_0" vbProcedure="false">Printouts!$C:$G,Printouts!$16:$16</definedName>
    <definedName function="false" hidden="false" localSheetId="3" name="_xlnm.Print_Titles_0_0_0" vbProcedure="false">Printouts!$C:$G,Printouts!$16:$16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<sst xmlns="http://schemas.openxmlformats.org/spreadsheetml/2006/main" count="630" uniqueCount="534">
  <si>
    <t xml:space="preserve">Assessment Type</t>
  </si>
  <si>
    <t xml:space="preserve">Classworks</t>
  </si>
  <si>
    <t xml:space="preserve">Homeworks</t>
  </si>
  <si>
    <t xml:space="preserve">Formative Assessments</t>
  </si>
  <si>
    <t xml:space="preserve">Projects</t>
  </si>
  <si>
    <t xml:space="preserve">Summative Assessments</t>
  </si>
  <si>
    <t xml:space="preserve">Points</t>
  </si>
  <si>
    <t xml:space="preserve">Percentage Breakdown By Assessment Type</t>
  </si>
  <si>
    <t xml:space="preserve">Point Multiplier</t>
  </si>
  <si>
    <t xml:space="preserve">Date</t>
  </si>
  <si>
    <t xml:space="preserve">A-</t>
  </si>
  <si>
    <t xml:space="preserve">B-</t>
  </si>
  <si>
    <t xml:space="preserve">C-</t>
  </si>
  <si>
    <t xml:space="preserve">D-</t>
  </si>
  <si>
    <t xml:space="preserve">F:</t>
  </si>
  <si>
    <t xml:space="preserve">Class</t>
  </si>
  <si>
    <t xml:space="preserve">Name</t>
  </si>
  <si>
    <t xml:space="preserve">Race</t>
  </si>
  <si>
    <t xml:space="preserve">Gender</t>
  </si>
  <si>
    <t xml:space="preserve">Age</t>
  </si>
  <si>
    <t xml:space="preserve">Repeated Grades</t>
  </si>
  <si>
    <t xml:space="preserve">Financial Status</t>
  </si>
  <si>
    <t xml:space="preserve">Absent</t>
  </si>
  <si>
    <t xml:space="preserve">Late</t>
  </si>
  <si>
    <t xml:space="preserve">Make your own categories</t>
  </si>
  <si>
    <t xml:space="preserve">Running Average</t>
  </si>
  <si>
    <t xml:space="preserve">Letter Grade</t>
  </si>
  <si>
    <t xml:space="preserve">Another Type 2</t>
  </si>
  <si>
    <t xml:space="preserve">Classwork 1</t>
  </si>
  <si>
    <t xml:space="preserve">Homework 1</t>
  </si>
  <si>
    <t xml:space="preserve">Classwork 2</t>
  </si>
  <si>
    <t xml:space="preserve">Homework 2</t>
  </si>
  <si>
    <t xml:space="preserve">Classwork 3</t>
  </si>
  <si>
    <t xml:space="preserve">Classwork 4</t>
  </si>
  <si>
    <t xml:space="preserve">Classwork 5</t>
  </si>
  <si>
    <t xml:space="preserve">Classwork 6</t>
  </si>
  <si>
    <t xml:space="preserve">Homework 3</t>
  </si>
  <si>
    <t xml:space="preserve">Formative Assessment 1</t>
  </si>
  <si>
    <t xml:space="preserve">Project 1</t>
  </si>
  <si>
    <t xml:space="preserve">Classwork 7</t>
  </si>
  <si>
    <t xml:space="preserve">Homework 4</t>
  </si>
  <si>
    <t xml:space="preserve">Project 2</t>
  </si>
  <si>
    <t xml:space="preserve">Classwork 8</t>
  </si>
  <si>
    <t xml:space="preserve">Homework 5</t>
  </si>
  <si>
    <t xml:space="preserve">Project 3</t>
  </si>
  <si>
    <t xml:space="preserve">Homework 6</t>
  </si>
  <si>
    <t xml:space="preserve">Classwork 9</t>
  </si>
  <si>
    <t xml:space="preserve">Homework 7</t>
  </si>
  <si>
    <t xml:space="preserve">Homework 8</t>
  </si>
  <si>
    <t xml:space="preserve">Project 4</t>
  </si>
  <si>
    <t xml:space="preserve">Project 5</t>
  </si>
  <si>
    <t xml:space="preserve">Formative Assessment 2</t>
  </si>
  <si>
    <t xml:space="preserve">Project 6</t>
  </si>
  <si>
    <t xml:space="preserve">Classwork 10</t>
  </si>
  <si>
    <t xml:space="preserve">Homework 9</t>
  </si>
  <si>
    <t xml:space="preserve">Classwork 11</t>
  </si>
  <si>
    <t xml:space="preserve">Homework 10</t>
  </si>
  <si>
    <t xml:space="preserve">Classwork 12</t>
  </si>
  <si>
    <t xml:space="preserve">Classwork 13</t>
  </si>
  <si>
    <t xml:space="preserve">Project 7</t>
  </si>
  <si>
    <t xml:space="preserve">Classwork 14</t>
  </si>
  <si>
    <t xml:space="preserve">Classwork 15</t>
  </si>
  <si>
    <t xml:space="preserve">Homework 11</t>
  </si>
  <si>
    <t xml:space="preserve">Summative Assessment 1</t>
  </si>
  <si>
    <t xml:space="preserve">Classwork 16</t>
  </si>
  <si>
    <t xml:space="preserve">Homework 12</t>
  </si>
  <si>
    <t xml:space="preserve">Classwork 17</t>
  </si>
  <si>
    <t xml:space="preserve">Homework 13</t>
  </si>
  <si>
    <t xml:space="preserve">Project 8</t>
  </si>
  <si>
    <t xml:space="preserve">Project 9</t>
  </si>
  <si>
    <t xml:space="preserve">Project 10</t>
  </si>
  <si>
    <t xml:space="preserve">Summative Assessment 2</t>
  </si>
  <si>
    <t xml:space="preserve">Assessment | Insert new columns before here</t>
  </si>
  <si>
    <t xml:space="preserve">Student 1</t>
  </si>
  <si>
    <t xml:space="preserve">Student 2</t>
  </si>
  <si>
    <t xml:space="preserve">Student 3</t>
  </si>
  <si>
    <t xml:space="preserve">Excused</t>
  </si>
  <si>
    <t xml:space="preserve">Student 4</t>
  </si>
  <si>
    <t xml:space="preserve">Student 5</t>
  </si>
  <si>
    <t xml:space="preserve">Student 6</t>
  </si>
  <si>
    <t xml:space="preserve">Student 7</t>
  </si>
  <si>
    <t xml:space="preserve">Student 8</t>
  </si>
  <si>
    <t xml:space="preserve">Student 9</t>
  </si>
  <si>
    <t xml:space="preserve">Student 10</t>
  </si>
  <si>
    <t xml:space="preserve">Student 11</t>
  </si>
  <si>
    <t xml:space="preserve">Student 12</t>
  </si>
  <si>
    <t xml:space="preserve">Student 13</t>
  </si>
  <si>
    <t xml:space="preserve">Student 14</t>
  </si>
  <si>
    <t xml:space="preserve">Student 15</t>
  </si>
  <si>
    <t xml:space="preserve">Student 16</t>
  </si>
  <si>
    <t xml:space="preserve">Student 17</t>
  </si>
  <si>
    <t xml:space="preserve">Student 18</t>
  </si>
  <si>
    <t xml:space="preserve">Student 19</t>
  </si>
  <si>
    <t xml:space="preserve">Student 20</t>
  </si>
  <si>
    <t xml:space="preserve">Student 21</t>
  </si>
  <si>
    <t xml:space="preserve">Student 22</t>
  </si>
  <si>
    <t xml:space="preserve">Student 23</t>
  </si>
  <si>
    <t xml:space="preserve">Student 24</t>
  </si>
  <si>
    <t xml:space="preserve">Student 25</t>
  </si>
  <si>
    <t xml:space="preserve"> </t>
  </si>
  <si>
    <t xml:space="preserve">Options and Things to Try</t>
  </si>
  <si>
    <t xml:space="preserve">Scoring:</t>
  </si>
  <si>
    <t xml:space="preserve">If the percentage breakdown shown right should be changed, you can edit it in cells L4:Q4 on the Data Entry sheet.
This gradebook averages all assignments within each assessment type and then calculates the running average using the percentage breakdown shown right.
An average for an assignment type is:
(Points Earned) / (Total Possible Points*)
*Assignments can be marked as "Excused"</t>
  </si>
  <si>
    <t xml:space="preserve">Letter Grades:</t>
  </si>
  <si>
    <t xml:space="preserve">Score</t>
  </si>
  <si>
    <t xml:space="preserve">Grade</t>
  </si>
  <si>
    <t xml:space="preserve">Freq</t>
  </si>
  <si>
    <t xml:space="preserve">These letter grades are referenced on the Data Entry sheet for each student. 
If you want to delete rows of this table, simply delete the whole row.
The 5 bar sparkline charts have cutoffs based on D-, C-, B-, and A-.
Ex: Anything above B-, but below A- is a B.</t>
  </si>
  <si>
    <t xml:space="preserve">F</t>
  </si>
  <si>
    <t xml:space="preserve">D</t>
  </si>
  <si>
    <t xml:space="preserve">D+</t>
  </si>
  <si>
    <t xml:space="preserve">C</t>
  </si>
  <si>
    <t xml:space="preserve">C+</t>
  </si>
  <si>
    <t xml:space="preserve">B</t>
  </si>
  <si>
    <t xml:space="preserve">B+</t>
  </si>
  <si>
    <t xml:space="preserve">A</t>
  </si>
  <si>
    <t xml:space="preserve">A+</t>
  </si>
  <si>
    <t xml:space="preserve">For Coloring:</t>
  </si>
  <si>
    <t xml:space="preserve">Color the Table</t>
  </si>
  <si>
    <t xml:space="preserve">Yes</t>
  </si>
  <si>
    <t xml:space="preserve">Green if Above</t>
  </si>
  <si>
    <t xml:space="preserve">Yellow if Above</t>
  </si>
  <si>
    <t xml:space="preserve">Things to Try:</t>
  </si>
  <si>
    <t xml:space="preserve">Set up autosave</t>
  </si>
  <si>
    <t xml:space="preserve">Not Yet</t>
  </si>
  <si>
    <t xml:space="preserve">Add a total row</t>
  </si>
  <si>
    <t xml:space="preserve">Add demographics</t>
  </si>
  <si>
    <t xml:space="preserve">Filter and sort</t>
  </si>
  <si>
    <t xml:space="preserve">Make helper colns</t>
  </si>
  <si>
    <t xml:space="preserve">Give extra credit</t>
  </si>
  <si>
    <t xml:space="preserve">Track absences</t>
  </si>
  <si>
    <t xml:space="preserve">Change color scheme</t>
  </si>
  <si>
    <t xml:space="preserve">The little graphs</t>
  </si>
  <si>
    <t xml:space="preserve">Excused assignments</t>
  </si>
  <si>
    <t xml:space="preserve">Show more screen</t>
  </si>
  <si>
    <t xml:space="preserve">More marking periods</t>
  </si>
  <si>
    <t xml:space="preserve">About</t>
  </si>
  <si>
    <t xml:space="preserve">Last Updated</t>
  </si>
  <si>
    <t xml:space="preserve">Date this gradebook this version was last updated</t>
  </si>
  <si>
    <t xml:space="preserve">Version</t>
  </si>
  <si>
    <t xml:space="preserve"> 1.5apoints </t>
  </si>
  <si>
    <t xml:space="preserve">This  version for Excel 2007+ calculates a grade using assessment type and points</t>
  </si>
  <si>
    <t xml:space="preserve">Website (till Feb '16)</t>
  </si>
  <si>
    <t xml:space="preserve">http://web.mit.edu/jabbott/www/excelgradetracker.html</t>
  </si>
  <si>
    <t xml:space="preserve">Author</t>
  </si>
  <si>
    <t xml:space="preserve">Jonathan Abbott</t>
  </si>
  <si>
    <t xml:space="preserve">Can be contacted at jabbott.mit@gmail.com</t>
  </si>
  <si>
    <t xml:space="preserve">Questions / Concerns?</t>
  </si>
  <si>
    <t xml:space="preserve">Please reach out to me with any feedback, concerns, and questions</t>
  </si>
  <si>
    <t xml:space="preserve">Average - Running Average</t>
  </si>
  <si>
    <t xml:space="preserve">Total Result</t>
  </si>
  <si>
    <t xml:space="preserve">Grade Report</t>
  </si>
  <si>
    <t xml:space="preserve">[Your School]</t>
  </si>
  <si>
    <t xml:space="preserve">Teacher: [Your name]</t>
  </si>
  <si>
    <t xml:space="preserve">Class: [Your Class]</t>
  </si>
  <si>
    <t xml:space="preserve">General Comments:</t>
  </si>
  <si>
    <t xml:space="preserve">Parent Signiture:</t>
  </si>
  <si>
    <t xml:space="preserve">Student</t>
  </si>
  <si>
    <t xml:space="preserve">Percent of Grade</t>
  </si>
  <si>
    <t xml:space="preserve">Assessment Avg</t>
  </si>
  <si>
    <t xml:space="preserve">Type</t>
  </si>
  <si>
    <t xml:space="preserve">Weight</t>
  </si>
  <si>
    <t xml:space="preserve">Assignment</t>
  </si>
  <si>
    <t xml:space="preserve">Points Earned</t>
  </si>
  <si>
    <t xml:space="preserve">Pointed Earned</t>
  </si>
  <si>
    <t xml:space="preserve">Absences</t>
  </si>
  <si>
    <t xml:space="preserve">Lates</t>
  </si>
  <si>
    <t xml:space="preserve">25-Aug</t>
  </si>
  <si>
    <t xml:space="preserve">26-Aug</t>
  </si>
  <si>
    <t xml:space="preserve">27-Aug</t>
  </si>
  <si>
    <t xml:space="preserve">28-Aug</t>
  </si>
  <si>
    <t xml:space="preserve">29-Aug</t>
  </si>
  <si>
    <t xml:space="preserve">30-Aug</t>
  </si>
  <si>
    <t xml:space="preserve">31-Aug</t>
  </si>
  <si>
    <t xml:space="preserve">1-Sep</t>
  </si>
  <si>
    <t xml:space="preserve">2-Sep</t>
  </si>
  <si>
    <t xml:space="preserve">3-Sep</t>
  </si>
  <si>
    <t xml:space="preserve">4-Sep</t>
  </si>
  <si>
    <t xml:space="preserve">5-Sep</t>
  </si>
  <si>
    <t xml:space="preserve">6-Sep</t>
  </si>
  <si>
    <t xml:space="preserve">7-Sep</t>
  </si>
  <si>
    <t xml:space="preserve">8-Sep</t>
  </si>
  <si>
    <t xml:space="preserve">9-Sep</t>
  </si>
  <si>
    <t xml:space="preserve">10-Sep</t>
  </si>
  <si>
    <t xml:space="preserve">11-Sep</t>
  </si>
  <si>
    <t xml:space="preserve">12-Sep</t>
  </si>
  <si>
    <t xml:space="preserve">13-Sep</t>
  </si>
  <si>
    <t xml:space="preserve">14-Sep</t>
  </si>
  <si>
    <t xml:space="preserve">15-Sep</t>
  </si>
  <si>
    <t xml:space="preserve">16-Sep</t>
  </si>
  <si>
    <t xml:space="preserve">17-Sep</t>
  </si>
  <si>
    <t xml:space="preserve">18-Sep</t>
  </si>
  <si>
    <t xml:space="preserve">19-Sep</t>
  </si>
  <si>
    <t xml:space="preserve">20-Sep</t>
  </si>
  <si>
    <t xml:space="preserve">21-Sep</t>
  </si>
  <si>
    <t xml:space="preserve">22-Sep</t>
  </si>
  <si>
    <t xml:space="preserve">23-Sep</t>
  </si>
  <si>
    <t xml:space="preserve">24-Sep</t>
  </si>
  <si>
    <t xml:space="preserve">25-Sep</t>
  </si>
  <si>
    <t xml:space="preserve">26-Sep</t>
  </si>
  <si>
    <t xml:space="preserve">27-Sep</t>
  </si>
  <si>
    <t xml:space="preserve">28-Sep</t>
  </si>
  <si>
    <t xml:space="preserve">29-Sep</t>
  </si>
  <si>
    <t xml:space="preserve">30-Sep</t>
  </si>
  <si>
    <t xml:space="preserve">1-Oct</t>
  </si>
  <si>
    <t xml:space="preserve">2-Oct</t>
  </si>
  <si>
    <t xml:space="preserve">3-Oct</t>
  </si>
  <si>
    <t xml:space="preserve">4-Oct</t>
  </si>
  <si>
    <t xml:space="preserve">5-Oct</t>
  </si>
  <si>
    <t xml:space="preserve">6-Oct</t>
  </si>
  <si>
    <t xml:space="preserve">7-Oct</t>
  </si>
  <si>
    <t xml:space="preserve">8-Oct</t>
  </si>
  <si>
    <t xml:space="preserve">9-Oct</t>
  </si>
  <si>
    <t xml:space="preserve">10-Oct</t>
  </si>
  <si>
    <t xml:space="preserve">11-Oct</t>
  </si>
  <si>
    <t xml:space="preserve">12-Oct</t>
  </si>
  <si>
    <t xml:space="preserve">13-Oct</t>
  </si>
  <si>
    <t xml:space="preserve">14-Oct</t>
  </si>
  <si>
    <t xml:space="preserve">15-Oct</t>
  </si>
  <si>
    <t xml:space="preserve">16-Oct</t>
  </si>
  <si>
    <t xml:space="preserve">17-Oct</t>
  </si>
  <si>
    <t xml:space="preserve">18-Oct</t>
  </si>
  <si>
    <t xml:space="preserve">19-Oct</t>
  </si>
  <si>
    <t xml:space="preserve">20-Oct</t>
  </si>
  <si>
    <t xml:space="preserve">21-Oct</t>
  </si>
  <si>
    <t xml:space="preserve">22-Oct</t>
  </si>
  <si>
    <t xml:space="preserve">23-Oct</t>
  </si>
  <si>
    <t xml:space="preserve">24-Oct</t>
  </si>
  <si>
    <t xml:space="preserve">25-Oct</t>
  </si>
  <si>
    <t xml:space="preserve">26-Oct</t>
  </si>
  <si>
    <t xml:space="preserve">27-Oct</t>
  </si>
  <si>
    <t xml:space="preserve">28-Oct</t>
  </si>
  <si>
    <t xml:space="preserve">29-Oct</t>
  </si>
  <si>
    <t xml:space="preserve">30-Oct</t>
  </si>
  <si>
    <t xml:space="preserve">31-Oct</t>
  </si>
  <si>
    <t xml:space="preserve">1-Nov</t>
  </si>
  <si>
    <t xml:space="preserve">2-Nov</t>
  </si>
  <si>
    <t xml:space="preserve">3-Nov</t>
  </si>
  <si>
    <t xml:space="preserve">4-Nov</t>
  </si>
  <si>
    <t xml:space="preserve">5-Nov</t>
  </si>
  <si>
    <t xml:space="preserve">6-Nov</t>
  </si>
  <si>
    <t xml:space="preserve">7-Nov</t>
  </si>
  <si>
    <t xml:space="preserve">8-Nov</t>
  </si>
  <si>
    <t xml:space="preserve">9-Nov</t>
  </si>
  <si>
    <t xml:space="preserve">10-Nov</t>
  </si>
  <si>
    <t xml:space="preserve">11-Nov</t>
  </si>
  <si>
    <t xml:space="preserve">12-Nov</t>
  </si>
  <si>
    <t xml:space="preserve">13-Nov</t>
  </si>
  <si>
    <t xml:space="preserve">14-Nov</t>
  </si>
  <si>
    <t xml:space="preserve">15-Nov</t>
  </si>
  <si>
    <t xml:space="preserve">16-Nov</t>
  </si>
  <si>
    <t xml:space="preserve">17-Nov</t>
  </si>
  <si>
    <t xml:space="preserve">18-Nov</t>
  </si>
  <si>
    <t xml:space="preserve">19-Nov</t>
  </si>
  <si>
    <t xml:space="preserve">20-Nov</t>
  </si>
  <si>
    <t xml:space="preserve">21-Nov</t>
  </si>
  <si>
    <t xml:space="preserve">22-Nov</t>
  </si>
  <si>
    <t xml:space="preserve">23-Nov</t>
  </si>
  <si>
    <t xml:space="preserve">24-Nov</t>
  </si>
  <si>
    <t xml:space="preserve">25-Nov</t>
  </si>
  <si>
    <t xml:space="preserve">26-Nov</t>
  </si>
  <si>
    <t xml:space="preserve">27-Nov</t>
  </si>
  <si>
    <t xml:space="preserve">28-Nov</t>
  </si>
  <si>
    <t xml:space="preserve">29-Nov</t>
  </si>
  <si>
    <t xml:space="preserve">30-Nov</t>
  </si>
  <si>
    <t xml:space="preserve">1-Dec</t>
  </si>
  <si>
    <t xml:space="preserve">2-Dec</t>
  </si>
  <si>
    <t xml:space="preserve">3-Dec</t>
  </si>
  <si>
    <t xml:space="preserve">4-Dec</t>
  </si>
  <si>
    <t xml:space="preserve">5-Dec</t>
  </si>
  <si>
    <t xml:space="preserve">6-Dec</t>
  </si>
  <si>
    <t xml:space="preserve">7-Dec</t>
  </si>
  <si>
    <t xml:space="preserve">8-Dec</t>
  </si>
  <si>
    <t xml:space="preserve">9-Dec</t>
  </si>
  <si>
    <t xml:space="preserve">10-Dec</t>
  </si>
  <si>
    <t xml:space="preserve">11-Dec</t>
  </si>
  <si>
    <t xml:space="preserve">12-Dec</t>
  </si>
  <si>
    <t xml:space="preserve">13-Dec</t>
  </si>
  <si>
    <t xml:space="preserve">14-Dec</t>
  </si>
  <si>
    <t xml:space="preserve">15-Dec</t>
  </si>
  <si>
    <t xml:space="preserve">16-Dec</t>
  </si>
  <si>
    <t xml:space="preserve">17-Dec</t>
  </si>
  <si>
    <t xml:space="preserve">18-Dec</t>
  </si>
  <si>
    <t xml:space="preserve">19-Dec</t>
  </si>
  <si>
    <t xml:space="preserve">20-Dec</t>
  </si>
  <si>
    <t xml:space="preserve">21-Dec</t>
  </si>
  <si>
    <t xml:space="preserve">22-Dec</t>
  </si>
  <si>
    <t xml:space="preserve">23-Dec</t>
  </si>
  <si>
    <t xml:space="preserve">24-Dec</t>
  </si>
  <si>
    <t xml:space="preserve">25-Dec</t>
  </si>
  <si>
    <t xml:space="preserve">26-Dec</t>
  </si>
  <si>
    <t xml:space="preserve">27-Dec</t>
  </si>
  <si>
    <t xml:space="preserve">28-Dec</t>
  </si>
  <si>
    <t xml:space="preserve">29-Dec</t>
  </si>
  <si>
    <t xml:space="preserve">30-Dec</t>
  </si>
  <si>
    <t xml:space="preserve">31-Dec</t>
  </si>
  <si>
    <t xml:space="preserve">1-Jan</t>
  </si>
  <si>
    <t xml:space="preserve">2-Jan</t>
  </si>
  <si>
    <t xml:space="preserve">3-Jan</t>
  </si>
  <si>
    <t xml:space="preserve">4-Jan</t>
  </si>
  <si>
    <t xml:space="preserve">5-Jan</t>
  </si>
  <si>
    <t xml:space="preserve">6-Jan</t>
  </si>
  <si>
    <t xml:space="preserve">7-Jan</t>
  </si>
  <si>
    <t xml:space="preserve">8-Jan</t>
  </si>
  <si>
    <t xml:space="preserve">9-Jan</t>
  </si>
  <si>
    <t xml:space="preserve">10-Jan</t>
  </si>
  <si>
    <t xml:space="preserve">11-Jan</t>
  </si>
  <si>
    <t xml:space="preserve">12-Jan</t>
  </si>
  <si>
    <t xml:space="preserve">13-Jan</t>
  </si>
  <si>
    <t xml:space="preserve">14-Jan</t>
  </si>
  <si>
    <t xml:space="preserve">15-Jan</t>
  </si>
  <si>
    <t xml:space="preserve">16-Jan</t>
  </si>
  <si>
    <t xml:space="preserve">17-Jan</t>
  </si>
  <si>
    <t xml:space="preserve">18-Jan</t>
  </si>
  <si>
    <t xml:space="preserve">19-Jan</t>
  </si>
  <si>
    <t xml:space="preserve">20-Jan</t>
  </si>
  <si>
    <t xml:space="preserve">21-Jan</t>
  </si>
  <si>
    <t xml:space="preserve">22-Jan</t>
  </si>
  <si>
    <t xml:space="preserve">23-Jan</t>
  </si>
  <si>
    <t xml:space="preserve">24-Jan</t>
  </si>
  <si>
    <t xml:space="preserve">25-Jan</t>
  </si>
  <si>
    <t xml:space="preserve">26-Jan</t>
  </si>
  <si>
    <t xml:space="preserve">27-Jan</t>
  </si>
  <si>
    <t xml:space="preserve">28-Jan</t>
  </si>
  <si>
    <t xml:space="preserve">29-Jan</t>
  </si>
  <si>
    <t xml:space="preserve">30-Jan</t>
  </si>
  <si>
    <t xml:space="preserve">31-Jan</t>
  </si>
  <si>
    <t xml:space="preserve">1-Feb</t>
  </si>
  <si>
    <t xml:space="preserve">2-Feb</t>
  </si>
  <si>
    <t xml:space="preserve">3-Feb</t>
  </si>
  <si>
    <t xml:space="preserve">4-Feb</t>
  </si>
  <si>
    <t xml:space="preserve">5-Feb</t>
  </si>
  <si>
    <t xml:space="preserve">6-Feb</t>
  </si>
  <si>
    <t xml:space="preserve">7-Feb</t>
  </si>
  <si>
    <t xml:space="preserve">8-Feb</t>
  </si>
  <si>
    <t xml:space="preserve">9-Feb</t>
  </si>
  <si>
    <t xml:space="preserve">10-Feb</t>
  </si>
  <si>
    <t xml:space="preserve">11-Feb</t>
  </si>
  <si>
    <t xml:space="preserve">12-Feb</t>
  </si>
  <si>
    <t xml:space="preserve">13-Feb</t>
  </si>
  <si>
    <t xml:space="preserve">14-Feb</t>
  </si>
  <si>
    <t xml:space="preserve">15-Feb</t>
  </si>
  <si>
    <t xml:space="preserve">16-Feb</t>
  </si>
  <si>
    <t xml:space="preserve">17-Feb</t>
  </si>
  <si>
    <t xml:space="preserve">18-Feb</t>
  </si>
  <si>
    <t xml:space="preserve">19-Feb</t>
  </si>
  <si>
    <t xml:space="preserve">20-Feb</t>
  </si>
  <si>
    <t xml:space="preserve">21-Feb</t>
  </si>
  <si>
    <t xml:space="preserve">22-Feb</t>
  </si>
  <si>
    <t xml:space="preserve">23-Feb</t>
  </si>
  <si>
    <t xml:space="preserve">24-Feb</t>
  </si>
  <si>
    <t xml:space="preserve">25-Feb</t>
  </si>
  <si>
    <t xml:space="preserve">26-Feb</t>
  </si>
  <si>
    <t xml:space="preserve">27-Feb</t>
  </si>
  <si>
    <t xml:space="preserve">28-Feb</t>
  </si>
  <si>
    <t xml:space="preserve">1-Mar</t>
  </si>
  <si>
    <t xml:space="preserve">2-Mar</t>
  </si>
  <si>
    <t xml:space="preserve">3-Mar</t>
  </si>
  <si>
    <t xml:space="preserve">4-Mar</t>
  </si>
  <si>
    <t xml:space="preserve">5-Mar</t>
  </si>
  <si>
    <t xml:space="preserve">6-Mar</t>
  </si>
  <si>
    <t xml:space="preserve">7-Mar</t>
  </si>
  <si>
    <t xml:space="preserve">8-Mar</t>
  </si>
  <si>
    <t xml:space="preserve">9-Mar</t>
  </si>
  <si>
    <t xml:space="preserve">10-Mar</t>
  </si>
  <si>
    <t xml:space="preserve">11-Mar</t>
  </si>
  <si>
    <t xml:space="preserve">12-Mar</t>
  </si>
  <si>
    <t xml:space="preserve">13-Mar</t>
  </si>
  <si>
    <t xml:space="preserve">14-Mar</t>
  </si>
  <si>
    <t xml:space="preserve">15-Mar</t>
  </si>
  <si>
    <t xml:space="preserve">16-Mar</t>
  </si>
  <si>
    <t xml:space="preserve">17-Mar</t>
  </si>
  <si>
    <t xml:space="preserve">18-Mar</t>
  </si>
  <si>
    <t xml:space="preserve">19-Mar</t>
  </si>
  <si>
    <t xml:space="preserve">20-Mar</t>
  </si>
  <si>
    <t xml:space="preserve">21-Mar</t>
  </si>
  <si>
    <t xml:space="preserve">22-Mar</t>
  </si>
  <si>
    <t xml:space="preserve">23-Mar</t>
  </si>
  <si>
    <t xml:space="preserve">24-Mar</t>
  </si>
  <si>
    <t xml:space="preserve">25-Mar</t>
  </si>
  <si>
    <t xml:space="preserve">26-Mar</t>
  </si>
  <si>
    <t xml:space="preserve">27-Mar</t>
  </si>
  <si>
    <t xml:space="preserve">28-Mar</t>
  </si>
  <si>
    <t xml:space="preserve">29-Mar</t>
  </si>
  <si>
    <t xml:space="preserve">30-Mar</t>
  </si>
  <si>
    <t xml:space="preserve">31-Mar</t>
  </si>
  <si>
    <t xml:space="preserve">1-Apr</t>
  </si>
  <si>
    <t xml:space="preserve">2-Apr</t>
  </si>
  <si>
    <t xml:space="preserve">3-Apr</t>
  </si>
  <si>
    <t xml:space="preserve">4-Apr</t>
  </si>
  <si>
    <t xml:space="preserve">5-Apr</t>
  </si>
  <si>
    <t xml:space="preserve">6-Apr</t>
  </si>
  <si>
    <t xml:space="preserve">7-Apr</t>
  </si>
  <si>
    <t xml:space="preserve">8-Apr</t>
  </si>
  <si>
    <t xml:space="preserve">9-Apr</t>
  </si>
  <si>
    <t xml:space="preserve">10-Apr</t>
  </si>
  <si>
    <t xml:space="preserve">11-Apr</t>
  </si>
  <si>
    <t xml:space="preserve">12-Apr</t>
  </si>
  <si>
    <t xml:space="preserve">13-Apr</t>
  </si>
  <si>
    <t xml:space="preserve">14-Apr</t>
  </si>
  <si>
    <t xml:space="preserve">15-Apr</t>
  </si>
  <si>
    <t xml:space="preserve">16-Apr</t>
  </si>
  <si>
    <t xml:space="preserve">17-Apr</t>
  </si>
  <si>
    <t xml:space="preserve">18-Apr</t>
  </si>
  <si>
    <t xml:space="preserve">19-Apr</t>
  </si>
  <si>
    <t xml:space="preserve">20-Apr</t>
  </si>
  <si>
    <t xml:space="preserve">21-Apr</t>
  </si>
  <si>
    <t xml:space="preserve">22-Apr</t>
  </si>
  <si>
    <t xml:space="preserve">23-Apr</t>
  </si>
  <si>
    <t xml:space="preserve">24-Apr</t>
  </si>
  <si>
    <t xml:space="preserve">25-Apr</t>
  </si>
  <si>
    <t xml:space="preserve">26-Apr</t>
  </si>
  <si>
    <t xml:space="preserve">27-Apr</t>
  </si>
  <si>
    <t xml:space="preserve">28-Apr</t>
  </si>
  <si>
    <t xml:space="preserve">29-Apr</t>
  </si>
  <si>
    <t xml:space="preserve">30-Apr</t>
  </si>
  <si>
    <t xml:space="preserve">1-May</t>
  </si>
  <si>
    <t xml:space="preserve">2-May</t>
  </si>
  <si>
    <t xml:space="preserve">3-May</t>
  </si>
  <si>
    <t xml:space="preserve">4-May</t>
  </si>
  <si>
    <t xml:space="preserve">5-May</t>
  </si>
  <si>
    <t xml:space="preserve">6-May</t>
  </si>
  <si>
    <t xml:space="preserve">7-May</t>
  </si>
  <si>
    <t xml:space="preserve">8-May</t>
  </si>
  <si>
    <t xml:space="preserve">9-May</t>
  </si>
  <si>
    <t xml:space="preserve">10-May</t>
  </si>
  <si>
    <t xml:space="preserve">11-May</t>
  </si>
  <si>
    <t xml:space="preserve">12-May</t>
  </si>
  <si>
    <t xml:space="preserve">13-May</t>
  </si>
  <si>
    <t xml:space="preserve">14-May</t>
  </si>
  <si>
    <t xml:space="preserve">15-May</t>
  </si>
  <si>
    <t xml:space="preserve">16-May</t>
  </si>
  <si>
    <t xml:space="preserve">17-May</t>
  </si>
  <si>
    <t xml:space="preserve">18-May</t>
  </si>
  <si>
    <t xml:space="preserve">19-May</t>
  </si>
  <si>
    <t xml:space="preserve">20-May</t>
  </si>
  <si>
    <t xml:space="preserve">21-May</t>
  </si>
  <si>
    <t xml:space="preserve">22-May</t>
  </si>
  <si>
    <t xml:space="preserve">23-May</t>
  </si>
  <si>
    <t xml:space="preserve">24-May</t>
  </si>
  <si>
    <t xml:space="preserve">25-May</t>
  </si>
  <si>
    <t xml:space="preserve">26-May</t>
  </si>
  <si>
    <t xml:space="preserve">27-May</t>
  </si>
  <si>
    <t xml:space="preserve">28-May</t>
  </si>
  <si>
    <t xml:space="preserve">29-May</t>
  </si>
  <si>
    <t xml:space="preserve">30-May</t>
  </si>
  <si>
    <t xml:space="preserve">31-May</t>
  </si>
  <si>
    <t xml:space="preserve">1-Jun</t>
  </si>
  <si>
    <t xml:space="preserve">2-Jun</t>
  </si>
  <si>
    <t xml:space="preserve">3-Jun</t>
  </si>
  <si>
    <t xml:space="preserve">4-Jun</t>
  </si>
  <si>
    <t xml:space="preserve">5-Jun</t>
  </si>
  <si>
    <t xml:space="preserve">6-Jun</t>
  </si>
  <si>
    <t xml:space="preserve">7-Jun</t>
  </si>
  <si>
    <t xml:space="preserve">8-Jun</t>
  </si>
  <si>
    <t xml:space="preserve">9-Jun</t>
  </si>
  <si>
    <t xml:space="preserve">10-Jun</t>
  </si>
  <si>
    <t xml:space="preserve">11-Jun</t>
  </si>
  <si>
    <t xml:space="preserve">12-Jun</t>
  </si>
  <si>
    <t xml:space="preserve">13-Jun</t>
  </si>
  <si>
    <t xml:space="preserve">14-Jun</t>
  </si>
  <si>
    <t xml:space="preserve">15-Jun</t>
  </si>
  <si>
    <t xml:space="preserve">16-Jun</t>
  </si>
  <si>
    <t xml:space="preserve">17-Jun</t>
  </si>
  <si>
    <t xml:space="preserve">18-Jun</t>
  </si>
  <si>
    <t xml:space="preserve">19-Jun</t>
  </si>
  <si>
    <t xml:space="preserve">20-Jun</t>
  </si>
  <si>
    <t xml:space="preserve">21-Jun</t>
  </si>
  <si>
    <t xml:space="preserve">22-Jun</t>
  </si>
  <si>
    <t xml:space="preserve">23-Jun</t>
  </si>
  <si>
    <t xml:space="preserve">24-Jun</t>
  </si>
  <si>
    <t xml:space="preserve">25-Jun</t>
  </si>
  <si>
    <t xml:space="preserve">26-Jun</t>
  </si>
  <si>
    <t xml:space="preserve">27-Jun</t>
  </si>
  <si>
    <t xml:space="preserve">28-Jun</t>
  </si>
  <si>
    <t xml:space="preserve">29-Jun</t>
  </si>
  <si>
    <t xml:space="preserve">30-Jun</t>
  </si>
  <si>
    <t xml:space="preserve">1-Jul</t>
  </si>
  <si>
    <t xml:space="preserve">2-Jul</t>
  </si>
  <si>
    <t xml:space="preserve">3-Jul</t>
  </si>
  <si>
    <t xml:space="preserve">4-Jul</t>
  </si>
  <si>
    <t xml:space="preserve">5-Jul</t>
  </si>
  <si>
    <t xml:space="preserve">6-Jul</t>
  </si>
  <si>
    <t xml:space="preserve">7-Jul</t>
  </si>
  <si>
    <t xml:space="preserve">8-Jul</t>
  </si>
  <si>
    <t xml:space="preserve">9-Jul</t>
  </si>
  <si>
    <t xml:space="preserve">10-Jul</t>
  </si>
  <si>
    <t xml:space="preserve">11-Jul</t>
  </si>
  <si>
    <t xml:space="preserve">12-Jul</t>
  </si>
  <si>
    <t xml:space="preserve">13-Jul</t>
  </si>
  <si>
    <t xml:space="preserve">14-Jul</t>
  </si>
  <si>
    <t xml:space="preserve">15-Jul</t>
  </si>
  <si>
    <t xml:space="preserve">16-Jul</t>
  </si>
  <si>
    <t xml:space="preserve">17-Jul</t>
  </si>
  <si>
    <t xml:space="preserve">18-Jul</t>
  </si>
  <si>
    <t xml:space="preserve">19-Jul</t>
  </si>
  <si>
    <t xml:space="preserve">20-Jul</t>
  </si>
  <si>
    <t xml:space="preserve">21-Jul</t>
  </si>
  <si>
    <t xml:space="preserve">22-Jul</t>
  </si>
  <si>
    <t xml:space="preserve">23-Jul</t>
  </si>
  <si>
    <t xml:space="preserve">24-Jul</t>
  </si>
  <si>
    <t xml:space="preserve">25-Jul</t>
  </si>
  <si>
    <t xml:space="preserve">26-Jul</t>
  </si>
  <si>
    <t xml:space="preserve">27-Jul</t>
  </si>
  <si>
    <t xml:space="preserve">28-Jul</t>
  </si>
  <si>
    <t xml:space="preserve">29-Jul</t>
  </si>
  <si>
    <t xml:space="preserve">30-Jul</t>
  </si>
  <si>
    <t xml:space="preserve">31-Jul</t>
  </si>
  <si>
    <t xml:space="preserve">1-Aug</t>
  </si>
  <si>
    <t xml:space="preserve">2-Aug</t>
  </si>
  <si>
    <t xml:space="preserve">3-Aug</t>
  </si>
  <si>
    <t xml:space="preserve">4-Aug</t>
  </si>
  <si>
    <t xml:space="preserve">5-Aug</t>
  </si>
  <si>
    <t xml:space="preserve">6-Aug</t>
  </si>
  <si>
    <t xml:space="preserve">7-Aug</t>
  </si>
  <si>
    <t xml:space="preserve">8-Aug</t>
  </si>
  <si>
    <t xml:space="preserve">9-Aug</t>
  </si>
  <si>
    <t xml:space="preserve">10-Aug</t>
  </si>
  <si>
    <t xml:space="preserve">11-Aug</t>
  </si>
  <si>
    <t xml:space="preserve">12-Aug</t>
  </si>
  <si>
    <t xml:space="preserve">13-Aug</t>
  </si>
  <si>
    <t xml:space="preserve">14-Aug</t>
  </si>
  <si>
    <t xml:space="preserve">15-Aug</t>
  </si>
  <si>
    <t xml:space="preserve">16-Aug</t>
  </si>
  <si>
    <t xml:space="preserve">17-Aug</t>
  </si>
  <si>
    <t xml:space="preserve">18-Aug</t>
  </si>
  <si>
    <t xml:space="preserve">19-Aug</t>
  </si>
  <si>
    <t xml:space="preserve">20-Aug</t>
  </si>
  <si>
    <t xml:space="preserve">21-Aug</t>
  </si>
  <si>
    <t xml:space="preserve">22-Aug</t>
  </si>
  <si>
    <t xml:space="preserve">23-Aug</t>
  </si>
  <si>
    <t xml:space="preserve">24-Aug</t>
  </si>
  <si>
    <t xml:space="preserve">a</t>
  </si>
  <si>
    <t xml:space="preserve">l</t>
  </si>
</sst>
</file>

<file path=xl/styles.xml><?xml version="1.0" encoding="utf-8"?>
<styleSheet xmlns="http://schemas.openxmlformats.org/spreadsheetml/2006/main">
  <numFmts count="9">
    <numFmt numFmtId="164" formatCode="General"/>
    <numFmt numFmtId="165" formatCode="&quot;&quot;;&quot;&quot;;&quot;&quot;;&quot;&quot;"/>
    <numFmt numFmtId="166" formatCode="0%"/>
    <numFmt numFmtId="167" formatCode="D\-MMM;@"/>
    <numFmt numFmtId="168" formatCode="#&quot; (Average)&quot;"/>
    <numFmt numFmtId="169" formatCode="0.0"/>
    <numFmt numFmtId="170" formatCode="M/D/YYYY"/>
    <numFmt numFmtId="171" formatCode="@"/>
    <numFmt numFmtId="172" formatCode="* #,##0.00\ ;* \(#,##0.00\);* \-#\ ;@\ "/>
  </numFmts>
  <fonts count="2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color rgb="FF808080"/>
      <name val="Arial"/>
      <family val="2"/>
      <charset val="1"/>
    </font>
    <font>
      <sz val="11"/>
      <color rgb="FF0D0D0D"/>
      <name val="Arial"/>
      <family val="2"/>
      <charset val="1"/>
    </font>
    <font>
      <b val="true"/>
      <sz val="11"/>
      <color rgb="FF000000"/>
      <name val="Calibri"/>
      <family val="2"/>
    </font>
    <font>
      <sz val="11"/>
      <color rgb="FF000000"/>
      <name val="Calibri"/>
      <family val="2"/>
    </font>
    <font>
      <sz val="11"/>
      <color rgb="FFA6A6A6"/>
      <name val="Calibri"/>
      <family val="2"/>
    </font>
    <font>
      <sz val="11"/>
      <color rgb="FF808080"/>
      <name val="Calibri"/>
      <family val="2"/>
    </font>
    <font>
      <i val="true"/>
      <sz val="18"/>
      <color rgb="FF000000"/>
      <name val="Calibri"/>
      <family val="2"/>
      <charset val="1"/>
    </font>
    <font>
      <b val="true"/>
      <i val="true"/>
      <sz val="11"/>
      <color rgb="FF000000"/>
      <name val="Calibri"/>
      <family val="2"/>
      <charset val="1"/>
    </font>
    <font>
      <b val="true"/>
      <i val="true"/>
      <sz val="11"/>
      <color rgb="FF0D0D0D"/>
      <name val="Calibri"/>
      <family val="2"/>
      <charset val="1"/>
    </font>
    <font>
      <sz val="11"/>
      <color rgb="FF404040"/>
      <name val="Calibri"/>
      <family val="2"/>
      <charset val="1"/>
    </font>
    <font>
      <u val="single"/>
      <sz val="11"/>
      <color rgb="FF8E58B6"/>
      <name val="Calibri"/>
      <family val="2"/>
      <charset val="1"/>
    </font>
    <font>
      <i val="true"/>
      <sz val="11"/>
      <color rgb="FF7F7F7F"/>
      <name val="Calibri"/>
      <family val="2"/>
      <charset val="1"/>
    </font>
    <font>
      <i val="true"/>
      <sz val="11"/>
      <color rgb="FF000000"/>
      <name val="Calibri"/>
      <family val="2"/>
    </font>
    <font>
      <sz val="10"/>
      <name val="Arial"/>
      <family val="2"/>
    </font>
    <font>
      <sz val="9"/>
      <color rgb="FF595959"/>
      <name val="Calibri"/>
      <family val="2"/>
    </font>
    <font>
      <sz val="10"/>
      <color rgb="FF595959"/>
      <name val="Calibri"/>
      <family val="2"/>
    </font>
    <font>
      <b val="true"/>
      <sz val="11"/>
      <color rgb="FF000000"/>
      <name val="Calibri"/>
      <family val="2"/>
      <charset val="1"/>
    </font>
    <font>
      <sz val="12"/>
      <color rgb="FF000000"/>
      <name val="Times New Roman"/>
      <family val="1"/>
    </font>
    <font>
      <b val="true"/>
      <sz val="15"/>
      <name val="Calibri"/>
      <family val="2"/>
      <charset val="1"/>
    </font>
    <font>
      <b val="true"/>
      <sz val="15"/>
      <color rgb="FF444D26"/>
      <name val="Calibri"/>
      <family val="2"/>
      <charset val="1"/>
    </font>
    <font>
      <sz val="14"/>
      <color rgb="FF000000"/>
      <name val="Calibri"/>
      <family val="2"/>
      <charset val="1"/>
    </font>
    <font>
      <b val="true"/>
      <sz val="12"/>
      <color rgb="FF000000"/>
      <name val="Calibri"/>
      <family val="2"/>
    </font>
    <font>
      <sz val="12"/>
      <color rgb="FF000000"/>
      <name val="Calibri"/>
      <family val="2"/>
    </font>
    <font>
      <sz val="11"/>
      <name val="Arial"/>
      <family val="2"/>
      <charset val="1"/>
    </font>
  </fonts>
  <fills count="14">
    <fill>
      <patternFill patternType="none"/>
    </fill>
    <fill>
      <patternFill patternType="gray125"/>
    </fill>
    <fill>
      <patternFill patternType="solid">
        <fgColor rgb="FFFFFFFF"/>
        <bgColor rgb="FFF2F2F2"/>
      </patternFill>
    </fill>
    <fill>
      <patternFill patternType="solid">
        <fgColor rgb="FFFEFAC9"/>
        <bgColor rgb="FFF2F2F2"/>
      </patternFill>
    </fill>
    <fill>
      <patternFill patternType="solid">
        <fgColor rgb="FF7F7F80"/>
        <bgColor rgb="FF7F7F7F"/>
      </patternFill>
    </fill>
    <fill>
      <patternFill patternType="solid">
        <fgColor rgb="FFCED8AF"/>
        <bgColor rgb="FFD9D9D9"/>
      </patternFill>
    </fill>
    <fill>
      <patternFill patternType="solid">
        <fgColor rgb="FFDFE5CA"/>
        <bgColor rgb="FFE5E5E5"/>
      </patternFill>
    </fill>
    <fill>
      <patternFill patternType="solid">
        <fgColor rgb="FFE5E5E5"/>
        <bgColor rgb="FFE6ECF3"/>
      </patternFill>
    </fill>
    <fill>
      <patternFill patternType="solid">
        <fgColor rgb="FFF2F2F2"/>
        <bgColor rgb="FFF6E9ED"/>
      </patternFill>
    </fill>
    <fill>
      <patternFill patternType="solid">
        <fgColor rgb="FFD9E2ED"/>
        <bgColor rgb="FFE5E5E5"/>
      </patternFill>
    </fill>
    <fill>
      <patternFill patternType="solid">
        <fgColor rgb="FFF6E9ED"/>
        <bgColor rgb="FFF2F2F2"/>
      </patternFill>
    </fill>
    <fill>
      <patternFill patternType="solid">
        <fgColor rgb="FFFCF37B"/>
        <bgColor rgb="FFFFFF99"/>
      </patternFill>
    </fill>
    <fill>
      <patternFill patternType="solid">
        <fgColor rgb="FFE6ECF3"/>
        <bgColor rgb="FFE5E5E5"/>
      </patternFill>
    </fill>
    <fill>
      <patternFill patternType="solid">
        <fgColor rgb="FFD9D9D9"/>
        <bgColor rgb="FFD9E2ED"/>
      </patternFill>
    </fill>
  </fills>
  <borders count="42">
    <border diagonalUp="false" diagonalDown="false">
      <left/>
      <right/>
      <top/>
      <bottom/>
      <diagonal/>
    </border>
    <border diagonalUp="false" diagonalDown="false">
      <left/>
      <right/>
      <top/>
      <bottom style="thick">
        <color rgb="FFA5B592"/>
      </bottom>
      <diagonal/>
    </border>
    <border diagonalUp="false" diagonalDown="false">
      <left/>
      <right/>
      <top style="thin">
        <color rgb="FF808080"/>
      </top>
      <bottom style="thin">
        <color rgb="FF808080"/>
      </bottom>
      <diagonal/>
    </border>
    <border diagonalUp="false" diagonalDown="false">
      <left/>
      <right/>
      <top/>
      <bottom style="thin">
        <color rgb="FF808080"/>
      </bottom>
      <diagonal/>
    </border>
    <border diagonalUp="false" diagonalDown="false">
      <left style="thin">
        <color rgb="FF808080"/>
      </left>
      <right style="thin">
        <color rgb="FF808080"/>
      </right>
      <top/>
      <bottom/>
      <diagonal/>
    </border>
    <border diagonalUp="false" diagonalDown="false">
      <left style="thin">
        <color rgb="FF808080"/>
      </left>
      <right/>
      <top/>
      <bottom style="thin">
        <color rgb="FF808080"/>
      </bottom>
      <diagonal/>
    </border>
    <border diagonalUp="false" diagonalDown="false">
      <left/>
      <right style="thin">
        <color rgb="FF808080"/>
      </right>
      <top/>
      <bottom style="thin">
        <color rgb="FF808080"/>
      </bottom>
      <diagonal/>
    </border>
    <border diagonalUp="false" diagonalDown="false">
      <left style="thin">
        <color rgb="FF808080"/>
      </left>
      <right/>
      <top/>
      <bottom/>
      <diagonal/>
    </border>
    <border diagonalUp="false" diagonalDown="false">
      <left/>
      <right style="thin">
        <color rgb="FF808080"/>
      </right>
      <top/>
      <bottom/>
      <diagonal/>
    </border>
    <border diagonalUp="false" diagonalDown="false">
      <left style="thin">
        <color rgb="FF808080"/>
      </left>
      <right style="thin">
        <color rgb="FF808080"/>
      </right>
      <top/>
      <bottom style="thin">
        <color rgb="FF808080"/>
      </bottom>
      <diagonal/>
    </border>
    <border diagonalUp="false" diagonalDown="false">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top style="thin">
        <color rgb="FF808080"/>
      </top>
      <bottom style="thin">
        <color rgb="FF808080"/>
      </bottom>
      <diagonal/>
    </border>
    <border diagonalUp="false" diagonalDown="false">
      <left/>
      <right style="thin">
        <color rgb="FF808080"/>
      </right>
      <top style="thin">
        <color rgb="FF808080"/>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top style="thin">
        <color rgb="FF808080"/>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top/>
      <bottom style="medium"/>
      <diagonal/>
    </border>
    <border diagonalUp="false" diagonalDown="false">
      <left style="thin"/>
      <right/>
      <top style="medium"/>
      <bottom style="thin"/>
      <diagonal/>
    </border>
    <border diagonalUp="false" diagonalDown="false">
      <left style="thin"/>
      <right style="thin"/>
      <top style="medium"/>
      <bottom style="thin"/>
      <diagonal/>
    </border>
    <border diagonalUp="false" diagonalDown="false">
      <left style="thin"/>
      <right style="thin"/>
      <top/>
      <bottom style="thin">
        <color rgb="FF808080"/>
      </bottom>
      <diagonal/>
    </border>
    <border diagonalUp="false" diagonalDown="false">
      <left style="thin"/>
      <right style="thin"/>
      <top style="thin">
        <color rgb="FF808080"/>
      </top>
      <bottom style="thin">
        <color rgb="FF808080"/>
      </bottom>
      <diagonal/>
    </border>
    <border diagonalUp="false" diagonalDown="false">
      <left style="thin"/>
      <right/>
      <top/>
      <bottom style="thin">
        <color rgb="FF808080"/>
      </bottom>
      <diagonal/>
    </border>
    <border diagonalUp="false" diagonalDown="false">
      <left style="thin"/>
      <right/>
      <top/>
      <bottom style="medium"/>
      <diagonal/>
    </border>
    <border diagonalUp="false" diagonalDown="false">
      <left style="thin"/>
      <right style="thin"/>
      <top/>
      <bottom style="medium"/>
      <diagonal/>
    </border>
    <border diagonalUp="false" diagonalDown="false">
      <left style="thin"/>
      <right style="thin"/>
      <top style="medium"/>
      <bottom style="thin">
        <color rgb="FF808080"/>
      </bottom>
      <diagonal/>
    </border>
    <border diagonalUp="false" diagonalDown="false">
      <left style="thin"/>
      <right/>
      <top style="thin">
        <color rgb="FF808080"/>
      </top>
      <bottom style="thin">
        <color rgb="FF808080"/>
      </bottom>
      <diagonal/>
    </border>
    <border diagonalUp="false" diagonalDown="false">
      <left style="thin"/>
      <right/>
      <top style="thin">
        <color rgb="FF808080"/>
      </top>
      <bottom style="medium"/>
      <diagonal/>
    </border>
    <border diagonalUp="false" diagonalDown="false">
      <left style="thin"/>
      <right style="thin"/>
      <top style="thin">
        <color rgb="FF808080"/>
      </top>
      <bottom style="medium"/>
      <diagonal/>
    </border>
    <border diagonalUp="false" diagonalDown="false">
      <left style="thin"/>
      <right style="thin">
        <color rgb="FF808080"/>
      </right>
      <top/>
      <bottom/>
      <diagonal/>
    </border>
    <border diagonalUp="false" diagonalDown="false">
      <left style="thin"/>
      <right style="thin"/>
      <top/>
      <bottom/>
      <diagonal/>
    </border>
    <border diagonalUp="false" diagonalDown="false">
      <left style="thin"/>
      <right style="thin">
        <color rgb="FF808080"/>
      </right>
      <top style="thin"/>
      <bottom style="thin">
        <color rgb="FF808080"/>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top style="thin"/>
      <bottom style="thin">
        <color rgb="FF808080"/>
      </bottom>
      <diagonal/>
    </border>
    <border diagonalUp="false" diagonalDown="false">
      <left style="thin"/>
      <right style="thin"/>
      <top style="thin"/>
      <bottom style="thin">
        <color rgb="FF808080"/>
      </bottom>
      <diagonal/>
    </border>
    <border diagonalUp="false" diagonalDown="false">
      <left style="thin"/>
      <right style="thin">
        <color rgb="FF808080"/>
      </right>
      <top style="thin">
        <color rgb="FF808080"/>
      </top>
      <bottom style="thin">
        <color rgb="FF808080"/>
      </bottom>
      <diagonal/>
    </border>
  </borders>
  <cellStyleXfs count="22">
    <xf numFmtId="164" fontId="0" fillId="2"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2"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2" borderId="0" applyFont="true" applyBorder="false" applyAlignment="true" applyProtection="false">
      <alignment horizontal="general" vertical="bottom" textRotation="0" wrapText="false" indent="0" shrinkToFit="false"/>
    </xf>
    <xf numFmtId="164" fontId="15" fillId="2" borderId="0" applyFont="true" applyBorder="false" applyAlignment="true" applyProtection="false">
      <alignment horizontal="general" vertical="bottom" textRotation="0" wrapText="false" indent="0" shrinkToFit="false"/>
    </xf>
    <xf numFmtId="164" fontId="24" fillId="2" borderId="1" applyFont="true" applyBorder="true" applyAlignment="true" applyProtection="false">
      <alignment horizontal="general" vertical="bottom" textRotation="0" wrapText="false" indent="0" shrinkToFit="false"/>
    </xf>
  </cellStyleXfs>
  <cellXfs count="150">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true">
      <alignment horizontal="center" vertical="bottom" textRotation="0" wrapText="false" indent="0" shrinkToFit="false"/>
      <protection locked="true" hidden="false"/>
    </xf>
    <xf numFmtId="164" fontId="5" fillId="3" borderId="3" xfId="0" applyFont="true" applyBorder="true" applyAlignment="false" applyProtection="true">
      <alignment horizontal="general" vertical="bottom" textRotation="0" wrapText="false" indent="0" shrinkToFit="false"/>
      <protection locked="true" hidden="false"/>
    </xf>
    <xf numFmtId="164" fontId="4" fillId="3" borderId="3" xfId="0" applyFont="true" applyBorder="true" applyAlignment="false" applyProtection="true">
      <alignment horizontal="general" vertical="bottom" textRotation="0" wrapText="false" indent="0" shrinkToFit="false"/>
      <protection locked="true" hidden="false"/>
    </xf>
    <xf numFmtId="164" fontId="4" fillId="3" borderId="3" xfId="0" applyFont="true" applyBorder="true" applyAlignment="true" applyProtection="true">
      <alignment horizontal="center" vertical="bottom" textRotation="0" wrapText="false" indent="0" shrinkToFit="false"/>
      <protection locked="true" hidden="false"/>
    </xf>
    <xf numFmtId="164" fontId="5" fillId="3"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center" textRotation="0" wrapText="false" indent="0" shrinkToFit="false"/>
      <protection locked="true" hidden="false"/>
    </xf>
    <xf numFmtId="164" fontId="4" fillId="4"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5" borderId="0" xfId="0" applyFont="true" applyBorder="true" applyAlignment="true" applyProtection="true">
      <alignment horizontal="center" vertical="bottom" textRotation="0" wrapText="false" indent="0" shrinkToFit="false"/>
      <protection locked="true" hidden="false"/>
    </xf>
    <xf numFmtId="164" fontId="5" fillId="5" borderId="0" xfId="0" applyFont="true" applyBorder="true" applyAlignment="false" applyProtection="true">
      <alignment horizontal="general" vertical="bottom" textRotation="0" wrapText="false" indent="0" shrinkToFit="false"/>
      <protection locked="true" hidden="false"/>
    </xf>
    <xf numFmtId="164" fontId="4" fillId="6" borderId="0" xfId="0" applyFont="true" applyBorder="true" applyAlignment="false" applyProtection="true">
      <alignment horizontal="general" vertical="bottom" textRotation="0" wrapText="false" indent="0" shrinkToFit="false"/>
      <protection locked="true" hidden="false"/>
    </xf>
    <xf numFmtId="165" fontId="4" fillId="6" borderId="0" xfId="0" applyFont="true" applyBorder="true" applyAlignment="true" applyProtection="true">
      <alignment horizontal="center" vertical="bottom" textRotation="0" wrapText="false" indent="0" shrinkToFit="false"/>
      <protection locked="true" hidden="false"/>
    </xf>
    <xf numFmtId="166" fontId="5" fillId="3" borderId="4" xfId="0" applyFont="true" applyBorder="true" applyAlignment="true" applyProtection="true">
      <alignment horizontal="center" vertical="bottom" textRotation="0" wrapText="false" indent="0" shrinkToFit="false"/>
      <protection locked="true" hidden="false"/>
    </xf>
    <xf numFmtId="164" fontId="6" fillId="6" borderId="0" xfId="0" applyFont="true" applyBorder="true" applyAlignment="true" applyProtection="true">
      <alignment horizontal="center" vertical="center" textRotation="0" wrapText="false" indent="0" shrinkToFit="false"/>
      <protection locked="true" hidden="false"/>
    </xf>
    <xf numFmtId="166" fontId="4" fillId="5" borderId="0" xfId="19"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center" vertical="center" textRotation="0" wrapText="false" indent="0" shrinkToFit="false"/>
      <protection locked="true" hidden="false"/>
    </xf>
    <xf numFmtId="166" fontId="5" fillId="3" borderId="4" xfId="19" applyFont="true" applyBorder="true" applyAlignment="true" applyProtection="true">
      <alignment horizontal="center" vertical="center" textRotation="0" wrapText="false" indent="0" shrinkToFit="false"/>
      <protection locked="true" hidden="false"/>
    </xf>
    <xf numFmtId="166" fontId="5" fillId="6" borderId="0" xfId="19" applyFont="true" applyBorder="true" applyAlignment="true" applyProtection="true">
      <alignment horizontal="center" vertical="center" textRotation="0" wrapText="false" indent="0" shrinkToFit="false"/>
      <protection locked="true" hidden="false"/>
    </xf>
    <xf numFmtId="164" fontId="5" fillId="7" borderId="3" xfId="0" applyFont="true" applyBorder="true" applyAlignment="true" applyProtection="true">
      <alignment horizontal="right" vertical="bottom" textRotation="0" wrapText="false" indent="0" shrinkToFit="false"/>
      <protection locked="true" hidden="false"/>
    </xf>
    <xf numFmtId="164" fontId="5" fillId="7" borderId="3" xfId="0" applyFont="true" applyBorder="true" applyAlignment="false" applyProtection="true">
      <alignment horizontal="general" vertical="bottom" textRotation="0" wrapText="false" indent="0" shrinkToFit="false"/>
      <protection locked="true" hidden="false"/>
    </xf>
    <xf numFmtId="164" fontId="5" fillId="8" borderId="3" xfId="0" applyFont="true" applyBorder="true" applyAlignment="true" applyProtection="true">
      <alignment horizontal="center" vertical="center" textRotation="0" wrapText="false" indent="0" shrinkToFit="false"/>
      <protection locked="true" hidden="false"/>
    </xf>
    <xf numFmtId="166" fontId="6" fillId="3" borderId="5" xfId="19" applyFont="true" applyBorder="true" applyAlignment="true" applyProtection="true">
      <alignment horizontal="center" vertical="center" textRotation="0" wrapText="false" indent="0" shrinkToFit="false"/>
      <protection locked="true" hidden="false"/>
    </xf>
    <xf numFmtId="166" fontId="6" fillId="3" borderId="3" xfId="19" applyFont="true" applyBorder="true" applyAlignment="true" applyProtection="true">
      <alignment horizontal="center" vertical="center" textRotation="0" wrapText="false" indent="0" shrinkToFit="false"/>
      <protection locked="true" hidden="false"/>
    </xf>
    <xf numFmtId="166" fontId="6" fillId="3" borderId="6" xfId="19" applyFont="true" applyBorder="true" applyAlignment="true" applyProtection="true">
      <alignment horizontal="center" vertical="center" textRotation="0" wrapText="false" indent="0" shrinkToFit="false"/>
      <protection locked="true" hidden="false"/>
    </xf>
    <xf numFmtId="167" fontId="5" fillId="8" borderId="3" xfId="19" applyFont="true" applyBorder="true" applyAlignment="true" applyProtection="true">
      <alignment horizontal="center" vertical="center" textRotation="0" wrapText="false" indent="0" shrinkToFit="false"/>
      <protection locked="true" hidden="false"/>
    </xf>
    <xf numFmtId="164" fontId="5" fillId="4" borderId="0" xfId="0" applyFont="true" applyBorder="true" applyAlignment="false" applyProtection="true">
      <alignment horizontal="general" vertical="bottom" textRotation="0" wrapText="false" indent="0" shrinkToFit="false"/>
      <protection locked="true" hidden="false"/>
    </xf>
    <xf numFmtId="164" fontId="5" fillId="2" borderId="0" xfId="0" applyFont="true" applyBorder="true" applyAlignment="fals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center" vertical="center" textRotation="0" wrapText="false" indent="0" shrinkToFit="false"/>
      <protection locked="true" hidden="false"/>
    </xf>
    <xf numFmtId="164" fontId="5" fillId="2" borderId="7" xfId="0" applyFont="true" applyBorder="true" applyAlignment="true" applyProtection="true">
      <alignment horizontal="center" vertical="center" textRotation="0" wrapText="false" indent="0" shrinkToFit="false"/>
      <protection locked="true" hidden="false"/>
    </xf>
    <xf numFmtId="164" fontId="5" fillId="2" borderId="8" xfId="0" applyFont="true" applyBorder="true" applyAlignment="true" applyProtection="true">
      <alignment horizontal="center" vertical="center" textRotation="0" wrapText="false" indent="0" shrinkToFit="false"/>
      <protection locked="true" hidden="false"/>
    </xf>
    <xf numFmtId="167" fontId="5" fillId="2" borderId="0" xfId="19" applyFont="true" applyBorder="true" applyAlignment="true" applyProtection="true">
      <alignment horizontal="center" vertical="center" textRotation="0" wrapText="false" indent="0" shrinkToFit="false"/>
      <protection locked="true" hidden="false"/>
    </xf>
    <xf numFmtId="164" fontId="4" fillId="8" borderId="0" xfId="0" applyFont="true" applyBorder="true" applyAlignment="true" applyProtection="true">
      <alignment horizontal="center" vertical="bottom" textRotation="0" wrapText="false" indent="0" shrinkToFit="false"/>
      <protection locked="true" hidden="false"/>
    </xf>
    <xf numFmtId="164" fontId="5" fillId="8" borderId="0" xfId="0" applyFont="true" applyBorder="true" applyAlignment="true" applyProtection="true">
      <alignment horizontal="center" vertical="center" textRotation="0" wrapText="false" indent="0" shrinkToFit="false"/>
      <protection locked="true" hidden="false"/>
    </xf>
    <xf numFmtId="164" fontId="5" fillId="8" borderId="7" xfId="0" applyFont="true" applyBorder="true" applyAlignment="true" applyProtection="true">
      <alignment horizontal="center" vertical="center" textRotation="0" wrapText="false" indent="0" shrinkToFit="false"/>
      <protection locked="true" hidden="false"/>
    </xf>
    <xf numFmtId="164" fontId="5" fillId="8" borderId="8" xfId="0" applyFont="true" applyBorder="true" applyAlignment="true" applyProtection="true">
      <alignment horizontal="center" vertical="center" textRotation="0" wrapText="false" indent="0" shrinkToFit="false"/>
      <protection locked="true" hidden="false"/>
    </xf>
    <xf numFmtId="164" fontId="5" fillId="8" borderId="5" xfId="0" applyFont="true" applyBorder="true" applyAlignment="true" applyProtection="true">
      <alignment horizontal="center" vertical="center" textRotation="0" wrapText="false" indent="0" shrinkToFit="false"/>
      <protection locked="true" hidden="false"/>
    </xf>
    <xf numFmtId="164" fontId="5" fillId="8" borderId="6" xfId="0" applyFont="true" applyBorder="true" applyAlignment="true" applyProtection="true">
      <alignment horizontal="center" vertical="center" textRotation="0" wrapText="false" indent="0" shrinkToFit="false"/>
      <protection locked="true" hidden="false"/>
    </xf>
    <xf numFmtId="164" fontId="6" fillId="9" borderId="6" xfId="0" applyFont="true" applyBorder="true" applyAlignment="true" applyProtection="true">
      <alignment horizontal="center" vertical="center" textRotation="0" wrapText="false" indent="0" shrinkToFit="false"/>
      <protection locked="true" hidden="false"/>
    </xf>
    <xf numFmtId="164" fontId="6" fillId="9" borderId="9" xfId="0" applyFont="true" applyBorder="true" applyAlignment="true" applyProtection="true">
      <alignment horizontal="center" vertical="center" textRotation="0" wrapText="false" indent="0" shrinkToFit="false"/>
      <protection locked="true" hidden="false"/>
    </xf>
    <xf numFmtId="164" fontId="6" fillId="10" borderId="9" xfId="0" applyFont="true" applyBorder="true" applyAlignment="true" applyProtection="true">
      <alignment horizontal="center" vertical="center" textRotation="0" wrapText="true" indent="0" shrinkToFit="false"/>
      <protection locked="true" hidden="false"/>
    </xf>
    <xf numFmtId="164" fontId="6" fillId="5" borderId="9" xfId="0" applyFont="true" applyBorder="true" applyAlignment="true" applyProtection="true">
      <alignment horizontal="center" vertical="center" textRotation="0" wrapText="true" indent="0" shrinkToFit="false"/>
      <protection locked="true" hidden="false"/>
    </xf>
    <xf numFmtId="168" fontId="6" fillId="11" borderId="9" xfId="0" applyFont="true" applyBorder="true" applyAlignment="true" applyProtection="true">
      <alignment horizontal="center" vertical="bottom" textRotation="90" wrapText="true" indent="0" shrinkToFit="false"/>
      <protection locked="true" hidden="false"/>
    </xf>
    <xf numFmtId="164" fontId="6" fillId="12" borderId="9" xfId="0" applyFont="true" applyBorder="true" applyAlignment="true" applyProtection="true">
      <alignment horizontal="center" vertical="bottom" textRotation="90" wrapText="true" indent="0" shrinkToFit="false"/>
      <protection locked="true" hidden="false"/>
    </xf>
    <xf numFmtId="164" fontId="6" fillId="12" borderId="5" xfId="0" applyFont="true" applyBorder="true" applyAlignment="true" applyProtection="true">
      <alignment horizontal="center" vertical="bottom" textRotation="90" wrapText="true" indent="0" shrinkToFit="false"/>
      <protection locked="true" hidden="false"/>
    </xf>
    <xf numFmtId="164" fontId="6" fillId="2" borderId="10" xfId="0" applyFont="true" applyBorder="true" applyAlignment="true" applyProtection="true">
      <alignment horizontal="center" vertical="bottom" textRotation="0" wrapText="false" indent="0" shrinkToFit="false"/>
      <protection locked="true" hidden="false"/>
    </xf>
    <xf numFmtId="164" fontId="6" fillId="2" borderId="11" xfId="0" applyFont="true" applyBorder="true" applyAlignment="true" applyProtection="true">
      <alignment horizontal="left" vertical="bottom" textRotation="0" wrapText="false" indent="0" shrinkToFit="false"/>
      <protection locked="true" hidden="false"/>
    </xf>
    <xf numFmtId="164" fontId="6" fillId="2" borderId="11" xfId="0" applyFont="true" applyBorder="true" applyAlignment="true" applyProtection="true">
      <alignment horizontal="center" vertical="bottom" textRotation="0" wrapText="false" indent="0" shrinkToFit="false"/>
      <protection locked="true" hidden="false"/>
    </xf>
    <xf numFmtId="169" fontId="6" fillId="0" borderId="11" xfId="19" applyFont="true" applyBorder="true" applyAlignment="true" applyProtection="true">
      <alignment horizontal="center" vertical="bottom" textRotation="0" wrapText="false" indent="0" shrinkToFit="false"/>
      <protection locked="true" hidden="false"/>
    </xf>
    <xf numFmtId="164" fontId="6" fillId="2" borderId="12" xfId="0" applyFont="true" applyBorder="true" applyAlignment="true" applyProtection="true">
      <alignment horizontal="center" vertical="bottom" textRotation="0" wrapText="false" indent="0" shrinkToFit="false"/>
      <protection locked="true" hidden="false"/>
    </xf>
    <xf numFmtId="164" fontId="6" fillId="2" borderId="12" xfId="0" applyFont="true" applyBorder="true" applyAlignment="true" applyProtection="true">
      <alignment horizontal="center" vertical="bottom" textRotation="0" wrapText="true" indent="0" shrinkToFit="false"/>
      <protection locked="true" hidden="false"/>
    </xf>
    <xf numFmtId="164" fontId="6" fillId="2" borderId="10" xfId="0" applyFont="true" applyBorder="true" applyAlignment="true" applyProtection="false">
      <alignment horizontal="center" vertical="bottom" textRotation="0" wrapText="false" indent="0" shrinkToFit="false"/>
      <protection locked="true" hidden="false"/>
    </xf>
    <xf numFmtId="164" fontId="6" fillId="2" borderId="11" xfId="0" applyFont="true" applyBorder="true" applyAlignment="true" applyProtection="false">
      <alignment horizontal="left" vertical="bottom" textRotation="0" wrapText="false" indent="0" shrinkToFit="false"/>
      <protection locked="true" hidden="false"/>
    </xf>
    <xf numFmtId="164" fontId="6" fillId="2" borderId="11" xfId="0" applyFont="true" applyBorder="true" applyAlignment="true" applyProtection="false">
      <alignment horizontal="center" vertical="bottom" textRotation="0" wrapText="false" indent="0" shrinkToFit="false"/>
      <protection locked="true" hidden="false"/>
    </xf>
    <xf numFmtId="164" fontId="6" fillId="0" borderId="11" xfId="19" applyFont="true" applyBorder="true" applyAlignment="true" applyProtection="true">
      <alignment horizontal="center" vertical="bottom" textRotation="0" wrapText="false" indent="0" shrinkToFit="false"/>
      <protection locked="true" hidden="false"/>
    </xf>
    <xf numFmtId="164" fontId="6" fillId="0" borderId="12" xfId="19" applyFont="true" applyBorder="true" applyAlignment="true" applyProtection="true">
      <alignment horizontal="center" vertical="bottom" textRotation="0" wrapText="false" indent="0" shrinkToFit="false"/>
      <protection locked="true" hidden="false"/>
    </xf>
    <xf numFmtId="164" fontId="6" fillId="2" borderId="13" xfId="0" applyFont="true" applyBorder="true" applyAlignment="true" applyProtection="false">
      <alignment horizontal="center" vertical="bottom" textRotation="0" wrapText="false" indent="0" shrinkToFit="false"/>
      <protection locked="true" hidden="false"/>
    </xf>
    <xf numFmtId="164" fontId="6" fillId="2" borderId="14" xfId="0" applyFont="true" applyBorder="true" applyAlignment="true" applyProtection="false">
      <alignment horizontal="left" vertical="bottom" textRotation="0" wrapText="false" indent="0" shrinkToFit="false"/>
      <protection locked="true" hidden="false"/>
    </xf>
    <xf numFmtId="164" fontId="6" fillId="2" borderId="14" xfId="0" applyFont="true" applyBorder="true" applyAlignment="true" applyProtection="false">
      <alignment horizontal="center" vertical="bottom" textRotation="0" wrapText="false" indent="0" shrinkToFit="false"/>
      <protection locked="true" hidden="false"/>
    </xf>
    <xf numFmtId="169" fontId="6" fillId="0" borderId="14" xfId="19" applyFont="true" applyBorder="true" applyAlignment="true" applyProtection="true">
      <alignment horizontal="center" vertical="bottom" textRotation="0" wrapText="false" indent="0" shrinkToFit="false"/>
      <protection locked="true" hidden="false"/>
    </xf>
    <xf numFmtId="164" fontId="6" fillId="0" borderId="14" xfId="19" applyFont="true" applyBorder="true" applyAlignment="true" applyProtection="true">
      <alignment horizontal="center" vertical="bottom" textRotation="0" wrapText="false" indent="0" shrinkToFit="false"/>
      <protection locked="true" hidden="false"/>
    </xf>
    <xf numFmtId="164" fontId="6" fillId="0" borderId="15" xfId="19"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center" textRotation="0" wrapText="tru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top" textRotation="0" wrapText="true" indent="13" shrinkToFit="false"/>
      <protection locked="true" hidden="false"/>
    </xf>
    <xf numFmtId="164" fontId="13" fillId="8"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0" fillId="13" borderId="0" xfId="0" applyFont="false" applyBorder="false" applyAlignment="true" applyProtection="false">
      <alignment horizontal="center"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center" vertical="center" textRotation="0" wrapText="false" indent="0" shrinkToFit="false"/>
      <protection locked="true" hidden="false"/>
    </xf>
    <xf numFmtId="170" fontId="0" fillId="8" borderId="0" xfId="0" applyFont="false" applyBorder="false" applyAlignment="true" applyProtection="false">
      <alignment horizontal="center" vertical="bottom" textRotation="0" wrapText="false" indent="0" shrinkToFit="false"/>
      <protection locked="true" hidden="false"/>
    </xf>
    <xf numFmtId="171" fontId="0" fillId="8" borderId="0" xfId="0" applyFont="true" applyBorder="false" applyAlignment="true" applyProtection="false">
      <alignment horizontal="center" vertical="bottom" textRotation="0" wrapText="false" indent="0" shrinkToFit="false"/>
      <protection locked="true" hidden="false"/>
    </xf>
    <xf numFmtId="164" fontId="15" fillId="8" borderId="0" xfId="20" applyFont="true" applyBorder="true" applyAlignment="true" applyProtection="true">
      <alignment horizontal="general" vertical="bottom" textRotation="0" wrapText="false" indent="0" shrinkToFit="false"/>
      <protection locked="true" hidden="false"/>
    </xf>
    <xf numFmtId="171" fontId="0" fillId="8" borderId="0" xfId="0" applyFont="true" applyBorder="false" applyAlignment="true" applyProtection="false">
      <alignment horizontal="left" vertical="bottom" textRotation="0" wrapText="false" indent="0" shrinkToFit="false"/>
      <protection locked="true" hidden="false"/>
    </xf>
    <xf numFmtId="164" fontId="0" fillId="8" borderId="0" xfId="0" applyFont="false" applyBorder="false" applyAlignment="true" applyProtection="false">
      <alignment horizontal="left" vertical="bottom" textRotation="0" wrapText="false" indent="0" shrinkToFit="false"/>
      <protection locked="true" hidden="false"/>
    </xf>
    <xf numFmtId="164" fontId="16" fillId="8" borderId="0" xfId="0" applyFont="true" applyBorder="true" applyAlignment="true" applyProtection="true">
      <alignment horizontal="general" vertical="bottom" textRotation="0" wrapText="true" indent="0" shrinkToFit="false"/>
      <protection locked="true" hidden="false"/>
    </xf>
    <xf numFmtId="164" fontId="0" fillId="2" borderId="16" xfId="0" applyFont="true" applyBorder="true" applyAlignment="false" applyProtection="true">
      <alignment horizontal="general" vertical="bottom" textRotation="0" wrapText="false" indent="0" shrinkToFit="false"/>
      <protection locked="true" hidden="false"/>
    </xf>
    <xf numFmtId="164" fontId="0" fillId="2" borderId="17" xfId="0" applyFont="true" applyBorder="true" applyAlignment="false" applyProtection="true">
      <alignment horizontal="general" vertical="bottom" textRotation="0" wrapText="false" indent="0" shrinkToFit="false"/>
      <protection locked="true" hidden="false"/>
    </xf>
    <xf numFmtId="164" fontId="0" fillId="2" borderId="18" xfId="0" applyFont="false" applyBorder="true" applyAlignment="false" applyProtection="true">
      <alignment horizontal="general" vertical="bottom" textRotation="0" wrapText="false" indent="0" shrinkToFit="false"/>
      <protection locked="true" hidden="false"/>
    </xf>
    <xf numFmtId="169" fontId="0" fillId="2" borderId="19" xfId="0" applyFont="false" applyBorder="true" applyAlignment="false" applyProtection="true">
      <alignment horizontal="general" vertical="bottom" textRotation="0" wrapText="false" indent="0" shrinkToFit="false"/>
      <protection locked="true" hidden="false"/>
    </xf>
    <xf numFmtId="164" fontId="21" fillId="2" borderId="20" xfId="0" applyFont="true" applyBorder="true" applyAlignment="false" applyProtection="true">
      <alignment horizontal="general" vertical="bottom" textRotation="0" wrapText="false" indent="0" shrinkToFit="false"/>
      <protection locked="true" hidden="false"/>
    </xf>
    <xf numFmtId="169" fontId="0" fillId="2" borderId="21"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9" fontId="23" fillId="2" borderId="22" xfId="21" applyFont="true" applyBorder="true" applyAlignment="true" applyProtection="true">
      <alignment horizontal="left" vertical="top" textRotation="0" wrapText="false" indent="0" shrinkToFit="false"/>
      <protection locked="true" hidden="false"/>
    </xf>
    <xf numFmtId="164" fontId="0" fillId="2" borderId="22" xfId="0" applyFont="false" applyBorder="true" applyAlignment="false" applyProtection="false">
      <alignment horizontal="general" vertical="bottom" textRotation="0" wrapText="false" indent="0" shrinkToFit="false"/>
      <protection locked="true" hidden="false"/>
    </xf>
    <xf numFmtId="169" fontId="25" fillId="2" borderId="0" xfId="0" applyFont="true" applyBorder="true" applyAlignment="false" applyProtection="false">
      <alignment horizontal="general" vertical="bottom" textRotation="0" wrapText="false" indent="0" shrinkToFit="false"/>
      <protection locked="true" hidden="false"/>
    </xf>
    <xf numFmtId="169" fontId="0" fillId="2" borderId="0" xfId="0" applyFont="true" applyBorder="true" applyAlignment="false" applyProtection="false">
      <alignment horizontal="general" vertical="bottom" textRotation="0" wrapText="false" indent="0" shrinkToFit="false"/>
      <protection locked="true" hidden="false"/>
    </xf>
    <xf numFmtId="169" fontId="16" fillId="2" borderId="0" xfId="0" applyFont="true" applyBorder="true" applyAlignment="true" applyProtection="true">
      <alignment horizontal="general" vertical="bottom" textRotation="0" wrapText="false" indent="0" shrinkToFit="false"/>
      <protection locked="true" hidden="false"/>
    </xf>
    <xf numFmtId="164" fontId="0" fillId="2" borderId="22" xfId="0" applyFont="false" applyBorder="true" applyAlignment="true" applyProtection="false">
      <alignment horizontal="left" vertical="top" textRotation="0" wrapText="false" indent="0" shrinkToFit="false"/>
      <protection locked="true" hidden="false"/>
    </xf>
    <xf numFmtId="164" fontId="0" fillId="2" borderId="23" xfId="0" applyFont="false" applyBorder="true" applyAlignment="false" applyProtection="false">
      <alignment horizontal="general" vertical="bottom" textRotation="0" wrapText="false" indent="0" shrinkToFit="false"/>
      <protection locked="true" hidden="false"/>
    </xf>
    <xf numFmtId="164" fontId="0" fillId="13" borderId="24" xfId="0" applyFont="true" applyBorder="true" applyAlignment="true" applyProtection="false">
      <alignment horizontal="left" vertical="top" textRotation="0" wrapText="true" indent="0" shrinkToFit="false"/>
      <protection locked="true" hidden="false"/>
    </xf>
    <xf numFmtId="164" fontId="21" fillId="13" borderId="25" xfId="0" applyFont="true" applyBorder="true" applyAlignment="true" applyProtection="false">
      <alignment horizontal="center" vertical="top" textRotation="0" wrapText="true" indent="0" shrinkToFit="false"/>
      <protection locked="true" hidden="false"/>
    </xf>
    <xf numFmtId="164" fontId="0" fillId="2" borderId="26" xfId="0" applyFont="true" applyBorder="true" applyAlignment="true" applyProtection="false">
      <alignment horizontal="center" vertical="top" textRotation="0" wrapText="tru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9" fontId="21" fillId="2" borderId="3" xfId="15" applyFont="true" applyBorder="true" applyAlignment="true" applyProtection="true">
      <alignment horizontal="center" vertical="top" textRotation="0" wrapText="true" indent="0" shrinkToFit="false"/>
      <protection locked="true" hidden="false"/>
    </xf>
    <xf numFmtId="169" fontId="21" fillId="2" borderId="6" xfId="15" applyFont="true" applyBorder="true" applyAlignment="true" applyProtection="true">
      <alignment horizontal="center" vertical="top" textRotation="0" wrapText="true" indent="0" shrinkToFit="false"/>
      <protection locked="true" hidden="false"/>
    </xf>
    <xf numFmtId="164" fontId="0" fillId="2" borderId="27" xfId="0" applyFont="true" applyBorder="true" applyAlignment="true" applyProtection="false">
      <alignment horizontal="center" vertical="top" textRotation="0" wrapText="tru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9" fontId="21" fillId="2" borderId="2" xfId="15" applyFont="true" applyBorder="true" applyAlignment="true" applyProtection="true">
      <alignment horizontal="center" vertical="top" textRotation="0" wrapText="true" indent="0" shrinkToFit="false"/>
      <protection locked="true" hidden="false"/>
    </xf>
    <xf numFmtId="169" fontId="21" fillId="2" borderId="10" xfId="15" applyFont="true" applyBorder="true" applyAlignment="true" applyProtection="true">
      <alignment horizontal="center" vertical="top" textRotation="0" wrapText="true" indent="0" shrinkToFit="false"/>
      <protection locked="true" hidden="false"/>
    </xf>
    <xf numFmtId="164" fontId="0" fillId="2" borderId="28" xfId="0" applyFont="true" applyBorder="true" applyAlignment="true" applyProtection="false">
      <alignment horizontal="left" vertical="top" textRotation="0" wrapText="true" indent="0" shrinkToFit="false"/>
      <protection locked="true" hidden="false"/>
    </xf>
    <xf numFmtId="169" fontId="21" fillId="2" borderId="27" xfId="15" applyFont="true" applyBorder="true" applyAlignment="true" applyProtection="true">
      <alignment horizontal="center" vertical="top" textRotation="0" wrapText="true" indent="0" shrinkToFit="false"/>
      <protection locked="true" hidden="false"/>
    </xf>
    <xf numFmtId="164" fontId="0" fillId="2" borderId="29" xfId="0" applyFont="true" applyBorder="true" applyAlignment="true" applyProtection="false">
      <alignment horizontal="left" vertical="top" textRotation="0" wrapText="false" indent="0" shrinkToFit="false"/>
      <protection locked="true" hidden="false"/>
    </xf>
    <xf numFmtId="164" fontId="0" fillId="2" borderId="23" xfId="0" applyFont="true" applyBorder="true" applyAlignment="true" applyProtection="false">
      <alignment horizontal="left" vertical="top"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9" fontId="21" fillId="2" borderId="30" xfId="15" applyFont="true" applyBorder="true" applyAlignment="true" applyProtection="true">
      <alignment horizontal="center" vertical="top" textRotation="0" wrapText="true" indent="0" shrinkToFit="false"/>
      <protection locked="true" hidden="false"/>
    </xf>
    <xf numFmtId="164" fontId="0" fillId="13" borderId="28" xfId="0" applyFont="true" applyBorder="true" applyAlignment="true" applyProtection="false">
      <alignment horizontal="left" vertical="bottom" textRotation="0" wrapText="false" indent="0" shrinkToFit="false"/>
      <protection locked="true" hidden="false"/>
    </xf>
    <xf numFmtId="164" fontId="0" fillId="13" borderId="31" xfId="0" applyFont="true" applyBorder="true" applyAlignment="true" applyProtection="false">
      <alignment horizontal="center" vertical="bottom" textRotation="0" wrapText="false" indent="0" shrinkToFit="false"/>
      <protection locked="true" hidden="false"/>
    </xf>
    <xf numFmtId="169" fontId="0" fillId="13" borderId="31" xfId="15" applyFont="true" applyBorder="true" applyAlignment="true" applyProtection="true">
      <alignment horizontal="center" vertical="top" textRotation="0" wrapText="true" indent="0" shrinkToFit="false"/>
      <protection locked="true" hidden="false"/>
    </xf>
    <xf numFmtId="164" fontId="0" fillId="2" borderId="32" xfId="0" applyFont="false" applyBorder="true" applyAlignment="true" applyProtection="false">
      <alignment horizontal="left" vertical="top" textRotation="0" wrapText="false" indent="0" shrinkToFit="false"/>
      <protection locked="true" hidden="false"/>
    </xf>
    <xf numFmtId="166" fontId="0" fillId="2" borderId="27" xfId="19" applyFont="true" applyBorder="true" applyAlignment="true" applyProtection="true">
      <alignment horizontal="center" vertical="top" textRotation="0" wrapText="false" indent="0" shrinkToFit="false"/>
      <protection locked="true" hidden="false"/>
    </xf>
    <xf numFmtId="169" fontId="0" fillId="2" borderId="26" xfId="15" applyFont="true" applyBorder="true" applyAlignment="true" applyProtection="true">
      <alignment horizontal="center" vertical="top" textRotation="0" wrapText="true" indent="0" shrinkToFit="false"/>
      <protection locked="true" hidden="false"/>
    </xf>
    <xf numFmtId="169" fontId="0" fillId="2" borderId="27" xfId="15" applyFont="true" applyBorder="true" applyAlignment="true" applyProtection="true">
      <alignment horizontal="center" vertical="top" textRotation="0" wrapText="true" indent="0" shrinkToFit="false"/>
      <protection locked="true" hidden="false"/>
    </xf>
    <xf numFmtId="164" fontId="0" fillId="2" borderId="33" xfId="0" applyFont="false" applyBorder="true" applyAlignment="true" applyProtection="false">
      <alignment horizontal="left" vertical="top" textRotation="0" wrapText="false" indent="0" shrinkToFit="false"/>
      <protection locked="true" hidden="false"/>
    </xf>
    <xf numFmtId="166" fontId="0" fillId="2" borderId="34" xfId="19" applyFont="true" applyBorder="true" applyAlignment="true" applyProtection="true">
      <alignment horizontal="center" vertical="top" textRotation="0" wrapText="false" indent="0" shrinkToFit="false"/>
      <protection locked="true" hidden="false"/>
    </xf>
    <xf numFmtId="169" fontId="0" fillId="2" borderId="34" xfId="15" applyFont="true" applyBorder="true" applyAlignment="true" applyProtection="true">
      <alignment horizontal="center" vertical="top" textRotation="0" wrapText="true" indent="0" shrinkToFit="false"/>
      <protection locked="true" hidden="false"/>
    </xf>
    <xf numFmtId="164" fontId="0" fillId="13" borderId="35" xfId="0" applyFont="true" applyBorder="true" applyAlignment="true" applyProtection="false">
      <alignment horizontal="center" vertical="bottom" textRotation="0" wrapText="false" indent="0" shrinkToFit="false"/>
      <protection locked="true" hidden="false"/>
    </xf>
    <xf numFmtId="164" fontId="0" fillId="13" borderId="4" xfId="0" applyFont="true" applyBorder="true" applyAlignment="true" applyProtection="false">
      <alignment horizontal="center" vertical="bottom" textRotation="0" wrapText="false" indent="0" shrinkToFit="false"/>
      <protection locked="true" hidden="false"/>
    </xf>
    <xf numFmtId="164" fontId="0" fillId="13" borderId="7" xfId="0" applyFont="true" applyBorder="true" applyAlignment="true" applyProtection="false">
      <alignment horizontal="center" vertical="bottom" textRotation="0" wrapText="false" indent="0" shrinkToFit="false"/>
      <protection locked="true" hidden="false"/>
    </xf>
    <xf numFmtId="164" fontId="0" fillId="13" borderId="36" xfId="0" applyFont="true" applyBorder="true" applyAlignment="true" applyProtection="false">
      <alignment horizontal="center" vertical="top" textRotation="0" wrapText="true" indent="0" shrinkToFit="false"/>
      <protection locked="true" hidden="false"/>
    </xf>
    <xf numFmtId="169" fontId="0" fillId="13" borderId="36" xfId="15" applyFont="true" applyBorder="true" applyAlignment="true" applyProtection="true">
      <alignment horizontal="center" vertical="top" textRotation="0" wrapText="true" indent="0" shrinkToFit="false"/>
      <protection locked="true" hidden="false"/>
    </xf>
    <xf numFmtId="164" fontId="0" fillId="2" borderId="37" xfId="0" applyFont="false" applyBorder="true" applyAlignment="true" applyProtection="false">
      <alignment horizontal="center" vertical="top" textRotation="0" wrapText="false" indent="0" shrinkToFit="false"/>
      <protection locked="true" hidden="false"/>
    </xf>
    <xf numFmtId="164" fontId="0" fillId="2" borderId="38" xfId="0" applyFont="false" applyBorder="true" applyAlignment="true" applyProtection="false">
      <alignment horizontal="center" vertical="top" textRotation="0" wrapText="false" indent="0" shrinkToFit="false"/>
      <protection locked="true" hidden="false"/>
    </xf>
    <xf numFmtId="166" fontId="0" fillId="2" borderId="38" xfId="19" applyFont="true" applyBorder="true" applyAlignment="true" applyProtection="true">
      <alignment horizontal="center" vertical="top" textRotation="0" wrapText="false" indent="0" shrinkToFit="false"/>
      <protection locked="true" hidden="false"/>
    </xf>
    <xf numFmtId="170" fontId="0" fillId="2" borderId="39" xfId="0" applyFont="false" applyBorder="true" applyAlignment="true" applyProtection="false">
      <alignment horizontal="center" vertical="top" textRotation="0" wrapText="false" indent="0" shrinkToFit="false"/>
      <protection locked="true" hidden="false"/>
    </xf>
    <xf numFmtId="164" fontId="0" fillId="2" borderId="40" xfId="0" applyFont="false" applyBorder="true" applyAlignment="true" applyProtection="false">
      <alignment horizontal="center" vertical="top" textRotation="0" wrapText="true" indent="0" shrinkToFit="false"/>
      <protection locked="true" hidden="false"/>
    </xf>
    <xf numFmtId="169" fontId="0" fillId="2" borderId="40" xfId="15" applyFont="true" applyBorder="true" applyAlignment="true" applyProtection="true">
      <alignment horizontal="center" vertical="top" textRotation="0" wrapText="true" indent="0" shrinkToFit="false"/>
      <protection locked="true" hidden="false"/>
    </xf>
    <xf numFmtId="164" fontId="0" fillId="2" borderId="41" xfId="0" applyFont="false" applyBorder="true" applyAlignment="true" applyProtection="false">
      <alignment horizontal="center" vertical="top" textRotation="0" wrapText="false" indent="0" shrinkToFit="false"/>
      <protection locked="true" hidden="false"/>
    </xf>
    <xf numFmtId="164" fontId="0" fillId="2" borderId="11" xfId="0" applyFont="false" applyBorder="true" applyAlignment="true" applyProtection="false">
      <alignment horizontal="center" vertical="top" textRotation="0" wrapText="false" indent="0" shrinkToFit="false"/>
      <protection locked="true" hidden="false"/>
    </xf>
    <xf numFmtId="166" fontId="0" fillId="2" borderId="11" xfId="19" applyFont="true" applyBorder="true" applyAlignment="true" applyProtection="true">
      <alignment horizontal="center" vertical="top" textRotation="0" wrapText="false" indent="0" shrinkToFit="false"/>
      <protection locked="true" hidden="false"/>
    </xf>
    <xf numFmtId="170" fontId="0" fillId="2" borderId="12" xfId="0" applyFont="false" applyBorder="true" applyAlignment="true" applyProtection="false">
      <alignment horizontal="center" vertical="top" textRotation="0" wrapText="false" indent="0" shrinkToFit="false"/>
      <protection locked="true" hidden="false"/>
    </xf>
    <xf numFmtId="164" fontId="0" fillId="2" borderId="27" xfId="0" applyFont="false" applyBorder="true" applyAlignment="true" applyProtection="false">
      <alignment horizontal="center" vertical="top" textRotation="0" wrapText="tru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center" textRotation="90" wrapText="false" indent="0" shrinkToFit="false"/>
      <protection locked="true" hidden="false"/>
    </xf>
    <xf numFmtId="164" fontId="0" fillId="2" borderId="8" xfId="0" applyFont="true" applyBorder="true" applyAlignment="true" applyProtection="false">
      <alignment horizontal="center" vertical="center" textRotation="90" wrapText="false" indent="0" shrinkToFit="false"/>
      <protection locked="true" hidden="false"/>
    </xf>
    <xf numFmtId="164" fontId="0" fillId="2" borderId="0" xfId="0" applyFont="true" applyBorder="false" applyAlignment="true" applyProtection="false">
      <alignment horizontal="center" vertical="center" textRotation="9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center" vertical="center" textRotation="0" wrapText="false" indent="0" shrinkToFit="false"/>
      <protection locked="true" hidden="false"/>
    </xf>
    <xf numFmtId="164" fontId="0" fillId="2" borderId="8" xfId="0" applyFont="fals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15">
    <dxf>
      <font>
        <name val="Calibri"/>
        <charset val="1"/>
        <family val="2"/>
        <color rgb="FF000000"/>
      </font>
      <fill>
        <patternFill>
          <bgColor rgb="FFFFCCCC"/>
        </patternFill>
      </fill>
    </dxf>
    <dxf>
      <font>
        <name val="Calibri"/>
        <charset val="1"/>
        <family val="2"/>
        <color rgb="FF000000"/>
      </font>
      <fill>
        <patternFill>
          <bgColor rgb="FFCCFFCC"/>
        </patternFill>
      </fill>
    </dxf>
    <dxf>
      <font>
        <name val="Calibri"/>
        <charset val="1"/>
        <family val="2"/>
        <color rgb="FF000000"/>
      </font>
      <fill>
        <patternFill>
          <bgColor rgb="FFFFFF99"/>
        </patternFill>
      </fill>
    </dxf>
    <dxf>
      <font>
        <name val="Calibri"/>
        <charset val="1"/>
        <family val="2"/>
        <color rgb="FF000000"/>
      </font>
      <fill>
        <patternFill>
          <bgColor rgb="FFFFCCCC"/>
        </patternFill>
      </fill>
    </dxf>
    <dxf>
      <font>
        <name val="Calibri"/>
        <charset val="1"/>
        <family val="2"/>
        <color rgb="FF000000"/>
      </font>
      <fill>
        <patternFill>
          <bgColor rgb="FFCCFFCC"/>
        </patternFill>
      </fill>
    </dxf>
    <dxf>
      <font>
        <name val="Calibri"/>
        <charset val="1"/>
        <family val="2"/>
        <color rgb="FF000000"/>
      </font>
      <fill>
        <patternFill>
          <bgColor rgb="FFFFFF99"/>
        </patternFill>
      </fill>
    </dxf>
    <dxf>
      <font>
        <name val="Calibri"/>
        <charset val="1"/>
        <family val="2"/>
        <color rgb="FF000000"/>
      </font>
      <fill>
        <patternFill>
          <bgColor rgb="FFF8C891"/>
        </patternFill>
      </fill>
    </dxf>
    <dxf>
      <font>
        <name val="Calibri"/>
        <charset val="1"/>
        <family val="2"/>
        <color rgb="FFFF0000"/>
      </font>
      <fill>
        <patternFill>
          <bgColor rgb="FFFFFFFF"/>
        </patternFill>
      </fill>
    </dxf>
    <dxf>
      <font>
        <name val="Calibri"/>
        <charset val="1"/>
        <family val="2"/>
        <color rgb="FF000000"/>
      </font>
      <fill>
        <patternFill>
          <bgColor rgb="FFFFCCCC"/>
        </patternFill>
      </fill>
    </dxf>
    <dxf>
      <font>
        <name val="Calibri"/>
        <charset val="1"/>
        <family val="2"/>
        <color rgb="FF000000"/>
      </font>
      <fill>
        <patternFill>
          <bgColor rgb="FFFFFF99"/>
        </patternFill>
      </fill>
    </dxf>
    <dxf>
      <font>
        <name val="Calibri"/>
        <charset val="1"/>
        <family val="2"/>
        <color rgb="FF000000"/>
      </font>
      <fill>
        <patternFill>
          <bgColor rgb="FFCCFFCC"/>
        </patternFill>
      </fill>
    </dxf>
    <dxf>
      <font>
        <name val="Calibri"/>
        <charset val="1"/>
        <family val="2"/>
        <color rgb="FFDFE5CA"/>
      </font>
      <fill>
        <patternFill>
          <bgColor rgb="FFFFFFFF"/>
        </patternFill>
      </fill>
    </dxf>
    <dxf>
      <font>
        <name val="Calibri"/>
        <charset val="1"/>
        <family val="2"/>
        <color rgb="FF000000"/>
      </font>
      <fill>
        <patternFill>
          <bgColor rgb="FFF8C891"/>
        </patternFill>
      </fill>
      <border diagonalUp="false" diagonalDown="false">
        <left style="thin"/>
        <right style="thin"/>
        <top style="thin"/>
        <bottom style="thin"/>
        <diagonal/>
      </border>
    </dxf>
    <dxf>
      <font>
        <name val="Calibri"/>
        <charset val="1"/>
        <family val="2"/>
        <color rgb="FF000000"/>
      </font>
      <fill>
        <patternFill>
          <bgColor rgb="FFF8C891"/>
        </patternFill>
      </fill>
      <border diagonalUp="false" diagonalDown="false">
        <left style="thin"/>
        <right style="thin"/>
        <top style="thin"/>
        <bottom style="thin"/>
        <diagonal/>
      </border>
    </dxf>
    <dxf>
      <font>
        <name val="Calibri"/>
        <charset val="1"/>
        <family val="2"/>
        <color rgb="FF000000"/>
      </font>
      <fill>
        <patternFill>
          <bgColor rgb="FFF8C891"/>
        </patternFill>
      </fill>
      <border diagonalUp="false" diagonalDown="false">
        <left style="thin"/>
        <right style="thin"/>
        <top style="thin"/>
        <bottom style="thin"/>
        <diagonal/>
      </border>
    </dxf>
  </dxfs>
  <colors>
    <indexedColors>
      <rgbColor rgb="FF000000"/>
      <rgbColor rgb="FFFFFFFF"/>
      <rgbColor rgb="FFFF0000"/>
      <rgbColor rgb="FF00FF00"/>
      <rgbColor rgb="FF0000FF"/>
      <rgbColor rgb="FFFCF37B"/>
      <rgbColor rgb="FFFF00FF"/>
      <rgbColor rgb="FFF6E9ED"/>
      <rgbColor rgb="FF800000"/>
      <rgbColor rgb="FF008000"/>
      <rgbColor rgb="FF000080"/>
      <rgbColor rgb="FF7F7F7F"/>
      <rgbColor rgb="FF800080"/>
      <rgbColor rgb="FF008080"/>
      <rgbColor rgb="FFE3BECA"/>
      <rgbColor rgb="FF808080"/>
      <rgbColor rgb="FF809EC2"/>
      <rgbColor rgb="FF8E58B6"/>
      <rgbColor rgb="FFFEFAC9"/>
      <rgbColor rgb="FFE6ECF3"/>
      <rgbColor rgb="FF660066"/>
      <rgbColor rgb="FFFFCCCC"/>
      <rgbColor rgb="FF0066CC"/>
      <rgbColor rgb="FFD9D9D9"/>
      <rgbColor rgb="FF000080"/>
      <rgbColor rgb="FFFF00FF"/>
      <rgbColor rgb="FFCED8AF"/>
      <rgbColor rgb="FF00FFFF"/>
      <rgbColor rgb="FF800080"/>
      <rgbColor rgb="FF800000"/>
      <rgbColor rgb="FF008080"/>
      <rgbColor rgb="FF0000FF"/>
      <rgbColor rgb="FF00CCFF"/>
      <rgbColor rgb="FFF2F2F2"/>
      <rgbColor rgb="FFCCFFCC"/>
      <rgbColor rgb="FFFFFF99"/>
      <rgbColor rgb="FFD9E2ED"/>
      <rgbColor rgb="FFD092A7"/>
      <rgbColor rgb="FF9C85C0"/>
      <rgbColor rgb="FFF8C891"/>
      <rgbColor rgb="FF3366FF"/>
      <rgbColor rgb="FFDFE5CA"/>
      <rgbColor rgb="FFA5B592"/>
      <rgbColor rgb="FFE7BC29"/>
      <rgbColor rgb="FFF3A447"/>
      <rgbColor rgb="FFE5E5E5"/>
      <rgbColor rgb="FF595959"/>
      <rgbColor rgb="FFA6A6A6"/>
      <rgbColor rgb="FF003366"/>
      <rgbColor rgb="FF7F7F80"/>
      <rgbColor rgb="FF0D0D0D"/>
      <rgbColor rgb="FF444D26"/>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tx>
            <c:strRef>
              <c:f>"AssessmentType"</c:f>
              <c:strCache>
                <c:ptCount val="1"/>
                <c:pt idx="0">
                  <c:v>AssessmentType</c:v>
                </c:pt>
              </c:strCache>
            </c:strRef>
          </c:tx>
          <c:spPr>
            <a:solidFill>
              <a:srgbClr val="a5b592"/>
            </a:solidFill>
            <a:ln>
              <a:noFill/>
            </a:ln>
          </c:spPr>
          <c:explosion val="0"/>
          <c:dPt>
            <c:idx val="0"/>
            <c:spPr>
              <a:solidFill>
                <a:srgbClr val="a5b592"/>
              </a:solidFill>
              <a:ln w="19080">
                <a:solidFill>
                  <a:srgbClr val="ffffff"/>
                </a:solidFill>
                <a:round/>
              </a:ln>
            </c:spPr>
          </c:dPt>
          <c:dPt>
            <c:idx val="1"/>
            <c:spPr>
              <a:solidFill>
                <a:srgbClr val="f3a447"/>
              </a:solidFill>
              <a:ln w="19080">
                <a:solidFill>
                  <a:srgbClr val="ffffff"/>
                </a:solidFill>
                <a:round/>
              </a:ln>
            </c:spPr>
          </c:dPt>
          <c:dPt>
            <c:idx val="2"/>
            <c:spPr>
              <a:solidFill>
                <a:srgbClr val="e7bc29"/>
              </a:solidFill>
              <a:ln w="19080">
                <a:solidFill>
                  <a:srgbClr val="ffffff"/>
                </a:solidFill>
                <a:round/>
              </a:ln>
            </c:spPr>
          </c:dPt>
          <c:dPt>
            <c:idx val="3"/>
            <c:spPr>
              <a:solidFill>
                <a:srgbClr val="d092a7"/>
              </a:solidFill>
              <a:ln w="19080">
                <a:solidFill>
                  <a:srgbClr val="ffffff"/>
                </a:solidFill>
                <a:round/>
              </a:ln>
            </c:spPr>
          </c:dPt>
          <c:dPt>
            <c:idx val="4"/>
            <c:spPr>
              <a:solidFill>
                <a:srgbClr val="9c85c0"/>
              </a:solidFill>
              <a:ln w="19080">
                <a:solidFill>
                  <a:srgbClr val="ffffff"/>
                </a:solidFill>
                <a:round/>
              </a:ln>
            </c:spPr>
          </c:dPt>
          <c:dPt>
            <c:idx val="5"/>
            <c:spPr>
              <a:solidFill>
                <a:srgbClr val="809ec2"/>
              </a:solidFill>
              <a:ln w="19080">
                <a:solidFill>
                  <a:srgbClr val="ffffff"/>
                </a:solidFill>
                <a:round/>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Pos val="bestFit"/>
            <c:showLegendKey val="0"/>
            <c:showVal val="0"/>
            <c:showCatName val="1"/>
            <c:showSerName val="0"/>
            <c:showPercent val="1"/>
            <c:showLeaderLines val="0"/>
          </c:dLbls>
          <c:cat>
            <c:strRef>
              <c:f>'Data Entry'!$M$11:$R$11</c:f>
              <c:strCache>
                <c:ptCount val="6"/>
                <c:pt idx="0">
                  <c:v>Homeworks</c:v>
                </c:pt>
                <c:pt idx="1">
                  <c:v>Classworks</c:v>
                </c:pt>
                <c:pt idx="2">
                  <c:v>Formative Assessments</c:v>
                </c:pt>
                <c:pt idx="3">
                  <c:v>Projects</c:v>
                </c:pt>
                <c:pt idx="4">
                  <c:v>Summative Assessments</c:v>
                </c:pt>
                <c:pt idx="5">
                  <c:v>Another Type 2</c:v>
                </c:pt>
              </c:strCache>
            </c:strRef>
          </c:cat>
          <c:val>
            <c:numRef>
              <c:f>'Data Entry'!$M$4:$R$4</c:f>
              <c:numCache>
                <c:formatCode>General</c:formatCode>
                <c:ptCount val="6"/>
                <c:pt idx="0">
                  <c:v>0.15</c:v>
                </c:pt>
                <c:pt idx="1">
                  <c:v>0.15</c:v>
                </c:pt>
                <c:pt idx="2">
                  <c:v>0.15</c:v>
                </c:pt>
                <c:pt idx="3">
                  <c:v>0.35</c:v>
                </c:pt>
                <c:pt idx="4">
                  <c:v>0.2</c:v>
                </c:pt>
                <c:pt idx="5">
                  <c:v>0</c:v>
                </c:pt>
              </c:numCache>
            </c:numRef>
          </c:val>
        </c:ser>
        <c:firstSliceAng val="90"/>
      </c:pieChart>
      <c:spPr>
        <a:noFill/>
        <a:ln>
          <a:noFill/>
        </a:ln>
      </c:spPr>
    </c:plotArea>
    <c:plotVisOnly val="0"/>
    <c:dispBlanksAs val="gap"/>
  </c:chart>
  <c:spPr>
    <a:noFill/>
    <a:ln w="9360">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spPr>
            <a:solidFill>
              <a:srgbClr val="a5b592"/>
            </a:solidFill>
            <a:ln>
              <a:noFill/>
            </a:ln>
          </c:spPr>
          <c:invertIfNegative val="0"/>
          <c:dLbls>
            <c:dLblPos val="outEnd"/>
            <c:showLegendKey val="0"/>
            <c:showVal val="0"/>
            <c:showCatName val="0"/>
            <c:showSerName val="0"/>
            <c:showPercent val="0"/>
            <c:showLeaderLines val="0"/>
          </c:dLbls>
          <c:cat>
            <c:strRef>
              <c:f>'Options and Things to Try'!$B$20:$B$32</c:f>
              <c:strCache>
                <c:ptCount val="13"/>
                <c:pt idx="0">
                  <c:v>F</c:v>
                </c:pt>
                <c:pt idx="1">
                  <c:v>D-</c:v>
                </c:pt>
                <c:pt idx="2">
                  <c:v>D</c:v>
                </c:pt>
                <c:pt idx="3">
                  <c:v>D+</c:v>
                </c:pt>
                <c:pt idx="4">
                  <c:v>C-</c:v>
                </c:pt>
                <c:pt idx="5">
                  <c:v>C</c:v>
                </c:pt>
                <c:pt idx="6">
                  <c:v>C+</c:v>
                </c:pt>
                <c:pt idx="7">
                  <c:v>B-</c:v>
                </c:pt>
                <c:pt idx="8">
                  <c:v>B</c:v>
                </c:pt>
                <c:pt idx="9">
                  <c:v>B+</c:v>
                </c:pt>
                <c:pt idx="10">
                  <c:v>A-</c:v>
                </c:pt>
                <c:pt idx="11">
                  <c:v>A</c:v>
                </c:pt>
                <c:pt idx="12">
                  <c:v>A+</c:v>
                </c:pt>
              </c:strCache>
            </c:strRef>
          </c:cat>
          <c:val>
            <c:numRef>
              <c:f>'Options and Things to Try'!$C$20:$C$32</c:f>
              <c:numCache>
                <c:formatCode>General</c:formatCode>
                <c:ptCount val="13"/>
                <c:pt idx="0">
                  <c:v>0</c:v>
                </c:pt>
                <c:pt idx="1">
                  <c:v>0</c:v>
                </c:pt>
                <c:pt idx="2">
                  <c:v>0</c:v>
                </c:pt>
                <c:pt idx="3">
                  <c:v>0</c:v>
                </c:pt>
                <c:pt idx="4">
                  <c:v>0</c:v>
                </c:pt>
                <c:pt idx="5">
                  <c:v>0</c:v>
                </c:pt>
                <c:pt idx="6">
                  <c:v>5</c:v>
                </c:pt>
                <c:pt idx="7">
                  <c:v>4</c:v>
                </c:pt>
                <c:pt idx="8">
                  <c:v>4</c:v>
                </c:pt>
                <c:pt idx="9">
                  <c:v>4</c:v>
                </c:pt>
                <c:pt idx="10">
                  <c:v>4</c:v>
                </c:pt>
                <c:pt idx="11">
                  <c:v>3</c:v>
                </c:pt>
                <c:pt idx="12">
                  <c:v>1</c:v>
                </c:pt>
              </c:numCache>
            </c:numRef>
          </c:val>
        </c:ser>
        <c:gapWidth val="219"/>
        <c:overlap val="-27"/>
        <c:axId val="73807815"/>
        <c:axId val="78461262"/>
      </c:barChart>
      <c:catAx>
        <c:axId val="73807815"/>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78461262"/>
        <c:crosses val="autoZero"/>
        <c:auto val="1"/>
        <c:lblAlgn val="ctr"/>
        <c:lblOffset val="100"/>
      </c:catAx>
      <c:valAx>
        <c:axId val="78461262"/>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uFill>
                      <a:solidFill>
                        <a:srgbClr val="ffffff"/>
                      </a:solidFill>
                    </a:uFill>
                    <a:latin typeface="Calibri"/>
                  </a:defRPr>
                </a:pPr>
                <a:r>
                  <a:rPr b="0" sz="1000" spc="-1" strike="noStrike">
                    <a:solidFill>
                      <a:srgbClr val="595959"/>
                    </a:solidFill>
                    <a:uFill>
                      <a:solidFill>
                        <a:srgbClr val="ffffff"/>
                      </a:solidFill>
                    </a:uFill>
                    <a:latin typeface="Calibri"/>
                  </a:rPr>
                  <a:t># of Students</a:t>
                </a:r>
              </a:p>
            </c:rich>
          </c:tx>
          <c:overlay val="0"/>
        </c:title>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7380781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66600</xdr:colOff>
      <xdr:row>38</xdr:row>
      <xdr:rowOff>42840</xdr:rowOff>
    </xdr:from>
    <xdr:to>
      <xdr:col>11</xdr:col>
      <xdr:colOff>94680</xdr:colOff>
      <xdr:row>43</xdr:row>
      <xdr:rowOff>15480</xdr:rowOff>
    </xdr:to>
    <xdr:sp>
      <xdr:nvSpPr>
        <xdr:cNvPr id="0" name="CustomShape 1"/>
        <xdr:cNvSpPr/>
      </xdr:nvSpPr>
      <xdr:spPr>
        <a:xfrm>
          <a:off x="66600" y="7829640"/>
          <a:ext cx="4085640" cy="848880"/>
        </a:xfrm>
        <a:prstGeom prst="wedgeRoundRectCallout">
          <a:avLst>
            <a:gd name="adj1" fmla="val -19249"/>
            <a:gd name="adj2" fmla="val -67763"/>
            <a:gd name="adj3" fmla="val 16667"/>
          </a:avLst>
        </a:prstGeom>
        <a:solidFill>
          <a:srgbClr val="e6ecf3"/>
        </a:solidFill>
        <a:ln w="6480">
          <a:solidFill>
            <a:srgbClr val="809ec2"/>
          </a:solidFill>
          <a:miter/>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uFill>
                <a:solidFill>
                  <a:srgbClr val="ffffff"/>
                </a:solidFill>
              </a:uFill>
              <a:latin typeface="Calibri"/>
            </a:rPr>
            <a:t>Step 1: Add Students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Simply type right below the table and it will automatically expand. </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a6a6a6"/>
              </a:solidFill>
              <a:uFill>
                <a:solidFill>
                  <a:srgbClr val="ffffff"/>
                </a:solidFill>
              </a:uFill>
              <a:latin typeface="Calibri"/>
            </a:rPr>
            <a:t>To delete, click border, press delete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18</xdr:col>
      <xdr:colOff>47520</xdr:colOff>
      <xdr:row>38</xdr:row>
      <xdr:rowOff>42840</xdr:rowOff>
    </xdr:from>
    <xdr:to>
      <xdr:col>27</xdr:col>
      <xdr:colOff>408960</xdr:colOff>
      <xdr:row>43</xdr:row>
      <xdr:rowOff>15480</xdr:rowOff>
    </xdr:to>
    <xdr:sp>
      <xdr:nvSpPr>
        <xdr:cNvPr id="1" name="CustomShape 1"/>
        <xdr:cNvSpPr/>
      </xdr:nvSpPr>
      <xdr:spPr>
        <a:xfrm>
          <a:off x="11905920" y="7829640"/>
          <a:ext cx="10391400" cy="848880"/>
        </a:xfrm>
        <a:prstGeom prst="wedgeRoundRectCallout">
          <a:avLst>
            <a:gd name="adj1" fmla="val -36519"/>
            <a:gd name="adj2" fmla="val -83985"/>
            <a:gd name="adj3" fmla="val 16667"/>
          </a:avLst>
        </a:prstGeom>
        <a:solidFill>
          <a:srgbClr val="e6ecf3"/>
        </a:solidFill>
        <a:ln w="6480">
          <a:solidFill>
            <a:srgbClr val="809ec2"/>
          </a:solidFill>
          <a:miter/>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uFill>
                <a:solidFill>
                  <a:srgbClr val="ffffff"/>
                </a:solidFill>
              </a:uFill>
              <a:latin typeface="Calibri"/>
            </a:rPr>
            <a:t>Step 3: Start Entering Scores </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Enter scores starting in column 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Fill in the header information at top</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a:rPr>
            <a:t>Good luck and feel free to explore!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157320</xdr:colOff>
      <xdr:row>50</xdr:row>
      <xdr:rowOff>149760</xdr:rowOff>
    </xdr:from>
    <xdr:to>
      <xdr:col>11</xdr:col>
      <xdr:colOff>588600</xdr:colOff>
      <xdr:row>56</xdr:row>
      <xdr:rowOff>156960</xdr:rowOff>
    </xdr:to>
    <xdr:sp>
      <xdr:nvSpPr>
        <xdr:cNvPr id="2" name="CustomShape 1"/>
        <xdr:cNvSpPr/>
      </xdr:nvSpPr>
      <xdr:spPr>
        <a:xfrm>
          <a:off x="157320" y="10039680"/>
          <a:ext cx="4488840" cy="1058760"/>
        </a:xfrm>
        <a:prstGeom prst="roundRect">
          <a:avLst>
            <a:gd name="adj" fmla="val 16667"/>
          </a:avLst>
        </a:prstGeom>
        <a:solidFill>
          <a:srgbClr val="f6e9ed"/>
        </a:solidFill>
        <a:ln w="6480">
          <a:solidFill>
            <a:srgbClr val="d092a7"/>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These columns hold demographic information and other data that you can use later to help analyze how your students are doing. Rename and make your own custom categories!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a6a6a6"/>
              </a:solidFill>
              <a:uFill>
                <a:solidFill>
                  <a:srgbClr val="ffffff"/>
                </a:solidFill>
              </a:uFill>
              <a:latin typeface="Calibri"/>
            </a:rPr>
            <a:t>To delete, click border, press delete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37</xdr:col>
      <xdr:colOff>171720</xdr:colOff>
      <xdr:row>46</xdr:row>
      <xdr:rowOff>121320</xdr:rowOff>
    </xdr:from>
    <xdr:to>
      <xdr:col>40</xdr:col>
      <xdr:colOff>390960</xdr:colOff>
      <xdr:row>56</xdr:row>
      <xdr:rowOff>68400</xdr:rowOff>
    </xdr:to>
    <xdr:pic>
      <xdr:nvPicPr>
        <xdr:cNvPr id="3" name="Picture 1" descr=""/>
        <xdr:cNvPicPr/>
      </xdr:nvPicPr>
      <xdr:blipFill>
        <a:blip r:embed="rId1"/>
        <a:stretch/>
      </xdr:blipFill>
      <xdr:spPr>
        <a:xfrm>
          <a:off x="33204240" y="9310320"/>
          <a:ext cx="3562560" cy="1699560"/>
        </a:xfrm>
        <a:prstGeom prst="rect">
          <a:avLst/>
        </a:prstGeom>
        <a:ln>
          <a:solidFill>
            <a:srgbClr val="809ec2"/>
          </a:solidFill>
        </a:ln>
      </xdr:spPr>
    </xdr:pic>
    <xdr:clientData/>
  </xdr:twoCellAnchor>
  <xdr:twoCellAnchor editAs="oneCell">
    <xdr:from>
      <xdr:col>18</xdr:col>
      <xdr:colOff>181800</xdr:colOff>
      <xdr:row>47</xdr:row>
      <xdr:rowOff>21600</xdr:rowOff>
    </xdr:from>
    <xdr:to>
      <xdr:col>36</xdr:col>
      <xdr:colOff>865800</xdr:colOff>
      <xdr:row>47</xdr:row>
      <xdr:rowOff>57240</xdr:rowOff>
    </xdr:to>
    <xdr:sp>
      <xdr:nvSpPr>
        <xdr:cNvPr id="4" name="CustomShape 1"/>
        <xdr:cNvSpPr/>
      </xdr:nvSpPr>
      <xdr:spPr>
        <a:xfrm>
          <a:off x="12040200" y="9385920"/>
          <a:ext cx="20743560" cy="35640"/>
        </a:xfrm>
        <a:prstGeom prst="roundRect">
          <a:avLst>
            <a:gd name="adj" fmla="val 16667"/>
          </a:avLst>
        </a:prstGeom>
        <a:gradFill>
          <a:gsLst>
            <a:gs pos="0">
              <a:srgbClr val="c0cddf"/>
            </a:gs>
            <a:gs pos="100000">
              <a:srgbClr val="b3c3d8"/>
            </a:gs>
          </a:gsLst>
          <a:lin ang="5400000"/>
        </a:gradFill>
        <a:ln w="6480">
          <a:solidFill>
            <a:srgbClr val="809ec2"/>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These rows help tally the scores for the above distribution chart. You can change the ranges on the Options and Things to Try sheet. Note: if you want to add more rows (to have more bars) insert rows above row 8 or 9 as the top and bottom formulas are different.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143640</xdr:colOff>
      <xdr:row>44</xdr:row>
      <xdr:rowOff>94320</xdr:rowOff>
    </xdr:from>
    <xdr:to>
      <xdr:col>11</xdr:col>
      <xdr:colOff>931680</xdr:colOff>
      <xdr:row>48</xdr:row>
      <xdr:rowOff>175680</xdr:rowOff>
    </xdr:to>
    <xdr:sp>
      <xdr:nvSpPr>
        <xdr:cNvPr id="5" name="CustomShape 1"/>
        <xdr:cNvSpPr/>
      </xdr:nvSpPr>
      <xdr:spPr>
        <a:xfrm>
          <a:off x="143640" y="8932680"/>
          <a:ext cx="4845600" cy="782280"/>
        </a:xfrm>
        <a:prstGeom prst="roundRect">
          <a:avLst>
            <a:gd name="adj" fmla="val 4264"/>
          </a:avLst>
        </a:prstGeom>
        <a:solidFill>
          <a:srgbClr val="f6e9ed"/>
        </a:solidFill>
        <a:ln w="6480">
          <a:solidFill>
            <a:srgbClr val="d092a7"/>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The counts of absent and late come from a hidden "Absences" sheet. If you want to track absenses/lates, right click on the sheet tabs at bottom and click "Unhide."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104400</xdr:colOff>
      <xdr:row>37</xdr:row>
      <xdr:rowOff>111600</xdr:rowOff>
    </xdr:from>
    <xdr:to>
      <xdr:col>16</xdr:col>
      <xdr:colOff>311400</xdr:colOff>
      <xdr:row>43</xdr:row>
      <xdr:rowOff>90000</xdr:rowOff>
    </xdr:to>
    <xdr:sp>
      <xdr:nvSpPr>
        <xdr:cNvPr id="6" name="CustomShape 1"/>
        <xdr:cNvSpPr/>
      </xdr:nvSpPr>
      <xdr:spPr>
        <a:xfrm>
          <a:off x="5276160" y="7723080"/>
          <a:ext cx="4664880" cy="1029960"/>
        </a:xfrm>
        <a:prstGeom prst="roundRect">
          <a:avLst>
            <a:gd name="adj" fmla="val 15143"/>
          </a:avLst>
        </a:prstGeom>
        <a:solidFill>
          <a:srgbClr val="fefac9"/>
        </a:solidFill>
        <a:ln w="6480">
          <a:solidFill>
            <a:srgbClr val="dfcf04"/>
          </a:solidFill>
          <a:miter/>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uFill>
                <a:solidFill>
                  <a:srgbClr val="ffffff"/>
                </a:solidFill>
              </a:uFill>
              <a:latin typeface="Calibri"/>
            </a:rPr>
            <a:t>Step 2: Enter Grading Breakdown</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In M4:R4: what percent should each assessment type be in the running average? </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Rename the assessment types if desired.</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a:rPr>
            <a:t>Use the +/- box above column R to hide these columns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38</xdr:row>
      <xdr:rowOff>144360</xdr:rowOff>
    </xdr:from>
    <xdr:to>
      <xdr:col>3</xdr:col>
      <xdr:colOff>4590360</xdr:colOff>
      <xdr:row>40</xdr:row>
      <xdr:rowOff>83520</xdr:rowOff>
    </xdr:to>
    <xdr:sp>
      <xdr:nvSpPr>
        <xdr:cNvPr id="7" name="CustomShape 1"/>
        <xdr:cNvSpPr/>
      </xdr:nvSpPr>
      <xdr:spPr>
        <a:xfrm>
          <a:off x="57240" y="7478280"/>
          <a:ext cx="8009640" cy="320400"/>
        </a:xfrm>
        <a:prstGeom prst="roundRect">
          <a:avLst>
            <a:gd name="adj" fmla="val 16667"/>
          </a:avLst>
        </a:prstGeom>
        <a:gradFill>
          <a:gsLst>
            <a:gs pos="0">
              <a:srgbClr val="d1d9c8"/>
            </a:gs>
            <a:gs pos="100000">
              <a:srgbClr val="c7d0bd"/>
            </a:gs>
          </a:gsLst>
          <a:lin ang="5400000"/>
        </a:gradFill>
        <a:ln w="6480">
          <a:solidFill>
            <a:srgbClr val="a5b592"/>
          </a:solidFill>
          <a:miter/>
        </a:ln>
      </xdr:spPr>
      <xdr:style>
        <a:lnRef idx="0"/>
        <a:fillRef idx="0"/>
        <a:effectRef idx="0"/>
        <a:fontRef idx="minor"/>
      </xdr:style>
      <xdr:txBody>
        <a:bodyPr lIns="90000" rIns="90000" tIns="45000" bIns="45000" anchor="ctr"/>
        <a:p>
          <a:pPr algn="ctr">
            <a:lnSpc>
              <a:spcPct val="100000"/>
            </a:lnSpc>
          </a:pPr>
          <a:r>
            <a:rPr b="0" lang="en-US" sz="1100" spc="-1" strike="noStrike">
              <a:solidFill>
                <a:srgbClr val="000000"/>
              </a:solidFill>
              <a:uFill>
                <a:solidFill>
                  <a:srgbClr val="ffffff"/>
                </a:solidFill>
              </a:uFill>
              <a:latin typeface="Calibri"/>
            </a:rPr>
            <a:t>For the following </a:t>
          </a:r>
          <a:r>
            <a:rPr b="0" i="1" lang="en-US" sz="1100" spc="-1" strike="noStrike">
              <a:solidFill>
                <a:srgbClr val="000000"/>
              </a:solidFill>
              <a:uFill>
                <a:solidFill>
                  <a:srgbClr val="ffffff"/>
                </a:solidFill>
              </a:uFill>
              <a:latin typeface="Calibri"/>
            </a:rPr>
            <a:t>Things To Try</a:t>
          </a:r>
          <a:r>
            <a:rPr b="0" lang="en-US" sz="1100" spc="-1" strike="noStrike">
              <a:solidFill>
                <a:srgbClr val="000000"/>
              </a:solidFill>
              <a:uFill>
                <a:solidFill>
                  <a:srgbClr val="ffffff"/>
                </a:solidFill>
              </a:uFill>
              <a:latin typeface="Calibri"/>
            </a:rPr>
            <a:t> if you mark </a:t>
          </a:r>
          <a:r>
            <a:rPr b="0" i="1" lang="en-US" sz="1100" spc="-1" strike="noStrike">
              <a:solidFill>
                <a:srgbClr val="000000"/>
              </a:solidFill>
              <a:uFill>
                <a:solidFill>
                  <a:srgbClr val="ffffff"/>
                </a:solidFill>
              </a:uFill>
              <a:latin typeface="Calibri"/>
            </a:rPr>
            <a:t>Tried It</a:t>
          </a:r>
          <a:r>
            <a:rPr b="0" lang="en-US" sz="1100" spc="-1" strike="noStrike">
              <a:solidFill>
                <a:srgbClr val="000000"/>
              </a:solidFill>
              <a:uFill>
                <a:solidFill>
                  <a:srgbClr val="ffffff"/>
                </a:solidFill>
              </a:uFill>
              <a:latin typeface="Calibri"/>
            </a:rPr>
            <a:t> in the darker boxes you will get more instructions.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68040</xdr:colOff>
      <xdr:row>1</xdr:row>
      <xdr:rowOff>19080</xdr:rowOff>
    </xdr:from>
    <xdr:to>
      <xdr:col>3</xdr:col>
      <xdr:colOff>4580640</xdr:colOff>
      <xdr:row>15</xdr:row>
      <xdr:rowOff>132840</xdr:rowOff>
    </xdr:to>
    <xdr:graphicFrame>
      <xdr:nvGraphicFramePr>
        <xdr:cNvPr id="8" name="Chart 2"/>
        <xdr:cNvGraphicFramePr/>
      </xdr:nvGraphicFramePr>
      <xdr:xfrm>
        <a:off x="3544560" y="314280"/>
        <a:ext cx="4512600" cy="2780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630000</xdr:colOff>
      <xdr:row>23</xdr:row>
      <xdr:rowOff>29880</xdr:rowOff>
    </xdr:from>
    <xdr:to>
      <xdr:col>3</xdr:col>
      <xdr:colOff>3952080</xdr:colOff>
      <xdr:row>32</xdr:row>
      <xdr:rowOff>94320</xdr:rowOff>
    </xdr:to>
    <xdr:graphicFrame>
      <xdr:nvGraphicFramePr>
        <xdr:cNvPr id="9" name="Chart 3"/>
        <xdr:cNvGraphicFramePr/>
      </xdr:nvGraphicFramePr>
      <xdr:xfrm>
        <a:off x="4106520" y="4515840"/>
        <a:ext cx="3322080" cy="1769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249120</xdr:colOff>
      <xdr:row>0</xdr:row>
      <xdr:rowOff>181080</xdr:rowOff>
    </xdr:from>
    <xdr:to>
      <xdr:col>13</xdr:col>
      <xdr:colOff>236880</xdr:colOff>
      <xdr:row>11</xdr:row>
      <xdr:rowOff>9000</xdr:rowOff>
    </xdr:to>
    <xdr:sp>
      <xdr:nvSpPr>
        <xdr:cNvPr id="10" name="CustomShape 1"/>
        <xdr:cNvSpPr/>
      </xdr:nvSpPr>
      <xdr:spPr>
        <a:xfrm>
          <a:off x="3877920" y="181080"/>
          <a:ext cx="8369640" cy="1923120"/>
        </a:xfrm>
        <a:prstGeom prst="roundRect">
          <a:avLst>
            <a:gd name="adj" fmla="val 4386"/>
          </a:avLst>
        </a:prstGeom>
        <a:solidFill>
          <a:srgbClr val="dfe5ca"/>
        </a:solidFill>
        <a:ln w="6480">
          <a:solidFill>
            <a:srgbClr val="a5b592"/>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Here is a PivotTable that can be used to summarize and show scores. There is a good deal to learn, but learning this is very </a:t>
          </a:r>
          <a:r>
            <a:rPr b="0" i="1" lang="en-US" sz="1100" spc="-1" strike="noStrike">
              <a:solidFill>
                <a:srgbClr val="000000"/>
              </a:solidFill>
              <a:uFill>
                <a:solidFill>
                  <a:srgbClr val="ffffff"/>
                </a:solidFill>
              </a:uFill>
              <a:latin typeface="Calibri"/>
            </a:rPr>
            <a:t>POWERFUL</a:t>
          </a:r>
          <a:r>
            <a:rPr b="0" lang="en-US" sz="1100" spc="-1" strike="noStrike">
              <a:solidFill>
                <a:srgbClr val="000000"/>
              </a:solidFill>
              <a:uFill>
                <a:solidFill>
                  <a:srgbClr val="ffffff"/>
                </a:solidFill>
              </a:uFill>
              <a:latin typeface="Calibri"/>
            </a:rPr>
            <a: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First, always click on the table and then under PivotTable Tools-&gt; options, </a:t>
          </a:r>
          <a:r>
            <a:rPr b="1" lang="en-US" sz="1100" spc="-1" strike="noStrike">
              <a:solidFill>
                <a:srgbClr val="000000"/>
              </a:solidFill>
              <a:uFill>
                <a:solidFill>
                  <a:srgbClr val="ffffff"/>
                </a:solidFill>
              </a:uFill>
              <a:latin typeface="Calibri"/>
            </a:rPr>
            <a:t>click refresh to update the data</a:t>
          </a:r>
          <a:r>
            <a:rPr b="0" lang="en-US" sz="1100" spc="-1" strike="noStrike">
              <a:solidFill>
                <a:srgbClr val="000000"/>
              </a:solidFill>
              <a:uFill>
                <a:solidFill>
                  <a:srgbClr val="ffffff"/>
                </a:solidFill>
              </a:uFill>
              <a:latin typeface="Calibri"/>
            </a:rPr>
            <a:t>.</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To change which score(s) are shown, click inside the table. </a:t>
          </a:r>
          <a:r>
            <a:rPr b="1" lang="en-US" sz="1100" spc="-1" strike="noStrike">
              <a:solidFill>
                <a:srgbClr val="000000"/>
              </a:solidFill>
              <a:uFill>
                <a:solidFill>
                  <a:srgbClr val="ffffff"/>
                </a:solidFill>
              </a:uFill>
              <a:latin typeface="Calibri"/>
            </a:rPr>
            <a:t>Drag and drop </a:t>
          </a:r>
          <a:r>
            <a:rPr b="0" lang="en-US" sz="1100" spc="-1" strike="noStrike">
              <a:solidFill>
                <a:srgbClr val="000000"/>
              </a:solidFill>
              <a:uFill>
                <a:solidFill>
                  <a:srgbClr val="ffffff"/>
                </a:solidFill>
              </a:uFill>
              <a:latin typeface="Calibri"/>
            </a:rPr>
            <a:t>fields into the four spots. Have fun!</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If you have not already, you can add more demographic data for your students. (See the hidden columns by expanding the plus box above cell K.)</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If you have Windows and Excel 2010+, you can then instantly graph this with a PivotChart. Click on the PivotTable and then in the PivotTable options in the ribbon click PivotChart.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239400</xdr:colOff>
      <xdr:row>0</xdr:row>
      <xdr:rowOff>181080</xdr:rowOff>
    </xdr:from>
    <xdr:to>
      <xdr:col>12</xdr:col>
      <xdr:colOff>599040</xdr:colOff>
      <xdr:row>13</xdr:row>
      <xdr:rowOff>161280</xdr:rowOff>
    </xdr:to>
    <xdr:sp>
      <xdr:nvSpPr>
        <xdr:cNvPr id="11" name="CustomShape 1"/>
        <xdr:cNvSpPr/>
      </xdr:nvSpPr>
      <xdr:spPr>
        <a:xfrm>
          <a:off x="6278040" y="181080"/>
          <a:ext cx="10742040" cy="2942280"/>
        </a:xfrm>
        <a:prstGeom prst="roundRect">
          <a:avLst>
            <a:gd name="adj" fmla="val 2955"/>
          </a:avLst>
        </a:prstGeom>
        <a:solidFill>
          <a:srgbClr val="ecd3dc"/>
        </a:solidFill>
        <a:ln w="6480">
          <a:solidFill>
            <a:srgbClr val="e3beca"/>
          </a:solidFill>
          <a:miter/>
        </a:ln>
      </xdr:spPr>
      <xdr:style>
        <a:lnRef idx="0"/>
        <a:fillRef idx="0"/>
        <a:effectRef idx="0"/>
        <a:fontRef idx="minor"/>
      </xdr:style>
      <xdr:txBody>
        <a:bodyPr lIns="90000" rIns="90000" tIns="45000" bIns="45000"/>
        <a:p>
          <a:pPr algn="ctr">
            <a:lnSpc>
              <a:spcPct val="100000"/>
            </a:lnSpc>
          </a:pPr>
          <a:r>
            <a:rPr b="1" lang="en-US" sz="1200" spc="-1" strike="noStrike">
              <a:solidFill>
                <a:srgbClr val="000000"/>
              </a:solidFill>
              <a:uFill>
                <a:solidFill>
                  <a:srgbClr val="ffffff"/>
                </a:solidFill>
              </a:uFill>
              <a:latin typeface="Calibri"/>
            </a:rPr>
            <a:t>Grade Printouts </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Here you can make grade printouts for one or all of your students.</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 First, customize the header to the left however you would like. The general comment will appear on all of the printouts.</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 Fill the cells in the rightmost column to the right until you get all the students. You need to select all the cells with stuff in them. And "fill" means select the cells and then drag the little square in the bottom right of the selection.</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 You can now hide row 15.</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 Fill the cells in the bottommost row down until you get all the assignments.</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Note 1: You might need to delete any extra assessment types row(s) if you have not used all six.</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Note 2: If you inserted new columns in the data entry sheet and things are not appearing quite right, expand the plus boxes, and edit the references.</a:t>
          </a:r>
          <a:endParaRPr b="0" lang="en-US" sz="1200" spc="-1" strike="noStrike">
            <a:solidFill>
              <a:srgbClr val="000000"/>
            </a:solidFill>
            <a:uFill>
              <a:solidFill>
                <a:srgbClr val="ffffff"/>
              </a:solidFill>
            </a:uFill>
            <a:latin typeface="Times New Roman"/>
          </a:endParaRPr>
        </a:p>
        <a:p>
          <a:pPr>
            <a:lnSpc>
              <a:spcPct val="100000"/>
            </a:lnSpc>
          </a:pPr>
          <a:r>
            <a:rPr b="0" lang="en-US" sz="1200" spc="-1" strike="noStrike">
              <a:solidFill>
                <a:srgbClr val="000000"/>
              </a:solidFill>
              <a:uFill>
                <a:solidFill>
                  <a:srgbClr val="ffffff"/>
                </a:solidFill>
              </a:uFill>
              <a:latin typeface="Calibri"/>
            </a:rPr>
            <a:t>- Adjust the print area (under page layout) to cover all the area.</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When printing, check to see with print preview that everything appears correctly. You can print just one page if you want just one student or you can print all the pages if you would like everyone.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Note 3: this works by having set "print titles" on this sheet that repeat, and adjusting the margins to get only 1 student at a time. </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Also note: You got this! But definitely ask someone if something is confusing. You can keep these instructions for reference if desired.</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66240</xdr:colOff>
      <xdr:row>12</xdr:row>
      <xdr:rowOff>158760</xdr:rowOff>
    </xdr:from>
    <xdr:to>
      <xdr:col>2</xdr:col>
      <xdr:colOff>504360</xdr:colOff>
      <xdr:row>27</xdr:row>
      <xdr:rowOff>46080</xdr:rowOff>
    </xdr:to>
    <xdr:sp>
      <xdr:nvSpPr>
        <xdr:cNvPr id="12" name="CustomShape 1"/>
        <xdr:cNvSpPr/>
      </xdr:nvSpPr>
      <xdr:spPr>
        <a:xfrm>
          <a:off x="66240" y="3139920"/>
          <a:ext cx="2790720" cy="2602080"/>
        </a:xfrm>
        <a:prstGeom prst="wedgeRoundRectCallout">
          <a:avLst>
            <a:gd name="adj1" fmla="val -32979"/>
            <a:gd name="adj2" fmla="val -55495"/>
            <a:gd name="adj3" fmla="val 16667"/>
          </a:avLst>
        </a:prstGeom>
        <a:gradFill>
          <a:gsLst>
            <a:gs pos="0">
              <a:srgbClr val="fad0ab"/>
            </a:gs>
            <a:gs pos="100000">
              <a:srgbClr val="f8c69c"/>
            </a:gs>
          </a:gsLst>
          <a:lin ang="5400000"/>
        </a:gradFill>
        <a:ln w="6480">
          <a:solidFill>
            <a:srgbClr val="f3a447"/>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Just like the main Data Entry sheet, enter your student names here. Make sure they match exactly in spelling. Marks of absent and late go into the hidden columns on the main table. (Click the + box above column K to show.) </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You could reference it for a participation grade, or make a graph comparing attendance and performance.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231840</xdr:colOff>
      <xdr:row>13</xdr:row>
      <xdr:rowOff>41400</xdr:rowOff>
    </xdr:from>
    <xdr:to>
      <xdr:col>12</xdr:col>
      <xdr:colOff>181440</xdr:colOff>
      <xdr:row>17</xdr:row>
      <xdr:rowOff>178560</xdr:rowOff>
    </xdr:to>
    <xdr:sp>
      <xdr:nvSpPr>
        <xdr:cNvPr id="13" name="CustomShape 1"/>
        <xdr:cNvSpPr/>
      </xdr:nvSpPr>
      <xdr:spPr>
        <a:xfrm>
          <a:off x="3089160" y="3203640"/>
          <a:ext cx="3207240" cy="861120"/>
        </a:xfrm>
        <a:prstGeom prst="wedgeRoundRectCallout">
          <a:avLst>
            <a:gd name="adj1" fmla="val -26571"/>
            <a:gd name="adj2" fmla="val -76947"/>
            <a:gd name="adj3" fmla="val 16667"/>
          </a:avLst>
        </a:prstGeom>
        <a:gradFill>
          <a:gsLst>
            <a:gs pos="0">
              <a:srgbClr val="fad0ab"/>
            </a:gs>
            <a:gs pos="100000">
              <a:srgbClr val="f8c69c"/>
            </a:gs>
          </a:gsLst>
          <a:lin ang="5400000"/>
        </a:gradFill>
        <a:ln w="6480">
          <a:solidFill>
            <a:srgbClr val="f3a447"/>
          </a:solidFill>
          <a:miter/>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Mark a for absent and l for late. One nice feature is that the column for today's date is highlighted. </a:t>
          </a:r>
          <a:endParaRPr b="0" lang="en-US" sz="1200" spc="-1" strike="noStrike">
            <a:solidFill>
              <a:srgbClr val="000000"/>
            </a:solidFill>
            <a:uFill>
              <a:solidFill>
                <a:srgbClr val="ffffff"/>
              </a:solidFill>
            </a:uFill>
            <a:latin typeface="Times New Roman"/>
          </a:endParaRPr>
        </a:p>
      </xdr:txBody>
    </xdr:sp>
    <xdr:clientData/>
  </xdr:twoCellAnchor>
</xdr:wsDr>
</file>

<file path=xl/tables/table1.xml><?xml version="1.0" encoding="utf-8"?>
<table xmlns="http://schemas.openxmlformats.org/spreadsheetml/2006/main" id="1" name="AbsentTardyTable" displayName="AbsentTardyTable" ref="A1:ND11" headerRowCount="1" totalsRowCount="0" totalsRowShown="0">
  <autoFilter ref="A1:ND11"/>
  <tableColumns count="368">
    <tableColumn id="1" name="Student"/>
    <tableColumn id="2" name="Absences"/>
    <tableColumn id="3" name="Lates"/>
    <tableColumn id="4" name="25-Aug"/>
    <tableColumn id="5" name="26-Aug"/>
    <tableColumn id="6" name="27-Aug"/>
    <tableColumn id="7" name="28-Aug"/>
    <tableColumn id="8" name="29-Aug"/>
    <tableColumn id="9" name="30-Aug"/>
    <tableColumn id="10" name="31-Aug"/>
    <tableColumn id="11" name="1-Sep"/>
    <tableColumn id="12" name="2-Sep"/>
    <tableColumn id="13" name="3-Sep"/>
    <tableColumn id="14" name="4-Sep"/>
    <tableColumn id="15" name="5-Sep"/>
    <tableColumn id="16" name="6-Sep"/>
    <tableColumn id="17" name="7-Sep"/>
    <tableColumn id="18" name="8-Sep"/>
    <tableColumn id="19" name="9-Sep"/>
    <tableColumn id="20" name="10-Sep"/>
    <tableColumn id="21" name="11-Sep"/>
    <tableColumn id="22" name="12-Sep"/>
    <tableColumn id="23" name="13-Sep"/>
    <tableColumn id="24" name="14-Sep"/>
    <tableColumn id="25" name="15-Sep"/>
    <tableColumn id="26" name="16-Sep"/>
    <tableColumn id="27" name="17-Sep"/>
    <tableColumn id="28" name="18-Sep"/>
    <tableColumn id="29" name="19-Sep"/>
    <tableColumn id="30" name="20-Sep"/>
    <tableColumn id="31" name="21-Sep"/>
    <tableColumn id="32" name="22-Sep"/>
    <tableColumn id="33" name="23-Sep"/>
    <tableColumn id="34" name="24-Sep"/>
    <tableColumn id="35" name="25-Sep"/>
    <tableColumn id="36" name="26-Sep"/>
    <tableColumn id="37" name="27-Sep"/>
    <tableColumn id="38" name="28-Sep"/>
    <tableColumn id="39" name="29-Sep"/>
    <tableColumn id="40" name="30-Sep"/>
    <tableColumn id="41" name="1-Oct"/>
    <tableColumn id="42" name="2-Oct"/>
    <tableColumn id="43" name="3-Oct"/>
    <tableColumn id="44" name="4-Oct"/>
    <tableColumn id="45" name="5-Oct"/>
    <tableColumn id="46" name="6-Oct"/>
    <tableColumn id="47" name="7-Oct"/>
    <tableColumn id="48" name="8-Oct"/>
    <tableColumn id="49" name="9-Oct"/>
    <tableColumn id="50" name="10-Oct"/>
    <tableColumn id="51" name="11-Oct"/>
    <tableColumn id="52" name="12-Oct"/>
    <tableColumn id="53" name="13-Oct"/>
    <tableColumn id="54" name="14-Oct"/>
    <tableColumn id="55" name="15-Oct"/>
    <tableColumn id="56" name="16-Oct"/>
    <tableColumn id="57" name="17-Oct"/>
    <tableColumn id="58" name="18-Oct"/>
    <tableColumn id="59" name="19-Oct"/>
    <tableColumn id="60" name="20-Oct"/>
    <tableColumn id="61" name="21-Oct"/>
    <tableColumn id="62" name="22-Oct"/>
    <tableColumn id="63" name="23-Oct"/>
    <tableColumn id="64" name="24-Oct"/>
    <tableColumn id="65" name="25-Oct"/>
    <tableColumn id="66" name="26-Oct"/>
    <tableColumn id="67" name="27-Oct"/>
    <tableColumn id="68" name="28-Oct"/>
    <tableColumn id="69" name="29-Oct"/>
    <tableColumn id="70" name="30-Oct"/>
    <tableColumn id="71" name="31-Oct"/>
    <tableColumn id="72" name="1-Nov"/>
    <tableColumn id="73" name="2-Nov"/>
    <tableColumn id="74" name="3-Nov"/>
    <tableColumn id="75" name="4-Nov"/>
    <tableColumn id="76" name="5-Nov"/>
    <tableColumn id="77" name="6-Nov"/>
    <tableColumn id="78" name="7-Nov"/>
    <tableColumn id="79" name="8-Nov"/>
    <tableColumn id="80" name="9-Nov"/>
    <tableColumn id="81" name="10-Nov"/>
    <tableColumn id="82" name="11-Nov"/>
    <tableColumn id="83" name="12-Nov"/>
    <tableColumn id="84" name="13-Nov"/>
    <tableColumn id="85" name="14-Nov"/>
    <tableColumn id="86" name="15-Nov"/>
    <tableColumn id="87" name="16-Nov"/>
    <tableColumn id="88" name="17-Nov"/>
    <tableColumn id="89" name="18-Nov"/>
    <tableColumn id="90" name="19-Nov"/>
    <tableColumn id="91" name="20-Nov"/>
    <tableColumn id="92" name="21-Nov"/>
    <tableColumn id="93" name="22-Nov"/>
    <tableColumn id="94" name="23-Nov"/>
    <tableColumn id="95" name="24-Nov"/>
    <tableColumn id="96" name="25-Nov"/>
    <tableColumn id="97" name="26-Nov"/>
    <tableColumn id="98" name="27-Nov"/>
    <tableColumn id="99" name="28-Nov"/>
    <tableColumn id="100" name="29-Nov"/>
    <tableColumn id="101" name="30-Nov"/>
    <tableColumn id="102" name="1-Dec"/>
    <tableColumn id="103" name="2-Dec"/>
    <tableColumn id="104" name="3-Dec"/>
    <tableColumn id="105" name="4-Dec"/>
    <tableColumn id="106" name="5-Dec"/>
    <tableColumn id="107" name="6-Dec"/>
    <tableColumn id="108" name="7-Dec"/>
    <tableColumn id="109" name="8-Dec"/>
    <tableColumn id="110" name="9-Dec"/>
    <tableColumn id="111" name="10-Dec"/>
    <tableColumn id="112" name="11-Dec"/>
    <tableColumn id="113" name="12-Dec"/>
    <tableColumn id="114" name="13-Dec"/>
    <tableColumn id="115" name="14-Dec"/>
    <tableColumn id="116" name="15-Dec"/>
    <tableColumn id="117" name="16-Dec"/>
    <tableColumn id="118" name="17-Dec"/>
    <tableColumn id="119" name="18-Dec"/>
    <tableColumn id="120" name="19-Dec"/>
    <tableColumn id="121" name="20-Dec"/>
    <tableColumn id="122" name="21-Dec"/>
    <tableColumn id="123" name="22-Dec"/>
    <tableColumn id="124" name="23-Dec"/>
    <tableColumn id="125" name="24-Dec"/>
    <tableColumn id="126" name="25-Dec"/>
    <tableColumn id="127" name="26-Dec"/>
    <tableColumn id="128" name="27-Dec"/>
    <tableColumn id="129" name="28-Dec"/>
    <tableColumn id="130" name="29-Dec"/>
    <tableColumn id="131" name="30-Dec"/>
    <tableColumn id="132" name="31-Dec"/>
    <tableColumn id="133" name="1-Jan"/>
    <tableColumn id="134" name="2-Jan"/>
    <tableColumn id="135" name="3-Jan"/>
    <tableColumn id="136" name="4-Jan"/>
    <tableColumn id="137" name="5-Jan"/>
    <tableColumn id="138" name="6-Jan"/>
    <tableColumn id="139" name="7-Jan"/>
    <tableColumn id="140" name="8-Jan"/>
    <tableColumn id="141" name="9-Jan"/>
    <tableColumn id="142" name="10-Jan"/>
    <tableColumn id="143" name="11-Jan"/>
    <tableColumn id="144" name="12-Jan"/>
    <tableColumn id="145" name="13-Jan"/>
    <tableColumn id="146" name="14-Jan"/>
    <tableColumn id="147" name="15-Jan"/>
    <tableColumn id="148" name="16-Jan"/>
    <tableColumn id="149" name="17-Jan"/>
    <tableColumn id="150" name="18-Jan"/>
    <tableColumn id="151" name="19-Jan"/>
    <tableColumn id="152" name="20-Jan"/>
    <tableColumn id="153" name="21-Jan"/>
    <tableColumn id="154" name="22-Jan"/>
    <tableColumn id="155" name="23-Jan"/>
    <tableColumn id="156" name="24-Jan"/>
    <tableColumn id="157" name="25-Jan"/>
    <tableColumn id="158" name="26-Jan"/>
    <tableColumn id="159" name="27-Jan"/>
    <tableColumn id="160" name="28-Jan"/>
    <tableColumn id="161" name="29-Jan"/>
    <tableColumn id="162" name="30-Jan"/>
    <tableColumn id="163" name="31-Jan"/>
    <tableColumn id="164" name="1-Feb"/>
    <tableColumn id="165" name="2-Feb"/>
    <tableColumn id="166" name="3-Feb"/>
    <tableColumn id="167" name="4-Feb"/>
    <tableColumn id="168" name="5-Feb"/>
    <tableColumn id="169" name="6-Feb"/>
    <tableColumn id="170" name="7-Feb"/>
    <tableColumn id="171" name="8-Feb"/>
    <tableColumn id="172" name="9-Feb"/>
    <tableColumn id="173" name="10-Feb"/>
    <tableColumn id="174" name="11-Feb"/>
    <tableColumn id="175" name="12-Feb"/>
    <tableColumn id="176" name="13-Feb"/>
    <tableColumn id="177" name="14-Feb"/>
    <tableColumn id="178" name="15-Feb"/>
    <tableColumn id="179" name="16-Feb"/>
    <tableColumn id="180" name="17-Feb"/>
    <tableColumn id="181" name="18-Feb"/>
    <tableColumn id="182" name="19-Feb"/>
    <tableColumn id="183" name="20-Feb"/>
    <tableColumn id="184" name="21-Feb"/>
    <tableColumn id="185" name="22-Feb"/>
    <tableColumn id="186" name="23-Feb"/>
    <tableColumn id="187" name="24-Feb"/>
    <tableColumn id="188" name="25-Feb"/>
    <tableColumn id="189" name="26-Feb"/>
    <tableColumn id="190" name="27-Feb"/>
    <tableColumn id="191" name="28-Feb"/>
    <tableColumn id="192" name="1-Mar"/>
    <tableColumn id="193" name="2-Mar"/>
    <tableColumn id="194" name="3-Mar"/>
    <tableColumn id="195" name="4-Mar"/>
    <tableColumn id="196" name="5-Mar"/>
    <tableColumn id="197" name="6-Mar"/>
    <tableColumn id="198" name="7-Mar"/>
    <tableColumn id="199" name="8-Mar"/>
    <tableColumn id="200" name="9-Mar"/>
    <tableColumn id="201" name="10-Mar"/>
    <tableColumn id="202" name="11-Mar"/>
    <tableColumn id="203" name="12-Mar"/>
    <tableColumn id="204" name="13-Mar"/>
    <tableColumn id="205" name="14-Mar"/>
    <tableColumn id="206" name="15-Mar"/>
    <tableColumn id="207" name="16-Mar"/>
    <tableColumn id="208" name="17-Mar"/>
    <tableColumn id="209" name="18-Mar"/>
    <tableColumn id="210" name="19-Mar"/>
    <tableColumn id="211" name="20-Mar"/>
    <tableColumn id="212" name="21-Mar"/>
    <tableColumn id="213" name="22-Mar"/>
    <tableColumn id="214" name="23-Mar"/>
    <tableColumn id="215" name="24-Mar"/>
    <tableColumn id="216" name="25-Mar"/>
    <tableColumn id="217" name="26-Mar"/>
    <tableColumn id="218" name="27-Mar"/>
    <tableColumn id="219" name="28-Mar"/>
    <tableColumn id="220" name="29-Mar"/>
    <tableColumn id="221" name="30-Mar"/>
    <tableColumn id="222" name="31-Mar"/>
    <tableColumn id="223" name="1-Apr"/>
    <tableColumn id="224" name="2-Apr"/>
    <tableColumn id="225" name="3-Apr"/>
    <tableColumn id="226" name="4-Apr"/>
    <tableColumn id="227" name="5-Apr"/>
    <tableColumn id="228" name="6-Apr"/>
    <tableColumn id="229" name="7-Apr"/>
    <tableColumn id="230" name="8-Apr"/>
    <tableColumn id="231" name="9-Apr"/>
    <tableColumn id="232" name="10-Apr"/>
    <tableColumn id="233" name="11-Apr"/>
    <tableColumn id="234" name="12-Apr"/>
    <tableColumn id="235" name="13-Apr"/>
    <tableColumn id="236" name="14-Apr"/>
    <tableColumn id="237" name="15-Apr"/>
    <tableColumn id="238" name="16-Apr"/>
    <tableColumn id="239" name="17-Apr"/>
    <tableColumn id="240" name="18-Apr"/>
    <tableColumn id="241" name="19-Apr"/>
    <tableColumn id="242" name="20-Apr"/>
    <tableColumn id="243" name="21-Apr"/>
    <tableColumn id="244" name="22-Apr"/>
    <tableColumn id="245" name="23-Apr"/>
    <tableColumn id="246" name="24-Apr"/>
    <tableColumn id="247" name="25-Apr"/>
    <tableColumn id="248" name="26-Apr"/>
    <tableColumn id="249" name="27-Apr"/>
    <tableColumn id="250" name="28-Apr"/>
    <tableColumn id="251" name="29-Apr"/>
    <tableColumn id="252" name="30-Apr"/>
    <tableColumn id="253" name="1-May"/>
    <tableColumn id="254" name="2-May"/>
    <tableColumn id="255" name="3-May"/>
    <tableColumn id="256" name="4-May"/>
    <tableColumn id="257" name="5-May"/>
    <tableColumn id="258" name="6-May"/>
    <tableColumn id="259" name="7-May"/>
    <tableColumn id="260" name="8-May"/>
    <tableColumn id="261" name="9-May"/>
    <tableColumn id="262" name="10-May"/>
    <tableColumn id="263" name="11-May"/>
    <tableColumn id="264" name="12-May"/>
    <tableColumn id="265" name="13-May"/>
    <tableColumn id="266" name="14-May"/>
    <tableColumn id="267" name="15-May"/>
    <tableColumn id="268" name="16-May"/>
    <tableColumn id="269" name="17-May"/>
    <tableColumn id="270" name="18-May"/>
    <tableColumn id="271" name="19-May"/>
    <tableColumn id="272" name="20-May"/>
    <tableColumn id="273" name="21-May"/>
    <tableColumn id="274" name="22-May"/>
    <tableColumn id="275" name="23-May"/>
    <tableColumn id="276" name="24-May"/>
    <tableColumn id="277" name="25-May"/>
    <tableColumn id="278" name="26-May"/>
    <tableColumn id="279" name="27-May"/>
    <tableColumn id="280" name="28-May"/>
    <tableColumn id="281" name="29-May"/>
    <tableColumn id="282" name="30-May"/>
    <tableColumn id="283" name="31-May"/>
    <tableColumn id="284" name="1-Jun"/>
    <tableColumn id="285" name="2-Jun"/>
    <tableColumn id="286" name="3-Jun"/>
    <tableColumn id="287" name="4-Jun"/>
    <tableColumn id="288" name="5-Jun"/>
    <tableColumn id="289" name="6-Jun"/>
    <tableColumn id="290" name="7-Jun"/>
    <tableColumn id="291" name="8-Jun"/>
    <tableColumn id="292" name="9-Jun"/>
    <tableColumn id="293" name="10-Jun"/>
    <tableColumn id="294" name="11-Jun"/>
    <tableColumn id="295" name="12-Jun"/>
    <tableColumn id="296" name="13-Jun"/>
    <tableColumn id="297" name="14-Jun"/>
    <tableColumn id="298" name="15-Jun"/>
    <tableColumn id="299" name="16-Jun"/>
    <tableColumn id="300" name="17-Jun"/>
    <tableColumn id="301" name="18-Jun"/>
    <tableColumn id="302" name="19-Jun"/>
    <tableColumn id="303" name="20-Jun"/>
    <tableColumn id="304" name="21-Jun"/>
    <tableColumn id="305" name="22-Jun"/>
    <tableColumn id="306" name="23-Jun"/>
    <tableColumn id="307" name="24-Jun"/>
    <tableColumn id="308" name="25-Jun"/>
    <tableColumn id="309" name="26-Jun"/>
    <tableColumn id="310" name="27-Jun"/>
    <tableColumn id="311" name="28-Jun"/>
    <tableColumn id="312" name="29-Jun"/>
    <tableColumn id="313" name="30-Jun"/>
    <tableColumn id="314" name="1-Jul"/>
    <tableColumn id="315" name="2-Jul"/>
    <tableColumn id="316" name="3-Jul"/>
    <tableColumn id="317" name="4-Jul"/>
    <tableColumn id="318" name="5-Jul"/>
    <tableColumn id="319" name="6-Jul"/>
    <tableColumn id="320" name="7-Jul"/>
    <tableColumn id="321" name="8-Jul"/>
    <tableColumn id="322" name="9-Jul"/>
    <tableColumn id="323" name="10-Jul"/>
    <tableColumn id="324" name="11-Jul"/>
    <tableColumn id="325" name="12-Jul"/>
    <tableColumn id="326" name="13-Jul"/>
    <tableColumn id="327" name="14-Jul"/>
    <tableColumn id="328" name="15-Jul"/>
    <tableColumn id="329" name="16-Jul"/>
    <tableColumn id="330" name="17-Jul"/>
    <tableColumn id="331" name="18-Jul"/>
    <tableColumn id="332" name="19-Jul"/>
    <tableColumn id="333" name="20-Jul"/>
    <tableColumn id="334" name="21-Jul"/>
    <tableColumn id="335" name="22-Jul"/>
    <tableColumn id="336" name="23-Jul"/>
    <tableColumn id="337" name="24-Jul"/>
    <tableColumn id="338" name="25-Jul"/>
    <tableColumn id="339" name="26-Jul"/>
    <tableColumn id="340" name="27-Jul"/>
    <tableColumn id="341" name="28-Jul"/>
    <tableColumn id="342" name="29-Jul"/>
    <tableColumn id="343" name="30-Jul"/>
    <tableColumn id="344" name="31-Jul"/>
    <tableColumn id="345" name="1-Aug"/>
    <tableColumn id="346" name="2-Aug"/>
    <tableColumn id="347" name="3-Aug"/>
    <tableColumn id="348" name="4-Aug"/>
    <tableColumn id="349" name="5-Aug"/>
    <tableColumn id="350" name="6-Aug"/>
    <tableColumn id="351" name="7-Aug"/>
    <tableColumn id="352" name="8-Aug"/>
    <tableColumn id="353" name="9-Aug"/>
    <tableColumn id="354" name="10-Aug"/>
    <tableColumn id="355" name="11-Aug"/>
    <tableColumn id="356" name="12-Aug"/>
    <tableColumn id="357" name="13-Aug"/>
    <tableColumn id="358" name="14-Aug"/>
    <tableColumn id="359" name="15-Aug"/>
    <tableColumn id="360" name="16-Aug"/>
    <tableColumn id="361" name="17-Aug"/>
    <tableColumn id="362" name="18-Aug"/>
    <tableColumn id="363" name="19-Aug"/>
    <tableColumn id="364" name="20-Aug"/>
    <tableColumn id="365" name="21-Aug"/>
    <tableColumn id="366" name="22-Aug"/>
    <tableColumn id="367" name="23-Aug"/>
    <tableColumn id="368" name="24-Aug"/>
  </tableColumns>
</table>
</file>

<file path=xl/tables/table2.xml><?xml version="1.0" encoding="utf-8"?>
<table xmlns="http://schemas.openxmlformats.org/spreadsheetml/2006/main" id="2" name="TableOfLetterGrades" displayName="TableOfLetterGrades" ref="A19:C32" headerRowCount="1" totalsRowCount="0" totalsRowShown="0">
  <autoFilter ref="A19:C32"/>
  <tableColumns count="3">
    <tableColumn id="1" name="Score"/>
    <tableColumn id="2" name="Grade"/>
    <tableColumn id="3" name="Freq"/>
  </tableColumns>
</table>
</file>

<file path=xl/tables/table3.xml><?xml version="1.0" encoding="utf-8"?>
<table xmlns="http://schemas.openxmlformats.org/spreadsheetml/2006/main" id="3" name="Trackerdata" displayName="Trackerdata" ref="A11:BK36" headerRowCount="1" totalsRowCount="0" totalsRowShown="0">
  <autoFilter ref="A11:BK36"/>
  <tableColumns count="63">
    <tableColumn id="1" name="Class"/>
    <tableColumn id="2" name="Name"/>
    <tableColumn id="3" name="Race"/>
    <tableColumn id="4" name="Gender"/>
    <tableColumn id="5" name="Age"/>
    <tableColumn id="6" name="Repeated Grades"/>
    <tableColumn id="7" name="Financial Status"/>
    <tableColumn id="8" name="Absent"/>
    <tableColumn id="9" name="Late"/>
    <tableColumn id="10" name="Make your own categories"/>
    <tableColumn id="11" name="Running Average"/>
    <tableColumn id="12" name="Letter Grade"/>
    <tableColumn id="13" name="Homeworks"/>
    <tableColumn id="14" name="Classworks"/>
    <tableColumn id="15" name="Formative Assessments"/>
    <tableColumn id="16" name="Projects"/>
    <tableColumn id="17" name="Summative Assessments"/>
    <tableColumn id="18" name="Another Type 2"/>
    <tableColumn id="19" name="Classwork 1"/>
    <tableColumn id="20" name="Homework 1"/>
    <tableColumn id="21" name="Classwork 2"/>
    <tableColumn id="22" name="Homework 2"/>
    <tableColumn id="23" name="Classwork 3"/>
    <tableColumn id="24" name="Classwork 4"/>
    <tableColumn id="25" name="Classwork 5"/>
    <tableColumn id="26" name="Classwork 6"/>
    <tableColumn id="27" name="Homework 3"/>
    <tableColumn id="28" name="Formative Assessment 1"/>
    <tableColumn id="29" name="Project 1"/>
    <tableColumn id="30" name="Classwork 7"/>
    <tableColumn id="31" name="Homework 4"/>
    <tableColumn id="32" name="Project 2"/>
    <tableColumn id="33" name="Classwork 8"/>
    <tableColumn id="34" name="Homework 5"/>
    <tableColumn id="35" name="Project 3"/>
    <tableColumn id="36" name="Homework 6"/>
    <tableColumn id="37" name="Classwork 9"/>
    <tableColumn id="38" name="Homework 7"/>
    <tableColumn id="39" name="Homework 8"/>
    <tableColumn id="40" name="Project 4"/>
    <tableColumn id="41" name="Project 5"/>
    <tableColumn id="42" name="Formative Assessment 2"/>
    <tableColumn id="43" name="Project 6"/>
    <tableColumn id="44" name="Classwork 10"/>
    <tableColumn id="45" name="Homework 9"/>
    <tableColumn id="46" name="Classwork 11"/>
    <tableColumn id="47" name="Homework 10"/>
    <tableColumn id="48" name="Classwork 12"/>
    <tableColumn id="49" name="Classwork 13"/>
    <tableColumn id="50" name="Project 7"/>
    <tableColumn id="51" name="Classwork 14"/>
    <tableColumn id="52" name="Classwork 15"/>
    <tableColumn id="53" name="Homework 11"/>
    <tableColumn id="54" name="Summative Assessment 1"/>
    <tableColumn id="55" name="Classwork 16"/>
    <tableColumn id="56" name="Homework 12"/>
    <tableColumn id="57" name="Classwork 17"/>
    <tableColumn id="58" name="Homework 13"/>
    <tableColumn id="59" name="Project 8"/>
    <tableColumn id="60" name="Project 9"/>
    <tableColumn id="61" name="Project 10"/>
    <tableColumn id="62" name="Summative Assessment 2"/>
    <tableColumn id="63" name="Assessment | Insert new columns before here"/>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hyperlink" Target="http://web.mit.edu/jabbott/www/excelgradetracker.html" TargetMode="External"/><Relationship Id="rId2" Type="http://schemas.openxmlformats.org/officeDocument/2006/relationships/drawing" Target="../drawings/drawing2.x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809EC2"/>
    <pageSetUpPr fitToPage="true"/>
  </sheetPr>
  <dimension ref="1:44"/>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12" ySplit="11" topLeftCell="N24" activePane="bottomRight" state="frozen"/>
      <selection pane="topLeft" activeCell="A1" activeCellId="0" sqref="A1"/>
      <selection pane="topRight" activeCell="N1" activeCellId="0" sqref="N1"/>
      <selection pane="bottomLeft" activeCell="A24" activeCellId="0" sqref="A24"/>
      <selection pane="bottomRight" activeCell="T11" activeCellId="0" sqref="T11"/>
    </sheetView>
  </sheetViews>
  <sheetFormatPr defaultRowHeight="13.8"/>
  <cols>
    <col collapsed="false" hidden="false" max="1" min="1" style="1" width="7.49797570850202"/>
    <col collapsed="false" hidden="false" max="2" min="2" style="1" width="25.6032388663968"/>
    <col collapsed="false" hidden="true" max="10" min="3" style="1" width="0"/>
    <col collapsed="false" hidden="false" max="63" min="11" style="1" width="12.5344129554656"/>
    <col collapsed="false" hidden="false" max="64" min="64" style="1" width="5.46153846153846"/>
    <col collapsed="false" hidden="false" max="1025" min="65" style="1" width="8.89068825910931"/>
  </cols>
  <sheetData>
    <row r="1" s="10" customFormat="true" ht="14.15" hidden="false" customHeight="false" outlineLevel="0" collapsed="false">
      <c r="A1" s="2"/>
      <c r="B1" s="3" t="s">
        <v>0</v>
      </c>
      <c r="C1" s="4"/>
      <c r="D1" s="4"/>
      <c r="E1" s="4"/>
      <c r="F1" s="4"/>
      <c r="G1" s="4"/>
      <c r="H1" s="4"/>
      <c r="I1" s="4"/>
      <c r="J1" s="4"/>
      <c r="K1" s="5"/>
      <c r="L1" s="5"/>
      <c r="M1" s="6"/>
      <c r="N1" s="7"/>
      <c r="O1" s="7"/>
      <c r="P1" s="7"/>
      <c r="Q1" s="7"/>
      <c r="R1" s="7"/>
      <c r="S1" s="8" t="s">
        <v>1</v>
      </c>
      <c r="T1" s="8" t="s">
        <v>2</v>
      </c>
      <c r="U1" s="8" t="s">
        <v>1</v>
      </c>
      <c r="V1" s="8" t="s">
        <v>2</v>
      </c>
      <c r="W1" s="8" t="s">
        <v>1</v>
      </c>
      <c r="X1" s="8" t="s">
        <v>1</v>
      </c>
      <c r="Y1" s="8" t="s">
        <v>1</v>
      </c>
      <c r="Z1" s="8" t="s">
        <v>1</v>
      </c>
      <c r="AA1" s="8" t="s">
        <v>2</v>
      </c>
      <c r="AB1" s="8" t="s">
        <v>3</v>
      </c>
      <c r="AC1" s="8" t="s">
        <v>4</v>
      </c>
      <c r="AD1" s="8" t="s">
        <v>1</v>
      </c>
      <c r="AE1" s="8" t="s">
        <v>2</v>
      </c>
      <c r="AF1" s="8" t="s">
        <v>4</v>
      </c>
      <c r="AG1" s="8" t="s">
        <v>1</v>
      </c>
      <c r="AH1" s="8" t="s">
        <v>2</v>
      </c>
      <c r="AI1" s="8" t="s">
        <v>4</v>
      </c>
      <c r="AJ1" s="8" t="s">
        <v>2</v>
      </c>
      <c r="AK1" s="8" t="s">
        <v>1</v>
      </c>
      <c r="AL1" s="8" t="s">
        <v>2</v>
      </c>
      <c r="AM1" s="8" t="s">
        <v>2</v>
      </c>
      <c r="AN1" s="8" t="s">
        <v>4</v>
      </c>
      <c r="AO1" s="8" t="s">
        <v>4</v>
      </c>
      <c r="AP1" s="8" t="s">
        <v>3</v>
      </c>
      <c r="AQ1" s="8" t="s">
        <v>4</v>
      </c>
      <c r="AR1" s="8" t="s">
        <v>1</v>
      </c>
      <c r="AS1" s="8" t="s">
        <v>2</v>
      </c>
      <c r="AT1" s="8" t="s">
        <v>1</v>
      </c>
      <c r="AU1" s="8" t="s">
        <v>2</v>
      </c>
      <c r="AV1" s="8" t="s">
        <v>1</v>
      </c>
      <c r="AW1" s="8" t="s">
        <v>1</v>
      </c>
      <c r="AX1" s="8" t="s">
        <v>4</v>
      </c>
      <c r="AY1" s="8" t="s">
        <v>1</v>
      </c>
      <c r="AZ1" s="8" t="s">
        <v>1</v>
      </c>
      <c r="BA1" s="8" t="s">
        <v>2</v>
      </c>
      <c r="BB1" s="8" t="s">
        <v>3</v>
      </c>
      <c r="BC1" s="8" t="s">
        <v>1</v>
      </c>
      <c r="BD1" s="8" t="s">
        <v>2</v>
      </c>
      <c r="BE1" s="8" t="s">
        <v>1</v>
      </c>
      <c r="BF1" s="8" t="s">
        <v>2</v>
      </c>
      <c r="BG1" s="8" t="s">
        <v>4</v>
      </c>
      <c r="BH1" s="8" t="s">
        <v>4</v>
      </c>
      <c r="BI1" s="8" t="s">
        <v>4</v>
      </c>
      <c r="BJ1" s="8" t="s">
        <v>5</v>
      </c>
      <c r="BK1" s="8"/>
      <c r="BL1" s="9"/>
    </row>
    <row r="2" customFormat="false" ht="14.15" hidden="false" customHeight="false" outlineLevel="0" collapsed="false">
      <c r="A2" s="11"/>
      <c r="B2" s="12" t="s">
        <v>6</v>
      </c>
      <c r="C2" s="13"/>
      <c r="D2" s="13"/>
      <c r="E2" s="13"/>
      <c r="F2" s="13"/>
      <c r="G2" s="13"/>
      <c r="H2" s="13"/>
      <c r="I2" s="13"/>
      <c r="J2" s="13"/>
      <c r="K2" s="14"/>
      <c r="L2" s="14"/>
      <c r="M2" s="15" t="s">
        <v>7</v>
      </c>
      <c r="N2" s="15"/>
      <c r="O2" s="15"/>
      <c r="P2" s="15"/>
      <c r="Q2" s="15"/>
      <c r="R2" s="15"/>
      <c r="S2" s="16" t="n">
        <v>15</v>
      </c>
      <c r="T2" s="16" t="n">
        <v>10</v>
      </c>
      <c r="U2" s="16" t="n">
        <v>15</v>
      </c>
      <c r="V2" s="16" t="n">
        <v>5</v>
      </c>
      <c r="W2" s="16" t="n">
        <v>15</v>
      </c>
      <c r="X2" s="16" t="n">
        <v>15</v>
      </c>
      <c r="Y2" s="16" t="n">
        <v>15</v>
      </c>
      <c r="Z2" s="16" t="n">
        <v>15</v>
      </c>
      <c r="AA2" s="16" t="n">
        <v>10</v>
      </c>
      <c r="AB2" s="16" t="n">
        <v>50</v>
      </c>
      <c r="AC2" s="16" t="n">
        <v>10</v>
      </c>
      <c r="AD2" s="16" t="n">
        <v>15</v>
      </c>
      <c r="AE2" s="16" t="n">
        <v>10</v>
      </c>
      <c r="AF2" s="16" t="n">
        <v>10</v>
      </c>
      <c r="AG2" s="16" t="n">
        <v>15</v>
      </c>
      <c r="AH2" s="16" t="n">
        <v>5</v>
      </c>
      <c r="AI2" s="16" t="n">
        <v>10</v>
      </c>
      <c r="AJ2" s="16" t="n">
        <v>5</v>
      </c>
      <c r="AK2" s="16" t="n">
        <v>15</v>
      </c>
      <c r="AL2" s="16" t="n">
        <v>10</v>
      </c>
      <c r="AM2" s="16" t="n">
        <v>10</v>
      </c>
      <c r="AN2" s="16" t="n">
        <v>10</v>
      </c>
      <c r="AO2" s="16" t="n">
        <v>10</v>
      </c>
      <c r="AP2" s="16" t="n">
        <v>50</v>
      </c>
      <c r="AQ2" s="16" t="n">
        <v>10</v>
      </c>
      <c r="AR2" s="16" t="n">
        <v>15</v>
      </c>
      <c r="AS2" s="16" t="n">
        <v>10</v>
      </c>
      <c r="AT2" s="16" t="n">
        <v>15</v>
      </c>
      <c r="AU2" s="16" t="n">
        <v>5</v>
      </c>
      <c r="AV2" s="16" t="n">
        <v>15</v>
      </c>
      <c r="AW2" s="16" t="n">
        <v>15</v>
      </c>
      <c r="AX2" s="16" t="n">
        <v>10</v>
      </c>
      <c r="AY2" s="16" t="n">
        <v>15</v>
      </c>
      <c r="AZ2" s="16" t="n">
        <v>15</v>
      </c>
      <c r="BA2" s="16" t="n">
        <v>10</v>
      </c>
      <c r="BB2" s="16" t="n">
        <v>50</v>
      </c>
      <c r="BC2" s="16" t="n">
        <v>15</v>
      </c>
      <c r="BD2" s="16" t="n">
        <v>10</v>
      </c>
      <c r="BE2" s="16" t="n">
        <v>15</v>
      </c>
      <c r="BF2" s="16" t="n">
        <v>5</v>
      </c>
      <c r="BG2" s="16" t="n">
        <v>10</v>
      </c>
      <c r="BH2" s="16" t="n">
        <v>10</v>
      </c>
      <c r="BI2" s="16" t="n">
        <v>10</v>
      </c>
      <c r="BJ2" s="16" t="n">
        <v>30</v>
      </c>
      <c r="BK2" s="16"/>
      <c r="BL2" s="9"/>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17"/>
      <c r="B3" s="12" t="s">
        <v>8</v>
      </c>
      <c r="C3" s="18"/>
      <c r="D3" s="18"/>
      <c r="E3" s="18"/>
      <c r="F3" s="18"/>
      <c r="G3" s="18"/>
      <c r="H3" s="18"/>
      <c r="I3" s="18"/>
      <c r="J3" s="18"/>
      <c r="K3" s="18"/>
      <c r="L3" s="18"/>
      <c r="M3" s="19" t="str">
        <f aca="false">IF(SUM(M4:R4)=1,"",CONCATENATE("Caution! Make this sum to 100%, not ",TEXT(SUM(M4:R4),"00%")))</f>
        <v/>
      </c>
      <c r="N3" s="19"/>
      <c r="O3" s="19"/>
      <c r="P3" s="19"/>
      <c r="Q3" s="19"/>
      <c r="R3" s="19"/>
      <c r="S3" s="20" t="n">
        <v>1</v>
      </c>
      <c r="T3" s="20" t="n">
        <v>1</v>
      </c>
      <c r="U3" s="20" t="n">
        <v>1</v>
      </c>
      <c r="V3" s="20" t="n">
        <v>1</v>
      </c>
      <c r="W3" s="20" t="n">
        <v>1</v>
      </c>
      <c r="X3" s="20" t="n">
        <v>1</v>
      </c>
      <c r="Y3" s="20" t="n">
        <v>1</v>
      </c>
      <c r="Z3" s="20" t="n">
        <v>1</v>
      </c>
      <c r="AA3" s="20" t="n">
        <v>1</v>
      </c>
      <c r="AB3" s="20" t="n">
        <v>1</v>
      </c>
      <c r="AC3" s="20" t="n">
        <v>1</v>
      </c>
      <c r="AD3" s="20" t="n">
        <v>1</v>
      </c>
      <c r="AE3" s="20" t="n">
        <v>1</v>
      </c>
      <c r="AF3" s="20" t="n">
        <v>1</v>
      </c>
      <c r="AG3" s="20" t="n">
        <v>1</v>
      </c>
      <c r="AH3" s="20" t="n">
        <v>1</v>
      </c>
      <c r="AI3" s="20" t="n">
        <v>1</v>
      </c>
      <c r="AJ3" s="20" t="n">
        <v>1</v>
      </c>
      <c r="AK3" s="20" t="n">
        <v>1</v>
      </c>
      <c r="AL3" s="20" t="n">
        <v>1</v>
      </c>
      <c r="AM3" s="20" t="n">
        <v>1</v>
      </c>
      <c r="AN3" s="20" t="n">
        <v>1</v>
      </c>
      <c r="AO3" s="20" t="n">
        <v>1</v>
      </c>
      <c r="AP3" s="20" t="n">
        <v>1</v>
      </c>
      <c r="AQ3" s="20" t="n">
        <v>1</v>
      </c>
      <c r="AR3" s="20" t="n">
        <v>1</v>
      </c>
      <c r="AS3" s="20" t="n">
        <v>1</v>
      </c>
      <c r="AT3" s="20" t="n">
        <v>1</v>
      </c>
      <c r="AU3" s="20" t="n">
        <v>1</v>
      </c>
      <c r="AV3" s="20" t="n">
        <v>1</v>
      </c>
      <c r="AW3" s="20" t="n">
        <v>1</v>
      </c>
      <c r="AX3" s="20" t="n">
        <v>1</v>
      </c>
      <c r="AY3" s="20" t="n">
        <v>1</v>
      </c>
      <c r="AZ3" s="20" t="n">
        <v>1</v>
      </c>
      <c r="BA3" s="20" t="n">
        <v>1</v>
      </c>
      <c r="BB3" s="20" t="n">
        <v>1</v>
      </c>
      <c r="BC3" s="20" t="n">
        <v>1</v>
      </c>
      <c r="BD3" s="20" t="n">
        <v>1</v>
      </c>
      <c r="BE3" s="20" t="n">
        <v>1</v>
      </c>
      <c r="BF3" s="20" t="n">
        <v>1</v>
      </c>
      <c r="BG3" s="20" t="n">
        <v>1</v>
      </c>
      <c r="BH3" s="20" t="n">
        <v>1</v>
      </c>
      <c r="BI3" s="20" t="n">
        <v>1</v>
      </c>
      <c r="BJ3" s="20" t="n">
        <v>1</v>
      </c>
      <c r="BK3" s="20" t="n">
        <v>1</v>
      </c>
      <c r="BL3" s="9"/>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29" customFormat="true" ht="13.8" hidden="false" customHeight="false" outlineLevel="0" collapsed="false">
      <c r="A4" s="21"/>
      <c r="B4" s="22" t="s">
        <v>9</v>
      </c>
      <c r="C4" s="23"/>
      <c r="D4" s="23"/>
      <c r="E4" s="23"/>
      <c r="F4" s="23"/>
      <c r="G4" s="23"/>
      <c r="H4" s="23"/>
      <c r="I4" s="23"/>
      <c r="J4" s="23"/>
      <c r="K4" s="23"/>
      <c r="L4" s="23"/>
      <c r="M4" s="24" t="n">
        <v>0.15</v>
      </c>
      <c r="N4" s="25" t="n">
        <v>0.15</v>
      </c>
      <c r="O4" s="25" t="n">
        <v>0.15</v>
      </c>
      <c r="P4" s="25" t="n">
        <v>0.35</v>
      </c>
      <c r="Q4" s="25" t="n">
        <v>0.2</v>
      </c>
      <c r="R4" s="26" t="n">
        <v>0</v>
      </c>
      <c r="S4" s="27" t="n">
        <v>43485</v>
      </c>
      <c r="T4" s="27" t="n">
        <v>43485</v>
      </c>
      <c r="U4" s="27" t="n">
        <v>43488</v>
      </c>
      <c r="V4" s="27" t="n">
        <v>43491</v>
      </c>
      <c r="W4" s="27" t="n">
        <v>43492</v>
      </c>
      <c r="X4" s="27" t="n">
        <v>43493</v>
      </c>
      <c r="Y4" s="27" t="n">
        <v>43494</v>
      </c>
      <c r="Z4" s="27" t="n">
        <v>43495</v>
      </c>
      <c r="AA4" s="27" t="n">
        <v>43495</v>
      </c>
      <c r="AB4" s="27" t="n">
        <v>43496</v>
      </c>
      <c r="AC4" s="27" t="n">
        <v>43498</v>
      </c>
      <c r="AD4" s="27" t="n">
        <v>43499</v>
      </c>
      <c r="AE4" s="27" t="n">
        <v>43501</v>
      </c>
      <c r="AF4" s="27" t="n">
        <v>43502</v>
      </c>
      <c r="AG4" s="27" t="n">
        <v>43503</v>
      </c>
      <c r="AH4" s="27" t="n">
        <v>43503</v>
      </c>
      <c r="AI4" s="27" t="n">
        <v>43505</v>
      </c>
      <c r="AJ4" s="27" t="n">
        <v>43505</v>
      </c>
      <c r="AK4" s="27" t="n">
        <v>43506</v>
      </c>
      <c r="AL4" s="27" t="n">
        <v>43507</v>
      </c>
      <c r="AM4" s="27" t="n">
        <v>43509</v>
      </c>
      <c r="AN4" s="27" t="n">
        <v>43509</v>
      </c>
      <c r="AO4" s="27" t="n">
        <v>43510</v>
      </c>
      <c r="AP4" s="27" t="n">
        <v>43512</v>
      </c>
      <c r="AQ4" s="27" t="n">
        <v>43514</v>
      </c>
      <c r="AR4" s="27" t="n">
        <v>43515</v>
      </c>
      <c r="AS4" s="27" t="n">
        <v>43516</v>
      </c>
      <c r="AT4" s="27" t="n">
        <v>43519</v>
      </c>
      <c r="AU4" s="27" t="n">
        <v>43521</v>
      </c>
      <c r="AV4" s="27" t="n">
        <v>43524</v>
      </c>
      <c r="AW4" s="27" t="n">
        <v>43528</v>
      </c>
      <c r="AX4" s="27" t="n">
        <v>43529</v>
      </c>
      <c r="AY4" s="27" t="n">
        <v>43530</v>
      </c>
      <c r="AZ4" s="27" t="n">
        <v>43533</v>
      </c>
      <c r="BA4" s="27" t="n">
        <v>43535</v>
      </c>
      <c r="BB4" s="27" t="n">
        <v>43535</v>
      </c>
      <c r="BC4" s="27" t="n">
        <v>43537</v>
      </c>
      <c r="BD4" s="27" t="n">
        <v>43539</v>
      </c>
      <c r="BE4" s="27" t="n">
        <v>43542</v>
      </c>
      <c r="BF4" s="27" t="n">
        <v>43543</v>
      </c>
      <c r="BG4" s="27" t="n">
        <v>43545</v>
      </c>
      <c r="BH4" s="27" t="n">
        <v>43547</v>
      </c>
      <c r="BI4" s="27" t="n">
        <v>43549</v>
      </c>
      <c r="BJ4" s="27" t="n">
        <v>43552</v>
      </c>
      <c r="BK4" s="27"/>
      <c r="BL4" s="28"/>
    </row>
    <row r="5" customFormat="false" ht="23.25" hidden="false" customHeight="true" outlineLevel="0" collapsed="false">
      <c r="A5" s="30" t="str">
        <f aca="true">IFERROR(IF(_xlfn.NUMBERVALUE(INFO("release"))&lt;13,"You can hide this row that shows sparkline distribution charts in newer versions of Excel. Select this row (click the 5 to the left of this row) and then right click and click hide.",""),"")</f>
        <v/>
      </c>
      <c r="B5" s="29"/>
      <c r="C5" s="31"/>
      <c r="D5" s="31"/>
      <c r="E5" s="31"/>
      <c r="F5" s="31"/>
      <c r="G5" s="31"/>
      <c r="H5" s="31"/>
      <c r="I5" s="31"/>
      <c r="J5" s="31"/>
      <c r="K5" s="31"/>
      <c r="L5" s="31"/>
      <c r="M5" s="32"/>
      <c r="N5" s="31"/>
      <c r="O5" s="31"/>
      <c r="P5" s="31"/>
      <c r="Q5" s="31"/>
      <c r="R5" s="33"/>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28"/>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true" customHeight="false" outlineLevel="0" collapsed="false">
      <c r="A6" s="35" t="s">
        <v>10</v>
      </c>
      <c r="B6" s="35" t="n">
        <f aca="false">INDEX('Options and Things to Try'!$A$20:$A$32,MATCH(A6,'Options and Things to Try'!$B$20:$B$32,0))</f>
        <v>90</v>
      </c>
      <c r="C6" s="36"/>
      <c r="D6" s="36"/>
      <c r="E6" s="36"/>
      <c r="F6" s="36"/>
      <c r="G6" s="36"/>
      <c r="H6" s="36"/>
      <c r="I6" s="36"/>
      <c r="J6" s="36"/>
      <c r="K6" s="36" t="n">
        <f aca="false">COUNTIF('Data Entry'!$K$12:$K$36,"&gt;="&amp;$B6)</f>
        <v>8</v>
      </c>
      <c r="L6" s="36"/>
      <c r="M6" s="37" t="n">
        <f aca="false">COUNTIF('Data Entry'!$M$12:$M$36,"&gt;="&amp;$B6)</f>
        <v>5</v>
      </c>
      <c r="N6" s="36" t="n">
        <f aca="false">COUNTIF('Data Entry'!$N$12:$N$36,"&gt;="&amp;$B6)</f>
        <v>7</v>
      </c>
      <c r="O6" s="36" t="n">
        <f aca="false">COUNTIF('Data Entry'!$O$12:$O$36,"&gt;="&amp;$B6)</f>
        <v>8</v>
      </c>
      <c r="P6" s="36" t="n">
        <f aca="false">COUNTIF('Data Entry'!$P$12:$P$36,"&gt;="&amp;$B6)</f>
        <v>17</v>
      </c>
      <c r="Q6" s="36" t="n">
        <f aca="false">COUNTIF('Data Entry'!$Q$12:$Q$36,"&gt;="&amp;$B6)</f>
        <v>12</v>
      </c>
      <c r="R6" s="38" t="n">
        <f aca="false">COUNTIF('Data Entry'!$R$12:$R$36,"&gt;="&amp;$B6)</f>
        <v>0</v>
      </c>
      <c r="S6" s="36" t="n">
        <f aca="false">COUNTIF('Data Entry'!$S$12:$S$36,"&gt;="&amp;($B6/100)*S$2)</f>
        <v>6</v>
      </c>
      <c r="T6" s="36" t="n">
        <f aca="false">COUNTIF('Data Entry'!$T$12:$T$36,"&gt;="&amp;($B6/100)*T$2)</f>
        <v>21</v>
      </c>
      <c r="U6" s="36"/>
      <c r="V6" s="36" t="n">
        <f aca="false">COUNTIF('Data Entry'!$V$12:$V$36,"&gt;="&amp;($B6/100)*V$2)</f>
        <v>13</v>
      </c>
      <c r="W6" s="36"/>
      <c r="X6" s="36"/>
      <c r="Y6" s="36"/>
      <c r="Z6" s="36"/>
      <c r="AA6" s="36"/>
      <c r="AB6" s="36" t="n">
        <f aca="false">COUNTIF('Data Entry'!$AB$12:$AB$36,"&gt;="&amp;($B6/100)*AB$2)</f>
        <v>10</v>
      </c>
      <c r="AC6" s="36" t="n">
        <f aca="false">COUNTIF('Data Entry'!$AC$12:$AC$36,"&gt;="&amp;($B6/100)*AC$2)</f>
        <v>20</v>
      </c>
      <c r="AD6" s="36"/>
      <c r="AE6" s="36"/>
      <c r="AF6" s="36"/>
      <c r="AG6" s="36"/>
      <c r="AH6" s="36"/>
      <c r="AI6" s="36"/>
      <c r="AJ6" s="36" t="n">
        <f aca="false">COUNTIF('Data Entry'!$AJ$12:$AJ$36,"&gt;="&amp;($B6/100)*AJ$2)</f>
        <v>12</v>
      </c>
      <c r="AK6" s="36" t="n">
        <f aca="false">COUNTIF('Data Entry'!$AK$12:$AK$36,"&gt;="&amp;($B6/100)*AK$2)</f>
        <v>9</v>
      </c>
      <c r="AL6" s="36" t="n">
        <f aca="false">COUNTIF('Data Entry'!$AL$12:$AL$36,"&gt;="&amp;($B6/100)*AL$2)</f>
        <v>11</v>
      </c>
      <c r="AM6" s="36" t="n">
        <f aca="false">COUNTIF('Data Entry'!$AM$12:$AM$36,"&gt;="&amp;($B6/100)*AM$2)</f>
        <v>15</v>
      </c>
      <c r="AN6" s="36" t="n">
        <f aca="false">COUNTIF('Data Entry'!$AN$12:$AN$36,"&gt;="&amp;($B6/100)*AN$2)</f>
        <v>23</v>
      </c>
      <c r="AO6" s="36" t="n">
        <f aca="false">COUNTIF('Data Entry'!$AO$12:$AO$36,"&gt;="&amp;($B6/100)*AO$2)</f>
        <v>17</v>
      </c>
      <c r="AP6" s="36"/>
      <c r="AQ6" s="36"/>
      <c r="AR6" s="36" t="n">
        <f aca="false">COUNTIF('Data Entry'!$AR$12:$AR$36,"&gt;="&amp;($B6/100)*AR$2)</f>
        <v>15</v>
      </c>
      <c r="AS6" s="36" t="n">
        <f aca="false">COUNTIF('Data Entry'!$AS$12:$AS$36,"&gt;="&amp;($B6/100)*AS$2)</f>
        <v>11</v>
      </c>
      <c r="AT6" s="36" t="n">
        <f aca="false">COUNTIF('Data Entry'!$AT$12:$AT$36,"&gt;="&amp;($B6/100)*AT$2)</f>
        <v>20</v>
      </c>
      <c r="AU6" s="36" t="n">
        <f aca="false">COUNTIF('Data Entry'!$AU$12:$AU$36,"&gt;="&amp;($B6/100)*AU$2)</f>
        <v>9</v>
      </c>
      <c r="AV6" s="36" t="n">
        <f aca="false">COUNTIF('Data Entry'!$AV$12:$AV$36,"&gt;="&amp;($B6/100)*AV$2)</f>
        <v>8</v>
      </c>
      <c r="AW6" s="36" t="n">
        <f aca="false">COUNTIF('Data Entry'!$AW$12:$AW$36,"&gt;="&amp;($B6/100)*AW$2)</f>
        <v>13</v>
      </c>
      <c r="AX6" s="36"/>
      <c r="AY6" s="36" t="n">
        <f aca="false">COUNTIF('Data Entry'!$AY$12:$AY$36,"&gt;="&amp;($B6/100)*AY$2)</f>
        <v>15</v>
      </c>
      <c r="AZ6" s="36" t="n">
        <f aca="false">COUNTIF('Data Entry'!$AZ$12:$AZ$36,"&gt;="&amp;($B6/100)*AZ$2)</f>
        <v>17</v>
      </c>
      <c r="BA6" s="36" t="n">
        <f aca="false">COUNTIF('Data Entry'!$BA$12:$BA$36,"&gt;="&amp;($B6/100)*BA$2)</f>
        <v>25</v>
      </c>
      <c r="BB6" s="36" t="n">
        <f aca="false">COUNTIF('Data Entry'!$BB$12:$BB$36,"&gt;="&amp;($B6/100)*BB$2)</f>
        <v>13</v>
      </c>
      <c r="BC6" s="36" t="n">
        <f aca="false">COUNTIF('Data Entry'!$BC$12:$BC$36,"&gt;="&amp;($B6/100)*BC$2)</f>
        <v>17</v>
      </c>
      <c r="BD6" s="36" t="n">
        <f aca="false">COUNTIF('Data Entry'!$BD$12:$BD$36,"&gt;="&amp;($B6/100)*BD$2)</f>
        <v>17</v>
      </c>
      <c r="BE6" s="36" t="n">
        <f aca="false">COUNTIF('Data Entry'!$BE$12:$BE$36,"&gt;="&amp;($B6/100)*BE$2)</f>
        <v>11</v>
      </c>
      <c r="BF6" s="36" t="n">
        <f aca="false">COUNTIF('Data Entry'!$BF$12:$BF$36,"&gt;="&amp;($B6/100)*BF$2)</f>
        <v>8</v>
      </c>
      <c r="BG6" s="36" t="n">
        <f aca="false">COUNTIF('Data Entry'!$BG$12:$BG$36,"&gt;="&amp;($B6/100)*BG$2)</f>
        <v>19</v>
      </c>
      <c r="BH6" s="36" t="n">
        <f aca="false">COUNTIF('Data Entry'!$BH$12:$BH$36,"&gt;="&amp;($B6/100)*BH$2)</f>
        <v>17</v>
      </c>
      <c r="BI6" s="36" t="n">
        <f aca="false">COUNTIF('Data Entry'!$BI$12:$BI$36,"&gt;="&amp;($B6/100)*BI$2)</f>
        <v>19</v>
      </c>
      <c r="BJ6" s="36" t="n">
        <f aca="false">COUNTIF('Data Entry'!$BJ$12:$BJ$36,"&gt;="&amp;($B6/100)*BJ$2)</f>
        <v>12</v>
      </c>
      <c r="BK6" s="36" t="n">
        <f aca="false">COUNTIF('Data Entry'!$BK$12:$BK$36,"&gt;="&amp;($B6/100)*BK$2)</f>
        <v>0</v>
      </c>
      <c r="BL6" s="28"/>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true" customHeight="false" outlineLevel="0" collapsed="false">
      <c r="A7" s="35" t="s">
        <v>11</v>
      </c>
      <c r="B7" s="35" t="n">
        <f aca="false">INDEX('Options and Things to Try'!$A$20:$A$32,MATCH(A7,'Options and Things to Try'!$B$20:$B$32,0))</f>
        <v>80</v>
      </c>
      <c r="C7" s="36"/>
      <c r="D7" s="36"/>
      <c r="E7" s="36"/>
      <c r="F7" s="36"/>
      <c r="G7" s="36"/>
      <c r="H7" s="36"/>
      <c r="I7" s="36"/>
      <c r="J7" s="36"/>
      <c r="K7" s="36" t="n">
        <f aca="false">COUNTIFS('Data Entry'!$K$12:$K$36,"&gt;="&amp;$B7,'Data Entry'!$K$12:$K$36,"&lt;"&amp;$B6)</f>
        <v>12</v>
      </c>
      <c r="L7" s="36"/>
      <c r="M7" s="37" t="n">
        <f aca="false">COUNTIFS('Data Entry'!$M$12:$M$36,"&gt;="&amp;$B7,'Data Entry'!$M$12:$M$36,"&lt;"&amp;$B6)</f>
        <v>5</v>
      </c>
      <c r="N7" s="36" t="n">
        <f aca="false">COUNTIFS('Data Entry'!$N$12:$N$36,"&gt;="&amp;$B7,'Data Entry'!$N$12:$N$36,"&lt;"&amp;$B6)</f>
        <v>8</v>
      </c>
      <c r="O7" s="36" t="n">
        <f aca="false">COUNTIFS('Data Entry'!$O$12:$O$36,"&gt;="&amp;$B7,'Data Entry'!$O$12:$O$36,"&lt;"&amp;$B6)</f>
        <v>10</v>
      </c>
      <c r="P7" s="36" t="n">
        <f aca="false">COUNTIFS('Data Entry'!$P$12:$P$36,"&gt;="&amp;$B7,'Data Entry'!$P$12:$P$36,"&lt;"&amp;$B6)</f>
        <v>8</v>
      </c>
      <c r="Q7" s="36" t="n">
        <f aca="false">COUNTIFS('Data Entry'!$Q$12:$Q$36,"&gt;="&amp;$B7,'Data Entry'!$Q$12:$Q$36,"&lt;"&amp;$B6)</f>
        <v>7</v>
      </c>
      <c r="R7" s="38" t="n">
        <f aca="false">COUNTIFS('Data Entry'!$R$12:$R$36,"&gt;="&amp;$B7,'Data Entry'!$R$12:$R$36,"&lt;"&amp;$B6)</f>
        <v>0</v>
      </c>
      <c r="S7" s="36" t="n">
        <f aca="false">COUNTIFS('Data Entry'!$S$12:$S$36,"&gt;="&amp;($B7/100)*S$2,'Data Entry'!$S$12:$S$36,"&lt;"&amp;($B6/100)*S$2)</f>
        <v>4</v>
      </c>
      <c r="T7" s="36" t="n">
        <f aca="false">COUNTIFS('Data Entry'!$T$12:$T$36,"&gt;="&amp;($B7/100)*T$2,'Data Entry'!$T$12:$T$36,"&lt;"&amp;($B6/100)*T$2)</f>
        <v>4</v>
      </c>
      <c r="U7" s="36"/>
      <c r="V7" s="36" t="n">
        <f aca="false">COUNTIFS('Data Entry'!$V$12:$V$36,"&gt;="&amp;($B7/100)*V$2,'Data Entry'!$V$12:$V$36,"&lt;"&amp;($B6/100)*V$2)</f>
        <v>11</v>
      </c>
      <c r="W7" s="36"/>
      <c r="X7" s="36"/>
      <c r="Y7" s="36"/>
      <c r="Z7" s="36"/>
      <c r="AA7" s="36"/>
      <c r="AB7" s="36" t="n">
        <f aca="false">COUNTIFS('Data Entry'!$AB$12:$AB$36,"&gt;="&amp;($B7/100)*AB$2,'Data Entry'!$AB$12:$AB$36,"&lt;"&amp;($B6/100)*AB$2)</f>
        <v>5</v>
      </c>
      <c r="AC7" s="36" t="n">
        <f aca="false">COUNTIFS('Data Entry'!$AC$12:$AC$36,"&gt;="&amp;($B7/100)*AC$2,'Data Entry'!$AC$12:$AC$36,"&lt;"&amp;($B6/100)*AC$2)</f>
        <v>1</v>
      </c>
      <c r="AD7" s="36"/>
      <c r="AE7" s="36"/>
      <c r="AF7" s="36"/>
      <c r="AG7" s="36"/>
      <c r="AH7" s="36"/>
      <c r="AI7" s="36"/>
      <c r="AJ7" s="36" t="n">
        <f aca="false">COUNTIFS('Data Entry'!$AJ$12:$AJ$36,"&gt;="&amp;($B7/100)*AJ$2,'Data Entry'!$AJ$12:$AJ$36,"&lt;"&amp;($B6/100)*AJ$2)</f>
        <v>6</v>
      </c>
      <c r="AK7" s="36" t="n">
        <f aca="false">COUNTIFS('Data Entry'!$AK$12:$AK$36,"&gt;="&amp;($B7/100)*AK$2,'Data Entry'!$AK$12:$AK$36,"&lt;"&amp;($B6/100)*AK$2)</f>
        <v>3</v>
      </c>
      <c r="AL7" s="36" t="n">
        <f aca="false">COUNTIFS('Data Entry'!$AL$12:$AL$36,"&gt;="&amp;($B7/100)*AL$2,'Data Entry'!$AL$12:$AL$36,"&lt;"&amp;($B6/100)*AL$2)</f>
        <v>2</v>
      </c>
      <c r="AM7" s="36" t="n">
        <f aca="false">COUNTIFS('Data Entry'!$AM$12:$AM$36,"&gt;="&amp;($B7/100)*AM$2,'Data Entry'!$AM$12:$AM$36,"&lt;"&amp;($B6/100)*AM$2)</f>
        <v>1</v>
      </c>
      <c r="AN7" s="36" t="n">
        <f aca="false">COUNTIFS('Data Entry'!$AN$12:$AN$36,"&gt;="&amp;($B7/100)*AN$2,'Data Entry'!$AN$12:$AN$36,"&lt;"&amp;($B6/100)*AN$2)</f>
        <v>2</v>
      </c>
      <c r="AO7" s="36" t="n">
        <f aca="false">COUNTIFS('Data Entry'!$AO$12:$AO$36,"&gt;="&amp;($B7/100)*AO$2,'Data Entry'!$AO$12:$AO$36,"&lt;"&amp;($B6/100)*AO$2)</f>
        <v>8</v>
      </c>
      <c r="AP7" s="36"/>
      <c r="AQ7" s="36"/>
      <c r="AR7" s="36" t="n">
        <f aca="false">COUNTIFS('Data Entry'!$AR$12:$AR$36,"&gt;="&amp;($B7/100)*AR$2,'Data Entry'!$AR$12:$AR$36,"&lt;"&amp;($B6/100)*AR$2)</f>
        <v>5</v>
      </c>
      <c r="AS7" s="36" t="n">
        <f aca="false">COUNTIFS('Data Entry'!$AS$12:$AS$36,"&gt;="&amp;($B7/100)*AS$2,'Data Entry'!$AS$12:$AS$36,"&lt;"&amp;($B6/100)*AS$2)</f>
        <v>0</v>
      </c>
      <c r="AT7" s="36" t="n">
        <f aca="false">COUNTIFS('Data Entry'!$AT$12:$AT$36,"&gt;="&amp;($B7/100)*AT$2,'Data Entry'!$AT$12:$AT$36,"&lt;"&amp;($B6/100)*AT$2)</f>
        <v>5</v>
      </c>
      <c r="AU7" s="36" t="n">
        <f aca="false">COUNTIFS('Data Entry'!$AU$12:$AU$36,"&gt;="&amp;($B7/100)*AU$2,'Data Entry'!$AU$12:$AU$36,"&lt;"&amp;($B6/100)*AU$2)</f>
        <v>1</v>
      </c>
      <c r="AV7" s="36" t="n">
        <f aca="false">COUNTIFS('Data Entry'!$AV$12:$AV$36,"&gt;="&amp;($B7/100)*AV$2,'Data Entry'!$AV$12:$AV$36,"&lt;"&amp;($B6/100)*AV$2)</f>
        <v>4</v>
      </c>
      <c r="AW7" s="36" t="n">
        <f aca="false">COUNTIFS('Data Entry'!$AW$12:$AW$36,"&gt;="&amp;($B7/100)*AW$2,'Data Entry'!$AW$12:$AW$36,"&lt;"&amp;($B6/100)*AW$2)</f>
        <v>7</v>
      </c>
      <c r="AX7" s="36"/>
      <c r="AY7" s="36" t="n">
        <f aca="false">COUNTIFS('Data Entry'!$AY$12:$AY$36,"&gt;="&amp;($B7/100)*AY$2,'Data Entry'!$AY$12:$AY$36,"&lt;"&amp;($B6/100)*AY$2)</f>
        <v>8</v>
      </c>
      <c r="AZ7" s="36" t="n">
        <f aca="false">COUNTIFS('Data Entry'!$AZ$12:$AZ$36,"&gt;="&amp;($B7/100)*AZ$2,'Data Entry'!$AZ$12:$AZ$36,"&lt;"&amp;($B6/100)*AZ$2)</f>
        <v>7</v>
      </c>
      <c r="BA7" s="36" t="n">
        <f aca="false">COUNTIFS('Data Entry'!$BA$12:$BA$36,"&gt;="&amp;($B7/100)*BA$2,'Data Entry'!$BA$12:$BA$36,"&lt;"&amp;($B6/100)*BA$2)</f>
        <v>0</v>
      </c>
      <c r="BB7" s="36" t="n">
        <f aca="false">COUNTIFS('Data Entry'!$BB$12:$BB$36,"&gt;="&amp;($B7/100)*BB$2,'Data Entry'!$BB$12:$BB$36,"&lt;"&amp;($B6/100)*BB$2)</f>
        <v>8</v>
      </c>
      <c r="BC7" s="36" t="n">
        <f aca="false">COUNTIFS('Data Entry'!$BC$12:$BC$36,"&gt;="&amp;($B7/100)*BC$2,'Data Entry'!$BC$12:$BC$36,"&lt;"&amp;($B6/100)*BC$2)</f>
        <v>6</v>
      </c>
      <c r="BD7" s="36" t="n">
        <f aca="false">COUNTIFS('Data Entry'!$BD$12:$BD$36,"&gt;="&amp;($B7/100)*BD$2,'Data Entry'!$BD$12:$BD$36,"&lt;"&amp;($B6/100)*BD$2)</f>
        <v>1</v>
      </c>
      <c r="BE7" s="36" t="n">
        <f aca="false">COUNTIFS('Data Entry'!$BE$12:$BE$36,"&gt;="&amp;($B7/100)*BE$2,'Data Entry'!$BE$12:$BE$36,"&lt;"&amp;($B6/100)*BE$2)</f>
        <v>2</v>
      </c>
      <c r="BF7" s="36" t="n">
        <f aca="false">COUNTIFS('Data Entry'!$BF$12:$BF$36,"&gt;="&amp;($B7/100)*BF$2,'Data Entry'!$BF$12:$BF$36,"&lt;"&amp;($B6/100)*BF$2)</f>
        <v>3</v>
      </c>
      <c r="BG7" s="36" t="n">
        <f aca="false">COUNTIFS('Data Entry'!$BG$12:$BG$36,"&gt;="&amp;($B7/100)*BG$2,'Data Entry'!$BG$12:$BG$36,"&lt;"&amp;($B6/100)*BG$2)</f>
        <v>6</v>
      </c>
      <c r="BH7" s="36" t="n">
        <f aca="false">COUNTIFS('Data Entry'!$BH$12:$BH$36,"&gt;="&amp;($B7/100)*BH$2,'Data Entry'!$BH$12:$BH$36,"&lt;"&amp;($B6/100)*BH$2)</f>
        <v>3</v>
      </c>
      <c r="BI7" s="36" t="n">
        <f aca="false">COUNTIFS('Data Entry'!$BI$12:$BI$36,"&gt;="&amp;($B7/100)*BI$2,'Data Entry'!$BI$12:$BI$36,"&lt;"&amp;($B6/100)*BI$2)</f>
        <v>6</v>
      </c>
      <c r="BJ7" s="36" t="n">
        <f aca="false">COUNTIFS('Data Entry'!$BJ$12:$BJ$36,"&gt;="&amp;($B7/100)*BJ$2,'Data Entry'!$BJ$12:$BJ$36,"&lt;"&amp;($B6/100)*BJ$2)</f>
        <v>7</v>
      </c>
      <c r="BK7" s="36" t="n">
        <f aca="false">COUNTIFS('Data Entry'!$BK$12:$BK$36,"&gt;="&amp;($B7/100)*BK$2,'Data Entry'!$BK$12:$BK$36,"&lt;"&amp;($B6/100)*BK$2)</f>
        <v>0</v>
      </c>
      <c r="BL7" s="28"/>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true" customHeight="false" outlineLevel="0" collapsed="false">
      <c r="A8" s="35" t="s">
        <v>12</v>
      </c>
      <c r="B8" s="35" t="n">
        <f aca="false">INDEX('Options and Things to Try'!$A$20:$A$32,MATCH(A8,'Options and Things to Try'!$B$20:$B$32,0))</f>
        <v>70</v>
      </c>
      <c r="C8" s="36"/>
      <c r="D8" s="36"/>
      <c r="E8" s="36"/>
      <c r="F8" s="36"/>
      <c r="G8" s="36"/>
      <c r="H8" s="36"/>
      <c r="I8" s="36"/>
      <c r="J8" s="36"/>
      <c r="K8" s="36" t="n">
        <f aca="false">COUNTIFS('Data Entry'!$K$12:$K$36,"&gt;="&amp;$B8,'Data Entry'!$K$12:$K$36,"&lt;"&amp;$B7)</f>
        <v>5</v>
      </c>
      <c r="L8" s="36"/>
      <c r="M8" s="37" t="n">
        <f aca="false">COUNTIFS('Data Entry'!$M$12:$M$36,"&gt;="&amp;$B8,'Data Entry'!$M$12:$M$36,"&lt;"&amp;$B7)</f>
        <v>7</v>
      </c>
      <c r="N8" s="36" t="n">
        <f aca="false">COUNTIFS('Data Entry'!$N$12:$N$36,"&gt;="&amp;$B8,'Data Entry'!$N$12:$N$36,"&lt;"&amp;$B7)</f>
        <v>10</v>
      </c>
      <c r="O8" s="36" t="n">
        <f aca="false">COUNTIFS('Data Entry'!$O$12:$O$36,"&gt;="&amp;$B8,'Data Entry'!$O$12:$O$36,"&lt;"&amp;$B7)</f>
        <v>5</v>
      </c>
      <c r="P8" s="36" t="n">
        <f aca="false">COUNTIFS('Data Entry'!$P$12:$P$36,"&gt;="&amp;$B8,'Data Entry'!$P$12:$P$36,"&lt;"&amp;$B7)</f>
        <v>0</v>
      </c>
      <c r="Q8" s="36" t="n">
        <f aca="false">COUNTIFS('Data Entry'!$Q$12:$Q$36,"&gt;="&amp;$B8,'Data Entry'!$Q$12:$Q$36,"&lt;"&amp;$B7)</f>
        <v>5</v>
      </c>
      <c r="R8" s="38" t="n">
        <f aca="false">COUNTIFS('Data Entry'!$R$12:$R$36,"&gt;="&amp;$B8,'Data Entry'!$R$12:$R$36,"&lt;"&amp;$B7)</f>
        <v>0</v>
      </c>
      <c r="S8" s="36" t="n">
        <f aca="false">COUNTIFS('Data Entry'!$S$12:$S$36,"&gt;="&amp;($B8/100)*S$2,'Data Entry'!$S$12:$S$36,"&lt;"&amp;($B7/100)*S$2)</f>
        <v>5</v>
      </c>
      <c r="T8" s="36" t="n">
        <f aca="false">COUNTIFS('Data Entry'!$T$12:$T$36,"&gt;="&amp;($B8/100)*T$2,'Data Entry'!$T$12:$T$36,"&lt;"&amp;($B7/100)*T$2)</f>
        <v>0</v>
      </c>
      <c r="U8" s="36"/>
      <c r="V8" s="36" t="n">
        <f aca="false">COUNTIFS('Data Entry'!$V$12:$V$36,"&gt;="&amp;($B8/100)*V$2,'Data Entry'!$V$12:$V$36,"&lt;"&amp;($B7/100)*V$2)</f>
        <v>0</v>
      </c>
      <c r="W8" s="36"/>
      <c r="X8" s="36"/>
      <c r="Y8" s="36"/>
      <c r="Z8" s="36"/>
      <c r="AA8" s="36"/>
      <c r="AB8" s="36" t="n">
        <f aca="false">COUNTIFS('Data Entry'!$AB$12:$AB$36,"&gt;="&amp;($B8/100)*AB$2,'Data Entry'!$AB$12:$AB$36,"&lt;"&amp;($B7/100)*AB$2)</f>
        <v>6</v>
      </c>
      <c r="AC8" s="36" t="n">
        <f aca="false">COUNTIFS('Data Entry'!$AC$12:$AC$36,"&gt;="&amp;($B8/100)*AC$2,'Data Entry'!$AC$12:$AC$36,"&lt;"&amp;($B7/100)*AC$2)</f>
        <v>4</v>
      </c>
      <c r="AD8" s="36"/>
      <c r="AE8" s="36"/>
      <c r="AF8" s="36"/>
      <c r="AG8" s="36"/>
      <c r="AH8" s="36"/>
      <c r="AI8" s="36"/>
      <c r="AJ8" s="36" t="n">
        <f aca="false">COUNTIFS('Data Entry'!$AJ$12:$AJ$36,"&gt;="&amp;($B8/100)*AJ$2,'Data Entry'!$AJ$12:$AJ$36,"&lt;"&amp;($B7/100)*AJ$2)</f>
        <v>0</v>
      </c>
      <c r="AK8" s="36" t="n">
        <f aca="false">COUNTIFS('Data Entry'!$AK$12:$AK$36,"&gt;="&amp;($B8/100)*AK$2,'Data Entry'!$AK$12:$AK$36,"&lt;"&amp;($B7/100)*AK$2)</f>
        <v>2</v>
      </c>
      <c r="AL8" s="36" t="n">
        <f aca="false">COUNTIFS('Data Entry'!$AL$12:$AL$36,"&gt;="&amp;($B8/100)*AL$2,'Data Entry'!$AL$12:$AL$36,"&lt;"&amp;($B7/100)*AL$2)</f>
        <v>1</v>
      </c>
      <c r="AM8" s="36" t="n">
        <f aca="false">COUNTIFS('Data Entry'!$AM$12:$AM$36,"&gt;="&amp;($B8/100)*AM$2,'Data Entry'!$AM$12:$AM$36,"&lt;"&amp;($B7/100)*AM$2)</f>
        <v>2</v>
      </c>
      <c r="AN8" s="36" t="n">
        <f aca="false">COUNTIFS('Data Entry'!$AN$12:$AN$36,"&gt;="&amp;($B8/100)*AN$2,'Data Entry'!$AN$12:$AN$36,"&lt;"&amp;($B7/100)*AN$2)</f>
        <v>0</v>
      </c>
      <c r="AO8" s="36" t="n">
        <f aca="false">COUNTIFS('Data Entry'!$AO$12:$AO$36,"&gt;="&amp;($B8/100)*AO$2,'Data Entry'!$AO$12:$AO$36,"&lt;"&amp;($B7/100)*AO$2)</f>
        <v>0</v>
      </c>
      <c r="AP8" s="36"/>
      <c r="AQ8" s="36"/>
      <c r="AR8" s="36" t="n">
        <f aca="false">COUNTIFS('Data Entry'!$AR$12:$AR$36,"&gt;="&amp;($B8/100)*AR$2,'Data Entry'!$AR$12:$AR$36,"&lt;"&amp;($B7/100)*AR$2)</f>
        <v>0</v>
      </c>
      <c r="AS8" s="36" t="n">
        <f aca="false">COUNTIFS('Data Entry'!$AS$12:$AS$36,"&gt;="&amp;($B8/100)*AS$2,'Data Entry'!$AS$12:$AS$36,"&lt;"&amp;($B7/100)*AS$2)</f>
        <v>0</v>
      </c>
      <c r="AT8" s="36" t="n">
        <f aca="false">COUNTIFS('Data Entry'!$AT$12:$AT$36,"&gt;="&amp;($B8/100)*AT$2,'Data Entry'!$AT$12:$AT$36,"&lt;"&amp;($B7/100)*AT$2)</f>
        <v>0</v>
      </c>
      <c r="AU8" s="36" t="n">
        <f aca="false">COUNTIFS('Data Entry'!$AU$12:$AU$36,"&gt;="&amp;($B8/100)*AU$2,'Data Entry'!$AU$12:$AU$36,"&lt;"&amp;($B7/100)*AU$2)</f>
        <v>0</v>
      </c>
      <c r="AV8" s="36" t="n">
        <f aca="false">COUNTIFS('Data Entry'!$AV$12:$AV$36,"&gt;="&amp;($B8/100)*AV$2,'Data Entry'!$AV$12:$AV$36,"&lt;"&amp;($B7/100)*AV$2)</f>
        <v>0</v>
      </c>
      <c r="AW8" s="36" t="n">
        <f aca="false">COUNTIFS('Data Entry'!$AW$12:$AW$36,"&gt;="&amp;($B8/100)*AW$2,'Data Entry'!$AW$12:$AW$36,"&lt;"&amp;($B7/100)*AW$2)</f>
        <v>1</v>
      </c>
      <c r="AX8" s="36"/>
      <c r="AY8" s="36" t="n">
        <f aca="false">COUNTIFS('Data Entry'!$AY$12:$AY$36,"&gt;="&amp;($B8/100)*AY$2,'Data Entry'!$AY$12:$AY$36,"&lt;"&amp;($B7/100)*AY$2)</f>
        <v>2</v>
      </c>
      <c r="AZ8" s="36" t="n">
        <f aca="false">COUNTIFS('Data Entry'!$AZ$12:$AZ$36,"&gt;="&amp;($B8/100)*AZ$2,'Data Entry'!$AZ$12:$AZ$36,"&lt;"&amp;($B7/100)*AZ$2)</f>
        <v>0</v>
      </c>
      <c r="BA8" s="36" t="n">
        <f aca="false">COUNTIFS('Data Entry'!$BA$12:$BA$36,"&gt;="&amp;($B8/100)*BA$2,'Data Entry'!$BA$12:$BA$36,"&lt;"&amp;($B7/100)*BA$2)</f>
        <v>0</v>
      </c>
      <c r="BB8" s="36" t="n">
        <f aca="false">COUNTIFS('Data Entry'!$BB$12:$BB$36,"&gt;="&amp;($B8/100)*BB$2,'Data Entry'!$BB$12:$BB$36,"&lt;"&amp;($B7/100)*BB$2)</f>
        <v>4</v>
      </c>
      <c r="BC8" s="36" t="n">
        <f aca="false">COUNTIFS('Data Entry'!$BC$12:$BC$36,"&gt;="&amp;($B8/100)*BC$2,'Data Entry'!$BC$12:$BC$36,"&lt;"&amp;($B7/100)*BC$2)</f>
        <v>0</v>
      </c>
      <c r="BD8" s="36" t="n">
        <f aca="false">COUNTIFS('Data Entry'!$BD$12:$BD$36,"&gt;="&amp;($B8/100)*BD$2,'Data Entry'!$BD$12:$BD$36,"&lt;"&amp;($B7/100)*BD$2)</f>
        <v>2</v>
      </c>
      <c r="BE8" s="36" t="n">
        <f aca="false">COUNTIFS('Data Entry'!$BE$12:$BE$36,"&gt;="&amp;($B8/100)*BE$2,'Data Entry'!$BE$12:$BE$36,"&lt;"&amp;($B7/100)*BE$2)</f>
        <v>1</v>
      </c>
      <c r="BF8" s="36" t="n">
        <f aca="false">COUNTIFS('Data Entry'!$BF$12:$BF$36,"&gt;="&amp;($B8/100)*BF$2,'Data Entry'!$BF$12:$BF$36,"&lt;"&amp;($B7/100)*BF$2)</f>
        <v>0</v>
      </c>
      <c r="BG8" s="36" t="n">
        <f aca="false">COUNTIFS('Data Entry'!$BG$12:$BG$36,"&gt;="&amp;($B8/100)*BG$2,'Data Entry'!$BG$12:$BG$36,"&lt;"&amp;($B7/100)*BG$2)</f>
        <v>0</v>
      </c>
      <c r="BH8" s="36" t="n">
        <f aca="false">COUNTIFS('Data Entry'!$BH$12:$BH$36,"&gt;="&amp;($B8/100)*BH$2,'Data Entry'!$BH$12:$BH$36,"&lt;"&amp;($B7/100)*BH$2)</f>
        <v>5</v>
      </c>
      <c r="BI8" s="36" t="n">
        <f aca="false">COUNTIFS('Data Entry'!$BI$12:$BI$36,"&gt;="&amp;($B8/100)*BI$2,'Data Entry'!$BI$12:$BI$36,"&lt;"&amp;($B7/100)*BI$2)</f>
        <v>0</v>
      </c>
      <c r="BJ8" s="36" t="n">
        <f aca="false">COUNTIFS('Data Entry'!$BJ$12:$BJ$36,"&gt;="&amp;($B8/100)*BJ$2,'Data Entry'!$BJ$12:$BJ$36,"&lt;"&amp;($B7/100)*BJ$2)</f>
        <v>5</v>
      </c>
      <c r="BK8" s="36" t="n">
        <f aca="false">COUNTIFS('Data Entry'!$BK$12:$BK$36,"&gt;="&amp;($B8/100)*BK$2,'Data Entry'!$BK$12:$BK$36,"&lt;"&amp;($B7/100)*BK$2)</f>
        <v>0</v>
      </c>
      <c r="BL8" s="28"/>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true" customHeight="false" outlineLevel="0" collapsed="false">
      <c r="A9" s="35" t="s">
        <v>13</v>
      </c>
      <c r="B9" s="35" t="n">
        <f aca="false">INDEX('Options and Things to Try'!$A$20:$A$32,MATCH(A9,'Options and Things to Try'!$B$20:$B$32,0))</f>
        <v>60</v>
      </c>
      <c r="C9" s="36"/>
      <c r="D9" s="36"/>
      <c r="E9" s="36"/>
      <c r="F9" s="36"/>
      <c r="G9" s="36"/>
      <c r="H9" s="36"/>
      <c r="I9" s="36"/>
      <c r="J9" s="36"/>
      <c r="K9" s="36" t="n">
        <f aca="false">COUNTIFS('Data Entry'!$K$12:$K$36,"&gt;="&amp;$B9,'Data Entry'!$K$12:$K$36,"&lt;"&amp;$B8)</f>
        <v>0</v>
      </c>
      <c r="L9" s="36"/>
      <c r="M9" s="37" t="n">
        <f aca="false">COUNTIFS('Data Entry'!$M$12:$M$36,"&gt;="&amp;$B9,'Data Entry'!$M$12:$M$36,"&lt;"&amp;$B8)</f>
        <v>7</v>
      </c>
      <c r="N9" s="36" t="n">
        <f aca="false">COUNTIFS('Data Entry'!$N$12:$N$36,"&gt;="&amp;$B9,'Data Entry'!$N$12:$N$36,"&lt;"&amp;$B8)</f>
        <v>0</v>
      </c>
      <c r="O9" s="36" t="n">
        <f aca="false">COUNTIFS('Data Entry'!$O$12:$O$36,"&gt;="&amp;$B9,'Data Entry'!$O$12:$O$36,"&lt;"&amp;$B8)</f>
        <v>2</v>
      </c>
      <c r="P9" s="36" t="n">
        <f aca="false">COUNTIFS('Data Entry'!$P$12:$P$36,"&gt;="&amp;$B9,'Data Entry'!$P$12:$P$36,"&lt;"&amp;$B8)</f>
        <v>0</v>
      </c>
      <c r="Q9" s="36" t="n">
        <f aca="false">COUNTIFS('Data Entry'!$Q$12:$Q$36,"&gt;="&amp;$B9,'Data Entry'!$Q$12:$Q$36,"&lt;"&amp;$B8)</f>
        <v>0</v>
      </c>
      <c r="R9" s="38" t="n">
        <f aca="false">COUNTIFS('Data Entry'!$R$12:$R$36,"&gt;="&amp;$B9,'Data Entry'!$R$12:$R$36,"&lt;"&amp;$B8)</f>
        <v>0</v>
      </c>
      <c r="S9" s="36" t="n">
        <f aca="false">COUNTIFS('Data Entry'!$S$12:$S$36,"&gt;="&amp;($B9/100)*S$2,'Data Entry'!$S$12:$S$36,"&lt;"&amp;($B8/100)*S$2)</f>
        <v>3</v>
      </c>
      <c r="T9" s="36" t="n">
        <f aca="false">COUNTIFS('Data Entry'!$T$12:$T$36,"&gt;="&amp;($B9/100)*T$2,'Data Entry'!$T$12:$T$36,"&lt;"&amp;($B8/100)*T$2)</f>
        <v>0</v>
      </c>
      <c r="U9" s="36"/>
      <c r="V9" s="36" t="n">
        <f aca="false">COUNTIFS('Data Entry'!$V$12:$V$36,"&gt;="&amp;($B9/100)*V$2,'Data Entry'!$V$12:$V$36,"&lt;"&amp;($B8/100)*V$2)</f>
        <v>0</v>
      </c>
      <c r="W9" s="36"/>
      <c r="X9" s="36"/>
      <c r="Y9" s="36"/>
      <c r="Z9" s="36"/>
      <c r="AA9" s="36"/>
      <c r="AB9" s="36" t="n">
        <f aca="false">COUNTIFS('Data Entry'!$AB$12:$AB$36,"&gt;="&amp;($B9/100)*AB$2,'Data Entry'!$AB$12:$AB$36,"&lt;"&amp;($B8/100)*AB$2)</f>
        <v>1</v>
      </c>
      <c r="AC9" s="36" t="n">
        <f aca="false">COUNTIFS('Data Entry'!$AC$12:$AC$36,"&gt;="&amp;($B9/100)*AC$2,'Data Entry'!$AC$12:$AC$36,"&lt;"&amp;($B8/100)*AC$2)</f>
        <v>0</v>
      </c>
      <c r="AD9" s="36"/>
      <c r="AE9" s="36"/>
      <c r="AF9" s="36"/>
      <c r="AG9" s="36"/>
      <c r="AH9" s="36"/>
      <c r="AI9" s="36"/>
      <c r="AJ9" s="36" t="n">
        <f aca="false">COUNTIFS('Data Entry'!$AJ$12:$AJ$36,"&gt;="&amp;($B9/100)*AJ$2,'Data Entry'!$AJ$12:$AJ$36,"&lt;"&amp;($B8/100)*AJ$2)</f>
        <v>2</v>
      </c>
      <c r="AK9" s="36" t="n">
        <f aca="false">COUNTIFS('Data Entry'!$AK$12:$AK$36,"&gt;="&amp;($B9/100)*AK$2,'Data Entry'!$AK$12:$AK$36,"&lt;"&amp;($B8/100)*AK$2)</f>
        <v>3</v>
      </c>
      <c r="AL9" s="36" t="n">
        <f aca="false">COUNTIFS('Data Entry'!$AL$12:$AL$36,"&gt;="&amp;($B9/100)*AL$2,'Data Entry'!$AL$12:$AL$36,"&lt;"&amp;($B8/100)*AL$2)</f>
        <v>2</v>
      </c>
      <c r="AM9" s="36" t="n">
        <f aca="false">COUNTIFS('Data Entry'!$AM$12:$AM$36,"&gt;="&amp;($B9/100)*AM$2,'Data Entry'!$AM$12:$AM$36,"&lt;"&amp;($B8/100)*AM$2)</f>
        <v>2</v>
      </c>
      <c r="AN9" s="36" t="n">
        <f aca="false">COUNTIFS('Data Entry'!$AN$12:$AN$36,"&gt;="&amp;($B9/100)*AN$2,'Data Entry'!$AN$12:$AN$36,"&lt;"&amp;($B8/100)*AN$2)</f>
        <v>0</v>
      </c>
      <c r="AO9" s="36" t="n">
        <f aca="false">COUNTIFS('Data Entry'!$AO$12:$AO$36,"&gt;="&amp;($B9/100)*AO$2,'Data Entry'!$AO$12:$AO$36,"&lt;"&amp;($B8/100)*AO$2)</f>
        <v>0</v>
      </c>
      <c r="AP9" s="36"/>
      <c r="AQ9" s="36"/>
      <c r="AR9" s="36" t="n">
        <f aca="false">COUNTIFS('Data Entry'!$AR$12:$AR$36,"&gt;="&amp;($B9/100)*AR$2,'Data Entry'!$AR$12:$AR$36,"&lt;"&amp;($B8/100)*AR$2)</f>
        <v>3</v>
      </c>
      <c r="AS9" s="36" t="n">
        <f aca="false">COUNTIFS('Data Entry'!$AS$12:$AS$36,"&gt;="&amp;($B9/100)*AS$2,'Data Entry'!$AS$12:$AS$36,"&lt;"&amp;($B8/100)*AS$2)</f>
        <v>1</v>
      </c>
      <c r="AT9" s="36" t="n">
        <f aca="false">COUNTIFS('Data Entry'!$AT$12:$AT$36,"&gt;="&amp;($B9/100)*AT$2,'Data Entry'!$AT$12:$AT$36,"&lt;"&amp;($B8/100)*AT$2)</f>
        <v>0</v>
      </c>
      <c r="AU9" s="36" t="n">
        <f aca="false">COUNTIFS('Data Entry'!$AU$12:$AU$36,"&gt;="&amp;($B9/100)*AU$2,'Data Entry'!$AU$12:$AU$36,"&lt;"&amp;($B8/100)*AU$2)</f>
        <v>1</v>
      </c>
      <c r="AV9" s="36" t="n">
        <f aca="false">COUNTIFS('Data Entry'!$AV$12:$AV$36,"&gt;="&amp;($B9/100)*AV$2,'Data Entry'!$AV$12:$AV$36,"&lt;"&amp;($B8/100)*AV$2)</f>
        <v>3</v>
      </c>
      <c r="AW9" s="36" t="n">
        <f aca="false">COUNTIFS('Data Entry'!$AW$12:$AW$36,"&gt;="&amp;($B9/100)*AW$2,'Data Entry'!$AW$12:$AW$36,"&lt;"&amp;($B8/100)*AW$2)</f>
        <v>4</v>
      </c>
      <c r="AX9" s="36"/>
      <c r="AY9" s="36" t="n">
        <f aca="false">COUNTIFS('Data Entry'!$AY$12:$AY$36,"&gt;="&amp;($B9/100)*AY$2,'Data Entry'!$AY$12:$AY$36,"&lt;"&amp;($B8/100)*AY$2)</f>
        <v>0</v>
      </c>
      <c r="AZ9" s="36" t="n">
        <f aca="false">COUNTIFS('Data Entry'!$AZ$12:$AZ$36,"&gt;="&amp;($B9/100)*AZ$2,'Data Entry'!$AZ$12:$AZ$36,"&lt;"&amp;($B8/100)*AZ$2)</f>
        <v>1</v>
      </c>
      <c r="BA9" s="36" t="n">
        <f aca="false">COUNTIFS('Data Entry'!$BA$12:$BA$36,"&gt;="&amp;($B9/100)*BA$2,'Data Entry'!$BA$12:$BA$36,"&lt;"&amp;($B8/100)*BA$2)</f>
        <v>0</v>
      </c>
      <c r="BB9" s="36" t="n">
        <f aca="false">COUNTIFS('Data Entry'!$BB$12:$BB$36,"&gt;="&amp;($B9/100)*BB$2,'Data Entry'!$BB$12:$BB$36,"&lt;"&amp;($B8/100)*BB$2)</f>
        <v>0</v>
      </c>
      <c r="BC9" s="36" t="n">
        <f aca="false">COUNTIFS('Data Entry'!$BC$12:$BC$36,"&gt;="&amp;($B9/100)*BC$2,'Data Entry'!$BC$12:$BC$36,"&lt;"&amp;($B8/100)*BC$2)</f>
        <v>2</v>
      </c>
      <c r="BD9" s="36" t="n">
        <f aca="false">COUNTIFS('Data Entry'!$BD$12:$BD$36,"&gt;="&amp;($B9/100)*BD$2,'Data Entry'!$BD$12:$BD$36,"&lt;"&amp;($B8/100)*BD$2)</f>
        <v>2</v>
      </c>
      <c r="BE9" s="36" t="n">
        <f aca="false">COUNTIFS('Data Entry'!$BE$12:$BE$36,"&gt;="&amp;($B9/100)*BE$2,'Data Entry'!$BE$12:$BE$36,"&lt;"&amp;($B8/100)*BE$2)</f>
        <v>2</v>
      </c>
      <c r="BF9" s="36" t="n">
        <f aca="false">COUNTIFS('Data Entry'!$BF$12:$BF$36,"&gt;="&amp;($B9/100)*BF$2,'Data Entry'!$BF$12:$BF$36,"&lt;"&amp;($B8/100)*BF$2)</f>
        <v>7</v>
      </c>
      <c r="BG9" s="36" t="n">
        <f aca="false">COUNTIFS('Data Entry'!$BG$12:$BG$36,"&gt;="&amp;($B9/100)*BG$2,'Data Entry'!$BG$12:$BG$36,"&lt;"&amp;($B8/100)*BG$2)</f>
        <v>0</v>
      </c>
      <c r="BH9" s="36" t="n">
        <f aca="false">COUNTIFS('Data Entry'!$BH$12:$BH$36,"&gt;="&amp;($B9/100)*BH$2,'Data Entry'!$BH$12:$BH$36,"&lt;"&amp;($B8/100)*BH$2)</f>
        <v>0</v>
      </c>
      <c r="BI9" s="36" t="n">
        <f aca="false">COUNTIFS('Data Entry'!$BI$12:$BI$36,"&gt;="&amp;($B9/100)*BI$2,'Data Entry'!$BI$12:$BI$36,"&lt;"&amp;($B8/100)*BI$2)</f>
        <v>0</v>
      </c>
      <c r="BJ9" s="36" t="n">
        <f aca="false">COUNTIFS('Data Entry'!$BJ$12:$BJ$36,"&gt;="&amp;($B9/100)*BJ$2,'Data Entry'!$BJ$12:$BJ$36,"&lt;"&amp;($B8/100)*BJ$2)</f>
        <v>0</v>
      </c>
      <c r="BK9" s="36" t="n">
        <f aca="false">COUNTIFS('Data Entry'!$BK$12:$BK$36,"&gt;="&amp;($B9/100)*BK$2,'Data Entry'!$BK$12:$BK$36,"&lt;"&amp;($B8/100)*BK$2)</f>
        <v>0</v>
      </c>
      <c r="BL9" s="28"/>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true" customHeight="false" outlineLevel="0" collapsed="false">
      <c r="A10" s="35" t="s">
        <v>14</v>
      </c>
      <c r="B10" s="35" t="n">
        <v>0</v>
      </c>
      <c r="C10" s="36"/>
      <c r="D10" s="36"/>
      <c r="E10" s="36"/>
      <c r="F10" s="36"/>
      <c r="G10" s="36"/>
      <c r="H10" s="36"/>
      <c r="I10" s="36"/>
      <c r="J10" s="36"/>
      <c r="K10" s="36" t="n">
        <f aca="false">COUNTIF('Data Entry'!$K$12:$K$36,"&lt;"&amp;$B9)</f>
        <v>0</v>
      </c>
      <c r="L10" s="36"/>
      <c r="M10" s="39" t="n">
        <f aca="false">COUNTIF('Data Entry'!$M$12:$M$36,"&lt;"&amp;$B9)</f>
        <v>1</v>
      </c>
      <c r="N10" s="23" t="n">
        <f aca="false">COUNTIF('Data Entry'!$N$12:$N$36,"&lt;"&amp;$B9)</f>
        <v>0</v>
      </c>
      <c r="O10" s="23" t="n">
        <f aca="false">COUNTIF('Data Entry'!$O$12:$O$36,"&lt;"&amp;$B9)</f>
        <v>0</v>
      </c>
      <c r="P10" s="23" t="n">
        <f aca="false">COUNTIF('Data Entry'!$P$12:$P$36,"&lt;"&amp;$B9)</f>
        <v>0</v>
      </c>
      <c r="Q10" s="23" t="n">
        <f aca="false">COUNTIF('Data Entry'!$Q$12:$Q$36,"&lt;"&amp;$B9)</f>
        <v>1</v>
      </c>
      <c r="R10" s="40" t="n">
        <f aca="false">COUNTIF('Data Entry'!$R$12:$R$36,"&lt;"&amp;$B9)</f>
        <v>0</v>
      </c>
      <c r="S10" s="36" t="n">
        <f aca="false">COUNTIF('Data Entry'!$S$12:$S$36,"&lt;"&amp;($B9/100)*S$2)</f>
        <v>7</v>
      </c>
      <c r="T10" s="36" t="n">
        <f aca="false">COUNTIF('Data Entry'!$T$12:$T$36,"&lt;"&amp;($B9/100)*T$2)</f>
        <v>0</v>
      </c>
      <c r="U10" s="36"/>
      <c r="V10" s="36" t="n">
        <f aca="false">COUNTIF('Data Entry'!$V$12:$V$36,"&lt;"&amp;($B9/100)*V$2)</f>
        <v>0</v>
      </c>
      <c r="W10" s="36"/>
      <c r="X10" s="36"/>
      <c r="Y10" s="36"/>
      <c r="Z10" s="36"/>
      <c r="AA10" s="36"/>
      <c r="AB10" s="36" t="n">
        <f aca="false">COUNTIF('Data Entry'!$AB$12:$AB$36,"&lt;"&amp;($B9/100)*AB$2)</f>
        <v>3</v>
      </c>
      <c r="AC10" s="36" t="n">
        <f aca="false">COUNTIF('Data Entry'!$AC$12:$AC$36,"&lt;"&amp;($B9/100)*AC$2)</f>
        <v>0</v>
      </c>
      <c r="AD10" s="36"/>
      <c r="AE10" s="36"/>
      <c r="AF10" s="36"/>
      <c r="AG10" s="36"/>
      <c r="AH10" s="36"/>
      <c r="AI10" s="36"/>
      <c r="AJ10" s="36" t="n">
        <f aca="false">COUNTIF('Data Entry'!$AJ$12:$AJ$36,"&lt;"&amp;($B9/100)*AJ$2)</f>
        <v>5</v>
      </c>
      <c r="AK10" s="36" t="n">
        <f aca="false">COUNTIF('Data Entry'!$AK$12:$AK$36,"&lt;"&amp;($B9/100)*AK$2)</f>
        <v>8</v>
      </c>
      <c r="AL10" s="36" t="n">
        <f aca="false">COUNTIF('Data Entry'!$AL$12:$AL$36,"&lt;"&amp;($B9/100)*AL$2)</f>
        <v>9</v>
      </c>
      <c r="AM10" s="36" t="n">
        <f aca="false">COUNTIF('Data Entry'!$AM$12:$AM$36,"&lt;"&amp;($B9/100)*AM$2)</f>
        <v>5</v>
      </c>
      <c r="AN10" s="36" t="n">
        <f aca="false">COUNTIF('Data Entry'!$AN$12:$AN$36,"&lt;"&amp;($B9/100)*AN$2)</f>
        <v>0</v>
      </c>
      <c r="AO10" s="36" t="n">
        <f aca="false">COUNTIF('Data Entry'!$AO$12:$AO$36,"&lt;"&amp;($B9/100)*AO$2)</f>
        <v>0</v>
      </c>
      <c r="AP10" s="36"/>
      <c r="AQ10" s="36"/>
      <c r="AR10" s="36" t="n">
        <f aca="false">COUNTIF('Data Entry'!$AR$12:$AR$36,"&lt;"&amp;($B9/100)*AR$2)</f>
        <v>2</v>
      </c>
      <c r="AS10" s="36" t="n">
        <f aca="false">COUNTIF('Data Entry'!$AS$12:$AS$36,"&lt;"&amp;($B9/100)*AS$2)</f>
        <v>13</v>
      </c>
      <c r="AT10" s="36" t="n">
        <f aca="false">COUNTIF('Data Entry'!$AT$12:$AT$36,"&lt;"&amp;($B9/100)*AT$2)</f>
        <v>0</v>
      </c>
      <c r="AU10" s="36" t="n">
        <f aca="false">COUNTIF('Data Entry'!$AU$12:$AU$36,"&lt;"&amp;($B9/100)*AU$2)</f>
        <v>14</v>
      </c>
      <c r="AV10" s="36" t="n">
        <f aca="false">COUNTIF('Data Entry'!$AV$12:$AV$36,"&lt;"&amp;($B9/100)*AV$2)</f>
        <v>10</v>
      </c>
      <c r="AW10" s="36" t="n">
        <f aca="false">COUNTIF('Data Entry'!$AW$12:$AW$36,"&lt;"&amp;($B9/100)*AW$2)</f>
        <v>0</v>
      </c>
      <c r="AX10" s="36"/>
      <c r="AY10" s="36" t="n">
        <f aca="false">COUNTIF('Data Entry'!$AY$12:$AY$36,"&lt;"&amp;($B9/100)*AY$2)</f>
        <v>0</v>
      </c>
      <c r="AZ10" s="36" t="n">
        <f aca="false">COUNTIF('Data Entry'!$AZ$12:$AZ$36,"&lt;"&amp;($B9/100)*AZ$2)</f>
        <v>0</v>
      </c>
      <c r="BA10" s="36" t="n">
        <f aca="false">COUNTIF('Data Entry'!$BA$12:$BA$36,"&lt;"&amp;($B9/100)*BA$2)</f>
        <v>0</v>
      </c>
      <c r="BB10" s="36" t="n">
        <f aca="false">COUNTIF('Data Entry'!$BB$12:$BB$36,"&lt;"&amp;($B9/100)*BB$2)</f>
        <v>0</v>
      </c>
      <c r="BC10" s="36" t="n">
        <f aca="false">COUNTIF('Data Entry'!$BC$12:$BC$36,"&lt;"&amp;($B9/100)*BC$2)</f>
        <v>0</v>
      </c>
      <c r="BD10" s="36" t="n">
        <f aca="false">COUNTIF('Data Entry'!$BD$12:$BD$36,"&lt;"&amp;($B9/100)*BD$2)</f>
        <v>3</v>
      </c>
      <c r="BE10" s="36" t="n">
        <f aca="false">COUNTIF('Data Entry'!$BE$12:$BE$36,"&lt;"&amp;($B9/100)*BE$2)</f>
        <v>9</v>
      </c>
      <c r="BF10" s="36" t="n">
        <f aca="false">COUNTIF('Data Entry'!$BF$12:$BF$36,"&lt;"&amp;($B9/100)*BF$2)</f>
        <v>7</v>
      </c>
      <c r="BG10" s="36" t="n">
        <f aca="false">COUNTIF('Data Entry'!$BG$12:$BG$36,"&lt;"&amp;($B9/100)*BG$2)</f>
        <v>0</v>
      </c>
      <c r="BH10" s="36" t="n">
        <f aca="false">COUNTIF('Data Entry'!$BH$12:$BH$36,"&lt;"&amp;($B9/100)*BH$2)</f>
        <v>0</v>
      </c>
      <c r="BI10" s="36" t="n">
        <f aca="false">COUNTIF('Data Entry'!$BI$12:$BI$36,"&lt;"&amp;($B9/100)*BI$2)</f>
        <v>0</v>
      </c>
      <c r="BJ10" s="36" t="n">
        <f aca="false">COUNTIF('Data Entry'!$BJ$12:$BJ$36,"&lt;"&amp;($B9/100)*BJ$2)</f>
        <v>1</v>
      </c>
      <c r="BK10" s="36" t="n">
        <f aca="false">COUNTIF('Data Entry'!$BK$12:$BK$36,"&lt;"&amp;($B9/100)*BK$2)</f>
        <v>0</v>
      </c>
      <c r="BL10" s="28"/>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0" customFormat="true" ht="135" hidden="false" customHeight="true" outlineLevel="0" collapsed="false">
      <c r="A11" s="41" t="s">
        <v>15</v>
      </c>
      <c r="B11" s="42" t="s">
        <v>16</v>
      </c>
      <c r="C11" s="43" t="s">
        <v>17</v>
      </c>
      <c r="D11" s="43" t="s">
        <v>18</v>
      </c>
      <c r="E11" s="43" t="s">
        <v>19</v>
      </c>
      <c r="F11" s="43" t="s">
        <v>20</v>
      </c>
      <c r="G11" s="43" t="s">
        <v>21</v>
      </c>
      <c r="H11" s="43" t="s">
        <v>22</v>
      </c>
      <c r="I11" s="43" t="s">
        <v>23</v>
      </c>
      <c r="J11" s="43" t="s">
        <v>24</v>
      </c>
      <c r="K11" s="44" t="s">
        <v>25</v>
      </c>
      <c r="L11" s="44" t="s">
        <v>26</v>
      </c>
      <c r="M11" s="45" t="s">
        <v>2</v>
      </c>
      <c r="N11" s="45" t="s">
        <v>1</v>
      </c>
      <c r="O11" s="45" t="s">
        <v>3</v>
      </c>
      <c r="P11" s="45" t="s">
        <v>4</v>
      </c>
      <c r="Q11" s="45" t="s">
        <v>5</v>
      </c>
      <c r="R11" s="45" t="s">
        <v>27</v>
      </c>
      <c r="S11" s="46" t="s">
        <v>28</v>
      </c>
      <c r="T11" s="46" t="s">
        <v>29</v>
      </c>
      <c r="U11" s="46" t="s">
        <v>30</v>
      </c>
      <c r="V11" s="46" t="s">
        <v>31</v>
      </c>
      <c r="W11" s="46" t="s">
        <v>32</v>
      </c>
      <c r="X11" s="46" t="s">
        <v>33</v>
      </c>
      <c r="Y11" s="46" t="s">
        <v>34</v>
      </c>
      <c r="Z11" s="46" t="s">
        <v>35</v>
      </c>
      <c r="AA11" s="46" t="s">
        <v>36</v>
      </c>
      <c r="AB11" s="46" t="s">
        <v>37</v>
      </c>
      <c r="AC11" s="46" t="s">
        <v>38</v>
      </c>
      <c r="AD11" s="46" t="s">
        <v>39</v>
      </c>
      <c r="AE11" s="46" t="s">
        <v>40</v>
      </c>
      <c r="AF11" s="46" t="s">
        <v>41</v>
      </c>
      <c r="AG11" s="46" t="s">
        <v>42</v>
      </c>
      <c r="AH11" s="46" t="s">
        <v>43</v>
      </c>
      <c r="AI11" s="46" t="s">
        <v>44</v>
      </c>
      <c r="AJ11" s="46" t="s">
        <v>45</v>
      </c>
      <c r="AK11" s="46" t="s">
        <v>46</v>
      </c>
      <c r="AL11" s="46" t="s">
        <v>47</v>
      </c>
      <c r="AM11" s="46" t="s">
        <v>48</v>
      </c>
      <c r="AN11" s="46" t="s">
        <v>49</v>
      </c>
      <c r="AO11" s="46" t="s">
        <v>50</v>
      </c>
      <c r="AP11" s="46" t="s">
        <v>51</v>
      </c>
      <c r="AQ11" s="46" t="s">
        <v>52</v>
      </c>
      <c r="AR11" s="46" t="s">
        <v>53</v>
      </c>
      <c r="AS11" s="46" t="s">
        <v>54</v>
      </c>
      <c r="AT11" s="46" t="s">
        <v>55</v>
      </c>
      <c r="AU11" s="46" t="s">
        <v>56</v>
      </c>
      <c r="AV11" s="46" t="s">
        <v>57</v>
      </c>
      <c r="AW11" s="46" t="s">
        <v>58</v>
      </c>
      <c r="AX11" s="46" t="s">
        <v>59</v>
      </c>
      <c r="AY11" s="46" t="s">
        <v>60</v>
      </c>
      <c r="AZ11" s="46" t="s">
        <v>61</v>
      </c>
      <c r="BA11" s="46" t="s">
        <v>62</v>
      </c>
      <c r="BB11" s="46" t="s">
        <v>63</v>
      </c>
      <c r="BC11" s="46" t="s">
        <v>64</v>
      </c>
      <c r="BD11" s="46" t="s">
        <v>65</v>
      </c>
      <c r="BE11" s="46" t="s">
        <v>66</v>
      </c>
      <c r="BF11" s="46" t="s">
        <v>67</v>
      </c>
      <c r="BG11" s="46" t="s">
        <v>68</v>
      </c>
      <c r="BH11" s="46" t="s">
        <v>69</v>
      </c>
      <c r="BI11" s="46" t="s">
        <v>70</v>
      </c>
      <c r="BJ11" s="46" t="s">
        <v>71</v>
      </c>
      <c r="BK11" s="47" t="s">
        <v>72</v>
      </c>
      <c r="BL11" s="9"/>
    </row>
    <row r="12" customFormat="false" ht="14.9" hidden="false" customHeight="false" outlineLevel="0" collapsed="false">
      <c r="A12" s="48" t="n">
        <v>1</v>
      </c>
      <c r="B12" s="49" t="s">
        <v>73</v>
      </c>
      <c r="C12" s="50"/>
      <c r="D12" s="50"/>
      <c r="E12" s="50"/>
      <c r="F12" s="50"/>
      <c r="G12" s="50"/>
      <c r="H12" s="50" t="n">
        <f aca="false">IFERROR(VLOOKUP('Data Entry'!$B12,Absences!$A$2:$C$11,2,0),"No match")</f>
        <v>1</v>
      </c>
      <c r="I12" s="50" t="n">
        <f aca="false">IFERROR(VLOOKUP('Data Entry'!$B12,Absences!$A$2:$C$11,3,0),"No match")</f>
        <v>0</v>
      </c>
      <c r="J12" s="50"/>
      <c r="K12" s="51" t="n">
        <f aca="false">IFERROR(SUMPRODUCT(PercentageBreakdownCells,$M12:$R12)/SUM(PercentageBreakdownCells),"")</f>
        <v>99.3823529411765</v>
      </c>
      <c r="L12" s="51" t="str">
        <f aca="false">VLOOKUP('Data Entry'!$K12,'Options and Things to Try'!$A$20:$C$32,2,1)</f>
        <v>A+</v>
      </c>
      <c r="M12" s="51" t="n">
        <f aca="false">IFERROR(SUMPRODUCT($S12:$BK12,$S$3:$BK$3,--($S12:$BK12&lt;&gt;"Excused"),--($S$1:$BK$1=M$11))/SUMPRODUCT($S$2:$BK$2,$S$3:$BK$3,--($S12:$BK12&lt;&gt;"Excused"),--($S$1:$BK$1=M$11))*100,"")</f>
        <v>100</v>
      </c>
      <c r="N12" s="51" t="n">
        <f aca="false">IFERROR(SUMPRODUCT($S12:$BK12,$S$3:$BK$3,--($S12:$BK12&lt;&gt;"Excused"),--($S$1:$BK$1=N$11))/SUMPRODUCT($S$2:$BK$2,$S$3:$BK$3,--($S12:$BK12&lt;&gt;"Excused"),--($S$1:$BK$1=N$11))*100,"")</f>
        <v>99.2156862745098</v>
      </c>
      <c r="O12" s="51" t="n">
        <f aca="false">IFERROR(SUMPRODUCT($S12:$BK12,$S$3:$BK$3,--($S12:$BK12&lt;&gt;"Excused"),--($S$1:$BK$1=O$11))/SUMPRODUCT($S$2:$BK$2,$S$3:$BK$3,--($S12:$BK12&lt;&gt;"Excused"),--($S$1:$BK$1=O$11))*100,"")</f>
        <v>96.6666666666667</v>
      </c>
      <c r="P12" s="51" t="n">
        <f aca="false">IFERROR(SUMPRODUCT($S12:$BK12,$S$3:$BK$3,--($S12:$BK12&lt;&gt;"Excused"),--($S$1:$BK$1=P$11))/SUMPRODUCT($S$2:$BK$2,$S$3:$BK$3,--($S12:$BK12&lt;&gt;"Excused"),--($S$1:$BK$1=P$11))*100,"")</f>
        <v>100</v>
      </c>
      <c r="Q12" s="51" t="n">
        <f aca="false">IFERROR(SUMPRODUCT($S12:$BK12,$S$3:$BK$3,--($S12:$BK12&lt;&gt;"Excused"),--($S$1:$BK$1=Q$11))/SUMPRODUCT($S$2:$BK$2,$S$3:$BK$3,--($S12:$BK12&lt;&gt;"Excused"),--($S$1:$BK$1=Q$11))*100,"")</f>
        <v>100</v>
      </c>
      <c r="R12" s="51" t="str">
        <f aca="false">IFERROR(SUMPRODUCT($S12:$BK12,$S$3:$BK$3,--($S12:$BK12&lt;&gt;"Excused"),--($S$1:$BK$1=R$11))/SUMPRODUCT($S$2:$BK$2,$S$3:$BK$3,--($S12:$BK12&lt;&gt;"Excused"),--($S$1:$BK$1=R$11))*100,"")</f>
        <v/>
      </c>
      <c r="S12" s="50" t="n">
        <v>13</v>
      </c>
      <c r="T12" s="50" t="n">
        <v>10</v>
      </c>
      <c r="U12" s="50" t="n">
        <v>15</v>
      </c>
      <c r="V12" s="50" t="n">
        <v>5</v>
      </c>
      <c r="W12" s="50" t="n">
        <v>15</v>
      </c>
      <c r="X12" s="50" t="n">
        <v>15</v>
      </c>
      <c r="Y12" s="50" t="n">
        <v>15</v>
      </c>
      <c r="Z12" s="50" t="n">
        <v>15</v>
      </c>
      <c r="AA12" s="50" t="n">
        <v>10</v>
      </c>
      <c r="AB12" s="50" t="n">
        <v>45</v>
      </c>
      <c r="AC12" s="50" t="n">
        <v>10</v>
      </c>
      <c r="AD12" s="50" t="n">
        <v>15</v>
      </c>
      <c r="AE12" s="50" t="n">
        <v>10</v>
      </c>
      <c r="AF12" s="50" t="n">
        <v>10</v>
      </c>
      <c r="AG12" s="50" t="n">
        <v>15</v>
      </c>
      <c r="AH12" s="50" t="n">
        <v>5</v>
      </c>
      <c r="AI12" s="50" t="n">
        <v>10</v>
      </c>
      <c r="AJ12" s="50" t="n">
        <v>5</v>
      </c>
      <c r="AK12" s="50" t="n">
        <v>15</v>
      </c>
      <c r="AL12" s="50" t="n">
        <v>10</v>
      </c>
      <c r="AM12" s="50" t="n">
        <v>10</v>
      </c>
      <c r="AN12" s="50" t="n">
        <v>10</v>
      </c>
      <c r="AO12" s="50" t="n">
        <v>10</v>
      </c>
      <c r="AP12" s="50" t="n">
        <v>50</v>
      </c>
      <c r="AQ12" s="50" t="n">
        <v>10</v>
      </c>
      <c r="AR12" s="50" t="n">
        <v>15</v>
      </c>
      <c r="AS12" s="50" t="n">
        <v>10</v>
      </c>
      <c r="AT12" s="50" t="n">
        <v>15</v>
      </c>
      <c r="AU12" s="50" t="n">
        <v>5</v>
      </c>
      <c r="AV12" s="50" t="n">
        <v>15</v>
      </c>
      <c r="AW12" s="50" t="n">
        <v>15</v>
      </c>
      <c r="AX12" s="50" t="n">
        <v>10</v>
      </c>
      <c r="AY12" s="50" t="n">
        <v>15</v>
      </c>
      <c r="AZ12" s="50" t="n">
        <v>15</v>
      </c>
      <c r="BA12" s="50" t="n">
        <v>10</v>
      </c>
      <c r="BB12" s="50" t="n">
        <v>50</v>
      </c>
      <c r="BC12" s="50" t="n">
        <v>15</v>
      </c>
      <c r="BD12" s="50" t="n">
        <v>10</v>
      </c>
      <c r="BE12" s="50" t="n">
        <v>15</v>
      </c>
      <c r="BF12" s="50" t="n">
        <v>5</v>
      </c>
      <c r="BG12" s="50" t="n">
        <v>10</v>
      </c>
      <c r="BH12" s="50" t="n">
        <v>10</v>
      </c>
      <c r="BI12" s="50" t="n">
        <v>10</v>
      </c>
      <c r="BJ12" s="50" t="n">
        <v>30</v>
      </c>
      <c r="BK12" s="52"/>
    </row>
    <row r="13" customFormat="false" ht="14.9" hidden="false" customHeight="false" outlineLevel="0" collapsed="false">
      <c r="A13" s="48" t="n">
        <v>1</v>
      </c>
      <c r="B13" s="49" t="s">
        <v>74</v>
      </c>
      <c r="C13" s="50"/>
      <c r="D13" s="50"/>
      <c r="E13" s="50"/>
      <c r="F13" s="50"/>
      <c r="G13" s="50"/>
      <c r="H13" s="50" t="n">
        <f aca="false">IFERROR(VLOOKUP('Data Entry'!$B13,Absences!$A$2:$C$11,2,0),"No match")</f>
        <v>0</v>
      </c>
      <c r="I13" s="50" t="n">
        <f aca="false">IFERROR(VLOOKUP('Data Entry'!$B13,Absences!$A$2:$C$11,3,0),"No match")</f>
        <v>1</v>
      </c>
      <c r="J13" s="50"/>
      <c r="K13" s="51" t="n">
        <f aca="false">IFERROR(SUMPRODUCT(PercentageBreakdownCells,$M13:$R13)/SUM(PercentageBreakdownCells),"")</f>
        <v>79.3519607843137</v>
      </c>
      <c r="L13" s="51" t="str">
        <f aca="false">VLOOKUP('Data Entry'!$K13,'Options and Things to Try'!$A$20:$C$32,2,1)</f>
        <v>C+</v>
      </c>
      <c r="M13" s="51" t="n">
        <f aca="false">IFERROR(SUMPRODUCT($S13:$BK13,$S$3:$BK$3,--($S13:$BK13&lt;&gt;"Excused"),--($S$1:$BK$1=M$11))/SUMPRODUCT($S$2:$BK$2,$S$3:$BK$3,--($S13:$BK13&lt;&gt;"Excused"),--($S$1:$BK$1=M$11))*100,"")</f>
        <v>53.3333333333333</v>
      </c>
      <c r="N13" s="51" t="n">
        <f aca="false">IFERROR(SUMPRODUCT($S13:$BK13,$S$3:$BK$3,--($S13:$BK13&lt;&gt;"Excused"),--($S$1:$BK$1=N$11))/SUMPRODUCT($S$2:$BK$2,$S$3:$BK$3,--($S13:$BK13&lt;&gt;"Excused"),--($S$1:$BK$1=N$11))*100,"")</f>
        <v>88.2352941176471</v>
      </c>
      <c r="O13" s="51" t="n">
        <f aca="false">IFERROR(SUMPRODUCT($S13:$BK13,$S$3:$BK$3,--($S13:$BK13&lt;&gt;"Excused"),--($S$1:$BK$1=O$11))/SUMPRODUCT($S$2:$BK$2,$S$3:$BK$3,--($S13:$BK13&lt;&gt;"Excused"),--($S$1:$BK$1=O$11))*100,"")</f>
        <v>86.6666666666667</v>
      </c>
      <c r="P13" s="51" t="n">
        <f aca="false">IFERROR(SUMPRODUCT($S13:$BK13,$S$3:$BK$3,--($S13:$BK13&lt;&gt;"Excused"),--($S$1:$BK$1=P$11))/SUMPRODUCT($S$2:$BK$2,$S$3:$BK$3,--($S13:$BK13&lt;&gt;"Excused"),--($S$1:$BK$1=P$11))*100,"")</f>
        <v>87</v>
      </c>
      <c r="Q13" s="51" t="n">
        <f aca="false">IFERROR(SUMPRODUCT($S13:$BK13,$S$3:$BK$3,--($S13:$BK13&lt;&gt;"Excused"),--($S$1:$BK$1=Q$11))/SUMPRODUCT($S$2:$BK$2,$S$3:$BK$3,--($S13:$BK13&lt;&gt;"Excused"),--($S$1:$BK$1=Q$11))*100,"")</f>
        <v>73.3333333333333</v>
      </c>
      <c r="R13" s="51" t="str">
        <f aca="false">IFERROR(SUMPRODUCT($S13:$BK13,$S$3:$BK$3,--($S13:$BK13&lt;&gt;"Excused"),--($S$1:$BK$1=R$11))/SUMPRODUCT($S$2:$BK$2,$S$3:$BK$3,--($S13:$BK13&lt;&gt;"Excused"),--($S$1:$BK$1=R$11))*100,"")</f>
        <v/>
      </c>
      <c r="S13" s="50" t="n">
        <v>10</v>
      </c>
      <c r="T13" s="50" t="n">
        <v>9</v>
      </c>
      <c r="U13" s="50" t="n">
        <v>12</v>
      </c>
      <c r="V13" s="50" t="n">
        <v>4</v>
      </c>
      <c r="W13" s="50" t="n">
        <v>15</v>
      </c>
      <c r="X13" s="50" t="n">
        <v>12</v>
      </c>
      <c r="Y13" s="50" t="n">
        <v>15</v>
      </c>
      <c r="Z13" s="50" t="n">
        <v>15</v>
      </c>
      <c r="AA13" s="50" t="n">
        <v>7</v>
      </c>
      <c r="AB13" s="50" t="n">
        <v>44</v>
      </c>
      <c r="AC13" s="50" t="n">
        <v>9</v>
      </c>
      <c r="AD13" s="50" t="n">
        <v>11</v>
      </c>
      <c r="AE13" s="50" t="n">
        <v>3</v>
      </c>
      <c r="AF13" s="50" t="n">
        <v>10</v>
      </c>
      <c r="AG13" s="50" t="n">
        <v>15</v>
      </c>
      <c r="AH13" s="50" t="n">
        <v>0</v>
      </c>
      <c r="AI13" s="50" t="n">
        <v>10</v>
      </c>
      <c r="AJ13" s="50" t="n">
        <v>4</v>
      </c>
      <c r="AK13" s="50" t="n">
        <v>15</v>
      </c>
      <c r="AL13" s="50" t="n">
        <v>0</v>
      </c>
      <c r="AM13" s="50" t="n">
        <v>4</v>
      </c>
      <c r="AN13" s="50" t="n">
        <v>9</v>
      </c>
      <c r="AO13" s="50" t="n">
        <v>8</v>
      </c>
      <c r="AP13" s="50" t="n">
        <v>46</v>
      </c>
      <c r="AQ13" s="50" t="n">
        <v>10</v>
      </c>
      <c r="AR13" s="50" t="n">
        <v>12</v>
      </c>
      <c r="AS13" s="50" t="n">
        <v>0</v>
      </c>
      <c r="AT13" s="50" t="n">
        <v>15</v>
      </c>
      <c r="AU13" s="50" t="n">
        <v>3</v>
      </c>
      <c r="AV13" s="50" t="n">
        <v>6</v>
      </c>
      <c r="AW13" s="50" t="n">
        <v>14</v>
      </c>
      <c r="AX13" s="50" t="n">
        <v>5</v>
      </c>
      <c r="AY13" s="50" t="n">
        <v>15</v>
      </c>
      <c r="AZ13" s="50" t="n">
        <v>15</v>
      </c>
      <c r="BA13" s="50" t="n">
        <v>10</v>
      </c>
      <c r="BB13" s="50" t="n">
        <v>40</v>
      </c>
      <c r="BC13" s="50" t="n">
        <v>15</v>
      </c>
      <c r="BD13" s="50" t="n">
        <v>9</v>
      </c>
      <c r="BE13" s="50" t="n">
        <v>13</v>
      </c>
      <c r="BF13" s="50" t="n">
        <v>3</v>
      </c>
      <c r="BG13" s="50" t="n">
        <v>9</v>
      </c>
      <c r="BH13" s="50" t="n">
        <v>7</v>
      </c>
      <c r="BI13" s="50" t="n">
        <v>10</v>
      </c>
      <c r="BJ13" s="50" t="n">
        <v>22</v>
      </c>
      <c r="BK13" s="52"/>
    </row>
    <row r="14" customFormat="false" ht="14.9" hidden="false" customHeight="false" outlineLevel="0" collapsed="false">
      <c r="A14" s="48" t="n">
        <v>1</v>
      </c>
      <c r="B14" s="49" t="s">
        <v>75</v>
      </c>
      <c r="C14" s="50"/>
      <c r="D14" s="50"/>
      <c r="E14" s="50"/>
      <c r="F14" s="50"/>
      <c r="G14" s="50"/>
      <c r="H14" s="50" t="n">
        <f aca="false">IFERROR(VLOOKUP('Data Entry'!$B14,Absences!$A$2:$C$11,2,0),"No match")</f>
        <v>2</v>
      </c>
      <c r="I14" s="50" t="n">
        <f aca="false">IFERROR(VLOOKUP('Data Entry'!$B14,Absences!$A$2:$C$11,3,0),"No match")</f>
        <v>0</v>
      </c>
      <c r="J14" s="50"/>
      <c r="K14" s="51" t="n">
        <f aca="false">IFERROR(SUMPRODUCT(PercentageBreakdownCells,$M14:$R14)/SUM(PercentageBreakdownCells),"")</f>
        <v>86.65</v>
      </c>
      <c r="L14" s="51" t="str">
        <f aca="false">VLOOKUP('Data Entry'!$K14,'Options and Things to Try'!$A$20:$C$32,2,1)</f>
        <v>B+</v>
      </c>
      <c r="M14" s="51" t="n">
        <f aca="false">IFERROR(SUMPRODUCT($S14:$BK14,$S$3:$BK$3,--($S14:$BK14&lt;&gt;"Excused"),--($S$1:$BK$1=M$11))/SUMPRODUCT($S$2:$BK$2,$S$3:$BK$3,--($S14:$BK14&lt;&gt;"Excused"),--($S$1:$BK$1=M$11))*100,"")</f>
        <v>62</v>
      </c>
      <c r="N14" s="51" t="n">
        <f aca="false">IFERROR(SUMPRODUCT($S14:$BK14,$S$3:$BK$3,--($S14:$BK14&lt;&gt;"Excused"),--($S$1:$BK$1=N$11))/SUMPRODUCT($S$2:$BK$2,$S$3:$BK$3,--($S14:$BK14&lt;&gt;"Excused"),--($S$1:$BK$1=N$11))*100,"")</f>
        <v>88.3333333333333</v>
      </c>
      <c r="O14" s="51" t="n">
        <f aca="false">IFERROR(SUMPRODUCT($S14:$BK14,$S$3:$BK$3,--($S14:$BK14&lt;&gt;"Excused"),--($S$1:$BK$1=O$11))/SUMPRODUCT($S$2:$BK$2,$S$3:$BK$3,--($S14:$BK14&lt;&gt;"Excused"),--($S$1:$BK$1=O$11))*100,"")</f>
        <v>93.3333333333333</v>
      </c>
      <c r="P14" s="51" t="n">
        <f aca="false">IFERROR(SUMPRODUCT($S14:$BK14,$S$3:$BK$3,--($S14:$BK14&lt;&gt;"Excused"),--($S$1:$BK$1=P$11))/SUMPRODUCT($S$2:$BK$2,$S$3:$BK$3,--($S14:$BK14&lt;&gt;"Excused"),--($S$1:$BK$1=P$11))*100,"")</f>
        <v>86</v>
      </c>
      <c r="Q14" s="51" t="n">
        <f aca="false">IFERROR(SUMPRODUCT($S14:$BK14,$S$3:$BK$3,--($S14:$BK14&lt;&gt;"Excused"),--($S$1:$BK$1=Q$11))/SUMPRODUCT($S$2:$BK$2,$S$3:$BK$3,--($S14:$BK14&lt;&gt;"Excused"),--($S$1:$BK$1=Q$11))*100,"")</f>
        <v>100</v>
      </c>
      <c r="R14" s="51" t="str">
        <f aca="false">IFERROR(SUMPRODUCT($S14:$BK14,$S$3:$BK$3,--($S14:$BK14&lt;&gt;"Excused"),--($S$1:$BK$1=R$11))/SUMPRODUCT($S$2:$BK$2,$S$3:$BK$3,--($S14:$BK14&lt;&gt;"Excused"),--($S$1:$BK$1=R$11))*100,"")</f>
        <v/>
      </c>
      <c r="S14" s="50" t="n">
        <v>10</v>
      </c>
      <c r="T14" s="50" t="n">
        <v>9</v>
      </c>
      <c r="U14" s="50" t="n">
        <v>12</v>
      </c>
      <c r="V14" s="50" t="s">
        <v>76</v>
      </c>
      <c r="W14" s="50" t="s">
        <v>76</v>
      </c>
      <c r="X14" s="50" t="n">
        <v>12</v>
      </c>
      <c r="Y14" s="50" t="n">
        <v>15</v>
      </c>
      <c r="Z14" s="50" t="n">
        <v>15</v>
      </c>
      <c r="AA14" s="50" t="n">
        <v>7</v>
      </c>
      <c r="AB14" s="50" t="n">
        <v>50</v>
      </c>
      <c r="AC14" s="50" t="n">
        <v>9</v>
      </c>
      <c r="AD14" s="50" t="n">
        <v>14</v>
      </c>
      <c r="AE14" s="50" t="n">
        <v>3</v>
      </c>
      <c r="AF14" s="50" t="n">
        <v>10</v>
      </c>
      <c r="AG14" s="50" t="n">
        <v>15</v>
      </c>
      <c r="AH14" s="50" t="n">
        <v>3</v>
      </c>
      <c r="AI14" s="50" t="n">
        <v>10</v>
      </c>
      <c r="AJ14" s="50" t="n">
        <v>5</v>
      </c>
      <c r="AK14" s="50" t="n">
        <v>15</v>
      </c>
      <c r="AL14" s="50" t="n">
        <v>1</v>
      </c>
      <c r="AM14" s="50" t="n">
        <v>4</v>
      </c>
      <c r="AN14" s="50" t="n">
        <v>9</v>
      </c>
      <c r="AO14" s="50" t="n">
        <v>8</v>
      </c>
      <c r="AP14" s="50" t="n">
        <v>50</v>
      </c>
      <c r="AQ14" s="50" t="n">
        <v>8</v>
      </c>
      <c r="AR14" s="50" t="n">
        <v>10</v>
      </c>
      <c r="AS14" s="50" t="n">
        <v>3</v>
      </c>
      <c r="AT14" s="50" t="n">
        <v>15</v>
      </c>
      <c r="AU14" s="50" t="n">
        <v>4</v>
      </c>
      <c r="AV14" s="50" t="n">
        <v>6</v>
      </c>
      <c r="AW14" s="50" t="n">
        <v>14</v>
      </c>
      <c r="AX14" s="50" t="n">
        <v>7</v>
      </c>
      <c r="AY14" s="50" t="n">
        <v>14</v>
      </c>
      <c r="AZ14" s="50" t="n">
        <v>15</v>
      </c>
      <c r="BA14" s="50" t="n">
        <v>10</v>
      </c>
      <c r="BB14" s="50" t="n">
        <v>40</v>
      </c>
      <c r="BC14" s="50" t="n">
        <v>15</v>
      </c>
      <c r="BD14" s="50" t="n">
        <v>10</v>
      </c>
      <c r="BE14" s="50" t="n">
        <v>15</v>
      </c>
      <c r="BF14" s="50" t="n">
        <v>3</v>
      </c>
      <c r="BG14" s="50" t="n">
        <v>9</v>
      </c>
      <c r="BH14" s="50" t="n">
        <v>7</v>
      </c>
      <c r="BI14" s="50" t="n">
        <v>9</v>
      </c>
      <c r="BJ14" s="50" t="n">
        <v>30</v>
      </c>
      <c r="BK14" s="52"/>
    </row>
    <row r="15" customFormat="false" ht="14.9" hidden="false" customHeight="false" outlineLevel="0" collapsed="false">
      <c r="A15" s="48" t="n">
        <v>1</v>
      </c>
      <c r="B15" s="49" t="s">
        <v>77</v>
      </c>
      <c r="C15" s="50"/>
      <c r="D15" s="50"/>
      <c r="E15" s="50"/>
      <c r="F15" s="50"/>
      <c r="G15" s="50"/>
      <c r="H15" s="50" t="n">
        <f aca="false">IFERROR(VLOOKUP('Data Entry'!$B15,Absences!$A$2:$C$11,2,0),"No match")</f>
        <v>0</v>
      </c>
      <c r="I15" s="50" t="n">
        <f aca="false">IFERROR(VLOOKUP('Data Entry'!$B15,Absences!$A$2:$C$11,3,0),"No match")</f>
        <v>0</v>
      </c>
      <c r="J15" s="50"/>
      <c r="K15" s="51" t="n">
        <f aca="false">IFERROR(SUMPRODUCT(PercentageBreakdownCells,$M15:$R15)/SUM(PercentageBreakdownCells),"")</f>
        <v>80.2235294117647</v>
      </c>
      <c r="L15" s="51" t="str">
        <f aca="false">VLOOKUP('Data Entry'!$K15,'Options and Things to Try'!$A$20:$C$32,2,1)</f>
        <v>B-</v>
      </c>
      <c r="M15" s="51" t="n">
        <f aca="false">IFERROR(SUMPRODUCT($S15:$BK15,$S$3:$BK$3,--($S15:$BK15&lt;&gt;"Excused"),--($S$1:$BK$1=M$11))/SUMPRODUCT($S$2:$BK$2,$S$3:$BK$3,--($S15:$BK15&lt;&gt;"Excused"),--($S$1:$BK$1=M$11))*100,"")</f>
        <v>60</v>
      </c>
      <c r="N15" s="51" t="n">
        <f aca="false">IFERROR(SUMPRODUCT($S15:$BK15,$S$3:$BK$3,--($S15:$BK15&lt;&gt;"Excused"),--($S$1:$BK$1=N$11))/SUMPRODUCT($S$2:$BK$2,$S$3:$BK$3,--($S15:$BK15&lt;&gt;"Excused"),--($S$1:$BK$1=N$11))*100,"")</f>
        <v>78.8235294117647</v>
      </c>
      <c r="O15" s="51" t="n">
        <f aca="false">IFERROR(SUMPRODUCT($S15:$BK15,$S$3:$BK$3,--($S15:$BK15&lt;&gt;"Excused"),--($S$1:$BK$1=O$11))/SUMPRODUCT($S$2:$BK$2,$S$3:$BK$3,--($S15:$BK15&lt;&gt;"Excused"),--($S$1:$BK$1=O$11))*100,"")</f>
        <v>84</v>
      </c>
      <c r="P15" s="51" t="n">
        <f aca="false">IFERROR(SUMPRODUCT($S15:$BK15,$S$3:$BK$3,--($S15:$BK15&lt;&gt;"Excused"),--($S$1:$BK$1=P$11))/SUMPRODUCT($S$2:$BK$2,$S$3:$BK$3,--($S15:$BK15&lt;&gt;"Excused"),--($S$1:$BK$1=P$11))*100,"")</f>
        <v>88</v>
      </c>
      <c r="Q15" s="51" t="n">
        <f aca="false">IFERROR(SUMPRODUCT($S15:$BK15,$S$3:$BK$3,--($S15:$BK15&lt;&gt;"Excused"),--($S$1:$BK$1=Q$11))/SUMPRODUCT($S$2:$BK$2,$S$3:$BK$3,--($S15:$BK15&lt;&gt;"Excused"),--($S$1:$BK$1=Q$11))*100,"")</f>
        <v>80</v>
      </c>
      <c r="R15" s="51" t="str">
        <f aca="false">IFERROR(SUMPRODUCT($S15:$BK15,$S$3:$BK$3,--($S15:$BK15&lt;&gt;"Excused"),--($S$1:$BK$1=R$11))/SUMPRODUCT($S$2:$BK$2,$S$3:$BK$3,--($S15:$BK15&lt;&gt;"Excused"),--($S$1:$BK$1=R$11))*100,"")</f>
        <v/>
      </c>
      <c r="S15" s="50" t="n">
        <v>10</v>
      </c>
      <c r="T15" s="50" t="n">
        <v>9</v>
      </c>
      <c r="U15" s="50" t="n">
        <v>5</v>
      </c>
      <c r="V15" s="50" t="n">
        <v>4</v>
      </c>
      <c r="W15" s="50" t="n">
        <v>15</v>
      </c>
      <c r="X15" s="50" t="n">
        <v>12</v>
      </c>
      <c r="Y15" s="50" t="n">
        <v>15</v>
      </c>
      <c r="Z15" s="50" t="n">
        <v>15</v>
      </c>
      <c r="AA15" s="50" t="n">
        <v>7</v>
      </c>
      <c r="AB15" s="50" t="n">
        <v>40</v>
      </c>
      <c r="AC15" s="50" t="n">
        <v>9</v>
      </c>
      <c r="AD15" s="50" t="n">
        <v>13</v>
      </c>
      <c r="AE15" s="50" t="n">
        <v>3</v>
      </c>
      <c r="AF15" s="50" t="n">
        <v>10</v>
      </c>
      <c r="AG15" s="50" t="n">
        <v>15</v>
      </c>
      <c r="AH15" s="50" t="n">
        <v>2</v>
      </c>
      <c r="AI15" s="50" t="n">
        <v>10</v>
      </c>
      <c r="AJ15" s="50" t="n">
        <v>4</v>
      </c>
      <c r="AK15" s="50" t="n">
        <v>15</v>
      </c>
      <c r="AL15" s="50" t="n">
        <v>3</v>
      </c>
      <c r="AM15" s="50" t="n">
        <v>4</v>
      </c>
      <c r="AN15" s="50" t="n">
        <v>10</v>
      </c>
      <c r="AO15" s="50" t="n">
        <v>10</v>
      </c>
      <c r="AP15" s="50" t="n">
        <v>46</v>
      </c>
      <c r="AQ15" s="50" t="n">
        <v>9</v>
      </c>
      <c r="AR15" s="50" t="n">
        <v>9</v>
      </c>
      <c r="AS15" s="50" t="n">
        <v>3</v>
      </c>
      <c r="AT15" s="50" t="n">
        <v>15</v>
      </c>
      <c r="AU15" s="50" t="n">
        <v>2</v>
      </c>
      <c r="AV15" s="50" t="n">
        <v>6</v>
      </c>
      <c r="AW15" s="50" t="n">
        <v>9</v>
      </c>
      <c r="AX15" s="50" t="n">
        <v>5</v>
      </c>
      <c r="AY15" s="50" t="n">
        <v>11</v>
      </c>
      <c r="AZ15" s="50" t="n">
        <v>15</v>
      </c>
      <c r="BA15" s="50" t="n">
        <v>10</v>
      </c>
      <c r="BB15" s="50" t="n">
        <v>40</v>
      </c>
      <c r="BC15" s="50" t="n">
        <v>13</v>
      </c>
      <c r="BD15" s="50" t="n">
        <v>9</v>
      </c>
      <c r="BE15" s="50" t="n">
        <v>8</v>
      </c>
      <c r="BF15" s="50" t="n">
        <v>3</v>
      </c>
      <c r="BG15" s="50" t="n">
        <v>9</v>
      </c>
      <c r="BH15" s="50" t="n">
        <v>8</v>
      </c>
      <c r="BI15" s="50" t="n">
        <v>8</v>
      </c>
      <c r="BJ15" s="50" t="n">
        <v>24</v>
      </c>
      <c r="BK15" s="53"/>
    </row>
    <row r="16" customFormat="false" ht="14.9" hidden="false" customHeight="false" outlineLevel="0" collapsed="false">
      <c r="A16" s="48" t="n">
        <v>1</v>
      </c>
      <c r="B16" s="49" t="s">
        <v>78</v>
      </c>
      <c r="C16" s="50"/>
      <c r="D16" s="50"/>
      <c r="E16" s="50"/>
      <c r="F16" s="50"/>
      <c r="G16" s="50"/>
      <c r="H16" s="50" t="n">
        <f aca="false">IFERROR(VLOOKUP('Data Entry'!$B16,Absences!$A$2:$C$11,2,0),"No match")</f>
        <v>0</v>
      </c>
      <c r="I16" s="50" t="n">
        <f aca="false">IFERROR(VLOOKUP('Data Entry'!$B16,Absences!$A$2:$C$11,3,0),"No match")</f>
        <v>0</v>
      </c>
      <c r="J16" s="50"/>
      <c r="K16" s="51" t="n">
        <f aca="false">IFERROR(SUMPRODUCT(PercentageBreakdownCells,$M16:$R16)/SUM(PercentageBreakdownCells),"")</f>
        <v>86.5081232492997</v>
      </c>
      <c r="L16" s="51" t="str">
        <f aca="false">VLOOKUP('Data Entry'!$K16,'Options and Things to Try'!$A$20:$C$32,2,1)</f>
        <v>B+</v>
      </c>
      <c r="M16" s="51" t="n">
        <f aca="false">IFERROR(SUMPRODUCT($S16:$BK16,$S$3:$BK$3,--($S16:$BK16&lt;&gt;"Excused"),--($S$1:$BK$1=M$11))/SUMPRODUCT($S$2:$BK$2,$S$3:$BK$3,--($S16:$BK16&lt;&gt;"Excused"),--($S$1:$BK$1=M$11))*100,"")</f>
        <v>72.3809523809524</v>
      </c>
      <c r="N16" s="51" t="n">
        <f aca="false">IFERROR(SUMPRODUCT($S16:$BK16,$S$3:$BK$3,--($S16:$BK16&lt;&gt;"Excused"),--($S$1:$BK$1=N$11))/SUMPRODUCT($S$2:$BK$2,$S$3:$BK$3,--($S16:$BK16&lt;&gt;"Excused"),--($S$1:$BK$1=N$11))*100,"")</f>
        <v>74.1176470588235</v>
      </c>
      <c r="O16" s="51" t="n">
        <f aca="false">IFERROR(SUMPRODUCT($S16:$BK16,$S$3:$BK$3,--($S16:$BK16&lt;&gt;"Excused"),--($S$1:$BK$1=O$11))/SUMPRODUCT($S$2:$BK$2,$S$3:$BK$3,--($S16:$BK16&lt;&gt;"Excused"),--($S$1:$BK$1=O$11))*100,"")</f>
        <v>86.6666666666667</v>
      </c>
      <c r="P16" s="51" t="n">
        <f aca="false">IFERROR(SUMPRODUCT($S16:$BK16,$S$3:$BK$3,--($S16:$BK16&lt;&gt;"Excused"),--($S$1:$BK$1=P$11))/SUMPRODUCT($S$2:$BK$2,$S$3:$BK$3,--($S16:$BK16&lt;&gt;"Excused"),--($S$1:$BK$1=P$11))*100,"")</f>
        <v>92</v>
      </c>
      <c r="Q16" s="51" t="n">
        <f aca="false">IFERROR(SUMPRODUCT($S16:$BK16,$S$3:$BK$3,--($S16:$BK16&lt;&gt;"Excused"),--($S$1:$BK$1=Q$11))/SUMPRODUCT($S$2:$BK$2,$S$3:$BK$3,--($S16:$BK16&lt;&gt;"Excused"),--($S$1:$BK$1=Q$11))*100,"")</f>
        <v>96.6666666666667</v>
      </c>
      <c r="R16" s="51" t="str">
        <f aca="false">IFERROR(SUMPRODUCT($S16:$BK16,$S$3:$BK$3,--($S16:$BK16&lt;&gt;"Excused"),--($S$1:$BK$1=R$11))/SUMPRODUCT($S$2:$BK$2,$S$3:$BK$3,--($S16:$BK16&lt;&gt;"Excused"),--($S$1:$BK$1=R$11))*100,"")</f>
        <v/>
      </c>
      <c r="S16" s="50" t="n">
        <v>7</v>
      </c>
      <c r="T16" s="50" t="n">
        <v>10</v>
      </c>
      <c r="U16" s="50" t="n">
        <v>11</v>
      </c>
      <c r="V16" s="50" t="n">
        <v>5</v>
      </c>
      <c r="W16" s="50" t="n">
        <v>8</v>
      </c>
      <c r="X16" s="50" t="n">
        <v>12</v>
      </c>
      <c r="Y16" s="50" t="n">
        <v>7</v>
      </c>
      <c r="Z16" s="50" t="n">
        <v>12</v>
      </c>
      <c r="AA16" s="50" t="n">
        <v>10</v>
      </c>
      <c r="AB16" s="50" t="n">
        <v>39</v>
      </c>
      <c r="AC16" s="50" t="n">
        <v>10</v>
      </c>
      <c r="AD16" s="50" t="n">
        <v>13</v>
      </c>
      <c r="AE16" s="50" t="n">
        <v>5</v>
      </c>
      <c r="AF16" s="50" t="n">
        <v>10</v>
      </c>
      <c r="AG16" s="50" t="n">
        <v>15</v>
      </c>
      <c r="AH16" s="50" t="n">
        <v>0</v>
      </c>
      <c r="AI16" s="50" t="n">
        <v>10</v>
      </c>
      <c r="AJ16" s="50" t="n">
        <v>4</v>
      </c>
      <c r="AK16" s="50" t="n">
        <v>14</v>
      </c>
      <c r="AL16" s="50" t="n">
        <v>8</v>
      </c>
      <c r="AM16" s="50" t="n">
        <v>9</v>
      </c>
      <c r="AN16" s="50" t="n">
        <v>10</v>
      </c>
      <c r="AO16" s="50" t="n">
        <v>10</v>
      </c>
      <c r="AP16" s="50" t="n">
        <v>41</v>
      </c>
      <c r="AQ16" s="50" t="n">
        <v>10</v>
      </c>
      <c r="AR16" s="50" t="n">
        <v>13</v>
      </c>
      <c r="AS16" s="50" t="n">
        <v>3</v>
      </c>
      <c r="AT16" s="50" t="n">
        <v>13</v>
      </c>
      <c r="AU16" s="50" t="n">
        <v>1</v>
      </c>
      <c r="AV16" s="50" t="n">
        <v>4</v>
      </c>
      <c r="AW16" s="50" t="n">
        <v>13</v>
      </c>
      <c r="AX16" s="50" t="n">
        <v>6</v>
      </c>
      <c r="AY16" s="50" t="n">
        <v>15</v>
      </c>
      <c r="AZ16" s="50" t="n">
        <v>15</v>
      </c>
      <c r="BA16" s="50" t="n">
        <v>9</v>
      </c>
      <c r="BB16" s="50" t="n">
        <v>50</v>
      </c>
      <c r="BC16" s="50" t="n">
        <v>15</v>
      </c>
      <c r="BD16" s="50" t="n">
        <v>9</v>
      </c>
      <c r="BE16" s="50" t="n">
        <v>2</v>
      </c>
      <c r="BF16" s="50" t="n">
        <v>3</v>
      </c>
      <c r="BG16" s="50" t="n">
        <v>8</v>
      </c>
      <c r="BH16" s="50" t="n">
        <v>8</v>
      </c>
      <c r="BI16" s="50" t="n">
        <v>10</v>
      </c>
      <c r="BJ16" s="50" t="n">
        <v>29</v>
      </c>
      <c r="BK16" s="52"/>
    </row>
    <row r="17" customFormat="false" ht="14.9" hidden="false" customHeight="false" outlineLevel="0" collapsed="false">
      <c r="A17" s="48" t="n">
        <v>1</v>
      </c>
      <c r="B17" s="49" t="s">
        <v>79</v>
      </c>
      <c r="C17" s="50"/>
      <c r="D17" s="50"/>
      <c r="E17" s="50"/>
      <c r="F17" s="50"/>
      <c r="G17" s="50"/>
      <c r="H17" s="50" t="n">
        <f aca="false">IFERROR(VLOOKUP('Data Entry'!$B17,Absences!$A$2:$C$11,2,0),"No match")</f>
        <v>0</v>
      </c>
      <c r="I17" s="50" t="n">
        <f aca="false">IFERROR(VLOOKUP('Data Entry'!$B17,Absences!$A$2:$C$11,3,0),"No match")</f>
        <v>0</v>
      </c>
      <c r="J17" s="50"/>
      <c r="K17" s="51" t="n">
        <f aca="false">IFERROR(SUMPRODUCT(PercentageBreakdownCells,$M17:$R17)/SUM(PercentageBreakdownCells),"")</f>
        <v>83.7872549019608</v>
      </c>
      <c r="L17" s="51" t="str">
        <f aca="false">VLOOKUP('Data Entry'!$K17,'Options and Things to Try'!$A$20:$C$32,2,1)</f>
        <v>B</v>
      </c>
      <c r="M17" s="51" t="n">
        <f aca="false">IFERROR(SUMPRODUCT($S17:$BK17,$S$3:$BK$3,--($S17:$BK17&lt;&gt;"Excused"),--($S$1:$BK$1=M$11))/SUMPRODUCT($S$2:$BK$2,$S$3:$BK$3,--($S17:$BK17&lt;&gt;"Excused"),--($S$1:$BK$1=M$11))*100,"")</f>
        <v>80</v>
      </c>
      <c r="N17" s="51" t="n">
        <f aca="false">IFERROR(SUMPRODUCT($S17:$BK17,$S$3:$BK$3,--($S17:$BK17&lt;&gt;"Excused"),--($S$1:$BK$1=N$11))/SUMPRODUCT($S$2:$BK$2,$S$3:$BK$3,--($S17:$BK17&lt;&gt;"Excused"),--($S$1:$BK$1=N$11))*100,"")</f>
        <v>76.4705882352941</v>
      </c>
      <c r="O17" s="51" t="n">
        <f aca="false">IFERROR(SUMPRODUCT($S17:$BK17,$S$3:$BK$3,--($S17:$BK17&lt;&gt;"Excused"),--($S$1:$BK$1=O$11))/SUMPRODUCT($S$2:$BK$2,$S$3:$BK$3,--($S17:$BK17&lt;&gt;"Excused"),--($S$1:$BK$1=O$11))*100,"")</f>
        <v>79.3333333333333</v>
      </c>
      <c r="P17" s="51" t="n">
        <f aca="false">IFERROR(SUMPRODUCT($S17:$BK17,$S$3:$BK$3,--($S17:$BK17&lt;&gt;"Excused"),--($S$1:$BK$1=P$11))/SUMPRODUCT($S$2:$BK$2,$S$3:$BK$3,--($S17:$BK17&lt;&gt;"Excused"),--($S$1:$BK$1=P$11))*100,"")</f>
        <v>85</v>
      </c>
      <c r="Q17" s="51" t="n">
        <f aca="false">IFERROR(SUMPRODUCT($S17:$BK17,$S$3:$BK$3,--($S17:$BK17&lt;&gt;"Excused"),--($S$1:$BK$1=Q$11))/SUMPRODUCT($S$2:$BK$2,$S$3:$BK$3,--($S17:$BK17&lt;&gt;"Excused"),--($S$1:$BK$1=Q$11))*100,"")</f>
        <v>93.3333333333333</v>
      </c>
      <c r="R17" s="51" t="str">
        <f aca="false">IFERROR(SUMPRODUCT($S17:$BK17,$S$3:$BK$3,--($S17:$BK17&lt;&gt;"Excused"),--($S$1:$BK$1=R$11))/SUMPRODUCT($S$2:$BK$2,$S$3:$BK$3,--($S17:$BK17&lt;&gt;"Excused"),--($S$1:$BK$1=R$11))*100,"")</f>
        <v/>
      </c>
      <c r="S17" s="50" t="n">
        <v>14</v>
      </c>
      <c r="T17" s="50" t="n">
        <v>9</v>
      </c>
      <c r="U17" s="50" t="n">
        <v>8</v>
      </c>
      <c r="V17" s="50" t="n">
        <v>4</v>
      </c>
      <c r="W17" s="50" t="n">
        <v>6</v>
      </c>
      <c r="X17" s="50" t="n">
        <v>12</v>
      </c>
      <c r="Y17" s="50" t="n">
        <v>7</v>
      </c>
      <c r="Z17" s="50" t="n">
        <v>15</v>
      </c>
      <c r="AA17" s="50" t="n">
        <v>10</v>
      </c>
      <c r="AB17" s="50" t="n">
        <v>36</v>
      </c>
      <c r="AC17" s="50" t="n">
        <v>10</v>
      </c>
      <c r="AD17" s="50" t="n">
        <v>15</v>
      </c>
      <c r="AE17" s="50" t="n">
        <v>9</v>
      </c>
      <c r="AF17" s="50" t="n">
        <v>7</v>
      </c>
      <c r="AG17" s="50" t="n">
        <v>15</v>
      </c>
      <c r="AH17" s="50" t="n">
        <v>2</v>
      </c>
      <c r="AI17" s="50" t="n">
        <v>9</v>
      </c>
      <c r="AJ17" s="50" t="n">
        <v>5</v>
      </c>
      <c r="AK17" s="50" t="n">
        <v>13</v>
      </c>
      <c r="AL17" s="50" t="n">
        <v>10</v>
      </c>
      <c r="AM17" s="50" t="n">
        <v>10</v>
      </c>
      <c r="AN17" s="50" t="n">
        <v>9</v>
      </c>
      <c r="AO17" s="50" t="n">
        <v>9</v>
      </c>
      <c r="AP17" s="50" t="n">
        <v>41</v>
      </c>
      <c r="AQ17" s="50" t="n">
        <v>9</v>
      </c>
      <c r="AR17" s="50" t="n">
        <v>8</v>
      </c>
      <c r="AS17" s="50" t="n">
        <v>1</v>
      </c>
      <c r="AT17" s="50" t="n">
        <v>15</v>
      </c>
      <c r="AU17" s="50" t="n">
        <v>1</v>
      </c>
      <c r="AV17" s="50" t="n">
        <v>8</v>
      </c>
      <c r="AW17" s="50" t="n">
        <v>12</v>
      </c>
      <c r="AX17" s="50" t="n">
        <v>6</v>
      </c>
      <c r="AY17" s="50" t="n">
        <v>11</v>
      </c>
      <c r="AZ17" s="50" t="n">
        <v>14</v>
      </c>
      <c r="BA17" s="50" t="n">
        <v>9</v>
      </c>
      <c r="BB17" s="50" t="n">
        <v>42</v>
      </c>
      <c r="BC17" s="50" t="n">
        <v>13</v>
      </c>
      <c r="BD17" s="50" t="n">
        <v>10</v>
      </c>
      <c r="BE17" s="50" t="n">
        <v>9</v>
      </c>
      <c r="BF17" s="50" t="n">
        <v>4</v>
      </c>
      <c r="BG17" s="50" t="n">
        <v>8</v>
      </c>
      <c r="BH17" s="50" t="n">
        <v>9</v>
      </c>
      <c r="BI17" s="50" t="n">
        <v>9</v>
      </c>
      <c r="BJ17" s="50" t="n">
        <v>28</v>
      </c>
      <c r="BK17" s="52"/>
    </row>
    <row r="18" customFormat="false" ht="14.9" hidden="false" customHeight="false" outlineLevel="0" collapsed="false">
      <c r="A18" s="48" t="n">
        <v>1</v>
      </c>
      <c r="B18" s="49" t="s">
        <v>80</v>
      </c>
      <c r="C18" s="50"/>
      <c r="D18" s="50"/>
      <c r="E18" s="50"/>
      <c r="F18" s="50"/>
      <c r="G18" s="50"/>
      <c r="H18" s="50" t="n">
        <f aca="false">IFERROR(VLOOKUP('Data Entry'!$B18,Absences!$A$2:$C$11,2,0),"No match")</f>
        <v>0</v>
      </c>
      <c r="I18" s="50" t="n">
        <f aca="false">IFERROR(VLOOKUP('Data Entry'!$B18,Absences!$A$2:$C$11,3,0),"No match")</f>
        <v>0</v>
      </c>
      <c r="J18" s="50"/>
      <c r="K18" s="51" t="n">
        <f aca="false">IFERROR(SUMPRODUCT(PercentageBreakdownCells,$M18:$R18)/SUM(PercentageBreakdownCells),"")</f>
        <v>84.7556022408964</v>
      </c>
      <c r="L18" s="51" t="str">
        <f aca="false">VLOOKUP('Data Entry'!$K18,'Options and Things to Try'!$A$20:$C$32,2,1)</f>
        <v>B</v>
      </c>
      <c r="M18" s="51" t="n">
        <f aca="false">IFERROR(SUMPRODUCT($S18:$BK18,$S$3:$BK$3,--($S18:$BK18&lt;&gt;"Excused"),--($S$1:$BK$1=M$11))/SUMPRODUCT($S$2:$BK$2,$S$3:$BK$3,--($S18:$BK18&lt;&gt;"Excused"),--($S$1:$BK$1=M$11))*100,"")</f>
        <v>87.6190476190476</v>
      </c>
      <c r="N18" s="51" t="n">
        <f aca="false">IFERROR(SUMPRODUCT($S18:$BK18,$S$3:$BK$3,--($S18:$BK18&lt;&gt;"Excused"),--($S$1:$BK$1=N$11))/SUMPRODUCT($S$2:$BK$2,$S$3:$BK$3,--($S18:$BK18&lt;&gt;"Excused"),--($S$1:$BK$1=N$11))*100,"")</f>
        <v>76.8627450980392</v>
      </c>
      <c r="O18" s="51" t="n">
        <f aca="false">IFERROR(SUMPRODUCT($S18:$BK18,$S$3:$BK$3,--($S18:$BK18&lt;&gt;"Excused"),--($S$1:$BK$1=O$11))/SUMPRODUCT($S$2:$BK$2,$S$3:$BK$3,--($S18:$BK18&lt;&gt;"Excused"),--($S$1:$BK$1=O$11))*100,"")</f>
        <v>81.3333333333333</v>
      </c>
      <c r="P18" s="51" t="n">
        <f aca="false">IFERROR(SUMPRODUCT($S18:$BK18,$S$3:$BK$3,--($S18:$BK18&lt;&gt;"Excused"),--($S$1:$BK$1=P$11))/SUMPRODUCT($S$2:$BK$2,$S$3:$BK$3,--($S18:$BK18&lt;&gt;"Excused"),--($S$1:$BK$1=P$11))*100,"")</f>
        <v>93</v>
      </c>
      <c r="Q18" s="51" t="n">
        <f aca="false">IFERROR(SUMPRODUCT($S18:$BK18,$S$3:$BK$3,--($S18:$BK18&lt;&gt;"Excused"),--($S$1:$BK$1=Q$11))/SUMPRODUCT($S$2:$BK$2,$S$3:$BK$3,--($S18:$BK18&lt;&gt;"Excused"),--($S$1:$BK$1=Q$11))*100,"")</f>
        <v>76.6666666666667</v>
      </c>
      <c r="R18" s="51" t="str">
        <f aca="false">IFERROR(SUMPRODUCT($S18:$BK18,$S$3:$BK$3,--($S18:$BK18&lt;&gt;"Excused"),--($S$1:$BK$1=R$11))/SUMPRODUCT($S$2:$BK$2,$S$3:$BK$3,--($S18:$BK18&lt;&gt;"Excused"),--($S$1:$BK$1=R$11))*100,"")</f>
        <v/>
      </c>
      <c r="S18" s="50" t="n">
        <v>11</v>
      </c>
      <c r="T18" s="50" t="n">
        <v>9</v>
      </c>
      <c r="U18" s="50" t="n">
        <v>11</v>
      </c>
      <c r="V18" s="50" t="n">
        <v>4</v>
      </c>
      <c r="W18" s="50" t="n">
        <v>13</v>
      </c>
      <c r="X18" s="50" t="n">
        <v>14</v>
      </c>
      <c r="Y18" s="50" t="n">
        <v>14</v>
      </c>
      <c r="Z18" s="50" t="n">
        <v>12</v>
      </c>
      <c r="AA18" s="50" t="n">
        <v>10</v>
      </c>
      <c r="AB18" s="50" t="n">
        <v>41</v>
      </c>
      <c r="AC18" s="50" t="n">
        <v>10</v>
      </c>
      <c r="AD18" s="50" t="n">
        <v>13</v>
      </c>
      <c r="AE18" s="50" t="n">
        <v>10</v>
      </c>
      <c r="AF18" s="50" t="n">
        <v>9</v>
      </c>
      <c r="AG18" s="50" t="n">
        <v>15</v>
      </c>
      <c r="AH18" s="50" t="n">
        <v>3</v>
      </c>
      <c r="AI18" s="50" t="n">
        <v>10</v>
      </c>
      <c r="AJ18" s="50" t="n">
        <v>5</v>
      </c>
      <c r="AK18" s="50" t="n">
        <v>9</v>
      </c>
      <c r="AL18" s="50" t="n">
        <v>10</v>
      </c>
      <c r="AM18" s="50" t="n">
        <v>10</v>
      </c>
      <c r="AN18" s="50" t="n">
        <v>10</v>
      </c>
      <c r="AO18" s="50" t="n">
        <v>9</v>
      </c>
      <c r="AP18" s="50" t="n">
        <v>37</v>
      </c>
      <c r="AQ18" s="50" t="n">
        <v>10</v>
      </c>
      <c r="AR18" s="50" t="n">
        <v>8</v>
      </c>
      <c r="AS18" s="50" t="n">
        <v>10</v>
      </c>
      <c r="AT18" s="50" t="n">
        <v>12</v>
      </c>
      <c r="AU18" s="50" t="n">
        <v>1</v>
      </c>
      <c r="AV18" s="50" t="n">
        <v>8</v>
      </c>
      <c r="AW18" s="50" t="n">
        <v>12</v>
      </c>
      <c r="AX18" s="50" t="n">
        <v>9</v>
      </c>
      <c r="AY18" s="50" t="n">
        <v>12</v>
      </c>
      <c r="AZ18" s="50" t="n">
        <v>15</v>
      </c>
      <c r="BA18" s="50" t="n">
        <v>10</v>
      </c>
      <c r="BB18" s="50" t="n">
        <v>44</v>
      </c>
      <c r="BC18" s="50" t="n">
        <v>15</v>
      </c>
      <c r="BD18" s="50" t="n">
        <v>10</v>
      </c>
      <c r="BE18" s="50" t="n">
        <v>2</v>
      </c>
      <c r="BF18" s="50" t="n">
        <v>0</v>
      </c>
      <c r="BG18" s="50" t="n">
        <v>9</v>
      </c>
      <c r="BH18" s="50" t="n">
        <v>9</v>
      </c>
      <c r="BI18" s="50" t="n">
        <v>8</v>
      </c>
      <c r="BJ18" s="50" t="n">
        <v>23</v>
      </c>
      <c r="BK18" s="52"/>
    </row>
    <row r="19" customFormat="false" ht="14.9" hidden="false" customHeight="false" outlineLevel="0" collapsed="false">
      <c r="A19" s="48" t="n">
        <v>1</v>
      </c>
      <c r="B19" s="49" t="s">
        <v>81</v>
      </c>
      <c r="C19" s="50"/>
      <c r="D19" s="50"/>
      <c r="E19" s="50"/>
      <c r="F19" s="50"/>
      <c r="G19" s="50"/>
      <c r="H19" s="50" t="n">
        <f aca="false">IFERROR(VLOOKUP('Data Entry'!$B19,Absences!$A$2:$C$11,2,0),"No match")</f>
        <v>0</v>
      </c>
      <c r="I19" s="50" t="n">
        <f aca="false">IFERROR(VLOOKUP('Data Entry'!$B19,Absences!$A$2:$C$11,3,0),"No match")</f>
        <v>0</v>
      </c>
      <c r="J19" s="50"/>
      <c r="K19" s="51" t="n">
        <f aca="false">IFERROR(SUMPRODUCT(PercentageBreakdownCells,$M19:$R19)/SUM(PercentageBreakdownCells),"")</f>
        <v>90.1767507002801</v>
      </c>
      <c r="L19" s="51" t="str">
        <f aca="false">VLOOKUP('Data Entry'!$K19,'Options and Things to Try'!$A$20:$C$32,2,1)</f>
        <v>A-</v>
      </c>
      <c r="M19" s="51" t="n">
        <f aca="false">IFERROR(SUMPRODUCT($S19:$BK19,$S$3:$BK$3,--($S19:$BK19&lt;&gt;"Excused"),--($S$1:$BK$1=M$11))/SUMPRODUCT($S$2:$BK$2,$S$3:$BK$3,--($S19:$BK19&lt;&gt;"Excused"),--($S$1:$BK$1=M$11))*100,"")</f>
        <v>85.7142857142857</v>
      </c>
      <c r="N19" s="51" t="n">
        <f aca="false">IFERROR(SUMPRODUCT($S19:$BK19,$S$3:$BK$3,--($S19:$BK19&lt;&gt;"Excused"),--($S$1:$BK$1=N$11))/SUMPRODUCT($S$2:$BK$2,$S$3:$BK$3,--($S19:$BK19&lt;&gt;"Excused"),--($S$1:$BK$1=N$11))*100,"")</f>
        <v>82.3529411764706</v>
      </c>
      <c r="O19" s="51" t="n">
        <f aca="false">IFERROR(SUMPRODUCT($S19:$BK19,$S$3:$BK$3,--($S19:$BK19&lt;&gt;"Excused"),--($S$1:$BK$1=O$11))/SUMPRODUCT($S$2:$BK$2,$S$3:$BK$3,--($S19:$BK19&lt;&gt;"Excused"),--($S$1:$BK$1=O$11))*100,"")</f>
        <v>89.3333333333333</v>
      </c>
      <c r="P19" s="51" t="n">
        <f aca="false">IFERROR(SUMPRODUCT($S19:$BK19,$S$3:$BK$3,--($S19:$BK19&lt;&gt;"Excused"),--($S$1:$BK$1=P$11))/SUMPRODUCT($S$2:$BK$2,$S$3:$BK$3,--($S19:$BK19&lt;&gt;"Excused"),--($S$1:$BK$1=P$11))*100,"")</f>
        <v>94</v>
      </c>
      <c r="Q19" s="51" t="n">
        <f aca="false">IFERROR(SUMPRODUCT($S19:$BK19,$S$3:$BK$3,--($S19:$BK19&lt;&gt;"Excused"),--($S$1:$BK$1=Q$11))/SUMPRODUCT($S$2:$BK$2,$S$3:$BK$3,--($S19:$BK19&lt;&gt;"Excused"),--($S$1:$BK$1=Q$11))*100,"")</f>
        <v>93.3333333333333</v>
      </c>
      <c r="R19" s="51" t="str">
        <f aca="false">IFERROR(SUMPRODUCT($S19:$BK19,$S$3:$BK$3,--($S19:$BK19&lt;&gt;"Excused"),--($S$1:$BK$1=R$11))/SUMPRODUCT($S$2:$BK$2,$S$3:$BK$3,--($S19:$BK19&lt;&gt;"Excused"),--($S$1:$BK$1=R$11))*100,"")</f>
        <v/>
      </c>
      <c r="S19" s="50" t="n">
        <v>7</v>
      </c>
      <c r="T19" s="50" t="n">
        <v>10</v>
      </c>
      <c r="U19" s="50" t="n">
        <v>5</v>
      </c>
      <c r="V19" s="50" t="n">
        <v>4</v>
      </c>
      <c r="W19" s="50" t="n">
        <v>6</v>
      </c>
      <c r="X19" s="50" t="n">
        <v>14</v>
      </c>
      <c r="Y19" s="50" t="n">
        <v>10</v>
      </c>
      <c r="Z19" s="50" t="n">
        <v>8</v>
      </c>
      <c r="AA19" s="50" t="n">
        <v>9</v>
      </c>
      <c r="AB19" s="50" t="n">
        <v>41</v>
      </c>
      <c r="AC19" s="50" t="n">
        <v>10</v>
      </c>
      <c r="AD19" s="50" t="n">
        <v>15</v>
      </c>
      <c r="AE19" s="50" t="n">
        <v>9</v>
      </c>
      <c r="AF19" s="50" t="n">
        <v>9</v>
      </c>
      <c r="AG19" s="50" t="n">
        <v>15</v>
      </c>
      <c r="AH19" s="50" t="n">
        <v>1</v>
      </c>
      <c r="AI19" s="50" t="n">
        <v>9</v>
      </c>
      <c r="AJ19" s="50" t="n">
        <v>4</v>
      </c>
      <c r="AK19" s="50" t="n">
        <v>11</v>
      </c>
      <c r="AL19" s="50" t="n">
        <v>10</v>
      </c>
      <c r="AM19" s="50" t="n">
        <v>9</v>
      </c>
      <c r="AN19" s="50" t="n">
        <v>10</v>
      </c>
      <c r="AO19" s="50" t="n">
        <v>9</v>
      </c>
      <c r="AP19" s="50" t="n">
        <v>43</v>
      </c>
      <c r="AQ19" s="50" t="n">
        <v>10</v>
      </c>
      <c r="AR19" s="50" t="n">
        <v>15</v>
      </c>
      <c r="AS19" s="50" t="n">
        <v>9</v>
      </c>
      <c r="AT19" s="50" t="n">
        <v>15</v>
      </c>
      <c r="AU19" s="50" t="n">
        <v>5</v>
      </c>
      <c r="AV19" s="50" t="n">
        <v>15</v>
      </c>
      <c r="AW19" s="50" t="n">
        <v>15</v>
      </c>
      <c r="AX19" s="50" t="n">
        <v>10</v>
      </c>
      <c r="AY19" s="50" t="n">
        <v>15</v>
      </c>
      <c r="AZ19" s="50" t="n">
        <v>15</v>
      </c>
      <c r="BA19" s="50" t="n">
        <v>10</v>
      </c>
      <c r="BB19" s="50" t="n">
        <v>50</v>
      </c>
      <c r="BC19" s="50" t="n">
        <v>15</v>
      </c>
      <c r="BD19" s="50" t="n">
        <v>9</v>
      </c>
      <c r="BE19" s="50" t="n">
        <v>14</v>
      </c>
      <c r="BF19" s="50" t="n">
        <v>1</v>
      </c>
      <c r="BG19" s="50" t="n">
        <v>8</v>
      </c>
      <c r="BH19" s="50" t="n">
        <v>9</v>
      </c>
      <c r="BI19" s="50" t="n">
        <v>10</v>
      </c>
      <c r="BJ19" s="50" t="n">
        <v>28</v>
      </c>
      <c r="BK19" s="52"/>
    </row>
    <row r="20" customFormat="false" ht="14.9" hidden="false" customHeight="false" outlineLevel="0" collapsed="false">
      <c r="A20" s="54" t="n">
        <v>1</v>
      </c>
      <c r="B20" s="55" t="s">
        <v>82</v>
      </c>
      <c r="C20" s="56"/>
      <c r="D20" s="56"/>
      <c r="E20" s="56"/>
      <c r="F20" s="56"/>
      <c r="G20" s="56"/>
      <c r="H20" s="56" t="n">
        <f aca="false">IFERROR(VLOOKUP('Data Entry'!$B20,Absences!$A$2:$C$11,2,0),"No match")</f>
        <v>0</v>
      </c>
      <c r="I20" s="56" t="n">
        <f aca="false">IFERROR(VLOOKUP('Data Entry'!$B20,Absences!$A$2:$C$11,3,0),"No match")</f>
        <v>0</v>
      </c>
      <c r="J20" s="56"/>
      <c r="K20" s="51" t="n">
        <f aca="false">IFERROR(SUMPRODUCT(PercentageBreakdownCells,$M20:$R20)/SUM(PercentageBreakdownCells),"")</f>
        <v>92.2634453781513</v>
      </c>
      <c r="L20" s="51" t="str">
        <f aca="false">VLOOKUP('Data Entry'!$K20,'Options and Things to Try'!$A$20:$C$32,2,1)</f>
        <v>A-</v>
      </c>
      <c r="M20" s="51" t="n">
        <f aca="false">IFERROR(SUMPRODUCT($S20:$BK20,$S$3:$BK$3,--($S20:$BK20&lt;&gt;"Excused"),--($S$1:$BK$1=M$11))/SUMPRODUCT($S$2:$BK$2,$S$3:$BK$3,--($S20:$BK20&lt;&gt;"Excused"),--($S$1:$BK$1=M$11))*100,"")</f>
        <v>94.2857142857143</v>
      </c>
      <c r="N20" s="51" t="n">
        <f aca="false">IFERROR(SUMPRODUCT($S20:$BK20,$S$3:$BK$3,--($S20:$BK20&lt;&gt;"Excused"),--($S$1:$BK$1=N$11))/SUMPRODUCT($S$2:$BK$2,$S$3:$BK$3,--($S20:$BK20&lt;&gt;"Excused"),--($S$1:$BK$1=N$11))*100,"")</f>
        <v>83.1372549019608</v>
      </c>
      <c r="O20" s="51" t="n">
        <f aca="false">IFERROR(SUMPRODUCT($S20:$BK20,$S$3:$BK$3,--($S20:$BK20&lt;&gt;"Excused"),--($S$1:$BK$1=O$11))/SUMPRODUCT($S$2:$BK$2,$S$3:$BK$3,--($S20:$BK20&lt;&gt;"Excused"),--($S$1:$BK$1=O$11))*100,"")</f>
        <v>82.6666666666667</v>
      </c>
      <c r="P20" s="51" t="n">
        <f aca="false">IFERROR(SUMPRODUCT($S20:$BK20,$S$3:$BK$3,--($S20:$BK20&lt;&gt;"Excused"),--($S$1:$BK$1=P$11))/SUMPRODUCT($S$2:$BK$2,$S$3:$BK$3,--($S20:$BK20&lt;&gt;"Excused"),--($S$1:$BK$1=P$11))*100,"")</f>
        <v>95</v>
      </c>
      <c r="Q20" s="51" t="n">
        <f aca="false">IFERROR(SUMPRODUCT($S20:$BK20,$S$3:$BK$3,--($S20:$BK20&lt;&gt;"Excused"),--($S$1:$BK$1=Q$11))/SUMPRODUCT($S$2:$BK$2,$S$3:$BK$3,--($S20:$BK20&lt;&gt;"Excused"),--($S$1:$BK$1=Q$11))*100,"")</f>
        <v>100</v>
      </c>
      <c r="R20" s="51" t="str">
        <f aca="false">IFERROR(SUMPRODUCT($S20:$BK20,$S$3:$BK$3,--($S20:$BK20&lt;&gt;"Excused"),--($S$1:$BK$1=R$11))/SUMPRODUCT($S$2:$BK$2,$S$3:$BK$3,--($S20:$BK20&lt;&gt;"Excused"),--($S$1:$BK$1=R$11))*100,"")</f>
        <v/>
      </c>
      <c r="S20" s="50" t="n">
        <v>5</v>
      </c>
      <c r="T20" s="50" t="n">
        <v>10</v>
      </c>
      <c r="U20" s="50" t="n">
        <v>5</v>
      </c>
      <c r="V20" s="50" t="n">
        <v>4</v>
      </c>
      <c r="W20" s="50" t="n">
        <v>14</v>
      </c>
      <c r="X20" s="50" t="n">
        <v>15</v>
      </c>
      <c r="Y20" s="50" t="n">
        <v>10</v>
      </c>
      <c r="Z20" s="50" t="n">
        <v>8</v>
      </c>
      <c r="AA20" s="50" t="n">
        <v>10</v>
      </c>
      <c r="AB20" s="50" t="n">
        <v>38</v>
      </c>
      <c r="AC20" s="50" t="n">
        <v>8</v>
      </c>
      <c r="AD20" s="50" t="n">
        <v>13</v>
      </c>
      <c r="AE20" s="50" t="n">
        <v>9</v>
      </c>
      <c r="AF20" s="50" t="n">
        <v>9</v>
      </c>
      <c r="AG20" s="50" t="n">
        <v>15</v>
      </c>
      <c r="AH20" s="50" t="n">
        <v>3</v>
      </c>
      <c r="AI20" s="50" t="n">
        <v>10</v>
      </c>
      <c r="AJ20" s="57" t="n">
        <v>4</v>
      </c>
      <c r="AK20" s="56" t="n">
        <v>8</v>
      </c>
      <c r="AL20" s="50" t="n">
        <v>9</v>
      </c>
      <c r="AM20" s="50" t="n">
        <v>10</v>
      </c>
      <c r="AN20" s="50" t="n">
        <v>9</v>
      </c>
      <c r="AO20" s="50" t="n">
        <v>10</v>
      </c>
      <c r="AP20" s="50" t="n">
        <v>36</v>
      </c>
      <c r="AQ20" s="50" t="n">
        <v>9</v>
      </c>
      <c r="AR20" s="56" t="n">
        <v>14</v>
      </c>
      <c r="AS20" s="50" t="n">
        <v>10</v>
      </c>
      <c r="AT20" s="50" t="n">
        <v>15</v>
      </c>
      <c r="AU20" s="50" t="n">
        <v>5</v>
      </c>
      <c r="AV20" s="50" t="n">
        <v>15</v>
      </c>
      <c r="AW20" s="50" t="n">
        <v>15</v>
      </c>
      <c r="AX20" s="50" t="n">
        <v>10</v>
      </c>
      <c r="AY20" s="50" t="n">
        <v>15</v>
      </c>
      <c r="AZ20" s="50" t="n">
        <v>15</v>
      </c>
      <c r="BA20" s="50" t="n">
        <v>10</v>
      </c>
      <c r="BB20" s="50" t="n">
        <v>50</v>
      </c>
      <c r="BC20" s="50" t="n">
        <v>15</v>
      </c>
      <c r="BD20" s="50" t="n">
        <v>10</v>
      </c>
      <c r="BE20" s="50" t="n">
        <v>15</v>
      </c>
      <c r="BF20" s="50" t="n">
        <v>5</v>
      </c>
      <c r="BG20" s="50" t="n">
        <v>10</v>
      </c>
      <c r="BH20" s="50" t="n">
        <v>10</v>
      </c>
      <c r="BI20" s="50" t="n">
        <v>10</v>
      </c>
      <c r="BJ20" s="50" t="n">
        <v>30</v>
      </c>
      <c r="BK20" s="58"/>
    </row>
    <row r="21" customFormat="false" ht="14.9" hidden="false" customHeight="false" outlineLevel="0" collapsed="false">
      <c r="A21" s="54" t="n">
        <v>1</v>
      </c>
      <c r="B21" s="55" t="s">
        <v>83</v>
      </c>
      <c r="C21" s="56"/>
      <c r="D21" s="56"/>
      <c r="E21" s="56"/>
      <c r="F21" s="56"/>
      <c r="G21" s="56"/>
      <c r="H21" s="56"/>
      <c r="I21" s="56"/>
      <c r="J21" s="56"/>
      <c r="K21" s="51" t="n">
        <f aca="false">IFERROR(SUMPRODUCT(PercentageBreakdownCells,$M21:$R21)/SUM(PercentageBreakdownCells),"")</f>
        <v>84.5361344537815</v>
      </c>
      <c r="L21" s="51" t="str">
        <f aca="false">VLOOKUP('Data Entry'!$K21,'Options and Things to Try'!$A$20:$C$32,2,1)</f>
        <v>B</v>
      </c>
      <c r="M21" s="51" t="n">
        <f aca="false">IFERROR(SUMPRODUCT($S21:$BK21,$S$3:$BK$3,--($S21:$BK21&lt;&gt;"Excused"),--($S$1:$BK$1=M$11))/SUMPRODUCT($S$2:$BK$2,$S$3:$BK$3,--($S21:$BK21&lt;&gt;"Excused"),--($S$1:$BK$1=M$11))*100,"")</f>
        <v>90.4761904761905</v>
      </c>
      <c r="N21" s="51" t="n">
        <f aca="false">IFERROR(SUMPRODUCT($S21:$BK21,$S$3:$BK$3,--($S21:$BK21&lt;&gt;"Excused"),--($S$1:$BK$1=N$11))/SUMPRODUCT($S$2:$BK$2,$S$3:$BK$3,--($S21:$BK21&lt;&gt;"Excused"),--($S$1:$BK$1=N$11))*100,"")</f>
        <v>71.7647058823529</v>
      </c>
      <c r="O21" s="51" t="n">
        <f aca="false">IFERROR(SUMPRODUCT($S21:$BK21,$S$3:$BK$3,--($S21:$BK21&lt;&gt;"Excused"),--($S$1:$BK$1=O$11))/SUMPRODUCT($S$2:$BK$2,$S$3:$BK$3,--($S21:$BK21&lt;&gt;"Excused"),--($S$1:$BK$1=O$11))*100,"")</f>
        <v>70.6666666666667</v>
      </c>
      <c r="P21" s="51" t="n">
        <f aca="false">IFERROR(SUMPRODUCT($S21:$BK21,$S$3:$BK$3,--($S21:$BK21&lt;&gt;"Excused"),--($S$1:$BK$1=P$11))/SUMPRODUCT($S$2:$BK$2,$S$3:$BK$3,--($S21:$BK21&lt;&gt;"Excused"),--($S$1:$BK$1=P$11))*100,"")</f>
        <v>96</v>
      </c>
      <c r="Q21" s="51" t="n">
        <f aca="false">IFERROR(SUMPRODUCT($S21:$BK21,$S$3:$BK$3,--($S21:$BK21&lt;&gt;"Excused"),--($S$1:$BK$1=Q$11))/SUMPRODUCT($S$2:$BK$2,$S$3:$BK$3,--($S21:$BK21&lt;&gt;"Excused"),--($S$1:$BK$1=Q$11))*100,"")</f>
        <v>80</v>
      </c>
      <c r="R21" s="51" t="str">
        <f aca="false">IFERROR(SUMPRODUCT($S21:$BK21,$S$3:$BK$3,--($S21:$BK21&lt;&gt;"Excused"),--($S$1:$BK$1=R$11))/SUMPRODUCT($S$2:$BK$2,$S$3:$BK$3,--($S21:$BK21&lt;&gt;"Excused"),--($S$1:$BK$1=R$11))*100,"")</f>
        <v/>
      </c>
      <c r="S21" s="50" t="n">
        <v>8</v>
      </c>
      <c r="T21" s="50" t="n">
        <v>10</v>
      </c>
      <c r="U21" s="50" t="n">
        <v>6</v>
      </c>
      <c r="V21" s="50" t="n">
        <v>4</v>
      </c>
      <c r="W21" s="50" t="n">
        <v>15</v>
      </c>
      <c r="X21" s="50" t="n">
        <v>15</v>
      </c>
      <c r="Y21" s="50" t="n">
        <v>9</v>
      </c>
      <c r="Z21" s="50" t="n">
        <v>9</v>
      </c>
      <c r="AA21" s="50" t="n">
        <v>10</v>
      </c>
      <c r="AB21" s="50" t="n">
        <v>42</v>
      </c>
      <c r="AC21" s="50" t="n">
        <v>10</v>
      </c>
      <c r="AD21" s="50" t="n">
        <v>12</v>
      </c>
      <c r="AE21" s="50" t="n">
        <v>10</v>
      </c>
      <c r="AF21" s="50" t="n">
        <v>9</v>
      </c>
      <c r="AG21" s="50" t="n">
        <v>15</v>
      </c>
      <c r="AH21" s="50" t="n">
        <v>3</v>
      </c>
      <c r="AI21" s="50" t="n">
        <v>10</v>
      </c>
      <c r="AJ21" s="57" t="n">
        <v>5</v>
      </c>
      <c r="AK21" s="56" t="n">
        <v>8</v>
      </c>
      <c r="AL21" s="50" t="n">
        <v>10</v>
      </c>
      <c r="AM21" s="50" t="n">
        <v>10</v>
      </c>
      <c r="AN21" s="50" t="n">
        <v>9</v>
      </c>
      <c r="AO21" s="50" t="n">
        <v>10</v>
      </c>
      <c r="AP21" s="50" t="n">
        <v>28</v>
      </c>
      <c r="AQ21" s="50" t="n">
        <v>10</v>
      </c>
      <c r="AR21" s="56" t="n">
        <v>10</v>
      </c>
      <c r="AS21" s="50" t="n">
        <v>10</v>
      </c>
      <c r="AT21" s="56" t="n">
        <v>12</v>
      </c>
      <c r="AU21" s="50" t="n">
        <v>0</v>
      </c>
      <c r="AV21" s="56" t="n">
        <v>13</v>
      </c>
      <c r="AW21" s="56" t="n">
        <v>9</v>
      </c>
      <c r="AX21" s="50" t="n">
        <v>9</v>
      </c>
      <c r="AY21" s="56" t="n">
        <v>12</v>
      </c>
      <c r="AZ21" s="56" t="n">
        <v>13</v>
      </c>
      <c r="BA21" s="50" t="n">
        <v>10</v>
      </c>
      <c r="BB21" s="50" t="n">
        <v>36</v>
      </c>
      <c r="BC21" s="56" t="n">
        <v>15</v>
      </c>
      <c r="BD21" s="50" t="n">
        <v>10</v>
      </c>
      <c r="BE21" s="56" t="n">
        <v>2</v>
      </c>
      <c r="BF21" s="50" t="n">
        <v>3</v>
      </c>
      <c r="BG21" s="50" t="n">
        <v>10</v>
      </c>
      <c r="BH21" s="50" t="n">
        <v>9</v>
      </c>
      <c r="BI21" s="50" t="n">
        <v>10</v>
      </c>
      <c r="BJ21" s="50" t="n">
        <v>24</v>
      </c>
      <c r="BK21" s="58"/>
    </row>
    <row r="22" customFormat="false" ht="14.9" hidden="false" customHeight="false" outlineLevel="0" collapsed="false">
      <c r="A22" s="54" t="n">
        <v>1</v>
      </c>
      <c r="B22" s="55" t="s">
        <v>84</v>
      </c>
      <c r="C22" s="56"/>
      <c r="D22" s="56"/>
      <c r="E22" s="56"/>
      <c r="F22" s="56"/>
      <c r="G22" s="56"/>
      <c r="H22" s="56"/>
      <c r="I22" s="56"/>
      <c r="J22" s="56"/>
      <c r="K22" s="51" t="n">
        <f aca="false">IFERROR(SUMPRODUCT(PercentageBreakdownCells,$M22:$R22)/SUM(PercentageBreakdownCells),"")</f>
        <v>90.478431372549</v>
      </c>
      <c r="L22" s="51" t="str">
        <f aca="false">VLOOKUP('Data Entry'!$K22,'Options and Things to Try'!$A$20:$C$32,2,1)</f>
        <v>A-</v>
      </c>
      <c r="M22" s="51" t="n">
        <f aca="false">IFERROR(SUMPRODUCT($S22:$BK22,$S$3:$BK$3,--($S22:$BK22&lt;&gt;"Excused"),--($S$1:$BK$1=M$11))/SUMPRODUCT($S$2:$BK$2,$S$3:$BK$3,--($S22:$BK22&lt;&gt;"Excused"),--($S$1:$BK$1=M$11))*100,"")</f>
        <v>86.6666666666667</v>
      </c>
      <c r="N22" s="51" t="n">
        <f aca="false">IFERROR(SUMPRODUCT($S22:$BK22,$S$3:$BK$3,--($S22:$BK22&lt;&gt;"Excused"),--($S$1:$BK$1=N$11))/SUMPRODUCT($S$2:$BK$2,$S$3:$BK$3,--($S22:$BK22&lt;&gt;"Excused"),--($S$1:$BK$1=N$11))*100,"")</f>
        <v>96.078431372549</v>
      </c>
      <c r="O22" s="51" t="n">
        <f aca="false">IFERROR(SUMPRODUCT($S22:$BK22,$S$3:$BK$3,--($S22:$BK22&lt;&gt;"Excused"),--($S$1:$BK$1=O$11))/SUMPRODUCT($S$2:$BK$2,$S$3:$BK$3,--($S22:$BK22&lt;&gt;"Excused"),--($S$1:$BK$1=O$11))*100,"")</f>
        <v>94.6666666666667</v>
      </c>
      <c r="P22" s="51" t="n">
        <f aca="false">IFERROR(SUMPRODUCT($S22:$BK22,$S$3:$BK$3,--($S22:$BK22&lt;&gt;"Excused"),--($S$1:$BK$1=P$11))/SUMPRODUCT($S$2:$BK$2,$S$3:$BK$3,--($S22:$BK22&lt;&gt;"Excused"),--($S$1:$BK$1=P$11))*100,"")</f>
        <v>92</v>
      </c>
      <c r="Q22" s="51" t="n">
        <f aca="false">IFERROR(SUMPRODUCT($S22:$BK22,$S$3:$BK$3,--($S22:$BK22&lt;&gt;"Excused"),--($S$1:$BK$1=Q$11))/SUMPRODUCT($S$2:$BK$2,$S$3:$BK$3,--($S22:$BK22&lt;&gt;"Excused"),--($S$1:$BK$1=Q$11))*100,"")</f>
        <v>83.3333333333333</v>
      </c>
      <c r="R22" s="51" t="str">
        <f aca="false">IFERROR(SUMPRODUCT($S22:$BK22,$S$3:$BK$3,--($S22:$BK22&lt;&gt;"Excused"),--($S$1:$BK$1=R$11))/SUMPRODUCT($S$2:$BK$2,$S$3:$BK$3,--($S22:$BK22&lt;&gt;"Excused"),--($S$1:$BK$1=R$11))*100,"")</f>
        <v/>
      </c>
      <c r="S22" s="50" t="n">
        <v>15</v>
      </c>
      <c r="T22" s="50" t="n">
        <v>9</v>
      </c>
      <c r="U22" s="50" t="n">
        <v>14</v>
      </c>
      <c r="V22" s="50" t="n">
        <v>5</v>
      </c>
      <c r="W22" s="50" t="n">
        <v>15</v>
      </c>
      <c r="X22" s="50" t="n">
        <v>15</v>
      </c>
      <c r="Y22" s="50" t="n">
        <v>15</v>
      </c>
      <c r="Z22" s="50" t="n">
        <v>15</v>
      </c>
      <c r="AA22" s="50" t="n">
        <v>10</v>
      </c>
      <c r="AB22" s="50" t="n">
        <v>50</v>
      </c>
      <c r="AC22" s="50" t="n">
        <v>10</v>
      </c>
      <c r="AD22" s="50" t="n">
        <v>15</v>
      </c>
      <c r="AE22" s="50" t="n">
        <v>9</v>
      </c>
      <c r="AF22" s="50" t="n">
        <v>10</v>
      </c>
      <c r="AG22" s="50" t="n">
        <v>15</v>
      </c>
      <c r="AH22" s="50" t="n">
        <v>5</v>
      </c>
      <c r="AI22" s="50" t="n">
        <v>9</v>
      </c>
      <c r="AJ22" s="57" t="n">
        <v>0</v>
      </c>
      <c r="AK22" s="56" t="n">
        <v>10</v>
      </c>
      <c r="AL22" s="50" t="n">
        <v>9</v>
      </c>
      <c r="AM22" s="50" t="n">
        <v>9</v>
      </c>
      <c r="AN22" s="50" t="n">
        <v>10</v>
      </c>
      <c r="AO22" s="50" t="n">
        <v>10</v>
      </c>
      <c r="AP22" s="50" t="n">
        <v>37</v>
      </c>
      <c r="AQ22" s="50" t="n">
        <v>8</v>
      </c>
      <c r="AR22" s="56" t="n">
        <v>15</v>
      </c>
      <c r="AS22" s="50" t="n">
        <v>9</v>
      </c>
      <c r="AT22" s="56" t="n">
        <v>14</v>
      </c>
      <c r="AU22" s="50" t="n">
        <v>5</v>
      </c>
      <c r="AV22" s="56" t="n">
        <v>15</v>
      </c>
      <c r="AW22" s="56" t="n">
        <v>15</v>
      </c>
      <c r="AX22" s="50" t="n">
        <v>10</v>
      </c>
      <c r="AY22" s="56" t="n">
        <v>13</v>
      </c>
      <c r="AZ22" s="56" t="n">
        <v>14</v>
      </c>
      <c r="BA22" s="50" t="n">
        <v>10</v>
      </c>
      <c r="BB22" s="50" t="n">
        <v>55</v>
      </c>
      <c r="BC22" s="56" t="n">
        <v>15</v>
      </c>
      <c r="BD22" s="50" t="n">
        <v>9</v>
      </c>
      <c r="BE22" s="56" t="n">
        <v>15</v>
      </c>
      <c r="BF22" s="50" t="n">
        <v>2</v>
      </c>
      <c r="BG22" s="50" t="n">
        <v>8</v>
      </c>
      <c r="BH22" s="50" t="n">
        <v>9</v>
      </c>
      <c r="BI22" s="50" t="n">
        <v>8</v>
      </c>
      <c r="BJ22" s="50" t="n">
        <v>25</v>
      </c>
      <c r="BK22" s="58"/>
    </row>
    <row r="23" customFormat="false" ht="13.8" hidden="false" customHeight="false" outlineLevel="0" collapsed="false">
      <c r="A23" s="54" t="n">
        <v>1</v>
      </c>
      <c r="B23" s="55" t="s">
        <v>85</v>
      </c>
      <c r="C23" s="56"/>
      <c r="D23" s="56"/>
      <c r="E23" s="56"/>
      <c r="F23" s="56"/>
      <c r="G23" s="56"/>
      <c r="H23" s="56"/>
      <c r="I23" s="56"/>
      <c r="J23" s="56"/>
      <c r="K23" s="51" t="n">
        <f aca="false">IFERROR(SUMPRODUCT(PercentageBreakdownCells,$M23:$R23)/SUM(PercentageBreakdownCells),"")</f>
        <v>83.7822128851541</v>
      </c>
      <c r="L23" s="51" t="str">
        <f aca="false">VLOOKUP('Data Entry'!$K23,'Options and Things to Try'!$A$20:$C$32,2,1)</f>
        <v>B</v>
      </c>
      <c r="M23" s="51" t="n">
        <f aca="false">IFERROR(SUMPRODUCT($S23:$BK23,$S$3:$BK$3,--($S23:$BK23&lt;&gt;"Excused"),--($S$1:$BK$1=M$11))/SUMPRODUCT($S$2:$BK$2,$S$3:$BK$3,--($S23:$BK23&lt;&gt;"Excused"),--($S$1:$BK$1=M$11))*100,"")</f>
        <v>83.8095238095238</v>
      </c>
      <c r="N23" s="51" t="n">
        <f aca="false">IFERROR(SUMPRODUCT($S23:$BK23,$S$3:$BK$3,--($S23:$BK23&lt;&gt;"Excused"),--($S$1:$BK$1=N$11))/SUMPRODUCT($S$2:$BK$2,$S$3:$BK$3,--($S23:$BK23&lt;&gt;"Excused"),--($S$1:$BK$1=N$11))*100,"")</f>
        <v>75.2941176470588</v>
      </c>
      <c r="O23" s="51" t="n">
        <f aca="false">IFERROR(SUMPRODUCT($S23:$BK23,$S$3:$BK$3,--($S23:$BK23&lt;&gt;"Excused"),--($S$1:$BK$1=O$11))/SUMPRODUCT($S$2:$BK$2,$S$3:$BK$3,--($S23:$BK23&lt;&gt;"Excused"),--($S$1:$BK$1=O$11))*100,"")</f>
        <v>84.6666666666667</v>
      </c>
      <c r="P23" s="51" t="n">
        <f aca="false">IFERROR(SUMPRODUCT($S23:$BK23,$S$3:$BK$3,--($S23:$BK23&lt;&gt;"Excused"),--($S$1:$BK$1=P$11))/SUMPRODUCT($S$2:$BK$2,$S$3:$BK$3,--($S23:$BK23&lt;&gt;"Excused"),--($S$1:$BK$1=P$11))*100,"")</f>
        <v>93</v>
      </c>
      <c r="Q23" s="51" t="n">
        <f aca="false">IFERROR(SUMPRODUCT($S23:$BK23,$S$3:$BK$3,--($S23:$BK23&lt;&gt;"Excused"),--($S$1:$BK$1=Q$11))/SUMPRODUCT($S$2:$BK$2,$S$3:$BK$3,--($S23:$BK23&lt;&gt;"Excused"),--($S$1:$BK$1=Q$11))*100,"")</f>
        <v>73.3333333333333</v>
      </c>
      <c r="R23" s="51" t="str">
        <f aca="false">IFERROR(SUMPRODUCT($S23:$BK23,$S$3:$BK$3,--($S23:$BK23&lt;&gt;"Excused"),--($S$1:$BK$1=R$11))/SUMPRODUCT($S$2:$BK$2,$S$3:$BK$3,--($S23:$BK23&lt;&gt;"Excused"),--($S$1:$BK$1=R$11))*100,"")</f>
        <v/>
      </c>
      <c r="S23" s="50" t="n">
        <v>12</v>
      </c>
      <c r="T23" s="50" t="n">
        <v>9</v>
      </c>
      <c r="U23" s="50" t="n">
        <v>14</v>
      </c>
      <c r="V23" s="50" t="n">
        <v>5</v>
      </c>
      <c r="W23" s="50" t="n">
        <v>9</v>
      </c>
      <c r="X23" s="50" t="n">
        <v>15</v>
      </c>
      <c r="Y23" s="50" t="n">
        <v>6</v>
      </c>
      <c r="Z23" s="50" t="n">
        <v>6</v>
      </c>
      <c r="AA23" s="50" t="n">
        <v>9</v>
      </c>
      <c r="AB23" s="50" t="n">
        <v>35</v>
      </c>
      <c r="AC23" s="50" t="n">
        <v>9</v>
      </c>
      <c r="AD23" s="50" t="n">
        <v>11</v>
      </c>
      <c r="AE23" s="50" t="n">
        <v>10</v>
      </c>
      <c r="AF23" s="50" t="n">
        <v>10</v>
      </c>
      <c r="AG23" s="50" t="n">
        <v>15</v>
      </c>
      <c r="AH23" s="50" t="n">
        <v>2</v>
      </c>
      <c r="AI23" s="50" t="n">
        <v>9</v>
      </c>
      <c r="AJ23" s="57" t="n">
        <v>1</v>
      </c>
      <c r="AK23" s="56" t="n">
        <v>12</v>
      </c>
      <c r="AL23" s="50" t="n">
        <v>10</v>
      </c>
      <c r="AM23" s="50" t="n">
        <v>9</v>
      </c>
      <c r="AN23" s="50" t="n">
        <v>10</v>
      </c>
      <c r="AO23" s="50" t="n">
        <v>9</v>
      </c>
      <c r="AP23" s="50" t="n">
        <v>47</v>
      </c>
      <c r="AQ23" s="50" t="n">
        <v>9</v>
      </c>
      <c r="AR23" s="56" t="n">
        <v>15</v>
      </c>
      <c r="AS23" s="50" t="n">
        <v>9</v>
      </c>
      <c r="AT23" s="56" t="n">
        <v>15</v>
      </c>
      <c r="AU23" s="50" t="n">
        <v>2</v>
      </c>
      <c r="AV23" s="56" t="n">
        <v>8</v>
      </c>
      <c r="AW23" s="56" t="n">
        <v>9</v>
      </c>
      <c r="AX23" s="50" t="n">
        <v>9</v>
      </c>
      <c r="AY23" s="56" t="n">
        <v>13</v>
      </c>
      <c r="AZ23" s="56" t="n">
        <v>13</v>
      </c>
      <c r="BA23" s="50" t="n">
        <v>9</v>
      </c>
      <c r="BB23" s="50" t="n">
        <v>45</v>
      </c>
      <c r="BC23" s="56" t="n">
        <v>15</v>
      </c>
      <c r="BD23" s="50" t="n">
        <v>9</v>
      </c>
      <c r="BE23" s="56" t="n">
        <v>4</v>
      </c>
      <c r="BF23" s="50" t="n">
        <v>4</v>
      </c>
      <c r="BG23" s="50" t="n">
        <v>10</v>
      </c>
      <c r="BH23" s="50" t="n">
        <v>10</v>
      </c>
      <c r="BI23" s="50" t="n">
        <v>8</v>
      </c>
      <c r="BJ23" s="50" t="n">
        <v>22</v>
      </c>
      <c r="BK23" s="58"/>
    </row>
    <row r="24" customFormat="false" ht="14.9" hidden="false" customHeight="false" outlineLevel="0" collapsed="false">
      <c r="A24" s="54" t="n">
        <v>1</v>
      </c>
      <c r="B24" s="55" t="s">
        <v>86</v>
      </c>
      <c r="C24" s="56"/>
      <c r="D24" s="56"/>
      <c r="E24" s="56"/>
      <c r="F24" s="56"/>
      <c r="G24" s="56"/>
      <c r="H24" s="56"/>
      <c r="I24" s="56"/>
      <c r="J24" s="56"/>
      <c r="K24" s="51" t="n">
        <f aca="false">IFERROR(SUMPRODUCT(PercentageBreakdownCells,$M24:$R24)/SUM(PercentageBreakdownCells),"")</f>
        <v>95.5694677871149</v>
      </c>
      <c r="L24" s="51" t="str">
        <f aca="false">VLOOKUP('Data Entry'!$K24,'Options and Things to Try'!$A$20:$C$32,2,1)</f>
        <v>A</v>
      </c>
      <c r="M24" s="51" t="n">
        <f aca="false">IFERROR(SUMPRODUCT($S24:$BK24,$S$3:$BK$3,--($S24:$BK24&lt;&gt;"Excused"),--($S$1:$BK$1=M$11))/SUMPRODUCT($S$2:$BK$2,$S$3:$BK$3,--($S24:$BK24&lt;&gt;"Excused"),--($S$1:$BK$1=M$11))*100,"")</f>
        <v>97.1428571428571</v>
      </c>
      <c r="N24" s="51" t="n">
        <f aca="false">IFERROR(SUMPRODUCT($S24:$BK24,$S$3:$BK$3,--($S24:$BK24&lt;&gt;"Excused"),--($S$1:$BK$1=N$11))/SUMPRODUCT($S$2:$BK$2,$S$3:$BK$3,--($S24:$BK24&lt;&gt;"Excused"),--($S$1:$BK$1=N$11))*100,"")</f>
        <v>91.7647058823529</v>
      </c>
      <c r="O24" s="51" t="n">
        <f aca="false">IFERROR(SUMPRODUCT($S24:$BK24,$S$3:$BK$3,--($S24:$BK24&lt;&gt;"Excused"),--($S$1:$BK$1=O$11))/SUMPRODUCT($S$2:$BK$2,$S$3:$BK$3,--($S24:$BK24&lt;&gt;"Excused"),--($S$1:$BK$1=O$11))*100,"")</f>
        <v>100</v>
      </c>
      <c r="P24" s="51" t="n">
        <f aca="false">IFERROR(SUMPRODUCT($S24:$BK24,$S$3:$BK$3,--($S24:$BK24&lt;&gt;"Excused"),--($S$1:$BK$1=P$11))/SUMPRODUCT($S$2:$BK$2,$S$3:$BK$3,--($S24:$BK24&lt;&gt;"Excused"),--($S$1:$BK$1=P$11))*100,"")</f>
        <v>94</v>
      </c>
      <c r="Q24" s="51" t="n">
        <f aca="false">IFERROR(SUMPRODUCT($S24:$BK24,$S$3:$BK$3,--($S24:$BK24&lt;&gt;"Excused"),--($S$1:$BK$1=Q$11))/SUMPRODUCT($S$2:$BK$2,$S$3:$BK$3,--($S24:$BK24&lt;&gt;"Excused"),--($S$1:$BK$1=Q$11))*100,"")</f>
        <v>96.6666666666667</v>
      </c>
      <c r="R24" s="51" t="str">
        <f aca="false">IFERROR(SUMPRODUCT($S24:$BK24,$S$3:$BK$3,--($S24:$BK24&lt;&gt;"Excused"),--($S$1:$BK$1=R$11))/SUMPRODUCT($S$2:$BK$2,$S$3:$BK$3,--($S24:$BK24&lt;&gt;"Excused"),--($S$1:$BK$1=R$11))*100,"")</f>
        <v/>
      </c>
      <c r="S24" s="50" t="n">
        <v>11</v>
      </c>
      <c r="T24" s="50" t="n">
        <v>9</v>
      </c>
      <c r="U24" s="50" t="n">
        <v>5</v>
      </c>
      <c r="V24" s="50" t="n">
        <v>5</v>
      </c>
      <c r="W24" s="50" t="n">
        <v>15</v>
      </c>
      <c r="X24" s="50" t="n">
        <v>13</v>
      </c>
      <c r="Y24" s="50" t="n">
        <v>15</v>
      </c>
      <c r="Z24" s="50" t="n">
        <v>15</v>
      </c>
      <c r="AA24" s="50" t="n">
        <v>9</v>
      </c>
      <c r="AB24" s="50" t="n">
        <v>50</v>
      </c>
      <c r="AC24" s="50" t="n">
        <v>9</v>
      </c>
      <c r="AD24" s="50" t="n">
        <v>15</v>
      </c>
      <c r="AE24" s="50" t="n">
        <v>10</v>
      </c>
      <c r="AF24" s="50" t="n">
        <v>10</v>
      </c>
      <c r="AG24" s="50" t="n">
        <v>15</v>
      </c>
      <c r="AH24" s="50" t="n">
        <v>5</v>
      </c>
      <c r="AI24" s="50" t="n">
        <v>10</v>
      </c>
      <c r="AJ24" s="57" t="n">
        <v>5</v>
      </c>
      <c r="AK24" s="56" t="n">
        <v>15</v>
      </c>
      <c r="AL24" s="50" t="n">
        <v>9</v>
      </c>
      <c r="AM24" s="50" t="n">
        <v>10</v>
      </c>
      <c r="AN24" s="50" t="n">
        <v>9</v>
      </c>
      <c r="AO24" s="50" t="n">
        <v>9</v>
      </c>
      <c r="AP24" s="50" t="n">
        <v>50</v>
      </c>
      <c r="AQ24" s="50" t="n">
        <v>9</v>
      </c>
      <c r="AR24" s="56" t="n">
        <v>15</v>
      </c>
      <c r="AS24" s="50" t="n">
        <v>10</v>
      </c>
      <c r="AT24" s="56" t="n">
        <v>14</v>
      </c>
      <c r="AU24" s="50" t="n">
        <v>5</v>
      </c>
      <c r="AV24" s="56" t="n">
        <v>15</v>
      </c>
      <c r="AW24" s="56" t="n">
        <v>13</v>
      </c>
      <c r="AX24" s="50" t="n">
        <v>9</v>
      </c>
      <c r="AY24" s="56" t="n">
        <v>15</v>
      </c>
      <c r="AZ24" s="56" t="n">
        <v>13</v>
      </c>
      <c r="BA24" s="50" t="n">
        <v>9</v>
      </c>
      <c r="BB24" s="50" t="n">
        <v>50</v>
      </c>
      <c r="BC24" s="56" t="n">
        <v>15</v>
      </c>
      <c r="BD24" s="50" t="n">
        <v>10</v>
      </c>
      <c r="BE24" s="56" t="n">
        <v>15</v>
      </c>
      <c r="BF24" s="50" t="n">
        <v>6</v>
      </c>
      <c r="BG24" s="50" t="n">
        <v>9</v>
      </c>
      <c r="BH24" s="50" t="n">
        <v>10</v>
      </c>
      <c r="BI24" s="50" t="n">
        <v>10</v>
      </c>
      <c r="BJ24" s="50" t="n">
        <v>29</v>
      </c>
      <c r="BK24" s="58"/>
    </row>
    <row r="25" customFormat="false" ht="14.9" hidden="false" customHeight="false" outlineLevel="0" collapsed="false">
      <c r="A25" s="54" t="n">
        <v>1</v>
      </c>
      <c r="B25" s="55" t="s">
        <v>87</v>
      </c>
      <c r="C25" s="56"/>
      <c r="D25" s="56"/>
      <c r="E25" s="56"/>
      <c r="F25" s="56"/>
      <c r="G25" s="56"/>
      <c r="H25" s="56"/>
      <c r="I25" s="56"/>
      <c r="J25" s="56"/>
      <c r="K25" s="51" t="n">
        <f aca="false">IFERROR(SUMPRODUCT(PercentageBreakdownCells,$M25:$R25)/SUM(PercentageBreakdownCells),"")</f>
        <v>78.7851540616247</v>
      </c>
      <c r="L25" s="51" t="str">
        <f aca="false">VLOOKUP('Data Entry'!$K25,'Options and Things to Try'!$A$20:$C$32,2,1)</f>
        <v>C+</v>
      </c>
      <c r="M25" s="51" t="n">
        <f aca="false">IFERROR(SUMPRODUCT($S25:$BK25,$S$3:$BK$3,--($S25:$BK25&lt;&gt;"Excused"),--($S$1:$BK$1=M$11))/SUMPRODUCT($S$2:$BK$2,$S$3:$BK$3,--($S25:$BK25&lt;&gt;"Excused"),--($S$1:$BK$1=M$11))*100,"")</f>
        <v>63.8095238095238</v>
      </c>
      <c r="N25" s="51" t="n">
        <f aca="false">IFERROR(SUMPRODUCT($S25:$BK25,$S$3:$BK$3,--($S25:$BK25&lt;&gt;"Excused"),--($S$1:$BK$1=N$11))/SUMPRODUCT($S$2:$BK$2,$S$3:$BK$3,--($S25:$BK25&lt;&gt;"Excused"),--($S$1:$BK$1=N$11))*100,"")</f>
        <v>70.9803921568628</v>
      </c>
      <c r="O25" s="51" t="n">
        <f aca="false">IFERROR(SUMPRODUCT($S25:$BK25,$S$3:$BK$3,--($S25:$BK25&lt;&gt;"Excused"),--($S$1:$BK$1=O$11))/SUMPRODUCT($S$2:$BK$2,$S$3:$BK$3,--($S25:$BK25&lt;&gt;"Excused"),--($S$1:$BK$1=O$11))*100,"")</f>
        <v>69.3333333333333</v>
      </c>
      <c r="P25" s="51" t="n">
        <f aca="false">IFERROR(SUMPRODUCT($S25:$BK25,$S$3:$BK$3,--($S25:$BK25&lt;&gt;"Excused"),--($S$1:$BK$1=P$11))/SUMPRODUCT($S$2:$BK$2,$S$3:$BK$3,--($S25:$BK25&lt;&gt;"Excused"),--($S$1:$BK$1=P$11))*100,"")</f>
        <v>90</v>
      </c>
      <c r="Q25" s="51" t="n">
        <f aca="false">IFERROR(SUMPRODUCT($S25:$BK25,$S$3:$BK$3,--($S25:$BK25&lt;&gt;"Excused"),--($S$1:$BK$1=Q$11))/SUMPRODUCT($S$2:$BK$2,$S$3:$BK$3,--($S25:$BK25&lt;&gt;"Excused"),--($S$1:$BK$1=Q$11))*100,"")</f>
        <v>83.3333333333333</v>
      </c>
      <c r="R25" s="51" t="str">
        <f aca="false">IFERROR(SUMPRODUCT($S25:$BK25,$S$3:$BK$3,--($S25:$BK25&lt;&gt;"Excused"),--($S$1:$BK$1=R$11))/SUMPRODUCT($S$2:$BK$2,$S$3:$BK$3,--($S25:$BK25&lt;&gt;"Excused"),--($S$1:$BK$1=R$11))*100,"")</f>
        <v/>
      </c>
      <c r="S25" s="50" t="n">
        <v>5</v>
      </c>
      <c r="T25" s="50" t="n">
        <v>9</v>
      </c>
      <c r="U25" s="50" t="n">
        <v>7</v>
      </c>
      <c r="V25" s="50" t="n">
        <v>4</v>
      </c>
      <c r="W25" s="50" t="n">
        <v>13</v>
      </c>
      <c r="X25" s="50" t="n">
        <v>13</v>
      </c>
      <c r="Y25" s="50" t="n">
        <v>5</v>
      </c>
      <c r="Z25" s="50" t="n">
        <v>13</v>
      </c>
      <c r="AA25" s="50" t="n">
        <v>9</v>
      </c>
      <c r="AB25" s="50" t="n">
        <v>28</v>
      </c>
      <c r="AC25" s="50" t="n">
        <v>7</v>
      </c>
      <c r="AD25" s="50" t="n">
        <v>15</v>
      </c>
      <c r="AE25" s="50" t="n">
        <v>9</v>
      </c>
      <c r="AF25" s="50" t="n">
        <v>9</v>
      </c>
      <c r="AG25" s="50" t="n">
        <v>15</v>
      </c>
      <c r="AH25" s="50" t="n">
        <v>5</v>
      </c>
      <c r="AI25" s="50" t="n">
        <v>9</v>
      </c>
      <c r="AJ25" s="57" t="n">
        <v>2</v>
      </c>
      <c r="AK25" s="56" t="n">
        <v>5</v>
      </c>
      <c r="AL25" s="50" t="n">
        <v>1</v>
      </c>
      <c r="AM25" s="50" t="n">
        <v>4</v>
      </c>
      <c r="AN25" s="50" t="n">
        <v>9</v>
      </c>
      <c r="AO25" s="50" t="n">
        <v>8</v>
      </c>
      <c r="AP25" s="50" t="n">
        <v>30</v>
      </c>
      <c r="AQ25" s="50" t="n">
        <v>10</v>
      </c>
      <c r="AR25" s="56" t="n">
        <v>15</v>
      </c>
      <c r="AS25" s="50" t="n">
        <v>6</v>
      </c>
      <c r="AT25" s="56" t="n">
        <v>13</v>
      </c>
      <c r="AU25" s="50" t="n">
        <v>2</v>
      </c>
      <c r="AV25" s="56" t="n">
        <v>4</v>
      </c>
      <c r="AW25" s="56" t="n">
        <v>10</v>
      </c>
      <c r="AX25" s="50" t="n">
        <v>10</v>
      </c>
      <c r="AY25" s="56" t="n">
        <v>12</v>
      </c>
      <c r="AZ25" s="56" t="n">
        <v>15</v>
      </c>
      <c r="BA25" s="50" t="n">
        <v>10</v>
      </c>
      <c r="BB25" s="50" t="n">
        <v>46</v>
      </c>
      <c r="BC25" s="56" t="n">
        <v>14</v>
      </c>
      <c r="BD25" s="50" t="n">
        <v>5</v>
      </c>
      <c r="BE25" s="56" t="n">
        <v>7</v>
      </c>
      <c r="BF25" s="50" t="n">
        <v>1</v>
      </c>
      <c r="BG25" s="50" t="n">
        <v>10</v>
      </c>
      <c r="BH25" s="50" t="n">
        <v>8</v>
      </c>
      <c r="BI25" s="50" t="n">
        <v>10</v>
      </c>
      <c r="BJ25" s="50" t="n">
        <v>25</v>
      </c>
      <c r="BK25" s="58"/>
    </row>
    <row r="26" customFormat="false" ht="14.9" hidden="false" customHeight="false" outlineLevel="0" collapsed="false">
      <c r="A26" s="54" t="n">
        <v>1</v>
      </c>
      <c r="B26" s="55" t="s">
        <v>88</v>
      </c>
      <c r="C26" s="56"/>
      <c r="D26" s="56"/>
      <c r="E26" s="56"/>
      <c r="F26" s="56"/>
      <c r="G26" s="56"/>
      <c r="H26" s="56"/>
      <c r="I26" s="56"/>
      <c r="J26" s="56"/>
      <c r="K26" s="51" t="n">
        <f aca="false">IFERROR(SUMPRODUCT(PercentageBreakdownCells,$M26:$R26)/SUM(PercentageBreakdownCells),"")</f>
        <v>80.5809523809524</v>
      </c>
      <c r="L26" s="51" t="str">
        <f aca="false">VLOOKUP('Data Entry'!$K26,'Options and Things to Try'!$A$20:$C$32,2,1)</f>
        <v>B-</v>
      </c>
      <c r="M26" s="51" t="n">
        <f aca="false">IFERROR(SUMPRODUCT($S26:$BK26,$S$3:$BK$3,--($S26:$BK26&lt;&gt;"Excused"),--($S$1:$BK$1=M$11))/SUMPRODUCT($S$2:$BK$2,$S$3:$BK$3,--($S26:$BK26&lt;&gt;"Excused"),--($S$1:$BK$1=M$11))*100,"")</f>
        <v>71.4285714285714</v>
      </c>
      <c r="N26" s="51" t="n">
        <f aca="false">IFERROR(SUMPRODUCT($S26:$BK26,$S$3:$BK$3,--($S26:$BK26&lt;&gt;"Excused"),--($S$1:$BK$1=N$11))/SUMPRODUCT($S$2:$BK$2,$S$3:$BK$3,--($S26:$BK26&lt;&gt;"Excused"),--($S$1:$BK$1=N$11))*100,"")</f>
        <v>80</v>
      </c>
      <c r="O26" s="51" t="n">
        <f aca="false">IFERROR(SUMPRODUCT($S26:$BK26,$S$3:$BK$3,--($S26:$BK26&lt;&gt;"Excused"),--($S$1:$BK$1=O$11))/SUMPRODUCT($S$2:$BK$2,$S$3:$BK$3,--($S26:$BK26&lt;&gt;"Excused"),--($S$1:$BK$1=O$11))*100,"")</f>
        <v>78.6666666666667</v>
      </c>
      <c r="P26" s="51" t="n">
        <f aca="false">IFERROR(SUMPRODUCT($S26:$BK26,$S$3:$BK$3,--($S26:$BK26&lt;&gt;"Excused"),--($S$1:$BK$1=P$11))/SUMPRODUCT($S$2:$BK$2,$S$3:$BK$3,--($S26:$BK26&lt;&gt;"Excused"),--($S$1:$BK$1=P$11))*100,"")</f>
        <v>84</v>
      </c>
      <c r="Q26" s="51" t="n">
        <f aca="false">IFERROR(SUMPRODUCT($S26:$BK26,$S$3:$BK$3,--($S26:$BK26&lt;&gt;"Excused"),--($S$1:$BK$1=Q$11))/SUMPRODUCT($S$2:$BK$2,$S$3:$BK$3,--($S26:$BK26&lt;&gt;"Excused"),--($S$1:$BK$1=Q$11))*100,"")</f>
        <v>83.3333333333333</v>
      </c>
      <c r="R26" s="51" t="str">
        <f aca="false">IFERROR(SUMPRODUCT($S26:$BK26,$S$3:$BK$3,--($S26:$BK26&lt;&gt;"Excused"),--($S$1:$BK$1=R$11))/SUMPRODUCT($S$2:$BK$2,$S$3:$BK$3,--($S26:$BK26&lt;&gt;"Excused"),--($S$1:$BK$1=R$11))*100,"")</f>
        <v/>
      </c>
      <c r="S26" s="50" t="n">
        <v>13</v>
      </c>
      <c r="T26" s="50" t="n">
        <v>8</v>
      </c>
      <c r="U26" s="50" t="n">
        <v>14</v>
      </c>
      <c r="V26" s="50" t="n">
        <v>4</v>
      </c>
      <c r="W26" s="50" t="n">
        <v>14</v>
      </c>
      <c r="X26" s="50" t="n">
        <v>13</v>
      </c>
      <c r="Y26" s="50" t="n">
        <v>9</v>
      </c>
      <c r="Z26" s="50" t="n">
        <v>6</v>
      </c>
      <c r="AA26" s="50" t="n">
        <v>9</v>
      </c>
      <c r="AB26" s="50" t="n">
        <v>34</v>
      </c>
      <c r="AC26" s="50" t="n">
        <v>7</v>
      </c>
      <c r="AD26" s="50" t="n">
        <v>11</v>
      </c>
      <c r="AE26" s="50" t="n">
        <v>6</v>
      </c>
      <c r="AF26" s="50" t="n">
        <v>10</v>
      </c>
      <c r="AG26" s="50" t="n">
        <v>15</v>
      </c>
      <c r="AH26" s="50" t="n">
        <v>4</v>
      </c>
      <c r="AI26" s="50" t="n">
        <v>10</v>
      </c>
      <c r="AJ26" s="57" t="n">
        <v>3</v>
      </c>
      <c r="AK26" s="56" t="n">
        <v>7</v>
      </c>
      <c r="AL26" s="50" t="n">
        <v>6</v>
      </c>
      <c r="AM26" s="50" t="n">
        <v>8</v>
      </c>
      <c r="AN26" s="50" t="n">
        <v>8</v>
      </c>
      <c r="AO26" s="50" t="n">
        <v>8</v>
      </c>
      <c r="AP26" s="50" t="n">
        <v>42</v>
      </c>
      <c r="AQ26" s="50" t="n">
        <v>9</v>
      </c>
      <c r="AR26" s="56" t="n">
        <v>15</v>
      </c>
      <c r="AS26" s="50" t="n">
        <v>10</v>
      </c>
      <c r="AT26" s="56" t="n">
        <v>15</v>
      </c>
      <c r="AU26" s="50" t="n">
        <v>0</v>
      </c>
      <c r="AV26" s="56" t="n">
        <v>12</v>
      </c>
      <c r="AW26" s="56" t="n">
        <v>12</v>
      </c>
      <c r="AX26" s="50" t="n">
        <v>7</v>
      </c>
      <c r="AY26" s="56" t="n">
        <v>15</v>
      </c>
      <c r="AZ26" s="56" t="n">
        <v>13</v>
      </c>
      <c r="BA26" s="50" t="n">
        <v>9</v>
      </c>
      <c r="BB26" s="50" t="n">
        <v>42</v>
      </c>
      <c r="BC26" s="56" t="n">
        <v>12</v>
      </c>
      <c r="BD26" s="50" t="n">
        <v>8</v>
      </c>
      <c r="BE26" s="56" t="n">
        <v>8</v>
      </c>
      <c r="BF26" s="50" t="n">
        <v>0</v>
      </c>
      <c r="BG26" s="50" t="n">
        <v>9</v>
      </c>
      <c r="BH26" s="50" t="n">
        <v>7</v>
      </c>
      <c r="BI26" s="50" t="n">
        <v>9</v>
      </c>
      <c r="BJ26" s="50" t="n">
        <v>25</v>
      </c>
      <c r="BK26" s="58"/>
    </row>
    <row r="27" customFormat="false" ht="14.9" hidden="false" customHeight="false" outlineLevel="0" collapsed="false">
      <c r="A27" s="54" t="n">
        <v>1</v>
      </c>
      <c r="B27" s="55" t="s">
        <v>89</v>
      </c>
      <c r="C27" s="56"/>
      <c r="D27" s="56"/>
      <c r="E27" s="56"/>
      <c r="F27" s="56"/>
      <c r="G27" s="56"/>
      <c r="H27" s="56"/>
      <c r="I27" s="56"/>
      <c r="J27" s="56"/>
      <c r="K27" s="51" t="n">
        <f aca="false">IFERROR(SUMPRODUCT(PercentageBreakdownCells,$M27:$R27)/SUM(PercentageBreakdownCells),"")</f>
        <v>82.1796918767507</v>
      </c>
      <c r="L27" s="51" t="str">
        <f aca="false">VLOOKUP('Data Entry'!$K27,'Options and Things to Try'!$A$20:$C$32,2,1)</f>
        <v>B-</v>
      </c>
      <c r="M27" s="51" t="n">
        <f aca="false">IFERROR(SUMPRODUCT($S27:$BK27,$S$3:$BK$3,--($S27:$BK27&lt;&gt;"Excused"),--($S$1:$BK$1=M$11))/SUMPRODUCT($S$2:$BK$2,$S$3:$BK$3,--($S27:$BK27&lt;&gt;"Excused"),--($S$1:$BK$1=M$11))*100,"")</f>
        <v>72.3809523809524</v>
      </c>
      <c r="N27" s="51" t="n">
        <f aca="false">IFERROR(SUMPRODUCT($S27:$BK27,$S$3:$BK$3,--($S27:$BK27&lt;&gt;"Excused"),--($S$1:$BK$1=N$11))/SUMPRODUCT($S$2:$BK$2,$S$3:$BK$3,--($S27:$BK27&lt;&gt;"Excused"),--($S$1:$BK$1=N$11))*100,"")</f>
        <v>84.7058823529412</v>
      </c>
      <c r="O27" s="51" t="n">
        <f aca="false">IFERROR(SUMPRODUCT($S27:$BK27,$S$3:$BK$3,--($S27:$BK27&lt;&gt;"Excused"),--($S$1:$BK$1=O$11))/SUMPRODUCT($S$2:$BK$2,$S$3:$BK$3,--($S27:$BK27&lt;&gt;"Excused"),--($S$1:$BK$1=O$11))*100,"")</f>
        <v>67.3333333333333</v>
      </c>
      <c r="P27" s="51" t="n">
        <f aca="false">IFERROR(SUMPRODUCT($S27:$BK27,$S$3:$BK$3,--($S27:$BK27&lt;&gt;"Excused"),--($S$1:$BK$1=P$11))/SUMPRODUCT($S$2:$BK$2,$S$3:$BK$3,--($S27:$BK27&lt;&gt;"Excused"),--($S$1:$BK$1=P$11))*100,"")</f>
        <v>91</v>
      </c>
      <c r="Q27" s="51" t="n">
        <f aca="false">IFERROR(SUMPRODUCT($S27:$BK27,$S$3:$BK$3,--($S27:$BK27&lt;&gt;"Excused"),--($S$1:$BK$1=Q$11))/SUMPRODUCT($S$2:$BK$2,$S$3:$BK$3,--($S27:$BK27&lt;&gt;"Excused"),--($S$1:$BK$1=Q$11))*100,"")</f>
        <v>83.3333333333333</v>
      </c>
      <c r="R27" s="51" t="str">
        <f aca="false">IFERROR(SUMPRODUCT($S27:$BK27,$S$3:$BK$3,--($S27:$BK27&lt;&gt;"Excused"),--($S$1:$BK$1=R$11))/SUMPRODUCT($S$2:$BK$2,$S$3:$BK$3,--($S27:$BK27&lt;&gt;"Excused"),--($S$1:$BK$1=R$11))*100,"")</f>
        <v/>
      </c>
      <c r="S27" s="50" t="n">
        <v>15</v>
      </c>
      <c r="T27" s="50" t="n">
        <v>10</v>
      </c>
      <c r="U27" s="50" t="n">
        <v>11</v>
      </c>
      <c r="V27" s="50" t="n">
        <v>4</v>
      </c>
      <c r="W27" s="50" t="n">
        <v>10</v>
      </c>
      <c r="X27" s="50" t="n">
        <v>15</v>
      </c>
      <c r="Y27" s="50" t="n">
        <v>8</v>
      </c>
      <c r="Z27" s="50" t="n">
        <v>7</v>
      </c>
      <c r="AA27" s="50" t="n">
        <v>7</v>
      </c>
      <c r="AB27" s="50" t="n">
        <v>25</v>
      </c>
      <c r="AC27" s="50" t="n">
        <v>10</v>
      </c>
      <c r="AD27" s="50" t="n">
        <v>12</v>
      </c>
      <c r="AE27" s="50" t="n">
        <v>8</v>
      </c>
      <c r="AF27" s="50" t="n">
        <v>10</v>
      </c>
      <c r="AG27" s="50" t="n">
        <v>15</v>
      </c>
      <c r="AH27" s="50" t="n">
        <v>5</v>
      </c>
      <c r="AI27" s="50" t="n">
        <v>10</v>
      </c>
      <c r="AJ27" s="57" t="n">
        <v>1</v>
      </c>
      <c r="AK27" s="56" t="n">
        <v>8</v>
      </c>
      <c r="AL27" s="50" t="n">
        <v>7</v>
      </c>
      <c r="AM27" s="50" t="n">
        <v>9</v>
      </c>
      <c r="AN27" s="50" t="n">
        <v>9</v>
      </c>
      <c r="AO27" s="50" t="n">
        <v>8</v>
      </c>
      <c r="AP27" s="50" t="n">
        <v>32</v>
      </c>
      <c r="AQ27" s="50" t="n">
        <v>10</v>
      </c>
      <c r="AR27" s="56" t="n">
        <v>15</v>
      </c>
      <c r="AS27" s="50" t="n">
        <v>3</v>
      </c>
      <c r="AT27" s="50" t="n">
        <v>15</v>
      </c>
      <c r="AU27" s="50" t="n">
        <v>5</v>
      </c>
      <c r="AV27" s="50" t="n">
        <v>15</v>
      </c>
      <c r="AW27" s="50" t="n">
        <v>15</v>
      </c>
      <c r="AX27" s="50" t="n">
        <v>10</v>
      </c>
      <c r="AY27" s="50" t="n">
        <v>15</v>
      </c>
      <c r="AZ27" s="50" t="n">
        <v>15</v>
      </c>
      <c r="BA27" s="50" t="n">
        <v>10</v>
      </c>
      <c r="BB27" s="50" t="n">
        <v>44</v>
      </c>
      <c r="BC27" s="56" t="n">
        <v>10</v>
      </c>
      <c r="BD27" s="50" t="n">
        <v>4</v>
      </c>
      <c r="BE27" s="56" t="n">
        <v>15</v>
      </c>
      <c r="BF27" s="50" t="n">
        <v>3</v>
      </c>
      <c r="BG27" s="50" t="n">
        <v>9</v>
      </c>
      <c r="BH27" s="50" t="n">
        <v>7</v>
      </c>
      <c r="BI27" s="50" t="n">
        <v>8</v>
      </c>
      <c r="BJ27" s="50" t="n">
        <v>25</v>
      </c>
      <c r="BK27" s="58"/>
    </row>
    <row r="28" customFormat="false" ht="14.9" hidden="false" customHeight="false" outlineLevel="0" collapsed="false">
      <c r="A28" s="54" t="n">
        <v>1</v>
      </c>
      <c r="B28" s="55" t="s">
        <v>90</v>
      </c>
      <c r="C28" s="56"/>
      <c r="D28" s="56"/>
      <c r="E28" s="56"/>
      <c r="F28" s="56"/>
      <c r="G28" s="56"/>
      <c r="H28" s="56"/>
      <c r="I28" s="56"/>
      <c r="J28" s="56"/>
      <c r="K28" s="51" t="n">
        <f aca="false">IFERROR(SUMPRODUCT(PercentageBreakdownCells,$M28:$R28)/SUM(PercentageBreakdownCells),"")</f>
        <v>92.8519140989729</v>
      </c>
      <c r="L28" s="51" t="str">
        <f aca="false">VLOOKUP('Data Entry'!$K28,'Options and Things to Try'!$A$20:$C$32,2,1)</f>
        <v>A-</v>
      </c>
      <c r="M28" s="51" t="n">
        <f aca="false">IFERROR(SUMPRODUCT($S28:$BK28,$S$3:$BK$3,--($S28:$BK28&lt;&gt;"Excused"),--($S$1:$BK$1=M$11))/SUMPRODUCT($S$2:$BK$2,$S$3:$BK$3,--($S28:$BK28&lt;&gt;"Excused"),--($S$1:$BK$1=M$11))*100,"")</f>
        <v>72.3809523809524</v>
      </c>
      <c r="N28" s="51" t="n">
        <f aca="false">IFERROR(SUMPRODUCT($S28:$BK28,$S$3:$BK$3,--($S28:$BK28&lt;&gt;"Excused"),--($S$1:$BK$1=N$11))/SUMPRODUCT($S$2:$BK$2,$S$3:$BK$3,--($S28:$BK28&lt;&gt;"Excused"),--($S$1:$BK$1=N$11))*100,"")</f>
        <v>98.0392156862745</v>
      </c>
      <c r="O28" s="51" t="n">
        <f aca="false">IFERROR(SUMPRODUCT($S28:$BK28,$S$3:$BK$3,--($S28:$BK28&lt;&gt;"Excused"),--($S$1:$BK$1=O$11))/SUMPRODUCT($S$2:$BK$2,$S$3:$BK$3,--($S28:$BK28&lt;&gt;"Excused"),--($S$1:$BK$1=O$11))*100,"")</f>
        <v>96</v>
      </c>
      <c r="P28" s="51" t="n">
        <f aca="false">IFERROR(SUMPRODUCT($S28:$BK28,$S$3:$BK$3,--($S28:$BK28&lt;&gt;"Excused"),--($S$1:$BK$1=P$11))/SUMPRODUCT($S$2:$BK$2,$S$3:$BK$3,--($S28:$BK28&lt;&gt;"Excused"),--($S$1:$BK$1=P$11))*100,"")</f>
        <v>97.7777777777778</v>
      </c>
      <c r="Q28" s="51" t="n">
        <f aca="false">IFERROR(SUMPRODUCT($S28:$BK28,$S$3:$BK$3,--($S28:$BK28&lt;&gt;"Excused"),--($S$1:$BK$1=Q$11))/SUMPRODUCT($S$2:$BK$2,$S$3:$BK$3,--($S28:$BK28&lt;&gt;"Excused"),--($S$1:$BK$1=Q$11))*100,"")</f>
        <v>93.3333333333333</v>
      </c>
      <c r="R28" s="51" t="str">
        <f aca="false">IFERROR(SUMPRODUCT($S28:$BK28,$S$3:$BK$3,--($S28:$BK28&lt;&gt;"Excused"),--($S$1:$BK$1=R$11))/SUMPRODUCT($S$2:$BK$2,$S$3:$BK$3,--($S28:$BK28&lt;&gt;"Excused"),--($S$1:$BK$1=R$11))*100,"")</f>
        <v/>
      </c>
      <c r="S28" s="50" t="n">
        <v>15</v>
      </c>
      <c r="T28" s="50" t="n">
        <v>8</v>
      </c>
      <c r="U28" s="50" t="n">
        <v>13</v>
      </c>
      <c r="V28" s="50" t="n">
        <v>5</v>
      </c>
      <c r="W28" s="50" t="n">
        <v>15</v>
      </c>
      <c r="X28" s="50" t="n">
        <v>15</v>
      </c>
      <c r="Y28" s="50" t="n">
        <v>15</v>
      </c>
      <c r="Z28" s="50" t="n">
        <v>15</v>
      </c>
      <c r="AA28" s="50" t="n">
        <v>7</v>
      </c>
      <c r="AB28" s="50" t="n">
        <v>48</v>
      </c>
      <c r="AC28" s="50" t="n">
        <v>10</v>
      </c>
      <c r="AD28" s="50" t="n">
        <v>13</v>
      </c>
      <c r="AE28" s="50" t="n">
        <v>1</v>
      </c>
      <c r="AF28" s="50" t="s">
        <v>76</v>
      </c>
      <c r="AG28" s="50" t="n">
        <v>15</v>
      </c>
      <c r="AH28" s="50" t="n">
        <v>5</v>
      </c>
      <c r="AI28" s="50" t="n">
        <v>10</v>
      </c>
      <c r="AJ28" s="57" t="n">
        <v>5</v>
      </c>
      <c r="AK28" s="56" t="n">
        <v>15</v>
      </c>
      <c r="AL28" s="50" t="n">
        <v>4</v>
      </c>
      <c r="AM28" s="50" t="n">
        <v>9</v>
      </c>
      <c r="AN28" s="50" t="n">
        <v>10</v>
      </c>
      <c r="AO28" s="50" t="n">
        <v>9</v>
      </c>
      <c r="AP28" s="50" t="n">
        <v>46</v>
      </c>
      <c r="AQ28" s="50" t="n">
        <v>10</v>
      </c>
      <c r="AR28" s="56" t="n">
        <v>15</v>
      </c>
      <c r="AS28" s="50" t="n">
        <v>2</v>
      </c>
      <c r="AT28" s="50" t="n">
        <v>15</v>
      </c>
      <c r="AU28" s="50" t="n">
        <v>5</v>
      </c>
      <c r="AV28" s="50" t="n">
        <v>15</v>
      </c>
      <c r="AW28" s="50" t="n">
        <v>15</v>
      </c>
      <c r="AX28" s="50" t="n">
        <v>10</v>
      </c>
      <c r="AY28" s="50" t="n">
        <v>15</v>
      </c>
      <c r="AZ28" s="50" t="n">
        <v>15</v>
      </c>
      <c r="BA28" s="50" t="n">
        <v>10</v>
      </c>
      <c r="BB28" s="50" t="n">
        <v>50</v>
      </c>
      <c r="BC28" s="56" t="n">
        <v>14</v>
      </c>
      <c r="BD28" s="50" t="n">
        <v>10</v>
      </c>
      <c r="BE28" s="56" t="n">
        <v>15</v>
      </c>
      <c r="BF28" s="50" t="n">
        <v>5</v>
      </c>
      <c r="BG28" s="50" t="n">
        <v>10</v>
      </c>
      <c r="BH28" s="50" t="n">
        <v>10</v>
      </c>
      <c r="BI28" s="50" t="n">
        <v>9</v>
      </c>
      <c r="BJ28" s="50" t="n">
        <v>28</v>
      </c>
      <c r="BK28" s="58"/>
    </row>
    <row r="29" customFormat="false" ht="14.9" hidden="false" customHeight="false" outlineLevel="0" collapsed="false">
      <c r="A29" s="54" t="n">
        <v>1</v>
      </c>
      <c r="B29" s="55" t="s">
        <v>91</v>
      </c>
      <c r="C29" s="56"/>
      <c r="D29" s="56"/>
      <c r="E29" s="56"/>
      <c r="F29" s="56"/>
      <c r="G29" s="56"/>
      <c r="H29" s="56"/>
      <c r="I29" s="56"/>
      <c r="J29" s="56"/>
      <c r="K29" s="51" t="n">
        <f aca="false">IFERROR(SUMPRODUCT(PercentageBreakdownCells,$M29:$R29)/SUM(PercentageBreakdownCells),"")</f>
        <v>86.822268907563</v>
      </c>
      <c r="L29" s="51" t="str">
        <f aca="false">VLOOKUP('Data Entry'!$K29,'Options and Things to Try'!$A$20:$C$32,2,1)</f>
        <v>B+</v>
      </c>
      <c r="M29" s="51" t="n">
        <f aca="false">IFERROR(SUMPRODUCT($S29:$BK29,$S$3:$BK$3,--($S29:$BK29&lt;&gt;"Excused"),--($S$1:$BK$1=M$11))/SUMPRODUCT($S$2:$BK$2,$S$3:$BK$3,--($S29:$BK29&lt;&gt;"Excused"),--($S$1:$BK$1=M$11))*100,"")</f>
        <v>74.2857142857143</v>
      </c>
      <c r="N29" s="51" t="n">
        <f aca="false">IFERROR(SUMPRODUCT($S29:$BK29,$S$3:$BK$3,--($S29:$BK29&lt;&gt;"Excused"),--($S$1:$BK$1=N$11))/SUMPRODUCT($S$2:$BK$2,$S$3:$BK$3,--($S29:$BK29&lt;&gt;"Excused"),--($S$1:$BK$1=N$11))*100,"")</f>
        <v>76.8627450980392</v>
      </c>
      <c r="O29" s="51" t="n">
        <f aca="false">IFERROR(SUMPRODUCT($S29:$BK29,$S$3:$BK$3,--($S29:$BK29&lt;&gt;"Excused"),--($S$1:$BK$1=O$11))/SUMPRODUCT($S$2:$BK$2,$S$3:$BK$3,--($S29:$BK29&lt;&gt;"Excused"),--($S$1:$BK$1=O$11))*100,"")</f>
        <v>100</v>
      </c>
      <c r="P29" s="51" t="n">
        <f aca="false">IFERROR(SUMPRODUCT($S29:$BK29,$S$3:$BK$3,--($S29:$BK29&lt;&gt;"Excused"),--($S$1:$BK$1=P$11))/SUMPRODUCT($S$2:$BK$2,$S$3:$BK$3,--($S29:$BK29&lt;&gt;"Excused"),--($S$1:$BK$1=P$11))*100,"")</f>
        <v>89</v>
      </c>
      <c r="Q29" s="51" t="n">
        <f aca="false">IFERROR(SUMPRODUCT($S29:$BK29,$S$3:$BK$3,--($S29:$BK29&lt;&gt;"Excused"),--($S$1:$BK$1=Q$11))/SUMPRODUCT($S$2:$BK$2,$S$3:$BK$3,--($S29:$BK29&lt;&gt;"Excused"),--($S$1:$BK$1=Q$11))*100,"")</f>
        <v>90</v>
      </c>
      <c r="R29" s="51" t="str">
        <f aca="false">IFERROR(SUMPRODUCT($S29:$BK29,$S$3:$BK$3,--($S29:$BK29&lt;&gt;"Excused"),--($S$1:$BK$1=R$11))/SUMPRODUCT($S$2:$BK$2,$S$3:$BK$3,--($S29:$BK29&lt;&gt;"Excused"),--($S$1:$BK$1=R$11))*100,"")</f>
        <v/>
      </c>
      <c r="S29" s="50" t="n">
        <v>8</v>
      </c>
      <c r="T29" s="50" t="n">
        <v>8</v>
      </c>
      <c r="U29" s="50" t="n">
        <v>8</v>
      </c>
      <c r="V29" s="50" t="n">
        <v>5</v>
      </c>
      <c r="W29" s="50" t="n">
        <v>6</v>
      </c>
      <c r="X29" s="50" t="n">
        <v>14</v>
      </c>
      <c r="Y29" s="50" t="n">
        <v>8</v>
      </c>
      <c r="Z29" s="50" t="n">
        <v>15</v>
      </c>
      <c r="AA29" s="50" t="n">
        <v>9</v>
      </c>
      <c r="AB29" s="50" t="n">
        <v>50</v>
      </c>
      <c r="AC29" s="50" t="n">
        <v>7</v>
      </c>
      <c r="AD29" s="50" t="n">
        <v>14</v>
      </c>
      <c r="AE29" s="50" t="n">
        <v>10</v>
      </c>
      <c r="AF29" s="50" t="n">
        <v>10</v>
      </c>
      <c r="AG29" s="50" t="n">
        <v>15</v>
      </c>
      <c r="AH29" s="50" t="n">
        <v>5</v>
      </c>
      <c r="AI29" s="50" t="n">
        <v>8</v>
      </c>
      <c r="AJ29" s="57" t="n">
        <v>3</v>
      </c>
      <c r="AK29" s="56" t="n">
        <v>11</v>
      </c>
      <c r="AL29" s="50" t="n">
        <v>3</v>
      </c>
      <c r="AM29" s="50" t="n">
        <v>7</v>
      </c>
      <c r="AN29" s="50" t="n">
        <v>10</v>
      </c>
      <c r="AO29" s="50" t="n">
        <v>10</v>
      </c>
      <c r="AP29" s="50" t="n">
        <v>50</v>
      </c>
      <c r="AQ29" s="50" t="n">
        <v>10</v>
      </c>
      <c r="AR29" s="50" t="n">
        <v>15</v>
      </c>
      <c r="AS29" s="50" t="n">
        <v>10</v>
      </c>
      <c r="AT29" s="56" t="n">
        <v>15</v>
      </c>
      <c r="AU29" s="50" t="n">
        <v>0</v>
      </c>
      <c r="AV29" s="56" t="n">
        <v>9</v>
      </c>
      <c r="AW29" s="56" t="n">
        <v>15</v>
      </c>
      <c r="AX29" s="50" t="n">
        <v>5</v>
      </c>
      <c r="AY29" s="56" t="n">
        <v>14</v>
      </c>
      <c r="AZ29" s="56" t="n">
        <v>13</v>
      </c>
      <c r="BA29" s="50" t="n">
        <v>9</v>
      </c>
      <c r="BB29" s="50" t="n">
        <v>50</v>
      </c>
      <c r="BC29" s="56" t="n">
        <v>15</v>
      </c>
      <c r="BD29" s="50" t="n">
        <v>7</v>
      </c>
      <c r="BE29" s="56" t="n">
        <v>1</v>
      </c>
      <c r="BF29" s="50" t="n">
        <v>2</v>
      </c>
      <c r="BG29" s="50" t="n">
        <v>9</v>
      </c>
      <c r="BH29" s="50" t="n">
        <v>10</v>
      </c>
      <c r="BI29" s="50" t="n">
        <v>10</v>
      </c>
      <c r="BJ29" s="50" t="n">
        <v>27</v>
      </c>
      <c r="BK29" s="58"/>
    </row>
    <row r="30" customFormat="false" ht="14.9" hidden="false" customHeight="false" outlineLevel="0" collapsed="false">
      <c r="A30" s="54" t="n">
        <v>1</v>
      </c>
      <c r="B30" s="55" t="s">
        <v>92</v>
      </c>
      <c r="C30" s="56"/>
      <c r="D30" s="56"/>
      <c r="E30" s="56"/>
      <c r="F30" s="56"/>
      <c r="G30" s="56"/>
      <c r="H30" s="56"/>
      <c r="I30" s="56"/>
      <c r="J30" s="56"/>
      <c r="K30" s="51" t="n">
        <f aca="false">IFERROR(SUMPRODUCT(PercentageBreakdownCells,$M30:$R30)/SUM(PercentageBreakdownCells),"")</f>
        <v>94.5570028011205</v>
      </c>
      <c r="L30" s="51" t="str">
        <f aca="false">VLOOKUP('Data Entry'!$K30,'Options and Things to Try'!$A$20:$C$32,2,1)</f>
        <v>A</v>
      </c>
      <c r="M30" s="51" t="n">
        <f aca="false">IFERROR(SUMPRODUCT($S30:$BK30,$S$3:$BK$3,--($S30:$BK30&lt;&gt;"Excused"),--($S$1:$BK$1=M$11))/SUMPRODUCT($S$2:$BK$2,$S$3:$BK$3,--($S30:$BK30&lt;&gt;"Excused"),--($S$1:$BK$1=M$11))*100,"")</f>
        <v>69.5238095238095</v>
      </c>
      <c r="N30" s="51" t="n">
        <f aca="false">IFERROR(SUMPRODUCT($S30:$BK30,$S$3:$BK$3,--($S30:$BK30&lt;&gt;"Excused"),--($S$1:$BK$1=N$11))/SUMPRODUCT($S$2:$BK$2,$S$3:$BK$3,--($S30:$BK30&lt;&gt;"Excused"),--($S$1:$BK$1=N$11))*100,"")</f>
        <v>89.4117647058824</v>
      </c>
      <c r="O30" s="51" t="n">
        <f aca="false">IFERROR(SUMPRODUCT($S30:$BK30,$S$3:$BK$3,--($S30:$BK30&lt;&gt;"Excused"),--($S$1:$BK$1=O$11))/SUMPRODUCT($S$2:$BK$2,$S$3:$BK$3,--($S30:$BK30&lt;&gt;"Excused"),--($S$1:$BK$1=O$11))*100,"")</f>
        <v>94</v>
      </c>
      <c r="P30" s="51" t="n">
        <f aca="false">IFERROR(SUMPRODUCT($S30:$BK30,$S$3:$BK$3,--($S30:$BK30&lt;&gt;"Excused"),--($S$1:$BK$1=P$11))/SUMPRODUCT($S$2:$BK$2,$S$3:$BK$3,--($S30:$BK30&lt;&gt;"Excused"),--($S$1:$BK$1=P$11))*100,"")</f>
        <v>97</v>
      </c>
      <c r="Q30" s="51" t="n">
        <f aca="false">IFERROR(SUMPRODUCT($S30:$BK30,$S$3:$BK$3,--($S30:$BK30&lt;&gt;"Excused"),--($S$1:$BK$1=Q$11))/SUMPRODUCT($S$2:$BK$2,$S$3:$BK$3,--($S30:$BK30&lt;&gt;"Excused"),--($S$1:$BK$1=Q$11))*100,"")</f>
        <v>113.333333333333</v>
      </c>
      <c r="R30" s="51" t="str">
        <f aca="false">IFERROR(SUMPRODUCT($S30:$BK30,$S$3:$BK$3,--($S30:$BK30&lt;&gt;"Excused"),--($S$1:$BK$1=R$11))/SUMPRODUCT($S$2:$BK$2,$S$3:$BK$3,--($S30:$BK30&lt;&gt;"Excused"),--($S$1:$BK$1=R$11))*100,"")</f>
        <v/>
      </c>
      <c r="S30" s="50" t="n">
        <v>11</v>
      </c>
      <c r="T30" s="50" t="n">
        <v>9</v>
      </c>
      <c r="U30" s="50" t="n">
        <v>15</v>
      </c>
      <c r="V30" s="50" t="n">
        <v>4</v>
      </c>
      <c r="W30" s="50" t="n">
        <v>15</v>
      </c>
      <c r="X30" s="50" t="n">
        <v>15</v>
      </c>
      <c r="Y30" s="50" t="n">
        <v>14</v>
      </c>
      <c r="Z30" s="50" t="n">
        <v>15</v>
      </c>
      <c r="AA30" s="50" t="n">
        <v>0</v>
      </c>
      <c r="AB30" s="50" t="n">
        <v>50</v>
      </c>
      <c r="AC30" s="50" t="n">
        <v>10</v>
      </c>
      <c r="AD30" s="50" t="n">
        <v>13</v>
      </c>
      <c r="AE30" s="50" t="n">
        <v>0</v>
      </c>
      <c r="AF30" s="50" t="n">
        <v>10</v>
      </c>
      <c r="AG30" s="50" t="n">
        <v>15</v>
      </c>
      <c r="AH30" s="50" t="n">
        <v>5</v>
      </c>
      <c r="AI30" s="50" t="n">
        <v>10</v>
      </c>
      <c r="AJ30" s="57" t="n">
        <v>0</v>
      </c>
      <c r="AK30" s="56" t="n">
        <v>2</v>
      </c>
      <c r="AL30" s="50" t="n">
        <v>6</v>
      </c>
      <c r="AM30" s="50" t="n">
        <v>9</v>
      </c>
      <c r="AN30" s="50" t="n">
        <v>10</v>
      </c>
      <c r="AO30" s="50" t="n">
        <v>10</v>
      </c>
      <c r="AP30" s="50" t="n">
        <v>44</v>
      </c>
      <c r="AQ30" s="50" t="n">
        <v>8</v>
      </c>
      <c r="AR30" s="56" t="n">
        <v>15</v>
      </c>
      <c r="AS30" s="50" t="n">
        <v>10</v>
      </c>
      <c r="AT30" s="56" t="n">
        <v>15</v>
      </c>
      <c r="AU30" s="50" t="n">
        <v>5</v>
      </c>
      <c r="AV30" s="56" t="n">
        <v>13</v>
      </c>
      <c r="AW30" s="56" t="n">
        <v>15</v>
      </c>
      <c r="AX30" s="50" t="n">
        <v>10</v>
      </c>
      <c r="AY30" s="56" t="n">
        <v>13</v>
      </c>
      <c r="AZ30" s="56" t="n">
        <v>14</v>
      </c>
      <c r="BA30" s="50" t="n">
        <v>10</v>
      </c>
      <c r="BB30" s="50" t="n">
        <v>47</v>
      </c>
      <c r="BC30" s="56" t="n">
        <v>13</v>
      </c>
      <c r="BD30" s="50" t="n">
        <v>10</v>
      </c>
      <c r="BE30" s="56" t="n">
        <v>15</v>
      </c>
      <c r="BF30" s="50" t="n">
        <v>5</v>
      </c>
      <c r="BG30" s="50" t="n">
        <v>9</v>
      </c>
      <c r="BH30" s="50" t="n">
        <v>10</v>
      </c>
      <c r="BI30" s="50" t="n">
        <v>10</v>
      </c>
      <c r="BJ30" s="50" t="n">
        <v>34</v>
      </c>
      <c r="BK30" s="58"/>
    </row>
    <row r="31" customFormat="false" ht="14.9" hidden="false" customHeight="false" outlineLevel="0" collapsed="false">
      <c r="A31" s="54" t="n">
        <v>1</v>
      </c>
      <c r="B31" s="55" t="s">
        <v>93</v>
      </c>
      <c r="C31" s="56"/>
      <c r="D31" s="56"/>
      <c r="E31" s="56"/>
      <c r="F31" s="56"/>
      <c r="G31" s="56"/>
      <c r="H31" s="56"/>
      <c r="I31" s="56"/>
      <c r="J31" s="56"/>
      <c r="K31" s="51" t="n">
        <f aca="false">IFERROR(SUMPRODUCT(PercentageBreakdownCells,$M31:$R31)/SUM(PercentageBreakdownCells),"")</f>
        <v>78.8985994397759</v>
      </c>
      <c r="L31" s="51" t="str">
        <f aca="false">VLOOKUP('Data Entry'!$K31,'Options and Things to Try'!$A$20:$C$32,2,1)</f>
        <v>C+</v>
      </c>
      <c r="M31" s="51" t="n">
        <f aca="false">IFERROR(SUMPRODUCT($S31:$BK31,$S$3:$BK$3,--($S31:$BK31&lt;&gt;"Excused"),--($S$1:$BK$1=M$11))/SUMPRODUCT($S$2:$BK$2,$S$3:$BK$3,--($S31:$BK31&lt;&gt;"Excused"),--($S$1:$BK$1=M$11))*100,"")</f>
        <v>64.7619047619048</v>
      </c>
      <c r="N31" s="51" t="n">
        <f aca="false">IFERROR(SUMPRODUCT($S31:$BK31,$S$3:$BK$3,--($S31:$BK31&lt;&gt;"Excused"),--($S$1:$BK$1=N$11))/SUMPRODUCT($S$2:$BK$2,$S$3:$BK$3,--($S31:$BK31&lt;&gt;"Excused"),--($S$1:$BK$1=N$11))*100,"")</f>
        <v>80.7843137254902</v>
      </c>
      <c r="O31" s="51" t="n">
        <f aca="false">IFERROR(SUMPRODUCT($S31:$BK31,$S$3:$BK$3,--($S31:$BK31&lt;&gt;"Excused"),--($S$1:$BK$1=O$11))/SUMPRODUCT($S$2:$BK$2,$S$3:$BK$3,--($S31:$BK31&lt;&gt;"Excused"),--($S$1:$BK$1=O$11))*100,"")</f>
        <v>77.3333333333333</v>
      </c>
      <c r="P31" s="51" t="n">
        <f aca="false">IFERROR(SUMPRODUCT($S31:$BK31,$S$3:$BK$3,--($S31:$BK31&lt;&gt;"Excused"),--($S$1:$BK$1=P$11))/SUMPRODUCT($S$2:$BK$2,$S$3:$BK$3,--($S31:$BK31&lt;&gt;"Excused"),--($S$1:$BK$1=P$11))*100,"")</f>
        <v>88</v>
      </c>
      <c r="Q31" s="51" t="n">
        <f aca="false">IFERROR(SUMPRODUCT($S31:$BK31,$S$3:$BK$3,--($S31:$BK31&lt;&gt;"Excused"),--($S$1:$BK$1=Q$11))/SUMPRODUCT($S$2:$BK$2,$S$3:$BK$3,--($S31:$BK31&lt;&gt;"Excused"),--($S$1:$BK$1=Q$11))*100,"")</f>
        <v>73.3333333333333</v>
      </c>
      <c r="R31" s="51" t="str">
        <f aca="false">IFERROR(SUMPRODUCT($S31:$BK31,$S$3:$BK$3,--($S31:$BK31&lt;&gt;"Excused"),--($S$1:$BK$1=R$11))/SUMPRODUCT($S$2:$BK$2,$S$3:$BK$3,--($S31:$BK31&lt;&gt;"Excused"),--($S$1:$BK$1=R$11))*100,"")</f>
        <v/>
      </c>
      <c r="S31" s="50" t="n">
        <v>15</v>
      </c>
      <c r="T31" s="50" t="n">
        <v>8</v>
      </c>
      <c r="U31" s="50" t="n">
        <v>13</v>
      </c>
      <c r="V31" s="50" t="n">
        <v>5</v>
      </c>
      <c r="W31" s="50" t="n">
        <v>9</v>
      </c>
      <c r="X31" s="50" t="n">
        <v>13</v>
      </c>
      <c r="Y31" s="50" t="n">
        <v>11</v>
      </c>
      <c r="Z31" s="50" t="n">
        <v>7</v>
      </c>
      <c r="AA31" s="50" t="n">
        <v>10</v>
      </c>
      <c r="AB31" s="50" t="n">
        <v>36</v>
      </c>
      <c r="AC31" s="50" t="n">
        <v>10</v>
      </c>
      <c r="AD31" s="50" t="n">
        <v>13</v>
      </c>
      <c r="AE31" s="50" t="n">
        <v>10</v>
      </c>
      <c r="AF31" s="50" t="n">
        <v>9</v>
      </c>
      <c r="AG31" s="50" t="n">
        <v>15</v>
      </c>
      <c r="AH31" s="50" t="n">
        <v>3</v>
      </c>
      <c r="AI31" s="50" t="n">
        <v>10</v>
      </c>
      <c r="AJ31" s="50" t="n">
        <v>5</v>
      </c>
      <c r="AK31" s="50" t="n">
        <v>9</v>
      </c>
      <c r="AL31" s="50" t="n">
        <v>4</v>
      </c>
      <c r="AM31" s="50" t="n">
        <v>5</v>
      </c>
      <c r="AN31" s="50" t="n">
        <v>8</v>
      </c>
      <c r="AO31" s="50" t="n">
        <v>8</v>
      </c>
      <c r="AP31" s="50" t="n">
        <v>32</v>
      </c>
      <c r="AQ31" s="50" t="n">
        <v>9</v>
      </c>
      <c r="AR31" s="56" t="n">
        <v>13</v>
      </c>
      <c r="AS31" s="50" t="n">
        <v>2</v>
      </c>
      <c r="AT31" s="56" t="n">
        <v>14</v>
      </c>
      <c r="AU31" s="50" t="n">
        <v>0</v>
      </c>
      <c r="AV31" s="56" t="n">
        <v>9</v>
      </c>
      <c r="AW31" s="56" t="n">
        <v>13</v>
      </c>
      <c r="AX31" s="50" t="n">
        <v>7</v>
      </c>
      <c r="AY31" s="56" t="n">
        <v>13</v>
      </c>
      <c r="AZ31" s="56" t="n">
        <v>15</v>
      </c>
      <c r="BA31" s="50" t="n">
        <v>9</v>
      </c>
      <c r="BB31" s="50" t="n">
        <v>48</v>
      </c>
      <c r="BC31" s="56" t="n">
        <v>13</v>
      </c>
      <c r="BD31" s="50" t="n">
        <v>6</v>
      </c>
      <c r="BE31" s="56" t="n">
        <v>11</v>
      </c>
      <c r="BF31" s="50" t="n">
        <v>1</v>
      </c>
      <c r="BG31" s="50" t="n">
        <v>8</v>
      </c>
      <c r="BH31" s="50" t="n">
        <v>9</v>
      </c>
      <c r="BI31" s="50" t="n">
        <v>10</v>
      </c>
      <c r="BJ31" s="50" t="n">
        <v>22</v>
      </c>
      <c r="BK31" s="58"/>
    </row>
    <row r="32" customFormat="false" ht="14.9" hidden="false" customHeight="false" outlineLevel="0" collapsed="false">
      <c r="A32" s="54" t="n">
        <v>1</v>
      </c>
      <c r="B32" s="55" t="s">
        <v>94</v>
      </c>
      <c r="C32" s="56"/>
      <c r="D32" s="56"/>
      <c r="E32" s="56"/>
      <c r="F32" s="56"/>
      <c r="G32" s="56"/>
      <c r="H32" s="56"/>
      <c r="I32" s="56"/>
      <c r="J32" s="56"/>
      <c r="K32" s="51" t="n">
        <f aca="false">IFERROR(SUMPRODUCT(PercentageBreakdownCells,$M32:$R32)/SUM(PercentageBreakdownCells),"")</f>
        <v>81.2831932773109</v>
      </c>
      <c r="L32" s="51" t="str">
        <f aca="false">VLOOKUP('Data Entry'!$K32,'Options and Things to Try'!$A$20:$C$32,2,1)</f>
        <v>B-</v>
      </c>
      <c r="M32" s="51" t="n">
        <f aca="false">IFERROR(SUMPRODUCT($S32:$BK32,$S$3:$BK$3,--($S32:$BK32&lt;&gt;"Excused"),--($S$1:$BK$1=M$11))/SUMPRODUCT($S$2:$BK$2,$S$3:$BK$3,--($S32:$BK32&lt;&gt;"Excused"),--($S$1:$BK$1=M$11))*100,"")</f>
        <v>70.4761904761905</v>
      </c>
      <c r="N32" s="51" t="n">
        <f aca="false">IFERROR(SUMPRODUCT($S32:$BK32,$S$3:$BK$3,--($S32:$BK32&lt;&gt;"Excused"),--($S$1:$BK$1=N$11))/SUMPRODUCT($S$2:$BK$2,$S$3:$BK$3,--($S32:$BK32&lt;&gt;"Excused"),--($S$1:$BK$1=N$11))*100,"")</f>
        <v>76.078431372549</v>
      </c>
      <c r="O32" s="51" t="n">
        <f aca="false">IFERROR(SUMPRODUCT($S32:$BK32,$S$3:$BK$3,--($S32:$BK32&lt;&gt;"Excused"),--($S$1:$BK$1=O$11))/SUMPRODUCT($S$2:$BK$2,$S$3:$BK$3,--($S32:$BK32&lt;&gt;"Excused"),--($S$1:$BK$1=O$11))*100,"")</f>
        <v>74</v>
      </c>
      <c r="P32" s="51" t="n">
        <f aca="false">IFERROR(SUMPRODUCT($S32:$BK32,$S$3:$BK$3,--($S32:$BK32&lt;&gt;"Excused"),--($S$1:$BK$1=P$11))/SUMPRODUCT($S$2:$BK$2,$S$3:$BK$3,--($S32:$BK32&lt;&gt;"Excused"),--($S$1:$BK$1=P$11))*100,"")</f>
        <v>92</v>
      </c>
      <c r="Q32" s="51" t="n">
        <f aca="false">IFERROR(SUMPRODUCT($S32:$BK32,$S$3:$BK$3,--($S32:$BK32&lt;&gt;"Excused"),--($S$1:$BK$1=Q$11))/SUMPRODUCT($S$2:$BK$2,$S$3:$BK$3,--($S32:$BK32&lt;&gt;"Excused"),--($S$1:$BK$1=Q$11))*100,"")</f>
        <v>80</v>
      </c>
      <c r="R32" s="51" t="str">
        <f aca="false">IFERROR(SUMPRODUCT($S32:$BK32,$S$3:$BK$3,--($S32:$BK32&lt;&gt;"Excused"),--($S$1:$BK$1=R$11))/SUMPRODUCT($S$2:$BK$2,$S$3:$BK$3,--($S32:$BK32&lt;&gt;"Excused"),--($S$1:$BK$1=R$11))*100,"")</f>
        <v/>
      </c>
      <c r="S32" s="50" t="n">
        <v>11</v>
      </c>
      <c r="T32" s="50" t="n">
        <v>10</v>
      </c>
      <c r="U32" s="50" t="n">
        <v>8</v>
      </c>
      <c r="V32" s="50" t="n">
        <v>5</v>
      </c>
      <c r="W32" s="50" t="n">
        <v>10</v>
      </c>
      <c r="X32" s="50" t="n">
        <v>12</v>
      </c>
      <c r="Y32" s="50" t="n">
        <v>12</v>
      </c>
      <c r="Z32" s="50" t="n">
        <v>9</v>
      </c>
      <c r="AA32" s="50" t="n">
        <v>7</v>
      </c>
      <c r="AB32" s="50" t="n">
        <v>25</v>
      </c>
      <c r="AC32" s="50" t="n">
        <v>7</v>
      </c>
      <c r="AD32" s="50" t="n">
        <v>12</v>
      </c>
      <c r="AE32" s="50" t="n">
        <v>7</v>
      </c>
      <c r="AF32" s="50" t="n">
        <v>10</v>
      </c>
      <c r="AG32" s="50" t="n">
        <v>15</v>
      </c>
      <c r="AH32" s="50" t="n">
        <v>4</v>
      </c>
      <c r="AI32" s="50" t="n">
        <v>10</v>
      </c>
      <c r="AJ32" s="57" t="n">
        <v>5</v>
      </c>
      <c r="AK32" s="56" t="n">
        <v>8</v>
      </c>
      <c r="AL32" s="50" t="n">
        <v>8</v>
      </c>
      <c r="AM32" s="50" t="n">
        <v>6</v>
      </c>
      <c r="AN32" s="50" t="n">
        <v>10</v>
      </c>
      <c r="AO32" s="50" t="n">
        <v>8</v>
      </c>
      <c r="AP32" s="50" t="n">
        <v>47</v>
      </c>
      <c r="AQ32" s="50" t="n">
        <v>10</v>
      </c>
      <c r="AR32" s="56" t="n">
        <v>15</v>
      </c>
      <c r="AS32" s="50" t="n">
        <v>3</v>
      </c>
      <c r="AT32" s="56" t="n">
        <v>14</v>
      </c>
      <c r="AU32" s="50" t="n">
        <v>0</v>
      </c>
      <c r="AV32" s="56" t="n">
        <v>6</v>
      </c>
      <c r="AW32" s="56" t="n">
        <v>11</v>
      </c>
      <c r="AX32" s="50" t="n">
        <v>9</v>
      </c>
      <c r="AY32" s="56" t="n">
        <v>13</v>
      </c>
      <c r="AZ32" s="56" t="n">
        <v>13</v>
      </c>
      <c r="BA32" s="50" t="n">
        <v>10</v>
      </c>
      <c r="BB32" s="50" t="n">
        <v>39</v>
      </c>
      <c r="BC32" s="56" t="n">
        <v>12</v>
      </c>
      <c r="BD32" s="50" t="n">
        <v>4</v>
      </c>
      <c r="BE32" s="56" t="n">
        <v>13</v>
      </c>
      <c r="BF32" s="50" t="n">
        <v>5</v>
      </c>
      <c r="BG32" s="50" t="n">
        <v>9</v>
      </c>
      <c r="BH32" s="50" t="n">
        <v>10</v>
      </c>
      <c r="BI32" s="50" t="n">
        <v>9</v>
      </c>
      <c r="BJ32" s="50" t="n">
        <v>24</v>
      </c>
      <c r="BK32" s="58"/>
    </row>
    <row r="33" customFormat="false" ht="14.9" hidden="false" customHeight="false" outlineLevel="0" collapsed="false">
      <c r="A33" s="54" t="n">
        <v>1</v>
      </c>
      <c r="B33" s="55" t="s">
        <v>95</v>
      </c>
      <c r="C33" s="56"/>
      <c r="D33" s="56"/>
      <c r="E33" s="56"/>
      <c r="F33" s="56"/>
      <c r="G33" s="56"/>
      <c r="H33" s="56"/>
      <c r="I33" s="56"/>
      <c r="J33" s="56"/>
      <c r="K33" s="51" t="n">
        <f aca="false">IFERROR(SUMPRODUCT(PercentageBreakdownCells,$M33:$R33)/SUM(PercentageBreakdownCells),"")</f>
        <v>94.0819327731093</v>
      </c>
      <c r="L33" s="51" t="str">
        <f aca="false">VLOOKUP('Data Entry'!$K33,'Options and Things to Try'!$A$20:$C$32,2,1)</f>
        <v>A</v>
      </c>
      <c r="M33" s="51" t="n">
        <f aca="false">IFERROR(SUMPRODUCT($S33:$BK33,$S$3:$BK$3,--($S33:$BK33&lt;&gt;"Excused"),--($S$1:$BK$1=M$11))/SUMPRODUCT($S$2:$BK$2,$S$3:$BK$3,--($S33:$BK33&lt;&gt;"Excused"),--($S$1:$BK$1=M$11))*100,"")</f>
        <v>91.4285714285714</v>
      </c>
      <c r="N33" s="51" t="n">
        <f aca="false">IFERROR(SUMPRODUCT($S33:$BK33,$S$3:$BK$3,--($S33:$BK33&lt;&gt;"Excused"),--($S$1:$BK$1=N$11))/SUMPRODUCT($S$2:$BK$2,$S$3:$BK$3,--($S33:$BK33&lt;&gt;"Excused"),--($S$1:$BK$1=N$11))*100,"")</f>
        <v>94.1176470588235</v>
      </c>
      <c r="O33" s="51" t="n">
        <f aca="false">IFERROR(SUMPRODUCT($S33:$BK33,$S$3:$BK$3,--($S33:$BK33&lt;&gt;"Excused"),--($S$1:$BK$1=O$11))/SUMPRODUCT($S$2:$BK$2,$S$3:$BK$3,--($S33:$BK33&lt;&gt;"Excused"),--($S$1:$BK$1=O$11))*100,"")</f>
        <v>86.6666666666667</v>
      </c>
      <c r="P33" s="51" t="n">
        <f aca="false">IFERROR(SUMPRODUCT($S33:$BK33,$S$3:$BK$3,--($S33:$BK33&lt;&gt;"Excused"),--($S$1:$BK$1=P$11))/SUMPRODUCT($S$2:$BK$2,$S$3:$BK$3,--($S33:$BK33&lt;&gt;"Excused"),--($S$1:$BK$1=P$11))*100,"")</f>
        <v>95</v>
      </c>
      <c r="Q33" s="51" t="n">
        <f aca="false">IFERROR(SUMPRODUCT($S33:$BK33,$S$3:$BK$3,--($S33:$BK33&lt;&gt;"Excused"),--($S$1:$BK$1=Q$11))/SUMPRODUCT($S$2:$BK$2,$S$3:$BK$3,--($S33:$BK33&lt;&gt;"Excused"),--($S$1:$BK$1=Q$11))*100,"")</f>
        <v>100</v>
      </c>
      <c r="R33" s="51" t="str">
        <f aca="false">IFERROR(SUMPRODUCT($S33:$BK33,$S$3:$BK$3,--($S33:$BK33&lt;&gt;"Excused"),--($S$1:$BK$1=R$11))/SUMPRODUCT($S$2:$BK$2,$S$3:$BK$3,--($S33:$BK33&lt;&gt;"Excused"),--($S$1:$BK$1=R$11))*100,"")</f>
        <v/>
      </c>
      <c r="S33" s="50" t="n">
        <v>8</v>
      </c>
      <c r="T33" s="50" t="n">
        <v>9</v>
      </c>
      <c r="U33" s="50" t="n">
        <v>12</v>
      </c>
      <c r="V33" s="50" t="n">
        <v>5</v>
      </c>
      <c r="W33" s="50" t="n">
        <v>15</v>
      </c>
      <c r="X33" s="50" t="n">
        <v>15</v>
      </c>
      <c r="Y33" s="50" t="n">
        <v>13</v>
      </c>
      <c r="Z33" s="50" t="n">
        <v>15</v>
      </c>
      <c r="AA33" s="50" t="n">
        <v>10</v>
      </c>
      <c r="AB33" s="50" t="n">
        <v>45</v>
      </c>
      <c r="AC33" s="50" t="n">
        <v>10</v>
      </c>
      <c r="AD33" s="50" t="n">
        <v>15</v>
      </c>
      <c r="AE33" s="50" t="n">
        <v>10</v>
      </c>
      <c r="AF33" s="50" t="n">
        <v>10</v>
      </c>
      <c r="AG33" s="50" t="n">
        <v>15</v>
      </c>
      <c r="AH33" s="50" t="n">
        <v>5</v>
      </c>
      <c r="AI33" s="50" t="n">
        <v>10</v>
      </c>
      <c r="AJ33" s="57" t="n">
        <v>5</v>
      </c>
      <c r="AK33" s="56" t="n">
        <v>15</v>
      </c>
      <c r="AL33" s="50" t="n">
        <v>9</v>
      </c>
      <c r="AM33" s="50" t="n">
        <v>10</v>
      </c>
      <c r="AN33" s="50" t="n">
        <v>9</v>
      </c>
      <c r="AO33" s="50" t="n">
        <v>8</v>
      </c>
      <c r="AP33" s="50" t="n">
        <v>48</v>
      </c>
      <c r="AQ33" s="50" t="n">
        <v>8</v>
      </c>
      <c r="AR33" s="56" t="n">
        <v>13</v>
      </c>
      <c r="AS33" s="50" t="n">
        <v>3</v>
      </c>
      <c r="AT33" s="50" t="n">
        <v>15</v>
      </c>
      <c r="AU33" s="50" t="n">
        <v>5</v>
      </c>
      <c r="AV33" s="50" t="n">
        <v>15</v>
      </c>
      <c r="AW33" s="50" t="n">
        <v>15</v>
      </c>
      <c r="AX33" s="50" t="n">
        <v>10</v>
      </c>
      <c r="AY33" s="50" t="n">
        <v>15</v>
      </c>
      <c r="AZ33" s="50" t="n">
        <v>15</v>
      </c>
      <c r="BA33" s="50" t="n">
        <v>10</v>
      </c>
      <c r="BB33" s="50" t="n">
        <v>37</v>
      </c>
      <c r="BC33" s="56" t="n">
        <v>14</v>
      </c>
      <c r="BD33" s="50" t="n">
        <v>10</v>
      </c>
      <c r="BE33" s="50" t="n">
        <v>15</v>
      </c>
      <c r="BF33" s="50" t="n">
        <v>5</v>
      </c>
      <c r="BG33" s="50" t="n">
        <v>10</v>
      </c>
      <c r="BH33" s="50" t="n">
        <v>10</v>
      </c>
      <c r="BI33" s="50" t="n">
        <v>10</v>
      </c>
      <c r="BJ33" s="50" t="n">
        <v>30</v>
      </c>
      <c r="BK33" s="58"/>
    </row>
    <row r="34" customFormat="false" ht="14.9" hidden="false" customHeight="false" outlineLevel="0" collapsed="false">
      <c r="A34" s="54" t="n">
        <v>1</v>
      </c>
      <c r="B34" s="55" t="s">
        <v>96</v>
      </c>
      <c r="C34" s="56"/>
      <c r="D34" s="56"/>
      <c r="E34" s="56"/>
      <c r="F34" s="56"/>
      <c r="G34" s="56"/>
      <c r="H34" s="56"/>
      <c r="I34" s="56"/>
      <c r="J34" s="56"/>
      <c r="K34" s="51" t="n">
        <f aca="false">IFERROR(SUMPRODUCT(PercentageBreakdownCells,$M34:$R34)/SUM(PercentageBreakdownCells),"")</f>
        <v>79.5759103641457</v>
      </c>
      <c r="L34" s="51" t="str">
        <f aca="false">VLOOKUP('Data Entry'!$K34,'Options and Things to Try'!$A$20:$C$32,2,1)</f>
        <v>C+</v>
      </c>
      <c r="M34" s="51" t="n">
        <f aca="false">IFERROR(SUMPRODUCT($S34:$BK34,$S$3:$BK$3,--($S34:$BK34&lt;&gt;"Excused"),--($S$1:$BK$1=M$11))/SUMPRODUCT($S$2:$BK$2,$S$3:$BK$3,--($S34:$BK34&lt;&gt;"Excused"),--($S$1:$BK$1=M$11))*100,"")</f>
        <v>68.5714285714286</v>
      </c>
      <c r="N34" s="51" t="n">
        <f aca="false">IFERROR(SUMPRODUCT($S34:$BK34,$S$3:$BK$3,--($S34:$BK34&lt;&gt;"Excused"),--($S$1:$BK$1=N$11))/SUMPRODUCT($S$2:$BK$2,$S$3:$BK$3,--($S34:$BK34&lt;&gt;"Excused"),--($S$1:$BK$1=N$11))*100,"")</f>
        <v>78.8235294117647</v>
      </c>
      <c r="O34" s="51" t="n">
        <f aca="false">IFERROR(SUMPRODUCT($S34:$BK34,$S$3:$BK$3,--($S34:$BK34&lt;&gt;"Excused"),--($S$1:$BK$1=O$11))/SUMPRODUCT($S$2:$BK$2,$S$3:$BK$3,--($S34:$BK34&lt;&gt;"Excused"),--($S$1:$BK$1=O$11))*100,"")</f>
        <v>84.6666666666667</v>
      </c>
      <c r="P34" s="51" t="n">
        <f aca="false">IFERROR(SUMPRODUCT($S34:$BK34,$S$3:$BK$3,--($S34:$BK34&lt;&gt;"Excused"),--($S$1:$BK$1=P$11))/SUMPRODUCT($S$2:$BK$2,$S$3:$BK$3,--($S34:$BK34&lt;&gt;"Excused"),--($S$1:$BK$1=P$11))*100,"")</f>
        <v>86</v>
      </c>
      <c r="Q34" s="51" t="n">
        <f aca="false">IFERROR(SUMPRODUCT($S34:$BK34,$S$3:$BK$3,--($S34:$BK34&lt;&gt;"Excused"),--($S$1:$BK$1=Q$11))/SUMPRODUCT($S$2:$BK$2,$S$3:$BK$3,--($S34:$BK34&lt;&gt;"Excused"),--($S$1:$BK$1=Q$11))*100,"")</f>
        <v>73.3333333333333</v>
      </c>
      <c r="R34" s="51" t="str">
        <f aca="false">IFERROR(SUMPRODUCT($S34:$BK34,$S$3:$BK$3,--($S34:$BK34&lt;&gt;"Excused"),--($S$1:$BK$1=R$11))/SUMPRODUCT($S$2:$BK$2,$S$3:$BK$3,--($S34:$BK34&lt;&gt;"Excused"),--($S$1:$BK$1=R$11))*100,"")</f>
        <v/>
      </c>
      <c r="S34" s="50" t="n">
        <v>13</v>
      </c>
      <c r="T34" s="50" t="n">
        <v>10</v>
      </c>
      <c r="U34" s="50" t="n">
        <v>14</v>
      </c>
      <c r="V34" s="50" t="n">
        <v>5</v>
      </c>
      <c r="W34" s="50" t="n">
        <v>13</v>
      </c>
      <c r="X34" s="50" t="n">
        <v>14</v>
      </c>
      <c r="Y34" s="50" t="n">
        <v>8</v>
      </c>
      <c r="Z34" s="50" t="n">
        <v>11</v>
      </c>
      <c r="AA34" s="50" t="n">
        <v>10</v>
      </c>
      <c r="AB34" s="50" t="n">
        <v>47</v>
      </c>
      <c r="AC34" s="50" t="n">
        <v>9</v>
      </c>
      <c r="AD34" s="50" t="n">
        <v>15</v>
      </c>
      <c r="AE34" s="50" t="n">
        <v>7</v>
      </c>
      <c r="AF34" s="50" t="n">
        <v>9</v>
      </c>
      <c r="AG34" s="50" t="n">
        <v>15</v>
      </c>
      <c r="AH34" s="50" t="n">
        <v>4</v>
      </c>
      <c r="AI34" s="50" t="n">
        <v>7</v>
      </c>
      <c r="AJ34" s="57" t="n">
        <v>5</v>
      </c>
      <c r="AK34" s="56" t="n">
        <v>4</v>
      </c>
      <c r="AL34" s="50" t="n">
        <v>3</v>
      </c>
      <c r="AM34" s="50" t="n">
        <v>6</v>
      </c>
      <c r="AN34" s="50" t="n">
        <v>9</v>
      </c>
      <c r="AO34" s="50" t="n">
        <v>9</v>
      </c>
      <c r="AP34" s="50" t="n">
        <v>40</v>
      </c>
      <c r="AQ34" s="50" t="n">
        <v>9</v>
      </c>
      <c r="AR34" s="56" t="n">
        <v>14</v>
      </c>
      <c r="AS34" s="50" t="n">
        <v>2</v>
      </c>
      <c r="AT34" s="56" t="n">
        <v>13</v>
      </c>
      <c r="AU34" s="50" t="n">
        <v>2</v>
      </c>
      <c r="AV34" s="56" t="n">
        <v>13</v>
      </c>
      <c r="AW34" s="56" t="n">
        <v>12</v>
      </c>
      <c r="AX34" s="50" t="n">
        <v>8</v>
      </c>
      <c r="AY34" s="56" t="n">
        <v>15</v>
      </c>
      <c r="AZ34" s="56" t="n">
        <v>12</v>
      </c>
      <c r="BA34" s="50" t="n">
        <v>9</v>
      </c>
      <c r="BB34" s="50" t="n">
        <v>40</v>
      </c>
      <c r="BC34" s="56" t="n">
        <v>10</v>
      </c>
      <c r="BD34" s="50" t="n">
        <v>6</v>
      </c>
      <c r="BE34" s="56" t="n">
        <v>5</v>
      </c>
      <c r="BF34" s="50" t="n">
        <v>3</v>
      </c>
      <c r="BG34" s="50" t="n">
        <v>8</v>
      </c>
      <c r="BH34" s="50" t="n">
        <v>10</v>
      </c>
      <c r="BI34" s="50" t="n">
        <v>8</v>
      </c>
      <c r="BJ34" s="50" t="n">
        <v>22</v>
      </c>
      <c r="BK34" s="58"/>
    </row>
    <row r="35" customFormat="false" ht="14.9" hidden="false" customHeight="false" outlineLevel="0" collapsed="false">
      <c r="A35" s="54" t="n">
        <v>1</v>
      </c>
      <c r="B35" s="55" t="s">
        <v>97</v>
      </c>
      <c r="C35" s="56"/>
      <c r="D35" s="56"/>
      <c r="E35" s="56"/>
      <c r="F35" s="56"/>
      <c r="G35" s="56"/>
      <c r="H35" s="56"/>
      <c r="I35" s="56"/>
      <c r="J35" s="56"/>
      <c r="K35" s="51" t="n">
        <f aca="false">IFERROR(SUMPRODUCT(PercentageBreakdownCells,$M35:$R35)/SUM(PercentageBreakdownCells),"")</f>
        <v>89.3633053221289</v>
      </c>
      <c r="L35" s="51" t="str">
        <f aca="false">VLOOKUP('Data Entry'!$K35,'Options and Things to Try'!$A$20:$C$32,2,1)</f>
        <v>B+</v>
      </c>
      <c r="M35" s="51" t="n">
        <f aca="false">IFERROR(SUMPRODUCT($S35:$BK35,$S$3:$BK$3,--($S35:$BK35&lt;&gt;"Excused"),--($S$1:$BK$1=M$11))/SUMPRODUCT($S$2:$BK$2,$S$3:$BK$3,--($S35:$BK35&lt;&gt;"Excused"),--($S$1:$BK$1=M$11))*100,"")</f>
        <v>64.7619047619048</v>
      </c>
      <c r="N35" s="51" t="n">
        <f aca="false">IFERROR(SUMPRODUCT($S35:$BK35,$S$3:$BK$3,--($S35:$BK35&lt;&gt;"Excused"),--($S$1:$BK$1=N$11))/SUMPRODUCT($S$2:$BK$2,$S$3:$BK$3,--($S35:$BK35&lt;&gt;"Excused"),--($S$1:$BK$1=N$11))*100,"")</f>
        <v>92.5490196078431</v>
      </c>
      <c r="O35" s="51" t="n">
        <f aca="false">IFERROR(SUMPRODUCT($S35:$BK35,$S$3:$BK$3,--($S35:$BK35&lt;&gt;"Excused"),--($S$1:$BK$1=O$11))/SUMPRODUCT($S$2:$BK$2,$S$3:$BK$3,--($S35:$BK35&lt;&gt;"Excused"),--($S$1:$BK$1=O$11))*100,"")</f>
        <v>99.3333333333333</v>
      </c>
      <c r="P35" s="51" t="n">
        <f aca="false">IFERROR(SUMPRODUCT($S35:$BK35,$S$3:$BK$3,--($S35:$BK35&lt;&gt;"Excused"),--($S$1:$BK$1=P$11))/SUMPRODUCT($S$2:$BK$2,$S$3:$BK$3,--($S35:$BK35&lt;&gt;"Excused"),--($S$1:$BK$1=P$11))*100,"")</f>
        <v>92</v>
      </c>
      <c r="Q35" s="51" t="n">
        <f aca="false">IFERROR(SUMPRODUCT($S35:$BK35,$S$3:$BK$3,--($S35:$BK35&lt;&gt;"Excused"),--($S$1:$BK$1=Q$11))/SUMPRODUCT($S$2:$BK$2,$S$3:$BK$3,--($S35:$BK35&lt;&gt;"Excused"),--($S$1:$BK$1=Q$11))*100,"")</f>
        <v>93.3333333333333</v>
      </c>
      <c r="R35" s="51" t="str">
        <f aca="false">IFERROR(SUMPRODUCT($S35:$BK35,$S$3:$BK$3,--($S35:$BK35&lt;&gt;"Excused"),--($S$1:$BK$1=R$11))/SUMPRODUCT($S$2:$BK$2,$S$3:$BK$3,--($S35:$BK35&lt;&gt;"Excused"),--($S$1:$BK$1=R$11))*100,"")</f>
        <v/>
      </c>
      <c r="S35" s="50" t="n">
        <v>15</v>
      </c>
      <c r="T35" s="50" t="n">
        <v>10</v>
      </c>
      <c r="U35" s="50" t="n">
        <v>15</v>
      </c>
      <c r="V35" s="50" t="n">
        <v>5</v>
      </c>
      <c r="W35" s="50" t="n">
        <v>15</v>
      </c>
      <c r="X35" s="50" t="n">
        <v>13</v>
      </c>
      <c r="Y35" s="50" t="n">
        <v>15</v>
      </c>
      <c r="Z35" s="50" t="n">
        <v>15</v>
      </c>
      <c r="AA35" s="50" t="n">
        <v>9</v>
      </c>
      <c r="AB35" s="50" t="n">
        <v>49</v>
      </c>
      <c r="AC35" s="50" t="n">
        <v>10</v>
      </c>
      <c r="AD35" s="50" t="n">
        <v>15</v>
      </c>
      <c r="AE35" s="50" t="n">
        <v>3</v>
      </c>
      <c r="AF35" s="50" t="n">
        <v>10</v>
      </c>
      <c r="AG35" s="50" t="n">
        <v>15</v>
      </c>
      <c r="AH35" s="50" t="n">
        <v>4</v>
      </c>
      <c r="AI35" s="50" t="n">
        <v>10</v>
      </c>
      <c r="AJ35" s="57" t="n">
        <v>5</v>
      </c>
      <c r="AK35" s="56" t="n">
        <v>13</v>
      </c>
      <c r="AL35" s="50" t="n">
        <v>1</v>
      </c>
      <c r="AM35" s="50" t="n">
        <v>9</v>
      </c>
      <c r="AN35" s="50" t="n">
        <v>9</v>
      </c>
      <c r="AO35" s="50" t="n">
        <v>9</v>
      </c>
      <c r="AP35" s="50" t="n">
        <v>50</v>
      </c>
      <c r="AQ35" s="50" t="n">
        <v>9</v>
      </c>
      <c r="AR35" s="56" t="n">
        <v>13</v>
      </c>
      <c r="AS35" s="50" t="n">
        <v>2</v>
      </c>
      <c r="AT35" s="56" t="n">
        <v>15</v>
      </c>
      <c r="AU35" s="50" t="n">
        <v>0</v>
      </c>
      <c r="AV35" s="56" t="n">
        <v>9</v>
      </c>
      <c r="AW35" s="56" t="n">
        <v>15</v>
      </c>
      <c r="AX35" s="50" t="n">
        <v>10</v>
      </c>
      <c r="AY35" s="56" t="n">
        <v>15</v>
      </c>
      <c r="AZ35" s="56" t="n">
        <v>14</v>
      </c>
      <c r="BA35" s="50" t="n">
        <v>9</v>
      </c>
      <c r="BB35" s="50" t="n">
        <v>50</v>
      </c>
      <c r="BC35" s="56" t="n">
        <v>15</v>
      </c>
      <c r="BD35" s="50" t="n">
        <v>7</v>
      </c>
      <c r="BE35" s="56" t="n">
        <v>9</v>
      </c>
      <c r="BF35" s="50" t="n">
        <v>4</v>
      </c>
      <c r="BG35" s="50" t="n">
        <v>9</v>
      </c>
      <c r="BH35" s="50" t="n">
        <v>7</v>
      </c>
      <c r="BI35" s="50" t="n">
        <v>9</v>
      </c>
      <c r="BJ35" s="50" t="n">
        <v>28</v>
      </c>
      <c r="BK35" s="58"/>
    </row>
    <row r="36" customFormat="false" ht="14.9" hidden="false" customHeight="false" outlineLevel="0" collapsed="false">
      <c r="A36" s="59" t="n">
        <v>1</v>
      </c>
      <c r="B36" s="60" t="s">
        <v>98</v>
      </c>
      <c r="C36" s="61"/>
      <c r="D36" s="61"/>
      <c r="E36" s="61"/>
      <c r="F36" s="61"/>
      <c r="G36" s="61"/>
      <c r="H36" s="61" t="str">
        <f aca="false">IFERROR(VLOOKUP('Data Entry'!$B36,Absences!$A$2:$C$11,2,0),"No match")</f>
        <v>No match</v>
      </c>
      <c r="I36" s="61" t="str">
        <f aca="false">IFERROR(VLOOKUP('Data Entry'!$B36,Absences!$A$2:$C$11,3,0),"No match")</f>
        <v>No match</v>
      </c>
      <c r="J36" s="61"/>
      <c r="K36" s="62" t="n">
        <f aca="false">IFERROR(SUMPRODUCT(PercentageBreakdownCells,$M36:$R36)/SUM(PercentageBreakdownCells),"")</f>
        <v>79.2773109243698</v>
      </c>
      <c r="L36" s="62" t="str">
        <f aca="false">VLOOKUP('Data Entry'!$K36,'Options and Things to Try'!$A$20:$C$32,2,1)</f>
        <v>C+</v>
      </c>
      <c r="M36" s="62" t="n">
        <f aca="false">IFERROR(SUMPRODUCT($S36:$BK36,$S$3:$BK$3,--($S36:$BK36&lt;&gt;"Excused"),--($S$1:$BK$1=M$11))/SUMPRODUCT($S$2:$BK$2,$S$3:$BK$3,--($S36:$BK36&lt;&gt;"Excused"),--($S$1:$BK$1=M$11))*100,"")</f>
        <v>70.4761904761905</v>
      </c>
      <c r="N36" s="62" t="n">
        <f aca="false">IFERROR(SUMPRODUCT($S36:$BK36,$S$3:$BK$3,--($S36:$BK36&lt;&gt;"Excused"),--($S$1:$BK$1=N$11))/SUMPRODUCT($S$2:$BK$2,$S$3:$BK$3,--($S36:$BK36&lt;&gt;"Excused"),--($S$1:$BK$1=N$11))*100,"")</f>
        <v>91.3725490196078</v>
      </c>
      <c r="O36" s="62" t="n">
        <f aca="false">IFERROR(SUMPRODUCT($S36:$BK36,$S$3:$BK$3,--($S36:$BK36&lt;&gt;"Excused"),--($S$1:$BK$1=O$11))/SUMPRODUCT($S$2:$BK$2,$S$3:$BK$3,--($S36:$BK36&lt;&gt;"Excused"),--($S$1:$BK$1=O$11))*100,"")</f>
        <v>85.3333333333334</v>
      </c>
      <c r="P36" s="62" t="n">
        <f aca="false">IFERROR(SUMPRODUCT($S36:$BK36,$S$3:$BK$3,--($S36:$BK36&lt;&gt;"Excused"),--($S$1:$BK$1=P$11))/SUMPRODUCT($S$2:$BK$2,$S$3:$BK$3,--($S36:$BK36&lt;&gt;"Excused"),--($S$1:$BK$1=P$11))*100,"")</f>
        <v>92</v>
      </c>
      <c r="Q36" s="62" t="n">
        <f aca="false">IFERROR(SUMPRODUCT($S36:$BK36,$S$3:$BK$3,--($S36:$BK36&lt;&gt;"Excused"),--($S$1:$BK$1=Q$11))/SUMPRODUCT($S$2:$BK$2,$S$3:$BK$3,--($S36:$BK36&lt;&gt;"Excused"),--($S$1:$BK$1=Q$11))*100,"")</f>
        <v>50</v>
      </c>
      <c r="R36" s="62" t="str">
        <f aca="false">IFERROR(SUMPRODUCT($S36:$BK36,$S$3:$BK$3,--($S36:$BK36&lt;&gt;"Excused"),--($S$1:$BK$1=R$11))/SUMPRODUCT($S$2:$BK$2,$S$3:$BK$3,--($S36:$BK36&lt;&gt;"Excused"),--($S$1:$BK$1=R$11))*100,"")</f>
        <v/>
      </c>
      <c r="S36" s="50" t="n">
        <v>11</v>
      </c>
      <c r="T36" s="50" t="n">
        <v>10</v>
      </c>
      <c r="U36" s="50" t="n">
        <v>14</v>
      </c>
      <c r="V36" s="50" t="n">
        <v>5</v>
      </c>
      <c r="W36" s="50" t="n">
        <v>15</v>
      </c>
      <c r="X36" s="50" t="n">
        <v>15</v>
      </c>
      <c r="Y36" s="50" t="n">
        <v>14</v>
      </c>
      <c r="Z36" s="50" t="n">
        <v>14</v>
      </c>
      <c r="AA36" s="50" t="n">
        <v>7</v>
      </c>
      <c r="AB36" s="50" t="n">
        <v>39</v>
      </c>
      <c r="AC36" s="50" t="n">
        <v>9</v>
      </c>
      <c r="AD36" s="50" t="n">
        <v>15</v>
      </c>
      <c r="AE36" s="50" t="n">
        <v>2</v>
      </c>
      <c r="AF36" s="50" t="n">
        <v>10</v>
      </c>
      <c r="AG36" s="50" t="n">
        <v>15</v>
      </c>
      <c r="AH36" s="50" t="n">
        <v>5</v>
      </c>
      <c r="AI36" s="50" t="n">
        <v>10</v>
      </c>
      <c r="AJ36" s="63" t="n">
        <v>4</v>
      </c>
      <c r="AK36" s="61" t="n">
        <v>15</v>
      </c>
      <c r="AL36" s="50" t="n">
        <v>9</v>
      </c>
      <c r="AM36" s="50" t="n">
        <v>7</v>
      </c>
      <c r="AN36" s="50" t="n">
        <v>10</v>
      </c>
      <c r="AO36" s="50" t="n">
        <v>10</v>
      </c>
      <c r="AP36" s="50" t="n">
        <v>50</v>
      </c>
      <c r="AQ36" s="50" t="n">
        <v>8</v>
      </c>
      <c r="AR36" s="61" t="n">
        <v>15</v>
      </c>
      <c r="AS36" s="50" t="n">
        <v>0</v>
      </c>
      <c r="AT36" s="61" t="n">
        <v>15</v>
      </c>
      <c r="AU36" s="50" t="n">
        <v>1</v>
      </c>
      <c r="AV36" s="61" t="n">
        <v>5</v>
      </c>
      <c r="AW36" s="61" t="n">
        <v>15</v>
      </c>
      <c r="AX36" s="50" t="n">
        <v>5</v>
      </c>
      <c r="AY36" s="61" t="n">
        <v>15</v>
      </c>
      <c r="AZ36" s="61" t="n">
        <v>10</v>
      </c>
      <c r="BA36" s="50" t="n">
        <v>9</v>
      </c>
      <c r="BB36" s="50" t="n">
        <v>39</v>
      </c>
      <c r="BC36" s="50" t="n">
        <v>15</v>
      </c>
      <c r="BD36" s="50" t="n">
        <v>10</v>
      </c>
      <c r="BE36" s="50" t="n">
        <v>15</v>
      </c>
      <c r="BF36" s="50" t="n">
        <v>5</v>
      </c>
      <c r="BG36" s="50" t="n">
        <v>10</v>
      </c>
      <c r="BH36" s="50" t="n">
        <v>10</v>
      </c>
      <c r="BI36" s="50" t="n">
        <v>10</v>
      </c>
      <c r="BJ36" s="50" t="n">
        <v>15</v>
      </c>
      <c r="BK36" s="64"/>
    </row>
    <row r="37" customFormat="false" ht="13.8" hidden="false" customHeight="false" outlineLevel="0" collapsed="false">
      <c r="B37" s="0"/>
    </row>
    <row r="38" customFormat="false" ht="13.8" hidden="false" customHeight="false" outlineLevel="0" collapsed="false">
      <c r="B38" s="0"/>
    </row>
    <row r="39" customFormat="false" ht="13.8" hidden="false" customHeight="false" outlineLevel="0" collapsed="false">
      <c r="B39" s="0"/>
    </row>
    <row r="40" customFormat="false" ht="13.8" hidden="false" customHeight="false" outlineLevel="0" collapsed="false">
      <c r="B40" s="0"/>
    </row>
    <row r="41" customFormat="false" ht="13.8" hidden="false" customHeight="false" outlineLevel="0" collapsed="false">
      <c r="B41" s="0"/>
    </row>
    <row r="42" customFormat="false" ht="13.8" hidden="false" customHeight="false" outlineLevel="0" collapsed="false">
      <c r="B42" s="0"/>
    </row>
    <row r="43" customFormat="false" ht="13.8" hidden="false" customHeight="false" outlineLevel="0" collapsed="false">
      <c r="B43" s="0"/>
    </row>
    <row r="44" customFormat="false" ht="13.8" hidden="false" customHeight="false" outlineLevel="0" collapsed="false">
      <c r="B44" s="1" t="s">
        <v>99</v>
      </c>
    </row>
  </sheetData>
  <mergeCells count="2">
    <mergeCell ref="M2:R2"/>
    <mergeCell ref="M3:R3"/>
  </mergeCells>
  <conditionalFormatting sqref="K12:L36">
    <cfRule type="expression" priority="2" aboveAverage="0" equalAverage="0" bottom="0" percent="0" rank="0" text="" dxfId="0">
      <formula>IFERROR(AND(IF($K12&lt;Yellowthreshold,1,""),(ColorTable="yes"),$K12&lt;&gt;""),"")</formula>
    </cfRule>
    <cfRule type="expression" priority="3" aboveAverage="0" equalAverage="0" bottom="0" percent="0" rank="0" text="" dxfId="1">
      <formula>IFERROR(AND(IF($K12&gt;=Greenthreshold,1,""),(ColorTable="yes"),$K12&lt;&gt;""),"")</formula>
    </cfRule>
    <cfRule type="expression" priority="4" aboveAverage="0" equalAverage="0" bottom="0" percent="0" rank="0" text="" dxfId="2">
      <formula>IFERROR(AND(IF($K12&lt;Greenthreshold,1,""),IF($K12&gt;=Yellowthreshold,1,""),(ColorTable="yes"),$K12&lt;&gt;""),"")</formula>
    </cfRule>
  </conditionalFormatting>
  <conditionalFormatting sqref="M12:R36">
    <cfRule type="expression" priority="5" aboveAverage="0" equalAverage="0" bottom="0" percent="0" rank="0" text="" dxfId="3">
      <formula>IFERROR(AND(IF(M12&lt;Yellowthreshold,1,""),(ColorTable="yes"),M12&lt;&gt;""),"")</formula>
    </cfRule>
    <cfRule type="expression" priority="6" aboveAverage="0" equalAverage="0" bottom="0" percent="0" rank="0" text="" dxfId="4">
      <formula>IFERROR(AND(IF(M12&gt;=Greenthreshold,1,""),(ColorTable="yes"),M12&lt;&gt;""),"")</formula>
    </cfRule>
    <cfRule type="expression" priority="7" aboveAverage="0" equalAverage="0" bottom="0" percent="0" rank="0" text="" dxfId="5">
      <formula>IFERROR(AND(IF(M12&lt;Greenthreshold,1,""),IF(M12&gt;=Yellowthreshold,1,""),(ColorTable="yes"),M12&lt;&gt;""),"")</formula>
    </cfRule>
  </conditionalFormatting>
  <conditionalFormatting sqref="S11:BK11">
    <cfRule type="expression" priority="8" aboveAverage="0" equalAverage="0" bottom="0" percent="0" rank="0" text="" dxfId="6">
      <formula>IF(AND(OR(S$1="",S$2="",S$3=""),SUM(S$6:S$10)&lt;&gt;0),1,0)</formula>
    </cfRule>
  </conditionalFormatting>
  <conditionalFormatting sqref="M3">
    <cfRule type="expression" priority="9" aboveAverage="0" equalAverage="0" bottom="0" percent="0" rank="0" text="" dxfId="7">
      <formula>IF(LEFT(M3,7)="Caution",1,0)</formula>
    </cfRule>
  </conditionalFormatting>
  <conditionalFormatting sqref="S15:AI15">
    <cfRule type="expression" priority="10" aboveAverage="0" equalAverage="0" bottom="0" percent="0" rank="0" text="" dxfId="8">
      <formula>IFERROR(AND(IF(S15/S$2*100&lt;Yellowthreshold,1,""),(ColorTable="yes"),IF(S15&lt;&gt;"",1,0)),"")</formula>
    </cfRule>
    <cfRule type="expression" priority="11" aboveAverage="0" equalAverage="0" bottom="0" percent="0" rank="0" text="" dxfId="9">
      <formula>IFERROR(AND(IF(S15/S$2*100&lt;Greenthreshold,1,""),IF(S15/S$2*100&gt;=Yellowthreshold,1,""),(ColorTable="yes"),S15&lt;&gt;""),"")</formula>
    </cfRule>
    <cfRule type="expression" priority="12" aboveAverage="0" equalAverage="0" bottom="0" percent="0" rank="0" text="" dxfId="10">
      <formula>IFERROR(AND(IF(S15/S$2*100&gt;=Greenthreshold,1,""),(ColorTable="yes")),"")</formula>
    </cfRule>
  </conditionalFormatting>
  <conditionalFormatting sqref="S16:AI16">
    <cfRule type="expression" priority="13" aboveAverage="0" equalAverage="0" bottom="0" percent="0" rank="0" text="" dxfId="8">
      <formula>IFERROR(AND(IF(S16/S$2*100&lt;Yellowthreshold,1,""),(ColorTable="yes"),IF(S16&lt;&gt;"",1,0)),"")</formula>
    </cfRule>
    <cfRule type="expression" priority="14" aboveAverage="0" equalAverage="0" bottom="0" percent="0" rank="0" text="" dxfId="9">
      <formula>IFERROR(AND(IF(S16/S$2*100&lt;Greenthreshold,1,""),IF(S16/S$2*100&gt;=Yellowthreshold,1,""),(ColorTable="yes"),S16&lt;&gt;""),"")</formula>
    </cfRule>
    <cfRule type="expression" priority="15" aboveAverage="0" equalAverage="0" bottom="0" percent="0" rank="0" text="" dxfId="10">
      <formula>IFERROR(AND(IF(S16/S$2*100&gt;=Greenthreshold,1,""),(ColorTable="yes")),"")</formula>
    </cfRule>
  </conditionalFormatting>
  <conditionalFormatting sqref="S17:AI17">
    <cfRule type="expression" priority="16" aboveAverage="0" equalAverage="0" bottom="0" percent="0" rank="0" text="" dxfId="8">
      <formula>IFERROR(AND(IF(S17/S$2*100&lt;Yellowthreshold,1,""),(ColorTable="yes"),IF(S17&lt;&gt;"",1,0)),"")</formula>
    </cfRule>
    <cfRule type="expression" priority="17" aboveAverage="0" equalAverage="0" bottom="0" percent="0" rank="0" text="" dxfId="9">
      <formula>IFERROR(AND(IF(S17/S$2*100&lt;Greenthreshold,1,""),IF(S17/S$2*100&gt;=Yellowthreshold,1,""),(ColorTable="yes"),S17&lt;&gt;""),"")</formula>
    </cfRule>
    <cfRule type="expression" priority="18" aboveAverage="0" equalAverage="0" bottom="0" percent="0" rank="0" text="" dxfId="10">
      <formula>IFERROR(AND(IF(S17/S$2*100&gt;=Greenthreshold,1,""),(ColorTable="yes")),"")</formula>
    </cfRule>
  </conditionalFormatting>
  <conditionalFormatting sqref="S18:AI18">
    <cfRule type="expression" priority="19" aboveAverage="0" equalAverage="0" bottom="0" percent="0" rank="0" text="" dxfId="8">
      <formula>IFERROR(AND(IF(S18/S$2*100&lt;Yellowthreshold,1,""),(ColorTable="yes"),IF(S18&lt;&gt;"",1,0)),"")</formula>
    </cfRule>
    <cfRule type="expression" priority="20" aboveAverage="0" equalAverage="0" bottom="0" percent="0" rank="0" text="" dxfId="9">
      <formula>IFERROR(AND(IF(S18/S$2*100&lt;Greenthreshold,1,""),IF(S18/S$2*100&gt;=Yellowthreshold,1,""),(ColorTable="yes"),S18&lt;&gt;""),"")</formula>
    </cfRule>
    <cfRule type="expression" priority="21" aboveAverage="0" equalAverage="0" bottom="0" percent="0" rank="0" text="" dxfId="10">
      <formula>IFERROR(AND(IF(S18/S$2*100&gt;=Greenthreshold,1,""),(ColorTable="yes")),"")</formula>
    </cfRule>
  </conditionalFormatting>
  <conditionalFormatting sqref="S19:AI19">
    <cfRule type="expression" priority="22" aboveAverage="0" equalAverage="0" bottom="0" percent="0" rank="0" text="" dxfId="8">
      <formula>IFERROR(AND(IF(S19/S$2*100&lt;Yellowthreshold,1,""),(ColorTable="yes"),IF(S19&lt;&gt;"",1,0)),"")</formula>
    </cfRule>
    <cfRule type="expression" priority="23" aboveAverage="0" equalAverage="0" bottom="0" percent="0" rank="0" text="" dxfId="9">
      <formula>IFERROR(AND(IF(S19/S$2*100&lt;Greenthreshold,1,""),IF(S19/S$2*100&gt;=Yellowthreshold,1,""),(ColorTable="yes"),S19&lt;&gt;""),"")</formula>
    </cfRule>
    <cfRule type="expression" priority="24" aboveAverage="0" equalAverage="0" bottom="0" percent="0" rank="0" text="" dxfId="10">
      <formula>IFERROR(AND(IF(S19/S$2*100&gt;=Greenthreshold,1,""),(ColorTable="yes")),"")</formula>
    </cfRule>
  </conditionalFormatting>
  <conditionalFormatting sqref="S20:AI20">
    <cfRule type="expression" priority="25" aboveAverage="0" equalAverage="0" bottom="0" percent="0" rank="0" text="" dxfId="8">
      <formula>IFERROR(AND(IF(S20/S$2*100&lt;Yellowthreshold,1,""),(ColorTable="yes"),IF(S20&lt;&gt;"",1,0)),"")</formula>
    </cfRule>
    <cfRule type="expression" priority="26" aboveAverage="0" equalAverage="0" bottom="0" percent="0" rank="0" text="" dxfId="9">
      <formula>IFERROR(AND(IF(S20/S$2*100&lt;Greenthreshold,1,""),IF(S20/S$2*100&gt;=Yellowthreshold,1,""),(ColorTable="yes"),S20&lt;&gt;""),"")</formula>
    </cfRule>
    <cfRule type="expression" priority="27" aboveAverage="0" equalAverage="0" bottom="0" percent="0" rank="0" text="" dxfId="10">
      <formula>IFERROR(AND(IF(S20/S$2*100&gt;=Greenthreshold,1,""),(ColorTable="yes")),"")</formula>
    </cfRule>
  </conditionalFormatting>
  <conditionalFormatting sqref="S21:AI21">
    <cfRule type="expression" priority="28" aboveAverage="0" equalAverage="0" bottom="0" percent="0" rank="0" text="" dxfId="8">
      <formula>IFERROR(AND(IF(S21/S$2*100&lt;Yellowthreshold,1,""),(ColorTable="yes"),IF(S21&lt;&gt;"",1,0)),"")</formula>
    </cfRule>
    <cfRule type="expression" priority="29" aboveAverage="0" equalAverage="0" bottom="0" percent="0" rank="0" text="" dxfId="9">
      <formula>IFERROR(AND(IF(S21/S$2*100&lt;Greenthreshold,1,""),IF(S21/S$2*100&gt;=Yellowthreshold,1,""),(ColorTable="yes"),S21&lt;&gt;""),"")</formula>
    </cfRule>
    <cfRule type="expression" priority="30" aboveAverage="0" equalAverage="0" bottom="0" percent="0" rank="0" text="" dxfId="10">
      <formula>IFERROR(AND(IF(S21/S$2*100&gt;=Greenthreshold,1,""),(ColorTable="yes")),"")</formula>
    </cfRule>
  </conditionalFormatting>
  <conditionalFormatting sqref="S22:AI22">
    <cfRule type="expression" priority="31" aboveAverage="0" equalAverage="0" bottom="0" percent="0" rank="0" text="" dxfId="8">
      <formula>IFERROR(AND(IF(S22/S$2*100&lt;Yellowthreshold,1,""),(ColorTable="yes"),IF(S22&lt;&gt;"",1,0)),"")</formula>
    </cfRule>
    <cfRule type="expression" priority="32" aboveAverage="0" equalAverage="0" bottom="0" percent="0" rank="0" text="" dxfId="9">
      <formula>IFERROR(AND(IF(S22/S$2*100&lt;Greenthreshold,1,""),IF(S22/S$2*100&gt;=Yellowthreshold,1,""),(ColorTable="yes"),S22&lt;&gt;""),"")</formula>
    </cfRule>
    <cfRule type="expression" priority="33" aboveAverage="0" equalAverage="0" bottom="0" percent="0" rank="0" text="" dxfId="10">
      <formula>IFERROR(AND(IF(S22/S$2*100&gt;=Greenthreshold,1,""),(ColorTable="yes")),"")</formula>
    </cfRule>
  </conditionalFormatting>
  <conditionalFormatting sqref="S23:AI23">
    <cfRule type="expression" priority="34" aboveAverage="0" equalAverage="0" bottom="0" percent="0" rank="0" text="" dxfId="8">
      <formula>IFERROR(AND(IF(S23/S$2*100&lt;Yellowthreshold,1,""),(ColorTable="yes"),IF(S23&lt;&gt;"",1,0)),"")</formula>
    </cfRule>
    <cfRule type="expression" priority="35" aboveAverage="0" equalAverage="0" bottom="0" percent="0" rank="0" text="" dxfId="9">
      <formula>IFERROR(AND(IF(S23/S$2*100&lt;Greenthreshold,1,""),IF(S23/S$2*100&gt;=Yellowthreshold,1,""),(ColorTable="yes"),S23&lt;&gt;""),"")</formula>
    </cfRule>
    <cfRule type="expression" priority="36" aboveAverage="0" equalAverage="0" bottom="0" percent="0" rank="0" text="" dxfId="10">
      <formula>IFERROR(AND(IF(S23/S$2*100&gt;=Greenthreshold,1,""),(ColorTable="yes")),"")</formula>
    </cfRule>
  </conditionalFormatting>
  <conditionalFormatting sqref="S24:AI24">
    <cfRule type="expression" priority="37" aboveAverage="0" equalAverage="0" bottom="0" percent="0" rank="0" text="" dxfId="8">
      <formula>IFERROR(AND(IF(S24/S$2*100&lt;Yellowthreshold,1,""),(ColorTable="yes"),IF(S24&lt;&gt;"",1,0)),"")</formula>
    </cfRule>
    <cfRule type="expression" priority="38" aboveAverage="0" equalAverage="0" bottom="0" percent="0" rank="0" text="" dxfId="9">
      <formula>IFERROR(AND(IF(S24/S$2*100&lt;Greenthreshold,1,""),IF(S24/S$2*100&gt;=Yellowthreshold,1,""),(ColorTable="yes"),S24&lt;&gt;""),"")</formula>
    </cfRule>
    <cfRule type="expression" priority="39" aboveAverage="0" equalAverage="0" bottom="0" percent="0" rank="0" text="" dxfId="10">
      <formula>IFERROR(AND(IF(S24/S$2*100&gt;=Greenthreshold,1,""),(ColorTable="yes")),"")</formula>
    </cfRule>
  </conditionalFormatting>
  <conditionalFormatting sqref="S25:AI25">
    <cfRule type="expression" priority="40" aboveAverage="0" equalAverage="0" bottom="0" percent="0" rank="0" text="" dxfId="8">
      <formula>IFERROR(AND(IF(S25/S$2*100&lt;Yellowthreshold,1,""),(ColorTable="yes"),IF(S25&lt;&gt;"",1,0)),"")</formula>
    </cfRule>
    <cfRule type="expression" priority="41" aboveAverage="0" equalAverage="0" bottom="0" percent="0" rank="0" text="" dxfId="9">
      <formula>IFERROR(AND(IF(S25/S$2*100&lt;Greenthreshold,1,""),IF(S25/S$2*100&gt;=Yellowthreshold,1,""),(ColorTable="yes"),S25&lt;&gt;""),"")</formula>
    </cfRule>
    <cfRule type="expression" priority="42" aboveAverage="0" equalAverage="0" bottom="0" percent="0" rank="0" text="" dxfId="10">
      <formula>IFERROR(AND(IF(S25/S$2*100&gt;=Greenthreshold,1,""),(ColorTable="yes")),"")</formula>
    </cfRule>
  </conditionalFormatting>
  <conditionalFormatting sqref="S26:AI26">
    <cfRule type="expression" priority="43" aboveAverage="0" equalAverage="0" bottom="0" percent="0" rank="0" text="" dxfId="8">
      <formula>IFERROR(AND(IF(S26/S$2*100&lt;Yellowthreshold,1,""),(ColorTable="yes"),IF(S26&lt;&gt;"",1,0)),"")</formula>
    </cfRule>
    <cfRule type="expression" priority="44" aboveAverage="0" equalAverage="0" bottom="0" percent="0" rank="0" text="" dxfId="9">
      <formula>IFERROR(AND(IF(S26/S$2*100&lt;Greenthreshold,1,""),IF(S26/S$2*100&gt;=Yellowthreshold,1,""),(ColorTable="yes"),S26&lt;&gt;""),"")</formula>
    </cfRule>
    <cfRule type="expression" priority="45" aboveAverage="0" equalAverage="0" bottom="0" percent="0" rank="0" text="" dxfId="10">
      <formula>IFERROR(AND(IF(S26/S$2*100&gt;=Greenthreshold,1,""),(ColorTable="yes")),"")</formula>
    </cfRule>
  </conditionalFormatting>
  <conditionalFormatting sqref="S27:AI27">
    <cfRule type="expression" priority="46" aboveAverage="0" equalAverage="0" bottom="0" percent="0" rank="0" text="" dxfId="8">
      <formula>IFERROR(AND(IF(S27/S$2*100&lt;Yellowthreshold,1,""),(ColorTable="yes"),IF(S27&lt;&gt;"",1,0)),"")</formula>
    </cfRule>
    <cfRule type="expression" priority="47" aboveAverage="0" equalAverage="0" bottom="0" percent="0" rank="0" text="" dxfId="9">
      <formula>IFERROR(AND(IF(S27/S$2*100&lt;Greenthreshold,1,""),IF(S27/S$2*100&gt;=Yellowthreshold,1,""),(ColorTable="yes"),S27&lt;&gt;""),"")</formula>
    </cfRule>
    <cfRule type="expression" priority="48" aboveAverage="0" equalAverage="0" bottom="0" percent="0" rank="0" text="" dxfId="10">
      <formula>IFERROR(AND(IF(S27/S$2*100&gt;=Greenthreshold,1,""),(ColorTable="yes")),"")</formula>
    </cfRule>
  </conditionalFormatting>
  <conditionalFormatting sqref="S29:AI29">
    <cfRule type="expression" priority="49" aboveAverage="0" equalAverage="0" bottom="0" percent="0" rank="0" text="" dxfId="8">
      <formula>IFERROR(AND(IF(S29/S$2*100&lt;Yellowthreshold,1,""),(ColorTable="yes"),IF(S29&lt;&gt;"",1,0)),"")</formula>
    </cfRule>
    <cfRule type="expression" priority="50" aboveAverage="0" equalAverage="0" bottom="0" percent="0" rank="0" text="" dxfId="9">
      <formula>IFERROR(AND(IF(S29/S$2*100&lt;Greenthreshold,1,""),IF(S29/S$2*100&gt;=Yellowthreshold,1,""),(ColorTable="yes"),S29&lt;&gt;""),"")</formula>
    </cfRule>
    <cfRule type="expression" priority="51" aboveAverage="0" equalAverage="0" bottom="0" percent="0" rank="0" text="" dxfId="10">
      <formula>IFERROR(AND(IF(S29/S$2*100&gt;=Greenthreshold,1,""),(ColorTable="yes")),"")</formula>
    </cfRule>
  </conditionalFormatting>
  <conditionalFormatting sqref="S30:AI30">
    <cfRule type="expression" priority="52" aboveAverage="0" equalAverage="0" bottom="0" percent="0" rank="0" text="" dxfId="8">
      <formula>IFERROR(AND(IF(S30/S$2*100&lt;Yellowthreshold,1,""),(ColorTable="yes"),IF(S30&lt;&gt;"",1,0)),"")</formula>
    </cfRule>
    <cfRule type="expression" priority="53" aboveAverage="0" equalAverage="0" bottom="0" percent="0" rank="0" text="" dxfId="9">
      <formula>IFERROR(AND(IF(S30/S$2*100&lt;Greenthreshold,1,""),IF(S30/S$2*100&gt;=Yellowthreshold,1,""),(ColorTable="yes"),S30&lt;&gt;""),"")</formula>
    </cfRule>
    <cfRule type="expression" priority="54" aboveAverage="0" equalAverage="0" bottom="0" percent="0" rank="0" text="" dxfId="10">
      <formula>IFERROR(AND(IF(S30/S$2*100&gt;=Greenthreshold,1,""),(ColorTable="yes")),"")</formula>
    </cfRule>
  </conditionalFormatting>
  <conditionalFormatting sqref="S31:AB31">
    <cfRule type="expression" priority="55" aboveAverage="0" equalAverage="0" bottom="0" percent="0" rank="0" text="" dxfId="8">
      <formula>IFERROR(AND(IF(S31/S$2*100&lt;Yellowthreshold,1,""),(ColorTable="yes"),IF(S31&lt;&gt;"",1,0)),"")</formula>
    </cfRule>
    <cfRule type="expression" priority="56" aboveAverage="0" equalAverage="0" bottom="0" percent="0" rank="0" text="" dxfId="9">
      <formula>IFERROR(AND(IF(S31/S$2*100&lt;Greenthreshold,1,""),IF(S31/S$2*100&gt;=Yellowthreshold,1,""),(ColorTable="yes"),S31&lt;&gt;""),"")</formula>
    </cfRule>
    <cfRule type="expression" priority="57" aboveAverage="0" equalAverage="0" bottom="0" percent="0" rank="0" text="" dxfId="10">
      <formula>IFERROR(AND(IF(S31/S$2*100&gt;=Greenthreshold,1,""),(ColorTable="yes")),"")</formula>
    </cfRule>
  </conditionalFormatting>
  <conditionalFormatting sqref="S32:AI32">
    <cfRule type="expression" priority="58" aboveAverage="0" equalAverage="0" bottom="0" percent="0" rank="0" text="" dxfId="8">
      <formula>IFERROR(AND(IF(S32/S$2*100&lt;Yellowthreshold,1,""),(ColorTable="yes"),IF(S32&lt;&gt;"",1,0)),"")</formula>
    </cfRule>
    <cfRule type="expression" priority="59" aboveAverage="0" equalAverage="0" bottom="0" percent="0" rank="0" text="" dxfId="9">
      <formula>IFERROR(AND(IF(S32/S$2*100&lt;Greenthreshold,1,""),IF(S32/S$2*100&gt;=Yellowthreshold,1,""),(ColorTable="yes"),S32&lt;&gt;""),"")</formula>
    </cfRule>
    <cfRule type="expression" priority="60" aboveAverage="0" equalAverage="0" bottom="0" percent="0" rank="0" text="" dxfId="10">
      <formula>IFERROR(AND(IF(S32/S$2*100&gt;=Greenthreshold,1,""),(ColorTable="yes")),"")</formula>
    </cfRule>
  </conditionalFormatting>
  <conditionalFormatting sqref="S33:AI33">
    <cfRule type="expression" priority="61" aboveAverage="0" equalAverage="0" bottom="0" percent="0" rank="0" text="" dxfId="8">
      <formula>IFERROR(AND(IF(S33/S$2*100&lt;Yellowthreshold,1,""),(ColorTable="yes"),IF(S33&lt;&gt;"",1,0)),"")</formula>
    </cfRule>
    <cfRule type="expression" priority="62" aboveAverage="0" equalAverage="0" bottom="0" percent="0" rank="0" text="" dxfId="9">
      <formula>IFERROR(AND(IF(S33/S$2*100&lt;Greenthreshold,1,""),IF(S33/S$2*100&gt;=Yellowthreshold,1,""),(ColorTable="yes"),S33&lt;&gt;""),"")</formula>
    </cfRule>
    <cfRule type="expression" priority="63" aboveAverage="0" equalAverage="0" bottom="0" percent="0" rank="0" text="" dxfId="10">
      <formula>IFERROR(AND(IF(S33/S$2*100&gt;=Greenthreshold,1,""),(ColorTable="yes")),"")</formula>
    </cfRule>
  </conditionalFormatting>
  <conditionalFormatting sqref="S34:AI34">
    <cfRule type="expression" priority="64" aboveAverage="0" equalAverage="0" bottom="0" percent="0" rank="0" text="" dxfId="8">
      <formula>IFERROR(AND(IF(S34/S$2*100&lt;Yellowthreshold,1,""),(ColorTable="yes"),IF(S34&lt;&gt;"",1,0)),"")</formula>
    </cfRule>
    <cfRule type="expression" priority="65" aboveAverage="0" equalAverage="0" bottom="0" percent="0" rank="0" text="" dxfId="9">
      <formula>IFERROR(AND(IF(S34/S$2*100&lt;Greenthreshold,1,""),IF(S34/S$2*100&gt;=Yellowthreshold,1,""),(ColorTable="yes"),S34&lt;&gt;""),"")</formula>
    </cfRule>
    <cfRule type="expression" priority="66" aboveAverage="0" equalAverage="0" bottom="0" percent="0" rank="0" text="" dxfId="10">
      <formula>IFERROR(AND(IF(S34/S$2*100&gt;=Greenthreshold,1,""),(ColorTable="yes")),"")</formula>
    </cfRule>
  </conditionalFormatting>
  <conditionalFormatting sqref="S35:AI35">
    <cfRule type="expression" priority="67" aboveAverage="0" equalAverage="0" bottom="0" percent="0" rank="0" text="" dxfId="8">
      <formula>IFERROR(AND(IF(S35/S$2*100&lt;Yellowthreshold,1,""),(ColorTable="yes"),IF(S35&lt;&gt;"",1,0)),"")</formula>
    </cfRule>
    <cfRule type="expression" priority="68" aboveAverage="0" equalAverage="0" bottom="0" percent="0" rank="0" text="" dxfId="9">
      <formula>IFERROR(AND(IF(S35/S$2*100&lt;Greenthreshold,1,""),IF(S35/S$2*100&gt;=Yellowthreshold,1,""),(ColorTable="yes"),S35&lt;&gt;""),"")</formula>
    </cfRule>
    <cfRule type="expression" priority="69" aboveAverage="0" equalAverage="0" bottom="0" percent="0" rank="0" text="" dxfId="10">
      <formula>IFERROR(AND(IF(S35/S$2*100&gt;=Greenthreshold,1,""),(ColorTable="yes")),"")</formula>
    </cfRule>
  </conditionalFormatting>
  <conditionalFormatting sqref="S36:AI36">
    <cfRule type="expression" priority="70" aboveAverage="0" equalAverage="0" bottom="0" percent="0" rank="0" text="" dxfId="8">
      <formula>IFERROR(AND(IF(S36/S$2*100&lt;Yellowthreshold,1,""),(ColorTable="yes"),IF(S36&lt;&gt;"",1,0)),"")</formula>
    </cfRule>
    <cfRule type="expression" priority="71" aboveAverage="0" equalAverage="0" bottom="0" percent="0" rank="0" text="" dxfId="9">
      <formula>IFERROR(AND(IF(S36/S$2*100&lt;Greenthreshold,1,""),IF(S36/S$2*100&gt;=Yellowthreshold,1,""),(ColorTable="yes"),S36&lt;&gt;""),"")</formula>
    </cfRule>
    <cfRule type="expression" priority="72" aboveAverage="0" equalAverage="0" bottom="0" percent="0" rank="0" text="" dxfId="10">
      <formula>IFERROR(AND(IF(S36/S$2*100&gt;=Greenthreshold,1,""),(ColorTable="yes")),"")</formula>
    </cfRule>
  </conditionalFormatting>
  <conditionalFormatting sqref="AJ3">
    <cfRule type="expression" priority="73" aboveAverage="0" equalAverage="0" bottom="0" percent="0" rank="0" text="" dxfId="11">
      <formula>AND(AJ$1="",AJ$2="")</formula>
    </cfRule>
    <cfRule type="expression" priority="74" aboveAverage="0" equalAverage="0" bottom="0" percent="0" rank="0" text="" dxfId="12">
      <formula>IF(AND(AJ$2&lt;&gt;"",AJ3=""),1,0)</formula>
    </cfRule>
  </conditionalFormatting>
  <conditionalFormatting sqref="AJ2">
    <cfRule type="expression" priority="75" aboveAverage="0" equalAverage="0" bottom="0" percent="0" rank="0" text="" dxfId="13">
      <formula>IF(OR(AND(AJ$2="",SUM(AJ$6:AJ$10)&lt;&gt;0),AND(AJ$2="",AJ1&lt;&gt;"")),1,0)</formula>
    </cfRule>
  </conditionalFormatting>
  <conditionalFormatting sqref="AJ1">
    <cfRule type="expression" priority="76" aboveAverage="0" equalAverage="0" bottom="0" percent="0" rank="0" text="" dxfId="14">
      <formula>IF(AND(AJ1="",OR(AJ2&lt;&gt;"",SUM(AJ12:AJ36)&lt;&gt;0)),1,0)</formula>
    </cfRule>
  </conditionalFormatting>
  <conditionalFormatting sqref="AK3">
    <cfRule type="expression" priority="77" aboveAverage="0" equalAverage="0" bottom="0" percent="0" rank="0" text="" dxfId="11">
      <formula>AND(AK$1="",AK$2="")</formula>
    </cfRule>
    <cfRule type="expression" priority="78" aboveAverage="0" equalAverage="0" bottom="0" percent="0" rank="0" text="" dxfId="12">
      <formula>IF(AND(AK$2&lt;&gt;"",AK3=""),1,0)</formula>
    </cfRule>
  </conditionalFormatting>
  <conditionalFormatting sqref="AK2">
    <cfRule type="expression" priority="79" aboveAverage="0" equalAverage="0" bottom="0" percent="0" rank="0" text="" dxfId="13">
      <formula>IF(OR(AND(AK$2="",SUM(AK$6:AK$10)&lt;&gt;0),AND(AK$2="",AK1&lt;&gt;"")),1,0)</formula>
    </cfRule>
  </conditionalFormatting>
  <conditionalFormatting sqref="AK1">
    <cfRule type="expression" priority="80" aboveAverage="0" equalAverage="0" bottom="0" percent="0" rank="0" text="" dxfId="14">
      <formula>IF(AND(AK1="",OR(AK2&lt;&gt;"",SUM(AK12:AK36)&lt;&gt;0)),1,0)</formula>
    </cfRule>
  </conditionalFormatting>
  <conditionalFormatting sqref="AL3">
    <cfRule type="expression" priority="81" aboveAverage="0" equalAverage="0" bottom="0" percent="0" rank="0" text="" dxfId="11">
      <formula>AND(AL$1="",AL$2="")</formula>
    </cfRule>
    <cfRule type="expression" priority="82" aboveAverage="0" equalAverage="0" bottom="0" percent="0" rank="0" text="" dxfId="12">
      <formula>IF(AND(AL$2&lt;&gt;"",AL3=""),1,0)</formula>
    </cfRule>
  </conditionalFormatting>
  <conditionalFormatting sqref="AL2">
    <cfRule type="expression" priority="83" aboveAverage="0" equalAverage="0" bottom="0" percent="0" rank="0" text="" dxfId="13">
      <formula>IF(OR(AND(AL$2="",SUM(AL$6:AL$10)&lt;&gt;0),AND(AL$2="",AL1&lt;&gt;"")),1,0)</formula>
    </cfRule>
  </conditionalFormatting>
  <conditionalFormatting sqref="AL1">
    <cfRule type="expression" priority="84" aboveAverage="0" equalAverage="0" bottom="0" percent="0" rank="0" text="" dxfId="14">
      <formula>IF(AND(AL1="",OR(AL2&lt;&gt;"",SUM(AL12:AL36)&lt;&gt;0)),1,0)</formula>
    </cfRule>
  </conditionalFormatting>
  <conditionalFormatting sqref="S3">
    <cfRule type="expression" priority="85" aboveAverage="0" equalAverage="0" bottom="0" percent="0" rank="0" text="" dxfId="11">
      <formula>AND(S$1="",S$2="")</formula>
    </cfRule>
    <cfRule type="expression" priority="86" aboveAverage="0" equalAverage="0" bottom="0" percent="0" rank="0" text="" dxfId="12">
      <formula>IF(AND(S$2&lt;&gt;"",S3=""),1,0)</formula>
    </cfRule>
  </conditionalFormatting>
  <conditionalFormatting sqref="S2">
    <cfRule type="expression" priority="87" aboveAverage="0" equalAverage="0" bottom="0" percent="0" rank="0" text="" dxfId="13">
      <formula>IF(OR(AND(S$2="",SUM(S$6:S$10)&lt;&gt;0),AND(S$2="",S1&lt;&gt;"")),1,0)</formula>
    </cfRule>
  </conditionalFormatting>
  <conditionalFormatting sqref="S1">
    <cfRule type="expression" priority="88" aboveAverage="0" equalAverage="0" bottom="0" percent="0" rank="0" text="" dxfId="14">
      <formula>IF(AND(S1="",OR(S2&lt;&gt;"",SUM(S12:S36)&lt;&gt;0)),1,0)</formula>
    </cfRule>
  </conditionalFormatting>
  <conditionalFormatting sqref="T3">
    <cfRule type="expression" priority="89" aboveAverage="0" equalAverage="0" bottom="0" percent="0" rank="0" text="" dxfId="11">
      <formula>AND(T$1="",T$2="")</formula>
    </cfRule>
    <cfRule type="expression" priority="90" aboveAverage="0" equalAverage="0" bottom="0" percent="0" rank="0" text="" dxfId="12">
      <formula>IF(AND(T$2&lt;&gt;"",T3=""),1,0)</formula>
    </cfRule>
  </conditionalFormatting>
  <conditionalFormatting sqref="T2">
    <cfRule type="expression" priority="91" aboveAverage="0" equalAverage="0" bottom="0" percent="0" rank="0" text="" dxfId="13">
      <formula>IF(OR(AND(T$2="",SUM(T$6:T$10)&lt;&gt;0),AND(T$2="",T1&lt;&gt;"")),1,0)</formula>
    </cfRule>
  </conditionalFormatting>
  <conditionalFormatting sqref="T1">
    <cfRule type="expression" priority="92" aboveAverage="0" equalAverage="0" bottom="0" percent="0" rank="0" text="" dxfId="14">
      <formula>IF(AND(T1="",OR(T2&lt;&gt;"",SUM(T12:T36)&lt;&gt;0)),1,0)</formula>
    </cfRule>
  </conditionalFormatting>
  <conditionalFormatting sqref="AK12">
    <cfRule type="expression" priority="93" aboveAverage="0" equalAverage="0" bottom="0" percent="0" rank="0" text="" dxfId="8">
      <formula>IFERROR(AND(IF(AK12/AK$2*100&lt;Yellowthreshold,1,""),(ColorTable="yes"),IF(AK12&lt;&gt;"",1,0)),"")</formula>
    </cfRule>
    <cfRule type="expression" priority="94" aboveAverage="0" equalAverage="0" bottom="0" percent="0" rank="0" text="" dxfId="9">
      <formula>IFERROR(AND(IF(AK12/AK$2*100&lt;Greenthreshold,1,""),IF(AK12/AK$2*100&gt;=Yellowthreshold,1,""),(ColorTable="yes"),AK12&lt;&gt;""),"")</formula>
    </cfRule>
    <cfRule type="expression" priority="95" aboveAverage="0" equalAverage="0" bottom="0" percent="0" rank="0" text="" dxfId="10">
      <formula>IFERROR(AND(IF(AK12/AK$2*100&gt;=Greenthreshold,1,""),(ColorTable="yes")),"")</formula>
    </cfRule>
  </conditionalFormatting>
  <conditionalFormatting sqref="AL12">
    <cfRule type="expression" priority="96" aboveAverage="0" equalAverage="0" bottom="0" percent="0" rank="0" text="" dxfId="8">
      <formula>IFERROR(AND(IF(AL12/AL$2*100&lt;Yellowthreshold,1,""),(ColorTable="yes"),IF(AL12&lt;&gt;"",1,0)),"")</formula>
    </cfRule>
    <cfRule type="expression" priority="97" aboveAverage="0" equalAverage="0" bottom="0" percent="0" rank="0" text="" dxfId="9">
      <formula>IFERROR(AND(IF(AL12/AL$2*100&lt;Greenthreshold,1,""),IF(AL12/AL$2*100&gt;=Yellowthreshold,1,""),(ColorTable="yes"),AL12&lt;&gt;""),"")</formula>
    </cfRule>
    <cfRule type="expression" priority="98" aboveAverage="0" equalAverage="0" bottom="0" percent="0" rank="0" text="" dxfId="10">
      <formula>IFERROR(AND(IF(AL12/AL$2*100&gt;=Greenthreshold,1,""),(ColorTable="yes")),"")</formula>
    </cfRule>
  </conditionalFormatting>
  <conditionalFormatting sqref="U3">
    <cfRule type="expression" priority="99" aboveAverage="0" equalAverage="0" bottom="0" percent="0" rank="0" text="" dxfId="11">
      <formula>AND(U$1="",U$2="")</formula>
    </cfRule>
    <cfRule type="expression" priority="100" aboveAverage="0" equalAverage="0" bottom="0" percent="0" rank="0" text="" dxfId="12">
      <formula>IF(AND(U$2&lt;&gt;"",U3=""),1,0)</formula>
    </cfRule>
  </conditionalFormatting>
  <conditionalFormatting sqref="U2">
    <cfRule type="expression" priority="101" aboveAverage="0" equalAverage="0" bottom="0" percent="0" rank="0" text="" dxfId="13">
      <formula>IF(OR(AND(U$2="",SUM(U$6:U$10)&lt;&gt;0),AND(U$2="",U1&lt;&gt;"")),1,0)</formula>
    </cfRule>
  </conditionalFormatting>
  <conditionalFormatting sqref="U1">
    <cfRule type="expression" priority="102" aboveAverage="0" equalAverage="0" bottom="0" percent="0" rank="0" text="" dxfId="14">
      <formula>IF(AND(U1="",OR(U2&lt;&gt;"",SUM(U12:U36)&lt;&gt;0)),1,0)</formula>
    </cfRule>
  </conditionalFormatting>
  <conditionalFormatting sqref="W3">
    <cfRule type="expression" priority="103" aboveAverage="0" equalAverage="0" bottom="0" percent="0" rank="0" text="" dxfId="11">
      <formula>AND(W$1="",W$2="")</formula>
    </cfRule>
    <cfRule type="expression" priority="104" aboveAverage="0" equalAverage="0" bottom="0" percent="0" rank="0" text="" dxfId="12">
      <formula>IF(AND(W$2&lt;&gt;"",W3=""),1,0)</formula>
    </cfRule>
  </conditionalFormatting>
  <conditionalFormatting sqref="W2">
    <cfRule type="expression" priority="105" aboveAverage="0" equalAverage="0" bottom="0" percent="0" rank="0" text="" dxfId="13">
      <formula>IF(OR(AND(W$2="",SUM(W$6:W$10)&lt;&gt;0),AND(W$2="",W1&lt;&gt;"")),1,0)</formula>
    </cfRule>
  </conditionalFormatting>
  <conditionalFormatting sqref="W1">
    <cfRule type="expression" priority="106" aboveAverage="0" equalAverage="0" bottom="0" percent="0" rank="0" text="" dxfId="14">
      <formula>IF(AND(W1="",OR(W2&lt;&gt;"",SUM(W12:W36)&lt;&gt;0)),1,0)</formula>
    </cfRule>
  </conditionalFormatting>
  <conditionalFormatting sqref="X3">
    <cfRule type="expression" priority="107" aboveAverage="0" equalAverage="0" bottom="0" percent="0" rank="0" text="" dxfId="11">
      <formula>AND(X$1="",X$2="")</formula>
    </cfRule>
    <cfRule type="expression" priority="108" aboveAverage="0" equalAverage="0" bottom="0" percent="0" rank="0" text="" dxfId="12">
      <formula>IF(AND(X$2&lt;&gt;"",X3=""),1,0)</formula>
    </cfRule>
  </conditionalFormatting>
  <conditionalFormatting sqref="X2">
    <cfRule type="expression" priority="109" aboveAverage="0" equalAverage="0" bottom="0" percent="0" rank="0" text="" dxfId="13">
      <formula>IF(OR(AND(X$2="",SUM(X$6:X$10)&lt;&gt;0),AND(X$2="",X1&lt;&gt;"")),1,0)</formula>
    </cfRule>
  </conditionalFormatting>
  <conditionalFormatting sqref="X1">
    <cfRule type="expression" priority="110" aboveAverage="0" equalAverage="0" bottom="0" percent="0" rank="0" text="" dxfId="14">
      <formula>IF(AND(X1="",OR(X2&lt;&gt;"",SUM(X12:X36)&lt;&gt;0)),1,0)</formula>
    </cfRule>
  </conditionalFormatting>
  <conditionalFormatting sqref="AM3">
    <cfRule type="expression" priority="111" aboveAverage="0" equalAverage="0" bottom="0" percent="0" rank="0" text="" dxfId="11">
      <formula>AND(AM$1="",AM$2="")</formula>
    </cfRule>
    <cfRule type="expression" priority="112" aboveAverage="0" equalAverage="0" bottom="0" percent="0" rank="0" text="" dxfId="12">
      <formula>IF(AND(AM$2&lt;&gt;"",AM3=""),1,0)</formula>
    </cfRule>
  </conditionalFormatting>
  <conditionalFormatting sqref="AM2">
    <cfRule type="expression" priority="113" aboveAverage="0" equalAverage="0" bottom="0" percent="0" rank="0" text="" dxfId="13">
      <formula>IF(OR(AND(AM$2="",SUM(AM$6:AM$10)&lt;&gt;0),AND(AM$2="",AM1&lt;&gt;"")),1,0)</formula>
    </cfRule>
  </conditionalFormatting>
  <conditionalFormatting sqref="AM1">
    <cfRule type="expression" priority="114" aboveAverage="0" equalAverage="0" bottom="0" percent="0" rank="0" text="" dxfId="14">
      <formula>IF(AND(AM1="",OR(AM2&lt;&gt;"",SUM(AM12:AM36)&lt;&gt;0)),1,0)</formula>
    </cfRule>
  </conditionalFormatting>
  <conditionalFormatting sqref="Y3">
    <cfRule type="expression" priority="115" aboveAverage="0" equalAverage="0" bottom="0" percent="0" rank="0" text="" dxfId="11">
      <formula>AND(Y$1="",Y$2="")</formula>
    </cfRule>
    <cfRule type="expression" priority="116" aboveAverage="0" equalAverage="0" bottom="0" percent="0" rank="0" text="" dxfId="12">
      <formula>IF(AND(Y$2&lt;&gt;"",Y3=""),1,0)</formula>
    </cfRule>
  </conditionalFormatting>
  <conditionalFormatting sqref="Y2">
    <cfRule type="expression" priority="117" aboveAverage="0" equalAverage="0" bottom="0" percent="0" rank="0" text="" dxfId="13">
      <formula>IF(OR(AND(Y$2="",SUM(Y$6:Y$10)&lt;&gt;0),AND(Y$2="",Y1&lt;&gt;"")),1,0)</formula>
    </cfRule>
  </conditionalFormatting>
  <conditionalFormatting sqref="Y1">
    <cfRule type="expression" priority="118" aboveAverage="0" equalAverage="0" bottom="0" percent="0" rank="0" text="" dxfId="14">
      <formula>IF(AND(Y1="",OR(Y2&lt;&gt;"",SUM(Y12:Y36)&lt;&gt;0)),1,0)</formula>
    </cfRule>
  </conditionalFormatting>
  <conditionalFormatting sqref="Z3">
    <cfRule type="expression" priority="119" aboveAverage="0" equalAverage="0" bottom="0" percent="0" rank="0" text="" dxfId="11">
      <formula>AND(Z$1="",Z$2="")</formula>
    </cfRule>
    <cfRule type="expression" priority="120" aboveAverage="0" equalAverage="0" bottom="0" percent="0" rank="0" text="" dxfId="12">
      <formula>IF(AND(Z$2&lt;&gt;"",Z3=""),1,0)</formula>
    </cfRule>
  </conditionalFormatting>
  <conditionalFormatting sqref="Z2">
    <cfRule type="expression" priority="121" aboveAverage="0" equalAverage="0" bottom="0" percent="0" rank="0" text="" dxfId="13">
      <formula>IF(OR(AND(Z$2="",SUM(Z$6:Z$10)&lt;&gt;0),AND(Z$2="",Z1&lt;&gt;"")),1,0)</formula>
    </cfRule>
  </conditionalFormatting>
  <conditionalFormatting sqref="Z1">
    <cfRule type="expression" priority="122" aboveAverage="0" equalAverage="0" bottom="0" percent="0" rank="0" text="" dxfId="14">
      <formula>IF(AND(Z1="",OR(Z2&lt;&gt;"",SUM(Z12:Z36)&lt;&gt;0)),1,0)</formula>
    </cfRule>
  </conditionalFormatting>
  <conditionalFormatting sqref="AA3">
    <cfRule type="expression" priority="123" aboveAverage="0" equalAverage="0" bottom="0" percent="0" rank="0" text="" dxfId="11">
      <formula>AND(AA$1="",AA$2="")</formula>
    </cfRule>
    <cfRule type="expression" priority="124" aboveAverage="0" equalAverage="0" bottom="0" percent="0" rank="0" text="" dxfId="12">
      <formula>IF(AND(AA$2&lt;&gt;"",AA3=""),1,0)</formula>
    </cfRule>
  </conditionalFormatting>
  <conditionalFormatting sqref="AA2">
    <cfRule type="expression" priority="125" aboveAverage="0" equalAverage="0" bottom="0" percent="0" rank="0" text="" dxfId="13">
      <formula>IF(OR(AND(AA$2="",SUM(AA$6:AA$10)&lt;&gt;0),AND(AA$2="",AA1&lt;&gt;"")),1,0)</formula>
    </cfRule>
  </conditionalFormatting>
  <conditionalFormatting sqref="AA1">
    <cfRule type="expression" priority="126" aboveAverage="0" equalAverage="0" bottom="0" percent="0" rank="0" text="" dxfId="14">
      <formula>IF(AND(AA1="",OR(AA2&lt;&gt;"",SUM(AA12:AA36)&lt;&gt;0)),1,0)</formula>
    </cfRule>
  </conditionalFormatting>
  <conditionalFormatting sqref="AD3">
    <cfRule type="expression" priority="127" aboveAverage="0" equalAverage="0" bottom="0" percent="0" rank="0" text="" dxfId="11">
      <formula>AND(AD$1="",AD$2="")</formula>
    </cfRule>
    <cfRule type="expression" priority="128" aboveAverage="0" equalAverage="0" bottom="0" percent="0" rank="0" text="" dxfId="12">
      <formula>IF(AND(AD$2&lt;&gt;"",AD3=""),1,0)</formula>
    </cfRule>
  </conditionalFormatting>
  <conditionalFormatting sqref="AD2">
    <cfRule type="expression" priority="129" aboveAverage="0" equalAverage="0" bottom="0" percent="0" rank="0" text="" dxfId="13">
      <formula>IF(OR(AND(AD$2="",SUM(AD$6:AD$10)&lt;&gt;0),AND(AD$2="",AD1&lt;&gt;"")),1,0)</formula>
    </cfRule>
  </conditionalFormatting>
  <conditionalFormatting sqref="AD1">
    <cfRule type="expression" priority="130" aboveAverage="0" equalAverage="0" bottom="0" percent="0" rank="0" text="" dxfId="14">
      <formula>IF(AND(AD1="",OR(AD2&lt;&gt;"",SUM(AD12:AD36)&lt;&gt;0)),1,0)</formula>
    </cfRule>
  </conditionalFormatting>
  <conditionalFormatting sqref="AE3">
    <cfRule type="expression" priority="131" aboveAverage="0" equalAverage="0" bottom="0" percent="0" rank="0" text="" dxfId="11">
      <formula>AND(AE$1="",AE$2="")</formula>
    </cfRule>
    <cfRule type="expression" priority="132" aboveAverage="0" equalAverage="0" bottom="0" percent="0" rank="0" text="" dxfId="12">
      <formula>IF(AND(AE$2&lt;&gt;"",AE3=""),1,0)</formula>
    </cfRule>
  </conditionalFormatting>
  <conditionalFormatting sqref="AE2">
    <cfRule type="expression" priority="133" aboveAverage="0" equalAverage="0" bottom="0" percent="0" rank="0" text="" dxfId="13">
      <formula>IF(OR(AND(AE$2="",SUM(AE$6:AE$10)&lt;&gt;0),AND(AE$2="",AE1&lt;&gt;"")),1,0)</formula>
    </cfRule>
  </conditionalFormatting>
  <conditionalFormatting sqref="AE1">
    <cfRule type="expression" priority="134" aboveAverage="0" equalAverage="0" bottom="0" percent="0" rank="0" text="" dxfId="14">
      <formula>IF(AND(AE1="",OR(AE2&lt;&gt;"",SUM(AE12:AE36)&lt;&gt;0)),1,0)</formula>
    </cfRule>
  </conditionalFormatting>
  <conditionalFormatting sqref="AF3">
    <cfRule type="expression" priority="135" aboveAverage="0" equalAverage="0" bottom="0" percent="0" rank="0" text="" dxfId="11">
      <formula>AND(AF$1="",AF$2="")</formula>
    </cfRule>
    <cfRule type="expression" priority="136" aboveAverage="0" equalAverage="0" bottom="0" percent="0" rank="0" text="" dxfId="12">
      <formula>IF(AND(AF$2&lt;&gt;"",AF3=""),1,0)</formula>
    </cfRule>
  </conditionalFormatting>
  <conditionalFormatting sqref="AF2">
    <cfRule type="expression" priority="137" aboveAverage="0" equalAverage="0" bottom="0" percent="0" rank="0" text="" dxfId="13">
      <formula>IF(OR(AND(AF$2="",SUM(AF$6:AF$10)&lt;&gt;0),AND(AF$2="",AF1&lt;&gt;"")),1,0)</formula>
    </cfRule>
  </conditionalFormatting>
  <conditionalFormatting sqref="AF1">
    <cfRule type="expression" priority="138" aboveAverage="0" equalAverage="0" bottom="0" percent="0" rank="0" text="" dxfId="14">
      <formula>IF(AND(AF1="",OR(AF2&lt;&gt;"",SUM(AF12:AF36)&lt;&gt;0)),1,0)</formula>
    </cfRule>
  </conditionalFormatting>
  <conditionalFormatting sqref="AH3">
    <cfRule type="expression" priority="139" aboveAverage="0" equalAverage="0" bottom="0" percent="0" rank="0" text="" dxfId="11">
      <formula>AND(AH$1="",AH$2="")</formula>
    </cfRule>
    <cfRule type="expression" priority="140" aboveAverage="0" equalAverage="0" bottom="0" percent="0" rank="0" text="" dxfId="12">
      <formula>IF(AND(AH$2&lt;&gt;"",AH3=""),1,0)</formula>
    </cfRule>
  </conditionalFormatting>
  <conditionalFormatting sqref="AH2">
    <cfRule type="expression" priority="141" aboveAverage="0" equalAverage="0" bottom="0" percent="0" rank="0" text="" dxfId="13">
      <formula>IF(OR(AND(AH$2="",SUM(AH$6:AH$10)&lt;&gt;0),AND(AH$2="",AH1&lt;&gt;"")),1,0)</formula>
    </cfRule>
  </conditionalFormatting>
  <conditionalFormatting sqref="AH1">
    <cfRule type="expression" priority="142" aboveAverage="0" equalAverage="0" bottom="0" percent="0" rank="0" text="" dxfId="14">
      <formula>IF(AND(AH1="",OR(AH2&lt;&gt;"",SUM(AH12:AH36)&lt;&gt;0)),1,0)</formula>
    </cfRule>
  </conditionalFormatting>
  <conditionalFormatting sqref="AG3">
    <cfRule type="expression" priority="143" aboveAverage="0" equalAverage="0" bottom="0" percent="0" rank="0" text="" dxfId="11">
      <formula>AND(AG$1="",AG$2="")</formula>
    </cfRule>
    <cfRule type="expression" priority="144" aboveAverage="0" equalAverage="0" bottom="0" percent="0" rank="0" text="" dxfId="12">
      <formula>IF(AND(AG$2&lt;&gt;"",AG3=""),1,0)</formula>
    </cfRule>
  </conditionalFormatting>
  <conditionalFormatting sqref="AG2">
    <cfRule type="expression" priority="145" aboveAverage="0" equalAverage="0" bottom="0" percent="0" rank="0" text="" dxfId="13">
      <formula>IF(OR(AND(AG$2="",SUM(AG$6:AG$10)&lt;&gt;0),AND(AG$2="",AG1&lt;&gt;"")),1,0)</formula>
    </cfRule>
  </conditionalFormatting>
  <conditionalFormatting sqref="AG1">
    <cfRule type="expression" priority="146" aboveAverage="0" equalAverage="0" bottom="0" percent="0" rank="0" text="" dxfId="14">
      <formula>IF(AND(AG1="",OR(AG2&lt;&gt;"",SUM(AG12:AG36)&lt;&gt;0)),1,0)</formula>
    </cfRule>
  </conditionalFormatting>
  <conditionalFormatting sqref="AI3">
    <cfRule type="expression" priority="147" aboveAverage="0" equalAverage="0" bottom="0" percent="0" rank="0" text="" dxfId="11">
      <formula>AND(AI$1="",AI$2="")</formula>
    </cfRule>
    <cfRule type="expression" priority="148" aboveAverage="0" equalAverage="0" bottom="0" percent="0" rank="0" text="" dxfId="12">
      <formula>IF(AND(AI$2&lt;&gt;"",AI3=""),1,0)</formula>
    </cfRule>
  </conditionalFormatting>
  <conditionalFormatting sqref="AI2">
    <cfRule type="expression" priority="149" aboveAverage="0" equalAverage="0" bottom="0" percent="0" rank="0" text="" dxfId="13">
      <formula>IF(OR(AND(AI$2="",SUM(AI$6:AI$10)&lt;&gt;0),AND(AI$2="",AI1&lt;&gt;"")),1,0)</formula>
    </cfRule>
  </conditionalFormatting>
  <conditionalFormatting sqref="AI1">
    <cfRule type="expression" priority="150" aboveAverage="0" equalAverage="0" bottom="0" percent="0" rank="0" text="" dxfId="14">
      <formula>IF(AND(AI1="",OR(AI2&lt;&gt;"",SUM(AI12:AI36)&lt;&gt;0)),1,0)</formula>
    </cfRule>
  </conditionalFormatting>
  <conditionalFormatting sqref="AN3">
    <cfRule type="expression" priority="151" aboveAverage="0" equalAverage="0" bottom="0" percent="0" rank="0" text="" dxfId="11">
      <formula>AND(AN$1="",AN$2="")</formula>
    </cfRule>
    <cfRule type="expression" priority="152" aboveAverage="0" equalAverage="0" bottom="0" percent="0" rank="0" text="" dxfId="12">
      <formula>IF(AND(AN$2&lt;&gt;"",AN3=""),1,0)</formula>
    </cfRule>
  </conditionalFormatting>
  <conditionalFormatting sqref="AN2">
    <cfRule type="expression" priority="153" aboveAverage="0" equalAverage="0" bottom="0" percent="0" rank="0" text="" dxfId="13">
      <formula>IF(OR(AND(AN$2="",SUM(AN$6:AN$10)&lt;&gt;0),AND(AN$2="",AN1&lt;&gt;"")),1,0)</formula>
    </cfRule>
  </conditionalFormatting>
  <conditionalFormatting sqref="AN1">
    <cfRule type="expression" priority="154" aboveAverage="0" equalAverage="0" bottom="0" percent="0" rank="0" text="" dxfId="14">
      <formula>IF(AND(AN1="",OR(AN2&lt;&gt;"",SUM(AN12:AN36)&lt;&gt;0)),1,0)</formula>
    </cfRule>
  </conditionalFormatting>
  <conditionalFormatting sqref="AO3">
    <cfRule type="expression" priority="155" aboveAverage="0" equalAverage="0" bottom="0" percent="0" rank="0" text="" dxfId="11">
      <formula>AND(AO$1="",AO$2="")</formula>
    </cfRule>
    <cfRule type="expression" priority="156" aboveAverage="0" equalAverage="0" bottom="0" percent="0" rank="0" text="" dxfId="12">
      <formula>IF(AND(AO$2&lt;&gt;"",AO3=""),1,0)</formula>
    </cfRule>
  </conditionalFormatting>
  <conditionalFormatting sqref="AO2">
    <cfRule type="expression" priority="157" aboveAverage="0" equalAverage="0" bottom="0" percent="0" rank="0" text="" dxfId="13">
      <formula>IF(OR(AND(AO$2="",SUM(AO$6:AO$10)&lt;&gt;0),AND(AO$2="",AO1&lt;&gt;"")),1,0)</formula>
    </cfRule>
  </conditionalFormatting>
  <conditionalFormatting sqref="AO1">
    <cfRule type="expression" priority="158" aboveAverage="0" equalAverage="0" bottom="0" percent="0" rank="0" text="" dxfId="14">
      <formula>IF(AND(AO1="",OR(AO2&lt;&gt;"",SUM(AO12:AO36)&lt;&gt;0)),1,0)</formula>
    </cfRule>
  </conditionalFormatting>
  <conditionalFormatting sqref="AR3">
    <cfRule type="expression" priority="159" aboveAverage="0" equalAverage="0" bottom="0" percent="0" rank="0" text="" dxfId="11">
      <formula>AND(AR$1="",AR$2="")</formula>
    </cfRule>
    <cfRule type="expression" priority="160" aboveAverage="0" equalAverage="0" bottom="0" percent="0" rank="0" text="" dxfId="12">
      <formula>IF(AND(AR$2&lt;&gt;"",AR3=""),1,0)</formula>
    </cfRule>
  </conditionalFormatting>
  <conditionalFormatting sqref="AR2">
    <cfRule type="expression" priority="161" aboveAverage="0" equalAverage="0" bottom="0" percent="0" rank="0" text="" dxfId="13">
      <formula>IF(OR(AND(AR$2="",SUM(AR$6:AR$10)&lt;&gt;0),AND(AR$2="",AR1&lt;&gt;"")),1,0)</formula>
    </cfRule>
  </conditionalFormatting>
  <conditionalFormatting sqref="AR1">
    <cfRule type="expression" priority="162" aboveAverage="0" equalAverage="0" bottom="0" percent="0" rank="0" text="" dxfId="14">
      <formula>IF(AND(AR1="",OR(AR2&lt;&gt;"",SUM(AR12:AR36)&lt;&gt;0)),1,0)</formula>
    </cfRule>
  </conditionalFormatting>
  <conditionalFormatting sqref="AS3">
    <cfRule type="expression" priority="163" aboveAverage="0" equalAverage="0" bottom="0" percent="0" rank="0" text="" dxfId="11">
      <formula>AND(AS$1="",AS$2="")</formula>
    </cfRule>
    <cfRule type="expression" priority="164" aboveAverage="0" equalAverage="0" bottom="0" percent="0" rank="0" text="" dxfId="12">
      <formula>IF(AND(AS$2&lt;&gt;"",AS3=""),1,0)</formula>
    </cfRule>
  </conditionalFormatting>
  <conditionalFormatting sqref="AS2">
    <cfRule type="expression" priority="165" aboveAverage="0" equalAverage="0" bottom="0" percent="0" rank="0" text="" dxfId="13">
      <formula>IF(OR(AND(AS$2="",SUM(AS$6:AS$10)&lt;&gt;0),AND(AS$2="",AS1&lt;&gt;"")),1,0)</formula>
    </cfRule>
  </conditionalFormatting>
  <conditionalFormatting sqref="AS1">
    <cfRule type="expression" priority="166" aboveAverage="0" equalAverage="0" bottom="0" percent="0" rank="0" text="" dxfId="14">
      <formula>IF(AND(AS1="",OR(AS2&lt;&gt;"",SUM(AS12:AS36)&lt;&gt;0)),1,0)</formula>
    </cfRule>
  </conditionalFormatting>
  <conditionalFormatting sqref="AT3">
    <cfRule type="expression" priority="167" aboveAverage="0" equalAverage="0" bottom="0" percent="0" rank="0" text="" dxfId="11">
      <formula>AND(AT$1="",AT$2="")</formula>
    </cfRule>
    <cfRule type="expression" priority="168" aboveAverage="0" equalAverage="0" bottom="0" percent="0" rank="0" text="" dxfId="12">
      <formula>IF(AND(AT$2&lt;&gt;"",AT3=""),1,0)</formula>
    </cfRule>
  </conditionalFormatting>
  <conditionalFormatting sqref="AT2">
    <cfRule type="expression" priority="169" aboveAverage="0" equalAverage="0" bottom="0" percent="0" rank="0" text="" dxfId="13">
      <formula>IF(OR(AND(AT$2="",SUM(AT$6:AT$10)&lt;&gt;0),AND(AT$2="",AT1&lt;&gt;"")),1,0)</formula>
    </cfRule>
  </conditionalFormatting>
  <conditionalFormatting sqref="AT1">
    <cfRule type="expression" priority="170" aboveAverage="0" equalAverage="0" bottom="0" percent="0" rank="0" text="" dxfId="14">
      <formula>IF(AND(AT1="",OR(AT2&lt;&gt;"",SUM(AT12:AT36)&lt;&gt;0)),1,0)</formula>
    </cfRule>
  </conditionalFormatting>
  <conditionalFormatting sqref="AV3">
    <cfRule type="expression" priority="171" aboveAverage="0" equalAverage="0" bottom="0" percent="0" rank="0" text="" dxfId="11">
      <formula>AND(AV$1="",AV$2="")</formula>
    </cfRule>
    <cfRule type="expression" priority="172" aboveAverage="0" equalAverage="0" bottom="0" percent="0" rank="0" text="" dxfId="12">
      <formula>IF(AND(AV$2&lt;&gt;"",AV3=""),1,0)</formula>
    </cfRule>
  </conditionalFormatting>
  <conditionalFormatting sqref="AV2">
    <cfRule type="expression" priority="173" aboveAverage="0" equalAverage="0" bottom="0" percent="0" rank="0" text="" dxfId="13">
      <formula>IF(OR(AND(AV$2="",SUM(AV$6:AV$10)&lt;&gt;0),AND(AV$2="",AV1&lt;&gt;"")),1,0)</formula>
    </cfRule>
  </conditionalFormatting>
  <conditionalFormatting sqref="AV1">
    <cfRule type="expression" priority="174" aboveAverage="0" equalAverage="0" bottom="0" percent="0" rank="0" text="" dxfId="14">
      <formula>IF(AND(AV1="",OR(AV2&lt;&gt;"",SUM(AV12:AV36)&lt;&gt;0)),1,0)</formula>
    </cfRule>
  </conditionalFormatting>
  <conditionalFormatting sqref="AW3">
    <cfRule type="expression" priority="175" aboveAverage="0" equalAverage="0" bottom="0" percent="0" rank="0" text="" dxfId="11">
      <formula>AND(AW$1="",AW$2="")</formula>
    </cfRule>
    <cfRule type="expression" priority="176" aboveAverage="0" equalAverage="0" bottom="0" percent="0" rank="0" text="" dxfId="12">
      <formula>IF(AND(AW$2&lt;&gt;"",AW3=""),1,0)</formula>
    </cfRule>
  </conditionalFormatting>
  <conditionalFormatting sqref="AW2">
    <cfRule type="expression" priority="177" aboveAverage="0" equalAverage="0" bottom="0" percent="0" rank="0" text="" dxfId="13">
      <formula>IF(OR(AND(AW$2="",SUM(AW$6:AW$10)&lt;&gt;0),AND(AW$2="",AW1&lt;&gt;"")),1,0)</formula>
    </cfRule>
  </conditionalFormatting>
  <conditionalFormatting sqref="AW1">
    <cfRule type="expression" priority="178" aboveAverage="0" equalAverage="0" bottom="0" percent="0" rank="0" text="" dxfId="14">
      <formula>IF(AND(AW1="",OR(AW2&lt;&gt;"",SUM(AW12:AW36)&lt;&gt;0)),1,0)</formula>
    </cfRule>
  </conditionalFormatting>
  <conditionalFormatting sqref="AY3">
    <cfRule type="expression" priority="179" aboveAverage="0" equalAverage="0" bottom="0" percent="0" rank="0" text="" dxfId="11">
      <formula>AND(AY$1="",AY$2="")</formula>
    </cfRule>
    <cfRule type="expression" priority="180" aboveAverage="0" equalAverage="0" bottom="0" percent="0" rank="0" text="" dxfId="12">
      <formula>IF(AND(AY$2&lt;&gt;"",AY3=""),1,0)</formula>
    </cfRule>
  </conditionalFormatting>
  <conditionalFormatting sqref="AY2">
    <cfRule type="expression" priority="181" aboveAverage="0" equalAverage="0" bottom="0" percent="0" rank="0" text="" dxfId="13">
      <formula>IF(OR(AND(AY$2="",SUM(AY$6:AY$10)&lt;&gt;0),AND(AY$2="",AY1&lt;&gt;"")),1,0)</formula>
    </cfRule>
  </conditionalFormatting>
  <conditionalFormatting sqref="AY1">
    <cfRule type="expression" priority="182" aboveAverage="0" equalAverage="0" bottom="0" percent="0" rank="0" text="" dxfId="14">
      <formula>IF(AND(AY1="",OR(AY2&lt;&gt;"",SUM(AY12:AY36)&lt;&gt;0)),1,0)</formula>
    </cfRule>
  </conditionalFormatting>
  <conditionalFormatting sqref="AZ3">
    <cfRule type="expression" priority="183" aboveAverage="0" equalAverage="0" bottom="0" percent="0" rank="0" text="" dxfId="11">
      <formula>AND(AZ$1="",AZ$2="")</formula>
    </cfRule>
    <cfRule type="expression" priority="184" aboveAverage="0" equalAverage="0" bottom="0" percent="0" rank="0" text="" dxfId="12">
      <formula>IF(AND(AZ$2&lt;&gt;"",AZ3=""),1,0)</formula>
    </cfRule>
  </conditionalFormatting>
  <conditionalFormatting sqref="AZ2">
    <cfRule type="expression" priority="185" aboveAverage="0" equalAverage="0" bottom="0" percent="0" rank="0" text="" dxfId="13">
      <formula>IF(OR(AND(AZ$2="",SUM(AZ$6:AZ$10)&lt;&gt;0),AND(AZ$2="",AZ1&lt;&gt;"")),1,0)</formula>
    </cfRule>
  </conditionalFormatting>
  <conditionalFormatting sqref="AZ1">
    <cfRule type="expression" priority="186" aboveAverage="0" equalAverage="0" bottom="0" percent="0" rank="0" text="" dxfId="14">
      <formula>IF(AND(AZ1="",OR(AZ2&lt;&gt;"",SUM(AZ12:AZ36)&lt;&gt;0)),1,0)</formula>
    </cfRule>
  </conditionalFormatting>
  <conditionalFormatting sqref="BA3">
    <cfRule type="expression" priority="187" aboveAverage="0" equalAverage="0" bottom="0" percent="0" rank="0" text="" dxfId="11">
      <formula>AND(BA$1="",BA$2="")</formula>
    </cfRule>
    <cfRule type="expression" priority="188" aboveAverage="0" equalAverage="0" bottom="0" percent="0" rank="0" text="" dxfId="12">
      <formula>IF(AND(BA$2&lt;&gt;"",BA3=""),1,0)</formula>
    </cfRule>
  </conditionalFormatting>
  <conditionalFormatting sqref="BA2">
    <cfRule type="expression" priority="189" aboveAverage="0" equalAverage="0" bottom="0" percent="0" rank="0" text="" dxfId="13">
      <formula>IF(OR(AND(BA$2="",SUM(BA$6:BA$10)&lt;&gt;0),AND(BA$2="",BA1&lt;&gt;"")),1,0)</formula>
    </cfRule>
  </conditionalFormatting>
  <conditionalFormatting sqref="BA1">
    <cfRule type="expression" priority="190" aboveAverage="0" equalAverage="0" bottom="0" percent="0" rank="0" text="" dxfId="14">
      <formula>IF(AND(BA1="",OR(BA2&lt;&gt;"",SUM(BA12:BA36)&lt;&gt;0)),1,0)</formula>
    </cfRule>
  </conditionalFormatting>
  <conditionalFormatting sqref="BC3">
    <cfRule type="expression" priority="191" aboveAverage="0" equalAverage="0" bottom="0" percent="0" rank="0" text="" dxfId="11">
      <formula>AND(BC$1="",BC$2="")</formula>
    </cfRule>
    <cfRule type="expression" priority="192" aboveAverage="0" equalAverage="0" bottom="0" percent="0" rank="0" text="" dxfId="12">
      <formula>IF(AND(BC$2&lt;&gt;"",BC3=""),1,0)</formula>
    </cfRule>
  </conditionalFormatting>
  <conditionalFormatting sqref="BC2">
    <cfRule type="expression" priority="193" aboveAverage="0" equalAverage="0" bottom="0" percent="0" rank="0" text="" dxfId="13">
      <formula>IF(OR(AND(BC$2="",SUM(BC$6:BC$10)&lt;&gt;0),AND(BC$2="",BC1&lt;&gt;"")),1,0)</formula>
    </cfRule>
  </conditionalFormatting>
  <conditionalFormatting sqref="BC1">
    <cfRule type="expression" priority="194" aboveAverage="0" equalAverage="0" bottom="0" percent="0" rank="0" text="" dxfId="14">
      <formula>IF(AND(BC1="",OR(BC2&lt;&gt;"",SUM(BC12:BC36)&lt;&gt;0)),1,0)</formula>
    </cfRule>
  </conditionalFormatting>
  <conditionalFormatting sqref="BD3">
    <cfRule type="expression" priority="195" aboveAverage="0" equalAverage="0" bottom="0" percent="0" rank="0" text="" dxfId="11">
      <formula>AND(BD$1="",BD$2="")</formula>
    </cfRule>
    <cfRule type="expression" priority="196" aboveAverage="0" equalAverage="0" bottom="0" percent="0" rank="0" text="" dxfId="12">
      <formula>IF(AND(BD$2&lt;&gt;"",BD3=""),1,0)</formula>
    </cfRule>
  </conditionalFormatting>
  <conditionalFormatting sqref="BD2">
    <cfRule type="expression" priority="197" aboveAverage="0" equalAverage="0" bottom="0" percent="0" rank="0" text="" dxfId="13">
      <formula>IF(OR(AND(BD$2="",SUM(BD$6:BD$10)&lt;&gt;0),AND(BD$2="",BD1&lt;&gt;"")),1,0)</formula>
    </cfRule>
  </conditionalFormatting>
  <conditionalFormatting sqref="BD1">
    <cfRule type="expression" priority="198" aboveAverage="0" equalAverage="0" bottom="0" percent="0" rank="0" text="" dxfId="14">
      <formula>IF(AND(BD1="",OR(BD2&lt;&gt;"",SUM(BD12:BD36)&lt;&gt;0)),1,0)</formula>
    </cfRule>
  </conditionalFormatting>
  <conditionalFormatting sqref="BE3">
    <cfRule type="expression" priority="199" aboveAverage="0" equalAverage="0" bottom="0" percent="0" rank="0" text="" dxfId="11">
      <formula>AND(BE$1="",BE$2="")</formula>
    </cfRule>
    <cfRule type="expression" priority="200" aboveAverage="0" equalAverage="0" bottom="0" percent="0" rank="0" text="" dxfId="12">
      <formula>IF(AND(BE$2&lt;&gt;"",BE3=""),1,0)</formula>
    </cfRule>
  </conditionalFormatting>
  <conditionalFormatting sqref="BE2">
    <cfRule type="expression" priority="201" aboveAverage="0" equalAverage="0" bottom="0" percent="0" rank="0" text="" dxfId="13">
      <formula>IF(OR(AND(BE$2="",SUM(BE$6:BE$10)&lt;&gt;0),AND(BE$2="",BE1&lt;&gt;"")),1,0)</formula>
    </cfRule>
  </conditionalFormatting>
  <conditionalFormatting sqref="BE1">
    <cfRule type="expression" priority="202" aboveAverage="0" equalAverage="0" bottom="0" percent="0" rank="0" text="" dxfId="14">
      <formula>IF(AND(BE1="",OR(BE2&lt;&gt;"",SUM(BE12:BE36)&lt;&gt;0)),1,0)</formula>
    </cfRule>
  </conditionalFormatting>
  <conditionalFormatting sqref="BJ3">
    <cfRule type="expression" priority="203" aboveAverage="0" equalAverage="0" bottom="0" percent="0" rank="0" text="" dxfId="11">
      <formula>AND(BJ$1="",BJ$2="")</formula>
    </cfRule>
    <cfRule type="expression" priority="204" aboveAverage="0" equalAverage="0" bottom="0" percent="0" rank="0" text="" dxfId="12">
      <formula>IF(AND(BJ$2&lt;&gt;"",BJ3=""),1,0)</formula>
    </cfRule>
  </conditionalFormatting>
  <conditionalFormatting sqref="BJ2">
    <cfRule type="expression" priority="205" aboveAverage="0" equalAverage="0" bottom="0" percent="0" rank="0" text="" dxfId="13">
      <formula>IF(OR(AND(BJ$2="",SUM(BJ$6:BJ$10)&lt;&gt;0),AND(BJ$2="",BJ1&lt;&gt;"")),1,0)</formula>
    </cfRule>
  </conditionalFormatting>
  <conditionalFormatting sqref="BJ1">
    <cfRule type="expression" priority="206" aboveAverage="0" equalAverage="0" bottom="0" percent="0" rank="0" text="" dxfId="14">
      <formula>IF(AND(BJ1="",OR(BJ2&lt;&gt;"",SUM(BJ12:BJ36)&lt;&gt;0)),1,0)</formula>
    </cfRule>
  </conditionalFormatting>
  <conditionalFormatting sqref="AQ3">
    <cfRule type="expression" priority="207" aboveAverage="0" equalAverage="0" bottom="0" percent="0" rank="0" text="" dxfId="11">
      <formula>AND(AQ$1="",AQ$2="")</formula>
    </cfRule>
    <cfRule type="expression" priority="208" aboveAverage="0" equalAverage="0" bottom="0" percent="0" rank="0" text="" dxfId="12">
      <formula>IF(AND(AQ$2&lt;&gt;"",AQ3=""),1,0)</formula>
    </cfRule>
  </conditionalFormatting>
  <conditionalFormatting sqref="AQ2">
    <cfRule type="expression" priority="209" aboveAverage="0" equalAverage="0" bottom="0" percent="0" rank="0" text="" dxfId="13">
      <formula>IF(OR(AND(AQ$2="",SUM(AQ$6:AQ$10)&lt;&gt;0),AND(AQ$2="",AQ1&lt;&gt;"")),1,0)</formula>
    </cfRule>
  </conditionalFormatting>
  <conditionalFormatting sqref="AQ1">
    <cfRule type="expression" priority="210" aboveAverage="0" equalAverage="0" bottom="0" percent="0" rank="0" text="" dxfId="14">
      <formula>IF(AND(AQ1="",OR(AQ2&lt;&gt;"",SUM(AQ12:AQ36)&lt;&gt;0)),1,0)</formula>
    </cfRule>
  </conditionalFormatting>
  <conditionalFormatting sqref="AX3">
    <cfRule type="expression" priority="211" aboveAverage="0" equalAverage="0" bottom="0" percent="0" rank="0" text="" dxfId="11">
      <formula>AND(AX$1="",AX$2="")</formula>
    </cfRule>
    <cfRule type="expression" priority="212" aboveAverage="0" equalAverage="0" bottom="0" percent="0" rank="0" text="" dxfId="12">
      <formula>IF(AND(AX$2&lt;&gt;"",AX3=""),1,0)</formula>
    </cfRule>
  </conditionalFormatting>
  <conditionalFormatting sqref="AX2">
    <cfRule type="expression" priority="213" aboveAverage="0" equalAverage="0" bottom="0" percent="0" rank="0" text="" dxfId="13">
      <formula>IF(OR(AND(AX$2="",SUM(AX$6:AX$10)&lt;&gt;0),AND(AX$2="",AX1&lt;&gt;"")),1,0)</formula>
    </cfRule>
  </conditionalFormatting>
  <conditionalFormatting sqref="AX1">
    <cfRule type="expression" priority="214" aboveAverage="0" equalAverage="0" bottom="0" percent="0" rank="0" text="" dxfId="14">
      <formula>IF(AND(AX1="",OR(AX2&lt;&gt;"",SUM(AX12:AX36)&lt;&gt;0)),1,0)</formula>
    </cfRule>
  </conditionalFormatting>
  <conditionalFormatting sqref="BG3">
    <cfRule type="expression" priority="215" aboveAverage="0" equalAverage="0" bottom="0" percent="0" rank="0" text="" dxfId="11">
      <formula>AND(BG$1="",BG$2="")</formula>
    </cfRule>
    <cfRule type="expression" priority="216" aboveAverage="0" equalAverage="0" bottom="0" percent="0" rank="0" text="" dxfId="12">
      <formula>IF(AND(BG$2&lt;&gt;"",BG3=""),1,0)</formula>
    </cfRule>
  </conditionalFormatting>
  <conditionalFormatting sqref="BG2">
    <cfRule type="expression" priority="217" aboveAverage="0" equalAverage="0" bottom="0" percent="0" rank="0" text="" dxfId="13">
      <formula>IF(OR(AND(BG$2="",SUM(BG$6:BG$10)&lt;&gt;0),AND(BG$2="",BG1&lt;&gt;"")),1,0)</formula>
    </cfRule>
  </conditionalFormatting>
  <conditionalFormatting sqref="BG1">
    <cfRule type="expression" priority="218" aboveAverage="0" equalAverage="0" bottom="0" percent="0" rank="0" text="" dxfId="14">
      <formula>IF(AND(BG1="",OR(BG2&lt;&gt;"",SUM(BG12:BG36)&lt;&gt;0)),1,0)</formula>
    </cfRule>
  </conditionalFormatting>
  <conditionalFormatting sqref="BH3">
    <cfRule type="expression" priority="219" aboveAverage="0" equalAverage="0" bottom="0" percent="0" rank="0" text="" dxfId="11">
      <formula>AND(BH$1="",BH$2="")</formula>
    </cfRule>
    <cfRule type="expression" priority="220" aboveAverage="0" equalAverage="0" bottom="0" percent="0" rank="0" text="" dxfId="12">
      <formula>IF(AND(BH$2&lt;&gt;"",BH3=""),1,0)</formula>
    </cfRule>
  </conditionalFormatting>
  <conditionalFormatting sqref="BH2">
    <cfRule type="expression" priority="221" aboveAverage="0" equalAverage="0" bottom="0" percent="0" rank="0" text="" dxfId="13">
      <formula>IF(OR(AND(BH$2="",SUM(BH$6:BH$10)&lt;&gt;0),AND(BH$2="",BH1&lt;&gt;"")),1,0)</formula>
    </cfRule>
  </conditionalFormatting>
  <conditionalFormatting sqref="BH1">
    <cfRule type="expression" priority="222" aboveAverage="0" equalAverage="0" bottom="0" percent="0" rank="0" text="" dxfId="14">
      <formula>IF(AND(BH1="",OR(BH2&lt;&gt;"",SUM(BH12:BH36)&lt;&gt;0)),1,0)</formula>
    </cfRule>
  </conditionalFormatting>
  <conditionalFormatting sqref="BI3">
    <cfRule type="expression" priority="223" aboveAverage="0" equalAverage="0" bottom="0" percent="0" rank="0" text="" dxfId="11">
      <formula>AND(BI$1="",BI$2="")</formula>
    </cfRule>
    <cfRule type="expression" priority="224" aboveAverage="0" equalAverage="0" bottom="0" percent="0" rank="0" text="" dxfId="12">
      <formula>IF(AND(BI$2&lt;&gt;"",BI3=""),1,0)</formula>
    </cfRule>
  </conditionalFormatting>
  <conditionalFormatting sqref="BI2">
    <cfRule type="expression" priority="225" aboveAverage="0" equalAverage="0" bottom="0" percent="0" rank="0" text="" dxfId="13">
      <formula>IF(OR(AND(BI$2="",SUM(BI$6:BI$10)&lt;&gt;0),AND(BI$2="",BI1&lt;&gt;"")),1,0)</formula>
    </cfRule>
  </conditionalFormatting>
  <conditionalFormatting sqref="BI1">
    <cfRule type="expression" priority="226" aboveAverage="0" equalAverage="0" bottom="0" percent="0" rank="0" text="" dxfId="14">
      <formula>IF(AND(BI1="",OR(BI2&lt;&gt;"",SUM(BI12:BI36)&lt;&gt;0)),1,0)</formula>
    </cfRule>
  </conditionalFormatting>
  <conditionalFormatting sqref="AK16">
    <cfRule type="expression" priority="227" aboveAverage="0" equalAverage="0" bottom="0" percent="0" rank="0" text="" dxfId="8">
      <formula>IFERROR(AND(IF(AK16/AK$2*100&lt;Yellowthreshold,1,""),(ColorTable="yes"),IF(AK16&lt;&gt;"",1,0)),"")</formula>
    </cfRule>
    <cfRule type="expression" priority="228" aboveAverage="0" equalAverage="0" bottom="0" percent="0" rank="0" text="" dxfId="9">
      <formula>IFERROR(AND(IF(AK16/AK$2*100&lt;Greenthreshold,1,""),IF(AK16/AK$2*100&gt;=Yellowthreshold,1,""),(ColorTable="yes"),AK16&lt;&gt;""),"")</formula>
    </cfRule>
    <cfRule type="expression" priority="229" aboveAverage="0" equalAverage="0" bottom="0" percent="0" rank="0" text="" dxfId="10">
      <formula>IFERROR(AND(IF(AK16/AK$2*100&gt;=Greenthreshold,1,""),(ColorTable="yes")),"")</formula>
    </cfRule>
  </conditionalFormatting>
  <conditionalFormatting sqref="AK15">
    <cfRule type="expression" priority="230" aboveAverage="0" equalAverage="0" bottom="0" percent="0" rank="0" text="" dxfId="8">
      <formula>IFERROR(AND(IF(AK15/AK$2*100&lt;Yellowthreshold,1,""),(ColorTable="yes"),IF(AK15&lt;&gt;"",1,0)),"")</formula>
    </cfRule>
    <cfRule type="expression" priority="231" aboveAverage="0" equalAverage="0" bottom="0" percent="0" rank="0" text="" dxfId="9">
      <formula>IFERROR(AND(IF(AK15/AK$2*100&lt;Greenthreshold,1,""),IF(AK15/AK$2*100&gt;=Yellowthreshold,1,""),(ColorTable="yes"),AK15&lt;&gt;""),"")</formula>
    </cfRule>
    <cfRule type="expression" priority="232" aboveAverage="0" equalAverage="0" bottom="0" percent="0" rank="0" text="" dxfId="10">
      <formula>IFERROR(AND(IF(AK15/AK$2*100&gt;=Greenthreshold,1,""),(ColorTable="yes")),"")</formula>
    </cfRule>
  </conditionalFormatting>
  <conditionalFormatting sqref="AK13">
    <cfRule type="expression" priority="233" aboveAverage="0" equalAverage="0" bottom="0" percent="0" rank="0" text="" dxfId="8">
      <formula>IFERROR(AND(IF(AK13/AK$2*100&lt;Yellowthreshold,1,""),(ColorTable="yes"),IF(AK13&lt;&gt;"",1,0)),"")</formula>
    </cfRule>
    <cfRule type="expression" priority="234" aboveAverage="0" equalAverage="0" bottom="0" percent="0" rank="0" text="" dxfId="9">
      <formula>IFERROR(AND(IF(AK13/AK$2*100&lt;Greenthreshold,1,""),IF(AK13/AK$2*100&gt;=Yellowthreshold,1,""),(ColorTable="yes"),AK13&lt;&gt;""),"")</formula>
    </cfRule>
    <cfRule type="expression" priority="235" aboveAverage="0" equalAverage="0" bottom="0" percent="0" rank="0" text="" dxfId="10">
      <formula>IFERROR(AND(IF(AK13/AK$2*100&gt;=Greenthreshold,1,""),(ColorTable="yes")),"")</formula>
    </cfRule>
  </conditionalFormatting>
  <conditionalFormatting sqref="AK14">
    <cfRule type="expression" priority="236" aboveAverage="0" equalAverage="0" bottom="0" percent="0" rank="0" text="" dxfId="8">
      <formula>IFERROR(AND(IF(AK14/AK$2*100&lt;Yellowthreshold,1,""),(ColorTable="yes"),IF(AK14&lt;&gt;"",1,0)),"")</formula>
    </cfRule>
    <cfRule type="expression" priority="237" aboveAverage="0" equalAverage="0" bottom="0" percent="0" rank="0" text="" dxfId="9">
      <formula>IFERROR(AND(IF(AK14/AK$2*100&lt;Greenthreshold,1,""),IF(AK14/AK$2*100&gt;=Yellowthreshold,1,""),(ColorTable="yes"),AK14&lt;&gt;""),"")</formula>
    </cfRule>
    <cfRule type="expression" priority="238" aboveAverage="0" equalAverage="0" bottom="0" percent="0" rank="0" text="" dxfId="10">
      <formula>IFERROR(AND(IF(AK14/AK$2*100&gt;=Greenthreshold,1,""),(ColorTable="yes")),"")</formula>
    </cfRule>
  </conditionalFormatting>
  <conditionalFormatting sqref="AL13">
    <cfRule type="expression" priority="239" aboveAverage="0" equalAverage="0" bottom="0" percent="0" rank="0" text="" dxfId="8">
      <formula>IFERROR(AND(IF(AL13/AL$2*100&lt;Yellowthreshold,1,""),(ColorTable="yes"),IF(AL13&lt;&gt;"",1,0)),"")</formula>
    </cfRule>
    <cfRule type="expression" priority="240" aboveAverage="0" equalAverage="0" bottom="0" percent="0" rank="0" text="" dxfId="9">
      <formula>IFERROR(AND(IF(AL13/AL$2*100&lt;Greenthreshold,1,""),IF(AL13/AL$2*100&gt;=Yellowthreshold,1,""),(ColorTable="yes"),AL13&lt;&gt;""),"")</formula>
    </cfRule>
    <cfRule type="expression" priority="241" aboveAverage="0" equalAverage="0" bottom="0" percent="0" rank="0" text="" dxfId="10">
      <formula>IFERROR(AND(IF(AL13/AL$2*100&gt;=Greenthreshold,1,""),(ColorTable="yes")),"")</formula>
    </cfRule>
  </conditionalFormatting>
  <conditionalFormatting sqref="AL14">
    <cfRule type="expression" priority="242" aboveAverage="0" equalAverage="0" bottom="0" percent="0" rank="0" text="" dxfId="8">
      <formula>IFERROR(AND(IF(AL14/AL$2*100&lt;Yellowthreshold,1,""),(ColorTable="yes"),IF(AL14&lt;&gt;"",1,0)),"")</formula>
    </cfRule>
    <cfRule type="expression" priority="243" aboveAverage="0" equalAverage="0" bottom="0" percent="0" rank="0" text="" dxfId="9">
      <formula>IFERROR(AND(IF(AL14/AL$2*100&lt;Greenthreshold,1,""),IF(AL14/AL$2*100&gt;=Yellowthreshold,1,""),(ColorTable="yes"),AL14&lt;&gt;""),"")</formula>
    </cfRule>
    <cfRule type="expression" priority="244" aboveAverage="0" equalAverage="0" bottom="0" percent="0" rank="0" text="" dxfId="10">
      <formula>IFERROR(AND(IF(AL14/AL$2*100&gt;=Greenthreshold,1,""),(ColorTable="yes")),"")</formula>
    </cfRule>
  </conditionalFormatting>
  <conditionalFormatting sqref="AL15">
    <cfRule type="expression" priority="245" aboveAverage="0" equalAverage="0" bottom="0" percent="0" rank="0" text="" dxfId="8">
      <formula>IFERROR(AND(IF(AL15/AL$2*100&lt;Yellowthreshold,1,""),(ColorTable="yes"),IF(AL15&lt;&gt;"",1,0)),"")</formula>
    </cfRule>
    <cfRule type="expression" priority="246" aboveAverage="0" equalAverage="0" bottom="0" percent="0" rank="0" text="" dxfId="9">
      <formula>IFERROR(AND(IF(AL15/AL$2*100&lt;Greenthreshold,1,""),IF(AL15/AL$2*100&gt;=Yellowthreshold,1,""),(ColorTable="yes"),AL15&lt;&gt;""),"")</formula>
    </cfRule>
    <cfRule type="expression" priority="247" aboveAverage="0" equalAverage="0" bottom="0" percent="0" rank="0" text="" dxfId="10">
      <formula>IFERROR(AND(IF(AL15/AL$2*100&gt;=Greenthreshold,1,""),(ColorTable="yes")),"")</formula>
    </cfRule>
  </conditionalFormatting>
  <conditionalFormatting sqref="AL16">
    <cfRule type="expression" priority="248" aboveAverage="0" equalAverage="0" bottom="0" percent="0" rank="0" text="" dxfId="8">
      <formula>IFERROR(AND(IF(AL16/AL$2*100&lt;Yellowthreshold,1,""),(ColorTable="yes"),IF(AL16&lt;&gt;"",1,0)),"")</formula>
    </cfRule>
    <cfRule type="expression" priority="249" aboveAverage="0" equalAverage="0" bottom="0" percent="0" rank="0" text="" dxfId="9">
      <formula>IFERROR(AND(IF(AL16/AL$2*100&lt;Greenthreshold,1,""),IF(AL16/AL$2*100&gt;=Yellowthreshold,1,""),(ColorTable="yes"),AL16&lt;&gt;""),"")</formula>
    </cfRule>
    <cfRule type="expression" priority="250" aboveAverage="0" equalAverage="0" bottom="0" percent="0" rank="0" text="" dxfId="10">
      <formula>IFERROR(AND(IF(AL16/AL$2*100&gt;=Greenthreshold,1,""),(ColorTable="yes")),"")</formula>
    </cfRule>
  </conditionalFormatting>
  <conditionalFormatting sqref="AL17">
    <cfRule type="expression" priority="251" aboveAverage="0" equalAverage="0" bottom="0" percent="0" rank="0" text="" dxfId="8">
      <formula>IFERROR(AND(IF(AL17/AL$2*100&lt;Yellowthreshold,1,""),(ColorTable="yes"),IF(AL17&lt;&gt;"",1,0)),"")</formula>
    </cfRule>
    <cfRule type="expression" priority="252" aboveAverage="0" equalAverage="0" bottom="0" percent="0" rank="0" text="" dxfId="9">
      <formula>IFERROR(AND(IF(AL17/AL$2*100&lt;Greenthreshold,1,""),IF(AL17/AL$2*100&gt;=Yellowthreshold,1,""),(ColorTable="yes"),AL17&lt;&gt;""),"")</formula>
    </cfRule>
    <cfRule type="expression" priority="253" aboveAverage="0" equalAverage="0" bottom="0" percent="0" rank="0" text="" dxfId="10">
      <formula>IFERROR(AND(IF(AL17/AL$2*100&gt;=Greenthreshold,1,""),(ColorTable="yes")),"")</formula>
    </cfRule>
  </conditionalFormatting>
  <conditionalFormatting sqref="AL18">
    <cfRule type="expression" priority="254" aboveAverage="0" equalAverage="0" bottom="0" percent="0" rank="0" text="" dxfId="8">
      <formula>IFERROR(AND(IF(AL18/AL$2*100&lt;Yellowthreshold,1,""),(ColorTable="yes"),IF(AL18&lt;&gt;"",1,0)),"")</formula>
    </cfRule>
    <cfRule type="expression" priority="255" aboveAverage="0" equalAverage="0" bottom="0" percent="0" rank="0" text="" dxfId="9">
      <formula>IFERROR(AND(IF(AL18/AL$2*100&lt;Greenthreshold,1,""),IF(AL18/AL$2*100&gt;=Yellowthreshold,1,""),(ColorTable="yes"),AL18&lt;&gt;""),"")</formula>
    </cfRule>
    <cfRule type="expression" priority="256" aboveAverage="0" equalAverage="0" bottom="0" percent="0" rank="0" text="" dxfId="10">
      <formula>IFERROR(AND(IF(AL18/AL$2*100&gt;=Greenthreshold,1,""),(ColorTable="yes")),"")</formula>
    </cfRule>
  </conditionalFormatting>
  <conditionalFormatting sqref="AL19">
    <cfRule type="expression" priority="257" aboveAverage="0" equalAverage="0" bottom="0" percent="0" rank="0" text="" dxfId="8">
      <formula>IFERROR(AND(IF(AL19/AL$2*100&lt;Yellowthreshold,1,""),(ColorTable="yes"),IF(AL19&lt;&gt;"",1,0)),"")</formula>
    </cfRule>
    <cfRule type="expression" priority="258" aboveAverage="0" equalAverage="0" bottom="0" percent="0" rank="0" text="" dxfId="9">
      <formula>IFERROR(AND(IF(AL19/AL$2*100&lt;Greenthreshold,1,""),IF(AL19/AL$2*100&gt;=Yellowthreshold,1,""),(ColorTable="yes"),AL19&lt;&gt;""),"")</formula>
    </cfRule>
    <cfRule type="expression" priority="259" aboveAverage="0" equalAverage="0" bottom="0" percent="0" rank="0" text="" dxfId="10">
      <formula>IFERROR(AND(IF(AL19/AL$2*100&gt;=Greenthreshold,1,""),(ColorTable="yes")),"")</formula>
    </cfRule>
  </conditionalFormatting>
  <conditionalFormatting sqref="AL20">
    <cfRule type="expression" priority="260" aboveAverage="0" equalAverage="0" bottom="0" percent="0" rank="0" text="" dxfId="8">
      <formula>IFERROR(AND(IF(AL20/AL$2*100&lt;Yellowthreshold,1,""),(ColorTable="yes"),IF(AL20&lt;&gt;"",1,0)),"")</formula>
    </cfRule>
    <cfRule type="expression" priority="261" aboveAverage="0" equalAverage="0" bottom="0" percent="0" rank="0" text="" dxfId="9">
      <formula>IFERROR(AND(IF(AL20/AL$2*100&lt;Greenthreshold,1,""),IF(AL20/AL$2*100&gt;=Yellowthreshold,1,""),(ColorTable="yes"),AL20&lt;&gt;""),"")</formula>
    </cfRule>
    <cfRule type="expression" priority="262" aboveAverage="0" equalAverage="0" bottom="0" percent="0" rank="0" text="" dxfId="10">
      <formula>IFERROR(AND(IF(AL20/AL$2*100&gt;=Greenthreshold,1,""),(ColorTable="yes")),"")</formula>
    </cfRule>
  </conditionalFormatting>
  <conditionalFormatting sqref="AL21">
    <cfRule type="expression" priority="263" aboveAverage="0" equalAverage="0" bottom="0" percent="0" rank="0" text="" dxfId="8">
      <formula>IFERROR(AND(IF(AL21/AL$2*100&lt;Yellowthreshold,1,""),(ColorTable="yes"),IF(AL21&lt;&gt;"",1,0)),"")</formula>
    </cfRule>
    <cfRule type="expression" priority="264" aboveAverage="0" equalAverage="0" bottom="0" percent="0" rank="0" text="" dxfId="9">
      <formula>IFERROR(AND(IF(AL21/AL$2*100&lt;Greenthreshold,1,""),IF(AL21/AL$2*100&gt;=Yellowthreshold,1,""),(ColorTable="yes"),AL21&lt;&gt;""),"")</formula>
    </cfRule>
    <cfRule type="expression" priority="265" aboveAverage="0" equalAverage="0" bottom="0" percent="0" rank="0" text="" dxfId="10">
      <formula>IFERROR(AND(IF(AL21/AL$2*100&gt;=Greenthreshold,1,""),(ColorTable="yes")),"")</formula>
    </cfRule>
  </conditionalFormatting>
  <conditionalFormatting sqref="AL22">
    <cfRule type="expression" priority="266" aboveAverage="0" equalAverage="0" bottom="0" percent="0" rank="0" text="" dxfId="8">
      <formula>IFERROR(AND(IF(AL22/AL$2*100&lt;Yellowthreshold,1,""),(ColorTable="yes"),IF(AL22&lt;&gt;"",1,0)),"")</formula>
    </cfRule>
    <cfRule type="expression" priority="267" aboveAverage="0" equalAverage="0" bottom="0" percent="0" rank="0" text="" dxfId="9">
      <formula>IFERROR(AND(IF(AL22/AL$2*100&lt;Greenthreshold,1,""),IF(AL22/AL$2*100&gt;=Yellowthreshold,1,""),(ColorTable="yes"),AL22&lt;&gt;""),"")</formula>
    </cfRule>
    <cfRule type="expression" priority="268" aboveAverage="0" equalAverage="0" bottom="0" percent="0" rank="0" text="" dxfId="10">
      <formula>IFERROR(AND(IF(AL22/AL$2*100&gt;=Greenthreshold,1,""),(ColorTable="yes")),"")</formula>
    </cfRule>
  </conditionalFormatting>
  <conditionalFormatting sqref="AL23">
    <cfRule type="expression" priority="269" aboveAverage="0" equalAverage="0" bottom="0" percent="0" rank="0" text="" dxfId="8">
      <formula>IFERROR(AND(IF(AL23/AL$2*100&lt;Yellowthreshold,1,""),(ColorTable="yes"),IF(AL23&lt;&gt;"",1,0)),"")</formula>
    </cfRule>
    <cfRule type="expression" priority="270" aboveAverage="0" equalAverage="0" bottom="0" percent="0" rank="0" text="" dxfId="9">
      <formula>IFERROR(AND(IF(AL23/AL$2*100&lt;Greenthreshold,1,""),IF(AL23/AL$2*100&gt;=Yellowthreshold,1,""),(ColorTable="yes"),AL23&lt;&gt;""),"")</formula>
    </cfRule>
    <cfRule type="expression" priority="271" aboveAverage="0" equalAverage="0" bottom="0" percent="0" rank="0" text="" dxfId="10">
      <formula>IFERROR(AND(IF(AL23/AL$2*100&gt;=Greenthreshold,1,""),(ColorTable="yes")),"")</formula>
    </cfRule>
  </conditionalFormatting>
  <conditionalFormatting sqref="AL24">
    <cfRule type="expression" priority="272" aboveAverage="0" equalAverage="0" bottom="0" percent="0" rank="0" text="" dxfId="8">
      <formula>IFERROR(AND(IF(AL24/AL$2*100&lt;Yellowthreshold,1,""),(ColorTable="yes"),IF(AL24&lt;&gt;"",1,0)),"")</formula>
    </cfRule>
    <cfRule type="expression" priority="273" aboveAverage="0" equalAverage="0" bottom="0" percent="0" rank="0" text="" dxfId="9">
      <formula>IFERROR(AND(IF(AL24/AL$2*100&lt;Greenthreshold,1,""),IF(AL24/AL$2*100&gt;=Yellowthreshold,1,""),(ColorTable="yes"),AL24&lt;&gt;""),"")</formula>
    </cfRule>
    <cfRule type="expression" priority="274" aboveAverage="0" equalAverage="0" bottom="0" percent="0" rank="0" text="" dxfId="10">
      <formula>IFERROR(AND(IF(AL24/AL$2*100&gt;=Greenthreshold,1,""),(ColorTable="yes")),"")</formula>
    </cfRule>
  </conditionalFormatting>
  <conditionalFormatting sqref="AL25">
    <cfRule type="expression" priority="275" aboveAverage="0" equalAverage="0" bottom="0" percent="0" rank="0" text="" dxfId="8">
      <formula>IFERROR(AND(IF(AL25/AL$2*100&lt;Yellowthreshold,1,""),(ColorTable="yes"),IF(AL25&lt;&gt;"",1,0)),"")</formula>
    </cfRule>
    <cfRule type="expression" priority="276" aboveAverage="0" equalAverage="0" bottom="0" percent="0" rank="0" text="" dxfId="9">
      <formula>IFERROR(AND(IF(AL25/AL$2*100&lt;Greenthreshold,1,""),IF(AL25/AL$2*100&gt;=Yellowthreshold,1,""),(ColorTable="yes"),AL25&lt;&gt;""),"")</formula>
    </cfRule>
    <cfRule type="expression" priority="277" aboveAverage="0" equalAverage="0" bottom="0" percent="0" rank="0" text="" dxfId="10">
      <formula>IFERROR(AND(IF(AL25/AL$2*100&gt;=Greenthreshold,1,""),(ColorTable="yes")),"")</formula>
    </cfRule>
  </conditionalFormatting>
  <conditionalFormatting sqref="AL26">
    <cfRule type="expression" priority="278" aboveAverage="0" equalAverage="0" bottom="0" percent="0" rank="0" text="" dxfId="8">
      <formula>IFERROR(AND(IF(AL26/AL$2*100&lt;Yellowthreshold,1,""),(ColorTable="yes"),IF(AL26&lt;&gt;"",1,0)),"")</formula>
    </cfRule>
    <cfRule type="expression" priority="279" aboveAverage="0" equalAverage="0" bottom="0" percent="0" rank="0" text="" dxfId="9">
      <formula>IFERROR(AND(IF(AL26/AL$2*100&lt;Greenthreshold,1,""),IF(AL26/AL$2*100&gt;=Yellowthreshold,1,""),(ColorTable="yes"),AL26&lt;&gt;""),"")</formula>
    </cfRule>
    <cfRule type="expression" priority="280" aboveAverage="0" equalAverage="0" bottom="0" percent="0" rank="0" text="" dxfId="10">
      <formula>IFERROR(AND(IF(AL26/AL$2*100&gt;=Greenthreshold,1,""),(ColorTable="yes")),"")</formula>
    </cfRule>
  </conditionalFormatting>
  <conditionalFormatting sqref="AL27">
    <cfRule type="expression" priority="281" aboveAverage="0" equalAverage="0" bottom="0" percent="0" rank="0" text="" dxfId="8">
      <formula>IFERROR(AND(IF(AL27/AL$2*100&lt;Yellowthreshold,1,""),(ColorTable="yes"),IF(AL27&lt;&gt;"",1,0)),"")</formula>
    </cfRule>
    <cfRule type="expression" priority="282" aboveAverage="0" equalAverage="0" bottom="0" percent="0" rank="0" text="" dxfId="9">
      <formula>IFERROR(AND(IF(AL27/AL$2*100&lt;Greenthreshold,1,""),IF(AL27/AL$2*100&gt;=Yellowthreshold,1,""),(ColorTable="yes"),AL27&lt;&gt;""),"")</formula>
    </cfRule>
    <cfRule type="expression" priority="283" aboveAverage="0" equalAverage="0" bottom="0" percent="0" rank="0" text="" dxfId="10">
      <formula>IFERROR(AND(IF(AL27/AL$2*100&gt;=Greenthreshold,1,""),(ColorTable="yes")),"")</formula>
    </cfRule>
  </conditionalFormatting>
  <conditionalFormatting sqref="AL28">
    <cfRule type="expression" priority="284" aboveAverage="0" equalAverage="0" bottom="0" percent="0" rank="0" text="" dxfId="8">
      <formula>IFERROR(AND(IF(AL28/AL$2*100&lt;Yellowthreshold,1,""),(ColorTable="yes"),IF(AL28&lt;&gt;"",1,0)),"")</formula>
    </cfRule>
    <cfRule type="expression" priority="285" aboveAverage="0" equalAverage="0" bottom="0" percent="0" rank="0" text="" dxfId="9">
      <formula>IFERROR(AND(IF(AL28/AL$2*100&lt;Greenthreshold,1,""),IF(AL28/AL$2*100&gt;=Yellowthreshold,1,""),(ColorTable="yes"),AL28&lt;&gt;""),"")</formula>
    </cfRule>
    <cfRule type="expression" priority="286" aboveAverage="0" equalAverage="0" bottom="0" percent="0" rank="0" text="" dxfId="10">
      <formula>IFERROR(AND(IF(AL28/AL$2*100&gt;=Greenthreshold,1,""),(ColorTable="yes")),"")</formula>
    </cfRule>
  </conditionalFormatting>
  <conditionalFormatting sqref="AL29">
    <cfRule type="expression" priority="287" aboveAverage="0" equalAverage="0" bottom="0" percent="0" rank="0" text="" dxfId="8">
      <formula>IFERROR(AND(IF(AL29/AL$2*100&lt;Yellowthreshold,1,""),(ColorTable="yes"),IF(AL29&lt;&gt;"",1,0)),"")</formula>
    </cfRule>
    <cfRule type="expression" priority="288" aboveAverage="0" equalAverage="0" bottom="0" percent="0" rank="0" text="" dxfId="9">
      <formula>IFERROR(AND(IF(AL29/AL$2*100&lt;Greenthreshold,1,""),IF(AL29/AL$2*100&gt;=Yellowthreshold,1,""),(ColorTable="yes"),AL29&lt;&gt;""),"")</formula>
    </cfRule>
    <cfRule type="expression" priority="289" aboveAverage="0" equalAverage="0" bottom="0" percent="0" rank="0" text="" dxfId="10">
      <formula>IFERROR(AND(IF(AL29/AL$2*100&gt;=Greenthreshold,1,""),(ColorTable="yes")),"")</formula>
    </cfRule>
  </conditionalFormatting>
  <conditionalFormatting sqref="AL30">
    <cfRule type="expression" priority="290" aboveAverage="0" equalAverage="0" bottom="0" percent="0" rank="0" text="" dxfId="8">
      <formula>IFERROR(AND(IF(AL30/AL$2*100&lt;Yellowthreshold,1,""),(ColorTable="yes"),IF(AL30&lt;&gt;"",1,0)),"")</formula>
    </cfRule>
    <cfRule type="expression" priority="291" aboveAverage="0" equalAverage="0" bottom="0" percent="0" rank="0" text="" dxfId="9">
      <formula>IFERROR(AND(IF(AL30/AL$2*100&lt;Greenthreshold,1,""),IF(AL30/AL$2*100&gt;=Yellowthreshold,1,""),(ColorTable="yes"),AL30&lt;&gt;""),"")</formula>
    </cfRule>
    <cfRule type="expression" priority="292" aboveAverage="0" equalAverage="0" bottom="0" percent="0" rank="0" text="" dxfId="10">
      <formula>IFERROR(AND(IF(AL30/AL$2*100&gt;=Greenthreshold,1,""),(ColorTable="yes")),"")</formula>
    </cfRule>
  </conditionalFormatting>
  <conditionalFormatting sqref="AL31">
    <cfRule type="expression" priority="293" aboveAverage="0" equalAverage="0" bottom="0" percent="0" rank="0" text="" dxfId="8">
      <formula>IFERROR(AND(IF(AL31/AL$2*100&lt;Yellowthreshold,1,""),(ColorTable="yes"),IF(AL31&lt;&gt;"",1,0)),"")</formula>
    </cfRule>
    <cfRule type="expression" priority="294" aboveAverage="0" equalAverage="0" bottom="0" percent="0" rank="0" text="" dxfId="9">
      <formula>IFERROR(AND(IF(AL31/AL$2*100&lt;Greenthreshold,1,""),IF(AL31/AL$2*100&gt;=Yellowthreshold,1,""),(ColorTable="yes"),AL31&lt;&gt;""),"")</formula>
    </cfRule>
    <cfRule type="expression" priority="295" aboveAverage="0" equalAverage="0" bottom="0" percent="0" rank="0" text="" dxfId="10">
      <formula>IFERROR(AND(IF(AL31/AL$2*100&gt;=Greenthreshold,1,""),(ColorTable="yes")),"")</formula>
    </cfRule>
  </conditionalFormatting>
  <conditionalFormatting sqref="AL32">
    <cfRule type="expression" priority="296" aboveAverage="0" equalAverage="0" bottom="0" percent="0" rank="0" text="" dxfId="8">
      <formula>IFERROR(AND(IF(AL32/AL$2*100&lt;Yellowthreshold,1,""),(ColorTable="yes"),IF(AL32&lt;&gt;"",1,0)),"")</formula>
    </cfRule>
    <cfRule type="expression" priority="297" aboveAverage="0" equalAverage="0" bottom="0" percent="0" rank="0" text="" dxfId="9">
      <formula>IFERROR(AND(IF(AL32/AL$2*100&lt;Greenthreshold,1,""),IF(AL32/AL$2*100&gt;=Yellowthreshold,1,""),(ColorTable="yes"),AL32&lt;&gt;""),"")</formula>
    </cfRule>
    <cfRule type="expression" priority="298" aboveAverage="0" equalAverage="0" bottom="0" percent="0" rank="0" text="" dxfId="10">
      <formula>IFERROR(AND(IF(AL32/AL$2*100&gt;=Greenthreshold,1,""),(ColorTable="yes")),"")</formula>
    </cfRule>
  </conditionalFormatting>
  <conditionalFormatting sqref="AL33">
    <cfRule type="expression" priority="299" aboveAverage="0" equalAverage="0" bottom="0" percent="0" rank="0" text="" dxfId="8">
      <formula>IFERROR(AND(IF(AL33/AL$2*100&lt;Yellowthreshold,1,""),(ColorTable="yes"),IF(AL33&lt;&gt;"",1,0)),"")</formula>
    </cfRule>
    <cfRule type="expression" priority="300" aboveAverage="0" equalAverage="0" bottom="0" percent="0" rank="0" text="" dxfId="9">
      <formula>IFERROR(AND(IF(AL33/AL$2*100&lt;Greenthreshold,1,""),IF(AL33/AL$2*100&gt;=Yellowthreshold,1,""),(ColorTable="yes"),AL33&lt;&gt;""),"")</formula>
    </cfRule>
    <cfRule type="expression" priority="301" aboveAverage="0" equalAverage="0" bottom="0" percent="0" rank="0" text="" dxfId="10">
      <formula>IFERROR(AND(IF(AL33/AL$2*100&gt;=Greenthreshold,1,""),(ColorTable="yes")),"")</formula>
    </cfRule>
  </conditionalFormatting>
  <conditionalFormatting sqref="AL34">
    <cfRule type="expression" priority="302" aboveAverage="0" equalAverage="0" bottom="0" percent="0" rank="0" text="" dxfId="8">
      <formula>IFERROR(AND(IF(AL34/AL$2*100&lt;Yellowthreshold,1,""),(ColorTable="yes"),IF(AL34&lt;&gt;"",1,0)),"")</formula>
    </cfRule>
    <cfRule type="expression" priority="303" aboveAverage="0" equalAverage="0" bottom="0" percent="0" rank="0" text="" dxfId="9">
      <formula>IFERROR(AND(IF(AL34/AL$2*100&lt;Greenthreshold,1,""),IF(AL34/AL$2*100&gt;=Yellowthreshold,1,""),(ColorTable="yes"),AL34&lt;&gt;""),"")</formula>
    </cfRule>
    <cfRule type="expression" priority="304" aboveAverage="0" equalAverage="0" bottom="0" percent="0" rank="0" text="" dxfId="10">
      <formula>IFERROR(AND(IF(AL34/AL$2*100&gt;=Greenthreshold,1,""),(ColorTable="yes")),"")</formula>
    </cfRule>
  </conditionalFormatting>
  <conditionalFormatting sqref="AL35">
    <cfRule type="expression" priority="305" aboveAverage="0" equalAverage="0" bottom="0" percent="0" rank="0" text="" dxfId="8">
      <formula>IFERROR(AND(IF(AL35/AL$2*100&lt;Yellowthreshold,1,""),(ColorTable="yes"),IF(AL35&lt;&gt;"",1,0)),"")</formula>
    </cfRule>
    <cfRule type="expression" priority="306" aboveAverage="0" equalAverage="0" bottom="0" percent="0" rank="0" text="" dxfId="9">
      <formula>IFERROR(AND(IF(AL35/AL$2*100&lt;Greenthreshold,1,""),IF(AL35/AL$2*100&gt;=Yellowthreshold,1,""),(ColorTable="yes"),AL35&lt;&gt;""),"")</formula>
    </cfRule>
    <cfRule type="expression" priority="307" aboveAverage="0" equalAverage="0" bottom="0" percent="0" rank="0" text="" dxfId="10">
      <formula>IFERROR(AND(IF(AL35/AL$2*100&gt;=Greenthreshold,1,""),(ColorTable="yes")),"")</formula>
    </cfRule>
  </conditionalFormatting>
  <conditionalFormatting sqref="AL36">
    <cfRule type="expression" priority="308" aboveAverage="0" equalAverage="0" bottom="0" percent="0" rank="0" text="" dxfId="8">
      <formula>IFERROR(AND(IF(AL36/AL$2*100&lt;Yellowthreshold,1,""),(ColorTable="yes"),IF(AL36&lt;&gt;"",1,0)),"")</formula>
    </cfRule>
    <cfRule type="expression" priority="309" aboveAverage="0" equalAverage="0" bottom="0" percent="0" rank="0" text="" dxfId="9">
      <formula>IFERROR(AND(IF(AL36/AL$2*100&lt;Greenthreshold,1,""),IF(AL36/AL$2*100&gt;=Yellowthreshold,1,""),(ColorTable="yes"),AL36&lt;&gt;""),"")</formula>
    </cfRule>
    <cfRule type="expression" priority="310" aboveAverage="0" equalAverage="0" bottom="0" percent="0" rank="0" text="" dxfId="10">
      <formula>IFERROR(AND(IF(AL36/AL$2*100&gt;=Greenthreshold,1,""),(ColorTable="yes")),"")</formula>
    </cfRule>
  </conditionalFormatting>
  <conditionalFormatting sqref="AM12">
    <cfRule type="expression" priority="311" aboveAverage="0" equalAverage="0" bottom="0" percent="0" rank="0" text="" dxfId="8">
      <formula>IFERROR(AND(IF(AM12/AM$2*100&lt;Yellowthreshold,1,""),(ColorTable="yes"),IF(AM12&lt;&gt;"",1,0)),"")</formula>
    </cfRule>
    <cfRule type="expression" priority="312" aboveAverage="0" equalAverage="0" bottom="0" percent="0" rank="0" text="" dxfId="9">
      <formula>IFERROR(AND(IF(AM12/AM$2*100&lt;Greenthreshold,1,""),IF(AM12/AM$2*100&gt;=Yellowthreshold,1,""),(ColorTable="yes"),AM12&lt;&gt;""),"")</formula>
    </cfRule>
    <cfRule type="expression" priority="313" aboveAverage="0" equalAverage="0" bottom="0" percent="0" rank="0" text="" dxfId="10">
      <formula>IFERROR(AND(IF(AM12/AM$2*100&gt;=Greenthreshold,1,""),(ColorTable="yes")),"")</formula>
    </cfRule>
  </conditionalFormatting>
  <conditionalFormatting sqref="AM13">
    <cfRule type="expression" priority="314" aboveAverage="0" equalAverage="0" bottom="0" percent="0" rank="0" text="" dxfId="8">
      <formula>IFERROR(AND(IF(AM13/AM$2*100&lt;Yellowthreshold,1,""),(ColorTable="yes"),IF(AM13&lt;&gt;"",1,0)),"")</formula>
    </cfRule>
    <cfRule type="expression" priority="315" aboveAverage="0" equalAverage="0" bottom="0" percent="0" rank="0" text="" dxfId="9">
      <formula>IFERROR(AND(IF(AM13/AM$2*100&lt;Greenthreshold,1,""),IF(AM13/AM$2*100&gt;=Yellowthreshold,1,""),(ColorTable="yes"),AM13&lt;&gt;""),"")</formula>
    </cfRule>
    <cfRule type="expression" priority="316" aboveAverage="0" equalAverage="0" bottom="0" percent="0" rank="0" text="" dxfId="10">
      <formula>IFERROR(AND(IF(AM13/AM$2*100&gt;=Greenthreshold,1,""),(ColorTable="yes")),"")</formula>
    </cfRule>
  </conditionalFormatting>
  <conditionalFormatting sqref="AM14">
    <cfRule type="expression" priority="317" aboveAverage="0" equalAverage="0" bottom="0" percent="0" rank="0" text="" dxfId="8">
      <formula>IFERROR(AND(IF(AM14/AM$2*100&lt;Yellowthreshold,1,""),(ColorTable="yes"),IF(AM14&lt;&gt;"",1,0)),"")</formula>
    </cfRule>
    <cfRule type="expression" priority="318" aboveAverage="0" equalAverage="0" bottom="0" percent="0" rank="0" text="" dxfId="9">
      <formula>IFERROR(AND(IF(AM14/AM$2*100&lt;Greenthreshold,1,""),IF(AM14/AM$2*100&gt;=Yellowthreshold,1,""),(ColorTable="yes"),AM14&lt;&gt;""),"")</formula>
    </cfRule>
    <cfRule type="expression" priority="319" aboveAverage="0" equalAverage="0" bottom="0" percent="0" rank="0" text="" dxfId="10">
      <formula>IFERROR(AND(IF(AM14/AM$2*100&gt;=Greenthreshold,1,""),(ColorTable="yes")),"")</formula>
    </cfRule>
  </conditionalFormatting>
  <conditionalFormatting sqref="AM15">
    <cfRule type="expression" priority="320" aboveAverage="0" equalAverage="0" bottom="0" percent="0" rank="0" text="" dxfId="8">
      <formula>IFERROR(AND(IF(AM15/AM$2*100&lt;Yellowthreshold,1,""),(ColorTable="yes"),IF(AM15&lt;&gt;"",1,0)),"")</formula>
    </cfRule>
    <cfRule type="expression" priority="321" aboveAverage="0" equalAverage="0" bottom="0" percent="0" rank="0" text="" dxfId="9">
      <formula>IFERROR(AND(IF(AM15/AM$2*100&lt;Greenthreshold,1,""),IF(AM15/AM$2*100&gt;=Yellowthreshold,1,""),(ColorTable="yes"),AM15&lt;&gt;""),"")</formula>
    </cfRule>
    <cfRule type="expression" priority="322" aboveAverage="0" equalAverage="0" bottom="0" percent="0" rank="0" text="" dxfId="10">
      <formula>IFERROR(AND(IF(AM15/AM$2*100&gt;=Greenthreshold,1,""),(ColorTable="yes")),"")</formula>
    </cfRule>
  </conditionalFormatting>
  <conditionalFormatting sqref="AM16">
    <cfRule type="expression" priority="323" aboveAverage="0" equalAverage="0" bottom="0" percent="0" rank="0" text="" dxfId="8">
      <formula>IFERROR(AND(IF(AM16/AM$2*100&lt;Yellowthreshold,1,""),(ColorTable="yes"),IF(AM16&lt;&gt;"",1,0)),"")</formula>
    </cfRule>
    <cfRule type="expression" priority="324" aboveAverage="0" equalAverage="0" bottom="0" percent="0" rank="0" text="" dxfId="9">
      <formula>IFERROR(AND(IF(AM16/AM$2*100&lt;Greenthreshold,1,""),IF(AM16/AM$2*100&gt;=Yellowthreshold,1,""),(ColorTable="yes"),AM16&lt;&gt;""),"")</formula>
    </cfRule>
    <cfRule type="expression" priority="325" aboveAverage="0" equalAverage="0" bottom="0" percent="0" rank="0" text="" dxfId="10">
      <formula>IFERROR(AND(IF(AM16/AM$2*100&gt;=Greenthreshold,1,""),(ColorTable="yes")),"")</formula>
    </cfRule>
  </conditionalFormatting>
  <conditionalFormatting sqref="AM17">
    <cfRule type="expression" priority="326" aboveAverage="0" equalAverage="0" bottom="0" percent="0" rank="0" text="" dxfId="8">
      <formula>IFERROR(AND(IF(AM17/AM$2*100&lt;Yellowthreshold,1,""),(ColorTable="yes"),IF(AM17&lt;&gt;"",1,0)),"")</formula>
    </cfRule>
    <cfRule type="expression" priority="327" aboveAverage="0" equalAverage="0" bottom="0" percent="0" rank="0" text="" dxfId="9">
      <formula>IFERROR(AND(IF(AM17/AM$2*100&lt;Greenthreshold,1,""),IF(AM17/AM$2*100&gt;=Yellowthreshold,1,""),(ColorTable="yes"),AM17&lt;&gt;""),"")</formula>
    </cfRule>
    <cfRule type="expression" priority="328" aboveAverage="0" equalAverage="0" bottom="0" percent="0" rank="0" text="" dxfId="10">
      <formula>IFERROR(AND(IF(AM17/AM$2*100&gt;=Greenthreshold,1,""),(ColorTable="yes")),"")</formula>
    </cfRule>
  </conditionalFormatting>
  <conditionalFormatting sqref="AM18">
    <cfRule type="expression" priority="329" aboveAverage="0" equalAverage="0" bottom="0" percent="0" rank="0" text="" dxfId="8">
      <formula>IFERROR(AND(IF(AM18/AM$2*100&lt;Yellowthreshold,1,""),(ColorTable="yes"),IF(AM18&lt;&gt;"",1,0)),"")</formula>
    </cfRule>
    <cfRule type="expression" priority="330" aboveAverage="0" equalAverage="0" bottom="0" percent="0" rank="0" text="" dxfId="9">
      <formula>IFERROR(AND(IF(AM18/AM$2*100&lt;Greenthreshold,1,""),IF(AM18/AM$2*100&gt;=Yellowthreshold,1,""),(ColorTable="yes"),AM18&lt;&gt;""),"")</formula>
    </cfRule>
    <cfRule type="expression" priority="331" aboveAverage="0" equalAverage="0" bottom="0" percent="0" rank="0" text="" dxfId="10">
      <formula>IFERROR(AND(IF(AM18/AM$2*100&gt;=Greenthreshold,1,""),(ColorTable="yes")),"")</formula>
    </cfRule>
  </conditionalFormatting>
  <conditionalFormatting sqref="AM19">
    <cfRule type="expression" priority="332" aboveAverage="0" equalAverage="0" bottom="0" percent="0" rank="0" text="" dxfId="8">
      <formula>IFERROR(AND(IF(AM19/AM$2*100&lt;Yellowthreshold,1,""),(ColorTable="yes"),IF(AM19&lt;&gt;"",1,0)),"")</formula>
    </cfRule>
    <cfRule type="expression" priority="333" aboveAverage="0" equalAverage="0" bottom="0" percent="0" rank="0" text="" dxfId="9">
      <formula>IFERROR(AND(IF(AM19/AM$2*100&lt;Greenthreshold,1,""),IF(AM19/AM$2*100&gt;=Yellowthreshold,1,""),(ColorTable="yes"),AM19&lt;&gt;""),"")</formula>
    </cfRule>
    <cfRule type="expression" priority="334" aboveAverage="0" equalAverage="0" bottom="0" percent="0" rank="0" text="" dxfId="10">
      <formula>IFERROR(AND(IF(AM19/AM$2*100&gt;=Greenthreshold,1,""),(ColorTable="yes")),"")</formula>
    </cfRule>
  </conditionalFormatting>
  <conditionalFormatting sqref="AM20">
    <cfRule type="expression" priority="335" aboveAverage="0" equalAverage="0" bottom="0" percent="0" rank="0" text="" dxfId="8">
      <formula>IFERROR(AND(IF(AM20/AM$2*100&lt;Yellowthreshold,1,""),(ColorTable="yes"),IF(AM20&lt;&gt;"",1,0)),"")</formula>
    </cfRule>
    <cfRule type="expression" priority="336" aboveAverage="0" equalAverage="0" bottom="0" percent="0" rank="0" text="" dxfId="9">
      <formula>IFERROR(AND(IF(AM20/AM$2*100&lt;Greenthreshold,1,""),IF(AM20/AM$2*100&gt;=Yellowthreshold,1,""),(ColorTable="yes"),AM20&lt;&gt;""),"")</formula>
    </cfRule>
    <cfRule type="expression" priority="337" aboveAverage="0" equalAverage="0" bottom="0" percent="0" rank="0" text="" dxfId="10">
      <formula>IFERROR(AND(IF(AM20/AM$2*100&gt;=Greenthreshold,1,""),(ColorTable="yes")),"")</formula>
    </cfRule>
  </conditionalFormatting>
  <conditionalFormatting sqref="AM21">
    <cfRule type="expression" priority="338" aboveAverage="0" equalAverage="0" bottom="0" percent="0" rank="0" text="" dxfId="8">
      <formula>IFERROR(AND(IF(AM21/AM$2*100&lt;Yellowthreshold,1,""),(ColorTable="yes"),IF(AM21&lt;&gt;"",1,0)),"")</formula>
    </cfRule>
    <cfRule type="expression" priority="339" aboveAverage="0" equalAverage="0" bottom="0" percent="0" rank="0" text="" dxfId="9">
      <formula>IFERROR(AND(IF(AM21/AM$2*100&lt;Greenthreshold,1,""),IF(AM21/AM$2*100&gt;=Yellowthreshold,1,""),(ColorTable="yes"),AM21&lt;&gt;""),"")</formula>
    </cfRule>
    <cfRule type="expression" priority="340" aboveAverage="0" equalAverage="0" bottom="0" percent="0" rank="0" text="" dxfId="10">
      <formula>IFERROR(AND(IF(AM21/AM$2*100&gt;=Greenthreshold,1,""),(ColorTable="yes")),"")</formula>
    </cfRule>
  </conditionalFormatting>
  <conditionalFormatting sqref="AM22">
    <cfRule type="expression" priority="341" aboveAverage="0" equalAverage="0" bottom="0" percent="0" rank="0" text="" dxfId="8">
      <formula>IFERROR(AND(IF(AM22/AM$2*100&lt;Yellowthreshold,1,""),(ColorTable="yes"),IF(AM22&lt;&gt;"",1,0)),"")</formula>
    </cfRule>
    <cfRule type="expression" priority="342" aboveAverage="0" equalAverage="0" bottom="0" percent="0" rank="0" text="" dxfId="9">
      <formula>IFERROR(AND(IF(AM22/AM$2*100&lt;Greenthreshold,1,""),IF(AM22/AM$2*100&gt;=Yellowthreshold,1,""),(ColorTable="yes"),AM22&lt;&gt;""),"")</formula>
    </cfRule>
    <cfRule type="expression" priority="343" aboveAverage="0" equalAverage="0" bottom="0" percent="0" rank="0" text="" dxfId="10">
      <formula>IFERROR(AND(IF(AM22/AM$2*100&gt;=Greenthreshold,1,""),(ColorTable="yes")),"")</formula>
    </cfRule>
  </conditionalFormatting>
  <conditionalFormatting sqref="AM23">
    <cfRule type="expression" priority="344" aboveAverage="0" equalAverage="0" bottom="0" percent="0" rank="0" text="" dxfId="8">
      <formula>IFERROR(AND(IF(AM23/AM$2*100&lt;Yellowthreshold,1,""),(ColorTable="yes"),IF(AM23&lt;&gt;"",1,0)),"")</formula>
    </cfRule>
    <cfRule type="expression" priority="345" aboveAverage="0" equalAverage="0" bottom="0" percent="0" rank="0" text="" dxfId="9">
      <formula>IFERROR(AND(IF(AM23/AM$2*100&lt;Greenthreshold,1,""),IF(AM23/AM$2*100&gt;=Yellowthreshold,1,""),(ColorTable="yes"),AM23&lt;&gt;""),"")</formula>
    </cfRule>
    <cfRule type="expression" priority="346" aboveAverage="0" equalAverage="0" bottom="0" percent="0" rank="0" text="" dxfId="10">
      <formula>IFERROR(AND(IF(AM23/AM$2*100&gt;=Greenthreshold,1,""),(ColorTable="yes")),"")</formula>
    </cfRule>
  </conditionalFormatting>
  <conditionalFormatting sqref="AM24">
    <cfRule type="expression" priority="347" aboveAverage="0" equalAverage="0" bottom="0" percent="0" rank="0" text="" dxfId="8">
      <formula>IFERROR(AND(IF(AM24/AM$2*100&lt;Yellowthreshold,1,""),(ColorTable="yes"),IF(AM24&lt;&gt;"",1,0)),"")</formula>
    </cfRule>
    <cfRule type="expression" priority="348" aboveAverage="0" equalAverage="0" bottom="0" percent="0" rank="0" text="" dxfId="9">
      <formula>IFERROR(AND(IF(AM24/AM$2*100&lt;Greenthreshold,1,""),IF(AM24/AM$2*100&gt;=Yellowthreshold,1,""),(ColorTable="yes"),AM24&lt;&gt;""),"")</formula>
    </cfRule>
    <cfRule type="expression" priority="349" aboveAverage="0" equalAverage="0" bottom="0" percent="0" rank="0" text="" dxfId="10">
      <formula>IFERROR(AND(IF(AM24/AM$2*100&gt;=Greenthreshold,1,""),(ColorTable="yes")),"")</formula>
    </cfRule>
  </conditionalFormatting>
  <conditionalFormatting sqref="AM25">
    <cfRule type="expression" priority="350" aboveAverage="0" equalAverage="0" bottom="0" percent="0" rank="0" text="" dxfId="8">
      <formula>IFERROR(AND(IF(AM25/AM$2*100&lt;Yellowthreshold,1,""),(ColorTable="yes"),IF(AM25&lt;&gt;"",1,0)),"")</formula>
    </cfRule>
    <cfRule type="expression" priority="351" aboveAverage="0" equalAverage="0" bottom="0" percent="0" rank="0" text="" dxfId="9">
      <formula>IFERROR(AND(IF(AM25/AM$2*100&lt;Greenthreshold,1,""),IF(AM25/AM$2*100&gt;=Yellowthreshold,1,""),(ColorTable="yes"),AM25&lt;&gt;""),"")</formula>
    </cfRule>
    <cfRule type="expression" priority="352" aboveAverage="0" equalAverage="0" bottom="0" percent="0" rank="0" text="" dxfId="10">
      <formula>IFERROR(AND(IF(AM25/AM$2*100&gt;=Greenthreshold,1,""),(ColorTable="yes")),"")</formula>
    </cfRule>
  </conditionalFormatting>
  <conditionalFormatting sqref="AM26">
    <cfRule type="expression" priority="353" aboveAverage="0" equalAverage="0" bottom="0" percent="0" rank="0" text="" dxfId="8">
      <formula>IFERROR(AND(IF(AM26/AM$2*100&lt;Yellowthreshold,1,""),(ColorTable="yes"),IF(AM26&lt;&gt;"",1,0)),"")</formula>
    </cfRule>
    <cfRule type="expression" priority="354" aboveAverage="0" equalAverage="0" bottom="0" percent="0" rank="0" text="" dxfId="9">
      <formula>IFERROR(AND(IF(AM26/AM$2*100&lt;Greenthreshold,1,""),IF(AM26/AM$2*100&gt;=Yellowthreshold,1,""),(ColorTable="yes"),AM26&lt;&gt;""),"")</formula>
    </cfRule>
    <cfRule type="expression" priority="355" aboveAverage="0" equalAverage="0" bottom="0" percent="0" rank="0" text="" dxfId="10">
      <formula>IFERROR(AND(IF(AM26/AM$2*100&gt;=Greenthreshold,1,""),(ColorTable="yes")),"")</formula>
    </cfRule>
  </conditionalFormatting>
  <conditionalFormatting sqref="AM27">
    <cfRule type="expression" priority="356" aboveAverage="0" equalAverage="0" bottom="0" percent="0" rank="0" text="" dxfId="8">
      <formula>IFERROR(AND(IF(AM27/AM$2*100&lt;Yellowthreshold,1,""),(ColorTable="yes"),IF(AM27&lt;&gt;"",1,0)),"")</formula>
    </cfRule>
    <cfRule type="expression" priority="357" aboveAverage="0" equalAverage="0" bottom="0" percent="0" rank="0" text="" dxfId="9">
      <formula>IFERROR(AND(IF(AM27/AM$2*100&lt;Greenthreshold,1,""),IF(AM27/AM$2*100&gt;=Yellowthreshold,1,""),(ColorTable="yes"),AM27&lt;&gt;""),"")</formula>
    </cfRule>
    <cfRule type="expression" priority="358" aboveAverage="0" equalAverage="0" bottom="0" percent="0" rank="0" text="" dxfId="10">
      <formula>IFERROR(AND(IF(AM27/AM$2*100&gt;=Greenthreshold,1,""),(ColorTable="yes")),"")</formula>
    </cfRule>
  </conditionalFormatting>
  <conditionalFormatting sqref="AM28">
    <cfRule type="expression" priority="359" aboveAverage="0" equalAverage="0" bottom="0" percent="0" rank="0" text="" dxfId="8">
      <formula>IFERROR(AND(IF(AM28/AM$2*100&lt;Yellowthreshold,1,""),(ColorTable="yes"),IF(AM28&lt;&gt;"",1,0)),"")</formula>
    </cfRule>
    <cfRule type="expression" priority="360" aboveAverage="0" equalAverage="0" bottom="0" percent="0" rank="0" text="" dxfId="9">
      <formula>IFERROR(AND(IF(AM28/AM$2*100&lt;Greenthreshold,1,""),IF(AM28/AM$2*100&gt;=Yellowthreshold,1,""),(ColorTable="yes"),AM28&lt;&gt;""),"")</formula>
    </cfRule>
    <cfRule type="expression" priority="361" aboveAverage="0" equalAverage="0" bottom="0" percent="0" rank="0" text="" dxfId="10">
      <formula>IFERROR(AND(IF(AM28/AM$2*100&gt;=Greenthreshold,1,""),(ColorTable="yes")),"")</formula>
    </cfRule>
  </conditionalFormatting>
  <conditionalFormatting sqref="AM29">
    <cfRule type="expression" priority="362" aboveAverage="0" equalAverage="0" bottom="0" percent="0" rank="0" text="" dxfId="8">
      <formula>IFERROR(AND(IF(AM29/AM$2*100&lt;Yellowthreshold,1,""),(ColorTable="yes"),IF(AM29&lt;&gt;"",1,0)),"")</formula>
    </cfRule>
    <cfRule type="expression" priority="363" aboveAverage="0" equalAverage="0" bottom="0" percent="0" rank="0" text="" dxfId="9">
      <formula>IFERROR(AND(IF(AM29/AM$2*100&lt;Greenthreshold,1,""),IF(AM29/AM$2*100&gt;=Yellowthreshold,1,""),(ColorTable="yes"),AM29&lt;&gt;""),"")</formula>
    </cfRule>
    <cfRule type="expression" priority="364" aboveAverage="0" equalAverage="0" bottom="0" percent="0" rank="0" text="" dxfId="10">
      <formula>IFERROR(AND(IF(AM29/AM$2*100&gt;=Greenthreshold,1,""),(ColorTable="yes")),"")</formula>
    </cfRule>
  </conditionalFormatting>
  <conditionalFormatting sqref="AM30">
    <cfRule type="expression" priority="365" aboveAverage="0" equalAverage="0" bottom="0" percent="0" rank="0" text="" dxfId="8">
      <formula>IFERROR(AND(IF(AM30/AM$2*100&lt;Yellowthreshold,1,""),(ColorTable="yes"),IF(AM30&lt;&gt;"",1,0)),"")</formula>
    </cfRule>
    <cfRule type="expression" priority="366" aboveAverage="0" equalAverage="0" bottom="0" percent="0" rank="0" text="" dxfId="9">
      <formula>IFERROR(AND(IF(AM30/AM$2*100&lt;Greenthreshold,1,""),IF(AM30/AM$2*100&gt;=Yellowthreshold,1,""),(ColorTable="yes"),AM30&lt;&gt;""),"")</formula>
    </cfRule>
    <cfRule type="expression" priority="367" aboveAverage="0" equalAverage="0" bottom="0" percent="0" rank="0" text="" dxfId="10">
      <formula>IFERROR(AND(IF(AM30/AM$2*100&gt;=Greenthreshold,1,""),(ColorTable="yes")),"")</formula>
    </cfRule>
  </conditionalFormatting>
  <conditionalFormatting sqref="AM31">
    <cfRule type="expression" priority="368" aboveAverage="0" equalAverage="0" bottom="0" percent="0" rank="0" text="" dxfId="8">
      <formula>IFERROR(AND(IF(AM31/AM$2*100&lt;Yellowthreshold,1,""),(ColorTable="yes"),IF(AM31&lt;&gt;"",1,0)),"")</formula>
    </cfRule>
    <cfRule type="expression" priority="369" aboveAverage="0" equalAverage="0" bottom="0" percent="0" rank="0" text="" dxfId="9">
      <formula>IFERROR(AND(IF(AM31/AM$2*100&lt;Greenthreshold,1,""),IF(AM31/AM$2*100&gt;=Yellowthreshold,1,""),(ColorTable="yes"),AM31&lt;&gt;""),"")</formula>
    </cfRule>
    <cfRule type="expression" priority="370" aboveAverage="0" equalAverage="0" bottom="0" percent="0" rank="0" text="" dxfId="10">
      <formula>IFERROR(AND(IF(AM31/AM$2*100&gt;=Greenthreshold,1,""),(ColorTable="yes")),"")</formula>
    </cfRule>
  </conditionalFormatting>
  <conditionalFormatting sqref="AM32">
    <cfRule type="expression" priority="371" aboveAverage="0" equalAverage="0" bottom="0" percent="0" rank="0" text="" dxfId="8">
      <formula>IFERROR(AND(IF(AM32/AM$2*100&lt;Yellowthreshold,1,""),(ColorTable="yes"),IF(AM32&lt;&gt;"",1,0)),"")</formula>
    </cfRule>
    <cfRule type="expression" priority="372" aboveAverage="0" equalAverage="0" bottom="0" percent="0" rank="0" text="" dxfId="9">
      <formula>IFERROR(AND(IF(AM32/AM$2*100&lt;Greenthreshold,1,""),IF(AM32/AM$2*100&gt;=Yellowthreshold,1,""),(ColorTable="yes"),AM32&lt;&gt;""),"")</formula>
    </cfRule>
    <cfRule type="expression" priority="373" aboveAverage="0" equalAverage="0" bottom="0" percent="0" rank="0" text="" dxfId="10">
      <formula>IFERROR(AND(IF(AM32/AM$2*100&gt;=Greenthreshold,1,""),(ColorTable="yes")),"")</formula>
    </cfRule>
  </conditionalFormatting>
  <conditionalFormatting sqref="AM33">
    <cfRule type="expression" priority="374" aboveAverage="0" equalAverage="0" bottom="0" percent="0" rank="0" text="" dxfId="8">
      <formula>IFERROR(AND(IF(AM33/AM$2*100&lt;Yellowthreshold,1,""),(ColorTable="yes"),IF(AM33&lt;&gt;"",1,0)),"")</formula>
    </cfRule>
    <cfRule type="expression" priority="375" aboveAverage="0" equalAverage="0" bottom="0" percent="0" rank="0" text="" dxfId="9">
      <formula>IFERROR(AND(IF(AM33/AM$2*100&lt;Greenthreshold,1,""),IF(AM33/AM$2*100&gt;=Yellowthreshold,1,""),(ColorTable="yes"),AM33&lt;&gt;""),"")</formula>
    </cfRule>
    <cfRule type="expression" priority="376" aboveAverage="0" equalAverage="0" bottom="0" percent="0" rank="0" text="" dxfId="10">
      <formula>IFERROR(AND(IF(AM33/AM$2*100&gt;=Greenthreshold,1,""),(ColorTable="yes")),"")</formula>
    </cfRule>
  </conditionalFormatting>
  <conditionalFormatting sqref="AM34">
    <cfRule type="expression" priority="377" aboveAverage="0" equalAverage="0" bottom="0" percent="0" rank="0" text="" dxfId="8">
      <formula>IFERROR(AND(IF(AM34/AM$2*100&lt;Yellowthreshold,1,""),(ColorTable="yes"),IF(AM34&lt;&gt;"",1,0)),"")</formula>
    </cfRule>
    <cfRule type="expression" priority="378" aboveAverage="0" equalAverage="0" bottom="0" percent="0" rank="0" text="" dxfId="9">
      <formula>IFERROR(AND(IF(AM34/AM$2*100&lt;Greenthreshold,1,""),IF(AM34/AM$2*100&gt;=Yellowthreshold,1,""),(ColorTable="yes"),AM34&lt;&gt;""),"")</formula>
    </cfRule>
    <cfRule type="expression" priority="379" aboveAverage="0" equalAverage="0" bottom="0" percent="0" rank="0" text="" dxfId="10">
      <formula>IFERROR(AND(IF(AM34/AM$2*100&gt;=Greenthreshold,1,""),(ColorTable="yes")),"")</formula>
    </cfRule>
  </conditionalFormatting>
  <conditionalFormatting sqref="AM35">
    <cfRule type="expression" priority="380" aboveAverage="0" equalAverage="0" bottom="0" percent="0" rank="0" text="" dxfId="8">
      <formula>IFERROR(AND(IF(AM35/AM$2*100&lt;Yellowthreshold,1,""),(ColorTable="yes"),IF(AM35&lt;&gt;"",1,0)),"")</formula>
    </cfRule>
    <cfRule type="expression" priority="381" aboveAverage="0" equalAverage="0" bottom="0" percent="0" rank="0" text="" dxfId="9">
      <formula>IFERROR(AND(IF(AM35/AM$2*100&lt;Greenthreshold,1,""),IF(AM35/AM$2*100&gt;=Yellowthreshold,1,""),(ColorTable="yes"),AM35&lt;&gt;""),"")</formula>
    </cfRule>
    <cfRule type="expression" priority="382" aboveAverage="0" equalAverage="0" bottom="0" percent="0" rank="0" text="" dxfId="10">
      <formula>IFERROR(AND(IF(AM35/AM$2*100&gt;=Greenthreshold,1,""),(ColorTable="yes")),"")</formula>
    </cfRule>
  </conditionalFormatting>
  <conditionalFormatting sqref="AM36">
    <cfRule type="expression" priority="383" aboveAverage="0" equalAverage="0" bottom="0" percent="0" rank="0" text="" dxfId="8">
      <formula>IFERROR(AND(IF(AM36/AM$2*100&lt;Yellowthreshold,1,""),(ColorTable="yes"),IF(AM36&lt;&gt;"",1,0)),"")</formula>
    </cfRule>
    <cfRule type="expression" priority="384" aboveAverage="0" equalAverage="0" bottom="0" percent="0" rank="0" text="" dxfId="9">
      <formula>IFERROR(AND(IF(AM36/AM$2*100&lt;Greenthreshold,1,""),IF(AM36/AM$2*100&gt;=Yellowthreshold,1,""),(ColorTable="yes"),AM36&lt;&gt;""),"")</formula>
    </cfRule>
    <cfRule type="expression" priority="385" aboveAverage="0" equalAverage="0" bottom="0" percent="0" rank="0" text="" dxfId="10">
      <formula>IFERROR(AND(IF(AM36/AM$2*100&gt;=Greenthreshold,1,""),(ColorTable="yes")),"")</formula>
    </cfRule>
  </conditionalFormatting>
  <conditionalFormatting sqref="AN12">
    <cfRule type="expression" priority="386" aboveAverage="0" equalAverage="0" bottom="0" percent="0" rank="0" text="" dxfId="8">
      <formula>IFERROR(AND(IF(AN12/AN$2*100&lt;Yellowthreshold,1,""),(ColorTable="yes"),IF(AN12&lt;&gt;"",1,0)),"")</formula>
    </cfRule>
    <cfRule type="expression" priority="387" aboveAverage="0" equalAverage="0" bottom="0" percent="0" rank="0" text="" dxfId="9">
      <formula>IFERROR(AND(IF(AN12/AN$2*100&lt;Greenthreshold,1,""),IF(AN12/AN$2*100&gt;=Yellowthreshold,1,""),(ColorTable="yes"),AN12&lt;&gt;""),"")</formula>
    </cfRule>
    <cfRule type="expression" priority="388" aboveAverage="0" equalAverage="0" bottom="0" percent="0" rank="0" text="" dxfId="10">
      <formula>IFERROR(AND(IF(AN12/AN$2*100&gt;=Greenthreshold,1,""),(ColorTable="yes")),"")</formula>
    </cfRule>
  </conditionalFormatting>
  <conditionalFormatting sqref="AN13">
    <cfRule type="expression" priority="389" aboveAverage="0" equalAverage="0" bottom="0" percent="0" rank="0" text="" dxfId="8">
      <formula>IFERROR(AND(IF(AN13/AN$2*100&lt;Yellowthreshold,1,""),(ColorTable="yes"),IF(AN13&lt;&gt;"",1,0)),"")</formula>
    </cfRule>
    <cfRule type="expression" priority="390" aboveAverage="0" equalAverage="0" bottom="0" percent="0" rank="0" text="" dxfId="9">
      <formula>IFERROR(AND(IF(AN13/AN$2*100&lt;Greenthreshold,1,""),IF(AN13/AN$2*100&gt;=Yellowthreshold,1,""),(ColorTable="yes"),AN13&lt;&gt;""),"")</formula>
    </cfRule>
    <cfRule type="expression" priority="391" aboveAverage="0" equalAverage="0" bottom="0" percent="0" rank="0" text="" dxfId="10">
      <formula>IFERROR(AND(IF(AN13/AN$2*100&gt;=Greenthreshold,1,""),(ColorTable="yes")),"")</formula>
    </cfRule>
  </conditionalFormatting>
  <conditionalFormatting sqref="AN14">
    <cfRule type="expression" priority="392" aboveAverage="0" equalAverage="0" bottom="0" percent="0" rank="0" text="" dxfId="8">
      <formula>IFERROR(AND(IF(AN14/AN$2*100&lt;Yellowthreshold,1,""),(ColorTable="yes"),IF(AN14&lt;&gt;"",1,0)),"")</formula>
    </cfRule>
    <cfRule type="expression" priority="393" aboveAverage="0" equalAverage="0" bottom="0" percent="0" rank="0" text="" dxfId="9">
      <formula>IFERROR(AND(IF(AN14/AN$2*100&lt;Greenthreshold,1,""),IF(AN14/AN$2*100&gt;=Yellowthreshold,1,""),(ColorTable="yes"),AN14&lt;&gt;""),"")</formula>
    </cfRule>
    <cfRule type="expression" priority="394" aboveAverage="0" equalAverage="0" bottom="0" percent="0" rank="0" text="" dxfId="10">
      <formula>IFERROR(AND(IF(AN14/AN$2*100&gt;=Greenthreshold,1,""),(ColorTable="yes")),"")</formula>
    </cfRule>
  </conditionalFormatting>
  <conditionalFormatting sqref="AN15">
    <cfRule type="expression" priority="395" aboveAverage="0" equalAverage="0" bottom="0" percent="0" rank="0" text="" dxfId="8">
      <formula>IFERROR(AND(IF(AN15/AN$2*100&lt;Yellowthreshold,1,""),(ColorTable="yes"),IF(AN15&lt;&gt;"",1,0)),"")</formula>
    </cfRule>
    <cfRule type="expression" priority="396" aboveAverage="0" equalAverage="0" bottom="0" percent="0" rank="0" text="" dxfId="9">
      <formula>IFERROR(AND(IF(AN15/AN$2*100&lt;Greenthreshold,1,""),IF(AN15/AN$2*100&gt;=Yellowthreshold,1,""),(ColorTable="yes"),AN15&lt;&gt;""),"")</formula>
    </cfRule>
    <cfRule type="expression" priority="397" aboveAverage="0" equalAverage="0" bottom="0" percent="0" rank="0" text="" dxfId="10">
      <formula>IFERROR(AND(IF(AN15/AN$2*100&gt;=Greenthreshold,1,""),(ColorTable="yes")),"")</formula>
    </cfRule>
  </conditionalFormatting>
  <conditionalFormatting sqref="AN16">
    <cfRule type="expression" priority="398" aboveAverage="0" equalAverage="0" bottom="0" percent="0" rank="0" text="" dxfId="8">
      <formula>IFERROR(AND(IF(AN16/AN$2*100&lt;Yellowthreshold,1,""),(ColorTable="yes"),IF(AN16&lt;&gt;"",1,0)),"")</formula>
    </cfRule>
    <cfRule type="expression" priority="399" aboveAverage="0" equalAverage="0" bottom="0" percent="0" rank="0" text="" dxfId="9">
      <formula>IFERROR(AND(IF(AN16/AN$2*100&lt;Greenthreshold,1,""),IF(AN16/AN$2*100&gt;=Yellowthreshold,1,""),(ColorTable="yes"),AN16&lt;&gt;""),"")</formula>
    </cfRule>
    <cfRule type="expression" priority="400" aboveAverage="0" equalAverage="0" bottom="0" percent="0" rank="0" text="" dxfId="10">
      <formula>IFERROR(AND(IF(AN16/AN$2*100&gt;=Greenthreshold,1,""),(ColorTable="yes")),"")</formula>
    </cfRule>
  </conditionalFormatting>
  <conditionalFormatting sqref="AN17">
    <cfRule type="expression" priority="401" aboveAverage="0" equalAverage="0" bottom="0" percent="0" rank="0" text="" dxfId="8">
      <formula>IFERROR(AND(IF(AN17/AN$2*100&lt;Yellowthreshold,1,""),(ColorTable="yes"),IF(AN17&lt;&gt;"",1,0)),"")</formula>
    </cfRule>
    <cfRule type="expression" priority="402" aboveAverage="0" equalAverage="0" bottom="0" percent="0" rank="0" text="" dxfId="9">
      <formula>IFERROR(AND(IF(AN17/AN$2*100&lt;Greenthreshold,1,""),IF(AN17/AN$2*100&gt;=Yellowthreshold,1,""),(ColorTable="yes"),AN17&lt;&gt;""),"")</formula>
    </cfRule>
    <cfRule type="expression" priority="403" aboveAverage="0" equalAverage="0" bottom="0" percent="0" rank="0" text="" dxfId="10">
      <formula>IFERROR(AND(IF(AN17/AN$2*100&gt;=Greenthreshold,1,""),(ColorTable="yes")),"")</formula>
    </cfRule>
  </conditionalFormatting>
  <conditionalFormatting sqref="AN18">
    <cfRule type="expression" priority="404" aboveAverage="0" equalAverage="0" bottom="0" percent="0" rank="0" text="" dxfId="8">
      <formula>IFERROR(AND(IF(AN18/AN$2*100&lt;Yellowthreshold,1,""),(ColorTable="yes"),IF(AN18&lt;&gt;"",1,0)),"")</formula>
    </cfRule>
    <cfRule type="expression" priority="405" aboveAverage="0" equalAverage="0" bottom="0" percent="0" rank="0" text="" dxfId="9">
      <formula>IFERROR(AND(IF(AN18/AN$2*100&lt;Greenthreshold,1,""),IF(AN18/AN$2*100&gt;=Yellowthreshold,1,""),(ColorTable="yes"),AN18&lt;&gt;""),"")</formula>
    </cfRule>
    <cfRule type="expression" priority="406" aboveAverage="0" equalAverage="0" bottom="0" percent="0" rank="0" text="" dxfId="10">
      <formula>IFERROR(AND(IF(AN18/AN$2*100&gt;=Greenthreshold,1,""),(ColorTable="yes")),"")</formula>
    </cfRule>
  </conditionalFormatting>
  <conditionalFormatting sqref="AN19">
    <cfRule type="expression" priority="407" aboveAverage="0" equalAverage="0" bottom="0" percent="0" rank="0" text="" dxfId="8">
      <formula>IFERROR(AND(IF(AN19/AN$2*100&lt;Yellowthreshold,1,""),(ColorTable="yes"),IF(AN19&lt;&gt;"",1,0)),"")</formula>
    </cfRule>
    <cfRule type="expression" priority="408" aboveAverage="0" equalAverage="0" bottom="0" percent="0" rank="0" text="" dxfId="9">
      <formula>IFERROR(AND(IF(AN19/AN$2*100&lt;Greenthreshold,1,""),IF(AN19/AN$2*100&gt;=Yellowthreshold,1,""),(ColorTable="yes"),AN19&lt;&gt;""),"")</formula>
    </cfRule>
    <cfRule type="expression" priority="409" aboveAverage="0" equalAverage="0" bottom="0" percent="0" rank="0" text="" dxfId="10">
      <formula>IFERROR(AND(IF(AN19/AN$2*100&gt;=Greenthreshold,1,""),(ColorTable="yes")),"")</formula>
    </cfRule>
  </conditionalFormatting>
  <conditionalFormatting sqref="AN20">
    <cfRule type="expression" priority="410" aboveAverage="0" equalAverage="0" bottom="0" percent="0" rank="0" text="" dxfId="8">
      <formula>IFERROR(AND(IF(AN20/AN$2*100&lt;Yellowthreshold,1,""),(ColorTable="yes"),IF(AN20&lt;&gt;"",1,0)),"")</formula>
    </cfRule>
    <cfRule type="expression" priority="411" aboveAverage="0" equalAverage="0" bottom="0" percent="0" rank="0" text="" dxfId="9">
      <formula>IFERROR(AND(IF(AN20/AN$2*100&lt;Greenthreshold,1,""),IF(AN20/AN$2*100&gt;=Yellowthreshold,1,""),(ColorTable="yes"),AN20&lt;&gt;""),"")</formula>
    </cfRule>
    <cfRule type="expression" priority="412" aboveAverage="0" equalAverage="0" bottom="0" percent="0" rank="0" text="" dxfId="10">
      <formula>IFERROR(AND(IF(AN20/AN$2*100&gt;=Greenthreshold,1,""),(ColorTable="yes")),"")</formula>
    </cfRule>
  </conditionalFormatting>
  <conditionalFormatting sqref="AN21">
    <cfRule type="expression" priority="413" aboveAverage="0" equalAverage="0" bottom="0" percent="0" rank="0" text="" dxfId="8">
      <formula>IFERROR(AND(IF(AN21/AN$2*100&lt;Yellowthreshold,1,""),(ColorTable="yes"),IF(AN21&lt;&gt;"",1,0)),"")</formula>
    </cfRule>
    <cfRule type="expression" priority="414" aboveAverage="0" equalAverage="0" bottom="0" percent="0" rank="0" text="" dxfId="9">
      <formula>IFERROR(AND(IF(AN21/AN$2*100&lt;Greenthreshold,1,""),IF(AN21/AN$2*100&gt;=Yellowthreshold,1,""),(ColorTable="yes"),AN21&lt;&gt;""),"")</formula>
    </cfRule>
    <cfRule type="expression" priority="415" aboveAverage="0" equalAverage="0" bottom="0" percent="0" rank="0" text="" dxfId="10">
      <formula>IFERROR(AND(IF(AN21/AN$2*100&gt;=Greenthreshold,1,""),(ColorTable="yes")),"")</formula>
    </cfRule>
  </conditionalFormatting>
  <conditionalFormatting sqref="AN22">
    <cfRule type="expression" priority="416" aboveAverage="0" equalAverage="0" bottom="0" percent="0" rank="0" text="" dxfId="8">
      <formula>IFERROR(AND(IF(AN22/AN$2*100&lt;Yellowthreshold,1,""),(ColorTable="yes"),IF(AN22&lt;&gt;"",1,0)),"")</formula>
    </cfRule>
    <cfRule type="expression" priority="417" aboveAverage="0" equalAverage="0" bottom="0" percent="0" rank="0" text="" dxfId="9">
      <formula>IFERROR(AND(IF(AN22/AN$2*100&lt;Greenthreshold,1,""),IF(AN22/AN$2*100&gt;=Yellowthreshold,1,""),(ColorTable="yes"),AN22&lt;&gt;""),"")</formula>
    </cfRule>
    <cfRule type="expression" priority="418" aboveAverage="0" equalAverage="0" bottom="0" percent="0" rank="0" text="" dxfId="10">
      <formula>IFERROR(AND(IF(AN22/AN$2*100&gt;=Greenthreshold,1,""),(ColorTable="yes")),"")</formula>
    </cfRule>
  </conditionalFormatting>
  <conditionalFormatting sqref="AN23">
    <cfRule type="expression" priority="419" aboveAverage="0" equalAverage="0" bottom="0" percent="0" rank="0" text="" dxfId="8">
      <formula>IFERROR(AND(IF(AN23/AN$2*100&lt;Yellowthreshold,1,""),(ColorTable="yes"),IF(AN23&lt;&gt;"",1,0)),"")</formula>
    </cfRule>
    <cfRule type="expression" priority="420" aboveAverage="0" equalAverage="0" bottom="0" percent="0" rank="0" text="" dxfId="9">
      <formula>IFERROR(AND(IF(AN23/AN$2*100&lt;Greenthreshold,1,""),IF(AN23/AN$2*100&gt;=Yellowthreshold,1,""),(ColorTable="yes"),AN23&lt;&gt;""),"")</formula>
    </cfRule>
    <cfRule type="expression" priority="421" aboveAverage="0" equalAverage="0" bottom="0" percent="0" rank="0" text="" dxfId="10">
      <formula>IFERROR(AND(IF(AN23/AN$2*100&gt;=Greenthreshold,1,""),(ColorTable="yes")),"")</formula>
    </cfRule>
  </conditionalFormatting>
  <conditionalFormatting sqref="AN24">
    <cfRule type="expression" priority="422" aboveAverage="0" equalAverage="0" bottom="0" percent="0" rank="0" text="" dxfId="8">
      <formula>IFERROR(AND(IF(AN24/AN$2*100&lt;Yellowthreshold,1,""),(ColorTable="yes"),IF(AN24&lt;&gt;"",1,0)),"")</formula>
    </cfRule>
    <cfRule type="expression" priority="423" aboveAverage="0" equalAverage="0" bottom="0" percent="0" rank="0" text="" dxfId="9">
      <formula>IFERROR(AND(IF(AN24/AN$2*100&lt;Greenthreshold,1,""),IF(AN24/AN$2*100&gt;=Yellowthreshold,1,""),(ColorTable="yes"),AN24&lt;&gt;""),"")</formula>
    </cfRule>
    <cfRule type="expression" priority="424" aboveAverage="0" equalAverage="0" bottom="0" percent="0" rank="0" text="" dxfId="10">
      <formula>IFERROR(AND(IF(AN24/AN$2*100&gt;=Greenthreshold,1,""),(ColorTable="yes")),"")</formula>
    </cfRule>
  </conditionalFormatting>
  <conditionalFormatting sqref="AN25">
    <cfRule type="expression" priority="425" aboveAverage="0" equalAverage="0" bottom="0" percent="0" rank="0" text="" dxfId="8">
      <formula>IFERROR(AND(IF(AN25/AN$2*100&lt;Yellowthreshold,1,""),(ColorTable="yes"),IF(AN25&lt;&gt;"",1,0)),"")</formula>
    </cfRule>
    <cfRule type="expression" priority="426" aboveAverage="0" equalAverage="0" bottom="0" percent="0" rank="0" text="" dxfId="9">
      <formula>IFERROR(AND(IF(AN25/AN$2*100&lt;Greenthreshold,1,""),IF(AN25/AN$2*100&gt;=Yellowthreshold,1,""),(ColorTable="yes"),AN25&lt;&gt;""),"")</formula>
    </cfRule>
    <cfRule type="expression" priority="427" aboveAverage="0" equalAverage="0" bottom="0" percent="0" rank="0" text="" dxfId="10">
      <formula>IFERROR(AND(IF(AN25/AN$2*100&gt;=Greenthreshold,1,""),(ColorTable="yes")),"")</formula>
    </cfRule>
  </conditionalFormatting>
  <conditionalFormatting sqref="AN26">
    <cfRule type="expression" priority="428" aboveAverage="0" equalAverage="0" bottom="0" percent="0" rank="0" text="" dxfId="8">
      <formula>IFERROR(AND(IF(AN26/AN$2*100&lt;Yellowthreshold,1,""),(ColorTable="yes"),IF(AN26&lt;&gt;"",1,0)),"")</formula>
    </cfRule>
    <cfRule type="expression" priority="429" aboveAverage="0" equalAverage="0" bottom="0" percent="0" rank="0" text="" dxfId="9">
      <formula>IFERROR(AND(IF(AN26/AN$2*100&lt;Greenthreshold,1,""),IF(AN26/AN$2*100&gt;=Yellowthreshold,1,""),(ColorTable="yes"),AN26&lt;&gt;""),"")</formula>
    </cfRule>
    <cfRule type="expression" priority="430" aboveAverage="0" equalAverage="0" bottom="0" percent="0" rank="0" text="" dxfId="10">
      <formula>IFERROR(AND(IF(AN26/AN$2*100&gt;=Greenthreshold,1,""),(ColorTable="yes")),"")</formula>
    </cfRule>
  </conditionalFormatting>
  <conditionalFormatting sqref="AN27">
    <cfRule type="expression" priority="431" aboveAverage="0" equalAverage="0" bottom="0" percent="0" rank="0" text="" dxfId="8">
      <formula>IFERROR(AND(IF(AN27/AN$2*100&lt;Yellowthreshold,1,""),(ColorTable="yes"),IF(AN27&lt;&gt;"",1,0)),"")</formula>
    </cfRule>
    <cfRule type="expression" priority="432" aboveAverage="0" equalAverage="0" bottom="0" percent="0" rank="0" text="" dxfId="9">
      <formula>IFERROR(AND(IF(AN27/AN$2*100&lt;Greenthreshold,1,""),IF(AN27/AN$2*100&gt;=Yellowthreshold,1,""),(ColorTable="yes"),AN27&lt;&gt;""),"")</formula>
    </cfRule>
    <cfRule type="expression" priority="433" aboveAverage="0" equalAverage="0" bottom="0" percent="0" rank="0" text="" dxfId="10">
      <formula>IFERROR(AND(IF(AN27/AN$2*100&gt;=Greenthreshold,1,""),(ColorTable="yes")),"")</formula>
    </cfRule>
  </conditionalFormatting>
  <conditionalFormatting sqref="AN28">
    <cfRule type="expression" priority="434" aboveAverage="0" equalAverage="0" bottom="0" percent="0" rank="0" text="" dxfId="8">
      <formula>IFERROR(AND(IF(AN28/AN$2*100&lt;Yellowthreshold,1,""),(ColorTable="yes"),IF(AN28&lt;&gt;"",1,0)),"")</formula>
    </cfRule>
    <cfRule type="expression" priority="435" aboveAverage="0" equalAverage="0" bottom="0" percent="0" rank="0" text="" dxfId="9">
      <formula>IFERROR(AND(IF(AN28/AN$2*100&lt;Greenthreshold,1,""),IF(AN28/AN$2*100&gt;=Yellowthreshold,1,""),(ColorTable="yes"),AN28&lt;&gt;""),"")</formula>
    </cfRule>
    <cfRule type="expression" priority="436" aboveAverage="0" equalAverage="0" bottom="0" percent="0" rank="0" text="" dxfId="10">
      <formula>IFERROR(AND(IF(AN28/AN$2*100&gt;=Greenthreshold,1,""),(ColorTable="yes")),"")</formula>
    </cfRule>
  </conditionalFormatting>
  <conditionalFormatting sqref="AN30">
    <cfRule type="expression" priority="437" aboveAverage="0" equalAverage="0" bottom="0" percent="0" rank="0" text="" dxfId="8">
      <formula>IFERROR(AND(IF(AN30/AN$2*100&lt;Yellowthreshold,1,""),(ColorTable="yes"),IF(AN30&lt;&gt;"",1,0)),"")</formula>
    </cfRule>
    <cfRule type="expression" priority="438" aboveAverage="0" equalAverage="0" bottom="0" percent="0" rank="0" text="" dxfId="9">
      <formula>IFERROR(AND(IF(AN30/AN$2*100&lt;Greenthreshold,1,""),IF(AN30/AN$2*100&gt;=Yellowthreshold,1,""),(ColorTable="yes"),AN30&lt;&gt;""),"")</formula>
    </cfRule>
    <cfRule type="expression" priority="439" aboveAverage="0" equalAverage="0" bottom="0" percent="0" rank="0" text="" dxfId="10">
      <formula>IFERROR(AND(IF(AN30/AN$2*100&gt;=Greenthreshold,1,""),(ColorTable="yes")),"")</formula>
    </cfRule>
  </conditionalFormatting>
  <conditionalFormatting sqref="AN31">
    <cfRule type="expression" priority="440" aboveAverage="0" equalAverage="0" bottom="0" percent="0" rank="0" text="" dxfId="8">
      <formula>IFERROR(AND(IF(AN31/AN$2*100&lt;Yellowthreshold,1,""),(ColorTable="yes"),IF(AN31&lt;&gt;"",1,0)),"")</formula>
    </cfRule>
    <cfRule type="expression" priority="441" aboveAverage="0" equalAverage="0" bottom="0" percent="0" rank="0" text="" dxfId="9">
      <formula>IFERROR(AND(IF(AN31/AN$2*100&lt;Greenthreshold,1,""),IF(AN31/AN$2*100&gt;=Yellowthreshold,1,""),(ColorTable="yes"),AN31&lt;&gt;""),"")</formula>
    </cfRule>
    <cfRule type="expression" priority="442" aboveAverage="0" equalAverage="0" bottom="0" percent="0" rank="0" text="" dxfId="10">
      <formula>IFERROR(AND(IF(AN31/AN$2*100&gt;=Greenthreshold,1,""),(ColorTable="yes")),"")</formula>
    </cfRule>
  </conditionalFormatting>
  <conditionalFormatting sqref="AN32">
    <cfRule type="expression" priority="443" aboveAverage="0" equalAverage="0" bottom="0" percent="0" rank="0" text="" dxfId="8">
      <formula>IFERROR(AND(IF(AN32/AN$2*100&lt;Yellowthreshold,1,""),(ColorTable="yes"),IF(AN32&lt;&gt;"",1,0)),"")</formula>
    </cfRule>
    <cfRule type="expression" priority="444" aboveAverage="0" equalAverage="0" bottom="0" percent="0" rank="0" text="" dxfId="9">
      <formula>IFERROR(AND(IF(AN32/AN$2*100&lt;Greenthreshold,1,""),IF(AN32/AN$2*100&gt;=Yellowthreshold,1,""),(ColorTable="yes"),AN32&lt;&gt;""),"")</formula>
    </cfRule>
    <cfRule type="expression" priority="445" aboveAverage="0" equalAverage="0" bottom="0" percent="0" rank="0" text="" dxfId="10">
      <formula>IFERROR(AND(IF(AN32/AN$2*100&gt;=Greenthreshold,1,""),(ColorTable="yes")),"")</formula>
    </cfRule>
  </conditionalFormatting>
  <conditionalFormatting sqref="AN33">
    <cfRule type="expression" priority="446" aboveAverage="0" equalAverage="0" bottom="0" percent="0" rank="0" text="" dxfId="8">
      <formula>IFERROR(AND(IF(AN33/AN$2*100&lt;Yellowthreshold,1,""),(ColorTable="yes"),IF(AN33&lt;&gt;"",1,0)),"")</formula>
    </cfRule>
    <cfRule type="expression" priority="447" aboveAverage="0" equalAverage="0" bottom="0" percent="0" rank="0" text="" dxfId="9">
      <formula>IFERROR(AND(IF(AN33/AN$2*100&lt;Greenthreshold,1,""),IF(AN33/AN$2*100&gt;=Yellowthreshold,1,""),(ColorTable="yes"),AN33&lt;&gt;""),"")</formula>
    </cfRule>
    <cfRule type="expression" priority="448" aboveAverage="0" equalAverage="0" bottom="0" percent="0" rank="0" text="" dxfId="10">
      <formula>IFERROR(AND(IF(AN33/AN$2*100&gt;=Greenthreshold,1,""),(ColorTable="yes")),"")</formula>
    </cfRule>
  </conditionalFormatting>
  <conditionalFormatting sqref="AN34">
    <cfRule type="expression" priority="449" aboveAverage="0" equalAverage="0" bottom="0" percent="0" rank="0" text="" dxfId="8">
      <formula>IFERROR(AND(IF(AN34/AN$2*100&lt;Yellowthreshold,1,""),(ColorTable="yes"),IF(AN34&lt;&gt;"",1,0)),"")</formula>
    </cfRule>
    <cfRule type="expression" priority="450" aboveAverage="0" equalAverage="0" bottom="0" percent="0" rank="0" text="" dxfId="9">
      <formula>IFERROR(AND(IF(AN34/AN$2*100&lt;Greenthreshold,1,""),IF(AN34/AN$2*100&gt;=Yellowthreshold,1,""),(ColorTable="yes"),AN34&lt;&gt;""),"")</formula>
    </cfRule>
    <cfRule type="expression" priority="451" aboveAverage="0" equalAverage="0" bottom="0" percent="0" rank="0" text="" dxfId="10">
      <formula>IFERROR(AND(IF(AN34/AN$2*100&gt;=Greenthreshold,1,""),(ColorTable="yes")),"")</formula>
    </cfRule>
  </conditionalFormatting>
  <conditionalFormatting sqref="AN35">
    <cfRule type="expression" priority="452" aboveAverage="0" equalAverage="0" bottom="0" percent="0" rank="0" text="" dxfId="8">
      <formula>IFERROR(AND(IF(AN35/AN$2*100&lt;Yellowthreshold,1,""),(ColorTable="yes"),IF(AN35&lt;&gt;"",1,0)),"")</formula>
    </cfRule>
    <cfRule type="expression" priority="453" aboveAverage="0" equalAverage="0" bottom="0" percent="0" rank="0" text="" dxfId="9">
      <formula>IFERROR(AND(IF(AN35/AN$2*100&lt;Greenthreshold,1,""),IF(AN35/AN$2*100&gt;=Yellowthreshold,1,""),(ColorTable="yes"),AN35&lt;&gt;""),"")</formula>
    </cfRule>
    <cfRule type="expression" priority="454" aboveAverage="0" equalAverage="0" bottom="0" percent="0" rank="0" text="" dxfId="10">
      <formula>IFERROR(AND(IF(AN35/AN$2*100&gt;=Greenthreshold,1,""),(ColorTable="yes")),"")</formula>
    </cfRule>
  </conditionalFormatting>
  <conditionalFormatting sqref="AN36">
    <cfRule type="expression" priority="455" aboveAverage="0" equalAverage="0" bottom="0" percent="0" rank="0" text="" dxfId="8">
      <formula>IFERROR(AND(IF(AN36/AN$2*100&lt;Yellowthreshold,1,""),(ColorTable="yes"),IF(AN36&lt;&gt;"",1,0)),"")</formula>
    </cfRule>
    <cfRule type="expression" priority="456" aboveAverage="0" equalAverage="0" bottom="0" percent="0" rank="0" text="" dxfId="9">
      <formula>IFERROR(AND(IF(AN36/AN$2*100&lt;Greenthreshold,1,""),IF(AN36/AN$2*100&gt;=Yellowthreshold,1,""),(ColorTable="yes"),AN36&lt;&gt;""),"")</formula>
    </cfRule>
    <cfRule type="expression" priority="457" aboveAverage="0" equalAverage="0" bottom="0" percent="0" rank="0" text="" dxfId="10">
      <formula>IFERROR(AND(IF(AN36/AN$2*100&gt;=Greenthreshold,1,""),(ColorTable="yes")),"")</formula>
    </cfRule>
  </conditionalFormatting>
  <conditionalFormatting sqref="AO12">
    <cfRule type="expression" priority="458" aboveAverage="0" equalAverage="0" bottom="0" percent="0" rank="0" text="" dxfId="8">
      <formula>IFERROR(AND(IF(AO12/AO$2*100&lt;Yellowthreshold,1,""),(ColorTable="yes"),IF(AO12&lt;&gt;"",1,0)),"")</formula>
    </cfRule>
    <cfRule type="expression" priority="459" aboveAverage="0" equalAverage="0" bottom="0" percent="0" rank="0" text="" dxfId="9">
      <formula>IFERROR(AND(IF(AO12/AO$2*100&lt;Greenthreshold,1,""),IF(AO12/AO$2*100&gt;=Yellowthreshold,1,""),(ColorTable="yes"),AO12&lt;&gt;""),"")</formula>
    </cfRule>
    <cfRule type="expression" priority="460" aboveAverage="0" equalAverage="0" bottom="0" percent="0" rank="0" text="" dxfId="10">
      <formula>IFERROR(AND(IF(AO12/AO$2*100&gt;=Greenthreshold,1,""),(ColorTable="yes")),"")</formula>
    </cfRule>
  </conditionalFormatting>
  <conditionalFormatting sqref="AO13">
    <cfRule type="expression" priority="461" aboveAverage="0" equalAverage="0" bottom="0" percent="0" rank="0" text="" dxfId="8">
      <formula>IFERROR(AND(IF(AO13/AO$2*100&lt;Yellowthreshold,1,""),(ColorTable="yes"),IF(AO13&lt;&gt;"",1,0)),"")</formula>
    </cfRule>
    <cfRule type="expression" priority="462" aboveAverage="0" equalAverage="0" bottom="0" percent="0" rank="0" text="" dxfId="9">
      <formula>IFERROR(AND(IF(AO13/AO$2*100&lt;Greenthreshold,1,""),IF(AO13/AO$2*100&gt;=Yellowthreshold,1,""),(ColorTable="yes"),AO13&lt;&gt;""),"")</formula>
    </cfRule>
    <cfRule type="expression" priority="463" aboveAverage="0" equalAverage="0" bottom="0" percent="0" rank="0" text="" dxfId="10">
      <formula>IFERROR(AND(IF(AO13/AO$2*100&gt;=Greenthreshold,1,""),(ColorTable="yes")),"")</formula>
    </cfRule>
  </conditionalFormatting>
  <conditionalFormatting sqref="AO14">
    <cfRule type="expression" priority="464" aboveAverage="0" equalAverage="0" bottom="0" percent="0" rank="0" text="" dxfId="8">
      <formula>IFERROR(AND(IF(AO14/AO$2*100&lt;Yellowthreshold,1,""),(ColorTable="yes"),IF(AO14&lt;&gt;"",1,0)),"")</formula>
    </cfRule>
    <cfRule type="expression" priority="465" aboveAverage="0" equalAverage="0" bottom="0" percent="0" rank="0" text="" dxfId="9">
      <formula>IFERROR(AND(IF(AO14/AO$2*100&lt;Greenthreshold,1,""),IF(AO14/AO$2*100&gt;=Yellowthreshold,1,""),(ColorTable="yes"),AO14&lt;&gt;""),"")</formula>
    </cfRule>
    <cfRule type="expression" priority="466" aboveAverage="0" equalAverage="0" bottom="0" percent="0" rank="0" text="" dxfId="10">
      <formula>IFERROR(AND(IF(AO14/AO$2*100&gt;=Greenthreshold,1,""),(ColorTable="yes")),"")</formula>
    </cfRule>
  </conditionalFormatting>
  <conditionalFormatting sqref="AO15">
    <cfRule type="expression" priority="467" aboveAverage="0" equalAverage="0" bottom="0" percent="0" rank="0" text="" dxfId="8">
      <formula>IFERROR(AND(IF(AO15/AO$2*100&lt;Yellowthreshold,1,""),(ColorTable="yes"),IF(AO15&lt;&gt;"",1,0)),"")</formula>
    </cfRule>
    <cfRule type="expression" priority="468" aboveAverage="0" equalAverage="0" bottom="0" percent="0" rank="0" text="" dxfId="9">
      <formula>IFERROR(AND(IF(AO15/AO$2*100&lt;Greenthreshold,1,""),IF(AO15/AO$2*100&gt;=Yellowthreshold,1,""),(ColorTable="yes"),AO15&lt;&gt;""),"")</formula>
    </cfRule>
    <cfRule type="expression" priority="469" aboveAverage="0" equalAverage="0" bottom="0" percent="0" rank="0" text="" dxfId="10">
      <formula>IFERROR(AND(IF(AO15/AO$2*100&gt;=Greenthreshold,1,""),(ColorTable="yes")),"")</formula>
    </cfRule>
  </conditionalFormatting>
  <conditionalFormatting sqref="AO16">
    <cfRule type="expression" priority="470" aboveAverage="0" equalAverage="0" bottom="0" percent="0" rank="0" text="" dxfId="8">
      <formula>IFERROR(AND(IF(AO16/AO$2*100&lt;Yellowthreshold,1,""),(ColorTable="yes"),IF(AO16&lt;&gt;"",1,0)),"")</formula>
    </cfRule>
    <cfRule type="expression" priority="471" aboveAverage="0" equalAverage="0" bottom="0" percent="0" rank="0" text="" dxfId="9">
      <formula>IFERROR(AND(IF(AO16/AO$2*100&lt;Greenthreshold,1,""),IF(AO16/AO$2*100&gt;=Yellowthreshold,1,""),(ColorTable="yes"),AO16&lt;&gt;""),"")</formula>
    </cfRule>
    <cfRule type="expression" priority="472" aboveAverage="0" equalAverage="0" bottom="0" percent="0" rank="0" text="" dxfId="10">
      <formula>IFERROR(AND(IF(AO16/AO$2*100&gt;=Greenthreshold,1,""),(ColorTable="yes")),"")</formula>
    </cfRule>
  </conditionalFormatting>
  <conditionalFormatting sqref="AO17">
    <cfRule type="expression" priority="473" aboveAverage="0" equalAverage="0" bottom="0" percent="0" rank="0" text="" dxfId="8">
      <formula>IFERROR(AND(IF(AO17/AO$2*100&lt;Yellowthreshold,1,""),(ColorTable="yes"),IF(AO17&lt;&gt;"",1,0)),"")</formula>
    </cfRule>
    <cfRule type="expression" priority="474" aboveAverage="0" equalAverage="0" bottom="0" percent="0" rank="0" text="" dxfId="9">
      <formula>IFERROR(AND(IF(AO17/AO$2*100&lt;Greenthreshold,1,""),IF(AO17/AO$2*100&gt;=Yellowthreshold,1,""),(ColorTable="yes"),AO17&lt;&gt;""),"")</formula>
    </cfRule>
    <cfRule type="expression" priority="475" aboveAverage="0" equalAverage="0" bottom="0" percent="0" rank="0" text="" dxfId="10">
      <formula>IFERROR(AND(IF(AO17/AO$2*100&gt;=Greenthreshold,1,""),(ColorTable="yes")),"")</formula>
    </cfRule>
  </conditionalFormatting>
  <conditionalFormatting sqref="AO18">
    <cfRule type="expression" priority="476" aboveAverage="0" equalAverage="0" bottom="0" percent="0" rank="0" text="" dxfId="8">
      <formula>IFERROR(AND(IF(AO18/AO$2*100&lt;Yellowthreshold,1,""),(ColorTable="yes"),IF(AO18&lt;&gt;"",1,0)),"")</formula>
    </cfRule>
    <cfRule type="expression" priority="477" aboveAverage="0" equalAverage="0" bottom="0" percent="0" rank="0" text="" dxfId="9">
      <formula>IFERROR(AND(IF(AO18/AO$2*100&lt;Greenthreshold,1,""),IF(AO18/AO$2*100&gt;=Yellowthreshold,1,""),(ColorTable="yes"),AO18&lt;&gt;""),"")</formula>
    </cfRule>
    <cfRule type="expression" priority="478" aboveAverage="0" equalAverage="0" bottom="0" percent="0" rank="0" text="" dxfId="10">
      <formula>IFERROR(AND(IF(AO18/AO$2*100&gt;=Greenthreshold,1,""),(ColorTable="yes")),"")</formula>
    </cfRule>
  </conditionalFormatting>
  <conditionalFormatting sqref="AO19">
    <cfRule type="expression" priority="479" aboveAverage="0" equalAverage="0" bottom="0" percent="0" rank="0" text="" dxfId="8">
      <formula>IFERROR(AND(IF(AO19/AO$2*100&lt;Yellowthreshold,1,""),(ColorTable="yes"),IF(AO19&lt;&gt;"",1,0)),"")</formula>
    </cfRule>
    <cfRule type="expression" priority="480" aboveAverage="0" equalAverage="0" bottom="0" percent="0" rank="0" text="" dxfId="9">
      <formula>IFERROR(AND(IF(AO19/AO$2*100&lt;Greenthreshold,1,""),IF(AO19/AO$2*100&gt;=Yellowthreshold,1,""),(ColorTable="yes"),AO19&lt;&gt;""),"")</formula>
    </cfRule>
    <cfRule type="expression" priority="481" aboveAverage="0" equalAverage="0" bottom="0" percent="0" rank="0" text="" dxfId="10">
      <formula>IFERROR(AND(IF(AO19/AO$2*100&gt;=Greenthreshold,1,""),(ColorTable="yes")),"")</formula>
    </cfRule>
  </conditionalFormatting>
  <conditionalFormatting sqref="AO20">
    <cfRule type="expression" priority="482" aboveAverage="0" equalAverage="0" bottom="0" percent="0" rank="0" text="" dxfId="8">
      <formula>IFERROR(AND(IF(AO20/AO$2*100&lt;Yellowthreshold,1,""),(ColorTable="yes"),IF(AO20&lt;&gt;"",1,0)),"")</formula>
    </cfRule>
    <cfRule type="expression" priority="483" aboveAverage="0" equalAverage="0" bottom="0" percent="0" rank="0" text="" dxfId="9">
      <formula>IFERROR(AND(IF(AO20/AO$2*100&lt;Greenthreshold,1,""),IF(AO20/AO$2*100&gt;=Yellowthreshold,1,""),(ColorTable="yes"),AO20&lt;&gt;""),"")</formula>
    </cfRule>
    <cfRule type="expression" priority="484" aboveAverage="0" equalAverage="0" bottom="0" percent="0" rank="0" text="" dxfId="10">
      <formula>IFERROR(AND(IF(AO20/AO$2*100&gt;=Greenthreshold,1,""),(ColorTable="yes")),"")</formula>
    </cfRule>
  </conditionalFormatting>
  <conditionalFormatting sqref="AO21">
    <cfRule type="expression" priority="485" aboveAverage="0" equalAverage="0" bottom="0" percent="0" rank="0" text="" dxfId="8">
      <formula>IFERROR(AND(IF(AO21/AO$2*100&lt;Yellowthreshold,1,""),(ColorTable="yes"),IF(AO21&lt;&gt;"",1,0)),"")</formula>
    </cfRule>
    <cfRule type="expression" priority="486" aboveAverage="0" equalAverage="0" bottom="0" percent="0" rank="0" text="" dxfId="9">
      <formula>IFERROR(AND(IF(AO21/AO$2*100&lt;Greenthreshold,1,""),IF(AO21/AO$2*100&gt;=Yellowthreshold,1,""),(ColorTable="yes"),AO21&lt;&gt;""),"")</formula>
    </cfRule>
    <cfRule type="expression" priority="487" aboveAverage="0" equalAverage="0" bottom="0" percent="0" rank="0" text="" dxfId="10">
      <formula>IFERROR(AND(IF(AO21/AO$2*100&gt;=Greenthreshold,1,""),(ColorTable="yes")),"")</formula>
    </cfRule>
  </conditionalFormatting>
  <conditionalFormatting sqref="AO22">
    <cfRule type="expression" priority="488" aboveAverage="0" equalAverage="0" bottom="0" percent="0" rank="0" text="" dxfId="8">
      <formula>IFERROR(AND(IF(AO22/AO$2*100&lt;Yellowthreshold,1,""),(ColorTable="yes"),IF(AO22&lt;&gt;"",1,0)),"")</formula>
    </cfRule>
    <cfRule type="expression" priority="489" aboveAverage="0" equalAverage="0" bottom="0" percent="0" rank="0" text="" dxfId="9">
      <formula>IFERROR(AND(IF(AO22/AO$2*100&lt;Greenthreshold,1,""),IF(AO22/AO$2*100&gt;=Yellowthreshold,1,""),(ColorTable="yes"),AO22&lt;&gt;""),"")</formula>
    </cfRule>
    <cfRule type="expression" priority="490" aboveAverage="0" equalAverage="0" bottom="0" percent="0" rank="0" text="" dxfId="10">
      <formula>IFERROR(AND(IF(AO22/AO$2*100&gt;=Greenthreshold,1,""),(ColorTable="yes")),"")</formula>
    </cfRule>
  </conditionalFormatting>
  <conditionalFormatting sqref="AO23">
    <cfRule type="expression" priority="491" aboveAverage="0" equalAverage="0" bottom="0" percent="0" rank="0" text="" dxfId="8">
      <formula>IFERROR(AND(IF(AO23/AO$2*100&lt;Yellowthreshold,1,""),(ColorTable="yes"),IF(AO23&lt;&gt;"",1,0)),"")</formula>
    </cfRule>
    <cfRule type="expression" priority="492" aboveAverage="0" equalAverage="0" bottom="0" percent="0" rank="0" text="" dxfId="9">
      <formula>IFERROR(AND(IF(AO23/AO$2*100&lt;Greenthreshold,1,""),IF(AO23/AO$2*100&gt;=Yellowthreshold,1,""),(ColorTable="yes"),AO23&lt;&gt;""),"")</formula>
    </cfRule>
    <cfRule type="expression" priority="493" aboveAverage="0" equalAverage="0" bottom="0" percent="0" rank="0" text="" dxfId="10">
      <formula>IFERROR(AND(IF(AO23/AO$2*100&gt;=Greenthreshold,1,""),(ColorTable="yes")),"")</formula>
    </cfRule>
  </conditionalFormatting>
  <conditionalFormatting sqref="AO24">
    <cfRule type="expression" priority="494" aboveAverage="0" equalAverage="0" bottom="0" percent="0" rank="0" text="" dxfId="8">
      <formula>IFERROR(AND(IF(AO24/AO$2*100&lt;Yellowthreshold,1,""),(ColorTable="yes"),IF(AO24&lt;&gt;"",1,0)),"")</formula>
    </cfRule>
    <cfRule type="expression" priority="495" aboveAverage="0" equalAverage="0" bottom="0" percent="0" rank="0" text="" dxfId="9">
      <formula>IFERROR(AND(IF(AO24/AO$2*100&lt;Greenthreshold,1,""),IF(AO24/AO$2*100&gt;=Yellowthreshold,1,""),(ColorTable="yes"),AO24&lt;&gt;""),"")</formula>
    </cfRule>
    <cfRule type="expression" priority="496" aboveAverage="0" equalAverage="0" bottom="0" percent="0" rank="0" text="" dxfId="10">
      <formula>IFERROR(AND(IF(AO24/AO$2*100&gt;=Greenthreshold,1,""),(ColorTable="yes")),"")</formula>
    </cfRule>
  </conditionalFormatting>
  <conditionalFormatting sqref="AO25">
    <cfRule type="expression" priority="497" aboveAverage="0" equalAverage="0" bottom="0" percent="0" rank="0" text="" dxfId="8">
      <formula>IFERROR(AND(IF(AO25/AO$2*100&lt;Yellowthreshold,1,""),(ColorTable="yes"),IF(AO25&lt;&gt;"",1,0)),"")</formula>
    </cfRule>
    <cfRule type="expression" priority="498" aboveAverage="0" equalAverage="0" bottom="0" percent="0" rank="0" text="" dxfId="9">
      <formula>IFERROR(AND(IF(AO25/AO$2*100&lt;Greenthreshold,1,""),IF(AO25/AO$2*100&gt;=Yellowthreshold,1,""),(ColorTable="yes"),AO25&lt;&gt;""),"")</formula>
    </cfRule>
    <cfRule type="expression" priority="499" aboveAverage="0" equalAverage="0" bottom="0" percent="0" rank="0" text="" dxfId="10">
      <formula>IFERROR(AND(IF(AO25/AO$2*100&gt;=Greenthreshold,1,""),(ColorTable="yes")),"")</formula>
    </cfRule>
  </conditionalFormatting>
  <conditionalFormatting sqref="AO26">
    <cfRule type="expression" priority="500" aboveAverage="0" equalAverage="0" bottom="0" percent="0" rank="0" text="" dxfId="8">
      <formula>IFERROR(AND(IF(AO26/AO$2*100&lt;Yellowthreshold,1,""),(ColorTable="yes"),IF(AO26&lt;&gt;"",1,0)),"")</formula>
    </cfRule>
    <cfRule type="expression" priority="501" aboveAverage="0" equalAverage="0" bottom="0" percent="0" rank="0" text="" dxfId="9">
      <formula>IFERROR(AND(IF(AO26/AO$2*100&lt;Greenthreshold,1,""),IF(AO26/AO$2*100&gt;=Yellowthreshold,1,""),(ColorTable="yes"),AO26&lt;&gt;""),"")</formula>
    </cfRule>
    <cfRule type="expression" priority="502" aboveAverage="0" equalAverage="0" bottom="0" percent="0" rank="0" text="" dxfId="10">
      <formula>IFERROR(AND(IF(AO26/AO$2*100&gt;=Greenthreshold,1,""),(ColorTable="yes")),"")</formula>
    </cfRule>
  </conditionalFormatting>
  <conditionalFormatting sqref="AO27">
    <cfRule type="expression" priority="503" aboveAverage="0" equalAverage="0" bottom="0" percent="0" rank="0" text="" dxfId="8">
      <formula>IFERROR(AND(IF(AO27/AO$2*100&lt;Yellowthreshold,1,""),(ColorTable="yes"),IF(AO27&lt;&gt;"",1,0)),"")</formula>
    </cfRule>
    <cfRule type="expression" priority="504" aboveAverage="0" equalAverage="0" bottom="0" percent="0" rank="0" text="" dxfId="9">
      <formula>IFERROR(AND(IF(AO27/AO$2*100&lt;Greenthreshold,1,""),IF(AO27/AO$2*100&gt;=Yellowthreshold,1,""),(ColorTable="yes"),AO27&lt;&gt;""),"")</formula>
    </cfRule>
    <cfRule type="expression" priority="505" aboveAverage="0" equalAverage="0" bottom="0" percent="0" rank="0" text="" dxfId="10">
      <formula>IFERROR(AND(IF(AO27/AO$2*100&gt;=Greenthreshold,1,""),(ColorTable="yes")),"")</formula>
    </cfRule>
  </conditionalFormatting>
  <conditionalFormatting sqref="AO28">
    <cfRule type="expression" priority="506" aboveAverage="0" equalAverage="0" bottom="0" percent="0" rank="0" text="" dxfId="8">
      <formula>IFERROR(AND(IF(AO28/AO$2*100&lt;Yellowthreshold,1,""),(ColorTable="yes"),IF(AO28&lt;&gt;"",1,0)),"")</formula>
    </cfRule>
    <cfRule type="expression" priority="507" aboveAverage="0" equalAverage="0" bottom="0" percent="0" rank="0" text="" dxfId="9">
      <formula>IFERROR(AND(IF(AO28/AO$2*100&lt;Greenthreshold,1,""),IF(AO28/AO$2*100&gt;=Yellowthreshold,1,""),(ColorTable="yes"),AO28&lt;&gt;""),"")</formula>
    </cfRule>
    <cfRule type="expression" priority="508" aboveAverage="0" equalAverage="0" bottom="0" percent="0" rank="0" text="" dxfId="10">
      <formula>IFERROR(AND(IF(AO28/AO$2*100&gt;=Greenthreshold,1,""),(ColorTable="yes")),"")</formula>
    </cfRule>
  </conditionalFormatting>
  <conditionalFormatting sqref="AO30">
    <cfRule type="expression" priority="509" aboveAverage="0" equalAverage="0" bottom="0" percent="0" rank="0" text="" dxfId="8">
      <formula>IFERROR(AND(IF(AO30/AO$2*100&lt;Yellowthreshold,1,""),(ColorTable="yes"),IF(AO30&lt;&gt;"",1,0)),"")</formula>
    </cfRule>
    <cfRule type="expression" priority="510" aboveAverage="0" equalAverage="0" bottom="0" percent="0" rank="0" text="" dxfId="9">
      <formula>IFERROR(AND(IF(AO30/AO$2*100&lt;Greenthreshold,1,""),IF(AO30/AO$2*100&gt;=Yellowthreshold,1,""),(ColorTable="yes"),AO30&lt;&gt;""),"")</formula>
    </cfRule>
    <cfRule type="expression" priority="511" aboveAverage="0" equalAverage="0" bottom="0" percent="0" rank="0" text="" dxfId="10">
      <formula>IFERROR(AND(IF(AO30/AO$2*100&gt;=Greenthreshold,1,""),(ColorTable="yes")),"")</formula>
    </cfRule>
  </conditionalFormatting>
  <conditionalFormatting sqref="AO31">
    <cfRule type="expression" priority="512" aboveAverage="0" equalAverage="0" bottom="0" percent="0" rank="0" text="" dxfId="8">
      <formula>IFERROR(AND(IF(AO31/AO$2*100&lt;Yellowthreshold,1,""),(ColorTable="yes"),IF(AO31&lt;&gt;"",1,0)),"")</formula>
    </cfRule>
    <cfRule type="expression" priority="513" aboveAverage="0" equalAverage="0" bottom="0" percent="0" rank="0" text="" dxfId="9">
      <formula>IFERROR(AND(IF(AO31/AO$2*100&lt;Greenthreshold,1,""),IF(AO31/AO$2*100&gt;=Yellowthreshold,1,""),(ColorTable="yes"),AO31&lt;&gt;""),"")</formula>
    </cfRule>
    <cfRule type="expression" priority="514" aboveAverage="0" equalAverage="0" bottom="0" percent="0" rank="0" text="" dxfId="10">
      <formula>IFERROR(AND(IF(AO31/AO$2*100&gt;=Greenthreshold,1,""),(ColorTable="yes")),"")</formula>
    </cfRule>
  </conditionalFormatting>
  <conditionalFormatting sqref="AO32">
    <cfRule type="expression" priority="515" aboveAverage="0" equalAverage="0" bottom="0" percent="0" rank="0" text="" dxfId="8">
      <formula>IFERROR(AND(IF(AO32/AO$2*100&lt;Yellowthreshold,1,""),(ColorTable="yes"),IF(AO32&lt;&gt;"",1,0)),"")</formula>
    </cfRule>
    <cfRule type="expression" priority="516" aboveAverage="0" equalAverage="0" bottom="0" percent="0" rank="0" text="" dxfId="9">
      <formula>IFERROR(AND(IF(AO32/AO$2*100&lt;Greenthreshold,1,""),IF(AO32/AO$2*100&gt;=Yellowthreshold,1,""),(ColorTable="yes"),AO32&lt;&gt;""),"")</formula>
    </cfRule>
    <cfRule type="expression" priority="517" aboveAverage="0" equalAverage="0" bottom="0" percent="0" rank="0" text="" dxfId="10">
      <formula>IFERROR(AND(IF(AO32/AO$2*100&gt;=Greenthreshold,1,""),(ColorTable="yes")),"")</formula>
    </cfRule>
  </conditionalFormatting>
  <conditionalFormatting sqref="AO33">
    <cfRule type="expression" priority="518" aboveAverage="0" equalAverage="0" bottom="0" percent="0" rank="0" text="" dxfId="8">
      <formula>IFERROR(AND(IF(AO33/AO$2*100&lt;Yellowthreshold,1,""),(ColorTable="yes"),IF(AO33&lt;&gt;"",1,0)),"")</formula>
    </cfRule>
    <cfRule type="expression" priority="519" aboveAverage="0" equalAverage="0" bottom="0" percent="0" rank="0" text="" dxfId="9">
      <formula>IFERROR(AND(IF(AO33/AO$2*100&lt;Greenthreshold,1,""),IF(AO33/AO$2*100&gt;=Yellowthreshold,1,""),(ColorTable="yes"),AO33&lt;&gt;""),"")</formula>
    </cfRule>
    <cfRule type="expression" priority="520" aboveAverage="0" equalAverage="0" bottom="0" percent="0" rank="0" text="" dxfId="10">
      <formula>IFERROR(AND(IF(AO33/AO$2*100&gt;=Greenthreshold,1,""),(ColorTable="yes")),"")</formula>
    </cfRule>
  </conditionalFormatting>
  <conditionalFormatting sqref="AO34">
    <cfRule type="expression" priority="521" aboveAverage="0" equalAverage="0" bottom="0" percent="0" rank="0" text="" dxfId="8">
      <formula>IFERROR(AND(IF(AO34/AO$2*100&lt;Yellowthreshold,1,""),(ColorTable="yes"),IF(AO34&lt;&gt;"",1,0)),"")</formula>
    </cfRule>
    <cfRule type="expression" priority="522" aboveAverage="0" equalAverage="0" bottom="0" percent="0" rank="0" text="" dxfId="9">
      <formula>IFERROR(AND(IF(AO34/AO$2*100&lt;Greenthreshold,1,""),IF(AO34/AO$2*100&gt;=Yellowthreshold,1,""),(ColorTable="yes"),AO34&lt;&gt;""),"")</formula>
    </cfRule>
    <cfRule type="expression" priority="523" aboveAverage="0" equalAverage="0" bottom="0" percent="0" rank="0" text="" dxfId="10">
      <formula>IFERROR(AND(IF(AO34/AO$2*100&gt;=Greenthreshold,1,""),(ColorTable="yes")),"")</formula>
    </cfRule>
  </conditionalFormatting>
  <conditionalFormatting sqref="AO35">
    <cfRule type="expression" priority="524" aboveAverage="0" equalAverage="0" bottom="0" percent="0" rank="0" text="" dxfId="8">
      <formula>IFERROR(AND(IF(AO35/AO$2*100&lt;Yellowthreshold,1,""),(ColorTable="yes"),IF(AO35&lt;&gt;"",1,0)),"")</formula>
    </cfRule>
    <cfRule type="expression" priority="525" aboveAverage="0" equalAverage="0" bottom="0" percent="0" rank="0" text="" dxfId="9">
      <formula>IFERROR(AND(IF(AO35/AO$2*100&lt;Greenthreshold,1,""),IF(AO35/AO$2*100&gt;=Yellowthreshold,1,""),(ColorTable="yes"),AO35&lt;&gt;""),"")</formula>
    </cfRule>
    <cfRule type="expression" priority="526" aboveAverage="0" equalAverage="0" bottom="0" percent="0" rank="0" text="" dxfId="10">
      <formula>IFERROR(AND(IF(AO35/AO$2*100&gt;=Greenthreshold,1,""),(ColorTable="yes")),"")</formula>
    </cfRule>
  </conditionalFormatting>
  <conditionalFormatting sqref="AO36">
    <cfRule type="expression" priority="527" aboveAverage="0" equalAverage="0" bottom="0" percent="0" rank="0" text="" dxfId="8">
      <formula>IFERROR(AND(IF(AO36/AO$2*100&lt;Yellowthreshold,1,""),(ColorTable="yes"),IF(AO36&lt;&gt;"",1,0)),"")</formula>
    </cfRule>
    <cfRule type="expression" priority="528" aboveAverage="0" equalAverage="0" bottom="0" percent="0" rank="0" text="" dxfId="9">
      <formula>IFERROR(AND(IF(AO36/AO$2*100&lt;Greenthreshold,1,""),IF(AO36/AO$2*100&gt;=Yellowthreshold,1,""),(ColorTable="yes"),AO36&lt;&gt;""),"")</formula>
    </cfRule>
    <cfRule type="expression" priority="529" aboveAverage="0" equalAverage="0" bottom="0" percent="0" rank="0" text="" dxfId="10">
      <formula>IFERROR(AND(IF(AO36/AO$2*100&gt;=Greenthreshold,1,""),(ColorTable="yes")),"")</formula>
    </cfRule>
  </conditionalFormatting>
  <conditionalFormatting sqref="AQ12">
    <cfRule type="expression" priority="530" aboveAverage="0" equalAverage="0" bottom="0" percent="0" rank="0" text="" dxfId="8">
      <formula>IFERROR(AND(IF(AQ12/AQ$2*100&lt;Yellowthreshold,1,""),(ColorTable="yes"),IF(AQ12&lt;&gt;"",1,0)),"")</formula>
    </cfRule>
    <cfRule type="expression" priority="531" aboveAverage="0" equalAverage="0" bottom="0" percent="0" rank="0" text="" dxfId="9">
      <formula>IFERROR(AND(IF(AQ12/AQ$2*100&lt;Greenthreshold,1,""),IF(AQ12/AQ$2*100&gt;=Yellowthreshold,1,""),(ColorTable="yes"),AQ12&lt;&gt;""),"")</formula>
    </cfRule>
    <cfRule type="expression" priority="532" aboveAverage="0" equalAverage="0" bottom="0" percent="0" rank="0" text="" dxfId="10">
      <formula>IFERROR(AND(IF(AQ12/AQ$2*100&gt;=Greenthreshold,1,""),(ColorTable="yes")),"")</formula>
    </cfRule>
  </conditionalFormatting>
  <conditionalFormatting sqref="AQ13">
    <cfRule type="expression" priority="533" aboveAverage="0" equalAverage="0" bottom="0" percent="0" rank="0" text="" dxfId="8">
      <formula>IFERROR(AND(IF(AQ13/AQ$2*100&lt;Yellowthreshold,1,""),(ColorTable="yes"),IF(AQ13&lt;&gt;"",1,0)),"")</formula>
    </cfRule>
    <cfRule type="expression" priority="534" aboveAverage="0" equalAverage="0" bottom="0" percent="0" rank="0" text="" dxfId="9">
      <formula>IFERROR(AND(IF(AQ13/AQ$2*100&lt;Greenthreshold,1,""),IF(AQ13/AQ$2*100&gt;=Yellowthreshold,1,""),(ColorTable="yes"),AQ13&lt;&gt;""),"")</formula>
    </cfRule>
    <cfRule type="expression" priority="535" aboveAverage="0" equalAverage="0" bottom="0" percent="0" rank="0" text="" dxfId="10">
      <formula>IFERROR(AND(IF(AQ13/AQ$2*100&gt;=Greenthreshold,1,""),(ColorTable="yes")),"")</formula>
    </cfRule>
  </conditionalFormatting>
  <conditionalFormatting sqref="AQ14">
    <cfRule type="expression" priority="536" aboveAverage="0" equalAverage="0" bottom="0" percent="0" rank="0" text="" dxfId="8">
      <formula>IFERROR(AND(IF(AQ14/AQ$2*100&lt;Yellowthreshold,1,""),(ColorTable="yes"),IF(AQ14&lt;&gt;"",1,0)),"")</formula>
    </cfRule>
    <cfRule type="expression" priority="537" aboveAverage="0" equalAverage="0" bottom="0" percent="0" rank="0" text="" dxfId="9">
      <formula>IFERROR(AND(IF(AQ14/AQ$2*100&lt;Greenthreshold,1,""),IF(AQ14/AQ$2*100&gt;=Yellowthreshold,1,""),(ColorTable="yes"),AQ14&lt;&gt;""),"")</formula>
    </cfRule>
    <cfRule type="expression" priority="538" aboveAverage="0" equalAverage="0" bottom="0" percent="0" rank="0" text="" dxfId="10">
      <formula>IFERROR(AND(IF(AQ14/AQ$2*100&gt;=Greenthreshold,1,""),(ColorTable="yes")),"")</formula>
    </cfRule>
  </conditionalFormatting>
  <conditionalFormatting sqref="AQ15">
    <cfRule type="expression" priority="539" aboveAverage="0" equalAverage="0" bottom="0" percent="0" rank="0" text="" dxfId="8">
      <formula>IFERROR(AND(IF(AQ15/AQ$2*100&lt;Yellowthreshold,1,""),(ColorTable="yes"),IF(AQ15&lt;&gt;"",1,0)),"")</formula>
    </cfRule>
    <cfRule type="expression" priority="540" aboveAverage="0" equalAverage="0" bottom="0" percent="0" rank="0" text="" dxfId="9">
      <formula>IFERROR(AND(IF(AQ15/AQ$2*100&lt;Greenthreshold,1,""),IF(AQ15/AQ$2*100&gt;=Yellowthreshold,1,""),(ColorTable="yes"),AQ15&lt;&gt;""),"")</formula>
    </cfRule>
    <cfRule type="expression" priority="541" aboveAverage="0" equalAverage="0" bottom="0" percent="0" rank="0" text="" dxfId="10">
      <formula>IFERROR(AND(IF(AQ15/AQ$2*100&gt;=Greenthreshold,1,""),(ColorTable="yes")),"")</formula>
    </cfRule>
  </conditionalFormatting>
  <conditionalFormatting sqref="AQ16">
    <cfRule type="expression" priority="542" aboveAverage="0" equalAverage="0" bottom="0" percent="0" rank="0" text="" dxfId="8">
      <formula>IFERROR(AND(IF(AQ16/AQ$2*100&lt;Yellowthreshold,1,""),(ColorTable="yes"),IF(AQ16&lt;&gt;"",1,0)),"")</formula>
    </cfRule>
    <cfRule type="expression" priority="543" aboveAverage="0" equalAverage="0" bottom="0" percent="0" rank="0" text="" dxfId="9">
      <formula>IFERROR(AND(IF(AQ16/AQ$2*100&lt;Greenthreshold,1,""),IF(AQ16/AQ$2*100&gt;=Yellowthreshold,1,""),(ColorTable="yes"),AQ16&lt;&gt;""),"")</formula>
    </cfRule>
    <cfRule type="expression" priority="544" aboveAverage="0" equalAverage="0" bottom="0" percent="0" rank="0" text="" dxfId="10">
      <formula>IFERROR(AND(IF(AQ16/AQ$2*100&gt;=Greenthreshold,1,""),(ColorTable="yes")),"")</formula>
    </cfRule>
  </conditionalFormatting>
  <conditionalFormatting sqref="AQ17">
    <cfRule type="expression" priority="545" aboveAverage="0" equalAverage="0" bottom="0" percent="0" rank="0" text="" dxfId="8">
      <formula>IFERROR(AND(IF(AQ17/AQ$2*100&lt;Yellowthreshold,1,""),(ColorTable="yes"),IF(AQ17&lt;&gt;"",1,0)),"")</formula>
    </cfRule>
    <cfRule type="expression" priority="546" aboveAverage="0" equalAverage="0" bottom="0" percent="0" rank="0" text="" dxfId="9">
      <formula>IFERROR(AND(IF(AQ17/AQ$2*100&lt;Greenthreshold,1,""),IF(AQ17/AQ$2*100&gt;=Yellowthreshold,1,""),(ColorTable="yes"),AQ17&lt;&gt;""),"")</formula>
    </cfRule>
    <cfRule type="expression" priority="547" aboveAverage="0" equalAverage="0" bottom="0" percent="0" rank="0" text="" dxfId="10">
      <formula>IFERROR(AND(IF(AQ17/AQ$2*100&gt;=Greenthreshold,1,""),(ColorTable="yes")),"")</formula>
    </cfRule>
  </conditionalFormatting>
  <conditionalFormatting sqref="AQ18">
    <cfRule type="expression" priority="548" aboveAverage="0" equalAverage="0" bottom="0" percent="0" rank="0" text="" dxfId="8">
      <formula>IFERROR(AND(IF(AQ18/AQ$2*100&lt;Yellowthreshold,1,""),(ColorTable="yes"),IF(AQ18&lt;&gt;"",1,0)),"")</formula>
    </cfRule>
    <cfRule type="expression" priority="549" aboveAverage="0" equalAverage="0" bottom="0" percent="0" rank="0" text="" dxfId="9">
      <formula>IFERROR(AND(IF(AQ18/AQ$2*100&lt;Greenthreshold,1,""),IF(AQ18/AQ$2*100&gt;=Yellowthreshold,1,""),(ColorTable="yes"),AQ18&lt;&gt;""),"")</formula>
    </cfRule>
    <cfRule type="expression" priority="550" aboveAverage="0" equalAverage="0" bottom="0" percent="0" rank="0" text="" dxfId="10">
      <formula>IFERROR(AND(IF(AQ18/AQ$2*100&gt;=Greenthreshold,1,""),(ColorTable="yes")),"")</formula>
    </cfRule>
  </conditionalFormatting>
  <conditionalFormatting sqref="AQ19">
    <cfRule type="expression" priority="551" aboveAverage="0" equalAverage="0" bottom="0" percent="0" rank="0" text="" dxfId="8">
      <formula>IFERROR(AND(IF(AQ19/AQ$2*100&lt;Yellowthreshold,1,""),(ColorTable="yes"),IF(AQ19&lt;&gt;"",1,0)),"")</formula>
    </cfRule>
    <cfRule type="expression" priority="552" aboveAverage="0" equalAverage="0" bottom="0" percent="0" rank="0" text="" dxfId="9">
      <formula>IFERROR(AND(IF(AQ19/AQ$2*100&lt;Greenthreshold,1,""),IF(AQ19/AQ$2*100&gt;=Yellowthreshold,1,""),(ColorTable="yes"),AQ19&lt;&gt;""),"")</formula>
    </cfRule>
    <cfRule type="expression" priority="553" aboveAverage="0" equalAverage="0" bottom="0" percent="0" rank="0" text="" dxfId="10">
      <formula>IFERROR(AND(IF(AQ19/AQ$2*100&gt;=Greenthreshold,1,""),(ColorTable="yes")),"")</formula>
    </cfRule>
  </conditionalFormatting>
  <conditionalFormatting sqref="AQ20">
    <cfRule type="expression" priority="554" aboveAverage="0" equalAverage="0" bottom="0" percent="0" rank="0" text="" dxfId="8">
      <formula>IFERROR(AND(IF(AQ20/AQ$2*100&lt;Yellowthreshold,1,""),(ColorTable="yes"),IF(AQ20&lt;&gt;"",1,0)),"")</formula>
    </cfRule>
    <cfRule type="expression" priority="555" aboveAverage="0" equalAverage="0" bottom="0" percent="0" rank="0" text="" dxfId="9">
      <formula>IFERROR(AND(IF(AQ20/AQ$2*100&lt;Greenthreshold,1,""),IF(AQ20/AQ$2*100&gt;=Yellowthreshold,1,""),(ColorTable="yes"),AQ20&lt;&gt;""),"")</formula>
    </cfRule>
    <cfRule type="expression" priority="556" aboveAverage="0" equalAverage="0" bottom="0" percent="0" rank="0" text="" dxfId="10">
      <formula>IFERROR(AND(IF(AQ20/AQ$2*100&gt;=Greenthreshold,1,""),(ColorTable="yes")),"")</formula>
    </cfRule>
  </conditionalFormatting>
  <conditionalFormatting sqref="AQ21">
    <cfRule type="expression" priority="557" aboveAverage="0" equalAverage="0" bottom="0" percent="0" rank="0" text="" dxfId="8">
      <formula>IFERROR(AND(IF(AQ21/AQ$2*100&lt;Yellowthreshold,1,""),(ColorTable="yes"),IF(AQ21&lt;&gt;"",1,0)),"")</formula>
    </cfRule>
    <cfRule type="expression" priority="558" aboveAverage="0" equalAverage="0" bottom="0" percent="0" rank="0" text="" dxfId="9">
      <formula>IFERROR(AND(IF(AQ21/AQ$2*100&lt;Greenthreshold,1,""),IF(AQ21/AQ$2*100&gt;=Yellowthreshold,1,""),(ColorTable="yes"),AQ21&lt;&gt;""),"")</formula>
    </cfRule>
    <cfRule type="expression" priority="559" aboveAverage="0" equalAverage="0" bottom="0" percent="0" rank="0" text="" dxfId="10">
      <formula>IFERROR(AND(IF(AQ21/AQ$2*100&gt;=Greenthreshold,1,""),(ColorTable="yes")),"")</formula>
    </cfRule>
  </conditionalFormatting>
  <conditionalFormatting sqref="AQ22">
    <cfRule type="expression" priority="560" aboveAverage="0" equalAverage="0" bottom="0" percent="0" rank="0" text="" dxfId="8">
      <formula>IFERROR(AND(IF(AQ22/AQ$2*100&lt;Yellowthreshold,1,""),(ColorTable="yes"),IF(AQ22&lt;&gt;"",1,0)),"")</formula>
    </cfRule>
    <cfRule type="expression" priority="561" aboveAverage="0" equalAverage="0" bottom="0" percent="0" rank="0" text="" dxfId="9">
      <formula>IFERROR(AND(IF(AQ22/AQ$2*100&lt;Greenthreshold,1,""),IF(AQ22/AQ$2*100&gt;=Yellowthreshold,1,""),(ColorTable="yes"),AQ22&lt;&gt;""),"")</formula>
    </cfRule>
    <cfRule type="expression" priority="562" aboveAverage="0" equalAverage="0" bottom="0" percent="0" rank="0" text="" dxfId="10">
      <formula>IFERROR(AND(IF(AQ22/AQ$2*100&gt;=Greenthreshold,1,""),(ColorTable="yes")),"")</formula>
    </cfRule>
  </conditionalFormatting>
  <conditionalFormatting sqref="AQ23">
    <cfRule type="expression" priority="563" aboveAverage="0" equalAverage="0" bottom="0" percent="0" rank="0" text="" dxfId="8">
      <formula>IFERROR(AND(IF(AQ23/AQ$2*100&lt;Yellowthreshold,1,""),(ColorTable="yes"),IF(AQ23&lt;&gt;"",1,0)),"")</formula>
    </cfRule>
    <cfRule type="expression" priority="564" aboveAverage="0" equalAverage="0" bottom="0" percent="0" rank="0" text="" dxfId="9">
      <formula>IFERROR(AND(IF(AQ23/AQ$2*100&lt;Greenthreshold,1,""),IF(AQ23/AQ$2*100&gt;=Yellowthreshold,1,""),(ColorTable="yes"),AQ23&lt;&gt;""),"")</formula>
    </cfRule>
    <cfRule type="expression" priority="565" aboveAverage="0" equalAverage="0" bottom="0" percent="0" rank="0" text="" dxfId="10">
      <formula>IFERROR(AND(IF(AQ23/AQ$2*100&gt;=Greenthreshold,1,""),(ColorTable="yes")),"")</formula>
    </cfRule>
  </conditionalFormatting>
  <conditionalFormatting sqref="AQ24">
    <cfRule type="expression" priority="566" aboveAverage="0" equalAverage="0" bottom="0" percent="0" rank="0" text="" dxfId="8">
      <formula>IFERROR(AND(IF(AQ24/AQ$2*100&lt;Yellowthreshold,1,""),(ColorTable="yes"),IF(AQ24&lt;&gt;"",1,0)),"")</formula>
    </cfRule>
    <cfRule type="expression" priority="567" aboveAverage="0" equalAverage="0" bottom="0" percent="0" rank="0" text="" dxfId="9">
      <formula>IFERROR(AND(IF(AQ24/AQ$2*100&lt;Greenthreshold,1,""),IF(AQ24/AQ$2*100&gt;=Yellowthreshold,1,""),(ColorTable="yes"),AQ24&lt;&gt;""),"")</formula>
    </cfRule>
    <cfRule type="expression" priority="568" aboveAverage="0" equalAverage="0" bottom="0" percent="0" rank="0" text="" dxfId="10">
      <formula>IFERROR(AND(IF(AQ24/AQ$2*100&gt;=Greenthreshold,1,""),(ColorTable="yes")),"")</formula>
    </cfRule>
  </conditionalFormatting>
  <conditionalFormatting sqref="AQ25">
    <cfRule type="expression" priority="569" aboveAverage="0" equalAverage="0" bottom="0" percent="0" rank="0" text="" dxfId="8">
      <formula>IFERROR(AND(IF(AQ25/AQ$2*100&lt;Yellowthreshold,1,""),(ColorTable="yes"),IF(AQ25&lt;&gt;"",1,0)),"")</formula>
    </cfRule>
    <cfRule type="expression" priority="570" aboveAverage="0" equalAverage="0" bottom="0" percent="0" rank="0" text="" dxfId="9">
      <formula>IFERROR(AND(IF(AQ25/AQ$2*100&lt;Greenthreshold,1,""),IF(AQ25/AQ$2*100&gt;=Yellowthreshold,1,""),(ColorTable="yes"),AQ25&lt;&gt;""),"")</formula>
    </cfRule>
    <cfRule type="expression" priority="571" aboveAverage="0" equalAverage="0" bottom="0" percent="0" rank="0" text="" dxfId="10">
      <formula>IFERROR(AND(IF(AQ25/AQ$2*100&gt;=Greenthreshold,1,""),(ColorTable="yes")),"")</formula>
    </cfRule>
  </conditionalFormatting>
  <conditionalFormatting sqref="AQ26">
    <cfRule type="expression" priority="572" aboveAverage="0" equalAverage="0" bottom="0" percent="0" rank="0" text="" dxfId="8">
      <formula>IFERROR(AND(IF(AQ26/AQ$2*100&lt;Yellowthreshold,1,""),(ColorTable="yes"),IF(AQ26&lt;&gt;"",1,0)),"")</formula>
    </cfRule>
    <cfRule type="expression" priority="573" aboveAverage="0" equalAverage="0" bottom="0" percent="0" rank="0" text="" dxfId="9">
      <formula>IFERROR(AND(IF(AQ26/AQ$2*100&lt;Greenthreshold,1,""),IF(AQ26/AQ$2*100&gt;=Yellowthreshold,1,""),(ColorTable="yes"),AQ26&lt;&gt;""),"")</formula>
    </cfRule>
    <cfRule type="expression" priority="574" aboveAverage="0" equalAverage="0" bottom="0" percent="0" rank="0" text="" dxfId="10">
      <formula>IFERROR(AND(IF(AQ26/AQ$2*100&gt;=Greenthreshold,1,""),(ColorTable="yes")),"")</formula>
    </cfRule>
  </conditionalFormatting>
  <conditionalFormatting sqref="AQ27">
    <cfRule type="expression" priority="575" aboveAverage="0" equalAverage="0" bottom="0" percent="0" rank="0" text="" dxfId="8">
      <formula>IFERROR(AND(IF(AQ27/AQ$2*100&lt;Yellowthreshold,1,""),(ColorTable="yes"),IF(AQ27&lt;&gt;"",1,0)),"")</formula>
    </cfRule>
    <cfRule type="expression" priority="576" aboveAverage="0" equalAverage="0" bottom="0" percent="0" rank="0" text="" dxfId="9">
      <formula>IFERROR(AND(IF(AQ27/AQ$2*100&lt;Greenthreshold,1,""),IF(AQ27/AQ$2*100&gt;=Yellowthreshold,1,""),(ColorTable="yes"),AQ27&lt;&gt;""),"")</formula>
    </cfRule>
    <cfRule type="expression" priority="577" aboveAverage="0" equalAverage="0" bottom="0" percent="0" rank="0" text="" dxfId="10">
      <formula>IFERROR(AND(IF(AQ27/AQ$2*100&gt;=Greenthreshold,1,""),(ColorTable="yes")),"")</formula>
    </cfRule>
  </conditionalFormatting>
  <conditionalFormatting sqref="AQ28">
    <cfRule type="expression" priority="578" aboveAverage="0" equalAverage="0" bottom="0" percent="0" rank="0" text="" dxfId="8">
      <formula>IFERROR(AND(IF(AQ28/AQ$2*100&lt;Yellowthreshold,1,""),(ColorTable="yes"),IF(AQ28&lt;&gt;"",1,0)),"")</formula>
    </cfRule>
    <cfRule type="expression" priority="579" aboveAverage="0" equalAverage="0" bottom="0" percent="0" rank="0" text="" dxfId="9">
      <formula>IFERROR(AND(IF(AQ28/AQ$2*100&lt;Greenthreshold,1,""),IF(AQ28/AQ$2*100&gt;=Yellowthreshold,1,""),(ColorTable="yes"),AQ28&lt;&gt;""),"")</formula>
    </cfRule>
    <cfRule type="expression" priority="580" aboveAverage="0" equalAverage="0" bottom="0" percent="0" rank="0" text="" dxfId="10">
      <formula>IFERROR(AND(IF(AQ28/AQ$2*100&gt;=Greenthreshold,1,""),(ColorTable="yes")),"")</formula>
    </cfRule>
  </conditionalFormatting>
  <conditionalFormatting sqref="AQ30">
    <cfRule type="expression" priority="581" aboveAverage="0" equalAverage="0" bottom="0" percent="0" rank="0" text="" dxfId="8">
      <formula>IFERROR(AND(IF(AQ30/AQ$2*100&lt;Yellowthreshold,1,""),(ColorTable="yes"),IF(AQ30&lt;&gt;"",1,0)),"")</formula>
    </cfRule>
    <cfRule type="expression" priority="582" aboveAverage="0" equalAverage="0" bottom="0" percent="0" rank="0" text="" dxfId="9">
      <formula>IFERROR(AND(IF(AQ30/AQ$2*100&lt;Greenthreshold,1,""),IF(AQ30/AQ$2*100&gt;=Yellowthreshold,1,""),(ColorTable="yes"),AQ30&lt;&gt;""),"")</formula>
    </cfRule>
    <cfRule type="expression" priority="583" aboveAverage="0" equalAverage="0" bottom="0" percent="0" rank="0" text="" dxfId="10">
      <formula>IFERROR(AND(IF(AQ30/AQ$2*100&gt;=Greenthreshold,1,""),(ColorTable="yes")),"")</formula>
    </cfRule>
  </conditionalFormatting>
  <conditionalFormatting sqref="AQ31">
    <cfRule type="expression" priority="584" aboveAverage="0" equalAverage="0" bottom="0" percent="0" rank="0" text="" dxfId="8">
      <formula>IFERROR(AND(IF(AQ31/AQ$2*100&lt;Yellowthreshold,1,""),(ColorTable="yes"),IF(AQ31&lt;&gt;"",1,0)),"")</formula>
    </cfRule>
    <cfRule type="expression" priority="585" aboveAverage="0" equalAverage="0" bottom="0" percent="0" rank="0" text="" dxfId="9">
      <formula>IFERROR(AND(IF(AQ31/AQ$2*100&lt;Greenthreshold,1,""),IF(AQ31/AQ$2*100&gt;=Yellowthreshold,1,""),(ColorTable="yes"),AQ31&lt;&gt;""),"")</formula>
    </cfRule>
    <cfRule type="expression" priority="586" aboveAverage="0" equalAverage="0" bottom="0" percent="0" rank="0" text="" dxfId="10">
      <formula>IFERROR(AND(IF(AQ31/AQ$2*100&gt;=Greenthreshold,1,""),(ColorTable="yes")),"")</formula>
    </cfRule>
  </conditionalFormatting>
  <conditionalFormatting sqref="AQ32">
    <cfRule type="expression" priority="587" aboveAverage="0" equalAverage="0" bottom="0" percent="0" rank="0" text="" dxfId="8">
      <formula>IFERROR(AND(IF(AQ32/AQ$2*100&lt;Yellowthreshold,1,""),(ColorTable="yes"),IF(AQ32&lt;&gt;"",1,0)),"")</formula>
    </cfRule>
    <cfRule type="expression" priority="588" aboveAverage="0" equalAverage="0" bottom="0" percent="0" rank="0" text="" dxfId="9">
      <formula>IFERROR(AND(IF(AQ32/AQ$2*100&lt;Greenthreshold,1,""),IF(AQ32/AQ$2*100&gt;=Yellowthreshold,1,""),(ColorTable="yes"),AQ32&lt;&gt;""),"")</formula>
    </cfRule>
    <cfRule type="expression" priority="589" aboveAverage="0" equalAverage="0" bottom="0" percent="0" rank="0" text="" dxfId="10">
      <formula>IFERROR(AND(IF(AQ32/AQ$2*100&gt;=Greenthreshold,1,""),(ColorTable="yes")),"")</formula>
    </cfRule>
  </conditionalFormatting>
  <conditionalFormatting sqref="AQ33">
    <cfRule type="expression" priority="590" aboveAverage="0" equalAverage="0" bottom="0" percent="0" rank="0" text="" dxfId="8">
      <formula>IFERROR(AND(IF(AQ33/AQ$2*100&lt;Yellowthreshold,1,""),(ColorTable="yes"),IF(AQ33&lt;&gt;"",1,0)),"")</formula>
    </cfRule>
    <cfRule type="expression" priority="591" aboveAverage="0" equalAverage="0" bottom="0" percent="0" rank="0" text="" dxfId="9">
      <formula>IFERROR(AND(IF(AQ33/AQ$2*100&lt;Greenthreshold,1,""),IF(AQ33/AQ$2*100&gt;=Yellowthreshold,1,""),(ColorTable="yes"),AQ33&lt;&gt;""),"")</formula>
    </cfRule>
    <cfRule type="expression" priority="592" aboveAverage="0" equalAverage="0" bottom="0" percent="0" rank="0" text="" dxfId="10">
      <formula>IFERROR(AND(IF(AQ33/AQ$2*100&gt;=Greenthreshold,1,""),(ColorTable="yes")),"")</formula>
    </cfRule>
  </conditionalFormatting>
  <conditionalFormatting sqref="AQ34">
    <cfRule type="expression" priority="593" aboveAverage="0" equalAverage="0" bottom="0" percent="0" rank="0" text="" dxfId="8">
      <formula>IFERROR(AND(IF(AQ34/AQ$2*100&lt;Yellowthreshold,1,""),(ColorTable="yes"),IF(AQ34&lt;&gt;"",1,0)),"")</formula>
    </cfRule>
    <cfRule type="expression" priority="594" aboveAverage="0" equalAverage="0" bottom="0" percent="0" rank="0" text="" dxfId="9">
      <formula>IFERROR(AND(IF(AQ34/AQ$2*100&lt;Greenthreshold,1,""),IF(AQ34/AQ$2*100&gt;=Yellowthreshold,1,""),(ColorTable="yes"),AQ34&lt;&gt;""),"")</formula>
    </cfRule>
    <cfRule type="expression" priority="595" aboveAverage="0" equalAverage="0" bottom="0" percent="0" rank="0" text="" dxfId="10">
      <formula>IFERROR(AND(IF(AQ34/AQ$2*100&gt;=Greenthreshold,1,""),(ColorTable="yes")),"")</formula>
    </cfRule>
  </conditionalFormatting>
  <conditionalFormatting sqref="AQ35">
    <cfRule type="expression" priority="596" aboveAverage="0" equalAverage="0" bottom="0" percent="0" rank="0" text="" dxfId="8">
      <formula>IFERROR(AND(IF(AQ35/AQ$2*100&lt;Yellowthreshold,1,""),(ColorTable="yes"),IF(AQ35&lt;&gt;"",1,0)),"")</formula>
    </cfRule>
    <cfRule type="expression" priority="597" aboveAverage="0" equalAverage="0" bottom="0" percent="0" rank="0" text="" dxfId="9">
      <formula>IFERROR(AND(IF(AQ35/AQ$2*100&lt;Greenthreshold,1,""),IF(AQ35/AQ$2*100&gt;=Yellowthreshold,1,""),(ColorTable="yes"),AQ35&lt;&gt;""),"")</formula>
    </cfRule>
    <cfRule type="expression" priority="598" aboveAverage="0" equalAverage="0" bottom="0" percent="0" rank="0" text="" dxfId="10">
      <formula>IFERROR(AND(IF(AQ35/AQ$2*100&gt;=Greenthreshold,1,""),(ColorTable="yes")),"")</formula>
    </cfRule>
  </conditionalFormatting>
  <conditionalFormatting sqref="AQ36">
    <cfRule type="expression" priority="599" aboveAverage="0" equalAverage="0" bottom="0" percent="0" rank="0" text="" dxfId="8">
      <formula>IFERROR(AND(IF(AQ36/AQ$2*100&lt;Yellowthreshold,1,""),(ColorTable="yes"),IF(AQ36&lt;&gt;"",1,0)),"")</formula>
    </cfRule>
    <cfRule type="expression" priority="600" aboveAverage="0" equalAverage="0" bottom="0" percent="0" rank="0" text="" dxfId="9">
      <formula>IFERROR(AND(IF(AQ36/AQ$2*100&lt;Greenthreshold,1,""),IF(AQ36/AQ$2*100&gt;=Yellowthreshold,1,""),(ColorTable="yes"),AQ36&lt;&gt;""),"")</formula>
    </cfRule>
    <cfRule type="expression" priority="601" aboveAverage="0" equalAverage="0" bottom="0" percent="0" rank="0" text="" dxfId="10">
      <formula>IFERROR(AND(IF(AQ36/AQ$2*100&gt;=Greenthreshold,1,""),(ColorTable="yes")),"")</formula>
    </cfRule>
  </conditionalFormatting>
  <conditionalFormatting sqref="AS12">
    <cfRule type="expression" priority="602" aboveAverage="0" equalAverage="0" bottom="0" percent="0" rank="0" text="" dxfId="8">
      <formula>IFERROR(AND(IF(AS12/AS$2*100&lt;Yellowthreshold,1,""),(ColorTable="yes"),IF(AS12&lt;&gt;"",1,0)),"")</formula>
    </cfRule>
    <cfRule type="expression" priority="603" aboveAverage="0" equalAverage="0" bottom="0" percent="0" rank="0" text="" dxfId="9">
      <formula>IFERROR(AND(IF(AS12/AS$2*100&lt;Greenthreshold,1,""),IF(AS12/AS$2*100&gt;=Yellowthreshold,1,""),(ColorTable="yes"),AS12&lt;&gt;""),"")</formula>
    </cfRule>
    <cfRule type="expression" priority="604" aboveAverage="0" equalAverage="0" bottom="0" percent="0" rank="0" text="" dxfId="10">
      <formula>IFERROR(AND(IF(AS12/AS$2*100&gt;=Greenthreshold,1,""),(ColorTable="yes")),"")</formula>
    </cfRule>
  </conditionalFormatting>
  <conditionalFormatting sqref="AS13">
    <cfRule type="expression" priority="605" aboveAverage="0" equalAverage="0" bottom="0" percent="0" rank="0" text="" dxfId="8">
      <formula>IFERROR(AND(IF(AS13/AS$2*100&lt;Yellowthreshold,1,""),(ColorTable="yes"),IF(AS13&lt;&gt;"",1,0)),"")</formula>
    </cfRule>
    <cfRule type="expression" priority="606" aboveAverage="0" equalAverage="0" bottom="0" percent="0" rank="0" text="" dxfId="9">
      <formula>IFERROR(AND(IF(AS13/AS$2*100&lt;Greenthreshold,1,""),IF(AS13/AS$2*100&gt;=Yellowthreshold,1,""),(ColorTable="yes"),AS13&lt;&gt;""),"")</formula>
    </cfRule>
    <cfRule type="expression" priority="607" aboveAverage="0" equalAverage="0" bottom="0" percent="0" rank="0" text="" dxfId="10">
      <formula>IFERROR(AND(IF(AS13/AS$2*100&gt;=Greenthreshold,1,""),(ColorTable="yes")),"")</formula>
    </cfRule>
  </conditionalFormatting>
  <conditionalFormatting sqref="AS14">
    <cfRule type="expression" priority="608" aboveAverage="0" equalAverage="0" bottom="0" percent="0" rank="0" text="" dxfId="8">
      <formula>IFERROR(AND(IF(AS14/AS$2*100&lt;Yellowthreshold,1,""),(ColorTable="yes"),IF(AS14&lt;&gt;"",1,0)),"")</formula>
    </cfRule>
    <cfRule type="expression" priority="609" aboveAverage="0" equalAverage="0" bottom="0" percent="0" rank="0" text="" dxfId="9">
      <formula>IFERROR(AND(IF(AS14/AS$2*100&lt;Greenthreshold,1,""),IF(AS14/AS$2*100&gt;=Yellowthreshold,1,""),(ColorTable="yes"),AS14&lt;&gt;""),"")</formula>
    </cfRule>
    <cfRule type="expression" priority="610" aboveAverage="0" equalAverage="0" bottom="0" percent="0" rank="0" text="" dxfId="10">
      <formula>IFERROR(AND(IF(AS14/AS$2*100&gt;=Greenthreshold,1,""),(ColorTable="yes")),"")</formula>
    </cfRule>
  </conditionalFormatting>
  <conditionalFormatting sqref="AS15">
    <cfRule type="expression" priority="611" aboveAverage="0" equalAverage="0" bottom="0" percent="0" rank="0" text="" dxfId="8">
      <formula>IFERROR(AND(IF(AS15/AS$2*100&lt;Yellowthreshold,1,""),(ColorTable="yes"),IF(AS15&lt;&gt;"",1,0)),"")</formula>
    </cfRule>
    <cfRule type="expression" priority="612" aboveAverage="0" equalAverage="0" bottom="0" percent="0" rank="0" text="" dxfId="9">
      <formula>IFERROR(AND(IF(AS15/AS$2*100&lt;Greenthreshold,1,""),IF(AS15/AS$2*100&gt;=Yellowthreshold,1,""),(ColorTable="yes"),AS15&lt;&gt;""),"")</formula>
    </cfRule>
    <cfRule type="expression" priority="613" aboveAverage="0" equalAverage="0" bottom="0" percent="0" rank="0" text="" dxfId="10">
      <formula>IFERROR(AND(IF(AS15/AS$2*100&gt;=Greenthreshold,1,""),(ColorTable="yes")),"")</formula>
    </cfRule>
  </conditionalFormatting>
  <conditionalFormatting sqref="AS16">
    <cfRule type="expression" priority="614" aboveAverage="0" equalAverage="0" bottom="0" percent="0" rank="0" text="" dxfId="8">
      <formula>IFERROR(AND(IF(AS16/AS$2*100&lt;Yellowthreshold,1,""),(ColorTable="yes"),IF(AS16&lt;&gt;"",1,0)),"")</formula>
    </cfRule>
    <cfRule type="expression" priority="615" aboveAverage="0" equalAverage="0" bottom="0" percent="0" rank="0" text="" dxfId="9">
      <formula>IFERROR(AND(IF(AS16/AS$2*100&lt;Greenthreshold,1,""),IF(AS16/AS$2*100&gt;=Yellowthreshold,1,""),(ColorTable="yes"),AS16&lt;&gt;""),"")</formula>
    </cfRule>
    <cfRule type="expression" priority="616" aboveAverage="0" equalAverage="0" bottom="0" percent="0" rank="0" text="" dxfId="10">
      <formula>IFERROR(AND(IF(AS16/AS$2*100&gt;=Greenthreshold,1,""),(ColorTable="yes")),"")</formula>
    </cfRule>
  </conditionalFormatting>
  <conditionalFormatting sqref="AS17">
    <cfRule type="expression" priority="617" aboveAverage="0" equalAverage="0" bottom="0" percent="0" rank="0" text="" dxfId="8">
      <formula>IFERROR(AND(IF(AS17/AS$2*100&lt;Yellowthreshold,1,""),(ColorTable="yes"),IF(AS17&lt;&gt;"",1,0)),"")</formula>
    </cfRule>
    <cfRule type="expression" priority="618" aboveAverage="0" equalAverage="0" bottom="0" percent="0" rank="0" text="" dxfId="9">
      <formula>IFERROR(AND(IF(AS17/AS$2*100&lt;Greenthreshold,1,""),IF(AS17/AS$2*100&gt;=Yellowthreshold,1,""),(ColorTable="yes"),AS17&lt;&gt;""),"")</formula>
    </cfRule>
    <cfRule type="expression" priority="619" aboveAverage="0" equalAverage="0" bottom="0" percent="0" rank="0" text="" dxfId="10">
      <formula>IFERROR(AND(IF(AS17/AS$2*100&gt;=Greenthreshold,1,""),(ColorTable="yes")),"")</formula>
    </cfRule>
  </conditionalFormatting>
  <conditionalFormatting sqref="AS18">
    <cfRule type="expression" priority="620" aboveAverage="0" equalAverage="0" bottom="0" percent="0" rank="0" text="" dxfId="8">
      <formula>IFERROR(AND(IF(AS18/AS$2*100&lt;Yellowthreshold,1,""),(ColorTable="yes"),IF(AS18&lt;&gt;"",1,0)),"")</formula>
    </cfRule>
    <cfRule type="expression" priority="621" aboveAverage="0" equalAverage="0" bottom="0" percent="0" rank="0" text="" dxfId="9">
      <formula>IFERROR(AND(IF(AS18/AS$2*100&lt;Greenthreshold,1,""),IF(AS18/AS$2*100&gt;=Yellowthreshold,1,""),(ColorTable="yes"),AS18&lt;&gt;""),"")</formula>
    </cfRule>
    <cfRule type="expression" priority="622" aboveAverage="0" equalAverage="0" bottom="0" percent="0" rank="0" text="" dxfId="10">
      <formula>IFERROR(AND(IF(AS18/AS$2*100&gt;=Greenthreshold,1,""),(ColorTable="yes")),"")</formula>
    </cfRule>
  </conditionalFormatting>
  <conditionalFormatting sqref="AS19">
    <cfRule type="expression" priority="623" aboveAverage="0" equalAverage="0" bottom="0" percent="0" rank="0" text="" dxfId="8">
      <formula>IFERROR(AND(IF(AS19/AS$2*100&lt;Yellowthreshold,1,""),(ColorTable="yes"),IF(AS19&lt;&gt;"",1,0)),"")</formula>
    </cfRule>
    <cfRule type="expression" priority="624" aboveAverage="0" equalAverage="0" bottom="0" percent="0" rank="0" text="" dxfId="9">
      <formula>IFERROR(AND(IF(AS19/AS$2*100&lt;Greenthreshold,1,""),IF(AS19/AS$2*100&gt;=Yellowthreshold,1,""),(ColorTable="yes"),AS19&lt;&gt;""),"")</formula>
    </cfRule>
    <cfRule type="expression" priority="625" aboveAverage="0" equalAverage="0" bottom="0" percent="0" rank="0" text="" dxfId="10">
      <formula>IFERROR(AND(IF(AS19/AS$2*100&gt;=Greenthreshold,1,""),(ColorTable="yes")),"")</formula>
    </cfRule>
  </conditionalFormatting>
  <conditionalFormatting sqref="AS20">
    <cfRule type="expression" priority="626" aboveAverage="0" equalAverage="0" bottom="0" percent="0" rank="0" text="" dxfId="8">
      <formula>IFERROR(AND(IF(AS20/AS$2*100&lt;Yellowthreshold,1,""),(ColorTable="yes"),IF(AS20&lt;&gt;"",1,0)),"")</formula>
    </cfRule>
    <cfRule type="expression" priority="627" aboveAverage="0" equalAverage="0" bottom="0" percent="0" rank="0" text="" dxfId="9">
      <formula>IFERROR(AND(IF(AS20/AS$2*100&lt;Greenthreshold,1,""),IF(AS20/AS$2*100&gt;=Yellowthreshold,1,""),(ColorTable="yes"),AS20&lt;&gt;""),"")</formula>
    </cfRule>
    <cfRule type="expression" priority="628" aboveAverage="0" equalAverage="0" bottom="0" percent="0" rank="0" text="" dxfId="10">
      <formula>IFERROR(AND(IF(AS20/AS$2*100&gt;=Greenthreshold,1,""),(ColorTable="yes")),"")</formula>
    </cfRule>
  </conditionalFormatting>
  <conditionalFormatting sqref="AS21">
    <cfRule type="expression" priority="629" aboveAverage="0" equalAverage="0" bottom="0" percent="0" rank="0" text="" dxfId="8">
      <formula>IFERROR(AND(IF(AS21/AS$2*100&lt;Yellowthreshold,1,""),(ColorTable="yes"),IF(AS21&lt;&gt;"",1,0)),"")</formula>
    </cfRule>
    <cfRule type="expression" priority="630" aboveAverage="0" equalAverage="0" bottom="0" percent="0" rank="0" text="" dxfId="9">
      <formula>IFERROR(AND(IF(AS21/AS$2*100&lt;Greenthreshold,1,""),IF(AS21/AS$2*100&gt;=Yellowthreshold,1,""),(ColorTable="yes"),AS21&lt;&gt;""),"")</formula>
    </cfRule>
    <cfRule type="expression" priority="631" aboveAverage="0" equalAverage="0" bottom="0" percent="0" rank="0" text="" dxfId="10">
      <formula>IFERROR(AND(IF(AS21/AS$2*100&gt;=Greenthreshold,1,""),(ColorTable="yes")),"")</formula>
    </cfRule>
  </conditionalFormatting>
  <conditionalFormatting sqref="AS22">
    <cfRule type="expression" priority="632" aboveAverage="0" equalAverage="0" bottom="0" percent="0" rank="0" text="" dxfId="8">
      <formula>IFERROR(AND(IF(AS22/AS$2*100&lt;Yellowthreshold,1,""),(ColorTable="yes"),IF(AS22&lt;&gt;"",1,0)),"")</formula>
    </cfRule>
    <cfRule type="expression" priority="633" aboveAverage="0" equalAverage="0" bottom="0" percent="0" rank="0" text="" dxfId="9">
      <formula>IFERROR(AND(IF(AS22/AS$2*100&lt;Greenthreshold,1,""),IF(AS22/AS$2*100&gt;=Yellowthreshold,1,""),(ColorTable="yes"),AS22&lt;&gt;""),"")</formula>
    </cfRule>
    <cfRule type="expression" priority="634" aboveAverage="0" equalAverage="0" bottom="0" percent="0" rank="0" text="" dxfId="10">
      <formula>IFERROR(AND(IF(AS22/AS$2*100&gt;=Greenthreshold,1,""),(ColorTable="yes")),"")</formula>
    </cfRule>
  </conditionalFormatting>
  <conditionalFormatting sqref="AS23">
    <cfRule type="expression" priority="635" aboveAverage="0" equalAverage="0" bottom="0" percent="0" rank="0" text="" dxfId="8">
      <formula>IFERROR(AND(IF(AS23/AS$2*100&lt;Yellowthreshold,1,""),(ColorTable="yes"),IF(AS23&lt;&gt;"",1,0)),"")</formula>
    </cfRule>
    <cfRule type="expression" priority="636" aboveAverage="0" equalAverage="0" bottom="0" percent="0" rank="0" text="" dxfId="9">
      <formula>IFERROR(AND(IF(AS23/AS$2*100&lt;Greenthreshold,1,""),IF(AS23/AS$2*100&gt;=Yellowthreshold,1,""),(ColorTable="yes"),AS23&lt;&gt;""),"")</formula>
    </cfRule>
    <cfRule type="expression" priority="637" aboveAverage="0" equalAverage="0" bottom="0" percent="0" rank="0" text="" dxfId="10">
      <formula>IFERROR(AND(IF(AS23/AS$2*100&gt;=Greenthreshold,1,""),(ColorTable="yes")),"")</formula>
    </cfRule>
  </conditionalFormatting>
  <conditionalFormatting sqref="AS24">
    <cfRule type="expression" priority="638" aboveAverage="0" equalAverage="0" bottom="0" percent="0" rank="0" text="" dxfId="8">
      <formula>IFERROR(AND(IF(AS24/AS$2*100&lt;Yellowthreshold,1,""),(ColorTable="yes"),IF(AS24&lt;&gt;"",1,0)),"")</formula>
    </cfRule>
    <cfRule type="expression" priority="639" aboveAverage="0" equalAverage="0" bottom="0" percent="0" rank="0" text="" dxfId="9">
      <formula>IFERROR(AND(IF(AS24/AS$2*100&lt;Greenthreshold,1,""),IF(AS24/AS$2*100&gt;=Yellowthreshold,1,""),(ColorTable="yes"),AS24&lt;&gt;""),"")</formula>
    </cfRule>
    <cfRule type="expression" priority="640" aboveAverage="0" equalAverage="0" bottom="0" percent="0" rank="0" text="" dxfId="10">
      <formula>IFERROR(AND(IF(AS24/AS$2*100&gt;=Greenthreshold,1,""),(ColorTable="yes")),"")</formula>
    </cfRule>
  </conditionalFormatting>
  <conditionalFormatting sqref="AS25">
    <cfRule type="expression" priority="641" aboveAverage="0" equalAverage="0" bottom="0" percent="0" rank="0" text="" dxfId="8">
      <formula>IFERROR(AND(IF(AS25/AS$2*100&lt;Yellowthreshold,1,""),(ColorTable="yes"),IF(AS25&lt;&gt;"",1,0)),"")</formula>
    </cfRule>
    <cfRule type="expression" priority="642" aboveAverage="0" equalAverage="0" bottom="0" percent="0" rank="0" text="" dxfId="9">
      <formula>IFERROR(AND(IF(AS25/AS$2*100&lt;Greenthreshold,1,""),IF(AS25/AS$2*100&gt;=Yellowthreshold,1,""),(ColorTable="yes"),AS25&lt;&gt;""),"")</formula>
    </cfRule>
    <cfRule type="expression" priority="643" aboveAverage="0" equalAverage="0" bottom="0" percent="0" rank="0" text="" dxfId="10">
      <formula>IFERROR(AND(IF(AS25/AS$2*100&gt;=Greenthreshold,1,""),(ColorTable="yes")),"")</formula>
    </cfRule>
  </conditionalFormatting>
  <conditionalFormatting sqref="AS26">
    <cfRule type="expression" priority="644" aboveAverage="0" equalAverage="0" bottom="0" percent="0" rank="0" text="" dxfId="8">
      <formula>IFERROR(AND(IF(AS26/AS$2*100&lt;Yellowthreshold,1,""),(ColorTable="yes"),IF(AS26&lt;&gt;"",1,0)),"")</formula>
    </cfRule>
    <cfRule type="expression" priority="645" aboveAverage="0" equalAverage="0" bottom="0" percent="0" rank="0" text="" dxfId="9">
      <formula>IFERROR(AND(IF(AS26/AS$2*100&lt;Greenthreshold,1,""),IF(AS26/AS$2*100&gt;=Yellowthreshold,1,""),(ColorTable="yes"),AS26&lt;&gt;""),"")</formula>
    </cfRule>
    <cfRule type="expression" priority="646" aboveAverage="0" equalAverage="0" bottom="0" percent="0" rank="0" text="" dxfId="10">
      <formula>IFERROR(AND(IF(AS26/AS$2*100&gt;=Greenthreshold,1,""),(ColorTable="yes")),"")</formula>
    </cfRule>
  </conditionalFormatting>
  <conditionalFormatting sqref="AS27">
    <cfRule type="expression" priority="647" aboveAverage="0" equalAverage="0" bottom="0" percent="0" rank="0" text="" dxfId="8">
      <formula>IFERROR(AND(IF(AS27/AS$2*100&lt;Yellowthreshold,1,""),(ColorTable="yes"),IF(AS27&lt;&gt;"",1,0)),"")</formula>
    </cfRule>
    <cfRule type="expression" priority="648" aboveAverage="0" equalAverage="0" bottom="0" percent="0" rank="0" text="" dxfId="9">
      <formula>IFERROR(AND(IF(AS27/AS$2*100&lt;Greenthreshold,1,""),IF(AS27/AS$2*100&gt;=Yellowthreshold,1,""),(ColorTable="yes"),AS27&lt;&gt;""),"")</formula>
    </cfRule>
    <cfRule type="expression" priority="649" aboveAverage="0" equalAverage="0" bottom="0" percent="0" rank="0" text="" dxfId="10">
      <formula>IFERROR(AND(IF(AS27/AS$2*100&gt;=Greenthreshold,1,""),(ColorTable="yes")),"")</formula>
    </cfRule>
  </conditionalFormatting>
  <conditionalFormatting sqref="AS28">
    <cfRule type="expression" priority="650" aboveAverage="0" equalAverage="0" bottom="0" percent="0" rank="0" text="" dxfId="8">
      <formula>IFERROR(AND(IF(AS28/AS$2*100&lt;Yellowthreshold,1,""),(ColorTable="yes"),IF(AS28&lt;&gt;"",1,0)),"")</formula>
    </cfRule>
    <cfRule type="expression" priority="651" aboveAverage="0" equalAverage="0" bottom="0" percent="0" rank="0" text="" dxfId="9">
      <formula>IFERROR(AND(IF(AS28/AS$2*100&lt;Greenthreshold,1,""),IF(AS28/AS$2*100&gt;=Yellowthreshold,1,""),(ColorTable="yes"),AS28&lt;&gt;""),"")</formula>
    </cfRule>
    <cfRule type="expression" priority="652" aboveAverage="0" equalAverage="0" bottom="0" percent="0" rank="0" text="" dxfId="10">
      <formula>IFERROR(AND(IF(AS28/AS$2*100&gt;=Greenthreshold,1,""),(ColorTable="yes")),"")</formula>
    </cfRule>
  </conditionalFormatting>
  <conditionalFormatting sqref="AS30">
    <cfRule type="expression" priority="653" aboveAverage="0" equalAverage="0" bottom="0" percent="0" rank="0" text="" dxfId="8">
      <formula>IFERROR(AND(IF(AS30/AS$2*100&lt;Yellowthreshold,1,""),(ColorTable="yes"),IF(AS30&lt;&gt;"",1,0)),"")</formula>
    </cfRule>
    <cfRule type="expression" priority="654" aboveAverage="0" equalAverage="0" bottom="0" percent="0" rank="0" text="" dxfId="9">
      <formula>IFERROR(AND(IF(AS30/AS$2*100&lt;Greenthreshold,1,""),IF(AS30/AS$2*100&gt;=Yellowthreshold,1,""),(ColorTable="yes"),AS30&lt;&gt;""),"")</formula>
    </cfRule>
    <cfRule type="expression" priority="655" aboveAverage="0" equalAverage="0" bottom="0" percent="0" rank="0" text="" dxfId="10">
      <formula>IFERROR(AND(IF(AS30/AS$2*100&gt;=Greenthreshold,1,""),(ColorTable="yes")),"")</formula>
    </cfRule>
  </conditionalFormatting>
  <conditionalFormatting sqref="AS31">
    <cfRule type="expression" priority="656" aboveAverage="0" equalAverage="0" bottom="0" percent="0" rank="0" text="" dxfId="8">
      <formula>IFERROR(AND(IF(AS31/AS$2*100&lt;Yellowthreshold,1,""),(ColorTable="yes"),IF(AS31&lt;&gt;"",1,0)),"")</formula>
    </cfRule>
    <cfRule type="expression" priority="657" aboveAverage="0" equalAverage="0" bottom="0" percent="0" rank="0" text="" dxfId="9">
      <formula>IFERROR(AND(IF(AS31/AS$2*100&lt;Greenthreshold,1,""),IF(AS31/AS$2*100&gt;=Yellowthreshold,1,""),(ColorTable="yes"),AS31&lt;&gt;""),"")</formula>
    </cfRule>
    <cfRule type="expression" priority="658" aboveAverage="0" equalAverage="0" bottom="0" percent="0" rank="0" text="" dxfId="10">
      <formula>IFERROR(AND(IF(AS31/AS$2*100&gt;=Greenthreshold,1,""),(ColorTable="yes")),"")</formula>
    </cfRule>
  </conditionalFormatting>
  <conditionalFormatting sqref="AS32">
    <cfRule type="expression" priority="659" aboveAverage="0" equalAverage="0" bottom="0" percent="0" rank="0" text="" dxfId="8">
      <formula>IFERROR(AND(IF(AS32/AS$2*100&lt;Yellowthreshold,1,""),(ColorTable="yes"),IF(AS32&lt;&gt;"",1,0)),"")</formula>
    </cfRule>
    <cfRule type="expression" priority="660" aboveAverage="0" equalAverage="0" bottom="0" percent="0" rank="0" text="" dxfId="9">
      <formula>IFERROR(AND(IF(AS32/AS$2*100&lt;Greenthreshold,1,""),IF(AS32/AS$2*100&gt;=Yellowthreshold,1,""),(ColorTable="yes"),AS32&lt;&gt;""),"")</formula>
    </cfRule>
    <cfRule type="expression" priority="661" aboveAverage="0" equalAverage="0" bottom="0" percent="0" rank="0" text="" dxfId="10">
      <formula>IFERROR(AND(IF(AS32/AS$2*100&gt;=Greenthreshold,1,""),(ColorTable="yes")),"")</formula>
    </cfRule>
  </conditionalFormatting>
  <conditionalFormatting sqref="AS33">
    <cfRule type="expression" priority="662" aboveAverage="0" equalAverage="0" bottom="0" percent="0" rank="0" text="" dxfId="8">
      <formula>IFERROR(AND(IF(AS33/AS$2*100&lt;Yellowthreshold,1,""),(ColorTable="yes"),IF(AS33&lt;&gt;"",1,0)),"")</formula>
    </cfRule>
    <cfRule type="expression" priority="663" aboveAverage="0" equalAverage="0" bottom="0" percent="0" rank="0" text="" dxfId="9">
      <formula>IFERROR(AND(IF(AS33/AS$2*100&lt;Greenthreshold,1,""),IF(AS33/AS$2*100&gt;=Yellowthreshold,1,""),(ColorTable="yes"),AS33&lt;&gt;""),"")</formula>
    </cfRule>
    <cfRule type="expression" priority="664" aboveAverage="0" equalAverage="0" bottom="0" percent="0" rank="0" text="" dxfId="10">
      <formula>IFERROR(AND(IF(AS33/AS$2*100&gt;=Greenthreshold,1,""),(ColorTable="yes")),"")</formula>
    </cfRule>
  </conditionalFormatting>
  <conditionalFormatting sqref="AS34">
    <cfRule type="expression" priority="665" aboveAverage="0" equalAverage="0" bottom="0" percent="0" rank="0" text="" dxfId="8">
      <formula>IFERROR(AND(IF(AS34/AS$2*100&lt;Yellowthreshold,1,""),(ColorTable="yes"),IF(AS34&lt;&gt;"",1,0)),"")</formula>
    </cfRule>
    <cfRule type="expression" priority="666" aboveAverage="0" equalAverage="0" bottom="0" percent="0" rank="0" text="" dxfId="9">
      <formula>IFERROR(AND(IF(AS34/AS$2*100&lt;Greenthreshold,1,""),IF(AS34/AS$2*100&gt;=Yellowthreshold,1,""),(ColorTable="yes"),AS34&lt;&gt;""),"")</formula>
    </cfRule>
    <cfRule type="expression" priority="667" aboveAverage="0" equalAverage="0" bottom="0" percent="0" rank="0" text="" dxfId="10">
      <formula>IFERROR(AND(IF(AS34/AS$2*100&gt;=Greenthreshold,1,""),(ColorTable="yes")),"")</formula>
    </cfRule>
  </conditionalFormatting>
  <conditionalFormatting sqref="AS35">
    <cfRule type="expression" priority="668" aboveAverage="0" equalAverage="0" bottom="0" percent="0" rank="0" text="" dxfId="8">
      <formula>IFERROR(AND(IF(AS35/AS$2*100&lt;Yellowthreshold,1,""),(ColorTable="yes"),IF(AS35&lt;&gt;"",1,0)),"")</formula>
    </cfRule>
    <cfRule type="expression" priority="669" aboveAverage="0" equalAverage="0" bottom="0" percent="0" rank="0" text="" dxfId="9">
      <formula>IFERROR(AND(IF(AS35/AS$2*100&lt;Greenthreshold,1,""),IF(AS35/AS$2*100&gt;=Yellowthreshold,1,""),(ColorTable="yes"),AS35&lt;&gt;""),"")</formula>
    </cfRule>
    <cfRule type="expression" priority="670" aboveAverage="0" equalAverage="0" bottom="0" percent="0" rank="0" text="" dxfId="10">
      <formula>IFERROR(AND(IF(AS35/AS$2*100&gt;=Greenthreshold,1,""),(ColorTable="yes")),"")</formula>
    </cfRule>
  </conditionalFormatting>
  <conditionalFormatting sqref="AS36">
    <cfRule type="expression" priority="671" aboveAverage="0" equalAverage="0" bottom="0" percent="0" rank="0" text="" dxfId="8">
      <formula>IFERROR(AND(IF(AS36/AS$2*100&lt;Yellowthreshold,1,""),(ColorTable="yes"),IF(AS36&lt;&gt;"",1,0)),"")</formula>
    </cfRule>
    <cfRule type="expression" priority="672" aboveAverage="0" equalAverage="0" bottom="0" percent="0" rank="0" text="" dxfId="9">
      <formula>IFERROR(AND(IF(AS36/AS$2*100&lt;Greenthreshold,1,""),IF(AS36/AS$2*100&gt;=Yellowthreshold,1,""),(ColorTable="yes"),AS36&lt;&gt;""),"")</formula>
    </cfRule>
    <cfRule type="expression" priority="673" aboveAverage="0" equalAverage="0" bottom="0" percent="0" rank="0" text="" dxfId="10">
      <formula>IFERROR(AND(IF(AS36/AS$2*100&gt;=Greenthreshold,1,""),(ColorTable="yes")),"")</formula>
    </cfRule>
  </conditionalFormatting>
  <conditionalFormatting sqref="AX12">
    <cfRule type="expression" priority="674" aboveAverage="0" equalAverage="0" bottom="0" percent="0" rank="0" text="" dxfId="8">
      <formula>IFERROR(AND(IF(AX12/AX$2*100&lt;Yellowthreshold,1,""),(ColorTable="yes"),IF(AX12&lt;&gt;"",1,0)),"")</formula>
    </cfRule>
    <cfRule type="expression" priority="675" aboveAverage="0" equalAverage="0" bottom="0" percent="0" rank="0" text="" dxfId="9">
      <formula>IFERROR(AND(IF(AX12/AX$2*100&lt;Greenthreshold,1,""),IF(AX12/AX$2*100&gt;=Yellowthreshold,1,""),(ColorTable="yes"),AX12&lt;&gt;""),"")</formula>
    </cfRule>
    <cfRule type="expression" priority="676" aboveAverage="0" equalAverage="0" bottom="0" percent="0" rank="0" text="" dxfId="10">
      <formula>IFERROR(AND(IF(AX12/AX$2*100&gt;=Greenthreshold,1,""),(ColorTable="yes")),"")</formula>
    </cfRule>
  </conditionalFormatting>
  <conditionalFormatting sqref="AX13">
    <cfRule type="expression" priority="677" aboveAverage="0" equalAverage="0" bottom="0" percent="0" rank="0" text="" dxfId="8">
      <formula>IFERROR(AND(IF(AX13/AX$2*100&lt;Yellowthreshold,1,""),(ColorTable="yes"),IF(AX13&lt;&gt;"",1,0)),"")</formula>
    </cfRule>
    <cfRule type="expression" priority="678" aboveAverage="0" equalAverage="0" bottom="0" percent="0" rank="0" text="" dxfId="9">
      <formula>IFERROR(AND(IF(AX13/AX$2*100&lt;Greenthreshold,1,""),IF(AX13/AX$2*100&gt;=Yellowthreshold,1,""),(ColorTable="yes"),AX13&lt;&gt;""),"")</formula>
    </cfRule>
    <cfRule type="expression" priority="679" aboveAverage="0" equalAverage="0" bottom="0" percent="0" rank="0" text="" dxfId="10">
      <formula>IFERROR(AND(IF(AX13/AX$2*100&gt;=Greenthreshold,1,""),(ColorTable="yes")),"")</formula>
    </cfRule>
  </conditionalFormatting>
  <conditionalFormatting sqref="AX14">
    <cfRule type="expression" priority="680" aboveAverage="0" equalAverage="0" bottom="0" percent="0" rank="0" text="" dxfId="8">
      <formula>IFERROR(AND(IF(AX14/AX$2*100&lt;Yellowthreshold,1,""),(ColorTable="yes"),IF(AX14&lt;&gt;"",1,0)),"")</formula>
    </cfRule>
    <cfRule type="expression" priority="681" aboveAverage="0" equalAverage="0" bottom="0" percent="0" rank="0" text="" dxfId="9">
      <formula>IFERROR(AND(IF(AX14/AX$2*100&lt;Greenthreshold,1,""),IF(AX14/AX$2*100&gt;=Yellowthreshold,1,""),(ColorTable="yes"),AX14&lt;&gt;""),"")</formula>
    </cfRule>
    <cfRule type="expression" priority="682" aboveAverage="0" equalAverage="0" bottom="0" percent="0" rank="0" text="" dxfId="10">
      <formula>IFERROR(AND(IF(AX14/AX$2*100&gt;=Greenthreshold,1,""),(ColorTable="yes")),"")</formula>
    </cfRule>
  </conditionalFormatting>
  <conditionalFormatting sqref="AX15">
    <cfRule type="expression" priority="683" aboveAverage="0" equalAverage="0" bottom="0" percent="0" rank="0" text="" dxfId="8">
      <formula>IFERROR(AND(IF(AX15/AX$2*100&lt;Yellowthreshold,1,""),(ColorTable="yes"),IF(AX15&lt;&gt;"",1,0)),"")</formula>
    </cfRule>
    <cfRule type="expression" priority="684" aboveAverage="0" equalAverage="0" bottom="0" percent="0" rank="0" text="" dxfId="9">
      <formula>IFERROR(AND(IF(AX15/AX$2*100&lt;Greenthreshold,1,""),IF(AX15/AX$2*100&gt;=Yellowthreshold,1,""),(ColorTable="yes"),AX15&lt;&gt;""),"")</formula>
    </cfRule>
    <cfRule type="expression" priority="685" aboveAverage="0" equalAverage="0" bottom="0" percent="0" rank="0" text="" dxfId="10">
      <formula>IFERROR(AND(IF(AX15/AX$2*100&gt;=Greenthreshold,1,""),(ColorTable="yes")),"")</formula>
    </cfRule>
  </conditionalFormatting>
  <conditionalFormatting sqref="AX16">
    <cfRule type="expression" priority="686" aboveAverage="0" equalAverage="0" bottom="0" percent="0" rank="0" text="" dxfId="8">
      <formula>IFERROR(AND(IF(AX16/AX$2*100&lt;Yellowthreshold,1,""),(ColorTable="yes"),IF(AX16&lt;&gt;"",1,0)),"")</formula>
    </cfRule>
    <cfRule type="expression" priority="687" aboveAverage="0" equalAverage="0" bottom="0" percent="0" rank="0" text="" dxfId="9">
      <formula>IFERROR(AND(IF(AX16/AX$2*100&lt;Greenthreshold,1,""),IF(AX16/AX$2*100&gt;=Yellowthreshold,1,""),(ColorTable="yes"),AX16&lt;&gt;""),"")</formula>
    </cfRule>
    <cfRule type="expression" priority="688" aboveAverage="0" equalAverage="0" bottom="0" percent="0" rank="0" text="" dxfId="10">
      <formula>IFERROR(AND(IF(AX16/AX$2*100&gt;=Greenthreshold,1,""),(ColorTable="yes")),"")</formula>
    </cfRule>
  </conditionalFormatting>
  <conditionalFormatting sqref="AX17">
    <cfRule type="expression" priority="689" aboveAverage="0" equalAverage="0" bottom="0" percent="0" rank="0" text="" dxfId="8">
      <formula>IFERROR(AND(IF(AX17/AX$2*100&lt;Yellowthreshold,1,""),(ColorTable="yes"),IF(AX17&lt;&gt;"",1,0)),"")</formula>
    </cfRule>
    <cfRule type="expression" priority="690" aboveAverage="0" equalAverage="0" bottom="0" percent="0" rank="0" text="" dxfId="9">
      <formula>IFERROR(AND(IF(AX17/AX$2*100&lt;Greenthreshold,1,""),IF(AX17/AX$2*100&gt;=Yellowthreshold,1,""),(ColorTable="yes"),AX17&lt;&gt;""),"")</formula>
    </cfRule>
    <cfRule type="expression" priority="691" aboveAverage="0" equalAverage="0" bottom="0" percent="0" rank="0" text="" dxfId="10">
      <formula>IFERROR(AND(IF(AX17/AX$2*100&gt;=Greenthreshold,1,""),(ColorTable="yes")),"")</formula>
    </cfRule>
  </conditionalFormatting>
  <conditionalFormatting sqref="AX18">
    <cfRule type="expression" priority="692" aboveAverage="0" equalAverage="0" bottom="0" percent="0" rank="0" text="" dxfId="8">
      <formula>IFERROR(AND(IF(AX18/AX$2*100&lt;Yellowthreshold,1,""),(ColorTable="yes"),IF(AX18&lt;&gt;"",1,0)),"")</formula>
    </cfRule>
    <cfRule type="expression" priority="693" aboveAverage="0" equalAverage="0" bottom="0" percent="0" rank="0" text="" dxfId="9">
      <formula>IFERROR(AND(IF(AX18/AX$2*100&lt;Greenthreshold,1,""),IF(AX18/AX$2*100&gt;=Yellowthreshold,1,""),(ColorTable="yes"),AX18&lt;&gt;""),"")</formula>
    </cfRule>
    <cfRule type="expression" priority="694" aboveAverage="0" equalAverage="0" bottom="0" percent="0" rank="0" text="" dxfId="10">
      <formula>IFERROR(AND(IF(AX18/AX$2*100&gt;=Greenthreshold,1,""),(ColorTable="yes")),"")</formula>
    </cfRule>
  </conditionalFormatting>
  <conditionalFormatting sqref="AX21">
    <cfRule type="expression" priority="695" aboveAverage="0" equalAverage="0" bottom="0" percent="0" rank="0" text="" dxfId="8">
      <formula>IFERROR(AND(IF(AX21/AX$2*100&lt;Yellowthreshold,1,""),(ColorTable="yes"),IF(AX21&lt;&gt;"",1,0)),"")</formula>
    </cfRule>
    <cfRule type="expression" priority="696" aboveAverage="0" equalAverage="0" bottom="0" percent="0" rank="0" text="" dxfId="9">
      <formula>IFERROR(AND(IF(AX21/AX$2*100&lt;Greenthreshold,1,""),IF(AX21/AX$2*100&gt;=Yellowthreshold,1,""),(ColorTable="yes"),AX21&lt;&gt;""),"")</formula>
    </cfRule>
    <cfRule type="expression" priority="697" aboveAverage="0" equalAverage="0" bottom="0" percent="0" rank="0" text="" dxfId="10">
      <formula>IFERROR(AND(IF(AX21/AX$2*100&gt;=Greenthreshold,1,""),(ColorTable="yes")),"")</formula>
    </cfRule>
  </conditionalFormatting>
  <conditionalFormatting sqref="AX22">
    <cfRule type="expression" priority="698" aboveAverage="0" equalAverage="0" bottom="0" percent="0" rank="0" text="" dxfId="8">
      <formula>IFERROR(AND(IF(AX22/AX$2*100&lt;Yellowthreshold,1,""),(ColorTable="yes"),IF(AX22&lt;&gt;"",1,0)),"")</formula>
    </cfRule>
    <cfRule type="expression" priority="699" aboveAverage="0" equalAverage="0" bottom="0" percent="0" rank="0" text="" dxfId="9">
      <formula>IFERROR(AND(IF(AX22/AX$2*100&lt;Greenthreshold,1,""),IF(AX22/AX$2*100&gt;=Yellowthreshold,1,""),(ColorTable="yes"),AX22&lt;&gt;""),"")</formula>
    </cfRule>
    <cfRule type="expression" priority="700" aboveAverage="0" equalAverage="0" bottom="0" percent="0" rank="0" text="" dxfId="10">
      <formula>IFERROR(AND(IF(AX22/AX$2*100&gt;=Greenthreshold,1,""),(ColorTable="yes")),"")</formula>
    </cfRule>
  </conditionalFormatting>
  <conditionalFormatting sqref="AX23">
    <cfRule type="expression" priority="701" aboveAverage="0" equalAverage="0" bottom="0" percent="0" rank="0" text="" dxfId="8">
      <formula>IFERROR(AND(IF(AX23/AX$2*100&lt;Yellowthreshold,1,""),(ColorTable="yes"),IF(AX23&lt;&gt;"",1,0)),"")</formula>
    </cfRule>
    <cfRule type="expression" priority="702" aboveAverage="0" equalAverage="0" bottom="0" percent="0" rank="0" text="" dxfId="9">
      <formula>IFERROR(AND(IF(AX23/AX$2*100&lt;Greenthreshold,1,""),IF(AX23/AX$2*100&gt;=Yellowthreshold,1,""),(ColorTable="yes"),AX23&lt;&gt;""),"")</formula>
    </cfRule>
    <cfRule type="expression" priority="703" aboveAverage="0" equalAverage="0" bottom="0" percent="0" rank="0" text="" dxfId="10">
      <formula>IFERROR(AND(IF(AX23/AX$2*100&gt;=Greenthreshold,1,""),(ColorTable="yes")),"")</formula>
    </cfRule>
  </conditionalFormatting>
  <conditionalFormatting sqref="AX24">
    <cfRule type="expression" priority="704" aboveAverage="0" equalAverage="0" bottom="0" percent="0" rank="0" text="" dxfId="8">
      <formula>IFERROR(AND(IF(AX24/AX$2*100&lt;Yellowthreshold,1,""),(ColorTable="yes"),IF(AX24&lt;&gt;"",1,0)),"")</formula>
    </cfRule>
    <cfRule type="expression" priority="705" aboveAverage="0" equalAverage="0" bottom="0" percent="0" rank="0" text="" dxfId="9">
      <formula>IFERROR(AND(IF(AX24/AX$2*100&lt;Greenthreshold,1,""),IF(AX24/AX$2*100&gt;=Yellowthreshold,1,""),(ColorTable="yes"),AX24&lt;&gt;""),"")</formula>
    </cfRule>
    <cfRule type="expression" priority="706" aboveAverage="0" equalAverage="0" bottom="0" percent="0" rank="0" text="" dxfId="10">
      <formula>IFERROR(AND(IF(AX24/AX$2*100&gt;=Greenthreshold,1,""),(ColorTable="yes")),"")</formula>
    </cfRule>
  </conditionalFormatting>
  <conditionalFormatting sqref="AX25">
    <cfRule type="expression" priority="707" aboveAverage="0" equalAverage="0" bottom="0" percent="0" rank="0" text="" dxfId="8">
      <formula>IFERROR(AND(IF(AX25/AX$2*100&lt;Yellowthreshold,1,""),(ColorTable="yes"),IF(AX25&lt;&gt;"",1,0)),"")</formula>
    </cfRule>
    <cfRule type="expression" priority="708" aboveAverage="0" equalAverage="0" bottom="0" percent="0" rank="0" text="" dxfId="9">
      <formula>IFERROR(AND(IF(AX25/AX$2*100&lt;Greenthreshold,1,""),IF(AX25/AX$2*100&gt;=Yellowthreshold,1,""),(ColorTable="yes"),AX25&lt;&gt;""),"")</formula>
    </cfRule>
    <cfRule type="expression" priority="709" aboveAverage="0" equalAverage="0" bottom="0" percent="0" rank="0" text="" dxfId="10">
      <formula>IFERROR(AND(IF(AX25/AX$2*100&gt;=Greenthreshold,1,""),(ColorTable="yes")),"")</formula>
    </cfRule>
  </conditionalFormatting>
  <conditionalFormatting sqref="AX26">
    <cfRule type="expression" priority="710" aboveAverage="0" equalAverage="0" bottom="0" percent="0" rank="0" text="" dxfId="8">
      <formula>IFERROR(AND(IF(AX26/AX$2*100&lt;Yellowthreshold,1,""),(ColorTable="yes"),IF(AX26&lt;&gt;"",1,0)),"")</formula>
    </cfRule>
    <cfRule type="expression" priority="711" aboveAverage="0" equalAverage="0" bottom="0" percent="0" rank="0" text="" dxfId="9">
      <formula>IFERROR(AND(IF(AX26/AX$2*100&lt;Greenthreshold,1,""),IF(AX26/AX$2*100&gt;=Yellowthreshold,1,""),(ColorTable="yes"),AX26&lt;&gt;""),"")</formula>
    </cfRule>
    <cfRule type="expression" priority="712" aboveAverage="0" equalAverage="0" bottom="0" percent="0" rank="0" text="" dxfId="10">
      <formula>IFERROR(AND(IF(AX26/AX$2*100&gt;=Greenthreshold,1,""),(ColorTable="yes")),"")</formula>
    </cfRule>
  </conditionalFormatting>
  <conditionalFormatting sqref="AX29">
    <cfRule type="expression" priority="713" aboveAverage="0" equalAverage="0" bottom="0" percent="0" rank="0" text="" dxfId="8">
      <formula>IFERROR(AND(IF(AX29/AX$2*100&lt;Yellowthreshold,1,""),(ColorTable="yes"),IF(AX29&lt;&gt;"",1,0)),"")</formula>
    </cfRule>
    <cfRule type="expression" priority="714" aboveAverage="0" equalAverage="0" bottom="0" percent="0" rank="0" text="" dxfId="9">
      <formula>IFERROR(AND(IF(AX29/AX$2*100&lt;Greenthreshold,1,""),IF(AX29/AX$2*100&gt;=Yellowthreshold,1,""),(ColorTable="yes"),AX29&lt;&gt;""),"")</formula>
    </cfRule>
    <cfRule type="expression" priority="715" aboveAverage="0" equalAverage="0" bottom="0" percent="0" rank="0" text="" dxfId="10">
      <formula>IFERROR(AND(IF(AX29/AX$2*100&gt;=Greenthreshold,1,""),(ColorTable="yes")),"")</formula>
    </cfRule>
  </conditionalFormatting>
  <conditionalFormatting sqref="AX30">
    <cfRule type="expression" priority="716" aboveAverage="0" equalAverage="0" bottom="0" percent="0" rank="0" text="" dxfId="8">
      <formula>IFERROR(AND(IF(AX30/AX$2*100&lt;Yellowthreshold,1,""),(ColorTable="yes"),IF(AX30&lt;&gt;"",1,0)),"")</formula>
    </cfRule>
    <cfRule type="expression" priority="717" aboveAverage="0" equalAverage="0" bottom="0" percent="0" rank="0" text="" dxfId="9">
      <formula>IFERROR(AND(IF(AX30/AX$2*100&lt;Greenthreshold,1,""),IF(AX30/AX$2*100&gt;=Yellowthreshold,1,""),(ColorTable="yes"),AX30&lt;&gt;""),"")</formula>
    </cfRule>
    <cfRule type="expression" priority="718" aboveAverage="0" equalAverage="0" bottom="0" percent="0" rank="0" text="" dxfId="10">
      <formula>IFERROR(AND(IF(AX30/AX$2*100&gt;=Greenthreshold,1,""),(ColorTable="yes")),"")</formula>
    </cfRule>
  </conditionalFormatting>
  <conditionalFormatting sqref="AX31">
    <cfRule type="expression" priority="719" aboveAverage="0" equalAverage="0" bottom="0" percent="0" rank="0" text="" dxfId="8">
      <formula>IFERROR(AND(IF(AX31/AX$2*100&lt;Yellowthreshold,1,""),(ColorTable="yes"),IF(AX31&lt;&gt;"",1,0)),"")</formula>
    </cfRule>
    <cfRule type="expression" priority="720" aboveAverage="0" equalAverage="0" bottom="0" percent="0" rank="0" text="" dxfId="9">
      <formula>IFERROR(AND(IF(AX31/AX$2*100&lt;Greenthreshold,1,""),IF(AX31/AX$2*100&gt;=Yellowthreshold,1,""),(ColorTable="yes"),AX31&lt;&gt;""),"")</formula>
    </cfRule>
    <cfRule type="expression" priority="721" aboveAverage="0" equalAverage="0" bottom="0" percent="0" rank="0" text="" dxfId="10">
      <formula>IFERROR(AND(IF(AX31/AX$2*100&gt;=Greenthreshold,1,""),(ColorTable="yes")),"")</formula>
    </cfRule>
  </conditionalFormatting>
  <conditionalFormatting sqref="AX32">
    <cfRule type="expression" priority="722" aboveAverage="0" equalAverage="0" bottom="0" percent="0" rank="0" text="" dxfId="8">
      <formula>IFERROR(AND(IF(AX32/AX$2*100&lt;Yellowthreshold,1,""),(ColorTable="yes"),IF(AX32&lt;&gt;"",1,0)),"")</formula>
    </cfRule>
    <cfRule type="expression" priority="723" aboveAverage="0" equalAverage="0" bottom="0" percent="0" rank="0" text="" dxfId="9">
      <formula>IFERROR(AND(IF(AX32/AX$2*100&lt;Greenthreshold,1,""),IF(AX32/AX$2*100&gt;=Yellowthreshold,1,""),(ColorTable="yes"),AX32&lt;&gt;""),"")</formula>
    </cfRule>
    <cfRule type="expression" priority="724" aboveAverage="0" equalAverage="0" bottom="0" percent="0" rank="0" text="" dxfId="10">
      <formula>IFERROR(AND(IF(AX32/AX$2*100&gt;=Greenthreshold,1,""),(ColorTable="yes")),"")</formula>
    </cfRule>
  </conditionalFormatting>
  <conditionalFormatting sqref="AX34">
    <cfRule type="expression" priority="725" aboveAverage="0" equalAverage="0" bottom="0" percent="0" rank="0" text="" dxfId="8">
      <formula>IFERROR(AND(IF(AX34/AX$2*100&lt;Yellowthreshold,1,""),(ColorTable="yes"),IF(AX34&lt;&gt;"",1,0)),"")</formula>
    </cfRule>
    <cfRule type="expression" priority="726" aboveAverage="0" equalAverage="0" bottom="0" percent="0" rank="0" text="" dxfId="9">
      <formula>IFERROR(AND(IF(AX34/AX$2*100&lt;Greenthreshold,1,""),IF(AX34/AX$2*100&gt;=Yellowthreshold,1,""),(ColorTable="yes"),AX34&lt;&gt;""),"")</formula>
    </cfRule>
    <cfRule type="expression" priority="727" aboveAverage="0" equalAverage="0" bottom="0" percent="0" rank="0" text="" dxfId="10">
      <formula>IFERROR(AND(IF(AX34/AX$2*100&gt;=Greenthreshold,1,""),(ColorTable="yes")),"")</formula>
    </cfRule>
  </conditionalFormatting>
  <conditionalFormatting sqref="AX35">
    <cfRule type="expression" priority="728" aboveAverage="0" equalAverage="0" bottom="0" percent="0" rank="0" text="" dxfId="8">
      <formula>IFERROR(AND(IF(AX35/AX$2*100&lt;Yellowthreshold,1,""),(ColorTable="yes"),IF(AX35&lt;&gt;"",1,0)),"")</formula>
    </cfRule>
    <cfRule type="expression" priority="729" aboveAverage="0" equalAverage="0" bottom="0" percent="0" rank="0" text="" dxfId="9">
      <formula>IFERROR(AND(IF(AX35/AX$2*100&lt;Greenthreshold,1,""),IF(AX35/AX$2*100&gt;=Yellowthreshold,1,""),(ColorTable="yes"),AX35&lt;&gt;""),"")</formula>
    </cfRule>
    <cfRule type="expression" priority="730" aboveAverage="0" equalAverage="0" bottom="0" percent="0" rank="0" text="" dxfId="10">
      <formula>IFERROR(AND(IF(AX35/AX$2*100&gt;=Greenthreshold,1,""),(ColorTable="yes")),"")</formula>
    </cfRule>
  </conditionalFormatting>
  <conditionalFormatting sqref="AX36">
    <cfRule type="expression" priority="731" aboveAverage="0" equalAverage="0" bottom="0" percent="0" rank="0" text="" dxfId="8">
      <formula>IFERROR(AND(IF(AX36/AX$2*100&lt;Yellowthreshold,1,""),(ColorTable="yes"),IF(AX36&lt;&gt;"",1,0)),"")</formula>
    </cfRule>
    <cfRule type="expression" priority="732" aboveAverage="0" equalAverage="0" bottom="0" percent="0" rank="0" text="" dxfId="9">
      <formula>IFERROR(AND(IF(AX36/AX$2*100&lt;Greenthreshold,1,""),IF(AX36/AX$2*100&gt;=Yellowthreshold,1,""),(ColorTable="yes"),AX36&lt;&gt;""),"")</formula>
    </cfRule>
    <cfRule type="expression" priority="733" aboveAverage="0" equalAverage="0" bottom="0" percent="0" rank="0" text="" dxfId="10">
      <formula>IFERROR(AND(IF(AX36/AX$2*100&gt;=Greenthreshold,1,""),(ColorTable="yes")),"")</formula>
    </cfRule>
  </conditionalFormatting>
  <conditionalFormatting sqref="BA12">
    <cfRule type="expression" priority="734" aboveAverage="0" equalAverage="0" bottom="0" percent="0" rank="0" text="" dxfId="8">
      <formula>IFERROR(AND(IF(BA12/BA$2*100&lt;Yellowthreshold,1,""),(ColorTable="yes"),IF(BA12&lt;&gt;"",1,0)),"")</formula>
    </cfRule>
    <cfRule type="expression" priority="735" aboveAverage="0" equalAverage="0" bottom="0" percent="0" rank="0" text="" dxfId="9">
      <formula>IFERROR(AND(IF(BA12/BA$2*100&lt;Greenthreshold,1,""),IF(BA12/BA$2*100&gt;=Yellowthreshold,1,""),(ColorTable="yes"),BA12&lt;&gt;""),"")</formula>
    </cfRule>
    <cfRule type="expression" priority="736" aboveAverage="0" equalAverage="0" bottom="0" percent="0" rank="0" text="" dxfId="10">
      <formula>IFERROR(AND(IF(BA12/BA$2*100&gt;=Greenthreshold,1,""),(ColorTable="yes")),"")</formula>
    </cfRule>
  </conditionalFormatting>
  <conditionalFormatting sqref="BA13">
    <cfRule type="expression" priority="737" aboveAverage="0" equalAverage="0" bottom="0" percent="0" rank="0" text="" dxfId="8">
      <formula>IFERROR(AND(IF(BA13/BA$2*100&lt;Yellowthreshold,1,""),(ColorTable="yes"),IF(BA13&lt;&gt;"",1,0)),"")</formula>
    </cfRule>
    <cfRule type="expression" priority="738" aboveAverage="0" equalAverage="0" bottom="0" percent="0" rank="0" text="" dxfId="9">
      <formula>IFERROR(AND(IF(BA13/BA$2*100&lt;Greenthreshold,1,""),IF(BA13/BA$2*100&gt;=Yellowthreshold,1,""),(ColorTable="yes"),BA13&lt;&gt;""),"")</formula>
    </cfRule>
    <cfRule type="expression" priority="739" aboveAverage="0" equalAverage="0" bottom="0" percent="0" rank="0" text="" dxfId="10">
      <formula>IFERROR(AND(IF(BA13/BA$2*100&gt;=Greenthreshold,1,""),(ColorTable="yes")),"")</formula>
    </cfRule>
  </conditionalFormatting>
  <conditionalFormatting sqref="BA14">
    <cfRule type="expression" priority="740" aboveAverage="0" equalAverage="0" bottom="0" percent="0" rank="0" text="" dxfId="8">
      <formula>IFERROR(AND(IF(BA14/BA$2*100&lt;Yellowthreshold,1,""),(ColorTable="yes"),IF(BA14&lt;&gt;"",1,0)),"")</formula>
    </cfRule>
    <cfRule type="expression" priority="741" aboveAverage="0" equalAverage="0" bottom="0" percent="0" rank="0" text="" dxfId="9">
      <formula>IFERROR(AND(IF(BA14/BA$2*100&lt;Greenthreshold,1,""),IF(BA14/BA$2*100&gt;=Yellowthreshold,1,""),(ColorTable="yes"),BA14&lt;&gt;""),"")</formula>
    </cfRule>
    <cfRule type="expression" priority="742" aboveAverage="0" equalAverage="0" bottom="0" percent="0" rank="0" text="" dxfId="10">
      <formula>IFERROR(AND(IF(BA14/BA$2*100&gt;=Greenthreshold,1,""),(ColorTable="yes")),"")</formula>
    </cfRule>
  </conditionalFormatting>
  <conditionalFormatting sqref="BA15">
    <cfRule type="expression" priority="743" aboveAverage="0" equalAverage="0" bottom="0" percent="0" rank="0" text="" dxfId="8">
      <formula>IFERROR(AND(IF(BA15/BA$2*100&lt;Yellowthreshold,1,""),(ColorTable="yes"),IF(BA15&lt;&gt;"",1,0)),"")</formula>
    </cfRule>
    <cfRule type="expression" priority="744" aboveAverage="0" equalAverage="0" bottom="0" percent="0" rank="0" text="" dxfId="9">
      <formula>IFERROR(AND(IF(BA15/BA$2*100&lt;Greenthreshold,1,""),IF(BA15/BA$2*100&gt;=Yellowthreshold,1,""),(ColorTable="yes"),BA15&lt;&gt;""),"")</formula>
    </cfRule>
    <cfRule type="expression" priority="745" aboveAverage="0" equalAverage="0" bottom="0" percent="0" rank="0" text="" dxfId="10">
      <formula>IFERROR(AND(IF(BA15/BA$2*100&gt;=Greenthreshold,1,""),(ColorTable="yes")),"")</formula>
    </cfRule>
  </conditionalFormatting>
  <conditionalFormatting sqref="BA16">
    <cfRule type="expression" priority="746" aboveAverage="0" equalAverage="0" bottom="0" percent="0" rank="0" text="" dxfId="8">
      <formula>IFERROR(AND(IF(BA16/BA$2*100&lt;Yellowthreshold,1,""),(ColorTable="yes"),IF(BA16&lt;&gt;"",1,0)),"")</formula>
    </cfRule>
    <cfRule type="expression" priority="747" aboveAverage="0" equalAverage="0" bottom="0" percent="0" rank="0" text="" dxfId="9">
      <formula>IFERROR(AND(IF(BA16/BA$2*100&lt;Greenthreshold,1,""),IF(BA16/BA$2*100&gt;=Yellowthreshold,1,""),(ColorTable="yes"),BA16&lt;&gt;""),"")</formula>
    </cfRule>
    <cfRule type="expression" priority="748" aboveAverage="0" equalAverage="0" bottom="0" percent="0" rank="0" text="" dxfId="10">
      <formula>IFERROR(AND(IF(BA16/BA$2*100&gt;=Greenthreshold,1,""),(ColorTable="yes")),"")</formula>
    </cfRule>
  </conditionalFormatting>
  <conditionalFormatting sqref="BA17">
    <cfRule type="expression" priority="749" aboveAverage="0" equalAverage="0" bottom="0" percent="0" rank="0" text="" dxfId="8">
      <formula>IFERROR(AND(IF(BA17/BA$2*100&lt;Yellowthreshold,1,""),(ColorTable="yes"),IF(BA17&lt;&gt;"",1,0)),"")</formula>
    </cfRule>
    <cfRule type="expression" priority="750" aboveAverage="0" equalAverage="0" bottom="0" percent="0" rank="0" text="" dxfId="9">
      <formula>IFERROR(AND(IF(BA17/BA$2*100&lt;Greenthreshold,1,""),IF(BA17/BA$2*100&gt;=Yellowthreshold,1,""),(ColorTable="yes"),BA17&lt;&gt;""),"")</formula>
    </cfRule>
    <cfRule type="expression" priority="751" aboveAverage="0" equalAverage="0" bottom="0" percent="0" rank="0" text="" dxfId="10">
      <formula>IFERROR(AND(IF(BA17/BA$2*100&gt;=Greenthreshold,1,""),(ColorTable="yes")),"")</formula>
    </cfRule>
  </conditionalFormatting>
  <conditionalFormatting sqref="BA18">
    <cfRule type="expression" priority="752" aboveAverage="0" equalAverage="0" bottom="0" percent="0" rank="0" text="" dxfId="8">
      <formula>IFERROR(AND(IF(BA18/BA$2*100&lt;Yellowthreshold,1,""),(ColorTable="yes"),IF(BA18&lt;&gt;"",1,0)),"")</formula>
    </cfRule>
    <cfRule type="expression" priority="753" aboveAverage="0" equalAverage="0" bottom="0" percent="0" rank="0" text="" dxfId="9">
      <formula>IFERROR(AND(IF(BA18/BA$2*100&lt;Greenthreshold,1,""),IF(BA18/BA$2*100&gt;=Yellowthreshold,1,""),(ColorTable="yes"),BA18&lt;&gt;""),"")</formula>
    </cfRule>
    <cfRule type="expression" priority="754" aboveAverage="0" equalAverage="0" bottom="0" percent="0" rank="0" text="" dxfId="10">
      <formula>IFERROR(AND(IF(BA18/BA$2*100&gt;=Greenthreshold,1,""),(ColorTable="yes")),"")</formula>
    </cfRule>
  </conditionalFormatting>
  <conditionalFormatting sqref="BA21">
    <cfRule type="expression" priority="755" aboveAverage="0" equalAverage="0" bottom="0" percent="0" rank="0" text="" dxfId="8">
      <formula>IFERROR(AND(IF(BA21/BA$2*100&lt;Yellowthreshold,1,""),(ColorTable="yes"),IF(BA21&lt;&gt;"",1,0)),"")</formula>
    </cfRule>
    <cfRule type="expression" priority="756" aboveAverage="0" equalAverage="0" bottom="0" percent="0" rank="0" text="" dxfId="9">
      <formula>IFERROR(AND(IF(BA21/BA$2*100&lt;Greenthreshold,1,""),IF(BA21/BA$2*100&gt;=Yellowthreshold,1,""),(ColorTable="yes"),BA21&lt;&gt;""),"")</formula>
    </cfRule>
    <cfRule type="expression" priority="757" aboveAverage="0" equalAverage="0" bottom="0" percent="0" rank="0" text="" dxfId="10">
      <formula>IFERROR(AND(IF(BA21/BA$2*100&gt;=Greenthreshold,1,""),(ColorTable="yes")),"")</formula>
    </cfRule>
  </conditionalFormatting>
  <conditionalFormatting sqref="BA22">
    <cfRule type="expression" priority="758" aboveAverage="0" equalAverage="0" bottom="0" percent="0" rank="0" text="" dxfId="8">
      <formula>IFERROR(AND(IF(BA22/BA$2*100&lt;Yellowthreshold,1,""),(ColorTable="yes"),IF(BA22&lt;&gt;"",1,0)),"")</formula>
    </cfRule>
    <cfRule type="expression" priority="759" aboveAverage="0" equalAverage="0" bottom="0" percent="0" rank="0" text="" dxfId="9">
      <formula>IFERROR(AND(IF(BA22/BA$2*100&lt;Greenthreshold,1,""),IF(BA22/BA$2*100&gt;=Yellowthreshold,1,""),(ColorTable="yes"),BA22&lt;&gt;""),"")</formula>
    </cfRule>
    <cfRule type="expression" priority="760" aboveAverage="0" equalAverage="0" bottom="0" percent="0" rank="0" text="" dxfId="10">
      <formula>IFERROR(AND(IF(BA22/BA$2*100&gt;=Greenthreshold,1,""),(ColorTable="yes")),"")</formula>
    </cfRule>
  </conditionalFormatting>
  <conditionalFormatting sqref="BA23">
    <cfRule type="expression" priority="761" aboveAverage="0" equalAverage="0" bottom="0" percent="0" rank="0" text="" dxfId="8">
      <formula>IFERROR(AND(IF(BA23/BA$2*100&lt;Yellowthreshold,1,""),(ColorTable="yes"),IF(BA23&lt;&gt;"",1,0)),"")</formula>
    </cfRule>
    <cfRule type="expression" priority="762" aboveAverage="0" equalAverage="0" bottom="0" percent="0" rank="0" text="" dxfId="9">
      <formula>IFERROR(AND(IF(BA23/BA$2*100&lt;Greenthreshold,1,""),IF(BA23/BA$2*100&gt;=Yellowthreshold,1,""),(ColorTable="yes"),BA23&lt;&gt;""),"")</formula>
    </cfRule>
    <cfRule type="expression" priority="763" aboveAverage="0" equalAverage="0" bottom="0" percent="0" rank="0" text="" dxfId="10">
      <formula>IFERROR(AND(IF(BA23/BA$2*100&gt;=Greenthreshold,1,""),(ColorTable="yes")),"")</formula>
    </cfRule>
  </conditionalFormatting>
  <conditionalFormatting sqref="BA24">
    <cfRule type="expression" priority="764" aboveAverage="0" equalAverage="0" bottom="0" percent="0" rank="0" text="" dxfId="8">
      <formula>IFERROR(AND(IF(BA24/BA$2*100&lt;Yellowthreshold,1,""),(ColorTable="yes"),IF(BA24&lt;&gt;"",1,0)),"")</formula>
    </cfRule>
    <cfRule type="expression" priority="765" aboveAverage="0" equalAverage="0" bottom="0" percent="0" rank="0" text="" dxfId="9">
      <formula>IFERROR(AND(IF(BA24/BA$2*100&lt;Greenthreshold,1,""),IF(BA24/BA$2*100&gt;=Yellowthreshold,1,""),(ColorTable="yes"),BA24&lt;&gt;""),"")</formula>
    </cfRule>
    <cfRule type="expression" priority="766" aboveAverage="0" equalAverage="0" bottom="0" percent="0" rank="0" text="" dxfId="10">
      <formula>IFERROR(AND(IF(BA24/BA$2*100&gt;=Greenthreshold,1,""),(ColorTable="yes")),"")</formula>
    </cfRule>
  </conditionalFormatting>
  <conditionalFormatting sqref="BA25">
    <cfRule type="expression" priority="767" aboveAverage="0" equalAverage="0" bottom="0" percent="0" rank="0" text="" dxfId="8">
      <formula>IFERROR(AND(IF(BA25/BA$2*100&lt;Yellowthreshold,1,""),(ColorTable="yes"),IF(BA25&lt;&gt;"",1,0)),"")</formula>
    </cfRule>
    <cfRule type="expression" priority="768" aboveAverage="0" equalAverage="0" bottom="0" percent="0" rank="0" text="" dxfId="9">
      <formula>IFERROR(AND(IF(BA25/BA$2*100&lt;Greenthreshold,1,""),IF(BA25/BA$2*100&gt;=Yellowthreshold,1,""),(ColorTable="yes"),BA25&lt;&gt;""),"")</formula>
    </cfRule>
    <cfRule type="expression" priority="769" aboveAverage="0" equalAverage="0" bottom="0" percent="0" rank="0" text="" dxfId="10">
      <formula>IFERROR(AND(IF(BA25/BA$2*100&gt;=Greenthreshold,1,""),(ColorTable="yes")),"")</formula>
    </cfRule>
  </conditionalFormatting>
  <conditionalFormatting sqref="BA26">
    <cfRule type="expression" priority="770" aboveAverage="0" equalAverage="0" bottom="0" percent="0" rank="0" text="" dxfId="8">
      <formula>IFERROR(AND(IF(BA26/BA$2*100&lt;Yellowthreshold,1,""),(ColorTable="yes"),IF(BA26&lt;&gt;"",1,0)),"")</formula>
    </cfRule>
    <cfRule type="expression" priority="771" aboveAverage="0" equalAverage="0" bottom="0" percent="0" rank="0" text="" dxfId="9">
      <formula>IFERROR(AND(IF(BA26/BA$2*100&lt;Greenthreshold,1,""),IF(BA26/BA$2*100&gt;=Yellowthreshold,1,""),(ColorTable="yes"),BA26&lt;&gt;""),"")</formula>
    </cfRule>
    <cfRule type="expression" priority="772" aboveAverage="0" equalAverage="0" bottom="0" percent="0" rank="0" text="" dxfId="10">
      <formula>IFERROR(AND(IF(BA26/BA$2*100&gt;=Greenthreshold,1,""),(ColorTable="yes")),"")</formula>
    </cfRule>
  </conditionalFormatting>
  <conditionalFormatting sqref="BA29">
    <cfRule type="expression" priority="773" aboveAverage="0" equalAverage="0" bottom="0" percent="0" rank="0" text="" dxfId="8">
      <formula>IFERROR(AND(IF(BA29/BA$2*100&lt;Yellowthreshold,1,""),(ColorTable="yes"),IF(BA29&lt;&gt;"",1,0)),"")</formula>
    </cfRule>
    <cfRule type="expression" priority="774" aboveAverage="0" equalAverage="0" bottom="0" percent="0" rank="0" text="" dxfId="9">
      <formula>IFERROR(AND(IF(BA29/BA$2*100&lt;Greenthreshold,1,""),IF(BA29/BA$2*100&gt;=Yellowthreshold,1,""),(ColorTable="yes"),BA29&lt;&gt;""),"")</formula>
    </cfRule>
    <cfRule type="expression" priority="775" aboveAverage="0" equalAverage="0" bottom="0" percent="0" rank="0" text="" dxfId="10">
      <formula>IFERROR(AND(IF(BA29/BA$2*100&gt;=Greenthreshold,1,""),(ColorTable="yes")),"")</formula>
    </cfRule>
  </conditionalFormatting>
  <conditionalFormatting sqref="BA30">
    <cfRule type="expression" priority="776" aboveAverage="0" equalAverage="0" bottom="0" percent="0" rank="0" text="" dxfId="8">
      <formula>IFERROR(AND(IF(BA30/BA$2*100&lt;Yellowthreshold,1,""),(ColorTable="yes"),IF(BA30&lt;&gt;"",1,0)),"")</formula>
    </cfRule>
    <cfRule type="expression" priority="777" aboveAverage="0" equalAverage="0" bottom="0" percent="0" rank="0" text="" dxfId="9">
      <formula>IFERROR(AND(IF(BA30/BA$2*100&lt;Greenthreshold,1,""),IF(BA30/BA$2*100&gt;=Yellowthreshold,1,""),(ColorTable="yes"),BA30&lt;&gt;""),"")</formula>
    </cfRule>
    <cfRule type="expression" priority="778" aboveAverage="0" equalAverage="0" bottom="0" percent="0" rank="0" text="" dxfId="10">
      <formula>IFERROR(AND(IF(BA30/BA$2*100&gt;=Greenthreshold,1,""),(ColorTable="yes")),"")</formula>
    </cfRule>
  </conditionalFormatting>
  <conditionalFormatting sqref="BA31">
    <cfRule type="expression" priority="779" aboveAverage="0" equalAverage="0" bottom="0" percent="0" rank="0" text="" dxfId="8">
      <formula>IFERROR(AND(IF(BA31/BA$2*100&lt;Yellowthreshold,1,""),(ColorTable="yes"),IF(BA31&lt;&gt;"",1,0)),"")</formula>
    </cfRule>
    <cfRule type="expression" priority="780" aboveAverage="0" equalAverage="0" bottom="0" percent="0" rank="0" text="" dxfId="9">
      <formula>IFERROR(AND(IF(BA31/BA$2*100&lt;Greenthreshold,1,""),IF(BA31/BA$2*100&gt;=Yellowthreshold,1,""),(ColorTable="yes"),BA31&lt;&gt;""),"")</formula>
    </cfRule>
    <cfRule type="expression" priority="781" aboveAverage="0" equalAverage="0" bottom="0" percent="0" rank="0" text="" dxfId="10">
      <formula>IFERROR(AND(IF(BA31/BA$2*100&gt;=Greenthreshold,1,""),(ColorTable="yes")),"")</formula>
    </cfRule>
  </conditionalFormatting>
  <conditionalFormatting sqref="BA32">
    <cfRule type="expression" priority="782" aboveAverage="0" equalAverage="0" bottom="0" percent="0" rank="0" text="" dxfId="8">
      <formula>IFERROR(AND(IF(BA32/BA$2*100&lt;Yellowthreshold,1,""),(ColorTable="yes"),IF(BA32&lt;&gt;"",1,0)),"")</formula>
    </cfRule>
    <cfRule type="expression" priority="783" aboveAverage="0" equalAverage="0" bottom="0" percent="0" rank="0" text="" dxfId="9">
      <formula>IFERROR(AND(IF(BA32/BA$2*100&lt;Greenthreshold,1,""),IF(BA32/BA$2*100&gt;=Yellowthreshold,1,""),(ColorTable="yes"),BA32&lt;&gt;""),"")</formula>
    </cfRule>
    <cfRule type="expression" priority="784" aboveAverage="0" equalAverage="0" bottom="0" percent="0" rank="0" text="" dxfId="10">
      <formula>IFERROR(AND(IF(BA32/BA$2*100&gt;=Greenthreshold,1,""),(ColorTable="yes")),"")</formula>
    </cfRule>
  </conditionalFormatting>
  <conditionalFormatting sqref="BA34">
    <cfRule type="expression" priority="785" aboveAverage="0" equalAverage="0" bottom="0" percent="0" rank="0" text="" dxfId="8">
      <formula>IFERROR(AND(IF(BA34/BA$2*100&lt;Yellowthreshold,1,""),(ColorTable="yes"),IF(BA34&lt;&gt;"",1,0)),"")</formula>
    </cfRule>
    <cfRule type="expression" priority="786" aboveAverage="0" equalAverage="0" bottom="0" percent="0" rank="0" text="" dxfId="9">
      <formula>IFERROR(AND(IF(BA34/BA$2*100&lt;Greenthreshold,1,""),IF(BA34/BA$2*100&gt;=Yellowthreshold,1,""),(ColorTable="yes"),BA34&lt;&gt;""),"")</formula>
    </cfRule>
    <cfRule type="expression" priority="787" aboveAverage="0" equalAverage="0" bottom="0" percent="0" rank="0" text="" dxfId="10">
      <formula>IFERROR(AND(IF(BA34/BA$2*100&gt;=Greenthreshold,1,""),(ColorTable="yes")),"")</formula>
    </cfRule>
  </conditionalFormatting>
  <conditionalFormatting sqref="BA35">
    <cfRule type="expression" priority="788" aboveAverage="0" equalAverage="0" bottom="0" percent="0" rank="0" text="" dxfId="8">
      <formula>IFERROR(AND(IF(BA35/BA$2*100&lt;Yellowthreshold,1,""),(ColorTable="yes"),IF(BA35&lt;&gt;"",1,0)),"")</formula>
    </cfRule>
    <cfRule type="expression" priority="789" aboveAverage="0" equalAverage="0" bottom="0" percent="0" rank="0" text="" dxfId="9">
      <formula>IFERROR(AND(IF(BA35/BA$2*100&lt;Greenthreshold,1,""),IF(BA35/BA$2*100&gt;=Yellowthreshold,1,""),(ColorTable="yes"),BA35&lt;&gt;""),"")</formula>
    </cfRule>
    <cfRule type="expression" priority="790" aboveAverage="0" equalAverage="0" bottom="0" percent="0" rank="0" text="" dxfId="10">
      <formula>IFERROR(AND(IF(BA35/BA$2*100&gt;=Greenthreshold,1,""),(ColorTable="yes")),"")</formula>
    </cfRule>
  </conditionalFormatting>
  <conditionalFormatting sqref="BA36">
    <cfRule type="expression" priority="791" aboveAverage="0" equalAverage="0" bottom="0" percent="0" rank="0" text="" dxfId="8">
      <formula>IFERROR(AND(IF(BA36/BA$2*100&lt;Yellowthreshold,1,""),(ColorTable="yes"),IF(BA36&lt;&gt;"",1,0)),"")</formula>
    </cfRule>
    <cfRule type="expression" priority="792" aboveAverage="0" equalAverage="0" bottom="0" percent="0" rank="0" text="" dxfId="9">
      <formula>IFERROR(AND(IF(BA36/BA$2*100&lt;Greenthreshold,1,""),IF(BA36/BA$2*100&gt;=Yellowthreshold,1,""),(ColorTable="yes"),BA36&lt;&gt;""),"")</formula>
    </cfRule>
    <cfRule type="expression" priority="793" aboveAverage="0" equalAverage="0" bottom="0" percent="0" rank="0" text="" dxfId="10">
      <formula>IFERROR(AND(IF(BA36/BA$2*100&gt;=Greenthreshold,1,""),(ColorTable="yes")),"")</formula>
    </cfRule>
  </conditionalFormatting>
  <conditionalFormatting sqref="BD12">
    <cfRule type="expression" priority="794" aboveAverage="0" equalAverage="0" bottom="0" percent="0" rank="0" text="" dxfId="8">
      <formula>IFERROR(AND(IF(BD12/BD$2*100&lt;Yellowthreshold,1,""),(ColorTable="yes"),IF(BD12&lt;&gt;"",1,0)),"")</formula>
    </cfRule>
    <cfRule type="expression" priority="795" aboveAverage="0" equalAverage="0" bottom="0" percent="0" rank="0" text="" dxfId="9">
      <formula>IFERROR(AND(IF(BD12/BD$2*100&lt;Greenthreshold,1,""),IF(BD12/BD$2*100&gt;=Yellowthreshold,1,""),(ColorTable="yes"),BD12&lt;&gt;""),"")</formula>
    </cfRule>
    <cfRule type="expression" priority="796" aboveAverage="0" equalAverage="0" bottom="0" percent="0" rank="0" text="" dxfId="10">
      <formula>IFERROR(AND(IF(BD12/BD$2*100&gt;=Greenthreshold,1,""),(ColorTable="yes")),"")</formula>
    </cfRule>
  </conditionalFormatting>
  <conditionalFormatting sqref="BD13">
    <cfRule type="expression" priority="797" aboveAverage="0" equalAverage="0" bottom="0" percent="0" rank="0" text="" dxfId="8">
      <formula>IFERROR(AND(IF(BD13/BD$2*100&lt;Yellowthreshold,1,""),(ColorTable="yes"),IF(BD13&lt;&gt;"",1,0)),"")</formula>
    </cfRule>
    <cfRule type="expression" priority="798" aboveAverage="0" equalAverage="0" bottom="0" percent="0" rank="0" text="" dxfId="9">
      <formula>IFERROR(AND(IF(BD13/BD$2*100&lt;Greenthreshold,1,""),IF(BD13/BD$2*100&gt;=Yellowthreshold,1,""),(ColorTable="yes"),BD13&lt;&gt;""),"")</formula>
    </cfRule>
    <cfRule type="expression" priority="799" aboveAverage="0" equalAverage="0" bottom="0" percent="0" rank="0" text="" dxfId="10">
      <formula>IFERROR(AND(IF(BD13/BD$2*100&gt;=Greenthreshold,1,""),(ColorTable="yes")),"")</formula>
    </cfRule>
  </conditionalFormatting>
  <conditionalFormatting sqref="BD14">
    <cfRule type="expression" priority="800" aboveAverage="0" equalAverage="0" bottom="0" percent="0" rank="0" text="" dxfId="8">
      <formula>IFERROR(AND(IF(BD14/BD$2*100&lt;Yellowthreshold,1,""),(ColorTable="yes"),IF(BD14&lt;&gt;"",1,0)),"")</formula>
    </cfRule>
    <cfRule type="expression" priority="801" aboveAverage="0" equalAverage="0" bottom="0" percent="0" rank="0" text="" dxfId="9">
      <formula>IFERROR(AND(IF(BD14/BD$2*100&lt;Greenthreshold,1,""),IF(BD14/BD$2*100&gt;=Yellowthreshold,1,""),(ColorTable="yes"),BD14&lt;&gt;""),"")</formula>
    </cfRule>
    <cfRule type="expression" priority="802" aboveAverage="0" equalAverage="0" bottom="0" percent="0" rank="0" text="" dxfId="10">
      <formula>IFERROR(AND(IF(BD14/BD$2*100&gt;=Greenthreshold,1,""),(ColorTable="yes")),"")</formula>
    </cfRule>
  </conditionalFormatting>
  <conditionalFormatting sqref="BD15">
    <cfRule type="expression" priority="803" aboveAverage="0" equalAverage="0" bottom="0" percent="0" rank="0" text="" dxfId="8">
      <formula>IFERROR(AND(IF(BD15/BD$2*100&lt;Yellowthreshold,1,""),(ColorTable="yes"),IF(BD15&lt;&gt;"",1,0)),"")</formula>
    </cfRule>
    <cfRule type="expression" priority="804" aboveAverage="0" equalAverage="0" bottom="0" percent="0" rank="0" text="" dxfId="9">
      <formula>IFERROR(AND(IF(BD15/BD$2*100&lt;Greenthreshold,1,""),IF(BD15/BD$2*100&gt;=Yellowthreshold,1,""),(ColorTable="yes"),BD15&lt;&gt;""),"")</formula>
    </cfRule>
    <cfRule type="expression" priority="805" aboveAverage="0" equalAverage="0" bottom="0" percent="0" rank="0" text="" dxfId="10">
      <formula>IFERROR(AND(IF(BD15/BD$2*100&gt;=Greenthreshold,1,""),(ColorTable="yes")),"")</formula>
    </cfRule>
  </conditionalFormatting>
  <conditionalFormatting sqref="BD16">
    <cfRule type="expression" priority="806" aboveAverage="0" equalAverage="0" bottom="0" percent="0" rank="0" text="" dxfId="8">
      <formula>IFERROR(AND(IF(BD16/BD$2*100&lt;Yellowthreshold,1,""),(ColorTable="yes"),IF(BD16&lt;&gt;"",1,0)),"")</formula>
    </cfRule>
    <cfRule type="expression" priority="807" aboveAverage="0" equalAverage="0" bottom="0" percent="0" rank="0" text="" dxfId="9">
      <formula>IFERROR(AND(IF(BD16/BD$2*100&lt;Greenthreshold,1,""),IF(BD16/BD$2*100&gt;=Yellowthreshold,1,""),(ColorTable="yes"),BD16&lt;&gt;""),"")</formula>
    </cfRule>
    <cfRule type="expression" priority="808" aboveAverage="0" equalAverage="0" bottom="0" percent="0" rank="0" text="" dxfId="10">
      <formula>IFERROR(AND(IF(BD16/BD$2*100&gt;=Greenthreshold,1,""),(ColorTable="yes")),"")</formula>
    </cfRule>
  </conditionalFormatting>
  <conditionalFormatting sqref="BD17">
    <cfRule type="expression" priority="809" aboveAverage="0" equalAverage="0" bottom="0" percent="0" rank="0" text="" dxfId="8">
      <formula>IFERROR(AND(IF(BD17/BD$2*100&lt;Yellowthreshold,1,""),(ColorTable="yes"),IF(BD17&lt;&gt;"",1,0)),"")</formula>
    </cfRule>
    <cfRule type="expression" priority="810" aboveAverage="0" equalAverage="0" bottom="0" percent="0" rank="0" text="" dxfId="9">
      <formula>IFERROR(AND(IF(BD17/BD$2*100&lt;Greenthreshold,1,""),IF(BD17/BD$2*100&gt;=Yellowthreshold,1,""),(ColorTable="yes"),BD17&lt;&gt;""),"")</formula>
    </cfRule>
    <cfRule type="expression" priority="811" aboveAverage="0" equalAverage="0" bottom="0" percent="0" rank="0" text="" dxfId="10">
      <formula>IFERROR(AND(IF(BD17/BD$2*100&gt;=Greenthreshold,1,""),(ColorTable="yes")),"")</formula>
    </cfRule>
  </conditionalFormatting>
  <conditionalFormatting sqref="BD18">
    <cfRule type="expression" priority="812" aboveAverage="0" equalAverage="0" bottom="0" percent="0" rank="0" text="" dxfId="8">
      <formula>IFERROR(AND(IF(BD18/BD$2*100&lt;Yellowthreshold,1,""),(ColorTable="yes"),IF(BD18&lt;&gt;"",1,0)),"")</formula>
    </cfRule>
    <cfRule type="expression" priority="813" aboveAverage="0" equalAverage="0" bottom="0" percent="0" rank="0" text="" dxfId="9">
      <formula>IFERROR(AND(IF(BD18/BD$2*100&lt;Greenthreshold,1,""),IF(BD18/BD$2*100&gt;=Yellowthreshold,1,""),(ColorTable="yes"),BD18&lt;&gt;""),"")</formula>
    </cfRule>
    <cfRule type="expression" priority="814" aboveAverage="0" equalAverage="0" bottom="0" percent="0" rank="0" text="" dxfId="10">
      <formula>IFERROR(AND(IF(BD18/BD$2*100&gt;=Greenthreshold,1,""),(ColorTable="yes")),"")</formula>
    </cfRule>
  </conditionalFormatting>
  <conditionalFormatting sqref="BD19">
    <cfRule type="expression" priority="815" aboveAverage="0" equalAverage="0" bottom="0" percent="0" rank="0" text="" dxfId="8">
      <formula>IFERROR(AND(IF(BD19/BD$2*100&lt;Yellowthreshold,1,""),(ColorTable="yes"),IF(BD19&lt;&gt;"",1,0)),"")</formula>
    </cfRule>
    <cfRule type="expression" priority="816" aboveAverage="0" equalAverage="0" bottom="0" percent="0" rank="0" text="" dxfId="9">
      <formula>IFERROR(AND(IF(BD19/BD$2*100&lt;Greenthreshold,1,""),IF(BD19/BD$2*100&gt;=Yellowthreshold,1,""),(ColorTable="yes"),BD19&lt;&gt;""),"")</formula>
    </cfRule>
    <cfRule type="expression" priority="817" aboveAverage="0" equalAverage="0" bottom="0" percent="0" rank="0" text="" dxfId="10">
      <formula>IFERROR(AND(IF(BD19/BD$2*100&gt;=Greenthreshold,1,""),(ColorTable="yes")),"")</formula>
    </cfRule>
  </conditionalFormatting>
  <conditionalFormatting sqref="BD21">
    <cfRule type="expression" priority="818" aboveAverage="0" equalAverage="0" bottom="0" percent="0" rank="0" text="" dxfId="8">
      <formula>IFERROR(AND(IF(BD21/BD$2*100&lt;Yellowthreshold,1,""),(ColorTable="yes"),IF(BD21&lt;&gt;"",1,0)),"")</formula>
    </cfRule>
    <cfRule type="expression" priority="819" aboveAverage="0" equalAverage="0" bottom="0" percent="0" rank="0" text="" dxfId="9">
      <formula>IFERROR(AND(IF(BD21/BD$2*100&lt;Greenthreshold,1,""),IF(BD21/BD$2*100&gt;=Yellowthreshold,1,""),(ColorTable="yes"),BD21&lt;&gt;""),"")</formula>
    </cfRule>
    <cfRule type="expression" priority="820" aboveAverage="0" equalAverage="0" bottom="0" percent="0" rank="0" text="" dxfId="10">
      <formula>IFERROR(AND(IF(BD21/BD$2*100&gt;=Greenthreshold,1,""),(ColorTable="yes")),"")</formula>
    </cfRule>
  </conditionalFormatting>
  <conditionalFormatting sqref="BD22">
    <cfRule type="expression" priority="821" aboveAverage="0" equalAverage="0" bottom="0" percent="0" rank="0" text="" dxfId="8">
      <formula>IFERROR(AND(IF(BD22/BD$2*100&lt;Yellowthreshold,1,""),(ColorTable="yes"),IF(BD22&lt;&gt;"",1,0)),"")</formula>
    </cfRule>
    <cfRule type="expression" priority="822" aboveAverage="0" equalAverage="0" bottom="0" percent="0" rank="0" text="" dxfId="9">
      <formula>IFERROR(AND(IF(BD22/BD$2*100&lt;Greenthreshold,1,""),IF(BD22/BD$2*100&gt;=Yellowthreshold,1,""),(ColorTable="yes"),BD22&lt;&gt;""),"")</formula>
    </cfRule>
    <cfRule type="expression" priority="823" aboveAverage="0" equalAverage="0" bottom="0" percent="0" rank="0" text="" dxfId="10">
      <formula>IFERROR(AND(IF(BD22/BD$2*100&gt;=Greenthreshold,1,""),(ColorTable="yes")),"")</formula>
    </cfRule>
  </conditionalFormatting>
  <conditionalFormatting sqref="BD23">
    <cfRule type="expression" priority="824" aboveAverage="0" equalAverage="0" bottom="0" percent="0" rank="0" text="" dxfId="8">
      <formula>IFERROR(AND(IF(BD23/BD$2*100&lt;Yellowthreshold,1,""),(ColorTable="yes"),IF(BD23&lt;&gt;"",1,0)),"")</formula>
    </cfRule>
    <cfRule type="expression" priority="825" aboveAverage="0" equalAverage="0" bottom="0" percent="0" rank="0" text="" dxfId="9">
      <formula>IFERROR(AND(IF(BD23/BD$2*100&lt;Greenthreshold,1,""),IF(BD23/BD$2*100&gt;=Yellowthreshold,1,""),(ColorTable="yes"),BD23&lt;&gt;""),"")</formula>
    </cfRule>
    <cfRule type="expression" priority="826" aboveAverage="0" equalAverage="0" bottom="0" percent="0" rank="0" text="" dxfId="10">
      <formula>IFERROR(AND(IF(BD23/BD$2*100&gt;=Greenthreshold,1,""),(ColorTable="yes")),"")</formula>
    </cfRule>
  </conditionalFormatting>
  <conditionalFormatting sqref="BD24">
    <cfRule type="expression" priority="827" aboveAverage="0" equalAverage="0" bottom="0" percent="0" rank="0" text="" dxfId="8">
      <formula>IFERROR(AND(IF(BD24/BD$2*100&lt;Yellowthreshold,1,""),(ColorTable="yes"),IF(BD24&lt;&gt;"",1,0)),"")</formula>
    </cfRule>
    <cfRule type="expression" priority="828" aboveAverage="0" equalAverage="0" bottom="0" percent="0" rank="0" text="" dxfId="9">
      <formula>IFERROR(AND(IF(BD24/BD$2*100&lt;Greenthreshold,1,""),IF(BD24/BD$2*100&gt;=Yellowthreshold,1,""),(ColorTable="yes"),BD24&lt;&gt;""),"")</formula>
    </cfRule>
    <cfRule type="expression" priority="829" aboveAverage="0" equalAverage="0" bottom="0" percent="0" rank="0" text="" dxfId="10">
      <formula>IFERROR(AND(IF(BD24/BD$2*100&gt;=Greenthreshold,1,""),(ColorTable="yes")),"")</formula>
    </cfRule>
  </conditionalFormatting>
  <conditionalFormatting sqref="BD25">
    <cfRule type="expression" priority="830" aboveAverage="0" equalAverage="0" bottom="0" percent="0" rank="0" text="" dxfId="8">
      <formula>IFERROR(AND(IF(BD25/BD$2*100&lt;Yellowthreshold,1,""),(ColorTable="yes"),IF(BD25&lt;&gt;"",1,0)),"")</formula>
    </cfRule>
    <cfRule type="expression" priority="831" aboveAverage="0" equalAverage="0" bottom="0" percent="0" rank="0" text="" dxfId="9">
      <formula>IFERROR(AND(IF(BD25/BD$2*100&lt;Greenthreshold,1,""),IF(BD25/BD$2*100&gt;=Yellowthreshold,1,""),(ColorTable="yes"),BD25&lt;&gt;""),"")</formula>
    </cfRule>
    <cfRule type="expression" priority="832" aboveAverage="0" equalAverage="0" bottom="0" percent="0" rank="0" text="" dxfId="10">
      <formula>IFERROR(AND(IF(BD25/BD$2*100&gt;=Greenthreshold,1,""),(ColorTable="yes")),"")</formula>
    </cfRule>
  </conditionalFormatting>
  <conditionalFormatting sqref="BD26">
    <cfRule type="expression" priority="833" aboveAverage="0" equalAverage="0" bottom="0" percent="0" rank="0" text="" dxfId="8">
      <formula>IFERROR(AND(IF(BD26/BD$2*100&lt;Yellowthreshold,1,""),(ColorTable="yes"),IF(BD26&lt;&gt;"",1,0)),"")</formula>
    </cfRule>
    <cfRule type="expression" priority="834" aboveAverage="0" equalAverage="0" bottom="0" percent="0" rank="0" text="" dxfId="9">
      <formula>IFERROR(AND(IF(BD26/BD$2*100&lt;Greenthreshold,1,""),IF(BD26/BD$2*100&gt;=Yellowthreshold,1,""),(ColorTable="yes"),BD26&lt;&gt;""),"")</formula>
    </cfRule>
    <cfRule type="expression" priority="835" aboveAverage="0" equalAverage="0" bottom="0" percent="0" rank="0" text="" dxfId="10">
      <formula>IFERROR(AND(IF(BD26/BD$2*100&gt;=Greenthreshold,1,""),(ColorTable="yes")),"")</formula>
    </cfRule>
  </conditionalFormatting>
  <conditionalFormatting sqref="BD27">
    <cfRule type="expression" priority="836" aboveAverage="0" equalAverage="0" bottom="0" percent="0" rank="0" text="" dxfId="8">
      <formula>IFERROR(AND(IF(BD27/BD$2*100&lt;Yellowthreshold,1,""),(ColorTable="yes"),IF(BD27&lt;&gt;"",1,0)),"")</formula>
    </cfRule>
    <cfRule type="expression" priority="837" aboveAverage="0" equalAverage="0" bottom="0" percent="0" rank="0" text="" dxfId="9">
      <formula>IFERROR(AND(IF(BD27/BD$2*100&lt;Greenthreshold,1,""),IF(BD27/BD$2*100&gt;=Yellowthreshold,1,""),(ColorTable="yes"),BD27&lt;&gt;""),"")</formula>
    </cfRule>
    <cfRule type="expression" priority="838" aboveAverage="0" equalAverage="0" bottom="0" percent="0" rank="0" text="" dxfId="10">
      <formula>IFERROR(AND(IF(BD27/BD$2*100&gt;=Greenthreshold,1,""),(ColorTable="yes")),"")</formula>
    </cfRule>
  </conditionalFormatting>
  <conditionalFormatting sqref="BD28">
    <cfRule type="expression" priority="839" aboveAverage="0" equalAverage="0" bottom="0" percent="0" rank="0" text="" dxfId="8">
      <formula>IFERROR(AND(IF(BD28/BD$2*100&lt;Yellowthreshold,1,""),(ColorTable="yes"),IF(BD28&lt;&gt;"",1,0)),"")</formula>
    </cfRule>
    <cfRule type="expression" priority="840" aboveAverage="0" equalAverage="0" bottom="0" percent="0" rank="0" text="" dxfId="9">
      <formula>IFERROR(AND(IF(BD28/BD$2*100&lt;Greenthreshold,1,""),IF(BD28/BD$2*100&gt;=Yellowthreshold,1,""),(ColorTable="yes"),BD28&lt;&gt;""),"")</formula>
    </cfRule>
    <cfRule type="expression" priority="841" aboveAverage="0" equalAverage="0" bottom="0" percent="0" rank="0" text="" dxfId="10">
      <formula>IFERROR(AND(IF(BD28/BD$2*100&gt;=Greenthreshold,1,""),(ColorTable="yes")),"")</formula>
    </cfRule>
  </conditionalFormatting>
  <conditionalFormatting sqref="BD29">
    <cfRule type="expression" priority="842" aboveAverage="0" equalAverage="0" bottom="0" percent="0" rank="0" text="" dxfId="8">
      <formula>IFERROR(AND(IF(BD29/BD$2*100&lt;Yellowthreshold,1,""),(ColorTable="yes"),IF(BD29&lt;&gt;"",1,0)),"")</formula>
    </cfRule>
    <cfRule type="expression" priority="843" aboveAverage="0" equalAverage="0" bottom="0" percent="0" rank="0" text="" dxfId="9">
      <formula>IFERROR(AND(IF(BD29/BD$2*100&lt;Greenthreshold,1,""),IF(BD29/BD$2*100&gt;=Yellowthreshold,1,""),(ColorTable="yes"),BD29&lt;&gt;""),"")</formula>
    </cfRule>
    <cfRule type="expression" priority="844" aboveAverage="0" equalAverage="0" bottom="0" percent="0" rank="0" text="" dxfId="10">
      <formula>IFERROR(AND(IF(BD29/BD$2*100&gt;=Greenthreshold,1,""),(ColorTable="yes")),"")</formula>
    </cfRule>
  </conditionalFormatting>
  <conditionalFormatting sqref="BD30">
    <cfRule type="expression" priority="845" aboveAverage="0" equalAverage="0" bottom="0" percent="0" rank="0" text="" dxfId="8">
      <formula>IFERROR(AND(IF(BD30/BD$2*100&lt;Yellowthreshold,1,""),(ColorTable="yes"),IF(BD30&lt;&gt;"",1,0)),"")</formula>
    </cfRule>
    <cfRule type="expression" priority="846" aboveAverage="0" equalAverage="0" bottom="0" percent="0" rank="0" text="" dxfId="9">
      <formula>IFERROR(AND(IF(BD30/BD$2*100&lt;Greenthreshold,1,""),IF(BD30/BD$2*100&gt;=Yellowthreshold,1,""),(ColorTable="yes"),BD30&lt;&gt;""),"")</formula>
    </cfRule>
    <cfRule type="expression" priority="847" aboveAverage="0" equalAverage="0" bottom="0" percent="0" rank="0" text="" dxfId="10">
      <formula>IFERROR(AND(IF(BD30/BD$2*100&gt;=Greenthreshold,1,""),(ColorTable="yes")),"")</formula>
    </cfRule>
  </conditionalFormatting>
  <conditionalFormatting sqref="BD31">
    <cfRule type="expression" priority="848" aboveAverage="0" equalAverage="0" bottom="0" percent="0" rank="0" text="" dxfId="8">
      <formula>IFERROR(AND(IF(BD31/BD$2*100&lt;Yellowthreshold,1,""),(ColorTable="yes"),IF(BD31&lt;&gt;"",1,0)),"")</formula>
    </cfRule>
    <cfRule type="expression" priority="849" aboveAverage="0" equalAverage="0" bottom="0" percent="0" rank="0" text="" dxfId="9">
      <formula>IFERROR(AND(IF(BD31/BD$2*100&lt;Greenthreshold,1,""),IF(BD31/BD$2*100&gt;=Yellowthreshold,1,""),(ColorTable="yes"),BD31&lt;&gt;""),"")</formula>
    </cfRule>
    <cfRule type="expression" priority="850" aboveAverage="0" equalAverage="0" bottom="0" percent="0" rank="0" text="" dxfId="10">
      <formula>IFERROR(AND(IF(BD31/BD$2*100&gt;=Greenthreshold,1,""),(ColorTable="yes")),"")</formula>
    </cfRule>
  </conditionalFormatting>
  <conditionalFormatting sqref="BD32">
    <cfRule type="expression" priority="851" aboveAverage="0" equalAverage="0" bottom="0" percent="0" rank="0" text="" dxfId="8">
      <formula>IFERROR(AND(IF(BD32/BD$2*100&lt;Yellowthreshold,1,""),(ColorTable="yes"),IF(BD32&lt;&gt;"",1,0)),"")</formula>
    </cfRule>
    <cfRule type="expression" priority="852" aboveAverage="0" equalAverage="0" bottom="0" percent="0" rank="0" text="" dxfId="9">
      <formula>IFERROR(AND(IF(BD32/BD$2*100&lt;Greenthreshold,1,""),IF(BD32/BD$2*100&gt;=Yellowthreshold,1,""),(ColorTable="yes"),BD32&lt;&gt;""),"")</formula>
    </cfRule>
    <cfRule type="expression" priority="853" aboveAverage="0" equalAverage="0" bottom="0" percent="0" rank="0" text="" dxfId="10">
      <formula>IFERROR(AND(IF(BD32/BD$2*100&gt;=Greenthreshold,1,""),(ColorTable="yes")),"")</formula>
    </cfRule>
  </conditionalFormatting>
  <conditionalFormatting sqref="BD34">
    <cfRule type="expression" priority="854" aboveAverage="0" equalAverage="0" bottom="0" percent="0" rank="0" text="" dxfId="8">
      <formula>IFERROR(AND(IF(BD34/BD$2*100&lt;Yellowthreshold,1,""),(ColorTable="yes"),IF(BD34&lt;&gt;"",1,0)),"")</formula>
    </cfRule>
    <cfRule type="expression" priority="855" aboveAverage="0" equalAverage="0" bottom="0" percent="0" rank="0" text="" dxfId="9">
      <formula>IFERROR(AND(IF(BD34/BD$2*100&lt;Greenthreshold,1,""),IF(BD34/BD$2*100&gt;=Yellowthreshold,1,""),(ColorTable="yes"),BD34&lt;&gt;""),"")</formula>
    </cfRule>
    <cfRule type="expression" priority="856" aboveAverage="0" equalAverage="0" bottom="0" percent="0" rank="0" text="" dxfId="10">
      <formula>IFERROR(AND(IF(BD34/BD$2*100&gt;=Greenthreshold,1,""),(ColorTable="yes")),"")</formula>
    </cfRule>
  </conditionalFormatting>
  <conditionalFormatting sqref="BD35">
    <cfRule type="expression" priority="857" aboveAverage="0" equalAverage="0" bottom="0" percent="0" rank="0" text="" dxfId="8">
      <formula>IFERROR(AND(IF(BD35/BD$2*100&lt;Yellowthreshold,1,""),(ColorTable="yes"),IF(BD35&lt;&gt;"",1,0)),"")</formula>
    </cfRule>
    <cfRule type="expression" priority="858" aboveAverage="0" equalAverage="0" bottom="0" percent="0" rank="0" text="" dxfId="9">
      <formula>IFERROR(AND(IF(BD35/BD$2*100&lt;Greenthreshold,1,""),IF(BD35/BD$2*100&gt;=Yellowthreshold,1,""),(ColorTable="yes"),BD35&lt;&gt;""),"")</formula>
    </cfRule>
    <cfRule type="expression" priority="859" aboveAverage="0" equalAverage="0" bottom="0" percent="0" rank="0" text="" dxfId="10">
      <formula>IFERROR(AND(IF(BD35/BD$2*100&gt;=Greenthreshold,1,""),(ColorTable="yes")),"")</formula>
    </cfRule>
  </conditionalFormatting>
  <conditionalFormatting sqref="BG12">
    <cfRule type="expression" priority="860" aboveAverage="0" equalAverage="0" bottom="0" percent="0" rank="0" text="" dxfId="8">
      <formula>IFERROR(AND(IF(BG12/BG$2*100&lt;Yellowthreshold,1,""),(ColorTable="yes"),IF(BG12&lt;&gt;"",1,0)),"")</formula>
    </cfRule>
    <cfRule type="expression" priority="861" aboveAverage="0" equalAverage="0" bottom="0" percent="0" rank="0" text="" dxfId="9">
      <formula>IFERROR(AND(IF(BG12/BG$2*100&lt;Greenthreshold,1,""),IF(BG12/BG$2*100&gt;=Yellowthreshold,1,""),(ColorTable="yes"),BG12&lt;&gt;""),"")</formula>
    </cfRule>
    <cfRule type="expression" priority="862" aboveAverage="0" equalAverage="0" bottom="0" percent="0" rank="0" text="" dxfId="10">
      <formula>IFERROR(AND(IF(BG12/BG$2*100&gt;=Greenthreshold,1,""),(ColorTable="yes")),"")</formula>
    </cfRule>
  </conditionalFormatting>
  <conditionalFormatting sqref="BG13">
    <cfRule type="expression" priority="863" aboveAverage="0" equalAverage="0" bottom="0" percent="0" rank="0" text="" dxfId="8">
      <formula>IFERROR(AND(IF(BG13/BG$2*100&lt;Yellowthreshold,1,""),(ColorTable="yes"),IF(BG13&lt;&gt;"",1,0)),"")</formula>
    </cfRule>
    <cfRule type="expression" priority="864" aboveAverage="0" equalAverage="0" bottom="0" percent="0" rank="0" text="" dxfId="9">
      <formula>IFERROR(AND(IF(BG13/BG$2*100&lt;Greenthreshold,1,""),IF(BG13/BG$2*100&gt;=Yellowthreshold,1,""),(ColorTable="yes"),BG13&lt;&gt;""),"")</formula>
    </cfRule>
    <cfRule type="expression" priority="865" aboveAverage="0" equalAverage="0" bottom="0" percent="0" rank="0" text="" dxfId="10">
      <formula>IFERROR(AND(IF(BG13/BG$2*100&gt;=Greenthreshold,1,""),(ColorTable="yes")),"")</formula>
    </cfRule>
  </conditionalFormatting>
  <conditionalFormatting sqref="BG14">
    <cfRule type="expression" priority="866" aboveAverage="0" equalAverage="0" bottom="0" percent="0" rank="0" text="" dxfId="8">
      <formula>IFERROR(AND(IF(BG14/BG$2*100&lt;Yellowthreshold,1,""),(ColorTable="yes"),IF(BG14&lt;&gt;"",1,0)),"")</formula>
    </cfRule>
    <cfRule type="expression" priority="867" aboveAverage="0" equalAverage="0" bottom="0" percent="0" rank="0" text="" dxfId="9">
      <formula>IFERROR(AND(IF(BG14/BG$2*100&lt;Greenthreshold,1,""),IF(BG14/BG$2*100&gt;=Yellowthreshold,1,""),(ColorTable="yes"),BG14&lt;&gt;""),"")</formula>
    </cfRule>
    <cfRule type="expression" priority="868" aboveAverage="0" equalAverage="0" bottom="0" percent="0" rank="0" text="" dxfId="10">
      <formula>IFERROR(AND(IF(BG14/BG$2*100&gt;=Greenthreshold,1,""),(ColorTable="yes")),"")</formula>
    </cfRule>
  </conditionalFormatting>
  <conditionalFormatting sqref="BG15">
    <cfRule type="expression" priority="869" aboveAverage="0" equalAverage="0" bottom="0" percent="0" rank="0" text="" dxfId="8">
      <formula>IFERROR(AND(IF(BG15/BG$2*100&lt;Yellowthreshold,1,""),(ColorTable="yes"),IF(BG15&lt;&gt;"",1,0)),"")</formula>
    </cfRule>
    <cfRule type="expression" priority="870" aboveAverage="0" equalAverage="0" bottom="0" percent="0" rank="0" text="" dxfId="9">
      <formula>IFERROR(AND(IF(BG15/BG$2*100&lt;Greenthreshold,1,""),IF(BG15/BG$2*100&gt;=Yellowthreshold,1,""),(ColorTable="yes"),BG15&lt;&gt;""),"")</formula>
    </cfRule>
    <cfRule type="expression" priority="871" aboveAverage="0" equalAverage="0" bottom="0" percent="0" rank="0" text="" dxfId="10">
      <formula>IFERROR(AND(IF(BG15/BG$2*100&gt;=Greenthreshold,1,""),(ColorTable="yes")),"")</formula>
    </cfRule>
  </conditionalFormatting>
  <conditionalFormatting sqref="BG16">
    <cfRule type="expression" priority="872" aboveAverage="0" equalAverage="0" bottom="0" percent="0" rank="0" text="" dxfId="8">
      <formula>IFERROR(AND(IF(BG16/BG$2*100&lt;Yellowthreshold,1,""),(ColorTable="yes"),IF(BG16&lt;&gt;"",1,0)),"")</formula>
    </cfRule>
    <cfRule type="expression" priority="873" aboveAverage="0" equalAverage="0" bottom="0" percent="0" rank="0" text="" dxfId="9">
      <formula>IFERROR(AND(IF(BG16/BG$2*100&lt;Greenthreshold,1,""),IF(BG16/BG$2*100&gt;=Yellowthreshold,1,""),(ColorTable="yes"),BG16&lt;&gt;""),"")</formula>
    </cfRule>
    <cfRule type="expression" priority="874" aboveAverage="0" equalAverage="0" bottom="0" percent="0" rank="0" text="" dxfId="10">
      <formula>IFERROR(AND(IF(BG16/BG$2*100&gt;=Greenthreshold,1,""),(ColorTable="yes")),"")</formula>
    </cfRule>
  </conditionalFormatting>
  <conditionalFormatting sqref="BG17">
    <cfRule type="expression" priority="875" aboveAverage="0" equalAverage="0" bottom="0" percent="0" rank="0" text="" dxfId="8">
      <formula>IFERROR(AND(IF(BG17/BG$2*100&lt;Yellowthreshold,1,""),(ColorTable="yes"),IF(BG17&lt;&gt;"",1,0)),"")</formula>
    </cfRule>
    <cfRule type="expression" priority="876" aboveAverage="0" equalAverage="0" bottom="0" percent="0" rank="0" text="" dxfId="9">
      <formula>IFERROR(AND(IF(BG17/BG$2*100&lt;Greenthreshold,1,""),IF(BG17/BG$2*100&gt;=Yellowthreshold,1,""),(ColorTable="yes"),BG17&lt;&gt;""),"")</formula>
    </cfRule>
    <cfRule type="expression" priority="877" aboveAverage="0" equalAverage="0" bottom="0" percent="0" rank="0" text="" dxfId="10">
      <formula>IFERROR(AND(IF(BG17/BG$2*100&gt;=Greenthreshold,1,""),(ColorTable="yes")),"")</formula>
    </cfRule>
  </conditionalFormatting>
  <conditionalFormatting sqref="BG18">
    <cfRule type="expression" priority="878" aboveAverage="0" equalAverage="0" bottom="0" percent="0" rank="0" text="" dxfId="8">
      <formula>IFERROR(AND(IF(BG18/BG$2*100&lt;Yellowthreshold,1,""),(ColorTable="yes"),IF(BG18&lt;&gt;"",1,0)),"")</formula>
    </cfRule>
    <cfRule type="expression" priority="879" aboveAverage="0" equalAverage="0" bottom="0" percent="0" rank="0" text="" dxfId="9">
      <formula>IFERROR(AND(IF(BG18/BG$2*100&lt;Greenthreshold,1,""),IF(BG18/BG$2*100&gt;=Yellowthreshold,1,""),(ColorTable="yes"),BG18&lt;&gt;""),"")</formula>
    </cfRule>
    <cfRule type="expression" priority="880" aboveAverage="0" equalAverage="0" bottom="0" percent="0" rank="0" text="" dxfId="10">
      <formula>IFERROR(AND(IF(BG18/BG$2*100&gt;=Greenthreshold,1,""),(ColorTable="yes")),"")</formula>
    </cfRule>
  </conditionalFormatting>
  <conditionalFormatting sqref="BG19">
    <cfRule type="expression" priority="881" aboveAverage="0" equalAverage="0" bottom="0" percent="0" rank="0" text="" dxfId="8">
      <formula>IFERROR(AND(IF(BG19/BG$2*100&lt;Yellowthreshold,1,""),(ColorTable="yes"),IF(BG19&lt;&gt;"",1,0)),"")</formula>
    </cfRule>
    <cfRule type="expression" priority="882" aboveAverage="0" equalAverage="0" bottom="0" percent="0" rank="0" text="" dxfId="9">
      <formula>IFERROR(AND(IF(BG19/BG$2*100&lt;Greenthreshold,1,""),IF(BG19/BG$2*100&gt;=Yellowthreshold,1,""),(ColorTable="yes"),BG19&lt;&gt;""),"")</formula>
    </cfRule>
    <cfRule type="expression" priority="883" aboveAverage="0" equalAverage="0" bottom="0" percent="0" rank="0" text="" dxfId="10">
      <formula>IFERROR(AND(IF(BG19/BG$2*100&gt;=Greenthreshold,1,""),(ColorTable="yes")),"")</formula>
    </cfRule>
  </conditionalFormatting>
  <conditionalFormatting sqref="BG21">
    <cfRule type="expression" priority="884" aboveAverage="0" equalAverage="0" bottom="0" percent="0" rank="0" text="" dxfId="8">
      <formula>IFERROR(AND(IF(BG21/BG$2*100&lt;Yellowthreshold,1,""),(ColorTable="yes"),IF(BG21&lt;&gt;"",1,0)),"")</formula>
    </cfRule>
    <cfRule type="expression" priority="885" aboveAverage="0" equalAverage="0" bottom="0" percent="0" rank="0" text="" dxfId="9">
      <formula>IFERROR(AND(IF(BG21/BG$2*100&lt;Greenthreshold,1,""),IF(BG21/BG$2*100&gt;=Yellowthreshold,1,""),(ColorTable="yes"),BG21&lt;&gt;""),"")</formula>
    </cfRule>
    <cfRule type="expression" priority="886" aboveAverage="0" equalAverage="0" bottom="0" percent="0" rank="0" text="" dxfId="10">
      <formula>IFERROR(AND(IF(BG21/BG$2*100&gt;=Greenthreshold,1,""),(ColorTable="yes")),"")</formula>
    </cfRule>
  </conditionalFormatting>
  <conditionalFormatting sqref="BG22">
    <cfRule type="expression" priority="887" aboveAverage="0" equalAverage="0" bottom="0" percent="0" rank="0" text="" dxfId="8">
      <formula>IFERROR(AND(IF(BG22/BG$2*100&lt;Yellowthreshold,1,""),(ColorTable="yes"),IF(BG22&lt;&gt;"",1,0)),"")</formula>
    </cfRule>
    <cfRule type="expression" priority="888" aboveAverage="0" equalAverage="0" bottom="0" percent="0" rank="0" text="" dxfId="9">
      <formula>IFERROR(AND(IF(BG22/BG$2*100&lt;Greenthreshold,1,""),IF(BG22/BG$2*100&gt;=Yellowthreshold,1,""),(ColorTable="yes"),BG22&lt;&gt;""),"")</formula>
    </cfRule>
    <cfRule type="expression" priority="889" aboveAverage="0" equalAverage="0" bottom="0" percent="0" rank="0" text="" dxfId="10">
      <formula>IFERROR(AND(IF(BG22/BG$2*100&gt;=Greenthreshold,1,""),(ColorTable="yes")),"")</formula>
    </cfRule>
  </conditionalFormatting>
  <conditionalFormatting sqref="BG23">
    <cfRule type="expression" priority="890" aboveAverage="0" equalAverage="0" bottom="0" percent="0" rank="0" text="" dxfId="8">
      <formula>IFERROR(AND(IF(BG23/BG$2*100&lt;Yellowthreshold,1,""),(ColorTable="yes"),IF(BG23&lt;&gt;"",1,0)),"")</formula>
    </cfRule>
    <cfRule type="expression" priority="891" aboveAverage="0" equalAverage="0" bottom="0" percent="0" rank="0" text="" dxfId="9">
      <formula>IFERROR(AND(IF(BG23/BG$2*100&lt;Greenthreshold,1,""),IF(BG23/BG$2*100&gt;=Yellowthreshold,1,""),(ColorTable="yes"),BG23&lt;&gt;""),"")</formula>
    </cfRule>
    <cfRule type="expression" priority="892" aboveAverage="0" equalAverage="0" bottom="0" percent="0" rank="0" text="" dxfId="10">
      <formula>IFERROR(AND(IF(BG23/BG$2*100&gt;=Greenthreshold,1,""),(ColorTable="yes")),"")</formula>
    </cfRule>
  </conditionalFormatting>
  <conditionalFormatting sqref="BG24">
    <cfRule type="expression" priority="893" aboveAverage="0" equalAverage="0" bottom="0" percent="0" rank="0" text="" dxfId="8">
      <formula>IFERROR(AND(IF(BG24/BG$2*100&lt;Yellowthreshold,1,""),(ColorTable="yes"),IF(BG24&lt;&gt;"",1,0)),"")</formula>
    </cfRule>
    <cfRule type="expression" priority="894" aboveAverage="0" equalAverage="0" bottom="0" percent="0" rank="0" text="" dxfId="9">
      <formula>IFERROR(AND(IF(BG24/BG$2*100&lt;Greenthreshold,1,""),IF(BG24/BG$2*100&gt;=Yellowthreshold,1,""),(ColorTable="yes"),BG24&lt;&gt;""),"")</formula>
    </cfRule>
    <cfRule type="expression" priority="895" aboveAverage="0" equalAverage="0" bottom="0" percent="0" rank="0" text="" dxfId="10">
      <formula>IFERROR(AND(IF(BG24/BG$2*100&gt;=Greenthreshold,1,""),(ColorTable="yes")),"")</formula>
    </cfRule>
  </conditionalFormatting>
  <conditionalFormatting sqref="BG25">
    <cfRule type="expression" priority="896" aboveAverage="0" equalAverage="0" bottom="0" percent="0" rank="0" text="" dxfId="8">
      <formula>IFERROR(AND(IF(BG25/BG$2*100&lt;Yellowthreshold,1,""),(ColorTable="yes"),IF(BG25&lt;&gt;"",1,0)),"")</formula>
    </cfRule>
    <cfRule type="expression" priority="897" aboveAverage="0" equalAverage="0" bottom="0" percent="0" rank="0" text="" dxfId="9">
      <formula>IFERROR(AND(IF(BG25/BG$2*100&lt;Greenthreshold,1,""),IF(BG25/BG$2*100&gt;=Yellowthreshold,1,""),(ColorTable="yes"),BG25&lt;&gt;""),"")</formula>
    </cfRule>
    <cfRule type="expression" priority="898" aboveAverage="0" equalAverage="0" bottom="0" percent="0" rank="0" text="" dxfId="10">
      <formula>IFERROR(AND(IF(BG25/BG$2*100&gt;=Greenthreshold,1,""),(ColorTable="yes")),"")</formula>
    </cfRule>
  </conditionalFormatting>
  <conditionalFormatting sqref="BG26">
    <cfRule type="expression" priority="899" aboveAverage="0" equalAverage="0" bottom="0" percent="0" rank="0" text="" dxfId="8">
      <formula>IFERROR(AND(IF(BG26/BG$2*100&lt;Yellowthreshold,1,""),(ColorTable="yes"),IF(BG26&lt;&gt;"",1,0)),"")</formula>
    </cfRule>
    <cfRule type="expression" priority="900" aboveAverage="0" equalAverage="0" bottom="0" percent="0" rank="0" text="" dxfId="9">
      <formula>IFERROR(AND(IF(BG26/BG$2*100&lt;Greenthreshold,1,""),IF(BG26/BG$2*100&gt;=Yellowthreshold,1,""),(ColorTable="yes"),BG26&lt;&gt;""),"")</formula>
    </cfRule>
    <cfRule type="expression" priority="901" aboveAverage="0" equalAverage="0" bottom="0" percent="0" rank="0" text="" dxfId="10">
      <formula>IFERROR(AND(IF(BG26/BG$2*100&gt;=Greenthreshold,1,""),(ColorTable="yes")),"")</formula>
    </cfRule>
  </conditionalFormatting>
  <conditionalFormatting sqref="BG27">
    <cfRule type="expression" priority="902" aboveAverage="0" equalAverage="0" bottom="0" percent="0" rank="0" text="" dxfId="8">
      <formula>IFERROR(AND(IF(BG27/BG$2*100&lt;Yellowthreshold,1,""),(ColorTable="yes"),IF(BG27&lt;&gt;"",1,0)),"")</formula>
    </cfRule>
    <cfRule type="expression" priority="903" aboveAverage="0" equalAverage="0" bottom="0" percent="0" rank="0" text="" dxfId="9">
      <formula>IFERROR(AND(IF(BG27/BG$2*100&lt;Greenthreshold,1,""),IF(BG27/BG$2*100&gt;=Yellowthreshold,1,""),(ColorTable="yes"),BG27&lt;&gt;""),"")</formula>
    </cfRule>
    <cfRule type="expression" priority="904" aboveAverage="0" equalAverage="0" bottom="0" percent="0" rank="0" text="" dxfId="10">
      <formula>IFERROR(AND(IF(BG27/BG$2*100&gt;=Greenthreshold,1,""),(ColorTable="yes")),"")</formula>
    </cfRule>
  </conditionalFormatting>
  <conditionalFormatting sqref="BG28">
    <cfRule type="expression" priority="905" aboveAverage="0" equalAverage="0" bottom="0" percent="0" rank="0" text="" dxfId="8">
      <formula>IFERROR(AND(IF(BG28/BG$2*100&lt;Yellowthreshold,1,""),(ColorTable="yes"),IF(BG28&lt;&gt;"",1,0)),"")</formula>
    </cfRule>
    <cfRule type="expression" priority="906" aboveAverage="0" equalAverage="0" bottom="0" percent="0" rank="0" text="" dxfId="9">
      <formula>IFERROR(AND(IF(BG28/BG$2*100&lt;Greenthreshold,1,""),IF(BG28/BG$2*100&gt;=Yellowthreshold,1,""),(ColorTable="yes"),BG28&lt;&gt;""),"")</formula>
    </cfRule>
    <cfRule type="expression" priority="907" aboveAverage="0" equalAverage="0" bottom="0" percent="0" rank="0" text="" dxfId="10">
      <formula>IFERROR(AND(IF(BG28/BG$2*100&gt;=Greenthreshold,1,""),(ColorTable="yes")),"")</formula>
    </cfRule>
  </conditionalFormatting>
  <conditionalFormatting sqref="BG29">
    <cfRule type="expression" priority="908" aboveAverage="0" equalAverage="0" bottom="0" percent="0" rank="0" text="" dxfId="8">
      <formula>IFERROR(AND(IF(BG29/BG$2*100&lt;Yellowthreshold,1,""),(ColorTable="yes"),IF(BG29&lt;&gt;"",1,0)),"")</formula>
    </cfRule>
    <cfRule type="expression" priority="909" aboveAverage="0" equalAverage="0" bottom="0" percent="0" rank="0" text="" dxfId="9">
      <formula>IFERROR(AND(IF(BG29/BG$2*100&lt;Greenthreshold,1,""),IF(BG29/BG$2*100&gt;=Yellowthreshold,1,""),(ColorTable="yes"),BG29&lt;&gt;""),"")</formula>
    </cfRule>
    <cfRule type="expression" priority="910" aboveAverage="0" equalAverage="0" bottom="0" percent="0" rank="0" text="" dxfId="10">
      <formula>IFERROR(AND(IF(BG29/BG$2*100&gt;=Greenthreshold,1,""),(ColorTable="yes")),"")</formula>
    </cfRule>
  </conditionalFormatting>
  <conditionalFormatting sqref="BG30">
    <cfRule type="expression" priority="911" aboveAverage="0" equalAverage="0" bottom="0" percent="0" rank="0" text="" dxfId="8">
      <formula>IFERROR(AND(IF(BG30/BG$2*100&lt;Yellowthreshold,1,""),(ColorTable="yes"),IF(BG30&lt;&gt;"",1,0)),"")</formula>
    </cfRule>
    <cfRule type="expression" priority="912" aboveAverage="0" equalAverage="0" bottom="0" percent="0" rank="0" text="" dxfId="9">
      <formula>IFERROR(AND(IF(BG30/BG$2*100&lt;Greenthreshold,1,""),IF(BG30/BG$2*100&gt;=Yellowthreshold,1,""),(ColorTable="yes"),BG30&lt;&gt;""),"")</formula>
    </cfRule>
    <cfRule type="expression" priority="913" aboveAverage="0" equalAverage="0" bottom="0" percent="0" rank="0" text="" dxfId="10">
      <formula>IFERROR(AND(IF(BG30/BG$2*100&gt;=Greenthreshold,1,""),(ColorTable="yes")),"")</formula>
    </cfRule>
  </conditionalFormatting>
  <conditionalFormatting sqref="BG31">
    <cfRule type="expression" priority="914" aboveAverage="0" equalAverage="0" bottom="0" percent="0" rank="0" text="" dxfId="8">
      <formula>IFERROR(AND(IF(BG31/BG$2*100&lt;Yellowthreshold,1,""),(ColorTable="yes"),IF(BG31&lt;&gt;"",1,0)),"")</formula>
    </cfRule>
    <cfRule type="expression" priority="915" aboveAverage="0" equalAverage="0" bottom="0" percent="0" rank="0" text="" dxfId="9">
      <formula>IFERROR(AND(IF(BG31/BG$2*100&lt;Greenthreshold,1,""),IF(BG31/BG$2*100&gt;=Yellowthreshold,1,""),(ColorTable="yes"),BG31&lt;&gt;""),"")</formula>
    </cfRule>
    <cfRule type="expression" priority="916" aboveAverage="0" equalAverage="0" bottom="0" percent="0" rank="0" text="" dxfId="10">
      <formula>IFERROR(AND(IF(BG31/BG$2*100&gt;=Greenthreshold,1,""),(ColorTable="yes")),"")</formula>
    </cfRule>
  </conditionalFormatting>
  <conditionalFormatting sqref="BG32">
    <cfRule type="expression" priority="917" aboveAverage="0" equalAverage="0" bottom="0" percent="0" rank="0" text="" dxfId="8">
      <formula>IFERROR(AND(IF(BG32/BG$2*100&lt;Yellowthreshold,1,""),(ColorTable="yes"),IF(BG32&lt;&gt;"",1,0)),"")</formula>
    </cfRule>
    <cfRule type="expression" priority="918" aboveAverage="0" equalAverage="0" bottom="0" percent="0" rank="0" text="" dxfId="9">
      <formula>IFERROR(AND(IF(BG32/BG$2*100&lt;Greenthreshold,1,""),IF(BG32/BG$2*100&gt;=Yellowthreshold,1,""),(ColorTable="yes"),BG32&lt;&gt;""),"")</formula>
    </cfRule>
    <cfRule type="expression" priority="919" aboveAverage="0" equalAverage="0" bottom="0" percent="0" rank="0" text="" dxfId="10">
      <formula>IFERROR(AND(IF(BG32/BG$2*100&gt;=Greenthreshold,1,""),(ColorTable="yes")),"")</formula>
    </cfRule>
  </conditionalFormatting>
  <conditionalFormatting sqref="BG34">
    <cfRule type="expression" priority="920" aboveAverage="0" equalAverage="0" bottom="0" percent="0" rank="0" text="" dxfId="8">
      <formula>IFERROR(AND(IF(BG34/BG$2*100&lt;Yellowthreshold,1,""),(ColorTable="yes"),IF(BG34&lt;&gt;"",1,0)),"")</formula>
    </cfRule>
    <cfRule type="expression" priority="921" aboveAverage="0" equalAverage="0" bottom="0" percent="0" rank="0" text="" dxfId="9">
      <formula>IFERROR(AND(IF(BG34/BG$2*100&lt;Greenthreshold,1,""),IF(BG34/BG$2*100&gt;=Yellowthreshold,1,""),(ColorTable="yes"),BG34&lt;&gt;""),"")</formula>
    </cfRule>
    <cfRule type="expression" priority="922" aboveAverage="0" equalAverage="0" bottom="0" percent="0" rank="0" text="" dxfId="10">
      <formula>IFERROR(AND(IF(BG34/BG$2*100&gt;=Greenthreshold,1,""),(ColorTable="yes")),"")</formula>
    </cfRule>
  </conditionalFormatting>
  <conditionalFormatting sqref="BG35">
    <cfRule type="expression" priority="923" aboveAverage="0" equalAverage="0" bottom="0" percent="0" rank="0" text="" dxfId="8">
      <formula>IFERROR(AND(IF(BG35/BG$2*100&lt;Yellowthreshold,1,""),(ColorTable="yes"),IF(BG35&lt;&gt;"",1,0)),"")</formula>
    </cfRule>
    <cfRule type="expression" priority="924" aboveAverage="0" equalAverage="0" bottom="0" percent="0" rank="0" text="" dxfId="9">
      <formula>IFERROR(AND(IF(BG35/BG$2*100&lt;Greenthreshold,1,""),IF(BG35/BG$2*100&gt;=Yellowthreshold,1,""),(ColorTable="yes"),BG35&lt;&gt;""),"")</formula>
    </cfRule>
    <cfRule type="expression" priority="925" aboveAverage="0" equalAverage="0" bottom="0" percent="0" rank="0" text="" dxfId="10">
      <formula>IFERROR(AND(IF(BG35/BG$2*100&gt;=Greenthreshold,1,""),(ColorTable="yes")),"")</formula>
    </cfRule>
  </conditionalFormatting>
  <conditionalFormatting sqref="BI12">
    <cfRule type="expression" priority="926" aboveAverage="0" equalAverage="0" bottom="0" percent="0" rank="0" text="" dxfId="8">
      <formula>IFERROR(AND(IF(BI12/BI$2*100&lt;Yellowthreshold,1,""),(ColorTable="yes"),IF(BI12&lt;&gt;"",1,0)),"")</formula>
    </cfRule>
    <cfRule type="expression" priority="927" aboveAverage="0" equalAverage="0" bottom="0" percent="0" rank="0" text="" dxfId="9">
      <formula>IFERROR(AND(IF(BI12/BI$2*100&lt;Greenthreshold,1,""),IF(BI12/BI$2*100&gt;=Yellowthreshold,1,""),(ColorTable="yes"),BI12&lt;&gt;""),"")</formula>
    </cfRule>
    <cfRule type="expression" priority="928" aboveAverage="0" equalAverage="0" bottom="0" percent="0" rank="0" text="" dxfId="10">
      <formula>IFERROR(AND(IF(BI12/BI$2*100&gt;=Greenthreshold,1,""),(ColorTable="yes")),"")</formula>
    </cfRule>
  </conditionalFormatting>
  <conditionalFormatting sqref="BI13">
    <cfRule type="expression" priority="929" aboveAverage="0" equalAverage="0" bottom="0" percent="0" rank="0" text="" dxfId="8">
      <formula>IFERROR(AND(IF(BI13/BI$2*100&lt;Yellowthreshold,1,""),(ColorTable="yes"),IF(BI13&lt;&gt;"",1,0)),"")</formula>
    </cfRule>
    <cfRule type="expression" priority="930" aboveAverage="0" equalAverage="0" bottom="0" percent="0" rank="0" text="" dxfId="9">
      <formula>IFERROR(AND(IF(BI13/BI$2*100&lt;Greenthreshold,1,""),IF(BI13/BI$2*100&gt;=Yellowthreshold,1,""),(ColorTable="yes"),BI13&lt;&gt;""),"")</formula>
    </cfRule>
    <cfRule type="expression" priority="931" aboveAverage="0" equalAverage="0" bottom="0" percent="0" rank="0" text="" dxfId="10">
      <formula>IFERROR(AND(IF(BI13/BI$2*100&gt;=Greenthreshold,1,""),(ColorTable="yes")),"")</formula>
    </cfRule>
  </conditionalFormatting>
  <conditionalFormatting sqref="BI14">
    <cfRule type="expression" priority="932" aboveAverage="0" equalAverage="0" bottom="0" percent="0" rank="0" text="" dxfId="8">
      <formula>IFERROR(AND(IF(BI14/BI$2*100&lt;Yellowthreshold,1,""),(ColorTable="yes"),IF(BI14&lt;&gt;"",1,0)),"")</formula>
    </cfRule>
    <cfRule type="expression" priority="933" aboveAverage="0" equalAverage="0" bottom="0" percent="0" rank="0" text="" dxfId="9">
      <formula>IFERROR(AND(IF(BI14/BI$2*100&lt;Greenthreshold,1,""),IF(BI14/BI$2*100&gt;=Yellowthreshold,1,""),(ColorTable="yes"),BI14&lt;&gt;""),"")</formula>
    </cfRule>
    <cfRule type="expression" priority="934" aboveAverage="0" equalAverage="0" bottom="0" percent="0" rank="0" text="" dxfId="10">
      <formula>IFERROR(AND(IF(BI14/BI$2*100&gt;=Greenthreshold,1,""),(ColorTable="yes")),"")</formula>
    </cfRule>
  </conditionalFormatting>
  <conditionalFormatting sqref="BI15">
    <cfRule type="expression" priority="935" aboveAverage="0" equalAverage="0" bottom="0" percent="0" rank="0" text="" dxfId="8">
      <formula>IFERROR(AND(IF(BI15/BI$2*100&lt;Yellowthreshold,1,""),(ColorTable="yes"),IF(BI15&lt;&gt;"",1,0)),"")</formula>
    </cfRule>
    <cfRule type="expression" priority="936" aboveAverage="0" equalAverage="0" bottom="0" percent="0" rank="0" text="" dxfId="9">
      <formula>IFERROR(AND(IF(BI15/BI$2*100&lt;Greenthreshold,1,""),IF(BI15/BI$2*100&gt;=Yellowthreshold,1,""),(ColorTable="yes"),BI15&lt;&gt;""),"")</formula>
    </cfRule>
    <cfRule type="expression" priority="937" aboveAverage="0" equalAverage="0" bottom="0" percent="0" rank="0" text="" dxfId="10">
      <formula>IFERROR(AND(IF(BI15/BI$2*100&gt;=Greenthreshold,1,""),(ColorTable="yes")),"")</formula>
    </cfRule>
  </conditionalFormatting>
  <conditionalFormatting sqref="BI16">
    <cfRule type="expression" priority="938" aboveAverage="0" equalAverage="0" bottom="0" percent="0" rank="0" text="" dxfId="8">
      <formula>IFERROR(AND(IF(BI16/BI$2*100&lt;Yellowthreshold,1,""),(ColorTable="yes"),IF(BI16&lt;&gt;"",1,0)),"")</formula>
    </cfRule>
    <cfRule type="expression" priority="939" aboveAverage="0" equalAverage="0" bottom="0" percent="0" rank="0" text="" dxfId="9">
      <formula>IFERROR(AND(IF(BI16/BI$2*100&lt;Greenthreshold,1,""),IF(BI16/BI$2*100&gt;=Yellowthreshold,1,""),(ColorTable="yes"),BI16&lt;&gt;""),"")</formula>
    </cfRule>
    <cfRule type="expression" priority="940" aboveAverage="0" equalAverage="0" bottom="0" percent="0" rank="0" text="" dxfId="10">
      <formula>IFERROR(AND(IF(BI16/BI$2*100&gt;=Greenthreshold,1,""),(ColorTable="yes")),"")</formula>
    </cfRule>
  </conditionalFormatting>
  <conditionalFormatting sqref="BI17">
    <cfRule type="expression" priority="941" aboveAverage="0" equalAverage="0" bottom="0" percent="0" rank="0" text="" dxfId="8">
      <formula>IFERROR(AND(IF(BI17/BI$2*100&lt;Yellowthreshold,1,""),(ColorTable="yes"),IF(BI17&lt;&gt;"",1,0)),"")</formula>
    </cfRule>
    <cfRule type="expression" priority="942" aboveAverage="0" equalAverage="0" bottom="0" percent="0" rank="0" text="" dxfId="9">
      <formula>IFERROR(AND(IF(BI17/BI$2*100&lt;Greenthreshold,1,""),IF(BI17/BI$2*100&gt;=Yellowthreshold,1,""),(ColorTable="yes"),BI17&lt;&gt;""),"")</formula>
    </cfRule>
    <cfRule type="expression" priority="943" aboveAverage="0" equalAverage="0" bottom="0" percent="0" rank="0" text="" dxfId="10">
      <formula>IFERROR(AND(IF(BI17/BI$2*100&gt;=Greenthreshold,1,""),(ColorTable="yes")),"")</formula>
    </cfRule>
  </conditionalFormatting>
  <conditionalFormatting sqref="BI18">
    <cfRule type="expression" priority="944" aboveAverage="0" equalAverage="0" bottom="0" percent="0" rank="0" text="" dxfId="8">
      <formula>IFERROR(AND(IF(BI18/BI$2*100&lt;Yellowthreshold,1,""),(ColorTable="yes"),IF(BI18&lt;&gt;"",1,0)),"")</formula>
    </cfRule>
    <cfRule type="expression" priority="945" aboveAverage="0" equalAverage="0" bottom="0" percent="0" rank="0" text="" dxfId="9">
      <formula>IFERROR(AND(IF(BI18/BI$2*100&lt;Greenthreshold,1,""),IF(BI18/BI$2*100&gt;=Yellowthreshold,1,""),(ColorTable="yes"),BI18&lt;&gt;""),"")</formula>
    </cfRule>
    <cfRule type="expression" priority="946" aboveAverage="0" equalAverage="0" bottom="0" percent="0" rank="0" text="" dxfId="10">
      <formula>IFERROR(AND(IF(BI18/BI$2*100&gt;=Greenthreshold,1,""),(ColorTable="yes")),"")</formula>
    </cfRule>
  </conditionalFormatting>
  <conditionalFormatting sqref="BI19">
    <cfRule type="expression" priority="947" aboveAverage="0" equalAverage="0" bottom="0" percent="0" rank="0" text="" dxfId="8">
      <formula>IFERROR(AND(IF(BI19/BI$2*100&lt;Yellowthreshold,1,""),(ColorTable="yes"),IF(BI19&lt;&gt;"",1,0)),"")</formula>
    </cfRule>
    <cfRule type="expression" priority="948" aboveAverage="0" equalAverage="0" bottom="0" percent="0" rank="0" text="" dxfId="9">
      <formula>IFERROR(AND(IF(BI19/BI$2*100&lt;Greenthreshold,1,""),IF(BI19/BI$2*100&gt;=Yellowthreshold,1,""),(ColorTable="yes"),BI19&lt;&gt;""),"")</formula>
    </cfRule>
    <cfRule type="expression" priority="949" aboveAverage="0" equalAverage="0" bottom="0" percent="0" rank="0" text="" dxfId="10">
      <formula>IFERROR(AND(IF(BI19/BI$2*100&gt;=Greenthreshold,1,""),(ColorTable="yes")),"")</formula>
    </cfRule>
  </conditionalFormatting>
  <conditionalFormatting sqref="BI21">
    <cfRule type="expression" priority="950" aboveAverage="0" equalAverage="0" bottom="0" percent="0" rank="0" text="" dxfId="8">
      <formula>IFERROR(AND(IF(BI21/BI$2*100&lt;Yellowthreshold,1,""),(ColorTable="yes"),IF(BI21&lt;&gt;"",1,0)),"")</formula>
    </cfRule>
    <cfRule type="expression" priority="951" aboveAverage="0" equalAverage="0" bottom="0" percent="0" rank="0" text="" dxfId="9">
      <formula>IFERROR(AND(IF(BI21/BI$2*100&lt;Greenthreshold,1,""),IF(BI21/BI$2*100&gt;=Yellowthreshold,1,""),(ColorTable="yes"),BI21&lt;&gt;""),"")</formula>
    </cfRule>
    <cfRule type="expression" priority="952" aboveAverage="0" equalAverage="0" bottom="0" percent="0" rank="0" text="" dxfId="10">
      <formula>IFERROR(AND(IF(BI21/BI$2*100&gt;=Greenthreshold,1,""),(ColorTable="yes")),"")</formula>
    </cfRule>
  </conditionalFormatting>
  <conditionalFormatting sqref="BI22">
    <cfRule type="expression" priority="953" aboveAverage="0" equalAverage="0" bottom="0" percent="0" rank="0" text="" dxfId="8">
      <formula>IFERROR(AND(IF(BI22/BI$2*100&lt;Yellowthreshold,1,""),(ColorTable="yes"),IF(BI22&lt;&gt;"",1,0)),"")</formula>
    </cfRule>
    <cfRule type="expression" priority="954" aboveAverage="0" equalAverage="0" bottom="0" percent="0" rank="0" text="" dxfId="9">
      <formula>IFERROR(AND(IF(BI22/BI$2*100&lt;Greenthreshold,1,""),IF(BI22/BI$2*100&gt;=Yellowthreshold,1,""),(ColorTable="yes"),BI22&lt;&gt;""),"")</formula>
    </cfRule>
    <cfRule type="expression" priority="955" aboveAverage="0" equalAverage="0" bottom="0" percent="0" rank="0" text="" dxfId="10">
      <formula>IFERROR(AND(IF(BI22/BI$2*100&gt;=Greenthreshold,1,""),(ColorTable="yes")),"")</formula>
    </cfRule>
  </conditionalFormatting>
  <conditionalFormatting sqref="BI23">
    <cfRule type="expression" priority="956" aboveAverage="0" equalAverage="0" bottom="0" percent="0" rank="0" text="" dxfId="8">
      <formula>IFERROR(AND(IF(BI23/BI$2*100&lt;Yellowthreshold,1,""),(ColorTable="yes"),IF(BI23&lt;&gt;"",1,0)),"")</formula>
    </cfRule>
    <cfRule type="expression" priority="957" aboveAverage="0" equalAverage="0" bottom="0" percent="0" rank="0" text="" dxfId="9">
      <formula>IFERROR(AND(IF(BI23/BI$2*100&lt;Greenthreshold,1,""),IF(BI23/BI$2*100&gt;=Yellowthreshold,1,""),(ColorTable="yes"),BI23&lt;&gt;""),"")</formula>
    </cfRule>
    <cfRule type="expression" priority="958" aboveAverage="0" equalAverage="0" bottom="0" percent="0" rank="0" text="" dxfId="10">
      <formula>IFERROR(AND(IF(BI23/BI$2*100&gt;=Greenthreshold,1,""),(ColorTable="yes")),"")</formula>
    </cfRule>
  </conditionalFormatting>
  <conditionalFormatting sqref="BI24">
    <cfRule type="expression" priority="959" aboveAverage="0" equalAverage="0" bottom="0" percent="0" rank="0" text="" dxfId="8">
      <formula>IFERROR(AND(IF(BI24/BI$2*100&lt;Yellowthreshold,1,""),(ColorTable="yes"),IF(BI24&lt;&gt;"",1,0)),"")</formula>
    </cfRule>
    <cfRule type="expression" priority="960" aboveAverage="0" equalAverage="0" bottom="0" percent="0" rank="0" text="" dxfId="9">
      <formula>IFERROR(AND(IF(BI24/BI$2*100&lt;Greenthreshold,1,""),IF(BI24/BI$2*100&gt;=Yellowthreshold,1,""),(ColorTable="yes"),BI24&lt;&gt;""),"")</formula>
    </cfRule>
    <cfRule type="expression" priority="961" aboveAverage="0" equalAverage="0" bottom="0" percent="0" rank="0" text="" dxfId="10">
      <formula>IFERROR(AND(IF(BI24/BI$2*100&gt;=Greenthreshold,1,""),(ColorTable="yes")),"")</formula>
    </cfRule>
  </conditionalFormatting>
  <conditionalFormatting sqref="BI25">
    <cfRule type="expression" priority="962" aboveAverage="0" equalAverage="0" bottom="0" percent="0" rank="0" text="" dxfId="8">
      <formula>IFERROR(AND(IF(BI25/BI$2*100&lt;Yellowthreshold,1,""),(ColorTable="yes"),IF(BI25&lt;&gt;"",1,0)),"")</formula>
    </cfRule>
    <cfRule type="expression" priority="963" aboveAverage="0" equalAverage="0" bottom="0" percent="0" rank="0" text="" dxfId="9">
      <formula>IFERROR(AND(IF(BI25/BI$2*100&lt;Greenthreshold,1,""),IF(BI25/BI$2*100&gt;=Yellowthreshold,1,""),(ColorTable="yes"),BI25&lt;&gt;""),"")</formula>
    </cfRule>
    <cfRule type="expression" priority="964" aboveAverage="0" equalAverage="0" bottom="0" percent="0" rank="0" text="" dxfId="10">
      <formula>IFERROR(AND(IF(BI25/BI$2*100&gt;=Greenthreshold,1,""),(ColorTable="yes")),"")</formula>
    </cfRule>
  </conditionalFormatting>
  <conditionalFormatting sqref="BI26">
    <cfRule type="expression" priority="965" aboveAverage="0" equalAverage="0" bottom="0" percent="0" rank="0" text="" dxfId="8">
      <formula>IFERROR(AND(IF(BI26/BI$2*100&lt;Yellowthreshold,1,""),(ColorTable="yes"),IF(BI26&lt;&gt;"",1,0)),"")</formula>
    </cfRule>
    <cfRule type="expression" priority="966" aboveAverage="0" equalAverage="0" bottom="0" percent="0" rank="0" text="" dxfId="9">
      <formula>IFERROR(AND(IF(BI26/BI$2*100&lt;Greenthreshold,1,""),IF(BI26/BI$2*100&gt;=Yellowthreshold,1,""),(ColorTable="yes"),BI26&lt;&gt;""),"")</formula>
    </cfRule>
    <cfRule type="expression" priority="967" aboveAverage="0" equalAverage="0" bottom="0" percent="0" rank="0" text="" dxfId="10">
      <formula>IFERROR(AND(IF(BI26/BI$2*100&gt;=Greenthreshold,1,""),(ColorTable="yes")),"")</formula>
    </cfRule>
  </conditionalFormatting>
  <conditionalFormatting sqref="BI27">
    <cfRule type="expression" priority="968" aboveAverage="0" equalAverage="0" bottom="0" percent="0" rank="0" text="" dxfId="8">
      <formula>IFERROR(AND(IF(BI27/BI$2*100&lt;Yellowthreshold,1,""),(ColorTable="yes"),IF(BI27&lt;&gt;"",1,0)),"")</formula>
    </cfRule>
    <cfRule type="expression" priority="969" aboveAverage="0" equalAverage="0" bottom="0" percent="0" rank="0" text="" dxfId="9">
      <formula>IFERROR(AND(IF(BI27/BI$2*100&lt;Greenthreshold,1,""),IF(BI27/BI$2*100&gt;=Yellowthreshold,1,""),(ColorTable="yes"),BI27&lt;&gt;""),"")</formula>
    </cfRule>
    <cfRule type="expression" priority="970" aboveAverage="0" equalAverage="0" bottom="0" percent="0" rank="0" text="" dxfId="10">
      <formula>IFERROR(AND(IF(BI27/BI$2*100&gt;=Greenthreshold,1,""),(ColorTable="yes")),"")</formula>
    </cfRule>
  </conditionalFormatting>
  <conditionalFormatting sqref="BI28">
    <cfRule type="expression" priority="971" aboveAverage="0" equalAverage="0" bottom="0" percent="0" rank="0" text="" dxfId="8">
      <formula>IFERROR(AND(IF(BI28/BI$2*100&lt;Yellowthreshold,1,""),(ColorTable="yes"),IF(BI28&lt;&gt;"",1,0)),"")</formula>
    </cfRule>
    <cfRule type="expression" priority="972" aboveAverage="0" equalAverage="0" bottom="0" percent="0" rank="0" text="" dxfId="9">
      <formula>IFERROR(AND(IF(BI28/BI$2*100&lt;Greenthreshold,1,""),IF(BI28/BI$2*100&gt;=Yellowthreshold,1,""),(ColorTable="yes"),BI28&lt;&gt;""),"")</formula>
    </cfRule>
    <cfRule type="expression" priority="973" aboveAverage="0" equalAverage="0" bottom="0" percent="0" rank="0" text="" dxfId="10">
      <formula>IFERROR(AND(IF(BI28/BI$2*100&gt;=Greenthreshold,1,""),(ColorTable="yes")),"")</formula>
    </cfRule>
  </conditionalFormatting>
  <conditionalFormatting sqref="BI29">
    <cfRule type="expression" priority="974" aboveAverage="0" equalAverage="0" bottom="0" percent="0" rank="0" text="" dxfId="8">
      <formula>IFERROR(AND(IF(BI29/BI$2*100&lt;Yellowthreshold,1,""),(ColorTable="yes"),IF(BI29&lt;&gt;"",1,0)),"")</formula>
    </cfRule>
    <cfRule type="expression" priority="975" aboveAverage="0" equalAverage="0" bottom="0" percent="0" rank="0" text="" dxfId="9">
      <formula>IFERROR(AND(IF(BI29/BI$2*100&lt;Greenthreshold,1,""),IF(BI29/BI$2*100&gt;=Yellowthreshold,1,""),(ColorTable="yes"),BI29&lt;&gt;""),"")</formula>
    </cfRule>
    <cfRule type="expression" priority="976" aboveAverage="0" equalAverage="0" bottom="0" percent="0" rank="0" text="" dxfId="10">
      <formula>IFERROR(AND(IF(BI29/BI$2*100&gt;=Greenthreshold,1,""),(ColorTable="yes")),"")</formula>
    </cfRule>
  </conditionalFormatting>
  <conditionalFormatting sqref="BI30">
    <cfRule type="expression" priority="977" aboveAverage="0" equalAverage="0" bottom="0" percent="0" rank="0" text="" dxfId="8">
      <formula>IFERROR(AND(IF(BI30/BI$2*100&lt;Yellowthreshold,1,""),(ColorTable="yes"),IF(BI30&lt;&gt;"",1,0)),"")</formula>
    </cfRule>
    <cfRule type="expression" priority="978" aboveAverage="0" equalAverage="0" bottom="0" percent="0" rank="0" text="" dxfId="9">
      <formula>IFERROR(AND(IF(BI30/BI$2*100&lt;Greenthreshold,1,""),IF(BI30/BI$2*100&gt;=Yellowthreshold,1,""),(ColorTable="yes"),BI30&lt;&gt;""),"")</formula>
    </cfRule>
    <cfRule type="expression" priority="979" aboveAverage="0" equalAverage="0" bottom="0" percent="0" rank="0" text="" dxfId="10">
      <formula>IFERROR(AND(IF(BI30/BI$2*100&gt;=Greenthreshold,1,""),(ColorTable="yes")),"")</formula>
    </cfRule>
  </conditionalFormatting>
  <conditionalFormatting sqref="BI31">
    <cfRule type="expression" priority="980" aboveAverage="0" equalAverage="0" bottom="0" percent="0" rank="0" text="" dxfId="8">
      <formula>IFERROR(AND(IF(BI31/BI$2*100&lt;Yellowthreshold,1,""),(ColorTable="yes"),IF(BI31&lt;&gt;"",1,0)),"")</formula>
    </cfRule>
    <cfRule type="expression" priority="981" aboveAverage="0" equalAverage="0" bottom="0" percent="0" rank="0" text="" dxfId="9">
      <formula>IFERROR(AND(IF(BI31/BI$2*100&lt;Greenthreshold,1,""),IF(BI31/BI$2*100&gt;=Yellowthreshold,1,""),(ColorTable="yes"),BI31&lt;&gt;""),"")</formula>
    </cfRule>
    <cfRule type="expression" priority="982" aboveAverage="0" equalAverage="0" bottom="0" percent="0" rank="0" text="" dxfId="10">
      <formula>IFERROR(AND(IF(BI31/BI$2*100&gt;=Greenthreshold,1,""),(ColorTable="yes")),"")</formula>
    </cfRule>
  </conditionalFormatting>
  <conditionalFormatting sqref="BI32">
    <cfRule type="expression" priority="983" aboveAverage="0" equalAverage="0" bottom="0" percent="0" rank="0" text="" dxfId="8">
      <formula>IFERROR(AND(IF(BI32/BI$2*100&lt;Yellowthreshold,1,""),(ColorTable="yes"),IF(BI32&lt;&gt;"",1,0)),"")</formula>
    </cfRule>
    <cfRule type="expression" priority="984" aboveAverage="0" equalAverage="0" bottom="0" percent="0" rank="0" text="" dxfId="9">
      <formula>IFERROR(AND(IF(BI32/BI$2*100&lt;Greenthreshold,1,""),IF(BI32/BI$2*100&gt;=Yellowthreshold,1,""),(ColorTable="yes"),BI32&lt;&gt;""),"")</formula>
    </cfRule>
    <cfRule type="expression" priority="985" aboveAverage="0" equalAverage="0" bottom="0" percent="0" rank="0" text="" dxfId="10">
      <formula>IFERROR(AND(IF(BI32/BI$2*100&gt;=Greenthreshold,1,""),(ColorTable="yes")),"")</formula>
    </cfRule>
  </conditionalFormatting>
  <conditionalFormatting sqref="BI34">
    <cfRule type="expression" priority="986" aboveAverage="0" equalAverage="0" bottom="0" percent="0" rank="0" text="" dxfId="8">
      <formula>IFERROR(AND(IF(BI34/BI$2*100&lt;Yellowthreshold,1,""),(ColorTable="yes"),IF(BI34&lt;&gt;"",1,0)),"")</formula>
    </cfRule>
    <cfRule type="expression" priority="987" aboveAverage="0" equalAverage="0" bottom="0" percent="0" rank="0" text="" dxfId="9">
      <formula>IFERROR(AND(IF(BI34/BI$2*100&lt;Greenthreshold,1,""),IF(BI34/BI$2*100&gt;=Yellowthreshold,1,""),(ColorTable="yes"),BI34&lt;&gt;""),"")</formula>
    </cfRule>
    <cfRule type="expression" priority="988" aboveAverage="0" equalAverage="0" bottom="0" percent="0" rank="0" text="" dxfId="10">
      <formula>IFERROR(AND(IF(BI34/BI$2*100&gt;=Greenthreshold,1,""),(ColorTable="yes")),"")</formula>
    </cfRule>
  </conditionalFormatting>
  <conditionalFormatting sqref="BI35">
    <cfRule type="expression" priority="989" aboveAverage="0" equalAverage="0" bottom="0" percent="0" rank="0" text="" dxfId="8">
      <formula>IFERROR(AND(IF(BI35/BI$2*100&lt;Yellowthreshold,1,""),(ColorTable="yes"),IF(BI35&lt;&gt;"",1,0)),"")</formula>
    </cfRule>
    <cfRule type="expression" priority="990" aboveAverage="0" equalAverage="0" bottom="0" percent="0" rank="0" text="" dxfId="9">
      <formula>IFERROR(AND(IF(BI35/BI$2*100&lt;Greenthreshold,1,""),IF(BI35/BI$2*100&gt;=Yellowthreshold,1,""),(ColorTable="yes"),BI35&lt;&gt;""),"")</formula>
    </cfRule>
    <cfRule type="expression" priority="991" aboveAverage="0" equalAverage="0" bottom="0" percent="0" rank="0" text="" dxfId="10">
      <formula>IFERROR(AND(IF(BI35/BI$2*100&gt;=Greenthreshold,1,""),(ColorTable="yes")),"")</formula>
    </cfRule>
  </conditionalFormatting>
  <conditionalFormatting sqref="AJ12">
    <cfRule type="expression" priority="992" aboveAverage="0" equalAverage="0" bottom="0" percent="0" rank="0" text="" dxfId="8">
      <formula>IFERROR(AND(IF(AJ12/AJ$2*100&lt;Yellowthreshold,1,""),(ColorTable="yes"),IF(AJ12&lt;&gt;"",1,0)),"")</formula>
    </cfRule>
    <cfRule type="expression" priority="993" aboveAverage="0" equalAverage="0" bottom="0" percent="0" rank="0" text="" dxfId="9">
      <formula>IFERROR(AND(IF(AJ12/AJ$2*100&lt;Greenthreshold,1,""),IF(AJ12/AJ$2*100&gt;=Yellowthreshold,1,""),(ColorTable="yes"),AJ12&lt;&gt;""),"")</formula>
    </cfRule>
    <cfRule type="expression" priority="994" aboveAverage="0" equalAverage="0" bottom="0" percent="0" rank="0" text="" dxfId="10">
      <formula>IFERROR(AND(IF(AJ12/AJ$2*100&gt;=Greenthreshold,1,""),(ColorTable="yes")),"")</formula>
    </cfRule>
  </conditionalFormatting>
  <conditionalFormatting sqref="AJ13">
    <cfRule type="expression" priority="995" aboveAverage="0" equalAverage="0" bottom="0" percent="0" rank="0" text="" dxfId="8">
      <formula>IFERROR(AND(IF(AJ13/AJ$2*100&lt;Yellowthreshold,1,""),(ColorTable="yes"),IF(AJ13&lt;&gt;"",1,0)),"")</formula>
    </cfRule>
    <cfRule type="expression" priority="996" aboveAverage="0" equalAverage="0" bottom="0" percent="0" rank="0" text="" dxfId="9">
      <formula>IFERROR(AND(IF(AJ13/AJ$2*100&lt;Greenthreshold,1,""),IF(AJ13/AJ$2*100&gt;=Yellowthreshold,1,""),(ColorTable="yes"),AJ13&lt;&gt;""),"")</formula>
    </cfRule>
    <cfRule type="expression" priority="997" aboveAverage="0" equalAverage="0" bottom="0" percent="0" rank="0" text="" dxfId="10">
      <formula>IFERROR(AND(IF(AJ13/AJ$2*100&gt;=Greenthreshold,1,""),(ColorTable="yes")),"")</formula>
    </cfRule>
  </conditionalFormatting>
  <conditionalFormatting sqref="AJ14">
    <cfRule type="expression" priority="998" aboveAverage="0" equalAverage="0" bottom="0" percent="0" rank="0" text="" dxfId="8">
      <formula>IFERROR(AND(IF(AJ14/AJ$2*100&lt;Yellowthreshold,1,""),(ColorTable="yes"),IF(AJ14&lt;&gt;"",1,0)),"")</formula>
    </cfRule>
    <cfRule type="expression" priority="999" aboveAverage="0" equalAverage="0" bottom="0" percent="0" rank="0" text="" dxfId="9">
      <formula>IFERROR(AND(IF(AJ14/AJ$2*100&lt;Greenthreshold,1,""),IF(AJ14/AJ$2*100&gt;=Yellowthreshold,1,""),(ColorTable="yes"),AJ14&lt;&gt;""),"")</formula>
    </cfRule>
    <cfRule type="expression" priority="1000" aboveAverage="0" equalAverage="0" bottom="0" percent="0" rank="0" text="" dxfId="10">
      <formula>IFERROR(AND(IF(AJ14/AJ$2*100&gt;=Greenthreshold,1,""),(ColorTable="yes")),"")</formula>
    </cfRule>
  </conditionalFormatting>
  <conditionalFormatting sqref="AJ15">
    <cfRule type="expression" priority="1001" aboveAverage="0" equalAverage="0" bottom="0" percent="0" rank="0" text="" dxfId="8">
      <formula>IFERROR(AND(IF(AJ15/AJ$2*100&lt;Yellowthreshold,1,""),(ColorTable="yes"),IF(AJ15&lt;&gt;"",1,0)),"")</formula>
    </cfRule>
    <cfRule type="expression" priority="1002" aboveAverage="0" equalAverage="0" bottom="0" percent="0" rank="0" text="" dxfId="9">
      <formula>IFERROR(AND(IF(AJ15/AJ$2*100&lt;Greenthreshold,1,""),IF(AJ15/AJ$2*100&gt;=Yellowthreshold,1,""),(ColorTable="yes"),AJ15&lt;&gt;""),"")</formula>
    </cfRule>
    <cfRule type="expression" priority="1003" aboveAverage="0" equalAverage="0" bottom="0" percent="0" rank="0" text="" dxfId="10">
      <formula>IFERROR(AND(IF(AJ15/AJ$2*100&gt;=Greenthreshold,1,""),(ColorTable="yes")),"")</formula>
    </cfRule>
  </conditionalFormatting>
  <conditionalFormatting sqref="AJ16">
    <cfRule type="expression" priority="1004" aboveAverage="0" equalAverage="0" bottom="0" percent="0" rank="0" text="" dxfId="8">
      <formula>IFERROR(AND(IF(AJ16/AJ$2*100&lt;Yellowthreshold,1,""),(ColorTable="yes"),IF(AJ16&lt;&gt;"",1,0)),"")</formula>
    </cfRule>
    <cfRule type="expression" priority="1005" aboveAverage="0" equalAverage="0" bottom="0" percent="0" rank="0" text="" dxfId="9">
      <formula>IFERROR(AND(IF(AJ16/AJ$2*100&lt;Greenthreshold,1,""),IF(AJ16/AJ$2*100&gt;=Yellowthreshold,1,""),(ColorTable="yes"),AJ16&lt;&gt;""),"")</formula>
    </cfRule>
    <cfRule type="expression" priority="1006" aboveAverage="0" equalAverage="0" bottom="0" percent="0" rank="0" text="" dxfId="10">
      <formula>IFERROR(AND(IF(AJ16/AJ$2*100&gt;=Greenthreshold,1,""),(ColorTable="yes")),"")</formula>
    </cfRule>
  </conditionalFormatting>
  <conditionalFormatting sqref="AI12">
    <cfRule type="expression" priority="1007" aboveAverage="0" equalAverage="0" bottom="0" percent="0" rank="0" text="" dxfId="8">
      <formula>IFERROR(AND(IF(AI12/AI$2*100&lt;Yellowthreshold,1,""),(ColorTable="yes"),IF(AI12&lt;&gt;"",1,0)),"")</formula>
    </cfRule>
    <cfRule type="expression" priority="1008" aboveAverage="0" equalAverage="0" bottom="0" percent="0" rank="0" text="" dxfId="9">
      <formula>IFERROR(AND(IF(AI12/AI$2*100&lt;Greenthreshold,1,""),IF(AI12/AI$2*100&gt;=Yellowthreshold,1,""),(ColorTable="yes"),AI12&lt;&gt;""),"")</formula>
    </cfRule>
    <cfRule type="expression" priority="1009" aboveAverage="0" equalAverage="0" bottom="0" percent="0" rank="0" text="" dxfId="10">
      <formula>IFERROR(AND(IF(AI12/AI$2*100&gt;=Greenthreshold,1,""),(ColorTable="yes")),"")</formula>
    </cfRule>
  </conditionalFormatting>
  <conditionalFormatting sqref="AI13">
    <cfRule type="expression" priority="1010" aboveAverage="0" equalAverage="0" bottom="0" percent="0" rank="0" text="" dxfId="8">
      <formula>IFERROR(AND(IF(AI13/AI$2*100&lt;Yellowthreshold,1,""),(ColorTable="yes"),IF(AI13&lt;&gt;"",1,0)),"")</formula>
    </cfRule>
    <cfRule type="expression" priority="1011" aboveAverage="0" equalAverage="0" bottom="0" percent="0" rank="0" text="" dxfId="9">
      <formula>IFERROR(AND(IF(AI13/AI$2*100&lt;Greenthreshold,1,""),IF(AI13/AI$2*100&gt;=Yellowthreshold,1,""),(ColorTable="yes"),AI13&lt;&gt;""),"")</formula>
    </cfRule>
    <cfRule type="expression" priority="1012" aboveAverage="0" equalAverage="0" bottom="0" percent="0" rank="0" text="" dxfId="10">
      <formula>IFERROR(AND(IF(AI13/AI$2*100&gt;=Greenthreshold,1,""),(ColorTable="yes")),"")</formula>
    </cfRule>
  </conditionalFormatting>
  <conditionalFormatting sqref="AI14">
    <cfRule type="expression" priority="1013" aboveAverage="0" equalAverage="0" bottom="0" percent="0" rank="0" text="" dxfId="8">
      <formula>IFERROR(AND(IF(AI14/AI$2*100&lt;Yellowthreshold,1,""),(ColorTable="yes"),IF(AI14&lt;&gt;"",1,0)),"")</formula>
    </cfRule>
    <cfRule type="expression" priority="1014" aboveAverage="0" equalAverage="0" bottom="0" percent="0" rank="0" text="" dxfId="9">
      <formula>IFERROR(AND(IF(AI14/AI$2*100&lt;Greenthreshold,1,""),IF(AI14/AI$2*100&gt;=Yellowthreshold,1,""),(ColorTable="yes"),AI14&lt;&gt;""),"")</formula>
    </cfRule>
    <cfRule type="expression" priority="1015" aboveAverage="0" equalAverage="0" bottom="0" percent="0" rank="0" text="" dxfId="10">
      <formula>IFERROR(AND(IF(AI14/AI$2*100&gt;=Greenthreshold,1,""),(ColorTable="yes")),"")</formula>
    </cfRule>
  </conditionalFormatting>
  <conditionalFormatting sqref="AG12:AH12">
    <cfRule type="expression" priority="1016" aboveAverage="0" equalAverage="0" bottom="0" percent="0" rank="0" text="" dxfId="8">
      <formula>IFERROR(AND(IF(AF12/AF$2*100&lt;Yellowthreshold,1,""),(ColorTable="yes"),IF(AF12&lt;&gt;"",1,0)),"")</formula>
    </cfRule>
    <cfRule type="expression" priority="1017" aboveAverage="0" equalAverage="0" bottom="0" percent="0" rank="0" text="" dxfId="9">
      <formula>IFERROR(AND(IF(AF12/AF$2*100&lt;Greenthreshold,1,""),IF(AF12/AF$2*100&gt;=Yellowthreshold,1,""),(ColorTable="yes"),AF12&lt;&gt;""),"")</formula>
    </cfRule>
    <cfRule type="expression" priority="1018" aboveAverage="0" equalAverage="0" bottom="0" percent="0" rank="0" text="" dxfId="10">
      <formula>IFERROR(AND(IF(AF12/AF$2*100&gt;=Greenthreshold,1,""),(ColorTable="yes")),"")</formula>
    </cfRule>
  </conditionalFormatting>
  <conditionalFormatting sqref="AF13:AH13">
    <cfRule type="expression" priority="1019" aboveAverage="0" equalAverage="0" bottom="0" percent="0" rank="0" text="" dxfId="8">
      <formula>IFERROR(AND(IF(AF13/AF$2*100&lt;Yellowthreshold,1,""),(ColorTable="yes"),IF(AF13&lt;&gt;"",1,0)),"")</formula>
    </cfRule>
    <cfRule type="expression" priority="1020" aboveAverage="0" equalAverage="0" bottom="0" percent="0" rank="0" text="" dxfId="9">
      <formula>IFERROR(AND(IF(AF13/AF$2*100&lt;Greenthreshold,1,""),IF(AF13/AF$2*100&gt;=Yellowthreshold,1,""),(ColorTable="yes"),AF13&lt;&gt;""),"")</formula>
    </cfRule>
    <cfRule type="expression" priority="1021" aboveAverage="0" equalAverage="0" bottom="0" percent="0" rank="0" text="" dxfId="10">
      <formula>IFERROR(AND(IF(AF13/AF$2*100&gt;=Greenthreshold,1,""),(ColorTable="yes")),"")</formula>
    </cfRule>
  </conditionalFormatting>
  <conditionalFormatting sqref="AF14:AH14">
    <cfRule type="expression" priority="1022" aboveAverage="0" equalAverage="0" bottom="0" percent="0" rank="0" text="" dxfId="8">
      <formula>IFERROR(AND(IF(AF14/AF$2*100&lt;Yellowthreshold,1,""),(ColorTable="yes"),IF(AF14&lt;&gt;"",1,0)),"")</formula>
    </cfRule>
    <cfRule type="expression" priority="1023" aboveAverage="0" equalAverage="0" bottom="0" percent="0" rank="0" text="" dxfId="9">
      <formula>IFERROR(AND(IF(AF14/AF$2*100&lt;Greenthreshold,1,""),IF(AF14/AF$2*100&gt;=Yellowthreshold,1,""),(ColorTable="yes"),AF14&lt;&gt;""),"")</formula>
    </cfRule>
    <cfRule type="expression" priority="1024" aboveAverage="0" equalAverage="0" bottom="0" percent="0" rank="0" text="" dxfId="10">
      <formula>IFERROR(AND(IF(AF14/AF$2*100&gt;=Greenthreshold,1,""),(ColorTable="yes")),"")</formula>
    </cfRule>
  </conditionalFormatting>
  <conditionalFormatting sqref="W12:AE12">
    <cfRule type="expression" priority="1025" aboveAverage="0" equalAverage="0" bottom="0" percent="0" rank="0" text="" dxfId="8">
      <formula>IFERROR(AND(IF(W12/W$2*100&lt;Yellowthreshold,1,""),(ColorTable="yes"),IF(W12&lt;&gt;"",1,0)),"")</formula>
    </cfRule>
    <cfRule type="expression" priority="1026" aboveAverage="0" equalAverage="0" bottom="0" percent="0" rank="0" text="" dxfId="9">
      <formula>IFERROR(AND(IF(W12/W$2*100&lt;Greenthreshold,1,""),IF(W12/W$2*100&gt;=Yellowthreshold,1,""),(ColorTable="yes"),W12&lt;&gt;""),"")</formula>
    </cfRule>
    <cfRule type="expression" priority="1027" aboveAverage="0" equalAverage="0" bottom="0" percent="0" rank="0" text="" dxfId="10">
      <formula>IFERROR(AND(IF(W12/W$2*100&gt;=Greenthreshold,1,""),(ColorTable="yes")),"")</formula>
    </cfRule>
  </conditionalFormatting>
  <conditionalFormatting sqref="W13:AE13">
    <cfRule type="expression" priority="1028" aboveAverage="0" equalAverage="0" bottom="0" percent="0" rank="0" text="" dxfId="8">
      <formula>IFERROR(AND(IF(W13/W$2*100&lt;Yellowthreshold,1,""),(ColorTable="yes"),IF(W13&lt;&gt;"",1,0)),"")</formula>
    </cfRule>
    <cfRule type="expression" priority="1029" aboveAverage="0" equalAverage="0" bottom="0" percent="0" rank="0" text="" dxfId="9">
      <formula>IFERROR(AND(IF(W13/W$2*100&lt;Greenthreshold,1,""),IF(W13/W$2*100&gt;=Yellowthreshold,1,""),(ColorTable="yes"),W13&lt;&gt;""),"")</formula>
    </cfRule>
    <cfRule type="expression" priority="1030" aboveAverage="0" equalAverage="0" bottom="0" percent="0" rank="0" text="" dxfId="10">
      <formula>IFERROR(AND(IF(W13/W$2*100&gt;=Greenthreshold,1,""),(ColorTable="yes")),"")</formula>
    </cfRule>
  </conditionalFormatting>
  <conditionalFormatting sqref="X14:AE14">
    <cfRule type="expression" priority="1031" aboveAverage="0" equalAverage="0" bottom="0" percent="0" rank="0" text="" dxfId="8">
      <formula>IFERROR(AND(IF(W14/W$2*100&lt;Yellowthreshold,1,""),(ColorTable="yes"),IF(W14&lt;&gt;"",1,0)),"")</formula>
    </cfRule>
    <cfRule type="expression" priority="1032" aboveAverage="0" equalAverage="0" bottom="0" percent="0" rank="0" text="" dxfId="9">
      <formula>IFERROR(AND(IF(W14/W$2*100&lt;Greenthreshold,1,""),IF(W14/W$2*100&gt;=Yellowthreshold,1,""),(ColorTable="yes"),W14&lt;&gt;""),"")</formula>
    </cfRule>
    <cfRule type="expression" priority="1033" aboveAverage="0" equalAverage="0" bottom="0" percent="0" rank="0" text="" dxfId="10">
      <formula>IFERROR(AND(IF(W14/W$2*100&gt;=Greenthreshold,1,""),(ColorTable="yes")),"")</formula>
    </cfRule>
  </conditionalFormatting>
  <conditionalFormatting sqref="S12:U12">
    <cfRule type="expression" priority="1034" aboveAverage="0" equalAverage="0" bottom="0" percent="0" rank="0" text="" dxfId="8">
      <formula>IFERROR(AND(IF(S12/S$2*100&lt;Yellowthreshold,1,""),(ColorTable="yes"),IF(S12&lt;&gt;"",1,0)),"")</formula>
    </cfRule>
    <cfRule type="expression" priority="1035" aboveAverage="0" equalAverage="0" bottom="0" percent="0" rank="0" text="" dxfId="9">
      <formula>IFERROR(AND(IF(S12/S$2*100&lt;Greenthreshold,1,""),IF(S12/S$2*100&gt;=Yellowthreshold,1,""),(ColorTable="yes"),S12&lt;&gt;""),"")</formula>
    </cfRule>
    <cfRule type="expression" priority="1036" aboveAverage="0" equalAverage="0" bottom="0" percent="0" rank="0" text="" dxfId="10">
      <formula>IFERROR(AND(IF(S12/S$2*100&gt;=Greenthreshold,1,""),(ColorTable="yes")),"")</formula>
    </cfRule>
  </conditionalFormatting>
  <conditionalFormatting sqref="S13:U13">
    <cfRule type="expression" priority="1037" aboveAverage="0" equalAverage="0" bottom="0" percent="0" rank="0" text="" dxfId="8">
      <formula>IFERROR(AND(IF(S13/S$2*100&lt;Yellowthreshold,1,""),(ColorTable="yes"),IF(S13&lt;&gt;"",1,0)),"")</formula>
    </cfRule>
    <cfRule type="expression" priority="1038" aboveAverage="0" equalAverage="0" bottom="0" percent="0" rank="0" text="" dxfId="9">
      <formula>IFERROR(AND(IF(S13/S$2*100&lt;Greenthreshold,1,""),IF(S13/S$2*100&gt;=Yellowthreshold,1,""),(ColorTable="yes"),S13&lt;&gt;""),"")</formula>
    </cfRule>
    <cfRule type="expression" priority="1039" aboveAverage="0" equalAverage="0" bottom="0" percent="0" rank="0" text="" dxfId="10">
      <formula>IFERROR(AND(IF(S13/S$2*100&gt;=Greenthreshold,1,""),(ColorTable="yes")),"")</formula>
    </cfRule>
  </conditionalFormatting>
  <conditionalFormatting sqref="S14:U14">
    <cfRule type="expression" priority="1040" aboveAverage="0" equalAverage="0" bottom="0" percent="0" rank="0" text="" dxfId="8">
      <formula>IFERROR(AND(IF(S14/S$2*100&lt;Yellowthreshold,1,""),(ColorTable="yes"),IF(S14&lt;&gt;"",1,0)),"")</formula>
    </cfRule>
    <cfRule type="expression" priority="1041" aboveAverage="0" equalAverage="0" bottom="0" percent="0" rank="0" text="" dxfId="9">
      <formula>IFERROR(AND(IF(S14/S$2*100&lt;Greenthreshold,1,""),IF(S14/S$2*100&gt;=Yellowthreshold,1,""),(ColorTable="yes"),S14&lt;&gt;""),"")</formula>
    </cfRule>
    <cfRule type="expression" priority="1042" aboveAverage="0" equalAverage="0" bottom="0" percent="0" rank="0" text="" dxfId="10">
      <formula>IFERROR(AND(IF(S14/S$2*100&gt;=Greenthreshold,1,""),(ColorTable="yes")),"")</formula>
    </cfRule>
  </conditionalFormatting>
  <conditionalFormatting sqref="V13">
    <cfRule type="expression" priority="1043" aboveAverage="0" equalAverage="0" bottom="0" percent="0" rank="0" text="" dxfId="8">
      <formula>IFERROR(AND(IF(V13/V$2*100&lt;Yellowthreshold,1,""),(ColorTable="yes"),IF(V13&lt;&gt;"",1,0)),"")</formula>
    </cfRule>
    <cfRule type="expression" priority="1044" aboveAverage="0" equalAverage="0" bottom="0" percent="0" rank="0" text="" dxfId="9">
      <formula>IFERROR(AND(IF(V13/V$2*100&lt;Greenthreshold,1,""),IF(V13/V$2*100&gt;=Yellowthreshold,1,""),(ColorTable="yes"),V13&lt;&gt;""),"")</formula>
    </cfRule>
    <cfRule type="expression" priority="1045" aboveAverage="0" equalAverage="0" bottom="0" percent="0" rank="0" text="" dxfId="10">
      <formula>IFERROR(AND(IF(V13/V$2*100&gt;=Greenthreshold,1,""),(ColorTable="yes")),"")</formula>
    </cfRule>
  </conditionalFormatting>
  <conditionalFormatting sqref="V12">
    <cfRule type="expression" priority="1046" aboveAverage="0" equalAverage="0" bottom="0" percent="0" rank="0" text="" dxfId="8">
      <formula>IFERROR(AND(IF(V12/V$2*100&lt;Yellowthreshold,1,""),(ColorTable="yes"),IF(V12&lt;&gt;"",1,0)),"")</formula>
    </cfRule>
    <cfRule type="expression" priority="1047" aboveAverage="0" equalAverage="0" bottom="0" percent="0" rank="0" text="" dxfId="9">
      <formula>IFERROR(AND(IF(V12/V$2*100&lt;Greenthreshold,1,""),IF(V12/V$2*100&gt;=Yellowthreshold,1,""),(ColorTable="yes"),V12&lt;&gt;""),"")</formula>
    </cfRule>
    <cfRule type="expression" priority="1048" aboveAverage="0" equalAverage="0" bottom="0" percent="0" rank="0" text="" dxfId="10">
      <formula>IFERROR(AND(IF(V12/V$2*100&gt;=Greenthreshold,1,""),(ColorTable="yes")),"")</formula>
    </cfRule>
  </conditionalFormatting>
  <conditionalFormatting sqref="AP15">
    <cfRule type="expression" priority="1049" aboveAverage="0" equalAverage="0" bottom="0" percent="0" rank="0" text="" dxfId="8">
      <formula>IFERROR(AND(IF(AP15/AP$2*100&lt;Yellowthreshold,1,""),(ColorTable="yes"),IF(AP15&lt;&gt;"",1,0)),"")</formula>
    </cfRule>
    <cfRule type="expression" priority="1050" aboveAverage="0" equalAverage="0" bottom="0" percent="0" rank="0" text="" dxfId="9">
      <formula>IFERROR(AND(IF(AP15/AP$2*100&lt;Greenthreshold,1,""),IF(AP15/AP$2*100&gt;=Yellowthreshold,1,""),(ColorTable="yes"),AP15&lt;&gt;""),"")</formula>
    </cfRule>
    <cfRule type="expression" priority="1051" aboveAverage="0" equalAverage="0" bottom="0" percent="0" rank="0" text="" dxfId="10">
      <formula>IFERROR(AND(IF(AP15/AP$2*100&gt;=Greenthreshold,1,""),(ColorTable="yes")),"")</formula>
    </cfRule>
  </conditionalFormatting>
  <conditionalFormatting sqref="AP16">
    <cfRule type="expression" priority="1052" aboveAverage="0" equalAverage="0" bottom="0" percent="0" rank="0" text="" dxfId="8">
      <formula>IFERROR(AND(IF(AP16/AP$2*100&lt;Yellowthreshold,1,""),(ColorTable="yes"),IF(AP16&lt;&gt;"",1,0)),"")</formula>
    </cfRule>
    <cfRule type="expression" priority="1053" aboveAverage="0" equalAverage="0" bottom="0" percent="0" rank="0" text="" dxfId="9">
      <formula>IFERROR(AND(IF(AP16/AP$2*100&lt;Greenthreshold,1,""),IF(AP16/AP$2*100&gt;=Yellowthreshold,1,""),(ColorTable="yes"),AP16&lt;&gt;""),"")</formula>
    </cfRule>
    <cfRule type="expression" priority="1054" aboveAverage="0" equalAverage="0" bottom="0" percent="0" rank="0" text="" dxfId="10">
      <formula>IFERROR(AND(IF(AP16/AP$2*100&gt;=Greenthreshold,1,""),(ColorTable="yes")),"")</formula>
    </cfRule>
  </conditionalFormatting>
  <conditionalFormatting sqref="AP17">
    <cfRule type="expression" priority="1055" aboveAverage="0" equalAverage="0" bottom="0" percent="0" rank="0" text="" dxfId="8">
      <formula>IFERROR(AND(IF(AP17/AP$2*100&lt;Yellowthreshold,1,""),(ColorTable="yes"),IF(AP17&lt;&gt;"",1,0)),"")</formula>
    </cfRule>
    <cfRule type="expression" priority="1056" aboveAverage="0" equalAverage="0" bottom="0" percent="0" rank="0" text="" dxfId="9">
      <formula>IFERROR(AND(IF(AP17/AP$2*100&lt;Greenthreshold,1,""),IF(AP17/AP$2*100&gt;=Yellowthreshold,1,""),(ColorTable="yes"),AP17&lt;&gt;""),"")</formula>
    </cfRule>
    <cfRule type="expression" priority="1057" aboveAverage="0" equalAverage="0" bottom="0" percent="0" rank="0" text="" dxfId="10">
      <formula>IFERROR(AND(IF(AP17/AP$2*100&gt;=Greenthreshold,1,""),(ColorTable="yes")),"")</formula>
    </cfRule>
  </conditionalFormatting>
  <conditionalFormatting sqref="AP18">
    <cfRule type="expression" priority="1058" aboveAverage="0" equalAverage="0" bottom="0" percent="0" rank="0" text="" dxfId="8">
      <formula>IFERROR(AND(IF(AP18/AP$2*100&lt;Yellowthreshold,1,""),(ColorTable="yes"),IF(AP18&lt;&gt;"",1,0)),"")</formula>
    </cfRule>
    <cfRule type="expression" priority="1059" aboveAverage="0" equalAverage="0" bottom="0" percent="0" rank="0" text="" dxfId="9">
      <formula>IFERROR(AND(IF(AP18/AP$2*100&lt;Greenthreshold,1,""),IF(AP18/AP$2*100&gt;=Yellowthreshold,1,""),(ColorTable="yes"),AP18&lt;&gt;""),"")</formula>
    </cfRule>
    <cfRule type="expression" priority="1060" aboveAverage="0" equalAverage="0" bottom="0" percent="0" rank="0" text="" dxfId="10">
      <formula>IFERROR(AND(IF(AP18/AP$2*100&gt;=Greenthreshold,1,""),(ColorTable="yes")),"")</formula>
    </cfRule>
  </conditionalFormatting>
  <conditionalFormatting sqref="AP19">
    <cfRule type="expression" priority="1061" aboveAverage="0" equalAverage="0" bottom="0" percent="0" rank="0" text="" dxfId="8">
      <formula>IFERROR(AND(IF(AP19/AP$2*100&lt;Yellowthreshold,1,""),(ColorTable="yes"),IF(AP19&lt;&gt;"",1,0)),"")</formula>
    </cfRule>
    <cfRule type="expression" priority="1062" aboveAverage="0" equalAverage="0" bottom="0" percent="0" rank="0" text="" dxfId="9">
      <formula>IFERROR(AND(IF(AP19/AP$2*100&lt;Greenthreshold,1,""),IF(AP19/AP$2*100&gt;=Yellowthreshold,1,""),(ColorTable="yes"),AP19&lt;&gt;""),"")</formula>
    </cfRule>
    <cfRule type="expression" priority="1063" aboveAverage="0" equalAverage="0" bottom="0" percent="0" rank="0" text="" dxfId="10">
      <formula>IFERROR(AND(IF(AP19/AP$2*100&gt;=Greenthreshold,1,""),(ColorTable="yes")),"")</formula>
    </cfRule>
  </conditionalFormatting>
  <conditionalFormatting sqref="AP20">
    <cfRule type="expression" priority="1064" aboveAverage="0" equalAverage="0" bottom="0" percent="0" rank="0" text="" dxfId="8">
      <formula>IFERROR(AND(IF(AP20/AP$2*100&lt;Yellowthreshold,1,""),(ColorTable="yes"),IF(AP20&lt;&gt;"",1,0)),"")</formula>
    </cfRule>
    <cfRule type="expression" priority="1065" aboveAverage="0" equalAverage="0" bottom="0" percent="0" rank="0" text="" dxfId="9">
      <formula>IFERROR(AND(IF(AP20/AP$2*100&lt;Greenthreshold,1,""),IF(AP20/AP$2*100&gt;=Yellowthreshold,1,""),(ColorTable="yes"),AP20&lt;&gt;""),"")</formula>
    </cfRule>
    <cfRule type="expression" priority="1066" aboveAverage="0" equalAverage="0" bottom="0" percent="0" rank="0" text="" dxfId="10">
      <formula>IFERROR(AND(IF(AP20/AP$2*100&gt;=Greenthreshold,1,""),(ColorTable="yes")),"")</formula>
    </cfRule>
  </conditionalFormatting>
  <conditionalFormatting sqref="AP21">
    <cfRule type="expression" priority="1067" aboveAverage="0" equalAverage="0" bottom="0" percent="0" rank="0" text="" dxfId="8">
      <formula>IFERROR(AND(IF(AP21/AP$2*100&lt;Yellowthreshold,1,""),(ColorTable="yes"),IF(AP21&lt;&gt;"",1,0)),"")</formula>
    </cfRule>
    <cfRule type="expression" priority="1068" aboveAverage="0" equalAverage="0" bottom="0" percent="0" rank="0" text="" dxfId="9">
      <formula>IFERROR(AND(IF(AP21/AP$2*100&lt;Greenthreshold,1,""),IF(AP21/AP$2*100&gt;=Yellowthreshold,1,""),(ColorTable="yes"),AP21&lt;&gt;""),"")</formula>
    </cfRule>
    <cfRule type="expression" priority="1069" aboveAverage="0" equalAverage="0" bottom="0" percent="0" rank="0" text="" dxfId="10">
      <formula>IFERROR(AND(IF(AP21/AP$2*100&gt;=Greenthreshold,1,""),(ColorTable="yes")),"")</formula>
    </cfRule>
  </conditionalFormatting>
  <conditionalFormatting sqref="AP22">
    <cfRule type="expression" priority="1070" aboveAverage="0" equalAverage="0" bottom="0" percent="0" rank="0" text="" dxfId="8">
      <formula>IFERROR(AND(IF(AP22/AP$2*100&lt;Yellowthreshold,1,""),(ColorTable="yes"),IF(AP22&lt;&gt;"",1,0)),"")</formula>
    </cfRule>
    <cfRule type="expression" priority="1071" aboveAverage="0" equalAverage="0" bottom="0" percent="0" rank="0" text="" dxfId="9">
      <formula>IFERROR(AND(IF(AP22/AP$2*100&lt;Greenthreshold,1,""),IF(AP22/AP$2*100&gt;=Yellowthreshold,1,""),(ColorTable="yes"),AP22&lt;&gt;""),"")</formula>
    </cfRule>
    <cfRule type="expression" priority="1072" aboveAverage="0" equalAverage="0" bottom="0" percent="0" rank="0" text="" dxfId="10">
      <formula>IFERROR(AND(IF(AP22/AP$2*100&gt;=Greenthreshold,1,""),(ColorTable="yes")),"")</formula>
    </cfRule>
  </conditionalFormatting>
  <conditionalFormatting sqref="AP23">
    <cfRule type="expression" priority="1073" aboveAverage="0" equalAverage="0" bottom="0" percent="0" rank="0" text="" dxfId="8">
      <formula>IFERROR(AND(IF(AP23/AP$2*100&lt;Yellowthreshold,1,""),(ColorTable="yes"),IF(AP23&lt;&gt;"",1,0)),"")</formula>
    </cfRule>
    <cfRule type="expression" priority="1074" aboveAverage="0" equalAverage="0" bottom="0" percent="0" rank="0" text="" dxfId="9">
      <formula>IFERROR(AND(IF(AP23/AP$2*100&lt;Greenthreshold,1,""),IF(AP23/AP$2*100&gt;=Yellowthreshold,1,""),(ColorTable="yes"),AP23&lt;&gt;""),"")</formula>
    </cfRule>
    <cfRule type="expression" priority="1075" aboveAverage="0" equalAverage="0" bottom="0" percent="0" rank="0" text="" dxfId="10">
      <formula>IFERROR(AND(IF(AP23/AP$2*100&gt;=Greenthreshold,1,""),(ColorTable="yes")),"")</formula>
    </cfRule>
  </conditionalFormatting>
  <conditionalFormatting sqref="AP24">
    <cfRule type="expression" priority="1076" aboveAverage="0" equalAverage="0" bottom="0" percent="0" rank="0" text="" dxfId="8">
      <formula>IFERROR(AND(IF(AP24/AP$2*100&lt;Yellowthreshold,1,""),(ColorTable="yes"),IF(AP24&lt;&gt;"",1,0)),"")</formula>
    </cfRule>
    <cfRule type="expression" priority="1077" aboveAverage="0" equalAverage="0" bottom="0" percent="0" rank="0" text="" dxfId="9">
      <formula>IFERROR(AND(IF(AP24/AP$2*100&lt;Greenthreshold,1,""),IF(AP24/AP$2*100&gt;=Yellowthreshold,1,""),(ColorTable="yes"),AP24&lt;&gt;""),"")</formula>
    </cfRule>
    <cfRule type="expression" priority="1078" aboveAverage="0" equalAverage="0" bottom="0" percent="0" rank="0" text="" dxfId="10">
      <formula>IFERROR(AND(IF(AP24/AP$2*100&gt;=Greenthreshold,1,""),(ColorTable="yes")),"")</formula>
    </cfRule>
  </conditionalFormatting>
  <conditionalFormatting sqref="AP25">
    <cfRule type="expression" priority="1079" aboveAverage="0" equalAverage="0" bottom="0" percent="0" rank="0" text="" dxfId="8">
      <formula>IFERROR(AND(IF(AP25/AP$2*100&lt;Yellowthreshold,1,""),(ColorTable="yes"),IF(AP25&lt;&gt;"",1,0)),"")</formula>
    </cfRule>
    <cfRule type="expression" priority="1080" aboveAverage="0" equalAverage="0" bottom="0" percent="0" rank="0" text="" dxfId="9">
      <formula>IFERROR(AND(IF(AP25/AP$2*100&lt;Greenthreshold,1,""),IF(AP25/AP$2*100&gt;=Yellowthreshold,1,""),(ColorTable="yes"),AP25&lt;&gt;""),"")</formula>
    </cfRule>
    <cfRule type="expression" priority="1081" aboveAverage="0" equalAverage="0" bottom="0" percent="0" rank="0" text="" dxfId="10">
      <formula>IFERROR(AND(IF(AP25/AP$2*100&gt;=Greenthreshold,1,""),(ColorTable="yes")),"")</formula>
    </cfRule>
  </conditionalFormatting>
  <conditionalFormatting sqref="AP26">
    <cfRule type="expression" priority="1082" aboveAverage="0" equalAverage="0" bottom="0" percent="0" rank="0" text="" dxfId="8">
      <formula>IFERROR(AND(IF(AP26/AP$2*100&lt;Yellowthreshold,1,""),(ColorTable="yes"),IF(AP26&lt;&gt;"",1,0)),"")</formula>
    </cfRule>
    <cfRule type="expression" priority="1083" aboveAverage="0" equalAverage="0" bottom="0" percent="0" rank="0" text="" dxfId="9">
      <formula>IFERROR(AND(IF(AP26/AP$2*100&lt;Greenthreshold,1,""),IF(AP26/AP$2*100&gt;=Yellowthreshold,1,""),(ColorTable="yes"),AP26&lt;&gt;""),"")</formula>
    </cfRule>
    <cfRule type="expression" priority="1084" aboveAverage="0" equalAverage="0" bottom="0" percent="0" rank="0" text="" dxfId="10">
      <formula>IFERROR(AND(IF(AP26/AP$2*100&gt;=Greenthreshold,1,""),(ColorTable="yes")),"")</formula>
    </cfRule>
  </conditionalFormatting>
  <conditionalFormatting sqref="AP27">
    <cfRule type="expression" priority="1085" aboveAverage="0" equalAverage="0" bottom="0" percent="0" rank="0" text="" dxfId="8">
      <formula>IFERROR(AND(IF(AP27/AP$2*100&lt;Yellowthreshold,1,""),(ColorTable="yes"),IF(AP27&lt;&gt;"",1,0)),"")</formula>
    </cfRule>
    <cfRule type="expression" priority="1086" aboveAverage="0" equalAverage="0" bottom="0" percent="0" rank="0" text="" dxfId="9">
      <formula>IFERROR(AND(IF(AP27/AP$2*100&lt;Greenthreshold,1,""),IF(AP27/AP$2*100&gt;=Yellowthreshold,1,""),(ColorTable="yes"),AP27&lt;&gt;""),"")</formula>
    </cfRule>
    <cfRule type="expression" priority="1087" aboveAverage="0" equalAverage="0" bottom="0" percent="0" rank="0" text="" dxfId="10">
      <formula>IFERROR(AND(IF(AP27/AP$2*100&gt;=Greenthreshold,1,""),(ColorTable="yes")),"")</formula>
    </cfRule>
  </conditionalFormatting>
  <conditionalFormatting sqref="AP28">
    <cfRule type="expression" priority="1088" aboveAverage="0" equalAverage="0" bottom="0" percent="0" rank="0" text="" dxfId="8">
      <formula>IFERROR(AND(IF(AP28/AP$2*100&lt;Yellowthreshold,1,""),(ColorTable="yes"),IF(AP28&lt;&gt;"",1,0)),"")</formula>
    </cfRule>
    <cfRule type="expression" priority="1089" aboveAverage="0" equalAverage="0" bottom="0" percent="0" rank="0" text="" dxfId="9">
      <formula>IFERROR(AND(IF(AP28/AP$2*100&lt;Greenthreshold,1,""),IF(AP28/AP$2*100&gt;=Yellowthreshold,1,""),(ColorTable="yes"),AP28&lt;&gt;""),"")</formula>
    </cfRule>
    <cfRule type="expression" priority="1090" aboveAverage="0" equalAverage="0" bottom="0" percent="0" rank="0" text="" dxfId="10">
      <formula>IFERROR(AND(IF(AP28/AP$2*100&gt;=Greenthreshold,1,""),(ColorTable="yes")),"")</formula>
    </cfRule>
  </conditionalFormatting>
  <conditionalFormatting sqref="AP30">
    <cfRule type="expression" priority="1091" aboveAverage="0" equalAverage="0" bottom="0" percent="0" rank="0" text="" dxfId="8">
      <formula>IFERROR(AND(IF(AP30/AP$2*100&lt;Yellowthreshold,1,""),(ColorTable="yes"),IF(AP30&lt;&gt;"",1,0)),"")</formula>
    </cfRule>
    <cfRule type="expression" priority="1092" aboveAverage="0" equalAverage="0" bottom="0" percent="0" rank="0" text="" dxfId="9">
      <formula>IFERROR(AND(IF(AP30/AP$2*100&lt;Greenthreshold,1,""),IF(AP30/AP$2*100&gt;=Yellowthreshold,1,""),(ColorTable="yes"),AP30&lt;&gt;""),"")</formula>
    </cfRule>
    <cfRule type="expression" priority="1093" aboveAverage="0" equalAverage="0" bottom="0" percent="0" rank="0" text="" dxfId="10">
      <formula>IFERROR(AND(IF(AP30/AP$2*100&gt;=Greenthreshold,1,""),(ColorTable="yes")),"")</formula>
    </cfRule>
  </conditionalFormatting>
  <conditionalFormatting sqref="AP31">
    <cfRule type="expression" priority="1094" aboveAverage="0" equalAverage="0" bottom="0" percent="0" rank="0" text="" dxfId="8">
      <formula>IFERROR(AND(IF(AP31/AP$2*100&lt;Yellowthreshold,1,""),(ColorTable="yes"),IF(AP31&lt;&gt;"",1,0)),"")</formula>
    </cfRule>
    <cfRule type="expression" priority="1095" aboveAverage="0" equalAverage="0" bottom="0" percent="0" rank="0" text="" dxfId="9">
      <formula>IFERROR(AND(IF(AP31/AP$2*100&lt;Greenthreshold,1,""),IF(AP31/AP$2*100&gt;=Yellowthreshold,1,""),(ColorTable="yes"),AP31&lt;&gt;""),"")</formula>
    </cfRule>
    <cfRule type="expression" priority="1096" aboveAverage="0" equalAverage="0" bottom="0" percent="0" rank="0" text="" dxfId="10">
      <formula>IFERROR(AND(IF(AP31/AP$2*100&gt;=Greenthreshold,1,""),(ColorTable="yes")),"")</formula>
    </cfRule>
  </conditionalFormatting>
  <conditionalFormatting sqref="AP32">
    <cfRule type="expression" priority="1097" aboveAverage="0" equalAverage="0" bottom="0" percent="0" rank="0" text="" dxfId="8">
      <formula>IFERROR(AND(IF(AP32/AP$2*100&lt;Yellowthreshold,1,""),(ColorTable="yes"),IF(AP32&lt;&gt;"",1,0)),"")</formula>
    </cfRule>
    <cfRule type="expression" priority="1098" aboveAverage="0" equalAverage="0" bottom="0" percent="0" rank="0" text="" dxfId="9">
      <formula>IFERROR(AND(IF(AP32/AP$2*100&lt;Greenthreshold,1,""),IF(AP32/AP$2*100&gt;=Yellowthreshold,1,""),(ColorTable="yes"),AP32&lt;&gt;""),"")</formula>
    </cfRule>
    <cfRule type="expression" priority="1099" aboveAverage="0" equalAverage="0" bottom="0" percent="0" rank="0" text="" dxfId="10">
      <formula>IFERROR(AND(IF(AP32/AP$2*100&gt;=Greenthreshold,1,""),(ColorTable="yes")),"")</formula>
    </cfRule>
  </conditionalFormatting>
  <conditionalFormatting sqref="AP33">
    <cfRule type="expression" priority="1100" aboveAverage="0" equalAverage="0" bottom="0" percent="0" rank="0" text="" dxfId="8">
      <formula>IFERROR(AND(IF(AP33/AP$2*100&lt;Yellowthreshold,1,""),(ColorTable="yes"),IF(AP33&lt;&gt;"",1,0)),"")</formula>
    </cfRule>
    <cfRule type="expression" priority="1101" aboveAverage="0" equalAverage="0" bottom="0" percent="0" rank="0" text="" dxfId="9">
      <formula>IFERROR(AND(IF(AP33/AP$2*100&lt;Greenthreshold,1,""),IF(AP33/AP$2*100&gt;=Yellowthreshold,1,""),(ColorTable="yes"),AP33&lt;&gt;""),"")</formula>
    </cfRule>
    <cfRule type="expression" priority="1102" aboveAverage="0" equalAverage="0" bottom="0" percent="0" rank="0" text="" dxfId="10">
      <formula>IFERROR(AND(IF(AP33/AP$2*100&gt;=Greenthreshold,1,""),(ColorTable="yes")),"")</formula>
    </cfRule>
  </conditionalFormatting>
  <conditionalFormatting sqref="AP34">
    <cfRule type="expression" priority="1103" aboveAverage="0" equalAverage="0" bottom="0" percent="0" rank="0" text="" dxfId="8">
      <formula>IFERROR(AND(IF(AP34/AP$2*100&lt;Yellowthreshold,1,""),(ColorTable="yes"),IF(AP34&lt;&gt;"",1,0)),"")</formula>
    </cfRule>
    <cfRule type="expression" priority="1104" aboveAverage="0" equalAverage="0" bottom="0" percent="0" rank="0" text="" dxfId="9">
      <formula>IFERROR(AND(IF(AP34/AP$2*100&lt;Greenthreshold,1,""),IF(AP34/AP$2*100&gt;=Yellowthreshold,1,""),(ColorTable="yes"),AP34&lt;&gt;""),"")</formula>
    </cfRule>
    <cfRule type="expression" priority="1105" aboveAverage="0" equalAverage="0" bottom="0" percent="0" rank="0" text="" dxfId="10">
      <formula>IFERROR(AND(IF(AP34/AP$2*100&gt;=Greenthreshold,1,""),(ColorTable="yes")),"")</formula>
    </cfRule>
  </conditionalFormatting>
  <conditionalFormatting sqref="AP35">
    <cfRule type="expression" priority="1106" aboveAverage="0" equalAverage="0" bottom="0" percent="0" rank="0" text="" dxfId="8">
      <formula>IFERROR(AND(IF(AP35/AP$2*100&lt;Yellowthreshold,1,""),(ColorTable="yes"),IF(AP35&lt;&gt;"",1,0)),"")</formula>
    </cfRule>
    <cfRule type="expression" priority="1107" aboveAverage="0" equalAverage="0" bottom="0" percent="0" rank="0" text="" dxfId="9">
      <formula>IFERROR(AND(IF(AP35/AP$2*100&lt;Greenthreshold,1,""),IF(AP35/AP$2*100&gt;=Yellowthreshold,1,""),(ColorTable="yes"),AP35&lt;&gt;""),"")</formula>
    </cfRule>
    <cfRule type="expression" priority="1108" aboveAverage="0" equalAverage="0" bottom="0" percent="0" rank="0" text="" dxfId="10">
      <formula>IFERROR(AND(IF(AP35/AP$2*100&gt;=Greenthreshold,1,""),(ColorTable="yes")),"")</formula>
    </cfRule>
  </conditionalFormatting>
  <conditionalFormatting sqref="AP36">
    <cfRule type="expression" priority="1109" aboveAverage="0" equalAverage="0" bottom="0" percent="0" rank="0" text="" dxfId="8">
      <formula>IFERROR(AND(IF(AP36/AP$2*100&lt;Yellowthreshold,1,""),(ColorTable="yes"),IF(AP36&lt;&gt;"",1,0)),"")</formula>
    </cfRule>
    <cfRule type="expression" priority="1110" aboveAverage="0" equalAverage="0" bottom="0" percent="0" rank="0" text="" dxfId="9">
      <formula>IFERROR(AND(IF(AP36/AP$2*100&lt;Greenthreshold,1,""),IF(AP36/AP$2*100&gt;=Yellowthreshold,1,""),(ColorTable="yes"),AP36&lt;&gt;""),"")</formula>
    </cfRule>
    <cfRule type="expression" priority="1111" aboveAverage="0" equalAverage="0" bottom="0" percent="0" rank="0" text="" dxfId="10">
      <formula>IFERROR(AND(IF(AP36/AP$2*100&gt;=Greenthreshold,1,""),(ColorTable="yes")),"")</formula>
    </cfRule>
  </conditionalFormatting>
  <conditionalFormatting sqref="AP12">
    <cfRule type="expression" priority="1112" aboveAverage="0" equalAverage="0" bottom="0" percent="0" rank="0" text="" dxfId="8">
      <formula>IFERROR(AND(IF(AP12/AP$2*100&lt;Yellowthreshold,1,""),(ColorTable="yes"),IF(AP12&lt;&gt;"",1,0)),"")</formula>
    </cfRule>
    <cfRule type="expression" priority="1113" aboveAverage="0" equalAverage="0" bottom="0" percent="0" rank="0" text="" dxfId="9">
      <formula>IFERROR(AND(IF(AP12/AP$2*100&lt;Greenthreshold,1,""),IF(AP12/AP$2*100&gt;=Yellowthreshold,1,""),(ColorTable="yes"),AP12&lt;&gt;""),"")</formula>
    </cfRule>
    <cfRule type="expression" priority="1114" aboveAverage="0" equalAverage="0" bottom="0" percent="0" rank="0" text="" dxfId="10">
      <formula>IFERROR(AND(IF(AP12/AP$2*100&gt;=Greenthreshold,1,""),(ColorTable="yes")),"")</formula>
    </cfRule>
  </conditionalFormatting>
  <conditionalFormatting sqref="AP13">
    <cfRule type="expression" priority="1115" aboveAverage="0" equalAverage="0" bottom="0" percent="0" rank="0" text="" dxfId="8">
      <formula>IFERROR(AND(IF(AP13/AP$2*100&lt;Yellowthreshold,1,""),(ColorTable="yes"),IF(AP13&lt;&gt;"",1,0)),"")</formula>
    </cfRule>
    <cfRule type="expression" priority="1116" aboveAverage="0" equalAverage="0" bottom="0" percent="0" rank="0" text="" dxfId="9">
      <formula>IFERROR(AND(IF(AP13/AP$2*100&lt;Greenthreshold,1,""),IF(AP13/AP$2*100&gt;=Yellowthreshold,1,""),(ColorTable="yes"),AP13&lt;&gt;""),"")</formula>
    </cfRule>
    <cfRule type="expression" priority="1117" aboveAverage="0" equalAverage="0" bottom="0" percent="0" rank="0" text="" dxfId="10">
      <formula>IFERROR(AND(IF(AP13/AP$2*100&gt;=Greenthreshold,1,""),(ColorTable="yes")),"")</formula>
    </cfRule>
  </conditionalFormatting>
  <conditionalFormatting sqref="AP14">
    <cfRule type="expression" priority="1118" aboveAverage="0" equalAverage="0" bottom="0" percent="0" rank="0" text="" dxfId="8">
      <formula>IFERROR(AND(IF(AP14/AP$2*100&lt;Yellowthreshold,1,""),(ColorTable="yes"),IF(AP14&lt;&gt;"",1,0)),"")</formula>
    </cfRule>
    <cfRule type="expression" priority="1119" aboveAverage="0" equalAverage="0" bottom="0" percent="0" rank="0" text="" dxfId="9">
      <formula>IFERROR(AND(IF(AP14/AP$2*100&lt;Greenthreshold,1,""),IF(AP14/AP$2*100&gt;=Yellowthreshold,1,""),(ColorTable="yes"),AP14&lt;&gt;""),"")</formula>
    </cfRule>
    <cfRule type="expression" priority="1120" aboveAverage="0" equalAverage="0" bottom="0" percent="0" rank="0" text="" dxfId="10">
      <formula>IFERROR(AND(IF(AP14/AP$2*100&gt;=Greenthreshold,1,""),(ColorTable="yes")),"")</formula>
    </cfRule>
  </conditionalFormatting>
  <conditionalFormatting sqref="BB15">
    <cfRule type="expression" priority="1121" aboveAverage="0" equalAverage="0" bottom="0" percent="0" rank="0" text="" dxfId="8">
      <formula>IFERROR(AND(IF(BB15/BB$2*100&lt;Yellowthreshold,1,""),(ColorTable="yes"),IF(BB15&lt;&gt;"",1,0)),"")</formula>
    </cfRule>
    <cfRule type="expression" priority="1122" aboveAverage="0" equalAverage="0" bottom="0" percent="0" rank="0" text="" dxfId="9">
      <formula>IFERROR(AND(IF(BB15/BB$2*100&lt;Greenthreshold,1,""),IF(BB15/BB$2*100&gt;=Yellowthreshold,1,""),(ColorTable="yes"),BB15&lt;&gt;""),"")</formula>
    </cfRule>
    <cfRule type="expression" priority="1123" aboveAverage="0" equalAverage="0" bottom="0" percent="0" rank="0" text="" dxfId="10">
      <formula>IFERROR(AND(IF(BB15/BB$2*100&gt;=Greenthreshold,1,""),(ColorTable="yes")),"")</formula>
    </cfRule>
  </conditionalFormatting>
  <conditionalFormatting sqref="BB16">
    <cfRule type="expression" priority="1124" aboveAverage="0" equalAverage="0" bottom="0" percent="0" rank="0" text="" dxfId="8">
      <formula>IFERROR(AND(IF(BB16/BB$2*100&lt;Yellowthreshold,1,""),(ColorTable="yes"),IF(BB16&lt;&gt;"",1,0)),"")</formula>
    </cfRule>
    <cfRule type="expression" priority="1125" aboveAverage="0" equalAverage="0" bottom="0" percent="0" rank="0" text="" dxfId="9">
      <formula>IFERROR(AND(IF(BB16/BB$2*100&lt;Greenthreshold,1,""),IF(BB16/BB$2*100&gt;=Yellowthreshold,1,""),(ColorTable="yes"),BB16&lt;&gt;""),"")</formula>
    </cfRule>
    <cfRule type="expression" priority="1126" aboveAverage="0" equalAverage="0" bottom="0" percent="0" rank="0" text="" dxfId="10">
      <formula>IFERROR(AND(IF(BB16/BB$2*100&gt;=Greenthreshold,1,""),(ColorTable="yes")),"")</formula>
    </cfRule>
  </conditionalFormatting>
  <conditionalFormatting sqref="BB17">
    <cfRule type="expression" priority="1127" aboveAverage="0" equalAverage="0" bottom="0" percent="0" rank="0" text="" dxfId="8">
      <formula>IFERROR(AND(IF(BB17/BB$2*100&lt;Yellowthreshold,1,""),(ColorTable="yes"),IF(BB17&lt;&gt;"",1,0)),"")</formula>
    </cfRule>
    <cfRule type="expression" priority="1128" aboveAverage="0" equalAverage="0" bottom="0" percent="0" rank="0" text="" dxfId="9">
      <formula>IFERROR(AND(IF(BB17/BB$2*100&lt;Greenthreshold,1,""),IF(BB17/BB$2*100&gt;=Yellowthreshold,1,""),(ColorTable="yes"),BB17&lt;&gt;""),"")</formula>
    </cfRule>
    <cfRule type="expression" priority="1129" aboveAverage="0" equalAverage="0" bottom="0" percent="0" rank="0" text="" dxfId="10">
      <formula>IFERROR(AND(IF(BB17/BB$2*100&gt;=Greenthreshold,1,""),(ColorTable="yes")),"")</formula>
    </cfRule>
  </conditionalFormatting>
  <conditionalFormatting sqref="BB18">
    <cfRule type="expression" priority="1130" aboveAverage="0" equalAverage="0" bottom="0" percent="0" rank="0" text="" dxfId="8">
      <formula>IFERROR(AND(IF(BB18/BB$2*100&lt;Yellowthreshold,1,""),(ColorTable="yes"),IF(BB18&lt;&gt;"",1,0)),"")</formula>
    </cfRule>
    <cfRule type="expression" priority="1131" aboveAverage="0" equalAverage="0" bottom="0" percent="0" rank="0" text="" dxfId="9">
      <formula>IFERROR(AND(IF(BB18/BB$2*100&lt;Greenthreshold,1,""),IF(BB18/BB$2*100&gt;=Yellowthreshold,1,""),(ColorTable="yes"),BB18&lt;&gt;""),"")</formula>
    </cfRule>
    <cfRule type="expression" priority="1132" aboveAverage="0" equalAverage="0" bottom="0" percent="0" rank="0" text="" dxfId="10">
      <formula>IFERROR(AND(IF(BB18/BB$2*100&gt;=Greenthreshold,1,""),(ColorTable="yes")),"")</formula>
    </cfRule>
  </conditionalFormatting>
  <conditionalFormatting sqref="BB21">
    <cfRule type="expression" priority="1133" aboveAverage="0" equalAverage="0" bottom="0" percent="0" rank="0" text="" dxfId="8">
      <formula>IFERROR(AND(IF(BB21/BB$2*100&lt;Yellowthreshold,1,""),(ColorTable="yes"),IF(BB21&lt;&gt;"",1,0)),"")</formula>
    </cfRule>
    <cfRule type="expression" priority="1134" aboveAverage="0" equalAverage="0" bottom="0" percent="0" rank="0" text="" dxfId="9">
      <formula>IFERROR(AND(IF(BB21/BB$2*100&lt;Greenthreshold,1,""),IF(BB21/BB$2*100&gt;=Yellowthreshold,1,""),(ColorTable="yes"),BB21&lt;&gt;""),"")</formula>
    </cfRule>
    <cfRule type="expression" priority="1135" aboveAverage="0" equalAverage="0" bottom="0" percent="0" rank="0" text="" dxfId="10">
      <formula>IFERROR(AND(IF(BB21/BB$2*100&gt;=Greenthreshold,1,""),(ColorTable="yes")),"")</formula>
    </cfRule>
  </conditionalFormatting>
  <conditionalFormatting sqref="BB22">
    <cfRule type="expression" priority="1136" aboveAverage="0" equalAverage="0" bottom="0" percent="0" rank="0" text="" dxfId="8">
      <formula>IFERROR(AND(IF(BB22/BB$2*100&lt;Yellowthreshold,1,""),(ColorTable="yes"),IF(BB22&lt;&gt;"",1,0)),"")</formula>
    </cfRule>
    <cfRule type="expression" priority="1137" aboveAverage="0" equalAverage="0" bottom="0" percent="0" rank="0" text="" dxfId="9">
      <formula>IFERROR(AND(IF(BB22/BB$2*100&lt;Greenthreshold,1,""),IF(BB22/BB$2*100&gt;=Yellowthreshold,1,""),(ColorTable="yes"),BB22&lt;&gt;""),"")</formula>
    </cfRule>
    <cfRule type="expression" priority="1138" aboveAverage="0" equalAverage="0" bottom="0" percent="0" rank="0" text="" dxfId="10">
      <formula>IFERROR(AND(IF(BB22/BB$2*100&gt;=Greenthreshold,1,""),(ColorTable="yes")),"")</formula>
    </cfRule>
  </conditionalFormatting>
  <conditionalFormatting sqref="BB23">
    <cfRule type="expression" priority="1139" aboveAverage="0" equalAverage="0" bottom="0" percent="0" rank="0" text="" dxfId="8">
      <formula>IFERROR(AND(IF(BB23/BB$2*100&lt;Yellowthreshold,1,""),(ColorTable="yes"),IF(BB23&lt;&gt;"",1,0)),"")</formula>
    </cfRule>
    <cfRule type="expression" priority="1140" aboveAverage="0" equalAverage="0" bottom="0" percent="0" rank="0" text="" dxfId="9">
      <formula>IFERROR(AND(IF(BB23/BB$2*100&lt;Greenthreshold,1,""),IF(BB23/BB$2*100&gt;=Yellowthreshold,1,""),(ColorTable="yes"),BB23&lt;&gt;""),"")</formula>
    </cfRule>
    <cfRule type="expression" priority="1141" aboveAverage="0" equalAverage="0" bottom="0" percent="0" rank="0" text="" dxfId="10">
      <formula>IFERROR(AND(IF(BB23/BB$2*100&gt;=Greenthreshold,1,""),(ColorTable="yes")),"")</formula>
    </cfRule>
  </conditionalFormatting>
  <conditionalFormatting sqref="BB24">
    <cfRule type="expression" priority="1142" aboveAverage="0" equalAverage="0" bottom="0" percent="0" rank="0" text="" dxfId="8">
      <formula>IFERROR(AND(IF(BB24/BB$2*100&lt;Yellowthreshold,1,""),(ColorTable="yes"),IF(BB24&lt;&gt;"",1,0)),"")</formula>
    </cfRule>
    <cfRule type="expression" priority="1143" aboveAverage="0" equalAverage="0" bottom="0" percent="0" rank="0" text="" dxfId="9">
      <formula>IFERROR(AND(IF(BB24/BB$2*100&lt;Greenthreshold,1,""),IF(BB24/BB$2*100&gt;=Yellowthreshold,1,""),(ColorTable="yes"),BB24&lt;&gt;""),"")</formula>
    </cfRule>
    <cfRule type="expression" priority="1144" aboveAverage="0" equalAverage="0" bottom="0" percent="0" rank="0" text="" dxfId="10">
      <formula>IFERROR(AND(IF(BB24/BB$2*100&gt;=Greenthreshold,1,""),(ColorTable="yes")),"")</formula>
    </cfRule>
  </conditionalFormatting>
  <conditionalFormatting sqref="BB25">
    <cfRule type="expression" priority="1145" aboveAverage="0" equalAverage="0" bottom="0" percent="0" rank="0" text="" dxfId="8">
      <formula>IFERROR(AND(IF(BB25/BB$2*100&lt;Yellowthreshold,1,""),(ColorTable="yes"),IF(BB25&lt;&gt;"",1,0)),"")</formula>
    </cfRule>
    <cfRule type="expression" priority="1146" aboveAverage="0" equalAverage="0" bottom="0" percent="0" rank="0" text="" dxfId="9">
      <formula>IFERROR(AND(IF(BB25/BB$2*100&lt;Greenthreshold,1,""),IF(BB25/BB$2*100&gt;=Yellowthreshold,1,""),(ColorTable="yes"),BB25&lt;&gt;""),"")</formula>
    </cfRule>
    <cfRule type="expression" priority="1147" aboveAverage="0" equalAverage="0" bottom="0" percent="0" rank="0" text="" dxfId="10">
      <formula>IFERROR(AND(IF(BB25/BB$2*100&gt;=Greenthreshold,1,""),(ColorTable="yes")),"")</formula>
    </cfRule>
  </conditionalFormatting>
  <conditionalFormatting sqref="BB26">
    <cfRule type="expression" priority="1148" aboveAverage="0" equalAverage="0" bottom="0" percent="0" rank="0" text="" dxfId="8">
      <formula>IFERROR(AND(IF(BB26/BB$2*100&lt;Yellowthreshold,1,""),(ColorTable="yes"),IF(BB26&lt;&gt;"",1,0)),"")</formula>
    </cfRule>
    <cfRule type="expression" priority="1149" aboveAverage="0" equalAverage="0" bottom="0" percent="0" rank="0" text="" dxfId="9">
      <formula>IFERROR(AND(IF(BB26/BB$2*100&lt;Greenthreshold,1,""),IF(BB26/BB$2*100&gt;=Yellowthreshold,1,""),(ColorTable="yes"),BB26&lt;&gt;""),"")</formula>
    </cfRule>
    <cfRule type="expression" priority="1150" aboveAverage="0" equalAverage="0" bottom="0" percent="0" rank="0" text="" dxfId="10">
      <formula>IFERROR(AND(IF(BB26/BB$2*100&gt;=Greenthreshold,1,""),(ColorTable="yes")),"")</formula>
    </cfRule>
  </conditionalFormatting>
  <conditionalFormatting sqref="BB27">
    <cfRule type="expression" priority="1151" aboveAverage="0" equalAverage="0" bottom="0" percent="0" rank="0" text="" dxfId="8">
      <formula>IFERROR(AND(IF(BB27/BB$2*100&lt;Yellowthreshold,1,""),(ColorTable="yes"),IF(BB27&lt;&gt;"",1,0)),"")</formula>
    </cfRule>
    <cfRule type="expression" priority="1152" aboveAverage="0" equalAverage="0" bottom="0" percent="0" rank="0" text="" dxfId="9">
      <formula>IFERROR(AND(IF(BB27/BB$2*100&lt;Greenthreshold,1,""),IF(BB27/BB$2*100&gt;=Yellowthreshold,1,""),(ColorTable="yes"),BB27&lt;&gt;""),"")</formula>
    </cfRule>
    <cfRule type="expression" priority="1153" aboveAverage="0" equalAverage="0" bottom="0" percent="0" rank="0" text="" dxfId="10">
      <formula>IFERROR(AND(IF(BB27/BB$2*100&gt;=Greenthreshold,1,""),(ColorTable="yes")),"")</formula>
    </cfRule>
  </conditionalFormatting>
  <conditionalFormatting sqref="BB28">
    <cfRule type="expression" priority="1154" aboveAverage="0" equalAverage="0" bottom="0" percent="0" rank="0" text="" dxfId="8">
      <formula>IFERROR(AND(IF(BB28/BB$2*100&lt;Yellowthreshold,1,""),(ColorTable="yes"),IF(BB28&lt;&gt;"",1,0)),"")</formula>
    </cfRule>
    <cfRule type="expression" priority="1155" aboveAverage="0" equalAverage="0" bottom="0" percent="0" rank="0" text="" dxfId="9">
      <formula>IFERROR(AND(IF(BB28/BB$2*100&lt;Greenthreshold,1,""),IF(BB28/BB$2*100&gt;=Yellowthreshold,1,""),(ColorTable="yes"),BB28&lt;&gt;""),"")</formula>
    </cfRule>
    <cfRule type="expression" priority="1156" aboveAverage="0" equalAverage="0" bottom="0" percent="0" rank="0" text="" dxfId="10">
      <formula>IFERROR(AND(IF(BB28/BB$2*100&gt;=Greenthreshold,1,""),(ColorTable="yes")),"")</formula>
    </cfRule>
  </conditionalFormatting>
  <conditionalFormatting sqref="BB29">
    <cfRule type="expression" priority="1157" aboveAverage="0" equalAverage="0" bottom="0" percent="0" rank="0" text="" dxfId="8">
      <formula>IFERROR(AND(IF(BB29/BB$2*100&lt;Yellowthreshold,1,""),(ColorTable="yes"),IF(BB29&lt;&gt;"",1,0)),"")</formula>
    </cfRule>
    <cfRule type="expression" priority="1158" aboveAverage="0" equalAverage="0" bottom="0" percent="0" rank="0" text="" dxfId="9">
      <formula>IFERROR(AND(IF(BB29/BB$2*100&lt;Greenthreshold,1,""),IF(BB29/BB$2*100&gt;=Yellowthreshold,1,""),(ColorTable="yes"),BB29&lt;&gt;""),"")</formula>
    </cfRule>
    <cfRule type="expression" priority="1159" aboveAverage="0" equalAverage="0" bottom="0" percent="0" rank="0" text="" dxfId="10">
      <formula>IFERROR(AND(IF(BB29/BB$2*100&gt;=Greenthreshold,1,""),(ColorTable="yes")),"")</formula>
    </cfRule>
  </conditionalFormatting>
  <conditionalFormatting sqref="BB30">
    <cfRule type="expression" priority="1160" aboveAverage="0" equalAverage="0" bottom="0" percent="0" rank="0" text="" dxfId="8">
      <formula>IFERROR(AND(IF(BB30/BB$2*100&lt;Yellowthreshold,1,""),(ColorTable="yes"),IF(BB30&lt;&gt;"",1,0)),"")</formula>
    </cfRule>
    <cfRule type="expression" priority="1161" aboveAverage="0" equalAverage="0" bottom="0" percent="0" rank="0" text="" dxfId="9">
      <formula>IFERROR(AND(IF(BB30/BB$2*100&lt;Greenthreshold,1,""),IF(BB30/BB$2*100&gt;=Yellowthreshold,1,""),(ColorTable="yes"),BB30&lt;&gt;""),"")</formula>
    </cfRule>
    <cfRule type="expression" priority="1162" aboveAverage="0" equalAverage="0" bottom="0" percent="0" rank="0" text="" dxfId="10">
      <formula>IFERROR(AND(IF(BB30/BB$2*100&gt;=Greenthreshold,1,""),(ColorTable="yes")),"")</formula>
    </cfRule>
  </conditionalFormatting>
  <conditionalFormatting sqref="BB31">
    <cfRule type="expression" priority="1163" aboveAverage="0" equalAverage="0" bottom="0" percent="0" rank="0" text="" dxfId="8">
      <formula>IFERROR(AND(IF(BB31/BB$2*100&lt;Yellowthreshold,1,""),(ColorTable="yes"),IF(BB31&lt;&gt;"",1,0)),"")</formula>
    </cfRule>
    <cfRule type="expression" priority="1164" aboveAverage="0" equalAverage="0" bottom="0" percent="0" rank="0" text="" dxfId="9">
      <formula>IFERROR(AND(IF(BB31/BB$2*100&lt;Greenthreshold,1,""),IF(BB31/BB$2*100&gt;=Yellowthreshold,1,""),(ColorTable="yes"),BB31&lt;&gt;""),"")</formula>
    </cfRule>
    <cfRule type="expression" priority="1165" aboveAverage="0" equalAverage="0" bottom="0" percent="0" rank="0" text="" dxfId="10">
      <formula>IFERROR(AND(IF(BB31/BB$2*100&gt;=Greenthreshold,1,""),(ColorTable="yes")),"")</formula>
    </cfRule>
  </conditionalFormatting>
  <conditionalFormatting sqref="BB32">
    <cfRule type="expression" priority="1166" aboveAverage="0" equalAverage="0" bottom="0" percent="0" rank="0" text="" dxfId="8">
      <formula>IFERROR(AND(IF(BB32/BB$2*100&lt;Yellowthreshold,1,""),(ColorTable="yes"),IF(BB32&lt;&gt;"",1,0)),"")</formula>
    </cfRule>
    <cfRule type="expression" priority="1167" aboveAverage="0" equalAverage="0" bottom="0" percent="0" rank="0" text="" dxfId="9">
      <formula>IFERROR(AND(IF(BB32/BB$2*100&lt;Greenthreshold,1,""),IF(BB32/BB$2*100&gt;=Yellowthreshold,1,""),(ColorTable="yes"),BB32&lt;&gt;""),"")</formula>
    </cfRule>
    <cfRule type="expression" priority="1168" aboveAverage="0" equalAverage="0" bottom="0" percent="0" rank="0" text="" dxfId="10">
      <formula>IFERROR(AND(IF(BB32/BB$2*100&gt;=Greenthreshold,1,""),(ColorTable="yes")),"")</formula>
    </cfRule>
  </conditionalFormatting>
  <conditionalFormatting sqref="BB33">
    <cfRule type="expression" priority="1169" aboveAverage="0" equalAverage="0" bottom="0" percent="0" rank="0" text="" dxfId="8">
      <formula>IFERROR(AND(IF(BB33/BB$2*100&lt;Yellowthreshold,1,""),(ColorTable="yes"),IF(BB33&lt;&gt;"",1,0)),"")</formula>
    </cfRule>
    <cfRule type="expression" priority="1170" aboveAverage="0" equalAverage="0" bottom="0" percent="0" rank="0" text="" dxfId="9">
      <formula>IFERROR(AND(IF(BB33/BB$2*100&lt;Greenthreshold,1,""),IF(BB33/BB$2*100&gt;=Yellowthreshold,1,""),(ColorTable="yes"),BB33&lt;&gt;""),"")</formula>
    </cfRule>
    <cfRule type="expression" priority="1171" aboveAverage="0" equalAverage="0" bottom="0" percent="0" rank="0" text="" dxfId="10">
      <formula>IFERROR(AND(IF(BB33/BB$2*100&gt;=Greenthreshold,1,""),(ColorTable="yes")),"")</formula>
    </cfRule>
  </conditionalFormatting>
  <conditionalFormatting sqref="BB34">
    <cfRule type="expression" priority="1172" aboveAverage="0" equalAverage="0" bottom="0" percent="0" rank="0" text="" dxfId="8">
      <formula>IFERROR(AND(IF(BB34/BB$2*100&lt;Yellowthreshold,1,""),(ColorTable="yes"),IF(BB34&lt;&gt;"",1,0)),"")</formula>
    </cfRule>
    <cfRule type="expression" priority="1173" aboveAverage="0" equalAverage="0" bottom="0" percent="0" rank="0" text="" dxfId="9">
      <formula>IFERROR(AND(IF(BB34/BB$2*100&lt;Greenthreshold,1,""),IF(BB34/BB$2*100&gt;=Yellowthreshold,1,""),(ColorTable="yes"),BB34&lt;&gt;""),"")</formula>
    </cfRule>
    <cfRule type="expression" priority="1174" aboveAverage="0" equalAverage="0" bottom="0" percent="0" rank="0" text="" dxfId="10">
      <formula>IFERROR(AND(IF(BB34/BB$2*100&gt;=Greenthreshold,1,""),(ColorTable="yes")),"")</formula>
    </cfRule>
  </conditionalFormatting>
  <conditionalFormatting sqref="BB35">
    <cfRule type="expression" priority="1175" aboveAverage="0" equalAverage="0" bottom="0" percent="0" rank="0" text="" dxfId="8">
      <formula>IFERROR(AND(IF(BB35/BB$2*100&lt;Yellowthreshold,1,""),(ColorTable="yes"),IF(BB35&lt;&gt;"",1,0)),"")</formula>
    </cfRule>
    <cfRule type="expression" priority="1176" aboveAverage="0" equalAverage="0" bottom="0" percent="0" rank="0" text="" dxfId="9">
      <formula>IFERROR(AND(IF(BB35/BB$2*100&lt;Greenthreshold,1,""),IF(BB35/BB$2*100&gt;=Yellowthreshold,1,""),(ColorTable="yes"),BB35&lt;&gt;""),"")</formula>
    </cfRule>
    <cfRule type="expression" priority="1177" aboveAverage="0" equalAverage="0" bottom="0" percent="0" rank="0" text="" dxfId="10">
      <formula>IFERROR(AND(IF(BB35/BB$2*100&gt;=Greenthreshold,1,""),(ColorTable="yes")),"")</formula>
    </cfRule>
  </conditionalFormatting>
  <conditionalFormatting sqref="BB36">
    <cfRule type="expression" priority="1178" aboveAverage="0" equalAverage="0" bottom="0" percent="0" rank="0" text="" dxfId="8">
      <formula>IFERROR(AND(IF(BB36/BB$2*100&lt;Yellowthreshold,1,""),(ColorTable="yes"),IF(BB36&lt;&gt;"",1,0)),"")</formula>
    </cfRule>
    <cfRule type="expression" priority="1179" aboveAverage="0" equalAverage="0" bottom="0" percent="0" rank="0" text="" dxfId="9">
      <formula>IFERROR(AND(IF(BB36/BB$2*100&lt;Greenthreshold,1,""),IF(BB36/BB$2*100&gt;=Yellowthreshold,1,""),(ColorTable="yes"),BB36&lt;&gt;""),"")</formula>
    </cfRule>
    <cfRule type="expression" priority="1180" aboveAverage="0" equalAverage="0" bottom="0" percent="0" rank="0" text="" dxfId="10">
      <formula>IFERROR(AND(IF(BB36/BB$2*100&gt;=Greenthreshold,1,""),(ColorTable="yes")),"")</formula>
    </cfRule>
  </conditionalFormatting>
  <conditionalFormatting sqref="BB12">
    <cfRule type="expression" priority="1181" aboveAverage="0" equalAverage="0" bottom="0" percent="0" rank="0" text="" dxfId="8">
      <formula>IFERROR(AND(IF(BB12/BB$2*100&lt;Yellowthreshold,1,""),(ColorTable="yes"),IF(BB12&lt;&gt;"",1,0)),"")</formula>
    </cfRule>
    <cfRule type="expression" priority="1182" aboveAverage="0" equalAverage="0" bottom="0" percent="0" rank="0" text="" dxfId="9">
      <formula>IFERROR(AND(IF(BB12/BB$2*100&lt;Greenthreshold,1,""),IF(BB12/BB$2*100&gt;=Yellowthreshold,1,""),(ColorTable="yes"),BB12&lt;&gt;""),"")</formula>
    </cfRule>
    <cfRule type="expression" priority="1183" aboveAverage="0" equalAverage="0" bottom="0" percent="0" rank="0" text="" dxfId="10">
      <formula>IFERROR(AND(IF(BB12/BB$2*100&gt;=Greenthreshold,1,""),(ColorTable="yes")),"")</formula>
    </cfRule>
  </conditionalFormatting>
  <conditionalFormatting sqref="BB13">
    <cfRule type="expression" priority="1184" aboveAverage="0" equalAverage="0" bottom="0" percent="0" rank="0" text="" dxfId="8">
      <formula>IFERROR(AND(IF(BB13/BB$2*100&lt;Yellowthreshold,1,""),(ColorTable="yes"),IF(BB13&lt;&gt;"",1,0)),"")</formula>
    </cfRule>
    <cfRule type="expression" priority="1185" aboveAverage="0" equalAverage="0" bottom="0" percent="0" rank="0" text="" dxfId="9">
      <formula>IFERROR(AND(IF(BB13/BB$2*100&lt;Greenthreshold,1,""),IF(BB13/BB$2*100&gt;=Yellowthreshold,1,""),(ColorTable="yes"),BB13&lt;&gt;""),"")</formula>
    </cfRule>
    <cfRule type="expression" priority="1186" aboveAverage="0" equalAverage="0" bottom="0" percent="0" rank="0" text="" dxfId="10">
      <formula>IFERROR(AND(IF(BB13/BB$2*100&gt;=Greenthreshold,1,""),(ColorTable="yes")),"")</formula>
    </cfRule>
  </conditionalFormatting>
  <conditionalFormatting sqref="BB14">
    <cfRule type="expression" priority="1187" aboveAverage="0" equalAverage="0" bottom="0" percent="0" rank="0" text="" dxfId="8">
      <formula>IFERROR(AND(IF(BB14/BB$2*100&lt;Yellowthreshold,1,""),(ColorTable="yes"),IF(BB14&lt;&gt;"",1,0)),"")</formula>
    </cfRule>
    <cfRule type="expression" priority="1188" aboveAverage="0" equalAverage="0" bottom="0" percent="0" rank="0" text="" dxfId="9">
      <formula>IFERROR(AND(IF(BB14/BB$2*100&lt;Greenthreshold,1,""),IF(BB14/BB$2*100&gt;=Yellowthreshold,1,""),(ColorTable="yes"),BB14&lt;&gt;""),"")</formula>
    </cfRule>
    <cfRule type="expression" priority="1189" aboveAverage="0" equalAverage="0" bottom="0" percent="0" rank="0" text="" dxfId="10">
      <formula>IFERROR(AND(IF(BB14/BB$2*100&gt;=Greenthreshold,1,""),(ColorTable="yes")),"")</formula>
    </cfRule>
  </conditionalFormatting>
  <conditionalFormatting sqref="BF15">
    <cfRule type="expression" priority="1190" aboveAverage="0" equalAverage="0" bottom="0" percent="0" rank="0" text="" dxfId="8">
      <formula>IFERROR(AND(IF(BF15/BF$2*100&lt;Yellowthreshold,1,""),(ColorTable="yes"),IF(BF15&lt;&gt;"",1,0)),"")</formula>
    </cfRule>
    <cfRule type="expression" priority="1191" aboveAverage="0" equalAverage="0" bottom="0" percent="0" rank="0" text="" dxfId="9">
      <formula>IFERROR(AND(IF(BF15/BF$2*100&lt;Greenthreshold,1,""),IF(BF15/BF$2*100&gt;=Yellowthreshold,1,""),(ColorTable="yes"),BF15&lt;&gt;""),"")</formula>
    </cfRule>
    <cfRule type="expression" priority="1192" aboveAverage="0" equalAverage="0" bottom="0" percent="0" rank="0" text="" dxfId="10">
      <formula>IFERROR(AND(IF(BF15/BF$2*100&gt;=Greenthreshold,1,""),(ColorTable="yes")),"")</formula>
    </cfRule>
  </conditionalFormatting>
  <conditionalFormatting sqref="BF16">
    <cfRule type="expression" priority="1193" aboveAverage="0" equalAverage="0" bottom="0" percent="0" rank="0" text="" dxfId="8">
      <formula>IFERROR(AND(IF(BF16/BF$2*100&lt;Yellowthreshold,1,""),(ColorTable="yes"),IF(BF16&lt;&gt;"",1,0)),"")</formula>
    </cfRule>
    <cfRule type="expression" priority="1194" aboveAverage="0" equalAverage="0" bottom="0" percent="0" rank="0" text="" dxfId="9">
      <formula>IFERROR(AND(IF(BF16/BF$2*100&lt;Greenthreshold,1,""),IF(BF16/BF$2*100&gt;=Yellowthreshold,1,""),(ColorTable="yes"),BF16&lt;&gt;""),"")</formula>
    </cfRule>
    <cfRule type="expression" priority="1195" aboveAverage="0" equalAverage="0" bottom="0" percent="0" rank="0" text="" dxfId="10">
      <formula>IFERROR(AND(IF(BF16/BF$2*100&gt;=Greenthreshold,1,""),(ColorTable="yes")),"")</formula>
    </cfRule>
  </conditionalFormatting>
  <conditionalFormatting sqref="BF17">
    <cfRule type="expression" priority="1196" aboveAverage="0" equalAverage="0" bottom="0" percent="0" rank="0" text="" dxfId="8">
      <formula>IFERROR(AND(IF(BF17/BF$2*100&lt;Yellowthreshold,1,""),(ColorTable="yes"),IF(BF17&lt;&gt;"",1,0)),"")</formula>
    </cfRule>
    <cfRule type="expression" priority="1197" aboveAverage="0" equalAverage="0" bottom="0" percent="0" rank="0" text="" dxfId="9">
      <formula>IFERROR(AND(IF(BF17/BF$2*100&lt;Greenthreshold,1,""),IF(BF17/BF$2*100&gt;=Yellowthreshold,1,""),(ColorTable="yes"),BF17&lt;&gt;""),"")</formula>
    </cfRule>
    <cfRule type="expression" priority="1198" aboveAverage="0" equalAverage="0" bottom="0" percent="0" rank="0" text="" dxfId="10">
      <formula>IFERROR(AND(IF(BF17/BF$2*100&gt;=Greenthreshold,1,""),(ColorTable="yes")),"")</formula>
    </cfRule>
  </conditionalFormatting>
  <conditionalFormatting sqref="BF18">
    <cfRule type="expression" priority="1199" aboveAverage="0" equalAverage="0" bottom="0" percent="0" rank="0" text="" dxfId="8">
      <formula>IFERROR(AND(IF(BF18/BF$2*100&lt;Yellowthreshold,1,""),(ColorTable="yes"),IF(BF18&lt;&gt;"",1,0)),"")</formula>
    </cfRule>
    <cfRule type="expression" priority="1200" aboveAverage="0" equalAverage="0" bottom="0" percent="0" rank="0" text="" dxfId="9">
      <formula>IFERROR(AND(IF(BF18/BF$2*100&lt;Greenthreshold,1,""),IF(BF18/BF$2*100&gt;=Yellowthreshold,1,""),(ColorTable="yes"),BF18&lt;&gt;""),"")</formula>
    </cfRule>
    <cfRule type="expression" priority="1201" aboveAverage="0" equalAverage="0" bottom="0" percent="0" rank="0" text="" dxfId="10">
      <formula>IFERROR(AND(IF(BF18/BF$2*100&gt;=Greenthreshold,1,""),(ColorTable="yes")),"")</formula>
    </cfRule>
  </conditionalFormatting>
  <conditionalFormatting sqref="BF19">
    <cfRule type="expression" priority="1202" aboveAverage="0" equalAverage="0" bottom="0" percent="0" rank="0" text="" dxfId="8">
      <formula>IFERROR(AND(IF(BF19/BF$2*100&lt;Yellowthreshold,1,""),(ColorTable="yes"),IF(BF19&lt;&gt;"",1,0)),"")</formula>
    </cfRule>
    <cfRule type="expression" priority="1203" aboveAverage="0" equalAverage="0" bottom="0" percent="0" rank="0" text="" dxfId="9">
      <formula>IFERROR(AND(IF(BF19/BF$2*100&lt;Greenthreshold,1,""),IF(BF19/BF$2*100&gt;=Yellowthreshold,1,""),(ColorTable="yes"),BF19&lt;&gt;""),"")</formula>
    </cfRule>
    <cfRule type="expression" priority="1204" aboveAverage="0" equalAverage="0" bottom="0" percent="0" rank="0" text="" dxfId="10">
      <formula>IFERROR(AND(IF(BF19/BF$2*100&gt;=Greenthreshold,1,""),(ColorTable="yes")),"")</formula>
    </cfRule>
  </conditionalFormatting>
  <conditionalFormatting sqref="BF21">
    <cfRule type="expression" priority="1205" aboveAverage="0" equalAverage="0" bottom="0" percent="0" rank="0" text="" dxfId="8">
      <formula>IFERROR(AND(IF(BF21/BF$2*100&lt;Yellowthreshold,1,""),(ColorTable="yes"),IF(BF21&lt;&gt;"",1,0)),"")</formula>
    </cfRule>
    <cfRule type="expression" priority="1206" aboveAverage="0" equalAverage="0" bottom="0" percent="0" rank="0" text="" dxfId="9">
      <formula>IFERROR(AND(IF(BF21/BF$2*100&lt;Greenthreshold,1,""),IF(BF21/BF$2*100&gt;=Yellowthreshold,1,""),(ColorTable="yes"),BF21&lt;&gt;""),"")</formula>
    </cfRule>
    <cfRule type="expression" priority="1207" aboveAverage="0" equalAverage="0" bottom="0" percent="0" rank="0" text="" dxfId="10">
      <formula>IFERROR(AND(IF(BF21/BF$2*100&gt;=Greenthreshold,1,""),(ColorTable="yes")),"")</formula>
    </cfRule>
  </conditionalFormatting>
  <conditionalFormatting sqref="BF22">
    <cfRule type="expression" priority="1208" aboveAverage="0" equalAverage="0" bottom="0" percent="0" rank="0" text="" dxfId="8">
      <formula>IFERROR(AND(IF(BF22/BF$2*100&lt;Yellowthreshold,1,""),(ColorTable="yes"),IF(BF22&lt;&gt;"",1,0)),"")</formula>
    </cfRule>
    <cfRule type="expression" priority="1209" aboveAverage="0" equalAverage="0" bottom="0" percent="0" rank="0" text="" dxfId="9">
      <formula>IFERROR(AND(IF(BF22/BF$2*100&lt;Greenthreshold,1,""),IF(BF22/BF$2*100&gt;=Yellowthreshold,1,""),(ColorTable="yes"),BF22&lt;&gt;""),"")</formula>
    </cfRule>
    <cfRule type="expression" priority="1210" aboveAverage="0" equalAverage="0" bottom="0" percent="0" rank="0" text="" dxfId="10">
      <formula>IFERROR(AND(IF(BF22/BF$2*100&gt;=Greenthreshold,1,""),(ColorTable="yes")),"")</formula>
    </cfRule>
  </conditionalFormatting>
  <conditionalFormatting sqref="BF23">
    <cfRule type="expression" priority="1211" aboveAverage="0" equalAverage="0" bottom="0" percent="0" rank="0" text="" dxfId="8">
      <formula>IFERROR(AND(IF(BF23/BF$2*100&lt;Yellowthreshold,1,""),(ColorTable="yes"),IF(BF23&lt;&gt;"",1,0)),"")</formula>
    </cfRule>
    <cfRule type="expression" priority="1212" aboveAverage="0" equalAverage="0" bottom="0" percent="0" rank="0" text="" dxfId="9">
      <formula>IFERROR(AND(IF(BF23/BF$2*100&lt;Greenthreshold,1,""),IF(BF23/BF$2*100&gt;=Yellowthreshold,1,""),(ColorTable="yes"),BF23&lt;&gt;""),"")</formula>
    </cfRule>
    <cfRule type="expression" priority="1213" aboveAverage="0" equalAverage="0" bottom="0" percent="0" rank="0" text="" dxfId="10">
      <formula>IFERROR(AND(IF(BF23/BF$2*100&gt;=Greenthreshold,1,""),(ColorTable="yes")),"")</formula>
    </cfRule>
  </conditionalFormatting>
  <conditionalFormatting sqref="BF24">
    <cfRule type="expression" priority="1214" aboveAverage="0" equalAverage="0" bottom="0" percent="0" rank="0" text="" dxfId="8">
      <formula>IFERROR(AND(IF(BF24/BF$2*100&lt;Yellowthreshold,1,""),(ColorTable="yes"),IF(BF24&lt;&gt;"",1,0)),"")</formula>
    </cfRule>
    <cfRule type="expression" priority="1215" aboveAverage="0" equalAverage="0" bottom="0" percent="0" rank="0" text="" dxfId="9">
      <formula>IFERROR(AND(IF(BF24/BF$2*100&lt;Greenthreshold,1,""),IF(BF24/BF$2*100&gt;=Yellowthreshold,1,""),(ColorTable="yes"),BF24&lt;&gt;""),"")</formula>
    </cfRule>
    <cfRule type="expression" priority="1216" aboveAverage="0" equalAverage="0" bottom="0" percent="0" rank="0" text="" dxfId="10">
      <formula>IFERROR(AND(IF(BF24/BF$2*100&gt;=Greenthreshold,1,""),(ColorTable="yes")),"")</formula>
    </cfRule>
  </conditionalFormatting>
  <conditionalFormatting sqref="BF25">
    <cfRule type="expression" priority="1217" aboveAverage="0" equalAverage="0" bottom="0" percent="0" rank="0" text="" dxfId="8">
      <formula>IFERROR(AND(IF(BF25/BF$2*100&lt;Yellowthreshold,1,""),(ColorTable="yes"),IF(BF25&lt;&gt;"",1,0)),"")</formula>
    </cfRule>
    <cfRule type="expression" priority="1218" aboveAverage="0" equalAverage="0" bottom="0" percent="0" rank="0" text="" dxfId="9">
      <formula>IFERROR(AND(IF(BF25/BF$2*100&lt;Greenthreshold,1,""),IF(BF25/BF$2*100&gt;=Yellowthreshold,1,""),(ColorTable="yes"),BF25&lt;&gt;""),"")</formula>
    </cfRule>
    <cfRule type="expression" priority="1219" aboveAverage="0" equalAverage="0" bottom="0" percent="0" rank="0" text="" dxfId="10">
      <formula>IFERROR(AND(IF(BF25/BF$2*100&gt;=Greenthreshold,1,""),(ColorTable="yes")),"")</formula>
    </cfRule>
  </conditionalFormatting>
  <conditionalFormatting sqref="BF26">
    <cfRule type="expression" priority="1220" aboveAverage="0" equalAverage="0" bottom="0" percent="0" rank="0" text="" dxfId="8">
      <formula>IFERROR(AND(IF(BF26/BF$2*100&lt;Yellowthreshold,1,""),(ColorTable="yes"),IF(BF26&lt;&gt;"",1,0)),"")</formula>
    </cfRule>
    <cfRule type="expression" priority="1221" aboveAverage="0" equalAverage="0" bottom="0" percent="0" rank="0" text="" dxfId="9">
      <formula>IFERROR(AND(IF(BF26/BF$2*100&lt;Greenthreshold,1,""),IF(BF26/BF$2*100&gt;=Yellowthreshold,1,""),(ColorTable="yes"),BF26&lt;&gt;""),"")</formula>
    </cfRule>
    <cfRule type="expression" priority="1222" aboveAverage="0" equalAverage="0" bottom="0" percent="0" rank="0" text="" dxfId="10">
      <formula>IFERROR(AND(IF(BF26/BF$2*100&gt;=Greenthreshold,1,""),(ColorTable="yes")),"")</formula>
    </cfRule>
  </conditionalFormatting>
  <conditionalFormatting sqref="BF27">
    <cfRule type="expression" priority="1223" aboveAverage="0" equalAverage="0" bottom="0" percent="0" rank="0" text="" dxfId="8">
      <formula>IFERROR(AND(IF(BF27/BF$2*100&lt;Yellowthreshold,1,""),(ColorTable="yes"),IF(BF27&lt;&gt;"",1,0)),"")</formula>
    </cfRule>
    <cfRule type="expression" priority="1224" aboveAverage="0" equalAverage="0" bottom="0" percent="0" rank="0" text="" dxfId="9">
      <formula>IFERROR(AND(IF(BF27/BF$2*100&lt;Greenthreshold,1,""),IF(BF27/BF$2*100&gt;=Yellowthreshold,1,""),(ColorTable="yes"),BF27&lt;&gt;""),"")</formula>
    </cfRule>
    <cfRule type="expression" priority="1225" aboveAverage="0" equalAverage="0" bottom="0" percent="0" rank="0" text="" dxfId="10">
      <formula>IFERROR(AND(IF(BF27/BF$2*100&gt;=Greenthreshold,1,""),(ColorTable="yes")),"")</formula>
    </cfRule>
  </conditionalFormatting>
  <conditionalFormatting sqref="BF28">
    <cfRule type="expression" priority="1226" aboveAverage="0" equalAverage="0" bottom="0" percent="0" rank="0" text="" dxfId="8">
      <formula>IFERROR(AND(IF(BF28/BF$2*100&lt;Yellowthreshold,1,""),(ColorTable="yes"),IF(BF28&lt;&gt;"",1,0)),"")</formula>
    </cfRule>
    <cfRule type="expression" priority="1227" aboveAverage="0" equalAverage="0" bottom="0" percent="0" rank="0" text="" dxfId="9">
      <formula>IFERROR(AND(IF(BF28/BF$2*100&lt;Greenthreshold,1,""),IF(BF28/BF$2*100&gt;=Yellowthreshold,1,""),(ColorTable="yes"),BF28&lt;&gt;""),"")</formula>
    </cfRule>
    <cfRule type="expression" priority="1228" aboveAverage="0" equalAverage="0" bottom="0" percent="0" rank="0" text="" dxfId="10">
      <formula>IFERROR(AND(IF(BF28/BF$2*100&gt;=Greenthreshold,1,""),(ColorTable="yes")),"")</formula>
    </cfRule>
  </conditionalFormatting>
  <conditionalFormatting sqref="BF29">
    <cfRule type="expression" priority="1229" aboveAverage="0" equalAverage="0" bottom="0" percent="0" rank="0" text="" dxfId="8">
      <formula>IFERROR(AND(IF(BF29/BF$2*100&lt;Yellowthreshold,1,""),(ColorTable="yes"),IF(BF29&lt;&gt;"",1,0)),"")</formula>
    </cfRule>
    <cfRule type="expression" priority="1230" aboveAverage="0" equalAverage="0" bottom="0" percent="0" rank="0" text="" dxfId="9">
      <formula>IFERROR(AND(IF(BF29/BF$2*100&lt;Greenthreshold,1,""),IF(BF29/BF$2*100&gt;=Yellowthreshold,1,""),(ColorTable="yes"),BF29&lt;&gt;""),"")</formula>
    </cfRule>
    <cfRule type="expression" priority="1231" aboveAverage="0" equalAverage="0" bottom="0" percent="0" rank="0" text="" dxfId="10">
      <formula>IFERROR(AND(IF(BF29/BF$2*100&gt;=Greenthreshold,1,""),(ColorTable="yes")),"")</formula>
    </cfRule>
  </conditionalFormatting>
  <conditionalFormatting sqref="BF30">
    <cfRule type="expression" priority="1232" aboveAverage="0" equalAverage="0" bottom="0" percent="0" rank="0" text="" dxfId="8">
      <formula>IFERROR(AND(IF(BF30/BF$2*100&lt;Yellowthreshold,1,""),(ColorTable="yes"),IF(BF30&lt;&gt;"",1,0)),"")</formula>
    </cfRule>
    <cfRule type="expression" priority="1233" aboveAverage="0" equalAverage="0" bottom="0" percent="0" rank="0" text="" dxfId="9">
      <formula>IFERROR(AND(IF(BF30/BF$2*100&lt;Greenthreshold,1,""),IF(BF30/BF$2*100&gt;=Yellowthreshold,1,""),(ColorTable="yes"),BF30&lt;&gt;""),"")</formula>
    </cfRule>
    <cfRule type="expression" priority="1234" aboveAverage="0" equalAverage="0" bottom="0" percent="0" rank="0" text="" dxfId="10">
      <formula>IFERROR(AND(IF(BF30/BF$2*100&gt;=Greenthreshold,1,""),(ColorTable="yes")),"")</formula>
    </cfRule>
  </conditionalFormatting>
  <conditionalFormatting sqref="BF31">
    <cfRule type="expression" priority="1235" aboveAverage="0" equalAverage="0" bottom="0" percent="0" rank="0" text="" dxfId="8">
      <formula>IFERROR(AND(IF(BF31/BF$2*100&lt;Yellowthreshold,1,""),(ColorTable="yes"),IF(BF31&lt;&gt;"",1,0)),"")</formula>
    </cfRule>
    <cfRule type="expression" priority="1236" aboveAverage="0" equalAverage="0" bottom="0" percent="0" rank="0" text="" dxfId="9">
      <formula>IFERROR(AND(IF(BF31/BF$2*100&lt;Greenthreshold,1,""),IF(BF31/BF$2*100&gt;=Yellowthreshold,1,""),(ColorTable="yes"),BF31&lt;&gt;""),"")</formula>
    </cfRule>
    <cfRule type="expression" priority="1237" aboveAverage="0" equalAverage="0" bottom="0" percent="0" rank="0" text="" dxfId="10">
      <formula>IFERROR(AND(IF(BF31/BF$2*100&gt;=Greenthreshold,1,""),(ColorTable="yes")),"")</formula>
    </cfRule>
  </conditionalFormatting>
  <conditionalFormatting sqref="BF32">
    <cfRule type="expression" priority="1238" aboveAverage="0" equalAverage="0" bottom="0" percent="0" rank="0" text="" dxfId="8">
      <formula>IFERROR(AND(IF(BF32/BF$2*100&lt;Yellowthreshold,1,""),(ColorTable="yes"),IF(BF32&lt;&gt;"",1,0)),"")</formula>
    </cfRule>
    <cfRule type="expression" priority="1239" aboveAverage="0" equalAverage="0" bottom="0" percent="0" rank="0" text="" dxfId="9">
      <formula>IFERROR(AND(IF(BF32/BF$2*100&lt;Greenthreshold,1,""),IF(BF32/BF$2*100&gt;=Yellowthreshold,1,""),(ColorTable="yes"),BF32&lt;&gt;""),"")</formula>
    </cfRule>
    <cfRule type="expression" priority="1240" aboveAverage="0" equalAverage="0" bottom="0" percent="0" rank="0" text="" dxfId="10">
      <formula>IFERROR(AND(IF(BF32/BF$2*100&gt;=Greenthreshold,1,""),(ColorTable="yes")),"")</formula>
    </cfRule>
  </conditionalFormatting>
  <conditionalFormatting sqref="BF34">
    <cfRule type="expression" priority="1241" aboveAverage="0" equalAverage="0" bottom="0" percent="0" rank="0" text="" dxfId="8">
      <formula>IFERROR(AND(IF(BF34/BF$2*100&lt;Yellowthreshold,1,""),(ColorTable="yes"),IF(BF34&lt;&gt;"",1,0)),"")</formula>
    </cfRule>
    <cfRule type="expression" priority="1242" aboveAverage="0" equalAverage="0" bottom="0" percent="0" rank="0" text="" dxfId="9">
      <formula>IFERROR(AND(IF(BF34/BF$2*100&lt;Greenthreshold,1,""),IF(BF34/BF$2*100&gt;=Yellowthreshold,1,""),(ColorTable="yes"),BF34&lt;&gt;""),"")</formula>
    </cfRule>
    <cfRule type="expression" priority="1243" aboveAverage="0" equalAverage="0" bottom="0" percent="0" rank="0" text="" dxfId="10">
      <formula>IFERROR(AND(IF(BF34/BF$2*100&gt;=Greenthreshold,1,""),(ColorTable="yes")),"")</formula>
    </cfRule>
  </conditionalFormatting>
  <conditionalFormatting sqref="BF35">
    <cfRule type="expression" priority="1244" aboveAverage="0" equalAverage="0" bottom="0" percent="0" rank="0" text="" dxfId="8">
      <formula>IFERROR(AND(IF(BF35/BF$2*100&lt;Yellowthreshold,1,""),(ColorTable="yes"),IF(BF35&lt;&gt;"",1,0)),"")</formula>
    </cfRule>
    <cfRule type="expression" priority="1245" aboveAverage="0" equalAverage="0" bottom="0" percent="0" rank="0" text="" dxfId="9">
      <formula>IFERROR(AND(IF(BF35/BF$2*100&lt;Greenthreshold,1,""),IF(BF35/BF$2*100&gt;=Yellowthreshold,1,""),(ColorTable="yes"),BF35&lt;&gt;""),"")</formula>
    </cfRule>
    <cfRule type="expression" priority="1246" aboveAverage="0" equalAverage="0" bottom="0" percent="0" rank="0" text="" dxfId="10">
      <formula>IFERROR(AND(IF(BF35/BF$2*100&gt;=Greenthreshold,1,""),(ColorTable="yes")),"")</formula>
    </cfRule>
  </conditionalFormatting>
  <conditionalFormatting sqref="BF12">
    <cfRule type="expression" priority="1247" aboveAverage="0" equalAverage="0" bottom="0" percent="0" rank="0" text="" dxfId="8">
      <formula>IFERROR(AND(IF(BF12/BF$2*100&lt;Yellowthreshold,1,""),(ColorTable="yes"),IF(BF12&lt;&gt;"",1,0)),"")</formula>
    </cfRule>
    <cfRule type="expression" priority="1248" aboveAverage="0" equalAverage="0" bottom="0" percent="0" rank="0" text="" dxfId="9">
      <formula>IFERROR(AND(IF(BF12/BF$2*100&lt;Greenthreshold,1,""),IF(BF12/BF$2*100&gt;=Yellowthreshold,1,""),(ColorTable="yes"),BF12&lt;&gt;""),"")</formula>
    </cfRule>
    <cfRule type="expression" priority="1249" aboveAverage="0" equalAverage="0" bottom="0" percent="0" rank="0" text="" dxfId="10">
      <formula>IFERROR(AND(IF(BF12/BF$2*100&gt;=Greenthreshold,1,""),(ColorTable="yes")),"")</formula>
    </cfRule>
  </conditionalFormatting>
  <conditionalFormatting sqref="BF13">
    <cfRule type="expression" priority="1250" aboveAverage="0" equalAverage="0" bottom="0" percent="0" rank="0" text="" dxfId="8">
      <formula>IFERROR(AND(IF(BF13/BF$2*100&lt;Yellowthreshold,1,""),(ColorTable="yes"),IF(BF13&lt;&gt;"",1,0)),"")</formula>
    </cfRule>
    <cfRule type="expression" priority="1251" aboveAverage="0" equalAverage="0" bottom="0" percent="0" rank="0" text="" dxfId="9">
      <formula>IFERROR(AND(IF(BF13/BF$2*100&lt;Greenthreshold,1,""),IF(BF13/BF$2*100&gt;=Yellowthreshold,1,""),(ColorTable="yes"),BF13&lt;&gt;""),"")</formula>
    </cfRule>
    <cfRule type="expression" priority="1252" aboveAverage="0" equalAverage="0" bottom="0" percent="0" rank="0" text="" dxfId="10">
      <formula>IFERROR(AND(IF(BF13/BF$2*100&gt;=Greenthreshold,1,""),(ColorTable="yes")),"")</formula>
    </cfRule>
  </conditionalFormatting>
  <conditionalFormatting sqref="BF14">
    <cfRule type="expression" priority="1253" aboveAverage="0" equalAverage="0" bottom="0" percent="0" rank="0" text="" dxfId="8">
      <formula>IFERROR(AND(IF(BF14/BF$2*100&lt;Yellowthreshold,1,""),(ColorTable="yes"),IF(BF14&lt;&gt;"",1,0)),"")</formula>
    </cfRule>
    <cfRule type="expression" priority="1254" aboveAverage="0" equalAverage="0" bottom="0" percent="0" rank="0" text="" dxfId="9">
      <formula>IFERROR(AND(IF(BF14/BF$2*100&lt;Greenthreshold,1,""),IF(BF14/BF$2*100&gt;=Yellowthreshold,1,""),(ColorTable="yes"),BF14&lt;&gt;""),"")</formula>
    </cfRule>
    <cfRule type="expression" priority="1255" aboveAverage="0" equalAverage="0" bottom="0" percent="0" rank="0" text="" dxfId="10">
      <formula>IFERROR(AND(IF(BF14/BF$2*100&gt;=Greenthreshold,1,""),(ColorTable="yes")),"")</formula>
    </cfRule>
  </conditionalFormatting>
  <conditionalFormatting sqref="AU15">
    <cfRule type="expression" priority="1256" aboveAverage="0" equalAverage="0" bottom="0" percent="0" rank="0" text="" dxfId="8">
      <formula>IFERROR(AND(IF(AU15/AU$2*100&lt;Yellowthreshold,1,""),(ColorTable="yes"),IF(AU15&lt;&gt;"",1,0)),"")</formula>
    </cfRule>
    <cfRule type="expression" priority="1257" aboveAverage="0" equalAverage="0" bottom="0" percent="0" rank="0" text="" dxfId="9">
      <formula>IFERROR(AND(IF(AU15/AU$2*100&lt;Greenthreshold,1,""),IF(AU15/AU$2*100&gt;=Yellowthreshold,1,""),(ColorTable="yes"),AU15&lt;&gt;""),"")</formula>
    </cfRule>
    <cfRule type="expression" priority="1258" aboveAverage="0" equalAverage="0" bottom="0" percent="0" rank="0" text="" dxfId="10">
      <formula>IFERROR(AND(IF(AU15/AU$2*100&gt;=Greenthreshold,1,""),(ColorTable="yes")),"")</formula>
    </cfRule>
  </conditionalFormatting>
  <conditionalFormatting sqref="AU16">
    <cfRule type="expression" priority="1259" aboveAverage="0" equalAverage="0" bottom="0" percent="0" rank="0" text="" dxfId="8">
      <formula>IFERROR(AND(IF(AU16/AU$2*100&lt;Yellowthreshold,1,""),(ColorTable="yes"),IF(AU16&lt;&gt;"",1,0)),"")</formula>
    </cfRule>
    <cfRule type="expression" priority="1260" aboveAverage="0" equalAverage="0" bottom="0" percent="0" rank="0" text="" dxfId="9">
      <formula>IFERROR(AND(IF(AU16/AU$2*100&lt;Greenthreshold,1,""),IF(AU16/AU$2*100&gt;=Yellowthreshold,1,""),(ColorTable="yes"),AU16&lt;&gt;""),"")</formula>
    </cfRule>
    <cfRule type="expression" priority="1261" aboveAverage="0" equalAverage="0" bottom="0" percent="0" rank="0" text="" dxfId="10">
      <formula>IFERROR(AND(IF(AU16/AU$2*100&gt;=Greenthreshold,1,""),(ColorTable="yes")),"")</formula>
    </cfRule>
  </conditionalFormatting>
  <conditionalFormatting sqref="AU17">
    <cfRule type="expression" priority="1262" aboveAverage="0" equalAverage="0" bottom="0" percent="0" rank="0" text="" dxfId="8">
      <formula>IFERROR(AND(IF(AU17/AU$2*100&lt;Yellowthreshold,1,""),(ColorTable="yes"),IF(AU17&lt;&gt;"",1,0)),"")</formula>
    </cfRule>
    <cfRule type="expression" priority="1263" aboveAverage="0" equalAverage="0" bottom="0" percent="0" rank="0" text="" dxfId="9">
      <formula>IFERROR(AND(IF(AU17/AU$2*100&lt;Greenthreshold,1,""),IF(AU17/AU$2*100&gt;=Yellowthreshold,1,""),(ColorTable="yes"),AU17&lt;&gt;""),"")</formula>
    </cfRule>
    <cfRule type="expression" priority="1264" aboveAverage="0" equalAverage="0" bottom="0" percent="0" rank="0" text="" dxfId="10">
      <formula>IFERROR(AND(IF(AU17/AU$2*100&gt;=Greenthreshold,1,""),(ColorTable="yes")),"")</formula>
    </cfRule>
  </conditionalFormatting>
  <conditionalFormatting sqref="AU18">
    <cfRule type="expression" priority="1265" aboveAverage="0" equalAverage="0" bottom="0" percent="0" rank="0" text="" dxfId="8">
      <formula>IFERROR(AND(IF(AU18/AU$2*100&lt;Yellowthreshold,1,""),(ColorTable="yes"),IF(AU18&lt;&gt;"",1,0)),"")</formula>
    </cfRule>
    <cfRule type="expression" priority="1266" aboveAverage="0" equalAverage="0" bottom="0" percent="0" rank="0" text="" dxfId="9">
      <formula>IFERROR(AND(IF(AU18/AU$2*100&lt;Greenthreshold,1,""),IF(AU18/AU$2*100&gt;=Yellowthreshold,1,""),(ColorTable="yes"),AU18&lt;&gt;""),"")</formula>
    </cfRule>
    <cfRule type="expression" priority="1267" aboveAverage="0" equalAverage="0" bottom="0" percent="0" rank="0" text="" dxfId="10">
      <formula>IFERROR(AND(IF(AU18/AU$2*100&gt;=Greenthreshold,1,""),(ColorTable="yes")),"")</formula>
    </cfRule>
  </conditionalFormatting>
  <conditionalFormatting sqref="AU21">
    <cfRule type="expression" priority="1268" aboveAverage="0" equalAverage="0" bottom="0" percent="0" rank="0" text="" dxfId="8">
      <formula>IFERROR(AND(IF(AU21/AU$2*100&lt;Yellowthreshold,1,""),(ColorTable="yes"),IF(AU21&lt;&gt;"",1,0)),"")</formula>
    </cfRule>
    <cfRule type="expression" priority="1269" aboveAverage="0" equalAverage="0" bottom="0" percent="0" rank="0" text="" dxfId="9">
      <formula>IFERROR(AND(IF(AU21/AU$2*100&lt;Greenthreshold,1,""),IF(AU21/AU$2*100&gt;=Yellowthreshold,1,""),(ColorTable="yes"),AU21&lt;&gt;""),"")</formula>
    </cfRule>
    <cfRule type="expression" priority="1270" aboveAverage="0" equalAverage="0" bottom="0" percent="0" rank="0" text="" dxfId="10">
      <formula>IFERROR(AND(IF(AU21/AU$2*100&gt;=Greenthreshold,1,""),(ColorTable="yes")),"")</formula>
    </cfRule>
  </conditionalFormatting>
  <conditionalFormatting sqref="AU22">
    <cfRule type="expression" priority="1271" aboveAverage="0" equalAverage="0" bottom="0" percent="0" rank="0" text="" dxfId="8">
      <formula>IFERROR(AND(IF(AU22/AU$2*100&lt;Yellowthreshold,1,""),(ColorTable="yes"),IF(AU22&lt;&gt;"",1,0)),"")</formula>
    </cfRule>
    <cfRule type="expression" priority="1272" aboveAverage="0" equalAverage="0" bottom="0" percent="0" rank="0" text="" dxfId="9">
      <formula>IFERROR(AND(IF(AU22/AU$2*100&lt;Greenthreshold,1,""),IF(AU22/AU$2*100&gt;=Yellowthreshold,1,""),(ColorTable="yes"),AU22&lt;&gt;""),"")</formula>
    </cfRule>
    <cfRule type="expression" priority="1273" aboveAverage="0" equalAverage="0" bottom="0" percent="0" rank="0" text="" dxfId="10">
      <formula>IFERROR(AND(IF(AU22/AU$2*100&gt;=Greenthreshold,1,""),(ColorTable="yes")),"")</formula>
    </cfRule>
  </conditionalFormatting>
  <conditionalFormatting sqref="AU23">
    <cfRule type="expression" priority="1274" aboveAverage="0" equalAverage="0" bottom="0" percent="0" rank="0" text="" dxfId="8">
      <formula>IFERROR(AND(IF(AU23/AU$2*100&lt;Yellowthreshold,1,""),(ColorTable="yes"),IF(AU23&lt;&gt;"",1,0)),"")</formula>
    </cfRule>
    <cfRule type="expression" priority="1275" aboveAverage="0" equalAverage="0" bottom="0" percent="0" rank="0" text="" dxfId="9">
      <formula>IFERROR(AND(IF(AU23/AU$2*100&lt;Greenthreshold,1,""),IF(AU23/AU$2*100&gt;=Yellowthreshold,1,""),(ColorTable="yes"),AU23&lt;&gt;""),"")</formula>
    </cfRule>
    <cfRule type="expression" priority="1276" aboveAverage="0" equalAverage="0" bottom="0" percent="0" rank="0" text="" dxfId="10">
      <formula>IFERROR(AND(IF(AU23/AU$2*100&gt;=Greenthreshold,1,""),(ColorTable="yes")),"")</formula>
    </cfRule>
  </conditionalFormatting>
  <conditionalFormatting sqref="AU24">
    <cfRule type="expression" priority="1277" aboveAverage="0" equalAverage="0" bottom="0" percent="0" rank="0" text="" dxfId="8">
      <formula>IFERROR(AND(IF(AU24/AU$2*100&lt;Yellowthreshold,1,""),(ColorTable="yes"),IF(AU24&lt;&gt;"",1,0)),"")</formula>
    </cfRule>
    <cfRule type="expression" priority="1278" aboveAverage="0" equalAverage="0" bottom="0" percent="0" rank="0" text="" dxfId="9">
      <formula>IFERROR(AND(IF(AU24/AU$2*100&lt;Greenthreshold,1,""),IF(AU24/AU$2*100&gt;=Yellowthreshold,1,""),(ColorTable="yes"),AU24&lt;&gt;""),"")</formula>
    </cfRule>
    <cfRule type="expression" priority="1279" aboveAverage="0" equalAverage="0" bottom="0" percent="0" rank="0" text="" dxfId="10">
      <formula>IFERROR(AND(IF(AU24/AU$2*100&gt;=Greenthreshold,1,""),(ColorTable="yes")),"")</formula>
    </cfRule>
  </conditionalFormatting>
  <conditionalFormatting sqref="AU25">
    <cfRule type="expression" priority="1280" aboveAverage="0" equalAverage="0" bottom="0" percent="0" rank="0" text="" dxfId="8">
      <formula>IFERROR(AND(IF(AU25/AU$2*100&lt;Yellowthreshold,1,""),(ColorTable="yes"),IF(AU25&lt;&gt;"",1,0)),"")</formula>
    </cfRule>
    <cfRule type="expression" priority="1281" aboveAverage="0" equalAverage="0" bottom="0" percent="0" rank="0" text="" dxfId="9">
      <formula>IFERROR(AND(IF(AU25/AU$2*100&lt;Greenthreshold,1,""),IF(AU25/AU$2*100&gt;=Yellowthreshold,1,""),(ColorTable="yes"),AU25&lt;&gt;""),"")</formula>
    </cfRule>
    <cfRule type="expression" priority="1282" aboveAverage="0" equalAverage="0" bottom="0" percent="0" rank="0" text="" dxfId="10">
      <formula>IFERROR(AND(IF(AU25/AU$2*100&gt;=Greenthreshold,1,""),(ColorTable="yes")),"")</formula>
    </cfRule>
  </conditionalFormatting>
  <conditionalFormatting sqref="AU26">
    <cfRule type="expression" priority="1283" aboveAverage="0" equalAverage="0" bottom="0" percent="0" rank="0" text="" dxfId="8">
      <formula>IFERROR(AND(IF(AU26/AU$2*100&lt;Yellowthreshold,1,""),(ColorTable="yes"),IF(AU26&lt;&gt;"",1,0)),"")</formula>
    </cfRule>
    <cfRule type="expression" priority="1284" aboveAverage="0" equalAverage="0" bottom="0" percent="0" rank="0" text="" dxfId="9">
      <formula>IFERROR(AND(IF(AU26/AU$2*100&lt;Greenthreshold,1,""),IF(AU26/AU$2*100&gt;=Yellowthreshold,1,""),(ColorTable="yes"),AU26&lt;&gt;""),"")</formula>
    </cfRule>
    <cfRule type="expression" priority="1285" aboveAverage="0" equalAverage="0" bottom="0" percent="0" rank="0" text="" dxfId="10">
      <formula>IFERROR(AND(IF(AU26/AU$2*100&gt;=Greenthreshold,1,""),(ColorTable="yes")),"")</formula>
    </cfRule>
  </conditionalFormatting>
  <conditionalFormatting sqref="AU29">
    <cfRule type="expression" priority="1286" aboveAverage="0" equalAverage="0" bottom="0" percent="0" rank="0" text="" dxfId="8">
      <formula>IFERROR(AND(IF(AU29/AU$2*100&lt;Yellowthreshold,1,""),(ColorTable="yes"),IF(AU29&lt;&gt;"",1,0)),"")</formula>
    </cfRule>
    <cfRule type="expression" priority="1287" aboveAverage="0" equalAverage="0" bottom="0" percent="0" rank="0" text="" dxfId="9">
      <formula>IFERROR(AND(IF(AU29/AU$2*100&lt;Greenthreshold,1,""),IF(AU29/AU$2*100&gt;=Yellowthreshold,1,""),(ColorTable="yes"),AU29&lt;&gt;""),"")</formula>
    </cfRule>
    <cfRule type="expression" priority="1288" aboveAverage="0" equalAverage="0" bottom="0" percent="0" rank="0" text="" dxfId="10">
      <formula>IFERROR(AND(IF(AU29/AU$2*100&gt;=Greenthreshold,1,""),(ColorTable="yes")),"")</formula>
    </cfRule>
  </conditionalFormatting>
  <conditionalFormatting sqref="AU30">
    <cfRule type="expression" priority="1289" aboveAverage="0" equalAverage="0" bottom="0" percent="0" rank="0" text="" dxfId="8">
      <formula>IFERROR(AND(IF(AU30/AU$2*100&lt;Yellowthreshold,1,""),(ColorTable="yes"),IF(AU30&lt;&gt;"",1,0)),"")</formula>
    </cfRule>
    <cfRule type="expression" priority="1290" aboveAverage="0" equalAverage="0" bottom="0" percent="0" rank="0" text="" dxfId="9">
      <formula>IFERROR(AND(IF(AU30/AU$2*100&lt;Greenthreshold,1,""),IF(AU30/AU$2*100&gt;=Yellowthreshold,1,""),(ColorTable="yes"),AU30&lt;&gt;""),"")</formula>
    </cfRule>
    <cfRule type="expression" priority="1291" aboveAverage="0" equalAverage="0" bottom="0" percent="0" rank="0" text="" dxfId="10">
      <formula>IFERROR(AND(IF(AU30/AU$2*100&gt;=Greenthreshold,1,""),(ColorTable="yes")),"")</formula>
    </cfRule>
  </conditionalFormatting>
  <conditionalFormatting sqref="AU31">
    <cfRule type="expression" priority="1292" aboveAverage="0" equalAverage="0" bottom="0" percent="0" rank="0" text="" dxfId="8">
      <formula>IFERROR(AND(IF(AU31/AU$2*100&lt;Yellowthreshold,1,""),(ColorTable="yes"),IF(AU31&lt;&gt;"",1,0)),"")</formula>
    </cfRule>
    <cfRule type="expression" priority="1293" aboveAverage="0" equalAverage="0" bottom="0" percent="0" rank="0" text="" dxfId="9">
      <formula>IFERROR(AND(IF(AU31/AU$2*100&lt;Greenthreshold,1,""),IF(AU31/AU$2*100&gt;=Yellowthreshold,1,""),(ColorTable="yes"),AU31&lt;&gt;""),"")</formula>
    </cfRule>
    <cfRule type="expression" priority="1294" aboveAverage="0" equalAverage="0" bottom="0" percent="0" rank="0" text="" dxfId="10">
      <formula>IFERROR(AND(IF(AU31/AU$2*100&gt;=Greenthreshold,1,""),(ColorTable="yes")),"")</formula>
    </cfRule>
  </conditionalFormatting>
  <conditionalFormatting sqref="AU32">
    <cfRule type="expression" priority="1295" aboveAverage="0" equalAverage="0" bottom="0" percent="0" rank="0" text="" dxfId="8">
      <formula>IFERROR(AND(IF(AU32/AU$2*100&lt;Yellowthreshold,1,""),(ColorTable="yes"),IF(AU32&lt;&gt;"",1,0)),"")</formula>
    </cfRule>
    <cfRule type="expression" priority="1296" aboveAverage="0" equalAverage="0" bottom="0" percent="0" rank="0" text="" dxfId="9">
      <formula>IFERROR(AND(IF(AU32/AU$2*100&lt;Greenthreshold,1,""),IF(AU32/AU$2*100&gt;=Yellowthreshold,1,""),(ColorTable="yes"),AU32&lt;&gt;""),"")</formula>
    </cfRule>
    <cfRule type="expression" priority="1297" aboveAverage="0" equalAverage="0" bottom="0" percent="0" rank="0" text="" dxfId="10">
      <formula>IFERROR(AND(IF(AU32/AU$2*100&gt;=Greenthreshold,1,""),(ColorTable="yes")),"")</formula>
    </cfRule>
  </conditionalFormatting>
  <conditionalFormatting sqref="AU34">
    <cfRule type="expression" priority="1298" aboveAverage="0" equalAverage="0" bottom="0" percent="0" rank="0" text="" dxfId="8">
      <formula>IFERROR(AND(IF(AU34/AU$2*100&lt;Yellowthreshold,1,""),(ColorTable="yes"),IF(AU34&lt;&gt;"",1,0)),"")</formula>
    </cfRule>
    <cfRule type="expression" priority="1299" aboveAverage="0" equalAverage="0" bottom="0" percent="0" rank="0" text="" dxfId="9">
      <formula>IFERROR(AND(IF(AU34/AU$2*100&lt;Greenthreshold,1,""),IF(AU34/AU$2*100&gt;=Yellowthreshold,1,""),(ColorTable="yes"),AU34&lt;&gt;""),"")</formula>
    </cfRule>
    <cfRule type="expression" priority="1300" aboveAverage="0" equalAverage="0" bottom="0" percent="0" rank="0" text="" dxfId="10">
      <formula>IFERROR(AND(IF(AU34/AU$2*100&gt;=Greenthreshold,1,""),(ColorTable="yes")),"")</formula>
    </cfRule>
  </conditionalFormatting>
  <conditionalFormatting sqref="AU35">
    <cfRule type="expression" priority="1301" aboveAverage="0" equalAverage="0" bottom="0" percent="0" rank="0" text="" dxfId="8">
      <formula>IFERROR(AND(IF(AU35/AU$2*100&lt;Yellowthreshold,1,""),(ColorTable="yes"),IF(AU35&lt;&gt;"",1,0)),"")</formula>
    </cfRule>
    <cfRule type="expression" priority="1302" aboveAverage="0" equalAverage="0" bottom="0" percent="0" rank="0" text="" dxfId="9">
      <formula>IFERROR(AND(IF(AU35/AU$2*100&lt;Greenthreshold,1,""),IF(AU35/AU$2*100&gt;=Yellowthreshold,1,""),(ColorTable="yes"),AU35&lt;&gt;""),"")</formula>
    </cfRule>
    <cfRule type="expression" priority="1303" aboveAverage="0" equalAverage="0" bottom="0" percent="0" rank="0" text="" dxfId="10">
      <formula>IFERROR(AND(IF(AU35/AU$2*100&gt;=Greenthreshold,1,""),(ColorTable="yes")),"")</formula>
    </cfRule>
  </conditionalFormatting>
  <conditionalFormatting sqref="AU36">
    <cfRule type="expression" priority="1304" aboveAverage="0" equalAverage="0" bottom="0" percent="0" rank="0" text="" dxfId="8">
      <formula>IFERROR(AND(IF(AU36/AU$2*100&lt;Yellowthreshold,1,""),(ColorTable="yes"),IF(AU36&lt;&gt;"",1,0)),"")</formula>
    </cfRule>
    <cfRule type="expression" priority="1305" aboveAverage="0" equalAverage="0" bottom="0" percent="0" rank="0" text="" dxfId="9">
      <formula>IFERROR(AND(IF(AU36/AU$2*100&lt;Greenthreshold,1,""),IF(AU36/AU$2*100&gt;=Yellowthreshold,1,""),(ColorTable="yes"),AU36&lt;&gt;""),"")</formula>
    </cfRule>
    <cfRule type="expression" priority="1306" aboveAverage="0" equalAverage="0" bottom="0" percent="0" rank="0" text="" dxfId="10">
      <formula>IFERROR(AND(IF(AU36/AU$2*100&gt;=Greenthreshold,1,""),(ColorTable="yes")),"")</formula>
    </cfRule>
  </conditionalFormatting>
  <conditionalFormatting sqref="AU12">
    <cfRule type="expression" priority="1307" aboveAverage="0" equalAverage="0" bottom="0" percent="0" rank="0" text="" dxfId="8">
      <formula>IFERROR(AND(IF(AU12/AU$2*100&lt;Yellowthreshold,1,""),(ColorTable="yes"),IF(AU12&lt;&gt;"",1,0)),"")</formula>
    </cfRule>
    <cfRule type="expression" priority="1308" aboveAverage="0" equalAverage="0" bottom="0" percent="0" rank="0" text="" dxfId="9">
      <formula>IFERROR(AND(IF(AU12/AU$2*100&lt;Greenthreshold,1,""),IF(AU12/AU$2*100&gt;=Yellowthreshold,1,""),(ColorTable="yes"),AU12&lt;&gt;""),"")</formula>
    </cfRule>
    <cfRule type="expression" priority="1309" aboveAverage="0" equalAverage="0" bottom="0" percent="0" rank="0" text="" dxfId="10">
      <formula>IFERROR(AND(IF(AU12/AU$2*100&gt;=Greenthreshold,1,""),(ColorTable="yes")),"")</formula>
    </cfRule>
  </conditionalFormatting>
  <conditionalFormatting sqref="AU13">
    <cfRule type="expression" priority="1310" aboveAverage="0" equalAverage="0" bottom="0" percent="0" rank="0" text="" dxfId="8">
      <formula>IFERROR(AND(IF(AU13/AU$2*100&lt;Yellowthreshold,1,""),(ColorTable="yes"),IF(AU13&lt;&gt;"",1,0)),"")</formula>
    </cfRule>
    <cfRule type="expression" priority="1311" aboveAverage="0" equalAverage="0" bottom="0" percent="0" rank="0" text="" dxfId="9">
      <formula>IFERROR(AND(IF(AU13/AU$2*100&lt;Greenthreshold,1,""),IF(AU13/AU$2*100&gt;=Yellowthreshold,1,""),(ColorTable="yes"),AU13&lt;&gt;""),"")</formula>
    </cfRule>
    <cfRule type="expression" priority="1312" aboveAverage="0" equalAverage="0" bottom="0" percent="0" rank="0" text="" dxfId="10">
      <formula>IFERROR(AND(IF(AU13/AU$2*100&gt;=Greenthreshold,1,""),(ColorTable="yes")),"")</formula>
    </cfRule>
  </conditionalFormatting>
  <conditionalFormatting sqref="AU14">
    <cfRule type="expression" priority="1313" aboveAverage="0" equalAverage="0" bottom="0" percent="0" rank="0" text="" dxfId="8">
      <formula>IFERROR(AND(IF(AU14/AU$2*100&lt;Yellowthreshold,1,""),(ColorTable="yes"),IF(AU14&lt;&gt;"",1,0)),"")</formula>
    </cfRule>
    <cfRule type="expression" priority="1314" aboveAverage="0" equalAverage="0" bottom="0" percent="0" rank="0" text="" dxfId="9">
      <formula>IFERROR(AND(IF(AU14/AU$2*100&lt;Greenthreshold,1,""),IF(AU14/AU$2*100&gt;=Yellowthreshold,1,""),(ColorTable="yes"),AU14&lt;&gt;""),"")</formula>
    </cfRule>
    <cfRule type="expression" priority="1315" aboveAverage="0" equalAverage="0" bottom="0" percent="0" rank="0" text="" dxfId="10">
      <formula>IFERROR(AND(IF(AU14/AU$2*100&gt;=Greenthreshold,1,""),(ColorTable="yes")),"")</formula>
    </cfRule>
  </conditionalFormatting>
  <conditionalFormatting sqref="AR12">
    <cfRule type="expression" priority="1316" aboveAverage="0" equalAverage="0" bottom="0" percent="0" rank="0" text="" dxfId="8">
      <formula>IFERROR(AND(IF(AR12/AR$2*100&lt;Yellowthreshold,1,""),(ColorTable="yes"),IF(AR12&lt;&gt;"",1,0)),"")</formula>
    </cfRule>
    <cfRule type="expression" priority="1317" aboveAverage="0" equalAverage="0" bottom="0" percent="0" rank="0" text="" dxfId="9">
      <formula>IFERROR(AND(IF(AR12/AR$2*100&lt;Greenthreshold,1,""),IF(AR12/AR$2*100&gt;=Yellowthreshold,1,""),(ColorTable="yes"),AR12&lt;&gt;""),"")</formula>
    </cfRule>
    <cfRule type="expression" priority="1318" aboveAverage="0" equalAverage="0" bottom="0" percent="0" rank="0" text="" dxfId="10">
      <formula>IFERROR(AND(IF(AR12/AR$2*100&gt;=Greenthreshold,1,""),(ColorTable="yes")),"")</formula>
    </cfRule>
  </conditionalFormatting>
  <conditionalFormatting sqref="AR16">
    <cfRule type="expression" priority="1319" aboveAverage="0" equalAverage="0" bottom="0" percent="0" rank="0" text="" dxfId="8">
      <formula>IFERROR(AND(IF(AR16/AR$2*100&lt;Yellowthreshold,1,""),(ColorTable="yes"),IF(AR16&lt;&gt;"",1,0)),"")</formula>
    </cfRule>
    <cfRule type="expression" priority="1320" aboveAverage="0" equalAverage="0" bottom="0" percent="0" rank="0" text="" dxfId="9">
      <formula>IFERROR(AND(IF(AR16/AR$2*100&lt;Greenthreshold,1,""),IF(AR16/AR$2*100&gt;=Yellowthreshold,1,""),(ColorTable="yes"),AR16&lt;&gt;""),"")</formula>
    </cfRule>
    <cfRule type="expression" priority="1321" aboveAverage="0" equalAverage="0" bottom="0" percent="0" rank="0" text="" dxfId="10">
      <formula>IFERROR(AND(IF(AR16/AR$2*100&gt;=Greenthreshold,1,""),(ColorTable="yes")),"")</formula>
    </cfRule>
  </conditionalFormatting>
  <conditionalFormatting sqref="AR15">
    <cfRule type="expression" priority="1322" aboveAverage="0" equalAverage="0" bottom="0" percent="0" rank="0" text="" dxfId="8">
      <formula>IFERROR(AND(IF(AR15/AR$2*100&lt;Yellowthreshold,1,""),(ColorTable="yes"),IF(AR15&lt;&gt;"",1,0)),"")</formula>
    </cfRule>
    <cfRule type="expression" priority="1323" aboveAverage="0" equalAverage="0" bottom="0" percent="0" rank="0" text="" dxfId="9">
      <formula>IFERROR(AND(IF(AR15/AR$2*100&lt;Greenthreshold,1,""),IF(AR15/AR$2*100&gt;=Yellowthreshold,1,""),(ColorTable="yes"),AR15&lt;&gt;""),"")</formula>
    </cfRule>
    <cfRule type="expression" priority="1324" aboveAverage="0" equalAverage="0" bottom="0" percent="0" rank="0" text="" dxfId="10">
      <formula>IFERROR(AND(IF(AR15/AR$2*100&gt;=Greenthreshold,1,""),(ColorTable="yes")),"")</formula>
    </cfRule>
  </conditionalFormatting>
  <conditionalFormatting sqref="AR13">
    <cfRule type="expression" priority="1325" aboveAverage="0" equalAverage="0" bottom="0" percent="0" rank="0" text="" dxfId="8">
      <formula>IFERROR(AND(IF(AR13/AR$2*100&lt;Yellowthreshold,1,""),(ColorTable="yes"),IF(AR13&lt;&gt;"",1,0)),"")</formula>
    </cfRule>
    <cfRule type="expression" priority="1326" aboveAverage="0" equalAverage="0" bottom="0" percent="0" rank="0" text="" dxfId="9">
      <formula>IFERROR(AND(IF(AR13/AR$2*100&lt;Greenthreshold,1,""),IF(AR13/AR$2*100&gt;=Yellowthreshold,1,""),(ColorTable="yes"),AR13&lt;&gt;""),"")</formula>
    </cfRule>
    <cfRule type="expression" priority="1327" aboveAverage="0" equalAverage="0" bottom="0" percent="0" rank="0" text="" dxfId="10">
      <formula>IFERROR(AND(IF(AR13/AR$2*100&gt;=Greenthreshold,1,""),(ColorTable="yes")),"")</formula>
    </cfRule>
  </conditionalFormatting>
  <conditionalFormatting sqref="AR14">
    <cfRule type="expression" priority="1328" aboveAverage="0" equalAverage="0" bottom="0" percent="0" rank="0" text="" dxfId="8">
      <formula>IFERROR(AND(IF(AR14/AR$2*100&lt;Yellowthreshold,1,""),(ColorTable="yes"),IF(AR14&lt;&gt;"",1,0)),"")</formula>
    </cfRule>
    <cfRule type="expression" priority="1329" aboveAverage="0" equalAverage="0" bottom="0" percent="0" rank="0" text="" dxfId="9">
      <formula>IFERROR(AND(IF(AR14/AR$2*100&lt;Greenthreshold,1,""),IF(AR14/AR$2*100&gt;=Yellowthreshold,1,""),(ColorTable="yes"),AR14&lt;&gt;""),"")</formula>
    </cfRule>
    <cfRule type="expression" priority="1330" aboveAverage="0" equalAverage="0" bottom="0" percent="0" rank="0" text="" dxfId="10">
      <formula>IFERROR(AND(IF(AR14/AR$2*100&gt;=Greenthreshold,1,""),(ColorTable="yes")),"")</formula>
    </cfRule>
  </conditionalFormatting>
  <conditionalFormatting sqref="AT12">
    <cfRule type="expression" priority="1331" aboveAverage="0" equalAverage="0" bottom="0" percent="0" rank="0" text="" dxfId="8">
      <formula>IFERROR(AND(IF(AT12/AT$2*100&lt;Yellowthreshold,1,""),(ColorTable="yes"),IF(AT12&lt;&gt;"",1,0)),"")</formula>
    </cfRule>
    <cfRule type="expression" priority="1332" aboveAverage="0" equalAverage="0" bottom="0" percent="0" rank="0" text="" dxfId="9">
      <formula>IFERROR(AND(IF(AT12/AT$2*100&lt;Greenthreshold,1,""),IF(AT12/AT$2*100&gt;=Yellowthreshold,1,""),(ColorTable="yes"),AT12&lt;&gt;""),"")</formula>
    </cfRule>
    <cfRule type="expression" priority="1333" aboveAverage="0" equalAverage="0" bottom="0" percent="0" rank="0" text="" dxfId="10">
      <formula>IFERROR(AND(IF(AT12/AT$2*100&gt;=Greenthreshold,1,""),(ColorTable="yes")),"")</formula>
    </cfRule>
  </conditionalFormatting>
  <conditionalFormatting sqref="AT16">
    <cfRule type="expression" priority="1334" aboveAverage="0" equalAverage="0" bottom="0" percent="0" rank="0" text="" dxfId="8">
      <formula>IFERROR(AND(IF(AT16/AT$2*100&lt;Yellowthreshold,1,""),(ColorTable="yes"),IF(AT16&lt;&gt;"",1,0)),"")</formula>
    </cfRule>
    <cfRule type="expression" priority="1335" aboveAverage="0" equalAverage="0" bottom="0" percent="0" rank="0" text="" dxfId="9">
      <formula>IFERROR(AND(IF(AT16/AT$2*100&lt;Greenthreshold,1,""),IF(AT16/AT$2*100&gt;=Yellowthreshold,1,""),(ColorTable="yes"),AT16&lt;&gt;""),"")</formula>
    </cfRule>
    <cfRule type="expression" priority="1336" aboveAverage="0" equalAverage="0" bottom="0" percent="0" rank="0" text="" dxfId="10">
      <formula>IFERROR(AND(IF(AT16/AT$2*100&gt;=Greenthreshold,1,""),(ColorTable="yes")),"")</formula>
    </cfRule>
  </conditionalFormatting>
  <conditionalFormatting sqref="AT15">
    <cfRule type="expression" priority="1337" aboveAverage="0" equalAverage="0" bottom="0" percent="0" rank="0" text="" dxfId="8">
      <formula>IFERROR(AND(IF(AT15/AT$2*100&lt;Yellowthreshold,1,""),(ColorTable="yes"),IF(AT15&lt;&gt;"",1,0)),"")</formula>
    </cfRule>
    <cfRule type="expression" priority="1338" aboveAverage="0" equalAverage="0" bottom="0" percent="0" rank="0" text="" dxfId="9">
      <formula>IFERROR(AND(IF(AT15/AT$2*100&lt;Greenthreshold,1,""),IF(AT15/AT$2*100&gt;=Yellowthreshold,1,""),(ColorTable="yes"),AT15&lt;&gt;""),"")</formula>
    </cfRule>
    <cfRule type="expression" priority="1339" aboveAverage="0" equalAverage="0" bottom="0" percent="0" rank="0" text="" dxfId="10">
      <formula>IFERROR(AND(IF(AT15/AT$2*100&gt;=Greenthreshold,1,""),(ColorTable="yes")),"")</formula>
    </cfRule>
  </conditionalFormatting>
  <conditionalFormatting sqref="AT13">
    <cfRule type="expression" priority="1340" aboveAverage="0" equalAverage="0" bottom="0" percent="0" rank="0" text="" dxfId="8">
      <formula>IFERROR(AND(IF(AT13/AT$2*100&lt;Yellowthreshold,1,""),(ColorTable="yes"),IF(AT13&lt;&gt;"",1,0)),"")</formula>
    </cfRule>
    <cfRule type="expression" priority="1341" aboveAverage="0" equalAverage="0" bottom="0" percent="0" rank="0" text="" dxfId="9">
      <formula>IFERROR(AND(IF(AT13/AT$2*100&lt;Greenthreshold,1,""),IF(AT13/AT$2*100&gt;=Yellowthreshold,1,""),(ColorTable="yes"),AT13&lt;&gt;""),"")</formula>
    </cfRule>
    <cfRule type="expression" priority="1342" aboveAverage="0" equalAverage="0" bottom="0" percent="0" rank="0" text="" dxfId="10">
      <formula>IFERROR(AND(IF(AT13/AT$2*100&gt;=Greenthreshold,1,""),(ColorTable="yes")),"")</formula>
    </cfRule>
  </conditionalFormatting>
  <conditionalFormatting sqref="AT14">
    <cfRule type="expression" priority="1343" aboveAverage="0" equalAverage="0" bottom="0" percent="0" rank="0" text="" dxfId="8">
      <formula>IFERROR(AND(IF(AT14/AT$2*100&lt;Yellowthreshold,1,""),(ColorTable="yes"),IF(AT14&lt;&gt;"",1,0)),"")</formula>
    </cfRule>
    <cfRule type="expression" priority="1344" aboveAverage="0" equalAverage="0" bottom="0" percent="0" rank="0" text="" dxfId="9">
      <formula>IFERROR(AND(IF(AT14/AT$2*100&lt;Greenthreshold,1,""),IF(AT14/AT$2*100&gt;=Yellowthreshold,1,""),(ColorTable="yes"),AT14&lt;&gt;""),"")</formula>
    </cfRule>
    <cfRule type="expression" priority="1345" aboveAverage="0" equalAverage="0" bottom="0" percent="0" rank="0" text="" dxfId="10">
      <formula>IFERROR(AND(IF(AT14/AT$2*100&gt;=Greenthreshold,1,""),(ColorTable="yes")),"")</formula>
    </cfRule>
  </conditionalFormatting>
  <conditionalFormatting sqref="AV12">
    <cfRule type="expression" priority="1346" aboveAverage="0" equalAverage="0" bottom="0" percent="0" rank="0" text="" dxfId="8">
      <formula>IFERROR(AND(IF(AV12/AV$2*100&lt;Yellowthreshold,1,""),(ColorTable="yes"),IF(AV12&lt;&gt;"",1,0)),"")</formula>
    </cfRule>
    <cfRule type="expression" priority="1347" aboveAverage="0" equalAverage="0" bottom="0" percent="0" rank="0" text="" dxfId="9">
      <formula>IFERROR(AND(IF(AV12/AV$2*100&lt;Greenthreshold,1,""),IF(AV12/AV$2*100&gt;=Yellowthreshold,1,""),(ColorTable="yes"),AV12&lt;&gt;""),"")</formula>
    </cfRule>
    <cfRule type="expression" priority="1348" aboveAverage="0" equalAverage="0" bottom="0" percent="0" rank="0" text="" dxfId="10">
      <formula>IFERROR(AND(IF(AV12/AV$2*100&gt;=Greenthreshold,1,""),(ColorTable="yes")),"")</formula>
    </cfRule>
  </conditionalFormatting>
  <conditionalFormatting sqref="AV16">
    <cfRule type="expression" priority="1349" aboveAverage="0" equalAverage="0" bottom="0" percent="0" rank="0" text="" dxfId="8">
      <formula>IFERROR(AND(IF(AV16/AV$2*100&lt;Yellowthreshold,1,""),(ColorTable="yes"),IF(AV16&lt;&gt;"",1,0)),"")</formula>
    </cfRule>
    <cfRule type="expression" priority="1350" aboveAverage="0" equalAverage="0" bottom="0" percent="0" rank="0" text="" dxfId="9">
      <formula>IFERROR(AND(IF(AV16/AV$2*100&lt;Greenthreshold,1,""),IF(AV16/AV$2*100&gt;=Yellowthreshold,1,""),(ColorTable="yes"),AV16&lt;&gt;""),"")</formula>
    </cfRule>
    <cfRule type="expression" priority="1351" aboveAverage="0" equalAverage="0" bottom="0" percent="0" rank="0" text="" dxfId="10">
      <formula>IFERROR(AND(IF(AV16/AV$2*100&gt;=Greenthreshold,1,""),(ColorTable="yes")),"")</formula>
    </cfRule>
  </conditionalFormatting>
  <conditionalFormatting sqref="AV15">
    <cfRule type="expression" priority="1352" aboveAverage="0" equalAverage="0" bottom="0" percent="0" rank="0" text="" dxfId="8">
      <formula>IFERROR(AND(IF(AV15/AV$2*100&lt;Yellowthreshold,1,""),(ColorTable="yes"),IF(AV15&lt;&gt;"",1,0)),"")</formula>
    </cfRule>
    <cfRule type="expression" priority="1353" aboveAverage="0" equalAverage="0" bottom="0" percent="0" rank="0" text="" dxfId="9">
      <formula>IFERROR(AND(IF(AV15/AV$2*100&lt;Greenthreshold,1,""),IF(AV15/AV$2*100&gt;=Yellowthreshold,1,""),(ColorTable="yes"),AV15&lt;&gt;""),"")</formula>
    </cfRule>
    <cfRule type="expression" priority="1354" aboveAverage="0" equalAverage="0" bottom="0" percent="0" rank="0" text="" dxfId="10">
      <formula>IFERROR(AND(IF(AV15/AV$2*100&gt;=Greenthreshold,1,""),(ColorTable="yes")),"")</formula>
    </cfRule>
  </conditionalFormatting>
  <conditionalFormatting sqref="AV13">
    <cfRule type="expression" priority="1355" aboveAverage="0" equalAverage="0" bottom="0" percent="0" rank="0" text="" dxfId="8">
      <formula>IFERROR(AND(IF(AV13/AV$2*100&lt;Yellowthreshold,1,""),(ColorTable="yes"),IF(AV13&lt;&gt;"",1,0)),"")</formula>
    </cfRule>
    <cfRule type="expression" priority="1356" aboveAverage="0" equalAverage="0" bottom="0" percent="0" rank="0" text="" dxfId="9">
      <formula>IFERROR(AND(IF(AV13/AV$2*100&lt;Greenthreshold,1,""),IF(AV13/AV$2*100&gt;=Yellowthreshold,1,""),(ColorTable="yes"),AV13&lt;&gt;""),"")</formula>
    </cfRule>
    <cfRule type="expression" priority="1357" aboveAverage="0" equalAverage="0" bottom="0" percent="0" rank="0" text="" dxfId="10">
      <formula>IFERROR(AND(IF(AV13/AV$2*100&gt;=Greenthreshold,1,""),(ColorTable="yes")),"")</formula>
    </cfRule>
  </conditionalFormatting>
  <conditionalFormatting sqref="AV14">
    <cfRule type="expression" priority="1358" aboveAverage="0" equalAverage="0" bottom="0" percent="0" rank="0" text="" dxfId="8">
      <formula>IFERROR(AND(IF(AV14/AV$2*100&lt;Yellowthreshold,1,""),(ColorTable="yes"),IF(AV14&lt;&gt;"",1,0)),"")</formula>
    </cfRule>
    <cfRule type="expression" priority="1359" aboveAverage="0" equalAverage="0" bottom="0" percent="0" rank="0" text="" dxfId="9">
      <formula>IFERROR(AND(IF(AV14/AV$2*100&lt;Greenthreshold,1,""),IF(AV14/AV$2*100&gt;=Yellowthreshold,1,""),(ColorTable="yes"),AV14&lt;&gt;""),"")</formula>
    </cfRule>
    <cfRule type="expression" priority="1360" aboveAverage="0" equalAverage="0" bottom="0" percent="0" rank="0" text="" dxfId="10">
      <formula>IFERROR(AND(IF(AV14/AV$2*100&gt;=Greenthreshold,1,""),(ColorTable="yes")),"")</formula>
    </cfRule>
  </conditionalFormatting>
  <conditionalFormatting sqref="AW12">
    <cfRule type="expression" priority="1361" aboveAverage="0" equalAverage="0" bottom="0" percent="0" rank="0" text="" dxfId="8">
      <formula>IFERROR(AND(IF(AW12/AW$2*100&lt;Yellowthreshold,1,""),(ColorTable="yes"),IF(AW12&lt;&gt;"",1,0)),"")</formula>
    </cfRule>
    <cfRule type="expression" priority="1362" aboveAverage="0" equalAverage="0" bottom="0" percent="0" rank="0" text="" dxfId="9">
      <formula>IFERROR(AND(IF(AW12/AW$2*100&lt;Greenthreshold,1,""),IF(AW12/AW$2*100&gt;=Yellowthreshold,1,""),(ColorTable="yes"),AW12&lt;&gt;""),"")</formula>
    </cfRule>
    <cfRule type="expression" priority="1363" aboveAverage="0" equalAverage="0" bottom="0" percent="0" rank="0" text="" dxfId="10">
      <formula>IFERROR(AND(IF(AW12/AW$2*100&gt;=Greenthreshold,1,""),(ColorTable="yes")),"")</formula>
    </cfRule>
  </conditionalFormatting>
  <conditionalFormatting sqref="AW16">
    <cfRule type="expression" priority="1364" aboveAverage="0" equalAverage="0" bottom="0" percent="0" rank="0" text="" dxfId="8">
      <formula>IFERROR(AND(IF(AW16/AW$2*100&lt;Yellowthreshold,1,""),(ColorTable="yes"),IF(AW16&lt;&gt;"",1,0)),"")</formula>
    </cfRule>
    <cfRule type="expression" priority="1365" aboveAverage="0" equalAverage="0" bottom="0" percent="0" rank="0" text="" dxfId="9">
      <formula>IFERROR(AND(IF(AW16/AW$2*100&lt;Greenthreshold,1,""),IF(AW16/AW$2*100&gt;=Yellowthreshold,1,""),(ColorTable="yes"),AW16&lt;&gt;""),"")</formula>
    </cfRule>
    <cfRule type="expression" priority="1366" aboveAverage="0" equalAverage="0" bottom="0" percent="0" rank="0" text="" dxfId="10">
      <formula>IFERROR(AND(IF(AW16/AW$2*100&gt;=Greenthreshold,1,""),(ColorTable="yes")),"")</formula>
    </cfRule>
  </conditionalFormatting>
  <conditionalFormatting sqref="AW15">
    <cfRule type="expression" priority="1367" aboveAverage="0" equalAverage="0" bottom="0" percent="0" rank="0" text="" dxfId="8">
      <formula>IFERROR(AND(IF(AW15/AW$2*100&lt;Yellowthreshold,1,""),(ColorTable="yes"),IF(AW15&lt;&gt;"",1,0)),"")</formula>
    </cfRule>
    <cfRule type="expression" priority="1368" aboveAverage="0" equalAverage="0" bottom="0" percent="0" rank="0" text="" dxfId="9">
      <formula>IFERROR(AND(IF(AW15/AW$2*100&lt;Greenthreshold,1,""),IF(AW15/AW$2*100&gt;=Yellowthreshold,1,""),(ColorTable="yes"),AW15&lt;&gt;""),"")</formula>
    </cfRule>
    <cfRule type="expression" priority="1369" aboveAverage="0" equalAverage="0" bottom="0" percent="0" rank="0" text="" dxfId="10">
      <formula>IFERROR(AND(IF(AW15/AW$2*100&gt;=Greenthreshold,1,""),(ColorTable="yes")),"")</formula>
    </cfRule>
  </conditionalFormatting>
  <conditionalFormatting sqref="AW13">
    <cfRule type="expression" priority="1370" aboveAverage="0" equalAverage="0" bottom="0" percent="0" rank="0" text="" dxfId="8">
      <formula>IFERROR(AND(IF(AW13/AW$2*100&lt;Yellowthreshold,1,""),(ColorTable="yes"),IF(AW13&lt;&gt;"",1,0)),"")</formula>
    </cfRule>
    <cfRule type="expression" priority="1371" aboveAverage="0" equalAverage="0" bottom="0" percent="0" rank="0" text="" dxfId="9">
      <formula>IFERROR(AND(IF(AW13/AW$2*100&lt;Greenthreshold,1,""),IF(AW13/AW$2*100&gt;=Yellowthreshold,1,""),(ColorTable="yes"),AW13&lt;&gt;""),"")</formula>
    </cfRule>
    <cfRule type="expression" priority="1372" aboveAverage="0" equalAverage="0" bottom="0" percent="0" rank="0" text="" dxfId="10">
      <formula>IFERROR(AND(IF(AW13/AW$2*100&gt;=Greenthreshold,1,""),(ColorTable="yes")),"")</formula>
    </cfRule>
  </conditionalFormatting>
  <conditionalFormatting sqref="AW14">
    <cfRule type="expression" priority="1373" aboveAverage="0" equalAverage="0" bottom="0" percent="0" rank="0" text="" dxfId="8">
      <formula>IFERROR(AND(IF(AW14/AW$2*100&lt;Yellowthreshold,1,""),(ColorTable="yes"),IF(AW14&lt;&gt;"",1,0)),"")</formula>
    </cfRule>
    <cfRule type="expression" priority="1374" aboveAverage="0" equalAverage="0" bottom="0" percent="0" rank="0" text="" dxfId="9">
      <formula>IFERROR(AND(IF(AW14/AW$2*100&lt;Greenthreshold,1,""),IF(AW14/AW$2*100&gt;=Yellowthreshold,1,""),(ColorTable="yes"),AW14&lt;&gt;""),"")</formula>
    </cfRule>
    <cfRule type="expression" priority="1375" aboveAverage="0" equalAverage="0" bottom="0" percent="0" rank="0" text="" dxfId="10">
      <formula>IFERROR(AND(IF(AW14/AW$2*100&gt;=Greenthreshold,1,""),(ColorTable="yes")),"")</formula>
    </cfRule>
  </conditionalFormatting>
  <conditionalFormatting sqref="AY12">
    <cfRule type="expression" priority="1376" aboveAverage="0" equalAverage="0" bottom="0" percent="0" rank="0" text="" dxfId="8">
      <formula>IFERROR(AND(IF(AY12/AY$2*100&lt;Yellowthreshold,1,""),(ColorTable="yes"),IF(AY12&lt;&gt;"",1,0)),"")</formula>
    </cfRule>
    <cfRule type="expression" priority="1377" aboveAverage="0" equalAverage="0" bottom="0" percent="0" rank="0" text="" dxfId="9">
      <formula>IFERROR(AND(IF(AY12/AY$2*100&lt;Greenthreshold,1,""),IF(AY12/AY$2*100&gt;=Yellowthreshold,1,""),(ColorTable="yes"),AY12&lt;&gt;""),"")</formula>
    </cfRule>
    <cfRule type="expression" priority="1378" aboveAverage="0" equalAverage="0" bottom="0" percent="0" rank="0" text="" dxfId="10">
      <formula>IFERROR(AND(IF(AY12/AY$2*100&gt;=Greenthreshold,1,""),(ColorTable="yes")),"")</formula>
    </cfRule>
  </conditionalFormatting>
  <conditionalFormatting sqref="AY16">
    <cfRule type="expression" priority="1379" aboveAverage="0" equalAverage="0" bottom="0" percent="0" rank="0" text="" dxfId="8">
      <formula>IFERROR(AND(IF(AY16/AY$2*100&lt;Yellowthreshold,1,""),(ColorTable="yes"),IF(AY16&lt;&gt;"",1,0)),"")</formula>
    </cfRule>
    <cfRule type="expression" priority="1380" aboveAverage="0" equalAverage="0" bottom="0" percent="0" rank="0" text="" dxfId="9">
      <formula>IFERROR(AND(IF(AY16/AY$2*100&lt;Greenthreshold,1,""),IF(AY16/AY$2*100&gt;=Yellowthreshold,1,""),(ColorTable="yes"),AY16&lt;&gt;""),"")</formula>
    </cfRule>
    <cfRule type="expression" priority="1381" aboveAverage="0" equalAverage="0" bottom="0" percent="0" rank="0" text="" dxfId="10">
      <formula>IFERROR(AND(IF(AY16/AY$2*100&gt;=Greenthreshold,1,""),(ColorTable="yes")),"")</formula>
    </cfRule>
  </conditionalFormatting>
  <conditionalFormatting sqref="AY15">
    <cfRule type="expression" priority="1382" aboveAverage="0" equalAverage="0" bottom="0" percent="0" rank="0" text="" dxfId="8">
      <formula>IFERROR(AND(IF(AY15/AY$2*100&lt;Yellowthreshold,1,""),(ColorTable="yes"),IF(AY15&lt;&gt;"",1,0)),"")</formula>
    </cfRule>
    <cfRule type="expression" priority="1383" aboveAverage="0" equalAverage="0" bottom="0" percent="0" rank="0" text="" dxfId="9">
      <formula>IFERROR(AND(IF(AY15/AY$2*100&lt;Greenthreshold,1,""),IF(AY15/AY$2*100&gt;=Yellowthreshold,1,""),(ColorTable="yes"),AY15&lt;&gt;""),"")</formula>
    </cfRule>
    <cfRule type="expression" priority="1384" aboveAverage="0" equalAverage="0" bottom="0" percent="0" rank="0" text="" dxfId="10">
      <formula>IFERROR(AND(IF(AY15/AY$2*100&gt;=Greenthreshold,1,""),(ColorTable="yes")),"")</formula>
    </cfRule>
  </conditionalFormatting>
  <conditionalFormatting sqref="AY13">
    <cfRule type="expression" priority="1385" aboveAverage="0" equalAverage="0" bottom="0" percent="0" rank="0" text="" dxfId="8">
      <formula>IFERROR(AND(IF(AY13/AY$2*100&lt;Yellowthreshold,1,""),(ColorTable="yes"),IF(AY13&lt;&gt;"",1,0)),"")</formula>
    </cfRule>
    <cfRule type="expression" priority="1386" aboveAverage="0" equalAverage="0" bottom="0" percent="0" rank="0" text="" dxfId="9">
      <formula>IFERROR(AND(IF(AY13/AY$2*100&lt;Greenthreshold,1,""),IF(AY13/AY$2*100&gt;=Yellowthreshold,1,""),(ColorTable="yes"),AY13&lt;&gt;""),"")</formula>
    </cfRule>
    <cfRule type="expression" priority="1387" aboveAverage="0" equalAverage="0" bottom="0" percent="0" rank="0" text="" dxfId="10">
      <formula>IFERROR(AND(IF(AY13/AY$2*100&gt;=Greenthreshold,1,""),(ColorTable="yes")),"")</formula>
    </cfRule>
  </conditionalFormatting>
  <conditionalFormatting sqref="AY14">
    <cfRule type="expression" priority="1388" aboveAverage="0" equalAverage="0" bottom="0" percent="0" rank="0" text="" dxfId="8">
      <formula>IFERROR(AND(IF(AY14/AY$2*100&lt;Yellowthreshold,1,""),(ColorTable="yes"),IF(AY14&lt;&gt;"",1,0)),"")</formula>
    </cfRule>
    <cfRule type="expression" priority="1389" aboveAverage="0" equalAverage="0" bottom="0" percent="0" rank="0" text="" dxfId="9">
      <formula>IFERROR(AND(IF(AY14/AY$2*100&lt;Greenthreshold,1,""),IF(AY14/AY$2*100&gt;=Yellowthreshold,1,""),(ColorTable="yes"),AY14&lt;&gt;""),"")</formula>
    </cfRule>
    <cfRule type="expression" priority="1390" aboveAverage="0" equalAverage="0" bottom="0" percent="0" rank="0" text="" dxfId="10">
      <formula>IFERROR(AND(IF(AY14/AY$2*100&gt;=Greenthreshold,1,""),(ColorTable="yes")),"")</formula>
    </cfRule>
  </conditionalFormatting>
  <conditionalFormatting sqref="AZ12">
    <cfRule type="expression" priority="1391" aboveAverage="0" equalAverage="0" bottom="0" percent="0" rank="0" text="" dxfId="8">
      <formula>IFERROR(AND(IF(AZ12/AZ$2*100&lt;Yellowthreshold,1,""),(ColorTable="yes"),IF(AZ12&lt;&gt;"",1,0)),"")</formula>
    </cfRule>
    <cfRule type="expression" priority="1392" aboveAverage="0" equalAverage="0" bottom="0" percent="0" rank="0" text="" dxfId="9">
      <formula>IFERROR(AND(IF(AZ12/AZ$2*100&lt;Greenthreshold,1,""),IF(AZ12/AZ$2*100&gt;=Yellowthreshold,1,""),(ColorTable="yes"),AZ12&lt;&gt;""),"")</formula>
    </cfRule>
    <cfRule type="expression" priority="1393" aboveAverage="0" equalAverage="0" bottom="0" percent="0" rank="0" text="" dxfId="10">
      <formula>IFERROR(AND(IF(AZ12/AZ$2*100&gt;=Greenthreshold,1,""),(ColorTable="yes")),"")</formula>
    </cfRule>
  </conditionalFormatting>
  <conditionalFormatting sqref="AZ16">
    <cfRule type="expression" priority="1394" aboveAverage="0" equalAverage="0" bottom="0" percent="0" rank="0" text="" dxfId="8">
      <formula>IFERROR(AND(IF(AZ16/AZ$2*100&lt;Yellowthreshold,1,""),(ColorTable="yes"),IF(AZ16&lt;&gt;"",1,0)),"")</formula>
    </cfRule>
    <cfRule type="expression" priority="1395" aboveAverage="0" equalAverage="0" bottom="0" percent="0" rank="0" text="" dxfId="9">
      <formula>IFERROR(AND(IF(AZ16/AZ$2*100&lt;Greenthreshold,1,""),IF(AZ16/AZ$2*100&gt;=Yellowthreshold,1,""),(ColorTable="yes"),AZ16&lt;&gt;""),"")</formula>
    </cfRule>
    <cfRule type="expression" priority="1396" aboveAverage="0" equalAverage="0" bottom="0" percent="0" rank="0" text="" dxfId="10">
      <formula>IFERROR(AND(IF(AZ16/AZ$2*100&gt;=Greenthreshold,1,""),(ColorTable="yes")),"")</formula>
    </cfRule>
  </conditionalFormatting>
  <conditionalFormatting sqref="AZ15">
    <cfRule type="expression" priority="1397" aboveAverage="0" equalAverage="0" bottom="0" percent="0" rank="0" text="" dxfId="8">
      <formula>IFERROR(AND(IF(AZ15/AZ$2*100&lt;Yellowthreshold,1,""),(ColorTable="yes"),IF(AZ15&lt;&gt;"",1,0)),"")</formula>
    </cfRule>
    <cfRule type="expression" priority="1398" aboveAverage="0" equalAverage="0" bottom="0" percent="0" rank="0" text="" dxfId="9">
      <formula>IFERROR(AND(IF(AZ15/AZ$2*100&lt;Greenthreshold,1,""),IF(AZ15/AZ$2*100&gt;=Yellowthreshold,1,""),(ColorTable="yes"),AZ15&lt;&gt;""),"")</formula>
    </cfRule>
    <cfRule type="expression" priority="1399" aboveAverage="0" equalAverage="0" bottom="0" percent="0" rank="0" text="" dxfId="10">
      <formula>IFERROR(AND(IF(AZ15/AZ$2*100&gt;=Greenthreshold,1,""),(ColorTable="yes")),"")</formula>
    </cfRule>
  </conditionalFormatting>
  <conditionalFormatting sqref="AZ13">
    <cfRule type="expression" priority="1400" aboveAverage="0" equalAverage="0" bottom="0" percent="0" rank="0" text="" dxfId="8">
      <formula>IFERROR(AND(IF(AZ13/AZ$2*100&lt;Yellowthreshold,1,""),(ColorTable="yes"),IF(AZ13&lt;&gt;"",1,0)),"")</formula>
    </cfRule>
    <cfRule type="expression" priority="1401" aboveAverage="0" equalAverage="0" bottom="0" percent="0" rank="0" text="" dxfId="9">
      <formula>IFERROR(AND(IF(AZ13/AZ$2*100&lt;Greenthreshold,1,""),IF(AZ13/AZ$2*100&gt;=Yellowthreshold,1,""),(ColorTable="yes"),AZ13&lt;&gt;""),"")</formula>
    </cfRule>
    <cfRule type="expression" priority="1402" aboveAverage="0" equalAverage="0" bottom="0" percent="0" rank="0" text="" dxfId="10">
      <formula>IFERROR(AND(IF(AZ13/AZ$2*100&gt;=Greenthreshold,1,""),(ColorTable="yes")),"")</formula>
    </cfRule>
  </conditionalFormatting>
  <conditionalFormatting sqref="AZ14">
    <cfRule type="expression" priority="1403" aboveAverage="0" equalAverage="0" bottom="0" percent="0" rank="0" text="" dxfId="8">
      <formula>IFERROR(AND(IF(AZ14/AZ$2*100&lt;Yellowthreshold,1,""),(ColorTable="yes"),IF(AZ14&lt;&gt;"",1,0)),"")</formula>
    </cfRule>
    <cfRule type="expression" priority="1404" aboveAverage="0" equalAverage="0" bottom="0" percent="0" rank="0" text="" dxfId="9">
      <formula>IFERROR(AND(IF(AZ14/AZ$2*100&lt;Greenthreshold,1,""),IF(AZ14/AZ$2*100&gt;=Yellowthreshold,1,""),(ColorTable="yes"),AZ14&lt;&gt;""),"")</formula>
    </cfRule>
    <cfRule type="expression" priority="1405" aboveAverage="0" equalAverage="0" bottom="0" percent="0" rank="0" text="" dxfId="10">
      <formula>IFERROR(AND(IF(AZ14/AZ$2*100&gt;=Greenthreshold,1,""),(ColorTable="yes")),"")</formula>
    </cfRule>
  </conditionalFormatting>
  <conditionalFormatting sqref="BC12">
    <cfRule type="expression" priority="1406" aboveAverage="0" equalAverage="0" bottom="0" percent="0" rank="0" text="" dxfId="8">
      <formula>IFERROR(AND(IF(BC12/BC$2*100&lt;Yellowthreshold,1,""),(ColorTable="yes"),IF(BC12&lt;&gt;"",1,0)),"")</formula>
    </cfRule>
    <cfRule type="expression" priority="1407" aboveAverage="0" equalAverage="0" bottom="0" percent="0" rank="0" text="" dxfId="9">
      <formula>IFERROR(AND(IF(BC12/BC$2*100&lt;Greenthreshold,1,""),IF(BC12/BC$2*100&gt;=Yellowthreshold,1,""),(ColorTable="yes"),BC12&lt;&gt;""),"")</formula>
    </cfRule>
    <cfRule type="expression" priority="1408" aboveAverage="0" equalAverage="0" bottom="0" percent="0" rank="0" text="" dxfId="10">
      <formula>IFERROR(AND(IF(BC12/BC$2*100&gt;=Greenthreshold,1,""),(ColorTable="yes")),"")</formula>
    </cfRule>
  </conditionalFormatting>
  <conditionalFormatting sqref="BC16">
    <cfRule type="expression" priority="1409" aboveAverage="0" equalAverage="0" bottom="0" percent="0" rank="0" text="" dxfId="8">
      <formula>IFERROR(AND(IF(BC16/BC$2*100&lt;Yellowthreshold,1,""),(ColorTable="yes"),IF(BC16&lt;&gt;"",1,0)),"")</formula>
    </cfRule>
    <cfRule type="expression" priority="1410" aboveAverage="0" equalAverage="0" bottom="0" percent="0" rank="0" text="" dxfId="9">
      <formula>IFERROR(AND(IF(BC16/BC$2*100&lt;Greenthreshold,1,""),IF(BC16/BC$2*100&gt;=Yellowthreshold,1,""),(ColorTable="yes"),BC16&lt;&gt;""),"")</formula>
    </cfRule>
    <cfRule type="expression" priority="1411" aboveAverage="0" equalAverage="0" bottom="0" percent="0" rank="0" text="" dxfId="10">
      <formula>IFERROR(AND(IF(BC16/BC$2*100&gt;=Greenthreshold,1,""),(ColorTable="yes")),"")</formula>
    </cfRule>
  </conditionalFormatting>
  <conditionalFormatting sqref="BC15">
    <cfRule type="expression" priority="1412" aboveAverage="0" equalAverage="0" bottom="0" percent="0" rank="0" text="" dxfId="8">
      <formula>IFERROR(AND(IF(BC15/BC$2*100&lt;Yellowthreshold,1,""),(ColorTable="yes"),IF(BC15&lt;&gt;"",1,0)),"")</formula>
    </cfRule>
    <cfRule type="expression" priority="1413" aboveAverage="0" equalAverage="0" bottom="0" percent="0" rank="0" text="" dxfId="9">
      <formula>IFERROR(AND(IF(BC15/BC$2*100&lt;Greenthreshold,1,""),IF(BC15/BC$2*100&gt;=Yellowthreshold,1,""),(ColorTable="yes"),BC15&lt;&gt;""),"")</formula>
    </cfRule>
    <cfRule type="expression" priority="1414" aboveAverage="0" equalAverage="0" bottom="0" percent="0" rank="0" text="" dxfId="10">
      <formula>IFERROR(AND(IF(BC15/BC$2*100&gt;=Greenthreshold,1,""),(ColorTable="yes")),"")</formula>
    </cfRule>
  </conditionalFormatting>
  <conditionalFormatting sqref="BC13">
    <cfRule type="expression" priority="1415" aboveAverage="0" equalAverage="0" bottom="0" percent="0" rank="0" text="" dxfId="8">
      <formula>IFERROR(AND(IF(BC13/BC$2*100&lt;Yellowthreshold,1,""),(ColorTable="yes"),IF(BC13&lt;&gt;"",1,0)),"")</formula>
    </cfRule>
    <cfRule type="expression" priority="1416" aboveAverage="0" equalAverage="0" bottom="0" percent="0" rank="0" text="" dxfId="9">
      <formula>IFERROR(AND(IF(BC13/BC$2*100&lt;Greenthreshold,1,""),IF(BC13/BC$2*100&gt;=Yellowthreshold,1,""),(ColorTable="yes"),BC13&lt;&gt;""),"")</formula>
    </cfRule>
    <cfRule type="expression" priority="1417" aboveAverage="0" equalAverage="0" bottom="0" percent="0" rank="0" text="" dxfId="10">
      <formula>IFERROR(AND(IF(BC13/BC$2*100&gt;=Greenthreshold,1,""),(ColorTable="yes")),"")</formula>
    </cfRule>
  </conditionalFormatting>
  <conditionalFormatting sqref="BC14">
    <cfRule type="expression" priority="1418" aboveAverage="0" equalAverage="0" bottom="0" percent="0" rank="0" text="" dxfId="8">
      <formula>IFERROR(AND(IF(BC14/BC$2*100&lt;Yellowthreshold,1,""),(ColorTable="yes"),IF(BC14&lt;&gt;"",1,0)),"")</formula>
    </cfRule>
    <cfRule type="expression" priority="1419" aboveAverage="0" equalAverage="0" bottom="0" percent="0" rank="0" text="" dxfId="9">
      <formula>IFERROR(AND(IF(BC14/BC$2*100&lt;Greenthreshold,1,""),IF(BC14/BC$2*100&gt;=Yellowthreshold,1,""),(ColorTable="yes"),BC14&lt;&gt;""),"")</formula>
    </cfRule>
    <cfRule type="expression" priority="1420" aboveAverage="0" equalAverage="0" bottom="0" percent="0" rank="0" text="" dxfId="10">
      <formula>IFERROR(AND(IF(BC14/BC$2*100&gt;=Greenthreshold,1,""),(ColorTable="yes")),"")</formula>
    </cfRule>
  </conditionalFormatting>
  <conditionalFormatting sqref="BE12">
    <cfRule type="expression" priority="1421" aboveAverage="0" equalAverage="0" bottom="0" percent="0" rank="0" text="" dxfId="8">
      <formula>IFERROR(AND(IF(BE12/BE$2*100&lt;Yellowthreshold,1,""),(ColorTable="yes"),IF(BE12&lt;&gt;"",1,0)),"")</formula>
    </cfRule>
    <cfRule type="expression" priority="1422" aboveAverage="0" equalAverage="0" bottom="0" percent="0" rank="0" text="" dxfId="9">
      <formula>IFERROR(AND(IF(BE12/BE$2*100&lt;Greenthreshold,1,""),IF(BE12/BE$2*100&gt;=Yellowthreshold,1,""),(ColorTable="yes"),BE12&lt;&gt;""),"")</formula>
    </cfRule>
    <cfRule type="expression" priority="1423" aboveAverage="0" equalAverage="0" bottom="0" percent="0" rank="0" text="" dxfId="10">
      <formula>IFERROR(AND(IF(BE12/BE$2*100&gt;=Greenthreshold,1,""),(ColorTable="yes")),"")</formula>
    </cfRule>
  </conditionalFormatting>
  <conditionalFormatting sqref="BE16">
    <cfRule type="expression" priority="1424" aboveAverage="0" equalAverage="0" bottom="0" percent="0" rank="0" text="" dxfId="8">
      <formula>IFERROR(AND(IF(BE16/BE$2*100&lt;Yellowthreshold,1,""),(ColorTable="yes"),IF(BE16&lt;&gt;"",1,0)),"")</formula>
    </cfRule>
    <cfRule type="expression" priority="1425" aboveAverage="0" equalAverage="0" bottom="0" percent="0" rank="0" text="" dxfId="9">
      <formula>IFERROR(AND(IF(BE16/BE$2*100&lt;Greenthreshold,1,""),IF(BE16/BE$2*100&gt;=Yellowthreshold,1,""),(ColorTable="yes"),BE16&lt;&gt;""),"")</formula>
    </cfRule>
    <cfRule type="expression" priority="1426" aboveAverage="0" equalAverage="0" bottom="0" percent="0" rank="0" text="" dxfId="10">
      <formula>IFERROR(AND(IF(BE16/BE$2*100&gt;=Greenthreshold,1,""),(ColorTable="yes")),"")</formula>
    </cfRule>
  </conditionalFormatting>
  <conditionalFormatting sqref="BE15">
    <cfRule type="expression" priority="1427" aboveAverage="0" equalAverage="0" bottom="0" percent="0" rank="0" text="" dxfId="8">
      <formula>IFERROR(AND(IF(BE15/BE$2*100&lt;Yellowthreshold,1,""),(ColorTable="yes"),IF(BE15&lt;&gt;"",1,0)),"")</formula>
    </cfRule>
    <cfRule type="expression" priority="1428" aboveAverage="0" equalAverage="0" bottom="0" percent="0" rank="0" text="" dxfId="9">
      <formula>IFERROR(AND(IF(BE15/BE$2*100&lt;Greenthreshold,1,""),IF(BE15/BE$2*100&gt;=Yellowthreshold,1,""),(ColorTable="yes"),BE15&lt;&gt;""),"")</formula>
    </cfRule>
    <cfRule type="expression" priority="1429" aboveAverage="0" equalAverage="0" bottom="0" percent="0" rank="0" text="" dxfId="10">
      <formula>IFERROR(AND(IF(BE15/BE$2*100&gt;=Greenthreshold,1,""),(ColorTable="yes")),"")</formula>
    </cfRule>
  </conditionalFormatting>
  <conditionalFormatting sqref="BE13">
    <cfRule type="expression" priority="1430" aboveAverage="0" equalAverage="0" bottom="0" percent="0" rank="0" text="" dxfId="8">
      <formula>IFERROR(AND(IF(BE13/BE$2*100&lt;Yellowthreshold,1,""),(ColorTable="yes"),IF(BE13&lt;&gt;"",1,0)),"")</formula>
    </cfRule>
    <cfRule type="expression" priority="1431" aboveAverage="0" equalAverage="0" bottom="0" percent="0" rank="0" text="" dxfId="9">
      <formula>IFERROR(AND(IF(BE13/BE$2*100&lt;Greenthreshold,1,""),IF(BE13/BE$2*100&gt;=Yellowthreshold,1,""),(ColorTable="yes"),BE13&lt;&gt;""),"")</formula>
    </cfRule>
    <cfRule type="expression" priority="1432" aboveAverage="0" equalAverage="0" bottom="0" percent="0" rank="0" text="" dxfId="10">
      <formula>IFERROR(AND(IF(BE13/BE$2*100&gt;=Greenthreshold,1,""),(ColorTable="yes")),"")</formula>
    </cfRule>
  </conditionalFormatting>
  <conditionalFormatting sqref="BE14">
    <cfRule type="expression" priority="1433" aboveAverage="0" equalAverage="0" bottom="0" percent="0" rank="0" text="" dxfId="8">
      <formula>IFERROR(AND(IF(BE14/BE$2*100&lt;Yellowthreshold,1,""),(ColorTable="yes"),IF(BE14&lt;&gt;"",1,0)),"")</formula>
    </cfRule>
    <cfRule type="expression" priority="1434" aboveAverage="0" equalAverage="0" bottom="0" percent="0" rank="0" text="" dxfId="9">
      <formula>IFERROR(AND(IF(BE14/BE$2*100&lt;Greenthreshold,1,""),IF(BE14/BE$2*100&gt;=Yellowthreshold,1,""),(ColorTable="yes"),BE14&lt;&gt;""),"")</formula>
    </cfRule>
    <cfRule type="expression" priority="1435" aboveAverage="0" equalAverage="0" bottom="0" percent="0" rank="0" text="" dxfId="10">
      <formula>IFERROR(AND(IF(BE14/BE$2*100&gt;=Greenthreshold,1,""),(ColorTable="yes")),"")</formula>
    </cfRule>
  </conditionalFormatting>
  <conditionalFormatting sqref="BJ15">
    <cfRule type="expression" priority="1436" aboveAverage="0" equalAverage="0" bottom="0" percent="0" rank="0" text="" dxfId="8">
      <formula>IFERROR(AND(IF(BJ15/BJ$2*100&lt;Yellowthreshold,1,""),(ColorTable="yes"),IF(BJ15&lt;&gt;"",1,0)),"")</formula>
    </cfRule>
    <cfRule type="expression" priority="1437" aboveAverage="0" equalAverage="0" bottom="0" percent="0" rank="0" text="" dxfId="9">
      <formula>IFERROR(AND(IF(BJ15/BJ$2*100&lt;Greenthreshold,1,""),IF(BJ15/BJ$2*100&gt;=Yellowthreshold,1,""),(ColorTable="yes"),BJ15&lt;&gt;""),"")</formula>
    </cfRule>
    <cfRule type="expression" priority="1438" aboveAverage="0" equalAverage="0" bottom="0" percent="0" rank="0" text="" dxfId="10">
      <formula>IFERROR(AND(IF(BJ15/BJ$2*100&gt;=Greenthreshold,1,""),(ColorTable="yes")),"")</formula>
    </cfRule>
  </conditionalFormatting>
  <conditionalFormatting sqref="BJ16">
    <cfRule type="expression" priority="1439" aboveAverage="0" equalAverage="0" bottom="0" percent="0" rank="0" text="" dxfId="8">
      <formula>IFERROR(AND(IF(BJ16/BJ$2*100&lt;Yellowthreshold,1,""),(ColorTable="yes"),IF(BJ16&lt;&gt;"",1,0)),"")</formula>
    </cfRule>
    <cfRule type="expression" priority="1440" aboveAverage="0" equalAverage="0" bottom="0" percent="0" rank="0" text="" dxfId="9">
      <formula>IFERROR(AND(IF(BJ16/BJ$2*100&lt;Greenthreshold,1,""),IF(BJ16/BJ$2*100&gt;=Yellowthreshold,1,""),(ColorTable="yes"),BJ16&lt;&gt;""),"")</formula>
    </cfRule>
    <cfRule type="expression" priority="1441" aboveAverage="0" equalAverage="0" bottom="0" percent="0" rank="0" text="" dxfId="10">
      <formula>IFERROR(AND(IF(BJ16/BJ$2*100&gt;=Greenthreshold,1,""),(ColorTable="yes")),"")</formula>
    </cfRule>
  </conditionalFormatting>
  <conditionalFormatting sqref="BJ17">
    <cfRule type="expression" priority="1442" aboveAverage="0" equalAverage="0" bottom="0" percent="0" rank="0" text="" dxfId="8">
      <formula>IFERROR(AND(IF(BJ17/BJ$2*100&lt;Yellowthreshold,1,""),(ColorTable="yes"),IF(BJ17&lt;&gt;"",1,0)),"")</formula>
    </cfRule>
    <cfRule type="expression" priority="1443" aboveAverage="0" equalAverage="0" bottom="0" percent="0" rank="0" text="" dxfId="9">
      <formula>IFERROR(AND(IF(BJ17/BJ$2*100&lt;Greenthreshold,1,""),IF(BJ17/BJ$2*100&gt;=Yellowthreshold,1,""),(ColorTable="yes"),BJ17&lt;&gt;""),"")</formula>
    </cfRule>
    <cfRule type="expression" priority="1444" aboveAverage="0" equalAverage="0" bottom="0" percent="0" rank="0" text="" dxfId="10">
      <formula>IFERROR(AND(IF(BJ17/BJ$2*100&gt;=Greenthreshold,1,""),(ColorTable="yes")),"")</formula>
    </cfRule>
  </conditionalFormatting>
  <conditionalFormatting sqref="BJ18">
    <cfRule type="expression" priority="1445" aboveAverage="0" equalAverage="0" bottom="0" percent="0" rank="0" text="" dxfId="8">
      <formula>IFERROR(AND(IF(BJ18/BJ$2*100&lt;Yellowthreshold,1,""),(ColorTable="yes"),IF(BJ18&lt;&gt;"",1,0)),"")</formula>
    </cfRule>
    <cfRule type="expression" priority="1446" aboveAverage="0" equalAverage="0" bottom="0" percent="0" rank="0" text="" dxfId="9">
      <formula>IFERROR(AND(IF(BJ18/BJ$2*100&lt;Greenthreshold,1,""),IF(BJ18/BJ$2*100&gt;=Yellowthreshold,1,""),(ColorTable="yes"),BJ18&lt;&gt;""),"")</formula>
    </cfRule>
    <cfRule type="expression" priority="1447" aboveAverage="0" equalAverage="0" bottom="0" percent="0" rank="0" text="" dxfId="10">
      <formula>IFERROR(AND(IF(BJ18/BJ$2*100&gt;=Greenthreshold,1,""),(ColorTable="yes")),"")</formula>
    </cfRule>
  </conditionalFormatting>
  <conditionalFormatting sqref="BJ19">
    <cfRule type="expression" priority="1448" aboveAverage="0" equalAverage="0" bottom="0" percent="0" rank="0" text="" dxfId="8">
      <formula>IFERROR(AND(IF(BJ19/BJ$2*100&lt;Yellowthreshold,1,""),(ColorTable="yes"),IF(BJ19&lt;&gt;"",1,0)),"")</formula>
    </cfRule>
    <cfRule type="expression" priority="1449" aboveAverage="0" equalAverage="0" bottom="0" percent="0" rank="0" text="" dxfId="9">
      <formula>IFERROR(AND(IF(BJ19/BJ$2*100&lt;Greenthreshold,1,""),IF(BJ19/BJ$2*100&gt;=Yellowthreshold,1,""),(ColorTable="yes"),BJ19&lt;&gt;""),"")</formula>
    </cfRule>
    <cfRule type="expression" priority="1450" aboveAverage="0" equalAverage="0" bottom="0" percent="0" rank="0" text="" dxfId="10">
      <formula>IFERROR(AND(IF(BJ19/BJ$2*100&gt;=Greenthreshold,1,""),(ColorTable="yes")),"")</formula>
    </cfRule>
  </conditionalFormatting>
  <conditionalFormatting sqref="BJ21">
    <cfRule type="expression" priority="1451" aboveAverage="0" equalAverage="0" bottom="0" percent="0" rank="0" text="" dxfId="8">
      <formula>IFERROR(AND(IF(BJ21/BJ$2*100&lt;Yellowthreshold,1,""),(ColorTable="yes"),IF(BJ21&lt;&gt;"",1,0)),"")</formula>
    </cfRule>
    <cfRule type="expression" priority="1452" aboveAverage="0" equalAverage="0" bottom="0" percent="0" rank="0" text="" dxfId="9">
      <formula>IFERROR(AND(IF(BJ21/BJ$2*100&lt;Greenthreshold,1,""),IF(BJ21/BJ$2*100&gt;=Yellowthreshold,1,""),(ColorTable="yes"),BJ21&lt;&gt;""),"")</formula>
    </cfRule>
    <cfRule type="expression" priority="1453" aboveAverage="0" equalAverage="0" bottom="0" percent="0" rank="0" text="" dxfId="10">
      <formula>IFERROR(AND(IF(BJ21/BJ$2*100&gt;=Greenthreshold,1,""),(ColorTable="yes")),"")</formula>
    </cfRule>
  </conditionalFormatting>
  <conditionalFormatting sqref="BJ22">
    <cfRule type="expression" priority="1454" aboveAverage="0" equalAverage="0" bottom="0" percent="0" rank="0" text="" dxfId="8">
      <formula>IFERROR(AND(IF(BJ22/BJ$2*100&lt;Yellowthreshold,1,""),(ColorTable="yes"),IF(BJ22&lt;&gt;"",1,0)),"")</formula>
    </cfRule>
    <cfRule type="expression" priority="1455" aboveAverage="0" equalAverage="0" bottom="0" percent="0" rank="0" text="" dxfId="9">
      <formula>IFERROR(AND(IF(BJ22/BJ$2*100&lt;Greenthreshold,1,""),IF(BJ22/BJ$2*100&gt;=Yellowthreshold,1,""),(ColorTable="yes"),BJ22&lt;&gt;""),"")</formula>
    </cfRule>
    <cfRule type="expression" priority="1456" aboveAverage="0" equalAverage="0" bottom="0" percent="0" rank="0" text="" dxfId="10">
      <formula>IFERROR(AND(IF(BJ22/BJ$2*100&gt;=Greenthreshold,1,""),(ColorTable="yes")),"")</formula>
    </cfRule>
  </conditionalFormatting>
  <conditionalFormatting sqref="BJ23">
    <cfRule type="expression" priority="1457" aboveAverage="0" equalAverage="0" bottom="0" percent="0" rank="0" text="" dxfId="8">
      <formula>IFERROR(AND(IF(BJ23/BJ$2*100&lt;Yellowthreshold,1,""),(ColorTable="yes"),IF(BJ23&lt;&gt;"",1,0)),"")</formula>
    </cfRule>
    <cfRule type="expression" priority="1458" aboveAverage="0" equalAverage="0" bottom="0" percent="0" rank="0" text="" dxfId="9">
      <formula>IFERROR(AND(IF(BJ23/BJ$2*100&lt;Greenthreshold,1,""),IF(BJ23/BJ$2*100&gt;=Yellowthreshold,1,""),(ColorTable="yes"),BJ23&lt;&gt;""),"")</formula>
    </cfRule>
    <cfRule type="expression" priority="1459" aboveAverage="0" equalAverage="0" bottom="0" percent="0" rank="0" text="" dxfId="10">
      <formula>IFERROR(AND(IF(BJ23/BJ$2*100&gt;=Greenthreshold,1,""),(ColorTable="yes")),"")</formula>
    </cfRule>
  </conditionalFormatting>
  <conditionalFormatting sqref="BJ24">
    <cfRule type="expression" priority="1460" aboveAverage="0" equalAverage="0" bottom="0" percent="0" rank="0" text="" dxfId="8">
      <formula>IFERROR(AND(IF(BJ24/BJ$2*100&lt;Yellowthreshold,1,""),(ColorTable="yes"),IF(BJ24&lt;&gt;"",1,0)),"")</formula>
    </cfRule>
    <cfRule type="expression" priority="1461" aboveAverage="0" equalAverage="0" bottom="0" percent="0" rank="0" text="" dxfId="9">
      <formula>IFERROR(AND(IF(BJ24/BJ$2*100&lt;Greenthreshold,1,""),IF(BJ24/BJ$2*100&gt;=Yellowthreshold,1,""),(ColorTable="yes"),BJ24&lt;&gt;""),"")</formula>
    </cfRule>
    <cfRule type="expression" priority="1462" aboveAverage="0" equalAverage="0" bottom="0" percent="0" rank="0" text="" dxfId="10">
      <formula>IFERROR(AND(IF(BJ24/BJ$2*100&gt;=Greenthreshold,1,""),(ColorTable="yes")),"")</formula>
    </cfRule>
  </conditionalFormatting>
  <conditionalFormatting sqref="BJ25">
    <cfRule type="expression" priority="1463" aboveAverage="0" equalAverage="0" bottom="0" percent="0" rank="0" text="" dxfId="8">
      <formula>IFERROR(AND(IF(BJ25/BJ$2*100&lt;Yellowthreshold,1,""),(ColorTable="yes"),IF(BJ25&lt;&gt;"",1,0)),"")</formula>
    </cfRule>
    <cfRule type="expression" priority="1464" aboveAverage="0" equalAverage="0" bottom="0" percent="0" rank="0" text="" dxfId="9">
      <formula>IFERROR(AND(IF(BJ25/BJ$2*100&lt;Greenthreshold,1,""),IF(BJ25/BJ$2*100&gt;=Yellowthreshold,1,""),(ColorTable="yes"),BJ25&lt;&gt;""),"")</formula>
    </cfRule>
    <cfRule type="expression" priority="1465" aboveAverage="0" equalAverage="0" bottom="0" percent="0" rank="0" text="" dxfId="10">
      <formula>IFERROR(AND(IF(BJ25/BJ$2*100&gt;=Greenthreshold,1,""),(ColorTable="yes")),"")</formula>
    </cfRule>
  </conditionalFormatting>
  <conditionalFormatting sqref="BJ26">
    <cfRule type="expression" priority="1466" aboveAverage="0" equalAverage="0" bottom="0" percent="0" rank="0" text="" dxfId="8">
      <formula>IFERROR(AND(IF(BJ26/BJ$2*100&lt;Yellowthreshold,1,""),(ColorTable="yes"),IF(BJ26&lt;&gt;"",1,0)),"")</formula>
    </cfRule>
    <cfRule type="expression" priority="1467" aboveAverage="0" equalAverage="0" bottom="0" percent="0" rank="0" text="" dxfId="9">
      <formula>IFERROR(AND(IF(BJ26/BJ$2*100&lt;Greenthreshold,1,""),IF(BJ26/BJ$2*100&gt;=Yellowthreshold,1,""),(ColorTable="yes"),BJ26&lt;&gt;""),"")</formula>
    </cfRule>
    <cfRule type="expression" priority="1468" aboveAverage="0" equalAverage="0" bottom="0" percent="0" rank="0" text="" dxfId="10">
      <formula>IFERROR(AND(IF(BJ26/BJ$2*100&gt;=Greenthreshold,1,""),(ColorTable="yes")),"")</formula>
    </cfRule>
  </conditionalFormatting>
  <conditionalFormatting sqref="BJ27">
    <cfRule type="expression" priority="1469" aboveAverage="0" equalAverage="0" bottom="0" percent="0" rank="0" text="" dxfId="8">
      <formula>IFERROR(AND(IF(BJ27/BJ$2*100&lt;Yellowthreshold,1,""),(ColorTable="yes"),IF(BJ27&lt;&gt;"",1,0)),"")</formula>
    </cfRule>
    <cfRule type="expression" priority="1470" aboveAverage="0" equalAverage="0" bottom="0" percent="0" rank="0" text="" dxfId="9">
      <formula>IFERROR(AND(IF(BJ27/BJ$2*100&lt;Greenthreshold,1,""),IF(BJ27/BJ$2*100&gt;=Yellowthreshold,1,""),(ColorTable="yes"),BJ27&lt;&gt;""),"")</formula>
    </cfRule>
    <cfRule type="expression" priority="1471" aboveAverage="0" equalAverage="0" bottom="0" percent="0" rank="0" text="" dxfId="10">
      <formula>IFERROR(AND(IF(BJ27/BJ$2*100&gt;=Greenthreshold,1,""),(ColorTable="yes")),"")</formula>
    </cfRule>
  </conditionalFormatting>
  <conditionalFormatting sqref="BJ28">
    <cfRule type="expression" priority="1472" aboveAverage="0" equalAverage="0" bottom="0" percent="0" rank="0" text="" dxfId="8">
      <formula>IFERROR(AND(IF(BJ28/BJ$2*100&lt;Yellowthreshold,1,""),(ColorTable="yes"),IF(BJ28&lt;&gt;"",1,0)),"")</formula>
    </cfRule>
    <cfRule type="expression" priority="1473" aboveAverage="0" equalAverage="0" bottom="0" percent="0" rank="0" text="" dxfId="9">
      <formula>IFERROR(AND(IF(BJ28/BJ$2*100&lt;Greenthreshold,1,""),IF(BJ28/BJ$2*100&gt;=Yellowthreshold,1,""),(ColorTable="yes"),BJ28&lt;&gt;""),"")</formula>
    </cfRule>
    <cfRule type="expression" priority="1474" aboveAverage="0" equalAverage="0" bottom="0" percent="0" rank="0" text="" dxfId="10">
      <formula>IFERROR(AND(IF(BJ28/BJ$2*100&gt;=Greenthreshold,1,""),(ColorTable="yes")),"")</formula>
    </cfRule>
  </conditionalFormatting>
  <conditionalFormatting sqref="BJ29">
    <cfRule type="expression" priority="1475" aboveAverage="0" equalAverage="0" bottom="0" percent="0" rank="0" text="" dxfId="8">
      <formula>IFERROR(AND(IF(BJ29/BJ$2*100&lt;Yellowthreshold,1,""),(ColorTable="yes"),IF(BJ29&lt;&gt;"",1,0)),"")</formula>
    </cfRule>
    <cfRule type="expression" priority="1476" aboveAverage="0" equalAverage="0" bottom="0" percent="0" rank="0" text="" dxfId="9">
      <formula>IFERROR(AND(IF(BJ29/BJ$2*100&lt;Greenthreshold,1,""),IF(BJ29/BJ$2*100&gt;=Yellowthreshold,1,""),(ColorTable="yes"),BJ29&lt;&gt;""),"")</formula>
    </cfRule>
    <cfRule type="expression" priority="1477" aboveAverage="0" equalAverage="0" bottom="0" percent="0" rank="0" text="" dxfId="10">
      <formula>IFERROR(AND(IF(BJ29/BJ$2*100&gt;=Greenthreshold,1,""),(ColorTable="yes")),"")</formula>
    </cfRule>
  </conditionalFormatting>
  <conditionalFormatting sqref="BJ30">
    <cfRule type="expression" priority="1478" aboveAverage="0" equalAverage="0" bottom="0" percent="0" rank="0" text="" dxfId="8">
      <formula>IFERROR(AND(IF(BJ30/BJ$2*100&lt;Yellowthreshold,1,""),(ColorTable="yes"),IF(BJ30&lt;&gt;"",1,0)),"")</formula>
    </cfRule>
    <cfRule type="expression" priority="1479" aboveAverage="0" equalAverage="0" bottom="0" percent="0" rank="0" text="" dxfId="9">
      <formula>IFERROR(AND(IF(BJ30/BJ$2*100&lt;Greenthreshold,1,""),IF(BJ30/BJ$2*100&gt;=Yellowthreshold,1,""),(ColorTable="yes"),BJ30&lt;&gt;""),"")</formula>
    </cfRule>
    <cfRule type="expression" priority="1480" aboveAverage="0" equalAverage="0" bottom="0" percent="0" rank="0" text="" dxfId="10">
      <formula>IFERROR(AND(IF(BJ30/BJ$2*100&gt;=Greenthreshold,1,""),(ColorTable="yes")),"")</formula>
    </cfRule>
  </conditionalFormatting>
  <conditionalFormatting sqref="BJ31">
    <cfRule type="expression" priority="1481" aboveAverage="0" equalAverage="0" bottom="0" percent="0" rank="0" text="" dxfId="8">
      <formula>IFERROR(AND(IF(BJ31/BJ$2*100&lt;Yellowthreshold,1,""),(ColorTable="yes"),IF(BJ31&lt;&gt;"",1,0)),"")</formula>
    </cfRule>
    <cfRule type="expression" priority="1482" aboveAverage="0" equalAverage="0" bottom="0" percent="0" rank="0" text="" dxfId="9">
      <formula>IFERROR(AND(IF(BJ31/BJ$2*100&lt;Greenthreshold,1,""),IF(BJ31/BJ$2*100&gt;=Yellowthreshold,1,""),(ColorTable="yes"),BJ31&lt;&gt;""),"")</formula>
    </cfRule>
    <cfRule type="expression" priority="1483" aboveAverage="0" equalAverage="0" bottom="0" percent="0" rank="0" text="" dxfId="10">
      <formula>IFERROR(AND(IF(BJ31/BJ$2*100&gt;=Greenthreshold,1,""),(ColorTable="yes")),"")</formula>
    </cfRule>
  </conditionalFormatting>
  <conditionalFormatting sqref="BJ32">
    <cfRule type="expression" priority="1484" aboveAverage="0" equalAverage="0" bottom="0" percent="0" rank="0" text="" dxfId="8">
      <formula>IFERROR(AND(IF(BJ32/BJ$2*100&lt;Yellowthreshold,1,""),(ColorTable="yes"),IF(BJ32&lt;&gt;"",1,0)),"")</formula>
    </cfRule>
    <cfRule type="expression" priority="1485" aboveAverage="0" equalAverage="0" bottom="0" percent="0" rank="0" text="" dxfId="9">
      <formula>IFERROR(AND(IF(BJ32/BJ$2*100&lt;Greenthreshold,1,""),IF(BJ32/BJ$2*100&gt;=Yellowthreshold,1,""),(ColorTable="yes"),BJ32&lt;&gt;""),"")</formula>
    </cfRule>
    <cfRule type="expression" priority="1486" aboveAverage="0" equalAverage="0" bottom="0" percent="0" rank="0" text="" dxfId="10">
      <formula>IFERROR(AND(IF(BJ32/BJ$2*100&gt;=Greenthreshold,1,""),(ColorTable="yes")),"")</formula>
    </cfRule>
  </conditionalFormatting>
  <conditionalFormatting sqref="BJ34">
    <cfRule type="expression" priority="1487" aboveAverage="0" equalAverage="0" bottom="0" percent="0" rank="0" text="" dxfId="8">
      <formula>IFERROR(AND(IF(BJ34/BJ$2*100&lt;Yellowthreshold,1,""),(ColorTable="yes"),IF(BJ34&lt;&gt;"",1,0)),"")</formula>
    </cfRule>
    <cfRule type="expression" priority="1488" aboveAverage="0" equalAverage="0" bottom="0" percent="0" rank="0" text="" dxfId="9">
      <formula>IFERROR(AND(IF(BJ34/BJ$2*100&lt;Greenthreshold,1,""),IF(BJ34/BJ$2*100&gt;=Yellowthreshold,1,""),(ColorTable="yes"),BJ34&lt;&gt;""),"")</formula>
    </cfRule>
    <cfRule type="expression" priority="1489" aboveAverage="0" equalAverage="0" bottom="0" percent="0" rank="0" text="" dxfId="10">
      <formula>IFERROR(AND(IF(BJ34/BJ$2*100&gt;=Greenthreshold,1,""),(ColorTable="yes")),"")</formula>
    </cfRule>
  </conditionalFormatting>
  <conditionalFormatting sqref="BJ35">
    <cfRule type="expression" priority="1490" aboveAverage="0" equalAverage="0" bottom="0" percent="0" rank="0" text="" dxfId="8">
      <formula>IFERROR(AND(IF(BJ35/BJ$2*100&lt;Yellowthreshold,1,""),(ColorTable="yes"),IF(BJ35&lt;&gt;"",1,0)),"")</formula>
    </cfRule>
    <cfRule type="expression" priority="1491" aboveAverage="0" equalAverage="0" bottom="0" percent="0" rank="0" text="" dxfId="9">
      <formula>IFERROR(AND(IF(BJ35/BJ$2*100&lt;Greenthreshold,1,""),IF(BJ35/BJ$2*100&gt;=Yellowthreshold,1,""),(ColorTable="yes"),BJ35&lt;&gt;""),"")</formula>
    </cfRule>
    <cfRule type="expression" priority="1492" aboveAverage="0" equalAverage="0" bottom="0" percent="0" rank="0" text="" dxfId="10">
      <formula>IFERROR(AND(IF(BJ35/BJ$2*100&gt;=Greenthreshold,1,""),(ColorTable="yes")),"")</formula>
    </cfRule>
  </conditionalFormatting>
  <conditionalFormatting sqref="BJ12">
    <cfRule type="expression" priority="1493" aboveAverage="0" equalAverage="0" bottom="0" percent="0" rank="0" text="" dxfId="8">
      <formula>IFERROR(AND(IF(BJ12/BJ$2*100&lt;Yellowthreshold,1,""),(ColorTable="yes"),IF(BJ12&lt;&gt;"",1,0)),"")</formula>
    </cfRule>
    <cfRule type="expression" priority="1494" aboveAverage="0" equalAverage="0" bottom="0" percent="0" rank="0" text="" dxfId="9">
      <formula>IFERROR(AND(IF(BJ12/BJ$2*100&lt;Greenthreshold,1,""),IF(BJ12/BJ$2*100&gt;=Yellowthreshold,1,""),(ColorTable="yes"),BJ12&lt;&gt;""),"")</formula>
    </cfRule>
    <cfRule type="expression" priority="1495" aboveAverage="0" equalAverage="0" bottom="0" percent="0" rank="0" text="" dxfId="10">
      <formula>IFERROR(AND(IF(BJ12/BJ$2*100&gt;=Greenthreshold,1,""),(ColorTable="yes")),"")</formula>
    </cfRule>
  </conditionalFormatting>
  <conditionalFormatting sqref="BJ13">
    <cfRule type="expression" priority="1496" aboveAverage="0" equalAverage="0" bottom="0" percent="0" rank="0" text="" dxfId="8">
      <formula>IFERROR(AND(IF(BJ13/BJ$2*100&lt;Yellowthreshold,1,""),(ColorTable="yes"),IF(BJ13&lt;&gt;"",1,0)),"")</formula>
    </cfRule>
    <cfRule type="expression" priority="1497" aboveAverage="0" equalAverage="0" bottom="0" percent="0" rank="0" text="" dxfId="9">
      <formula>IFERROR(AND(IF(BJ13/BJ$2*100&lt;Greenthreshold,1,""),IF(BJ13/BJ$2*100&gt;=Yellowthreshold,1,""),(ColorTable="yes"),BJ13&lt;&gt;""),"")</formula>
    </cfRule>
    <cfRule type="expression" priority="1498" aboveAverage="0" equalAverage="0" bottom="0" percent="0" rank="0" text="" dxfId="10">
      <formula>IFERROR(AND(IF(BJ13/BJ$2*100&gt;=Greenthreshold,1,""),(ColorTable="yes")),"")</formula>
    </cfRule>
  </conditionalFormatting>
  <conditionalFormatting sqref="BJ14">
    <cfRule type="expression" priority="1499" aboveAverage="0" equalAverage="0" bottom="0" percent="0" rank="0" text="" dxfId="8">
      <formula>IFERROR(AND(IF(BJ14/BJ$2*100&lt;Yellowthreshold,1,""),(ColorTable="yes"),IF(BJ14&lt;&gt;"",1,0)),"")</formula>
    </cfRule>
    <cfRule type="expression" priority="1500" aboveAverage="0" equalAverage="0" bottom="0" percent="0" rank="0" text="" dxfId="9">
      <formula>IFERROR(AND(IF(BJ14/BJ$2*100&lt;Greenthreshold,1,""),IF(BJ14/BJ$2*100&gt;=Yellowthreshold,1,""),(ColorTable="yes"),BJ14&lt;&gt;""),"")</formula>
    </cfRule>
    <cfRule type="expression" priority="1501" aboveAverage="0" equalAverage="0" bottom="0" percent="0" rank="0" text="" dxfId="10">
      <formula>IFERROR(AND(IF(BJ14/BJ$2*100&gt;=Greenthreshold,1,""),(ColorTable="yes")),"")</formula>
    </cfRule>
  </conditionalFormatting>
  <conditionalFormatting sqref="AF12">
    <cfRule type="expression" priority="1502" aboveAverage="0" equalAverage="0" bottom="0" percent="0" rank="0" text="" dxfId="8">
      <formula>IFERROR(AND(IF(AF12/AF$2*100&lt;Yellowthreshold,1,""),(ColorTable="yes"),IF(AF12&lt;&gt;"",1,0)),"")</formula>
    </cfRule>
    <cfRule type="expression" priority="1503" aboveAverage="0" equalAverage="0" bottom="0" percent="0" rank="0" text="" dxfId="9">
      <formula>IFERROR(AND(IF(AF12/AF$2*100&lt;Greenthreshold,1,""),IF(AF12/AF$2*100&gt;=Yellowthreshold,1,""),(ColorTable="yes"),AF12&lt;&gt;""),"")</formula>
    </cfRule>
    <cfRule type="expression" priority="1504" aboveAverage="0" equalAverage="0" bottom="0" percent="0" rank="0" text="" dxfId="10">
      <formula>IFERROR(AND(IF(AF12/AF$2*100&gt;=Greenthreshold,1,""),(ColorTable="yes")),"")</formula>
    </cfRule>
  </conditionalFormatting>
  <conditionalFormatting sqref="AJ31:AK31">
    <cfRule type="expression" priority="1505" aboveAverage="0" equalAverage="0" bottom="0" percent="0" rank="0" text="" dxfId="8">
      <formula>IFERROR(AND(IF(AJ18/AJ$2*100&lt;Yellowthreshold,1,""),(ColorTable="yes"),IF(AJ18&lt;&gt;"",1,0)),"")</formula>
    </cfRule>
    <cfRule type="expression" priority="1506" aboveAverage="0" equalAverage="0" bottom="0" percent="0" rank="0" text="" dxfId="9">
      <formula>IFERROR(AND(IF(AJ18/AJ$2*100&lt;Greenthreshold,1,""),IF(AJ18/AJ$2*100&gt;=Yellowthreshold,1,""),(ColorTable="yes"),AJ18&lt;&gt;""),"")</formula>
    </cfRule>
    <cfRule type="expression" priority="1507" aboveAverage="0" equalAverage="0" bottom="0" percent="0" rank="0" text="" dxfId="10">
      <formula>IFERROR(AND(IF(AJ18/AJ$2*100&gt;=Greenthreshold,1,""),(ColorTable="yes")),"")</formula>
    </cfRule>
  </conditionalFormatting>
  <conditionalFormatting sqref="AC31:AI31">
    <cfRule type="expression" priority="1508" aboveAverage="0" equalAverage="0" bottom="0" percent="0" rank="0" text="" dxfId="8">
      <formula>IFERROR(AND(IF(AC18/AC$2*100&lt;Yellowthreshold,1,""),(ColorTable="yes"),IF(AC18&lt;&gt;"",1,0)),"")</formula>
    </cfRule>
    <cfRule type="expression" priority="1509" aboveAverage="0" equalAverage="0" bottom="0" percent="0" rank="0" text="" dxfId="9">
      <formula>IFERROR(AND(IF(AC18/AC$2*100&lt;Greenthreshold,1,""),IF(AC18/AC$2*100&gt;=Yellowthreshold,1,""),(ColorTable="yes"),AC18&lt;&gt;""),"")</formula>
    </cfRule>
    <cfRule type="expression" priority="1510" aboveAverage="0" equalAverage="0" bottom="0" percent="0" rank="0" text="" dxfId="10">
      <formula>IFERROR(AND(IF(AC18/AC$2*100&gt;=Greenthreshold,1,""),(ColorTable="yes")),"")</formula>
    </cfRule>
  </conditionalFormatting>
  <conditionalFormatting sqref="BD36">
    <cfRule type="expression" priority="1511" aboveAverage="0" equalAverage="0" bottom="0" percent="0" rank="0" text="" dxfId="8">
      <formula>IFERROR(AND(IF(BD12/BD$2*100&lt;Yellowthreshold,1,""),(ColorTable="yes"),IF(BD12&lt;&gt;"",1,0)),"")</formula>
    </cfRule>
    <cfRule type="expression" priority="1512" aboveAverage="0" equalAverage="0" bottom="0" percent="0" rank="0" text="" dxfId="9">
      <formula>IFERROR(AND(IF(BD12/BD$2*100&lt;Greenthreshold,1,""),IF(BD12/BD$2*100&gt;=Yellowthreshold,1,""),(ColorTable="yes"),BD12&lt;&gt;""),"")</formula>
    </cfRule>
    <cfRule type="expression" priority="1513" aboveAverage="0" equalAverage="0" bottom="0" percent="0" rank="0" text="" dxfId="10">
      <formula>IFERROR(AND(IF(BD12/BD$2*100&gt;=Greenthreshold,1,""),(ColorTable="yes")),"")</formula>
    </cfRule>
  </conditionalFormatting>
  <conditionalFormatting sqref="BG36">
    <cfRule type="expression" priority="1514" aboveAverage="0" equalAverage="0" bottom="0" percent="0" rank="0" text="" dxfId="8">
      <formula>IFERROR(AND(IF(BG12/BG$2*100&lt;Yellowthreshold,1,""),(ColorTable="yes"),IF(BG12&lt;&gt;"",1,0)),"")</formula>
    </cfRule>
    <cfRule type="expression" priority="1515" aboveAverage="0" equalAverage="0" bottom="0" percent="0" rank="0" text="" dxfId="9">
      <formula>IFERROR(AND(IF(BG12/BG$2*100&lt;Greenthreshold,1,""),IF(BG12/BG$2*100&gt;=Yellowthreshold,1,""),(ColorTable="yes"),BG12&lt;&gt;""),"")</formula>
    </cfRule>
    <cfRule type="expression" priority="1516" aboveAverage="0" equalAverage="0" bottom="0" percent="0" rank="0" text="" dxfId="10">
      <formula>IFERROR(AND(IF(BG12/BG$2*100&gt;=Greenthreshold,1,""),(ColorTable="yes")),"")</formula>
    </cfRule>
  </conditionalFormatting>
  <conditionalFormatting sqref="BI36">
    <cfRule type="expression" priority="1517" aboveAverage="0" equalAverage="0" bottom="0" percent="0" rank="0" text="" dxfId="8">
      <formula>IFERROR(AND(IF(BI12/BI$2*100&lt;Yellowthreshold,1,""),(ColorTable="yes"),IF(BI12&lt;&gt;"",1,0)),"")</formula>
    </cfRule>
    <cfRule type="expression" priority="1518" aboveAverage="0" equalAverage="0" bottom="0" percent="0" rank="0" text="" dxfId="9">
      <formula>IFERROR(AND(IF(BI12/BI$2*100&lt;Greenthreshold,1,""),IF(BI12/BI$2*100&gt;=Yellowthreshold,1,""),(ColorTable="yes"),BI12&lt;&gt;""),"")</formula>
    </cfRule>
    <cfRule type="expression" priority="1519" aboveAverage="0" equalAverage="0" bottom="0" percent="0" rank="0" text="" dxfId="10">
      <formula>IFERROR(AND(IF(BI12/BI$2*100&gt;=Greenthreshold,1,""),(ColorTable="yes")),"")</formula>
    </cfRule>
  </conditionalFormatting>
  <conditionalFormatting sqref="BF36">
    <cfRule type="expression" priority="1520" aboveAverage="0" equalAverage="0" bottom="0" percent="0" rank="0" text="" dxfId="8">
      <formula>IFERROR(AND(IF(BF12/BF$2*100&lt;Yellowthreshold,1,""),(ColorTable="yes"),IF(BF12&lt;&gt;"",1,0)),"")</formula>
    </cfRule>
    <cfRule type="expression" priority="1521" aboveAverage="0" equalAverage="0" bottom="0" percent="0" rank="0" text="" dxfId="9">
      <formula>IFERROR(AND(IF(BF12/BF$2*100&lt;Greenthreshold,1,""),IF(BF12/BF$2*100&gt;=Yellowthreshold,1,""),(ColorTable="yes"),BF12&lt;&gt;""),"")</formula>
    </cfRule>
    <cfRule type="expression" priority="1522" aboveAverage="0" equalAverage="0" bottom="0" percent="0" rank="0" text="" dxfId="10">
      <formula>IFERROR(AND(IF(BF12/BF$2*100&gt;=Greenthreshold,1,""),(ColorTable="yes")),"")</formula>
    </cfRule>
  </conditionalFormatting>
  <conditionalFormatting sqref="BC36">
    <cfRule type="expression" priority="1523" aboveAverage="0" equalAverage="0" bottom="0" percent="0" rank="0" text="" dxfId="8">
      <formula>IFERROR(AND(IF(BC12/BC$2*100&lt;Yellowthreshold,1,""),(ColorTable="yes"),IF(BC12&lt;&gt;"",1,0)),"")</formula>
    </cfRule>
    <cfRule type="expression" priority="1524" aboveAverage="0" equalAverage="0" bottom="0" percent="0" rank="0" text="" dxfId="9">
      <formula>IFERROR(AND(IF(BC12/BC$2*100&lt;Greenthreshold,1,""),IF(BC12/BC$2*100&gt;=Yellowthreshold,1,""),(ColorTable="yes"),BC12&lt;&gt;""),"")</formula>
    </cfRule>
    <cfRule type="expression" priority="1525" aboveAverage="0" equalAverage="0" bottom="0" percent="0" rank="0" text="" dxfId="10">
      <formula>IFERROR(AND(IF(BC12/BC$2*100&gt;=Greenthreshold,1,""),(ColorTable="yes")),"")</formula>
    </cfRule>
  </conditionalFormatting>
  <conditionalFormatting sqref="BE36">
    <cfRule type="expression" priority="1526" aboveAverage="0" equalAverage="0" bottom="0" percent="0" rank="0" text="" dxfId="8">
      <formula>IFERROR(AND(IF(BE12/BE$2*100&lt;Yellowthreshold,1,""),(ColorTable="yes"),IF(BE12&lt;&gt;"",1,0)),"")</formula>
    </cfRule>
    <cfRule type="expression" priority="1527" aboveAverage="0" equalAverage="0" bottom="0" percent="0" rank="0" text="" dxfId="9">
      <formula>IFERROR(AND(IF(BE12/BE$2*100&lt;Greenthreshold,1,""),IF(BE12/BE$2*100&gt;=Yellowthreshold,1,""),(ColorTable="yes"),BE12&lt;&gt;""),"")</formula>
    </cfRule>
    <cfRule type="expression" priority="1528" aboveAverage="0" equalAverage="0" bottom="0" percent="0" rank="0" text="" dxfId="10">
      <formula>IFERROR(AND(IF(BE12/BE$2*100&gt;=Greenthreshold,1,""),(ColorTable="yes")),"")</formula>
    </cfRule>
  </conditionalFormatting>
  <conditionalFormatting sqref="BJ36">
    <cfRule type="expression" priority="1529" aboveAverage="0" equalAverage="0" bottom="0" percent="0" rank="0" text="" dxfId="8">
      <formula>IFERROR(AND(IF(BJ12/BJ$2*100&lt;Yellowthreshold,1,""),(ColorTable="yes"),IF(BJ12&lt;&gt;"",1,0)),"")</formula>
    </cfRule>
    <cfRule type="expression" priority="1530" aboveAverage="0" equalAverage="0" bottom="0" percent="0" rank="0" text="" dxfId="9">
      <formula>IFERROR(AND(IF(BJ12/BJ$2*100&lt;Greenthreshold,1,""),IF(BJ12/BJ$2*100&gt;=Yellowthreshold,1,""),(ColorTable="yes"),BJ12&lt;&gt;""),"")</formula>
    </cfRule>
    <cfRule type="expression" priority="1531" aboveAverage="0" equalAverage="0" bottom="0" percent="0" rank="0" text="" dxfId="10">
      <formula>IFERROR(AND(IF(BJ12/BJ$2*100&gt;=Greenthreshold,1,""),(ColorTable="yes")),"")</formula>
    </cfRule>
  </conditionalFormatting>
  <conditionalFormatting sqref="AX33">
    <cfRule type="expression" priority="1532" aboveAverage="0" equalAverage="0" bottom="0" percent="0" rank="0" text="" dxfId="8">
      <formula>IFERROR(AND(IF(AX12/AX$2*100&lt;Yellowthreshold,1,""),(ColorTable="yes"),IF(AX12&lt;&gt;"",1,0)),"")</formula>
    </cfRule>
    <cfRule type="expression" priority="1533" aboveAverage="0" equalAverage="0" bottom="0" percent="0" rank="0" text="" dxfId="9">
      <formula>IFERROR(AND(IF(AX12/AX$2*100&lt;Greenthreshold,1,""),IF(AX12/AX$2*100&gt;=Yellowthreshold,1,""),(ColorTable="yes"),AX12&lt;&gt;""),"")</formula>
    </cfRule>
    <cfRule type="expression" priority="1534" aboveAverage="0" equalAverage="0" bottom="0" percent="0" rank="0" text="" dxfId="10">
      <formula>IFERROR(AND(IF(AX12/AX$2*100&gt;=Greenthreshold,1,""),(ColorTable="yes")),"")</formula>
    </cfRule>
  </conditionalFormatting>
  <conditionalFormatting sqref="BA33">
    <cfRule type="expression" priority="1535" aboveAverage="0" equalAverage="0" bottom="0" percent="0" rank="0" text="" dxfId="8">
      <formula>IFERROR(AND(IF(BA12/BA$2*100&lt;Yellowthreshold,1,""),(ColorTable="yes"),IF(BA12&lt;&gt;"",1,0)),"")</formula>
    </cfRule>
    <cfRule type="expression" priority="1536" aboveAverage="0" equalAverage="0" bottom="0" percent="0" rank="0" text="" dxfId="9">
      <formula>IFERROR(AND(IF(BA12/BA$2*100&lt;Greenthreshold,1,""),IF(BA12/BA$2*100&gt;=Yellowthreshold,1,""),(ColorTable="yes"),BA12&lt;&gt;""),"")</formula>
    </cfRule>
    <cfRule type="expression" priority="1537" aboveAverage="0" equalAverage="0" bottom="0" percent="0" rank="0" text="" dxfId="10">
      <formula>IFERROR(AND(IF(BA12/BA$2*100&gt;=Greenthreshold,1,""),(ColorTable="yes")),"")</formula>
    </cfRule>
  </conditionalFormatting>
  <conditionalFormatting sqref="AU33">
    <cfRule type="expression" priority="1538" aboveAverage="0" equalAverage="0" bottom="0" percent="0" rank="0" text="" dxfId="8">
      <formula>IFERROR(AND(IF(AU12/AU$2*100&lt;Yellowthreshold,1,""),(ColorTable="yes"),IF(AU12&lt;&gt;"",1,0)),"")</formula>
    </cfRule>
    <cfRule type="expression" priority="1539" aboveAverage="0" equalAverage="0" bottom="0" percent="0" rank="0" text="" dxfId="9">
      <formula>IFERROR(AND(IF(AU12/AU$2*100&lt;Greenthreshold,1,""),IF(AU12/AU$2*100&gt;=Yellowthreshold,1,""),(ColorTable="yes"),AU12&lt;&gt;""),"")</formula>
    </cfRule>
    <cfRule type="expression" priority="1540" aboveAverage="0" equalAverage="0" bottom="0" percent="0" rank="0" text="" dxfId="10">
      <formula>IFERROR(AND(IF(AU12/AU$2*100&gt;=Greenthreshold,1,""),(ColorTable="yes")),"")</formula>
    </cfRule>
  </conditionalFormatting>
  <conditionalFormatting sqref="AT33">
    <cfRule type="expression" priority="1541" aboveAverage="0" equalAverage="0" bottom="0" percent="0" rank="0" text="" dxfId="8">
      <formula>IFERROR(AND(IF(AT12/AT$2*100&lt;Yellowthreshold,1,""),(ColorTable="yes"),IF(AT12&lt;&gt;"",1,0)),"")</formula>
    </cfRule>
    <cfRule type="expression" priority="1542" aboveAverage="0" equalAverage="0" bottom="0" percent="0" rank="0" text="" dxfId="9">
      <formula>IFERROR(AND(IF(AT12/AT$2*100&lt;Greenthreshold,1,""),IF(AT12/AT$2*100&gt;=Yellowthreshold,1,""),(ColorTable="yes"),AT12&lt;&gt;""),"")</formula>
    </cfRule>
    <cfRule type="expression" priority="1543" aboveAverage="0" equalAverage="0" bottom="0" percent="0" rank="0" text="" dxfId="10">
      <formula>IFERROR(AND(IF(AT12/AT$2*100&gt;=Greenthreshold,1,""),(ColorTable="yes")),"")</formula>
    </cfRule>
  </conditionalFormatting>
  <conditionalFormatting sqref="AV33">
    <cfRule type="expression" priority="1544" aboveAverage="0" equalAverage="0" bottom="0" percent="0" rank="0" text="" dxfId="8">
      <formula>IFERROR(AND(IF(AV12/AV$2*100&lt;Yellowthreshold,1,""),(ColorTable="yes"),IF(AV12&lt;&gt;"",1,0)),"")</formula>
    </cfRule>
    <cfRule type="expression" priority="1545" aboveAverage="0" equalAverage="0" bottom="0" percent="0" rank="0" text="" dxfId="9">
      <formula>IFERROR(AND(IF(AV12/AV$2*100&lt;Greenthreshold,1,""),IF(AV12/AV$2*100&gt;=Yellowthreshold,1,""),(ColorTable="yes"),AV12&lt;&gt;""),"")</formula>
    </cfRule>
    <cfRule type="expression" priority="1546" aboveAverage="0" equalAverage="0" bottom="0" percent="0" rank="0" text="" dxfId="10">
      <formula>IFERROR(AND(IF(AV12/AV$2*100&gt;=Greenthreshold,1,""),(ColorTable="yes")),"")</formula>
    </cfRule>
  </conditionalFormatting>
  <conditionalFormatting sqref="AW33">
    <cfRule type="expression" priority="1547" aboveAverage="0" equalAverage="0" bottom="0" percent="0" rank="0" text="" dxfId="8">
      <formula>IFERROR(AND(IF(AW12/AW$2*100&lt;Yellowthreshold,1,""),(ColorTable="yes"),IF(AW12&lt;&gt;"",1,0)),"")</formula>
    </cfRule>
    <cfRule type="expression" priority="1548" aboveAverage="0" equalAverage="0" bottom="0" percent="0" rank="0" text="" dxfId="9">
      <formula>IFERROR(AND(IF(AW12/AW$2*100&lt;Greenthreshold,1,""),IF(AW12/AW$2*100&gt;=Yellowthreshold,1,""),(ColorTable="yes"),AW12&lt;&gt;""),"")</formula>
    </cfRule>
    <cfRule type="expression" priority="1549" aboveAverage="0" equalAverage="0" bottom="0" percent="0" rank="0" text="" dxfId="10">
      <formula>IFERROR(AND(IF(AW12/AW$2*100&gt;=Greenthreshold,1,""),(ColorTable="yes")),"")</formula>
    </cfRule>
  </conditionalFormatting>
  <conditionalFormatting sqref="AY33">
    <cfRule type="expression" priority="1550" aboveAverage="0" equalAverage="0" bottom="0" percent="0" rank="0" text="" dxfId="8">
      <formula>IFERROR(AND(IF(AY12/AY$2*100&lt;Yellowthreshold,1,""),(ColorTable="yes"),IF(AY12&lt;&gt;"",1,0)),"")</formula>
    </cfRule>
    <cfRule type="expression" priority="1551" aboveAverage="0" equalAverage="0" bottom="0" percent="0" rank="0" text="" dxfId="9">
      <formula>IFERROR(AND(IF(AY12/AY$2*100&lt;Greenthreshold,1,""),IF(AY12/AY$2*100&gt;=Yellowthreshold,1,""),(ColorTable="yes"),AY12&lt;&gt;""),"")</formula>
    </cfRule>
    <cfRule type="expression" priority="1552" aboveAverage="0" equalAverage="0" bottom="0" percent="0" rank="0" text="" dxfId="10">
      <formula>IFERROR(AND(IF(AY12/AY$2*100&gt;=Greenthreshold,1,""),(ColorTable="yes")),"")</formula>
    </cfRule>
  </conditionalFormatting>
  <conditionalFormatting sqref="AZ33">
    <cfRule type="expression" priority="1553" aboveAverage="0" equalAverage="0" bottom="0" percent="0" rank="0" text="" dxfId="8">
      <formula>IFERROR(AND(IF(AZ12/AZ$2*100&lt;Yellowthreshold,1,""),(ColorTable="yes"),IF(AZ12&lt;&gt;"",1,0)),"")</formula>
    </cfRule>
    <cfRule type="expression" priority="1554" aboveAverage="0" equalAverage="0" bottom="0" percent="0" rank="0" text="" dxfId="9">
      <formula>IFERROR(AND(IF(AZ12/AZ$2*100&lt;Greenthreshold,1,""),IF(AZ12/AZ$2*100&gt;=Yellowthreshold,1,""),(ColorTable="yes"),AZ12&lt;&gt;""),"")</formula>
    </cfRule>
    <cfRule type="expression" priority="1555" aboveAverage="0" equalAverage="0" bottom="0" percent="0" rank="0" text="" dxfId="10">
      <formula>IFERROR(AND(IF(AZ12/AZ$2*100&gt;=Greenthreshold,1,""),(ColorTable="yes")),"")</formula>
    </cfRule>
  </conditionalFormatting>
  <conditionalFormatting sqref="AX27">
    <cfRule type="expression" priority="1556" aboveAverage="0" equalAverage="0" bottom="0" percent="0" rank="0" text="" dxfId="8">
      <formula>IFERROR(AND(IF(AX12/AX$2*100&lt;Yellowthreshold,1,""),(ColorTable="yes"),IF(AX12&lt;&gt;"",1,0)),"")</formula>
    </cfRule>
    <cfRule type="expression" priority="1557" aboveAverage="0" equalAverage="0" bottom="0" percent="0" rank="0" text="" dxfId="9">
      <formula>IFERROR(AND(IF(AX12/AX$2*100&lt;Greenthreshold,1,""),IF(AX12/AX$2*100&gt;=Yellowthreshold,1,""),(ColorTable="yes"),AX12&lt;&gt;""),"")</formula>
    </cfRule>
    <cfRule type="expression" priority="1558" aboveAverage="0" equalAverage="0" bottom="0" percent="0" rank="0" text="" dxfId="10">
      <formula>IFERROR(AND(IF(AX12/AX$2*100&gt;=Greenthreshold,1,""),(ColorTable="yes")),"")</formula>
    </cfRule>
  </conditionalFormatting>
  <conditionalFormatting sqref="BA27">
    <cfRule type="expression" priority="1559" aboveAverage="0" equalAverage="0" bottom="0" percent="0" rank="0" text="" dxfId="8">
      <formula>IFERROR(AND(IF(BA12/BA$2*100&lt;Yellowthreshold,1,""),(ColorTable="yes"),IF(BA12&lt;&gt;"",1,0)),"")</formula>
    </cfRule>
    <cfRule type="expression" priority="1560" aboveAverage="0" equalAverage="0" bottom="0" percent="0" rank="0" text="" dxfId="9">
      <formula>IFERROR(AND(IF(BA12/BA$2*100&lt;Greenthreshold,1,""),IF(BA12/BA$2*100&gt;=Yellowthreshold,1,""),(ColorTable="yes"),BA12&lt;&gt;""),"")</formula>
    </cfRule>
    <cfRule type="expression" priority="1561" aboveAverage="0" equalAverage="0" bottom="0" percent="0" rank="0" text="" dxfId="10">
      <formula>IFERROR(AND(IF(BA12/BA$2*100&gt;=Greenthreshold,1,""),(ColorTable="yes")),"")</formula>
    </cfRule>
  </conditionalFormatting>
  <conditionalFormatting sqref="AU27">
    <cfRule type="expression" priority="1562" aboveAverage="0" equalAverage="0" bottom="0" percent="0" rank="0" text="" dxfId="8">
      <formula>IFERROR(AND(IF(AU12/AU$2*100&lt;Yellowthreshold,1,""),(ColorTable="yes"),IF(AU12&lt;&gt;"",1,0)),"")</formula>
    </cfRule>
    <cfRule type="expression" priority="1563" aboveAverage="0" equalAverage="0" bottom="0" percent="0" rank="0" text="" dxfId="9">
      <formula>IFERROR(AND(IF(AU12/AU$2*100&lt;Greenthreshold,1,""),IF(AU12/AU$2*100&gt;=Yellowthreshold,1,""),(ColorTable="yes"),AU12&lt;&gt;""),"")</formula>
    </cfRule>
    <cfRule type="expression" priority="1564" aboveAverage="0" equalAverage="0" bottom="0" percent="0" rank="0" text="" dxfId="10">
      <formula>IFERROR(AND(IF(AU12/AU$2*100&gt;=Greenthreshold,1,""),(ColorTable="yes")),"")</formula>
    </cfRule>
  </conditionalFormatting>
  <conditionalFormatting sqref="AT27">
    <cfRule type="expression" priority="1565" aboveAverage="0" equalAverage="0" bottom="0" percent="0" rank="0" text="" dxfId="8">
      <formula>IFERROR(AND(IF(AT12/AT$2*100&lt;Yellowthreshold,1,""),(ColorTable="yes"),IF(AT12&lt;&gt;"",1,0)),"")</formula>
    </cfRule>
    <cfRule type="expression" priority="1566" aboveAverage="0" equalAverage="0" bottom="0" percent="0" rank="0" text="" dxfId="9">
      <formula>IFERROR(AND(IF(AT12/AT$2*100&lt;Greenthreshold,1,""),IF(AT12/AT$2*100&gt;=Yellowthreshold,1,""),(ColorTable="yes"),AT12&lt;&gt;""),"")</formula>
    </cfRule>
    <cfRule type="expression" priority="1567" aboveAverage="0" equalAverage="0" bottom="0" percent="0" rank="0" text="" dxfId="10">
      <formula>IFERROR(AND(IF(AT12/AT$2*100&gt;=Greenthreshold,1,""),(ColorTable="yes")),"")</formula>
    </cfRule>
  </conditionalFormatting>
  <conditionalFormatting sqref="AV27">
    <cfRule type="expression" priority="1568" aboveAverage="0" equalAverage="0" bottom="0" percent="0" rank="0" text="" dxfId="8">
      <formula>IFERROR(AND(IF(AV12/AV$2*100&lt;Yellowthreshold,1,""),(ColorTable="yes"),IF(AV12&lt;&gt;"",1,0)),"")</formula>
    </cfRule>
    <cfRule type="expression" priority="1569" aboveAverage="0" equalAverage="0" bottom="0" percent="0" rank="0" text="" dxfId="9">
      <formula>IFERROR(AND(IF(AV12/AV$2*100&lt;Greenthreshold,1,""),IF(AV12/AV$2*100&gt;=Yellowthreshold,1,""),(ColorTable="yes"),AV12&lt;&gt;""),"")</formula>
    </cfRule>
    <cfRule type="expression" priority="1570" aboveAverage="0" equalAverage="0" bottom="0" percent="0" rank="0" text="" dxfId="10">
      <formula>IFERROR(AND(IF(AV12/AV$2*100&gt;=Greenthreshold,1,""),(ColorTable="yes")),"")</formula>
    </cfRule>
  </conditionalFormatting>
  <conditionalFormatting sqref="AW27">
    <cfRule type="expression" priority="1571" aboveAverage="0" equalAverage="0" bottom="0" percent="0" rank="0" text="" dxfId="8">
      <formula>IFERROR(AND(IF(AW12/AW$2*100&lt;Yellowthreshold,1,""),(ColorTable="yes"),IF(AW12&lt;&gt;"",1,0)),"")</formula>
    </cfRule>
    <cfRule type="expression" priority="1572" aboveAverage="0" equalAverage="0" bottom="0" percent="0" rank="0" text="" dxfId="9">
      <formula>IFERROR(AND(IF(AW12/AW$2*100&lt;Greenthreshold,1,""),IF(AW12/AW$2*100&gt;=Yellowthreshold,1,""),(ColorTable="yes"),AW12&lt;&gt;""),"")</formula>
    </cfRule>
    <cfRule type="expression" priority="1573" aboveAverage="0" equalAverage="0" bottom="0" percent="0" rank="0" text="" dxfId="10">
      <formula>IFERROR(AND(IF(AW12/AW$2*100&gt;=Greenthreshold,1,""),(ColorTable="yes")),"")</formula>
    </cfRule>
  </conditionalFormatting>
  <conditionalFormatting sqref="AY27">
    <cfRule type="expression" priority="1574" aboveAverage="0" equalAverage="0" bottom="0" percent="0" rank="0" text="" dxfId="8">
      <formula>IFERROR(AND(IF(AY12/AY$2*100&lt;Yellowthreshold,1,""),(ColorTable="yes"),IF(AY12&lt;&gt;"",1,0)),"")</formula>
    </cfRule>
    <cfRule type="expression" priority="1575" aboveAverage="0" equalAverage="0" bottom="0" percent="0" rank="0" text="" dxfId="9">
      <formula>IFERROR(AND(IF(AY12/AY$2*100&lt;Greenthreshold,1,""),IF(AY12/AY$2*100&gt;=Yellowthreshold,1,""),(ColorTable="yes"),AY12&lt;&gt;""),"")</formula>
    </cfRule>
    <cfRule type="expression" priority="1576" aboveAverage="0" equalAverage="0" bottom="0" percent="0" rank="0" text="" dxfId="10">
      <formula>IFERROR(AND(IF(AY12/AY$2*100&gt;=Greenthreshold,1,""),(ColorTable="yes")),"")</formula>
    </cfRule>
  </conditionalFormatting>
  <conditionalFormatting sqref="AZ27">
    <cfRule type="expression" priority="1577" aboveAverage="0" equalAverage="0" bottom="0" percent="0" rank="0" text="" dxfId="8">
      <formula>IFERROR(AND(IF(AZ12/AZ$2*100&lt;Yellowthreshold,1,""),(ColorTable="yes"),IF(AZ12&lt;&gt;"",1,0)),"")</formula>
    </cfRule>
    <cfRule type="expression" priority="1578" aboveAverage="0" equalAverage="0" bottom="0" percent="0" rank="0" text="" dxfId="9">
      <formula>IFERROR(AND(IF(AZ12/AZ$2*100&lt;Greenthreshold,1,""),IF(AZ12/AZ$2*100&gt;=Yellowthreshold,1,""),(ColorTable="yes"),AZ12&lt;&gt;""),"")</formula>
    </cfRule>
    <cfRule type="expression" priority="1579" aboveAverage="0" equalAverage="0" bottom="0" percent="0" rank="0" text="" dxfId="10">
      <formula>IFERROR(AND(IF(AZ12/AZ$2*100&gt;=Greenthreshold,1,""),(ColorTable="yes")),"")</formula>
    </cfRule>
  </conditionalFormatting>
  <conditionalFormatting sqref="AX28">
    <cfRule type="expression" priority="1580" aboveAverage="0" equalAverage="0" bottom="0" percent="0" rank="0" text="" dxfId="8">
      <formula>IFERROR(AND(IF(AX12/AX$2*100&lt;Yellowthreshold,1,""),(ColorTable="yes"),IF(AX12&lt;&gt;"",1,0)),"")</formula>
    </cfRule>
    <cfRule type="expression" priority="1581" aboveAverage="0" equalAverage="0" bottom="0" percent="0" rank="0" text="" dxfId="9">
      <formula>IFERROR(AND(IF(AX12/AX$2*100&lt;Greenthreshold,1,""),IF(AX12/AX$2*100&gt;=Yellowthreshold,1,""),(ColorTable="yes"),AX12&lt;&gt;""),"")</formula>
    </cfRule>
    <cfRule type="expression" priority="1582" aboveAverage="0" equalAverage="0" bottom="0" percent="0" rank="0" text="" dxfId="10">
      <formula>IFERROR(AND(IF(AX12/AX$2*100&gt;=Greenthreshold,1,""),(ColorTable="yes")),"")</formula>
    </cfRule>
  </conditionalFormatting>
  <conditionalFormatting sqref="BA28">
    <cfRule type="expression" priority="1583" aboveAverage="0" equalAverage="0" bottom="0" percent="0" rank="0" text="" dxfId="8">
      <formula>IFERROR(AND(IF(BA12/BA$2*100&lt;Yellowthreshold,1,""),(ColorTable="yes"),IF(BA12&lt;&gt;"",1,0)),"")</formula>
    </cfRule>
    <cfRule type="expression" priority="1584" aboveAverage="0" equalAverage="0" bottom="0" percent="0" rank="0" text="" dxfId="9">
      <formula>IFERROR(AND(IF(BA12/BA$2*100&lt;Greenthreshold,1,""),IF(BA12/BA$2*100&gt;=Yellowthreshold,1,""),(ColorTable="yes"),BA12&lt;&gt;""),"")</formula>
    </cfRule>
    <cfRule type="expression" priority="1585" aboveAverage="0" equalAverage="0" bottom="0" percent="0" rank="0" text="" dxfId="10">
      <formula>IFERROR(AND(IF(BA12/BA$2*100&gt;=Greenthreshold,1,""),(ColorTable="yes")),"")</formula>
    </cfRule>
  </conditionalFormatting>
  <conditionalFormatting sqref="AU28">
    <cfRule type="expression" priority="1586" aboveAverage="0" equalAverage="0" bottom="0" percent="0" rank="0" text="" dxfId="8">
      <formula>IFERROR(AND(IF(AU12/AU$2*100&lt;Yellowthreshold,1,""),(ColorTable="yes"),IF(AU12&lt;&gt;"",1,0)),"")</formula>
    </cfRule>
    <cfRule type="expression" priority="1587" aboveAverage="0" equalAverage="0" bottom="0" percent="0" rank="0" text="" dxfId="9">
      <formula>IFERROR(AND(IF(AU12/AU$2*100&lt;Greenthreshold,1,""),IF(AU12/AU$2*100&gt;=Yellowthreshold,1,""),(ColorTable="yes"),AU12&lt;&gt;""),"")</formula>
    </cfRule>
    <cfRule type="expression" priority="1588" aboveAverage="0" equalAverage="0" bottom="0" percent="0" rank="0" text="" dxfId="10">
      <formula>IFERROR(AND(IF(AU12/AU$2*100&gt;=Greenthreshold,1,""),(ColorTable="yes")),"")</formula>
    </cfRule>
  </conditionalFormatting>
  <conditionalFormatting sqref="AT28">
    <cfRule type="expression" priority="1589" aboveAverage="0" equalAverage="0" bottom="0" percent="0" rank="0" text="" dxfId="8">
      <formula>IFERROR(AND(IF(AT12/AT$2*100&lt;Yellowthreshold,1,""),(ColorTable="yes"),IF(AT12&lt;&gt;"",1,0)),"")</formula>
    </cfRule>
    <cfRule type="expression" priority="1590" aboveAverage="0" equalAverage="0" bottom="0" percent="0" rank="0" text="" dxfId="9">
      <formula>IFERROR(AND(IF(AT12/AT$2*100&lt;Greenthreshold,1,""),IF(AT12/AT$2*100&gt;=Yellowthreshold,1,""),(ColorTable="yes"),AT12&lt;&gt;""),"")</formula>
    </cfRule>
    <cfRule type="expression" priority="1591" aboveAverage="0" equalAverage="0" bottom="0" percent="0" rank="0" text="" dxfId="10">
      <formula>IFERROR(AND(IF(AT12/AT$2*100&gt;=Greenthreshold,1,""),(ColorTable="yes")),"")</formula>
    </cfRule>
  </conditionalFormatting>
  <conditionalFormatting sqref="AV28">
    <cfRule type="expression" priority="1592" aboveAverage="0" equalAverage="0" bottom="0" percent="0" rank="0" text="" dxfId="8">
      <formula>IFERROR(AND(IF(AV12/AV$2*100&lt;Yellowthreshold,1,""),(ColorTable="yes"),IF(AV12&lt;&gt;"",1,0)),"")</formula>
    </cfRule>
    <cfRule type="expression" priority="1593" aboveAverage="0" equalAverage="0" bottom="0" percent="0" rank="0" text="" dxfId="9">
      <formula>IFERROR(AND(IF(AV12/AV$2*100&lt;Greenthreshold,1,""),IF(AV12/AV$2*100&gt;=Yellowthreshold,1,""),(ColorTable="yes"),AV12&lt;&gt;""),"")</formula>
    </cfRule>
    <cfRule type="expression" priority="1594" aboveAverage="0" equalAverage="0" bottom="0" percent="0" rank="0" text="" dxfId="10">
      <formula>IFERROR(AND(IF(AV12/AV$2*100&gt;=Greenthreshold,1,""),(ColorTable="yes")),"")</formula>
    </cfRule>
  </conditionalFormatting>
  <conditionalFormatting sqref="AW28">
    <cfRule type="expression" priority="1595" aboveAverage="0" equalAverage="0" bottom="0" percent="0" rank="0" text="" dxfId="8">
      <formula>IFERROR(AND(IF(AW12/AW$2*100&lt;Yellowthreshold,1,""),(ColorTable="yes"),IF(AW12&lt;&gt;"",1,0)),"")</formula>
    </cfRule>
    <cfRule type="expression" priority="1596" aboveAverage="0" equalAverage="0" bottom="0" percent="0" rank="0" text="" dxfId="9">
      <formula>IFERROR(AND(IF(AW12/AW$2*100&lt;Greenthreshold,1,""),IF(AW12/AW$2*100&gt;=Yellowthreshold,1,""),(ColorTable="yes"),AW12&lt;&gt;""),"")</formula>
    </cfRule>
    <cfRule type="expression" priority="1597" aboveAverage="0" equalAverage="0" bottom="0" percent="0" rank="0" text="" dxfId="10">
      <formula>IFERROR(AND(IF(AW12/AW$2*100&gt;=Greenthreshold,1,""),(ColorTable="yes")),"")</formula>
    </cfRule>
  </conditionalFormatting>
  <conditionalFormatting sqref="AY28">
    <cfRule type="expression" priority="1598" aboveAverage="0" equalAverage="0" bottom="0" percent="0" rank="0" text="" dxfId="8">
      <formula>IFERROR(AND(IF(AY12/AY$2*100&lt;Yellowthreshold,1,""),(ColorTable="yes"),IF(AY12&lt;&gt;"",1,0)),"")</formula>
    </cfRule>
    <cfRule type="expression" priority="1599" aboveAverage="0" equalAverage="0" bottom="0" percent="0" rank="0" text="" dxfId="9">
      <formula>IFERROR(AND(IF(AY12/AY$2*100&lt;Greenthreshold,1,""),IF(AY12/AY$2*100&gt;=Yellowthreshold,1,""),(ColorTable="yes"),AY12&lt;&gt;""),"")</formula>
    </cfRule>
    <cfRule type="expression" priority="1600" aboveAverage="0" equalAverage="0" bottom="0" percent="0" rank="0" text="" dxfId="10">
      <formula>IFERROR(AND(IF(AY12/AY$2*100&gt;=Greenthreshold,1,""),(ColorTable="yes")),"")</formula>
    </cfRule>
  </conditionalFormatting>
  <conditionalFormatting sqref="AZ28">
    <cfRule type="expression" priority="1601" aboveAverage="0" equalAverage="0" bottom="0" percent="0" rank="0" text="" dxfId="8">
      <formula>IFERROR(AND(IF(AZ12/AZ$2*100&lt;Yellowthreshold,1,""),(ColorTable="yes"),IF(AZ12&lt;&gt;"",1,0)),"")</formula>
    </cfRule>
    <cfRule type="expression" priority="1602" aboveAverage="0" equalAverage="0" bottom="0" percent="0" rank="0" text="" dxfId="9">
      <formula>IFERROR(AND(IF(AZ12/AZ$2*100&lt;Greenthreshold,1,""),IF(AZ12/AZ$2*100&gt;=Yellowthreshold,1,""),(ColorTable="yes"),AZ12&lt;&gt;""),"")</formula>
    </cfRule>
    <cfRule type="expression" priority="1603" aboveAverage="0" equalAverage="0" bottom="0" percent="0" rank="0" text="" dxfId="10">
      <formula>IFERROR(AND(IF(AZ12/AZ$2*100&gt;=Greenthreshold,1,""),(ColorTable="yes")),"")</formula>
    </cfRule>
  </conditionalFormatting>
  <conditionalFormatting sqref="BD20">
    <cfRule type="expression" priority="1604" aboveAverage="0" equalAverage="0" bottom="0" percent="0" rank="0" text="" dxfId="8">
      <formula>IFERROR(AND(IF(BD12/BD$2*100&lt;Yellowthreshold,1,""),(ColorTable="yes"),IF(BD12&lt;&gt;"",1,0)),"")</formula>
    </cfRule>
    <cfRule type="expression" priority="1605" aboveAverage="0" equalAverage="0" bottom="0" percent="0" rank="0" text="" dxfId="9">
      <formula>IFERROR(AND(IF(BD12/BD$2*100&lt;Greenthreshold,1,""),IF(BD12/BD$2*100&gt;=Yellowthreshold,1,""),(ColorTable="yes"),BD12&lt;&gt;""),"")</formula>
    </cfRule>
    <cfRule type="expression" priority="1606" aboveAverage="0" equalAverage="0" bottom="0" percent="0" rank="0" text="" dxfId="10">
      <formula>IFERROR(AND(IF(BD12/BD$2*100&gt;=Greenthreshold,1,""),(ColorTable="yes")),"")</formula>
    </cfRule>
  </conditionalFormatting>
  <conditionalFormatting sqref="BG20">
    <cfRule type="expression" priority="1607" aboveAverage="0" equalAverage="0" bottom="0" percent="0" rank="0" text="" dxfId="8">
      <formula>IFERROR(AND(IF(BG12/BG$2*100&lt;Yellowthreshold,1,""),(ColorTable="yes"),IF(BG12&lt;&gt;"",1,0)),"")</formula>
    </cfRule>
    <cfRule type="expression" priority="1608" aboveAverage="0" equalAverage="0" bottom="0" percent="0" rank="0" text="" dxfId="9">
      <formula>IFERROR(AND(IF(BG12/BG$2*100&lt;Greenthreshold,1,""),IF(BG12/BG$2*100&gt;=Yellowthreshold,1,""),(ColorTable="yes"),BG12&lt;&gt;""),"")</formula>
    </cfRule>
    <cfRule type="expression" priority="1609" aboveAverage="0" equalAverage="0" bottom="0" percent="0" rank="0" text="" dxfId="10">
      <formula>IFERROR(AND(IF(BG12/BG$2*100&gt;=Greenthreshold,1,""),(ColorTable="yes")),"")</formula>
    </cfRule>
  </conditionalFormatting>
  <conditionalFormatting sqref="BI20">
    <cfRule type="expression" priority="1610" aboveAverage="0" equalAverage="0" bottom="0" percent="0" rank="0" text="" dxfId="8">
      <formula>IFERROR(AND(IF(BI12/BI$2*100&lt;Yellowthreshold,1,""),(ColorTable="yes"),IF(BI12&lt;&gt;"",1,0)),"")</formula>
    </cfRule>
    <cfRule type="expression" priority="1611" aboveAverage="0" equalAverage="0" bottom="0" percent="0" rank="0" text="" dxfId="9">
      <formula>IFERROR(AND(IF(BI12/BI$2*100&lt;Greenthreshold,1,""),IF(BI12/BI$2*100&gt;=Yellowthreshold,1,""),(ColorTable="yes"),BI12&lt;&gt;""),"")</formula>
    </cfRule>
    <cfRule type="expression" priority="1612" aboveAverage="0" equalAverage="0" bottom="0" percent="0" rank="0" text="" dxfId="10">
      <formula>IFERROR(AND(IF(BI12/BI$2*100&gt;=Greenthreshold,1,""),(ColorTable="yes")),"")</formula>
    </cfRule>
  </conditionalFormatting>
  <conditionalFormatting sqref="BF20">
    <cfRule type="expression" priority="1613" aboveAverage="0" equalAverage="0" bottom="0" percent="0" rank="0" text="" dxfId="8">
      <formula>IFERROR(AND(IF(BF12/BF$2*100&lt;Yellowthreshold,1,""),(ColorTable="yes"),IF(BF12&lt;&gt;"",1,0)),"")</formula>
    </cfRule>
    <cfRule type="expression" priority="1614" aboveAverage="0" equalAverage="0" bottom="0" percent="0" rank="0" text="" dxfId="9">
      <formula>IFERROR(AND(IF(BF12/BF$2*100&lt;Greenthreshold,1,""),IF(BF12/BF$2*100&gt;=Yellowthreshold,1,""),(ColorTable="yes"),BF12&lt;&gt;""),"")</formula>
    </cfRule>
    <cfRule type="expression" priority="1615" aboveAverage="0" equalAverage="0" bottom="0" percent="0" rank="0" text="" dxfId="10">
      <formula>IFERROR(AND(IF(BF12/BF$2*100&gt;=Greenthreshold,1,""),(ColorTable="yes")),"")</formula>
    </cfRule>
  </conditionalFormatting>
  <conditionalFormatting sqref="BE20">
    <cfRule type="expression" priority="1616" aboveAverage="0" equalAverage="0" bottom="0" percent="0" rank="0" text="" dxfId="8">
      <formula>IFERROR(AND(IF(BE12/BE$2*100&lt;Yellowthreshold,1,""),(ColorTable="yes"),IF(BE12&lt;&gt;"",1,0)),"")</formula>
    </cfRule>
    <cfRule type="expression" priority="1617" aboveAverage="0" equalAverage="0" bottom="0" percent="0" rank="0" text="" dxfId="9">
      <formula>IFERROR(AND(IF(BE12/BE$2*100&lt;Greenthreshold,1,""),IF(BE12/BE$2*100&gt;=Yellowthreshold,1,""),(ColorTable="yes"),BE12&lt;&gt;""),"")</formula>
    </cfRule>
    <cfRule type="expression" priority="1618" aboveAverage="0" equalAverage="0" bottom="0" percent="0" rank="0" text="" dxfId="10">
      <formula>IFERROR(AND(IF(BE12/BE$2*100&gt;=Greenthreshold,1,""),(ColorTable="yes")),"")</formula>
    </cfRule>
  </conditionalFormatting>
  <conditionalFormatting sqref="BJ20">
    <cfRule type="expression" priority="1619" aboveAverage="0" equalAverage="0" bottom="0" percent="0" rank="0" text="" dxfId="8">
      <formula>IFERROR(AND(IF(BJ12/BJ$2*100&lt;Yellowthreshold,1,""),(ColorTable="yes"),IF(BJ12&lt;&gt;"",1,0)),"")</formula>
    </cfRule>
    <cfRule type="expression" priority="1620" aboveAverage="0" equalAverage="0" bottom="0" percent="0" rank="0" text="" dxfId="9">
      <formula>IFERROR(AND(IF(BJ12/BJ$2*100&lt;Greenthreshold,1,""),IF(BJ12/BJ$2*100&gt;=Yellowthreshold,1,""),(ColorTable="yes"),BJ12&lt;&gt;""),"")</formula>
    </cfRule>
    <cfRule type="expression" priority="1621" aboveAverage="0" equalAverage="0" bottom="0" percent="0" rank="0" text="" dxfId="10">
      <formula>IFERROR(AND(IF(BJ12/BJ$2*100&gt;=Greenthreshold,1,""),(ColorTable="yes")),"")</formula>
    </cfRule>
  </conditionalFormatting>
  <conditionalFormatting sqref="BD33">
    <cfRule type="expression" priority="1622" aboveAverage="0" equalAverage="0" bottom="0" percent="0" rank="0" text="" dxfId="8">
      <formula>IFERROR(AND(IF(BD12/BD$2*100&lt;Yellowthreshold,1,""),(ColorTable="yes"),IF(BD12&lt;&gt;"",1,0)),"")</formula>
    </cfRule>
    <cfRule type="expression" priority="1623" aboveAverage="0" equalAverage="0" bottom="0" percent="0" rank="0" text="" dxfId="9">
      <formula>IFERROR(AND(IF(BD12/BD$2*100&lt;Greenthreshold,1,""),IF(BD12/BD$2*100&gt;=Yellowthreshold,1,""),(ColorTable="yes"),BD12&lt;&gt;""),"")</formula>
    </cfRule>
    <cfRule type="expression" priority="1624" aboveAverage="0" equalAverage="0" bottom="0" percent="0" rank="0" text="" dxfId="10">
      <formula>IFERROR(AND(IF(BD12/BD$2*100&gt;=Greenthreshold,1,""),(ColorTable="yes")),"")</formula>
    </cfRule>
  </conditionalFormatting>
  <conditionalFormatting sqref="BG33">
    <cfRule type="expression" priority="1625" aboveAverage="0" equalAverage="0" bottom="0" percent="0" rank="0" text="" dxfId="8">
      <formula>IFERROR(AND(IF(BG12/BG$2*100&lt;Yellowthreshold,1,""),(ColorTable="yes"),IF(BG12&lt;&gt;"",1,0)),"")</formula>
    </cfRule>
    <cfRule type="expression" priority="1626" aboveAverage="0" equalAverage="0" bottom="0" percent="0" rank="0" text="" dxfId="9">
      <formula>IFERROR(AND(IF(BG12/BG$2*100&lt;Greenthreshold,1,""),IF(BG12/BG$2*100&gt;=Yellowthreshold,1,""),(ColorTable="yes"),BG12&lt;&gt;""),"")</formula>
    </cfRule>
    <cfRule type="expression" priority="1627" aboveAverage="0" equalAverage="0" bottom="0" percent="0" rank="0" text="" dxfId="10">
      <formula>IFERROR(AND(IF(BG12/BG$2*100&gt;=Greenthreshold,1,""),(ColorTable="yes")),"")</formula>
    </cfRule>
  </conditionalFormatting>
  <conditionalFormatting sqref="BI33">
    <cfRule type="expression" priority="1628" aboveAverage="0" equalAverage="0" bottom="0" percent="0" rank="0" text="" dxfId="8">
      <formula>IFERROR(AND(IF(BI12/BI$2*100&lt;Yellowthreshold,1,""),(ColorTable="yes"),IF(BI12&lt;&gt;"",1,0)),"")</formula>
    </cfRule>
    <cfRule type="expression" priority="1629" aboveAverage="0" equalAverage="0" bottom="0" percent="0" rank="0" text="" dxfId="9">
      <formula>IFERROR(AND(IF(BI12/BI$2*100&lt;Greenthreshold,1,""),IF(BI12/BI$2*100&gt;=Yellowthreshold,1,""),(ColorTable="yes"),BI12&lt;&gt;""),"")</formula>
    </cfRule>
    <cfRule type="expression" priority="1630" aboveAverage="0" equalAverage="0" bottom="0" percent="0" rank="0" text="" dxfId="10">
      <formula>IFERROR(AND(IF(BI12/BI$2*100&gt;=Greenthreshold,1,""),(ColorTable="yes")),"")</formula>
    </cfRule>
  </conditionalFormatting>
  <conditionalFormatting sqref="BF33">
    <cfRule type="expression" priority="1631" aboveAverage="0" equalAverage="0" bottom="0" percent="0" rank="0" text="" dxfId="8">
      <formula>IFERROR(AND(IF(BF12/BF$2*100&lt;Yellowthreshold,1,""),(ColorTable="yes"),IF(BF12&lt;&gt;"",1,0)),"")</formula>
    </cfRule>
    <cfRule type="expression" priority="1632" aboveAverage="0" equalAverage="0" bottom="0" percent="0" rank="0" text="" dxfId="9">
      <formula>IFERROR(AND(IF(BF12/BF$2*100&lt;Greenthreshold,1,""),IF(BF12/BF$2*100&gt;=Yellowthreshold,1,""),(ColorTable="yes"),BF12&lt;&gt;""),"")</formula>
    </cfRule>
    <cfRule type="expression" priority="1633" aboveAverage="0" equalAverage="0" bottom="0" percent="0" rank="0" text="" dxfId="10">
      <formula>IFERROR(AND(IF(BF12/BF$2*100&gt;=Greenthreshold,1,""),(ColorTable="yes")),"")</formula>
    </cfRule>
  </conditionalFormatting>
  <conditionalFormatting sqref="BE33">
    <cfRule type="expression" priority="1634" aboveAverage="0" equalAverage="0" bottom="0" percent="0" rank="0" text="" dxfId="8">
      <formula>IFERROR(AND(IF(BE12/BE$2*100&lt;Yellowthreshold,1,""),(ColorTable="yes"),IF(BE12&lt;&gt;"",1,0)),"")</formula>
    </cfRule>
    <cfRule type="expression" priority="1635" aboveAverage="0" equalAverage="0" bottom="0" percent="0" rank="0" text="" dxfId="9">
      <formula>IFERROR(AND(IF(BE12/BE$2*100&lt;Greenthreshold,1,""),IF(BE12/BE$2*100&gt;=Yellowthreshold,1,""),(ColorTable="yes"),BE12&lt;&gt;""),"")</formula>
    </cfRule>
    <cfRule type="expression" priority="1636" aboveAverage="0" equalAverage="0" bottom="0" percent="0" rank="0" text="" dxfId="10">
      <formula>IFERROR(AND(IF(BE12/BE$2*100&gt;=Greenthreshold,1,""),(ColorTable="yes")),"")</formula>
    </cfRule>
  </conditionalFormatting>
  <conditionalFormatting sqref="BJ33">
    <cfRule type="expression" priority="1637" aboveAverage="0" equalAverage="0" bottom="0" percent="0" rank="0" text="" dxfId="8">
      <formula>IFERROR(AND(IF(BJ12/BJ$2*100&lt;Yellowthreshold,1,""),(ColorTable="yes"),IF(BJ12&lt;&gt;"",1,0)),"")</formula>
    </cfRule>
    <cfRule type="expression" priority="1638" aboveAverage="0" equalAverage="0" bottom="0" percent="0" rank="0" text="" dxfId="9">
      <formula>IFERROR(AND(IF(BJ12/BJ$2*100&lt;Greenthreshold,1,""),IF(BJ12/BJ$2*100&gt;=Yellowthreshold,1,""),(ColorTable="yes"),BJ12&lt;&gt;""),"")</formula>
    </cfRule>
    <cfRule type="expression" priority="1639" aboveAverage="0" equalAverage="0" bottom="0" percent="0" rank="0" text="" dxfId="10">
      <formula>IFERROR(AND(IF(BJ12/BJ$2*100&gt;=Greenthreshold,1,""),(ColorTable="yes")),"")</formula>
    </cfRule>
  </conditionalFormatting>
  <conditionalFormatting sqref="AX19">
    <cfRule type="expression" priority="1640" aboveAverage="0" equalAverage="0" bottom="0" percent="0" rank="0" text="" dxfId="8">
      <formula>IFERROR(AND(IF(AX12/AX$2*100&lt;Yellowthreshold,1,""),(ColorTable="yes"),IF(AX12&lt;&gt;"",1,0)),"")</formula>
    </cfRule>
    <cfRule type="expression" priority="1641" aboveAverage="0" equalAverage="0" bottom="0" percent="0" rank="0" text="" dxfId="9">
      <formula>IFERROR(AND(IF(AX12/AX$2*100&lt;Greenthreshold,1,""),IF(AX12/AX$2*100&gt;=Yellowthreshold,1,""),(ColorTable="yes"),AX12&lt;&gt;""),"")</formula>
    </cfRule>
    <cfRule type="expression" priority="1642" aboveAverage="0" equalAverage="0" bottom="0" percent="0" rank="0" text="" dxfId="10">
      <formula>IFERROR(AND(IF(AX12/AX$2*100&gt;=Greenthreshold,1,""),(ColorTable="yes")),"")</formula>
    </cfRule>
  </conditionalFormatting>
  <conditionalFormatting sqref="BA19">
    <cfRule type="expression" priority="1643" aboveAverage="0" equalAverage="0" bottom="0" percent="0" rank="0" text="" dxfId="8">
      <formula>IFERROR(AND(IF(BA12/BA$2*100&lt;Yellowthreshold,1,""),(ColorTable="yes"),IF(BA12&lt;&gt;"",1,0)),"")</formula>
    </cfRule>
    <cfRule type="expression" priority="1644" aboveAverage="0" equalAverage="0" bottom="0" percent="0" rank="0" text="" dxfId="9">
      <formula>IFERROR(AND(IF(BA12/BA$2*100&lt;Greenthreshold,1,""),IF(BA12/BA$2*100&gt;=Yellowthreshold,1,""),(ColorTable="yes"),BA12&lt;&gt;""),"")</formula>
    </cfRule>
    <cfRule type="expression" priority="1645" aboveAverage="0" equalAverage="0" bottom="0" percent="0" rank="0" text="" dxfId="10">
      <formula>IFERROR(AND(IF(BA12/BA$2*100&gt;=Greenthreshold,1,""),(ColorTable="yes")),"")</formula>
    </cfRule>
  </conditionalFormatting>
  <conditionalFormatting sqref="BB19">
    <cfRule type="expression" priority="1646" aboveAverage="0" equalAverage="0" bottom="0" percent="0" rank="0" text="" dxfId="8">
      <formula>IFERROR(AND(IF(BB12/BB$2*100&lt;Yellowthreshold,1,""),(ColorTable="yes"),IF(BB12&lt;&gt;"",1,0)),"")</formula>
    </cfRule>
    <cfRule type="expression" priority="1647" aboveAverage="0" equalAverage="0" bottom="0" percent="0" rank="0" text="" dxfId="9">
      <formula>IFERROR(AND(IF(BB12/BB$2*100&lt;Greenthreshold,1,""),IF(BB12/BB$2*100&gt;=Yellowthreshold,1,""),(ColorTable="yes"),BB12&lt;&gt;""),"")</formula>
    </cfRule>
    <cfRule type="expression" priority="1648" aboveAverage="0" equalAverage="0" bottom="0" percent="0" rank="0" text="" dxfId="10">
      <formula>IFERROR(AND(IF(BB12/BB$2*100&gt;=Greenthreshold,1,""),(ColorTable="yes")),"")</formula>
    </cfRule>
  </conditionalFormatting>
  <conditionalFormatting sqref="AU19">
    <cfRule type="expression" priority="1649" aboveAverage="0" equalAverage="0" bottom="0" percent="0" rank="0" text="" dxfId="8">
      <formula>IFERROR(AND(IF(AU12/AU$2*100&lt;Yellowthreshold,1,""),(ColorTable="yes"),IF(AU12&lt;&gt;"",1,0)),"")</formula>
    </cfRule>
    <cfRule type="expression" priority="1650" aboveAverage="0" equalAverage="0" bottom="0" percent="0" rank="0" text="" dxfId="9">
      <formula>IFERROR(AND(IF(AU12/AU$2*100&lt;Greenthreshold,1,""),IF(AU12/AU$2*100&gt;=Yellowthreshold,1,""),(ColorTable="yes"),AU12&lt;&gt;""),"")</formula>
    </cfRule>
    <cfRule type="expression" priority="1651" aboveAverage="0" equalAverage="0" bottom="0" percent="0" rank="0" text="" dxfId="10">
      <formula>IFERROR(AND(IF(AU12/AU$2*100&gt;=Greenthreshold,1,""),(ColorTable="yes")),"")</formula>
    </cfRule>
  </conditionalFormatting>
  <conditionalFormatting sqref="AT19">
    <cfRule type="expression" priority="1652" aboveAverage="0" equalAverage="0" bottom="0" percent="0" rank="0" text="" dxfId="8">
      <formula>IFERROR(AND(IF(AT12/AT$2*100&lt;Yellowthreshold,1,""),(ColorTable="yes"),IF(AT12&lt;&gt;"",1,0)),"")</formula>
    </cfRule>
    <cfRule type="expression" priority="1653" aboveAverage="0" equalAverage="0" bottom="0" percent="0" rank="0" text="" dxfId="9">
      <formula>IFERROR(AND(IF(AT12/AT$2*100&lt;Greenthreshold,1,""),IF(AT12/AT$2*100&gt;=Yellowthreshold,1,""),(ColorTable="yes"),AT12&lt;&gt;""),"")</formula>
    </cfRule>
    <cfRule type="expression" priority="1654" aboveAverage="0" equalAverage="0" bottom="0" percent="0" rank="0" text="" dxfId="10">
      <formula>IFERROR(AND(IF(AT12/AT$2*100&gt;=Greenthreshold,1,""),(ColorTable="yes")),"")</formula>
    </cfRule>
  </conditionalFormatting>
  <conditionalFormatting sqref="AV19">
    <cfRule type="expression" priority="1655" aboveAverage="0" equalAverage="0" bottom="0" percent="0" rank="0" text="" dxfId="8">
      <formula>IFERROR(AND(IF(AV12/AV$2*100&lt;Yellowthreshold,1,""),(ColorTable="yes"),IF(AV12&lt;&gt;"",1,0)),"")</formula>
    </cfRule>
    <cfRule type="expression" priority="1656" aboveAverage="0" equalAverage="0" bottom="0" percent="0" rank="0" text="" dxfId="9">
      <formula>IFERROR(AND(IF(AV12/AV$2*100&lt;Greenthreshold,1,""),IF(AV12/AV$2*100&gt;=Yellowthreshold,1,""),(ColorTable="yes"),AV12&lt;&gt;""),"")</formula>
    </cfRule>
    <cfRule type="expression" priority="1657" aboveAverage="0" equalAverage="0" bottom="0" percent="0" rank="0" text="" dxfId="10">
      <formula>IFERROR(AND(IF(AV12/AV$2*100&gt;=Greenthreshold,1,""),(ColorTable="yes")),"")</formula>
    </cfRule>
  </conditionalFormatting>
  <conditionalFormatting sqref="AW19">
    <cfRule type="expression" priority="1658" aboveAverage="0" equalAverage="0" bottom="0" percent="0" rank="0" text="" dxfId="8">
      <formula>IFERROR(AND(IF(AW12/AW$2*100&lt;Yellowthreshold,1,""),(ColorTable="yes"),IF(AW12&lt;&gt;"",1,0)),"")</formula>
    </cfRule>
    <cfRule type="expression" priority="1659" aboveAverage="0" equalAverage="0" bottom="0" percent="0" rank="0" text="" dxfId="9">
      <formula>IFERROR(AND(IF(AW12/AW$2*100&lt;Greenthreshold,1,""),IF(AW12/AW$2*100&gt;=Yellowthreshold,1,""),(ColorTable="yes"),AW12&lt;&gt;""),"")</formula>
    </cfRule>
    <cfRule type="expression" priority="1660" aboveAverage="0" equalAverage="0" bottom="0" percent="0" rank="0" text="" dxfId="10">
      <formula>IFERROR(AND(IF(AW12/AW$2*100&gt;=Greenthreshold,1,""),(ColorTable="yes")),"")</formula>
    </cfRule>
  </conditionalFormatting>
  <conditionalFormatting sqref="AY19">
    <cfRule type="expression" priority="1661" aboveAverage="0" equalAverage="0" bottom="0" percent="0" rank="0" text="" dxfId="8">
      <formula>IFERROR(AND(IF(AY12/AY$2*100&lt;Yellowthreshold,1,""),(ColorTable="yes"),IF(AY12&lt;&gt;"",1,0)),"")</formula>
    </cfRule>
    <cfRule type="expression" priority="1662" aboveAverage="0" equalAverage="0" bottom="0" percent="0" rank="0" text="" dxfId="9">
      <formula>IFERROR(AND(IF(AY12/AY$2*100&lt;Greenthreshold,1,""),IF(AY12/AY$2*100&gt;=Yellowthreshold,1,""),(ColorTable="yes"),AY12&lt;&gt;""),"")</formula>
    </cfRule>
    <cfRule type="expression" priority="1663" aboveAverage="0" equalAverage="0" bottom="0" percent="0" rank="0" text="" dxfId="10">
      <formula>IFERROR(AND(IF(AY12/AY$2*100&gt;=Greenthreshold,1,""),(ColorTable="yes")),"")</formula>
    </cfRule>
  </conditionalFormatting>
  <conditionalFormatting sqref="AZ19">
    <cfRule type="expression" priority="1664" aboveAverage="0" equalAverage="0" bottom="0" percent="0" rank="0" text="" dxfId="8">
      <formula>IFERROR(AND(IF(AZ12/AZ$2*100&lt;Yellowthreshold,1,""),(ColorTable="yes"),IF(AZ12&lt;&gt;"",1,0)),"")</formula>
    </cfRule>
    <cfRule type="expression" priority="1665" aboveAverage="0" equalAverage="0" bottom="0" percent="0" rank="0" text="" dxfId="9">
      <formula>IFERROR(AND(IF(AZ12/AZ$2*100&lt;Greenthreshold,1,""),IF(AZ12/AZ$2*100&gt;=Yellowthreshold,1,""),(ColorTable="yes"),AZ12&lt;&gt;""),"")</formula>
    </cfRule>
    <cfRule type="expression" priority="1666" aboveAverage="0" equalAverage="0" bottom="0" percent="0" rank="0" text="" dxfId="10">
      <formula>IFERROR(AND(IF(AZ12/AZ$2*100&gt;=Greenthreshold,1,""),(ColorTable="yes")),"")</formula>
    </cfRule>
  </conditionalFormatting>
  <conditionalFormatting sqref="BC19">
    <cfRule type="expression" priority="1667" aboveAverage="0" equalAverage="0" bottom="0" percent="0" rank="0" text="" dxfId="8">
      <formula>IFERROR(AND(IF(BC12/BC$2*100&lt;Yellowthreshold,1,""),(ColorTable="yes"),IF(BC12&lt;&gt;"",1,0)),"")</formula>
    </cfRule>
    <cfRule type="expression" priority="1668" aboveAverage="0" equalAverage="0" bottom="0" percent="0" rank="0" text="" dxfId="9">
      <formula>IFERROR(AND(IF(BC12/BC$2*100&lt;Greenthreshold,1,""),IF(BC12/BC$2*100&gt;=Yellowthreshold,1,""),(ColorTable="yes"),BC12&lt;&gt;""),"")</formula>
    </cfRule>
    <cfRule type="expression" priority="1669" aboveAverage="0" equalAverage="0" bottom="0" percent="0" rank="0" text="" dxfId="10">
      <formula>IFERROR(AND(IF(BC12/BC$2*100&gt;=Greenthreshold,1,""),(ColorTable="yes")),"")</formula>
    </cfRule>
  </conditionalFormatting>
  <conditionalFormatting sqref="AX20">
    <cfRule type="expression" priority="1670" aboveAverage="0" equalAverage="0" bottom="0" percent="0" rank="0" text="" dxfId="8">
      <formula>IFERROR(AND(IF(AX12/AX$2*100&lt;Yellowthreshold,1,""),(ColorTable="yes"),IF(AX12&lt;&gt;"",1,0)),"")</formula>
    </cfRule>
    <cfRule type="expression" priority="1671" aboveAverage="0" equalAverage="0" bottom="0" percent="0" rank="0" text="" dxfId="9">
      <formula>IFERROR(AND(IF(AX12/AX$2*100&lt;Greenthreshold,1,""),IF(AX12/AX$2*100&gt;=Yellowthreshold,1,""),(ColorTable="yes"),AX12&lt;&gt;""),"")</formula>
    </cfRule>
    <cfRule type="expression" priority="1672" aboveAverage="0" equalAverage="0" bottom="0" percent="0" rank="0" text="" dxfId="10">
      <formula>IFERROR(AND(IF(AX12/AX$2*100&gt;=Greenthreshold,1,""),(ColorTable="yes")),"")</formula>
    </cfRule>
  </conditionalFormatting>
  <conditionalFormatting sqref="BA20">
    <cfRule type="expression" priority="1673" aboveAverage="0" equalAverage="0" bottom="0" percent="0" rank="0" text="" dxfId="8">
      <formula>IFERROR(AND(IF(BA12/BA$2*100&lt;Yellowthreshold,1,""),(ColorTable="yes"),IF(BA12&lt;&gt;"",1,0)),"")</formula>
    </cfRule>
    <cfRule type="expression" priority="1674" aboveAverage="0" equalAverage="0" bottom="0" percent="0" rank="0" text="" dxfId="9">
      <formula>IFERROR(AND(IF(BA12/BA$2*100&lt;Greenthreshold,1,""),IF(BA12/BA$2*100&gt;=Yellowthreshold,1,""),(ColorTable="yes"),BA12&lt;&gt;""),"")</formula>
    </cfRule>
    <cfRule type="expression" priority="1675" aboveAverage="0" equalAverage="0" bottom="0" percent="0" rank="0" text="" dxfId="10">
      <formula>IFERROR(AND(IF(BA12/BA$2*100&gt;=Greenthreshold,1,""),(ColorTable="yes")),"")</formula>
    </cfRule>
  </conditionalFormatting>
  <conditionalFormatting sqref="BB20">
    <cfRule type="expression" priority="1676" aboveAverage="0" equalAverage="0" bottom="0" percent="0" rank="0" text="" dxfId="8">
      <formula>IFERROR(AND(IF(BB12/BB$2*100&lt;Yellowthreshold,1,""),(ColorTable="yes"),IF(BB12&lt;&gt;"",1,0)),"")</formula>
    </cfRule>
    <cfRule type="expression" priority="1677" aboveAverage="0" equalAverage="0" bottom="0" percent="0" rank="0" text="" dxfId="9">
      <formula>IFERROR(AND(IF(BB12/BB$2*100&lt;Greenthreshold,1,""),IF(BB12/BB$2*100&gt;=Yellowthreshold,1,""),(ColorTable="yes"),BB12&lt;&gt;""),"")</formula>
    </cfRule>
    <cfRule type="expression" priority="1678" aboveAverage="0" equalAverage="0" bottom="0" percent="0" rank="0" text="" dxfId="10">
      <formula>IFERROR(AND(IF(BB12/BB$2*100&gt;=Greenthreshold,1,""),(ColorTable="yes")),"")</formula>
    </cfRule>
  </conditionalFormatting>
  <conditionalFormatting sqref="AU20">
    <cfRule type="expression" priority="1679" aboveAverage="0" equalAverage="0" bottom="0" percent="0" rank="0" text="" dxfId="8">
      <formula>IFERROR(AND(IF(AU12/AU$2*100&lt;Yellowthreshold,1,""),(ColorTable="yes"),IF(AU12&lt;&gt;"",1,0)),"")</formula>
    </cfRule>
    <cfRule type="expression" priority="1680" aboveAverage="0" equalAverage="0" bottom="0" percent="0" rank="0" text="" dxfId="9">
      <formula>IFERROR(AND(IF(AU12/AU$2*100&lt;Greenthreshold,1,""),IF(AU12/AU$2*100&gt;=Yellowthreshold,1,""),(ColorTable="yes"),AU12&lt;&gt;""),"")</formula>
    </cfRule>
    <cfRule type="expression" priority="1681" aboveAverage="0" equalAverage="0" bottom="0" percent="0" rank="0" text="" dxfId="10">
      <formula>IFERROR(AND(IF(AU12/AU$2*100&gt;=Greenthreshold,1,""),(ColorTable="yes")),"")</formula>
    </cfRule>
  </conditionalFormatting>
  <conditionalFormatting sqref="AT20">
    <cfRule type="expression" priority="1682" aboveAverage="0" equalAverage="0" bottom="0" percent="0" rank="0" text="" dxfId="8">
      <formula>IFERROR(AND(IF(AT12/AT$2*100&lt;Yellowthreshold,1,""),(ColorTable="yes"),IF(AT12&lt;&gt;"",1,0)),"")</formula>
    </cfRule>
    <cfRule type="expression" priority="1683" aboveAverage="0" equalAverage="0" bottom="0" percent="0" rank="0" text="" dxfId="9">
      <formula>IFERROR(AND(IF(AT12/AT$2*100&lt;Greenthreshold,1,""),IF(AT12/AT$2*100&gt;=Yellowthreshold,1,""),(ColorTable="yes"),AT12&lt;&gt;""),"")</formula>
    </cfRule>
    <cfRule type="expression" priority="1684" aboveAverage="0" equalAverage="0" bottom="0" percent="0" rank="0" text="" dxfId="10">
      <formula>IFERROR(AND(IF(AT12/AT$2*100&gt;=Greenthreshold,1,""),(ColorTable="yes")),"")</formula>
    </cfRule>
  </conditionalFormatting>
  <conditionalFormatting sqref="AV20">
    <cfRule type="expression" priority="1685" aboveAverage="0" equalAverage="0" bottom="0" percent="0" rank="0" text="" dxfId="8">
      <formula>IFERROR(AND(IF(AV12/AV$2*100&lt;Yellowthreshold,1,""),(ColorTable="yes"),IF(AV12&lt;&gt;"",1,0)),"")</formula>
    </cfRule>
    <cfRule type="expression" priority="1686" aboveAverage="0" equalAverage="0" bottom="0" percent="0" rank="0" text="" dxfId="9">
      <formula>IFERROR(AND(IF(AV12/AV$2*100&lt;Greenthreshold,1,""),IF(AV12/AV$2*100&gt;=Yellowthreshold,1,""),(ColorTable="yes"),AV12&lt;&gt;""),"")</formula>
    </cfRule>
    <cfRule type="expression" priority="1687" aboveAverage="0" equalAverage="0" bottom="0" percent="0" rank="0" text="" dxfId="10">
      <formula>IFERROR(AND(IF(AV12/AV$2*100&gt;=Greenthreshold,1,""),(ColorTable="yes")),"")</formula>
    </cfRule>
  </conditionalFormatting>
  <conditionalFormatting sqref="AW20">
    <cfRule type="expression" priority="1688" aboveAverage="0" equalAverage="0" bottom="0" percent="0" rank="0" text="" dxfId="8">
      <formula>IFERROR(AND(IF(AW12/AW$2*100&lt;Yellowthreshold,1,""),(ColorTable="yes"),IF(AW12&lt;&gt;"",1,0)),"")</formula>
    </cfRule>
    <cfRule type="expression" priority="1689" aboveAverage="0" equalAverage="0" bottom="0" percent="0" rank="0" text="" dxfId="9">
      <formula>IFERROR(AND(IF(AW12/AW$2*100&lt;Greenthreshold,1,""),IF(AW12/AW$2*100&gt;=Yellowthreshold,1,""),(ColorTable="yes"),AW12&lt;&gt;""),"")</formula>
    </cfRule>
    <cfRule type="expression" priority="1690" aboveAverage="0" equalAverage="0" bottom="0" percent="0" rank="0" text="" dxfId="10">
      <formula>IFERROR(AND(IF(AW12/AW$2*100&gt;=Greenthreshold,1,""),(ColorTable="yes")),"")</formula>
    </cfRule>
  </conditionalFormatting>
  <conditionalFormatting sqref="AY20">
    <cfRule type="expression" priority="1691" aboveAverage="0" equalAverage="0" bottom="0" percent="0" rank="0" text="" dxfId="8">
      <formula>IFERROR(AND(IF(AY12/AY$2*100&lt;Yellowthreshold,1,""),(ColorTable="yes"),IF(AY12&lt;&gt;"",1,0)),"")</formula>
    </cfRule>
    <cfRule type="expression" priority="1692" aboveAverage="0" equalAverage="0" bottom="0" percent="0" rank="0" text="" dxfId="9">
      <formula>IFERROR(AND(IF(AY12/AY$2*100&lt;Greenthreshold,1,""),IF(AY12/AY$2*100&gt;=Yellowthreshold,1,""),(ColorTable="yes"),AY12&lt;&gt;""),"")</formula>
    </cfRule>
    <cfRule type="expression" priority="1693" aboveAverage="0" equalAverage="0" bottom="0" percent="0" rank="0" text="" dxfId="10">
      <formula>IFERROR(AND(IF(AY12/AY$2*100&gt;=Greenthreshold,1,""),(ColorTable="yes")),"")</formula>
    </cfRule>
  </conditionalFormatting>
  <conditionalFormatting sqref="AZ20">
    <cfRule type="expression" priority="1694" aboveAverage="0" equalAverage="0" bottom="0" percent="0" rank="0" text="" dxfId="8">
      <formula>IFERROR(AND(IF(AZ12/AZ$2*100&lt;Yellowthreshold,1,""),(ColorTable="yes"),IF(AZ12&lt;&gt;"",1,0)),"")</formula>
    </cfRule>
    <cfRule type="expression" priority="1695" aboveAverage="0" equalAverage="0" bottom="0" percent="0" rank="0" text="" dxfId="9">
      <formula>IFERROR(AND(IF(AZ12/AZ$2*100&lt;Greenthreshold,1,""),IF(AZ12/AZ$2*100&gt;=Yellowthreshold,1,""),(ColorTable="yes"),AZ12&lt;&gt;""),"")</formula>
    </cfRule>
    <cfRule type="expression" priority="1696" aboveAverage="0" equalAverage="0" bottom="0" percent="0" rank="0" text="" dxfId="10">
      <formula>IFERROR(AND(IF(AZ12/AZ$2*100&gt;=Greenthreshold,1,""),(ColorTable="yes")),"")</formula>
    </cfRule>
  </conditionalFormatting>
  <conditionalFormatting sqref="BC20">
    <cfRule type="expression" priority="1697" aboveAverage="0" equalAverage="0" bottom="0" percent="0" rank="0" text="" dxfId="8">
      <formula>IFERROR(AND(IF(BC12/BC$2*100&lt;Yellowthreshold,1,""),(ColorTable="yes"),IF(BC12&lt;&gt;"",1,0)),"")</formula>
    </cfRule>
    <cfRule type="expression" priority="1698" aboveAverage="0" equalAverage="0" bottom="0" percent="0" rank="0" text="" dxfId="9">
      <formula>IFERROR(AND(IF(BC12/BC$2*100&lt;Greenthreshold,1,""),IF(BC12/BC$2*100&gt;=Yellowthreshold,1,""),(ColorTable="yes"),BC12&lt;&gt;""),"")</formula>
    </cfRule>
    <cfRule type="expression" priority="1699" aboveAverage="0" equalAverage="0" bottom="0" percent="0" rank="0" text="" dxfId="10">
      <formula>IFERROR(AND(IF(BC12/BC$2*100&gt;=Greenthreshold,1,""),(ColorTable="yes")),"")</formula>
    </cfRule>
  </conditionalFormatting>
  <conditionalFormatting sqref="AN29">
    <cfRule type="expression" priority="1700" aboveAverage="0" equalAverage="0" bottom="0" percent="0" rank="0" text="" dxfId="8">
      <formula>IFERROR(AND(IF(AN12/AN$2*100&lt;Yellowthreshold,1,""),(ColorTable="yes"),IF(AN12&lt;&gt;"",1,0)),"")</formula>
    </cfRule>
    <cfRule type="expression" priority="1701" aboveAverage="0" equalAverage="0" bottom="0" percent="0" rank="0" text="" dxfId="9">
      <formula>IFERROR(AND(IF(AN12/AN$2*100&lt;Greenthreshold,1,""),IF(AN12/AN$2*100&gt;=Yellowthreshold,1,""),(ColorTable="yes"),AN12&lt;&gt;""),"")</formula>
    </cfRule>
    <cfRule type="expression" priority="1702" aboveAverage="0" equalAverage="0" bottom="0" percent="0" rank="0" text="" dxfId="10">
      <formula>IFERROR(AND(IF(AN12/AN$2*100&gt;=Greenthreshold,1,""),(ColorTable="yes")),"")</formula>
    </cfRule>
  </conditionalFormatting>
  <conditionalFormatting sqref="AO29">
    <cfRule type="expression" priority="1703" aboveAverage="0" equalAverage="0" bottom="0" percent="0" rank="0" text="" dxfId="8">
      <formula>IFERROR(AND(IF(AO12/AO$2*100&lt;Yellowthreshold,1,""),(ColorTable="yes"),IF(AO12&lt;&gt;"",1,0)),"")</formula>
    </cfRule>
    <cfRule type="expression" priority="1704" aboveAverage="0" equalAverage="0" bottom="0" percent="0" rank="0" text="" dxfId="9">
      <formula>IFERROR(AND(IF(AO12/AO$2*100&lt;Greenthreshold,1,""),IF(AO12/AO$2*100&gt;=Yellowthreshold,1,""),(ColorTable="yes"),AO12&lt;&gt;""),"")</formula>
    </cfRule>
    <cfRule type="expression" priority="1705" aboveAverage="0" equalAverage="0" bottom="0" percent="0" rank="0" text="" dxfId="10">
      <formula>IFERROR(AND(IF(AO12/AO$2*100&gt;=Greenthreshold,1,""),(ColorTable="yes")),"")</formula>
    </cfRule>
  </conditionalFormatting>
  <conditionalFormatting sqref="AQ29">
    <cfRule type="expression" priority="1706" aboveAverage="0" equalAverage="0" bottom="0" percent="0" rank="0" text="" dxfId="8">
      <formula>IFERROR(AND(IF(AQ12/AQ$2*100&lt;Yellowthreshold,1,""),(ColorTable="yes"),IF(AQ12&lt;&gt;"",1,0)),"")</formula>
    </cfRule>
    <cfRule type="expression" priority="1707" aboveAverage="0" equalAverage="0" bottom="0" percent="0" rank="0" text="" dxfId="9">
      <formula>IFERROR(AND(IF(AQ12/AQ$2*100&lt;Greenthreshold,1,""),IF(AQ12/AQ$2*100&gt;=Yellowthreshold,1,""),(ColorTable="yes"),AQ12&lt;&gt;""),"")</formula>
    </cfRule>
    <cfRule type="expression" priority="1708" aboveAverage="0" equalAverage="0" bottom="0" percent="0" rank="0" text="" dxfId="10">
      <formula>IFERROR(AND(IF(AQ12/AQ$2*100&gt;=Greenthreshold,1,""),(ColorTable="yes")),"")</formula>
    </cfRule>
  </conditionalFormatting>
  <conditionalFormatting sqref="AS29">
    <cfRule type="expression" priority="1709" aboveAverage="0" equalAverage="0" bottom="0" percent="0" rank="0" text="" dxfId="8">
      <formula>IFERROR(AND(IF(AS12/AS$2*100&lt;Yellowthreshold,1,""),(ColorTable="yes"),IF(AS12&lt;&gt;"",1,0)),"")</formula>
    </cfRule>
    <cfRule type="expression" priority="1710" aboveAverage="0" equalAverage="0" bottom="0" percent="0" rank="0" text="" dxfId="9">
      <formula>IFERROR(AND(IF(AS12/AS$2*100&lt;Greenthreshold,1,""),IF(AS12/AS$2*100&gt;=Yellowthreshold,1,""),(ColorTable="yes"),AS12&lt;&gt;""),"")</formula>
    </cfRule>
    <cfRule type="expression" priority="1711" aboveAverage="0" equalAverage="0" bottom="0" percent="0" rank="0" text="" dxfId="10">
      <formula>IFERROR(AND(IF(AS12/AS$2*100&gt;=Greenthreshold,1,""),(ColorTable="yes")),"")</formula>
    </cfRule>
  </conditionalFormatting>
  <conditionalFormatting sqref="AP29">
    <cfRule type="expression" priority="1712" aboveAverage="0" equalAverage="0" bottom="0" percent="0" rank="0" text="" dxfId="8">
      <formula>IFERROR(AND(IF(AP12/AP$2*100&lt;Yellowthreshold,1,""),(ColorTable="yes"),IF(AP12&lt;&gt;"",1,0)),"")</formula>
    </cfRule>
    <cfRule type="expression" priority="1713" aboveAverage="0" equalAverage="0" bottom="0" percent="0" rank="0" text="" dxfId="9">
      <formula>IFERROR(AND(IF(AP12/AP$2*100&lt;Greenthreshold,1,""),IF(AP12/AP$2*100&gt;=Yellowthreshold,1,""),(ColorTable="yes"),AP12&lt;&gt;""),"")</formula>
    </cfRule>
    <cfRule type="expression" priority="1714" aboveAverage="0" equalAverage="0" bottom="0" percent="0" rank="0" text="" dxfId="10">
      <formula>IFERROR(AND(IF(AP12/AP$2*100&gt;=Greenthreshold,1,""),(ColorTable="yes")),"")</formula>
    </cfRule>
  </conditionalFormatting>
  <conditionalFormatting sqref="AR29">
    <cfRule type="expression" priority="1715" aboveAverage="0" equalAverage="0" bottom="0" percent="0" rank="0" text="" dxfId="8">
      <formula>IFERROR(AND(IF(AR12/AR$2*100&lt;Yellowthreshold,1,""),(ColorTable="yes"),IF(AR12&lt;&gt;"",1,0)),"")</formula>
    </cfRule>
    <cfRule type="expression" priority="1716" aboveAverage="0" equalAverage="0" bottom="0" percent="0" rank="0" text="" dxfId="9">
      <formula>IFERROR(AND(IF(AR12/AR$2*100&lt;Greenthreshold,1,""),IF(AR12/AR$2*100&gt;=Yellowthreshold,1,""),(ColorTable="yes"),AR12&lt;&gt;""),"")</formula>
    </cfRule>
    <cfRule type="expression" priority="1717" aboveAverage="0" equalAverage="0" bottom="0" percent="0" rank="0" text="" dxfId="10">
      <formula>IFERROR(AND(IF(AR12/AR$2*100&gt;=Greenthreshold,1,""),(ColorTable="yes")),"")</formula>
    </cfRule>
  </conditionalFormatting>
  <dataValidations count="8">
    <dataValidation allowBlank="true" error="These cells were not made to be reference to anything. You can add stuff if you'd like; else just hit cancel. =)" errorTitle="Hmm" operator="equal" prompt="Go ahead and add numbe" promptTitle="Data Hesre?" showDropDown="false" showErrorMessage="true" showInputMessage="false" sqref="C1:L4" type="none">
      <formula1>0</formula1>
      <formula2>0</formula2>
    </dataValidation>
    <dataValidation allowBlank="true" error="You want the assessment type names to be *perfectly* consistent.&#10;&#10;Tip: Use the in-cell dropdown&#10;&#10;Did you want to customize the assessment types names? &#10;Then edit the assessment type names starting in cell M11" errorTitle="Use Consistent Names Here" operator="equal" showDropDown="false" showErrorMessage="true" showInputMessage="true" sqref="S1:BK1" type="list">
      <formula1>$M$11:$R$11</formula1>
      <formula2>0</formula2>
    </dataValidation>
    <dataValidation allowBlank="true" error="Please enter &quot;Grade&quot;, &quot;Mastery&quot;, or &quot;Helper&quot;.&#10;&#10;These categories help to calculate summary information." errorTitle="Invalid Category" operator="equal" showDropDown="false" showErrorMessage="true" showInputMessage="true" sqref="S2:BK2" type="none">
      <formula1>0</formula1>
      <formula2>0</formula2>
    </dataValidation>
    <dataValidation allowBlank="true" operator="equal" showDropDown="false" showErrorMessage="true" showInputMessage="false" sqref="M3" type="none">
      <formula1>0</formula1>
      <formula2>0</formula2>
    </dataValidation>
    <dataValidation allowBlank="true" operator="equal" prompt="Generally leave at 100%, but you can make an assignment effectively worth more points.&#10;For instance, if a student earned 8 out of 10 points, a point multipler of 200% would make it this count as 16 out of 20 points." promptTitle="Point Multiplier" showDropDown="false" showErrorMessage="true" showInputMessage="true" sqref="S3:BK3" type="none">
      <formula1>0</formula1>
      <formula2>0</formula2>
    </dataValidation>
    <dataValidation allowBlank="true" operator="equal" prompt="Enter the percent of the running average you want to be from this assessment type (Ex: Homework could be 10%)" promptTitle="Assessment Type Percent" showDropDown="false" showErrorMessage="true" showInputMessage="false" sqref="M4:R4" type="none">
      <formula1>0</formula1>
      <formula2>0</formula2>
    </dataValidation>
    <dataValidation allowBlank="true" operator="equal" prompt="You can find this on the Options and Things to Try sheet.&#10;Note: the ranges for the sparklines charts are separate and are hidden in rows 6-10." promptTitle="Editing the letter grade ranges" showDropDown="false" showErrorMessage="false" showInputMessage="true" sqref="L11:L36" type="none">
      <formula1>0</formula1>
      <formula2>0</formula2>
    </dataValidation>
    <dataValidation allowBlank="true" operator="equal" prompt="These cells are not for typing in scores. Instead these are averages calculated from the assignments to the right." promptTitle="Averages By Assessment Type" showDropDown="false" showErrorMessage="true" showInputMessage="true" sqref="M12:R3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sheetPr filterMode="false">
    <tabColor rgb="FF808080"/>
    <pageSetUpPr fitToPage="false"/>
  </sheetPr>
  <dimension ref="A1:D61"/>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cols>
    <col collapsed="false" hidden="false" max="1" min="1" style="0" width="20.4615384615385"/>
    <col collapsed="false" hidden="false" max="2" min="2" style="0" width="9.96356275303644"/>
    <col collapsed="false" hidden="false" max="3" min="3" style="0" width="8.67611336032389"/>
    <col collapsed="false" hidden="false" max="4" min="4" style="0" width="72.7327935222672"/>
    <col collapsed="false" hidden="false" max="1025" min="5" style="0" width="8.57085020242915"/>
  </cols>
  <sheetData>
    <row r="1" customFormat="false" ht="23.25" hidden="false" customHeight="false" outlineLevel="0" collapsed="false">
      <c r="A1" s="65" t="s">
        <v>100</v>
      </c>
      <c r="B1" s="65"/>
      <c r="C1" s="65"/>
      <c r="D1" s="65"/>
    </row>
    <row r="3" customFormat="false" ht="15" hidden="false" customHeight="false" outlineLevel="0" collapsed="false">
      <c r="A3" s="66" t="s">
        <v>101</v>
      </c>
      <c r="B3" s="67"/>
      <c r="C3" s="67"/>
      <c r="D3" s="67"/>
    </row>
    <row r="4" customFormat="false" ht="15" hidden="false" customHeight="true" outlineLevel="0" collapsed="false">
      <c r="A4" s="68" t="s">
        <v>102</v>
      </c>
      <c r="B4" s="68"/>
      <c r="C4" s="68"/>
      <c r="D4" s="67"/>
    </row>
    <row r="5" customFormat="false" ht="15" hidden="false" customHeight="false" outlineLevel="0" collapsed="false">
      <c r="A5" s="68"/>
      <c r="B5" s="68"/>
      <c r="C5" s="68"/>
      <c r="D5" s="67"/>
    </row>
    <row r="6" customFormat="false" ht="15" hidden="false" customHeight="false" outlineLevel="0" collapsed="false">
      <c r="A6" s="68"/>
      <c r="B6" s="68"/>
      <c r="C6" s="68"/>
      <c r="D6" s="67"/>
    </row>
    <row r="7" customFormat="false" ht="15" hidden="false" customHeight="false" outlineLevel="0" collapsed="false">
      <c r="A7" s="68"/>
      <c r="B7" s="68"/>
      <c r="C7" s="68"/>
      <c r="D7" s="67"/>
    </row>
    <row r="8" customFormat="false" ht="15" hidden="false" customHeight="false" outlineLevel="0" collapsed="false">
      <c r="A8" s="68"/>
      <c r="B8" s="68"/>
      <c r="C8" s="68"/>
      <c r="D8" s="67"/>
    </row>
    <row r="9" customFormat="false" ht="15" hidden="false" customHeight="false" outlineLevel="0" collapsed="false">
      <c r="A9" s="68"/>
      <c r="B9" s="68"/>
      <c r="C9" s="68"/>
      <c r="D9" s="67"/>
    </row>
    <row r="10" customFormat="false" ht="15" hidden="false" customHeight="false" outlineLevel="0" collapsed="false">
      <c r="A10" s="68"/>
      <c r="B10" s="68"/>
      <c r="C10" s="68"/>
      <c r="D10" s="67"/>
    </row>
    <row r="11" customFormat="false" ht="15" hidden="false" customHeight="false" outlineLevel="0" collapsed="false">
      <c r="A11" s="68"/>
      <c r="B11" s="68"/>
      <c r="C11" s="68"/>
      <c r="D11" s="67"/>
    </row>
    <row r="12" customFormat="false" ht="15" hidden="false" customHeight="false" outlineLevel="0" collapsed="false">
      <c r="A12" s="68"/>
      <c r="B12" s="68"/>
      <c r="C12" s="68"/>
      <c r="D12" s="67"/>
    </row>
    <row r="13" customFormat="false" ht="15" hidden="false" customHeight="false" outlineLevel="0" collapsed="false">
      <c r="A13" s="68"/>
      <c r="B13" s="68"/>
      <c r="C13" s="68"/>
      <c r="D13" s="67"/>
    </row>
    <row r="14" customFormat="false" ht="15" hidden="false" customHeight="false" outlineLevel="0" collapsed="false">
      <c r="A14" s="68"/>
      <c r="B14" s="68"/>
      <c r="C14" s="68"/>
      <c r="D14" s="67"/>
    </row>
    <row r="15" customFormat="false" ht="15" hidden="false" customHeight="false" outlineLevel="0" collapsed="false">
      <c r="A15" s="68"/>
      <c r="B15" s="68"/>
      <c r="C15" s="68"/>
      <c r="D15" s="67"/>
    </row>
    <row r="16" customFormat="false" ht="15" hidden="false" customHeight="false" outlineLevel="0" collapsed="false">
      <c r="A16" s="69"/>
      <c r="B16" s="69"/>
      <c r="C16" s="69"/>
      <c r="D16" s="67"/>
    </row>
    <row r="18" customFormat="false" ht="15" hidden="false" customHeight="false" outlineLevel="0" collapsed="false">
      <c r="A18" s="66" t="s">
        <v>103</v>
      </c>
      <c r="B18" s="67"/>
      <c r="C18" s="67"/>
      <c r="D18" s="67"/>
    </row>
    <row r="19" customFormat="false" ht="15" hidden="false" customHeight="true" outlineLevel="0" collapsed="false">
      <c r="A19" s="70" t="s">
        <v>104</v>
      </c>
      <c r="B19" s="70" t="s">
        <v>105</v>
      </c>
      <c r="C19" s="70" t="s">
        <v>106</v>
      </c>
      <c r="D19" s="71" t="s">
        <v>107</v>
      </c>
    </row>
    <row r="20" customFormat="false" ht="15" hidden="false" customHeight="false" outlineLevel="0" collapsed="false">
      <c r="A20" s="0" t="n">
        <v>0</v>
      </c>
      <c r="B20" s="0" t="s">
        <v>108</v>
      </c>
      <c r="C20" s="0" t="n">
        <f aca="false">COUNTIF('Data Entry'!$L$12:$L$36,'Options and Things to Try'!$B20)</f>
        <v>0</v>
      </c>
      <c r="D20" s="71"/>
    </row>
    <row r="21" customFormat="false" ht="15" hidden="false" customHeight="false" outlineLevel="0" collapsed="false">
      <c r="A21" s="0" t="n">
        <v>60</v>
      </c>
      <c r="B21" s="0" t="s">
        <v>13</v>
      </c>
      <c r="C21" s="0" t="n">
        <f aca="false">COUNTIF('Data Entry'!$L$12:$L$36,'Options and Things to Try'!$B21)</f>
        <v>0</v>
      </c>
      <c r="D21" s="71"/>
    </row>
    <row r="22" customFormat="false" ht="15" hidden="false" customHeight="false" outlineLevel="0" collapsed="false">
      <c r="A22" s="0" t="n">
        <v>64</v>
      </c>
      <c r="B22" s="0" t="s">
        <v>109</v>
      </c>
      <c r="C22" s="0" t="n">
        <f aca="false">COUNTIF('Data Entry'!$L$12:$L$36,'Options and Things to Try'!$B22)</f>
        <v>0</v>
      </c>
      <c r="D22" s="71"/>
    </row>
    <row r="23" customFormat="false" ht="15" hidden="false" customHeight="false" outlineLevel="0" collapsed="false">
      <c r="A23" s="0" t="n">
        <v>67</v>
      </c>
      <c r="B23" s="0" t="s">
        <v>110</v>
      </c>
      <c r="C23" s="0" t="n">
        <f aca="false">COUNTIF('Data Entry'!$L$12:$L$36,'Options and Things to Try'!$B23)</f>
        <v>0</v>
      </c>
      <c r="D23" s="71"/>
    </row>
    <row r="24" customFormat="false" ht="14.25" hidden="false" customHeight="true" outlineLevel="0" collapsed="false">
      <c r="A24" s="0" t="n">
        <v>70</v>
      </c>
      <c r="B24" s="0" t="s">
        <v>12</v>
      </c>
      <c r="C24" s="0" t="n">
        <f aca="false">COUNTIF('Data Entry'!$L$12:$L$36,'Options and Things to Try'!$B24)</f>
        <v>0</v>
      </c>
      <c r="D24" s="71"/>
    </row>
    <row r="25" customFormat="false" ht="15" hidden="false" customHeight="false" outlineLevel="0" collapsed="false">
      <c r="A25" s="0" t="n">
        <v>73</v>
      </c>
      <c r="B25" s="0" t="s">
        <v>111</v>
      </c>
      <c r="C25" s="0" t="n">
        <f aca="false">COUNTIF('Data Entry'!$L$12:$L$36,'Options and Things to Try'!$B25)</f>
        <v>0</v>
      </c>
      <c r="D25" s="71"/>
    </row>
    <row r="26" customFormat="false" ht="15" hidden="false" customHeight="false" outlineLevel="0" collapsed="false">
      <c r="A26" s="0" t="n">
        <v>76</v>
      </c>
      <c r="B26" s="0" t="s">
        <v>112</v>
      </c>
      <c r="C26" s="0" t="n">
        <f aca="false">COUNTIF('Data Entry'!$L$12:$L$36,'Options and Things to Try'!$B26)</f>
        <v>5</v>
      </c>
      <c r="D26" s="71"/>
    </row>
    <row r="27" customFormat="false" ht="15" hidden="false" customHeight="false" outlineLevel="0" collapsed="false">
      <c r="A27" s="0" t="n">
        <v>80</v>
      </c>
      <c r="B27" s="0" t="s">
        <v>11</v>
      </c>
      <c r="C27" s="0" t="n">
        <f aca="false">COUNTIF('Data Entry'!$L$12:$L$36,'Options and Things to Try'!$B27)</f>
        <v>4</v>
      </c>
      <c r="D27" s="71"/>
    </row>
    <row r="28" customFormat="false" ht="15" hidden="false" customHeight="false" outlineLevel="0" collapsed="false">
      <c r="A28" s="0" t="n">
        <v>83</v>
      </c>
      <c r="B28" s="0" t="s">
        <v>113</v>
      </c>
      <c r="C28" s="0" t="n">
        <f aca="false">COUNTIF('Data Entry'!$L$12:$L$36,'Options and Things to Try'!$B28)</f>
        <v>4</v>
      </c>
      <c r="D28" s="71"/>
    </row>
    <row r="29" customFormat="false" ht="15" hidden="false" customHeight="false" outlineLevel="0" collapsed="false">
      <c r="A29" s="0" t="n">
        <v>86</v>
      </c>
      <c r="B29" s="0" t="s">
        <v>114</v>
      </c>
      <c r="C29" s="0" t="n">
        <f aca="false">COUNTIF('Data Entry'!$L$12:$L$36,'Options and Things to Try'!$B29)</f>
        <v>4</v>
      </c>
      <c r="D29" s="71"/>
    </row>
    <row r="30" customFormat="false" ht="15" hidden="false" customHeight="false" outlineLevel="0" collapsed="false">
      <c r="A30" s="0" t="n">
        <v>90</v>
      </c>
      <c r="B30" s="0" t="s">
        <v>10</v>
      </c>
      <c r="C30" s="0" t="n">
        <f aca="false">COUNTIF('Data Entry'!$L$12:$L$36,'Options and Things to Try'!$B30)</f>
        <v>4</v>
      </c>
      <c r="D30" s="71"/>
    </row>
    <row r="31" customFormat="false" ht="15" hidden="false" customHeight="false" outlineLevel="0" collapsed="false">
      <c r="A31" s="0" t="n">
        <v>94</v>
      </c>
      <c r="B31" s="0" t="s">
        <v>115</v>
      </c>
      <c r="C31" s="0" t="n">
        <f aca="false">COUNTIF('Data Entry'!$L$12:$L$36,'Options and Things to Try'!$B31)</f>
        <v>3</v>
      </c>
      <c r="D31" s="71"/>
    </row>
    <row r="32" customFormat="false" ht="15" hidden="false" customHeight="false" outlineLevel="0" collapsed="false">
      <c r="A32" s="0" t="n">
        <v>96</v>
      </c>
      <c r="B32" s="0" t="s">
        <v>116</v>
      </c>
      <c r="C32" s="0" t="n">
        <f aca="false">COUNTIF('Data Entry'!$L$12:$L$36,'Options and Things to Try'!$B32)</f>
        <v>1</v>
      </c>
      <c r="D32" s="71"/>
    </row>
    <row r="33" customFormat="false" ht="15" hidden="false" customHeight="false" outlineLevel="0" collapsed="false">
      <c r="A33" s="67"/>
      <c r="B33" s="67"/>
      <c r="C33" s="67"/>
      <c r="D33" s="67"/>
    </row>
    <row r="35" customFormat="false" ht="15" hidden="false" customHeight="false" outlineLevel="0" collapsed="false">
      <c r="A35" s="72" t="s">
        <v>117</v>
      </c>
      <c r="B35" s="67"/>
      <c r="C35" s="67"/>
      <c r="D35" s="67"/>
    </row>
    <row r="36" customFormat="false" ht="15" hidden="false" customHeight="false" outlineLevel="0" collapsed="false">
      <c r="A36" s="67" t="s">
        <v>118</v>
      </c>
      <c r="B36" s="73" t="s">
        <v>119</v>
      </c>
      <c r="C36" s="74" t="n">
        <f aca="false">IF(B36="Yes",1,0)</f>
        <v>1</v>
      </c>
      <c r="D36" s="75" t="str">
        <f aca="false">IF(ColorTable="Yes","Use colors inside the table using the following color thresholds","Do not use colors inside the table")</f>
        <v>Use colors inside the table using the following color thresholds</v>
      </c>
    </row>
    <row r="37" customFormat="false" ht="15" hidden="false" customHeight="false" outlineLevel="0" collapsed="false">
      <c r="A37" s="67" t="s">
        <v>120</v>
      </c>
      <c r="B37" s="76" t="n">
        <v>85</v>
      </c>
      <c r="C37" s="67"/>
      <c r="D37" s="75" t="str">
        <f aca="false">CONCATENATE("Color grades ",Greenthreshold,"% or higher green")</f>
        <v>Color grades 85% or higher green</v>
      </c>
    </row>
    <row r="38" customFormat="false" ht="15" hidden="false" customHeight="false" outlineLevel="0" collapsed="false">
      <c r="A38" s="67" t="s">
        <v>121</v>
      </c>
      <c r="B38" s="76" t="n">
        <v>0</v>
      </c>
      <c r="C38" s="67"/>
      <c r="D38" s="75" t="str">
        <f aca="false">CONCATENATE("Color grades ",Yellowthreshold,"%  to ",Greenthreshold,"% yellow, and below ",Yellowthreshold,"% red")</f>
        <v>Color grades 0%  to 85% yellow, and below 0% red</v>
      </c>
    </row>
    <row r="39" customFormat="false" ht="15" hidden="false" customHeight="false" outlineLevel="0" collapsed="false">
      <c r="D39" s="77"/>
    </row>
    <row r="40" customFormat="false" ht="15" hidden="false" customHeight="false" outlineLevel="0" collapsed="false">
      <c r="D40" s="77"/>
    </row>
    <row r="41" customFormat="false" ht="15" hidden="false" customHeight="false" outlineLevel="0" collapsed="false">
      <c r="D41" s="77"/>
    </row>
    <row r="42" customFormat="false" ht="15" hidden="false" customHeight="false" outlineLevel="0" collapsed="false">
      <c r="A42" s="72" t="s">
        <v>122</v>
      </c>
      <c r="B42" s="67"/>
      <c r="C42" s="67"/>
      <c r="D42" s="67"/>
    </row>
    <row r="43" customFormat="false" ht="15" hidden="false" customHeight="false" outlineLevel="0" collapsed="false">
      <c r="A43" s="67" t="s">
        <v>123</v>
      </c>
      <c r="B43" s="78" t="s">
        <v>124</v>
      </c>
      <c r="C43" s="74" t="n">
        <f aca="false">IF(B43="Tried It",1,0)</f>
        <v>0</v>
      </c>
      <c r="D43" s="75" t="str">
        <f aca="false">IF(B43="Not Yet","Change Excel's main settings to autosave every 3-5 minutes","Perfect! Also remember to backup")</f>
        <v>Change Excel's main settings to autosave every 3-5 minutes</v>
      </c>
    </row>
    <row r="44" customFormat="false" ht="15" hidden="false" customHeight="false" outlineLevel="0" collapsed="false">
      <c r="A44" s="67" t="s">
        <v>125</v>
      </c>
      <c r="B44" s="78" t="s">
        <v>124</v>
      </c>
      <c r="C44" s="74" t="n">
        <f aca="false">IF(B44="Tried It",1,0)</f>
        <v>0</v>
      </c>
      <c r="D44" s="75" t="str">
        <f aca="false">IF(B44="Not Yet","Click in the table, and under table options in the ribbon, click total row","Perfect! You can add additional 'total rows' using formulas.")</f>
        <v>Click in the table, and under table options in the ribbon, click total row</v>
      </c>
    </row>
    <row r="45" customFormat="false" ht="15" hidden="false" customHeight="false" outlineLevel="0" collapsed="false">
      <c r="A45" s="67" t="s">
        <v>126</v>
      </c>
      <c r="B45" s="78" t="s">
        <v>124</v>
      </c>
      <c r="C45" s="74" t="n">
        <f aca="false">IF(B45="Tried It",1,0)</f>
        <v>0</v>
      </c>
      <c r="D45" s="75" t="str">
        <f aca="false">IF(B45="Not Yet","Click on the plus box above column K","Perfect! Now you can graph data based on subgroups of students")</f>
        <v>Click on the plus box above column K</v>
      </c>
    </row>
    <row r="46" customFormat="false" ht="15" hidden="false" customHeight="false" outlineLevel="0" collapsed="false">
      <c r="A46" s="67" t="s">
        <v>127</v>
      </c>
      <c r="B46" s="78" t="s">
        <v>124</v>
      </c>
      <c r="C46" s="74" t="n">
        <f aca="false">IF(B46="Tried It",1,0)</f>
        <v>0</v>
      </c>
      <c r="D46" s="75" t="str">
        <f aca="false">IF(B46="Not Yet","Click on the dropdown boxes in the header row of the main table","Perfect! Consider sorting by score or filtering by class.")</f>
        <v>Click on the dropdown boxes in the header row of the main table</v>
      </c>
    </row>
    <row r="47" customFormat="false" ht="15" hidden="false" customHeight="false" outlineLevel="0" collapsed="false">
      <c r="A47" s="67" t="s">
        <v>128</v>
      </c>
      <c r="B47" s="78" t="s">
        <v>124</v>
      </c>
      <c r="C47" s="74" t="n">
        <f aca="false">IF(B47="Tried It",1,0)</f>
        <v>0</v>
      </c>
      <c r="D47" s="75" t="str">
        <f aca="false">IF(B47="Not Yet","Helper columns are useful for retakes, notes, and curving grades","Simply weight a column by 0%. To curve: use a formula in an adjacent column")</f>
        <v>Helper columns are useful for retakes, notes, and curving grades</v>
      </c>
    </row>
    <row r="48" customFormat="false" ht="15" hidden="false" customHeight="false" outlineLevel="0" collapsed="false">
      <c r="A48" s="67" t="s">
        <v>129</v>
      </c>
      <c r="B48" s="78" t="s">
        <v>124</v>
      </c>
      <c r="C48" s="74" t="n">
        <f aca="false">IF(B48="Tried It",1,0)</f>
        <v>0</v>
      </c>
      <c r="D48" s="75" t="str">
        <f aca="false">IF(B48="Not Yet","Use zero points and say 100% weight","Perfect! They'll appreciate it")</f>
        <v>Use zero points and say 100% weight</v>
      </c>
    </row>
    <row r="49" customFormat="false" ht="15" hidden="false" customHeight="false" outlineLevel="0" collapsed="false">
      <c r="A49" s="67" t="s">
        <v>130</v>
      </c>
      <c r="B49" s="78" t="s">
        <v>124</v>
      </c>
      <c r="C49" s="74" t="n">
        <f aca="false">IF(B49="Tried It",1,0)</f>
        <v>0</v>
      </c>
      <c r="D49" s="75" t="str">
        <f aca="false">IF(B49="Tried it","*Unhide* the Absences sheet by right clicking on the sheet tabs","This is completely optional, but a hidden sheet is built in")</f>
        <v>This is completely optional, but a hidden sheet is built in</v>
      </c>
    </row>
    <row r="50" customFormat="false" ht="15" hidden="false" customHeight="false" outlineLevel="0" collapsed="false">
      <c r="A50" s="67" t="s">
        <v>131</v>
      </c>
      <c r="B50" s="78" t="s">
        <v>124</v>
      </c>
      <c r="C50" s="74" t="n">
        <f aca="false">IF(B50="Tried It",1,0)</f>
        <v>0</v>
      </c>
      <c r="D50" s="75" t="str">
        <f aca="false">IF(B50="Not Yet","Under Page Layout in the ribbon, change the color scheme","Cool! Hope you like the new colors")</f>
        <v>Under Page Layout in the ribbon, change the color scheme</v>
      </c>
    </row>
    <row r="51" customFormat="false" ht="15" hidden="false" customHeight="false" outlineLevel="0" collapsed="false">
      <c r="A51" s="67" t="s">
        <v>132</v>
      </c>
      <c r="B51" s="78" t="s">
        <v>124</v>
      </c>
      <c r="C51" s="74" t="n">
        <f aca="false">IF(B51="Tried It",1,0)</f>
        <v>0</v>
      </c>
      <c r="D51" s="75" t="str">
        <f aca="true">IFERROR(IF(INFO("release")&lt;13,"Note: the sparkline graphs only show in Excel 2010 or above",IF(B51="Not Yet","Change the 'sparkline' histogram ranges","Set the grade cutoffs in the table above, then see B6:B10 on the Data Entry sheet")),IF(B51="Not Yet","Change the 'sparkline' histogram ranges","Set the grade cutoffs in the table above, then see B6:B10 on the Data Entry sheet"))</f>
        <v>Change the 'sparkline' histogram ranges</v>
      </c>
    </row>
    <row r="52" customFormat="false" ht="15" hidden="false" customHeight="false" outlineLevel="0" collapsed="false">
      <c r="A52" s="67" t="s">
        <v>133</v>
      </c>
      <c r="B52" s="78" t="s">
        <v>124</v>
      </c>
      <c r="C52" s="74" t="n">
        <f aca="false">IF(B52="Tried It",1,0)</f>
        <v>0</v>
      </c>
      <c r="D52" s="75" t="str">
        <f aca="false">IF(B52="Not Yet","Type Excused in one of the assignment scores","This will excuse this assignment within the assignment type for the student")</f>
        <v>Type Excused in one of the assignment scores</v>
      </c>
    </row>
    <row r="53" customFormat="false" ht="15" hidden="false" customHeight="false" outlineLevel="0" collapsed="false">
      <c r="A53" s="67" t="s">
        <v>134</v>
      </c>
      <c r="B53" s="78" t="s">
        <v>124</v>
      </c>
      <c r="C53" s="74" t="n">
        <f aca="false">IF(B53="Tried It",1,0)</f>
        <v>0</v>
      </c>
      <c r="D53" s="75" t="str">
        <f aca="false">IF(B53="Not Yet","Double click on the ribbon tab title like 'HOME' for the ribbon to hide","Double clicking again brings it back")</f>
        <v>Double click on the ribbon tab title like 'HOME' for the ribbon to hide</v>
      </c>
    </row>
    <row r="54" customFormat="false" ht="15" hidden="false" customHeight="false" outlineLevel="0" collapsed="false">
      <c r="A54" s="67" t="s">
        <v>135</v>
      </c>
      <c r="B54" s="78" t="s">
        <v>124</v>
      </c>
      <c r="C54" s="74" t="n">
        <f aca="false">IF(B54="Tried It",1,0)</f>
        <v>0</v>
      </c>
      <c r="D54" s="75" t="str">
        <f aca="false">IF(B54="Not Yet","If you have another marking period, save a new copy of this gradebook","And remember to back up your gradebooks")</f>
        <v>If you have another marking period, save a new copy of this gradebook</v>
      </c>
    </row>
    <row r="56" customFormat="false" ht="15" hidden="false" customHeight="false" outlineLevel="0" collapsed="false">
      <c r="A56" s="66" t="s">
        <v>136</v>
      </c>
      <c r="B56" s="67"/>
      <c r="C56" s="67"/>
      <c r="D56" s="67"/>
    </row>
    <row r="57" customFormat="false" ht="15" hidden="false" customHeight="false" outlineLevel="0" collapsed="false">
      <c r="A57" s="67" t="s">
        <v>137</v>
      </c>
      <c r="B57" s="79" t="n">
        <v>42200</v>
      </c>
      <c r="C57" s="67"/>
      <c r="D57" s="75" t="s">
        <v>138</v>
      </c>
    </row>
    <row r="58" customFormat="false" ht="15" hidden="false" customHeight="false" outlineLevel="0" collapsed="false">
      <c r="A58" s="67" t="s">
        <v>139</v>
      </c>
      <c r="B58" s="80" t="s">
        <v>140</v>
      </c>
      <c r="C58" s="67"/>
      <c r="D58" s="75" t="s">
        <v>141</v>
      </c>
    </row>
    <row r="59" customFormat="false" ht="15" hidden="false" customHeight="false" outlineLevel="0" collapsed="false">
      <c r="A59" s="67" t="s">
        <v>142</v>
      </c>
      <c r="B59" s="67"/>
      <c r="C59" s="67"/>
      <c r="D59" s="81" t="s">
        <v>143</v>
      </c>
    </row>
    <row r="60" customFormat="false" ht="15" hidden="false" customHeight="false" outlineLevel="0" collapsed="false">
      <c r="A60" s="67" t="s">
        <v>144</v>
      </c>
      <c r="B60" s="82" t="s">
        <v>145</v>
      </c>
      <c r="C60" s="83"/>
      <c r="D60" s="84" t="s">
        <v>146</v>
      </c>
    </row>
    <row r="61" customFormat="false" ht="15" hidden="false" customHeight="false" outlineLevel="0" collapsed="false">
      <c r="A61" s="67" t="s">
        <v>147</v>
      </c>
      <c r="B61" s="67"/>
      <c r="C61" s="67"/>
      <c r="D61" s="75" t="s">
        <v>148</v>
      </c>
    </row>
  </sheetData>
  <mergeCells count="3">
    <mergeCell ref="A1:D1"/>
    <mergeCell ref="A4:C15"/>
    <mergeCell ref="D19:D32"/>
  </mergeCells>
  <conditionalFormatting sqref="C36">
    <cfRule type="iconSet" priority="2">
      <iconSet iconSet="4TrafficLights">
        <cfvo type="percent" val="0"/>
        <cfvo type="num" val="0.2"/>
        <cfvo type="num" val="0.3"/>
        <cfvo type="num" val="1"/>
      </iconSet>
    </cfRule>
  </conditionalFormatting>
  <conditionalFormatting sqref="C43:C54">
    <cfRule type="iconSet" priority="3">
      <iconSet iconSet="3Symbols2">
        <cfvo type="percent" val="0"/>
        <cfvo type="num" val="0.3"/>
        <cfvo type="num" val="0.5"/>
      </iconSet>
    </cfRule>
    <cfRule type="iconSet" priority="4">
      <iconSet iconSet="4TrafficLights">
        <cfvo type="percent" val="0"/>
        <cfvo type="num" val="0.2"/>
        <cfvo type="num" val="0.3"/>
        <cfvo type="num" val="1"/>
      </iconSet>
    </cfRule>
  </conditionalFormatting>
  <dataValidations count="2">
    <dataValidation allowBlank="true" operator="equal" showDropDown="false" showErrorMessage="false" showInputMessage="false" sqref="B36" type="list">
      <formula1>"Yes,No"</formula1>
      <formula2>0</formula2>
    </dataValidation>
    <dataValidation allowBlank="true" operator="equal" showDropDown="false" showErrorMessage="false" showInputMessage="false" sqref="B43:B54" type="list">
      <formula1>"Tried It,Not Yet"</formula1>
      <formula2>0</formula2>
    </dataValidation>
  </dataValidations>
  <hyperlinks>
    <hyperlink ref="D59" r:id="rId1" display="http://web.mit.edu/jabbott/www/excelgradetracker.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tableParts>
    <tablePart r:id="rId3"/>
  </tableParts>
</worksheet>
</file>

<file path=xl/worksheets/sheet3.xml><?xml version="1.0" encoding="utf-8"?>
<worksheet xmlns="http://schemas.openxmlformats.org/spreadsheetml/2006/main" xmlns:r="http://schemas.openxmlformats.org/officeDocument/2006/relationships">
  <sheetPr filterMode="false">
    <tabColor rgb="FFA5B592"/>
    <pageSetUpPr fitToPage="false"/>
  </sheetPr>
  <dimension ref="A3:B5"/>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0" sqref="B4"/>
    </sheetView>
  </sheetViews>
  <sheetFormatPr defaultRowHeight="15"/>
  <cols>
    <col collapsed="false" hidden="false" max="1" min="1" style="0" width="13.3886639676113"/>
    <col collapsed="false" hidden="false" max="2" min="2" style="0" width="27.4210526315789"/>
    <col collapsed="false" hidden="false" max="1025" min="3" style="0" width="8.57085020242915"/>
  </cols>
  <sheetData>
    <row r="3" customFormat="false" ht="15" hidden="false" customHeight="false" outlineLevel="0" collapsed="false">
      <c r="A3" s="85" t="s">
        <v>15</v>
      </c>
      <c r="B3" s="86" t="s">
        <v>149</v>
      </c>
    </row>
    <row r="4" customFormat="false" ht="15" hidden="false" customHeight="false" outlineLevel="0" collapsed="false">
      <c r="A4" s="87" t="n">
        <v>1</v>
      </c>
      <c r="B4" s="88" t="n">
        <v>36.0066666666667</v>
      </c>
    </row>
    <row r="5" customFormat="false" ht="15" hidden="false" customHeight="false" outlineLevel="0" collapsed="false">
      <c r="A5" s="89" t="s">
        <v>150</v>
      </c>
      <c r="B5" s="90" t="n">
        <v>36.0066666666667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E3BECA"/>
    <pageSetUpPr fitToPage="false"/>
  </sheetPr>
  <dimension ref="A1:Q38"/>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3" activeCellId="0" sqref="C3"/>
    </sheetView>
  </sheetViews>
  <sheetFormatPr defaultRowHeight="15"/>
  <cols>
    <col collapsed="false" hidden="false" max="2" min="1" style="0" width="3"/>
    <col collapsed="false" hidden="false" max="3" min="3" style="0" width="11.5708502024291"/>
    <col collapsed="false" hidden="false" max="5" min="4" style="0" width="8.57085020242915"/>
    <col collapsed="false" hidden="false" max="6" min="6" style="0" width="10.0688259109312"/>
    <col collapsed="false" hidden="false" max="7" min="7" style="0" width="23.1376518218623"/>
    <col collapsed="false" hidden="false" max="46" min="8" style="0" width="23.3522267206478"/>
    <col collapsed="false" hidden="false" max="1025" min="47" style="0" width="8.57085020242915"/>
  </cols>
  <sheetData>
    <row r="1" customFormat="false" ht="15" hidden="false" customHeight="false" outlineLevel="0" collapsed="false">
      <c r="A1" s="91"/>
      <c r="B1" s="91"/>
      <c r="C1" s="91"/>
      <c r="D1" s="91"/>
      <c r="E1" s="91"/>
      <c r="F1" s="91"/>
      <c r="G1" s="91"/>
      <c r="H1" s="91"/>
      <c r="I1" s="91"/>
      <c r="J1" s="91"/>
      <c r="K1" s="91"/>
      <c r="L1" s="91"/>
      <c r="M1" s="91"/>
      <c r="N1" s="91"/>
      <c r="O1" s="91"/>
      <c r="P1" s="91"/>
      <c r="Q1" s="91"/>
    </row>
    <row r="2" customFormat="false" ht="19.5" hidden="false" customHeight="false" outlineLevel="0" collapsed="false">
      <c r="A2" s="91"/>
      <c r="B2" s="91"/>
      <c r="C2" s="92" t="s">
        <v>151</v>
      </c>
      <c r="D2" s="93"/>
      <c r="E2" s="93"/>
      <c r="F2" s="93"/>
      <c r="G2" s="93"/>
      <c r="H2" s="93"/>
      <c r="I2" s="93"/>
      <c r="J2" s="93"/>
      <c r="K2" s="93"/>
      <c r="L2" s="93"/>
      <c r="M2" s="93"/>
      <c r="N2" s="93"/>
      <c r="O2" s="93"/>
      <c r="P2" s="93"/>
      <c r="Q2" s="93"/>
    </row>
    <row r="3" customFormat="false" ht="18.75" hidden="false" customHeight="false" outlineLevel="0" collapsed="false">
      <c r="A3" s="91"/>
      <c r="B3" s="91"/>
      <c r="C3" s="94" t="s">
        <v>152</v>
      </c>
      <c r="D3" s="91"/>
      <c r="E3" s="91"/>
      <c r="F3" s="91"/>
      <c r="G3" s="91"/>
      <c r="H3" s="91"/>
      <c r="I3" s="91"/>
      <c r="J3" s="91"/>
      <c r="K3" s="91"/>
      <c r="L3" s="91"/>
      <c r="M3" s="91"/>
      <c r="N3" s="91"/>
      <c r="O3" s="91"/>
      <c r="P3" s="91"/>
      <c r="Q3" s="91"/>
    </row>
    <row r="4" customFormat="false" ht="15" hidden="false" customHeight="false" outlineLevel="0" collapsed="false">
      <c r="A4" s="91"/>
      <c r="B4" s="91"/>
      <c r="C4" s="95" t="s">
        <v>153</v>
      </c>
      <c r="D4" s="91"/>
      <c r="E4" s="91"/>
      <c r="F4" s="91"/>
      <c r="G4" s="91"/>
      <c r="H4" s="91"/>
      <c r="I4" s="91"/>
      <c r="J4" s="91"/>
      <c r="K4" s="91"/>
      <c r="L4" s="91"/>
      <c r="M4" s="91"/>
      <c r="N4" s="91"/>
      <c r="O4" s="91"/>
      <c r="P4" s="91"/>
      <c r="Q4" s="91"/>
    </row>
    <row r="5" customFormat="false" ht="15" hidden="false" customHeight="false" outlineLevel="0" collapsed="false">
      <c r="A5" s="91"/>
      <c r="B5" s="91"/>
      <c r="C5" s="95" t="s">
        <v>154</v>
      </c>
      <c r="D5" s="91"/>
      <c r="E5" s="91"/>
      <c r="F5" s="91"/>
      <c r="G5" s="91"/>
      <c r="H5" s="91"/>
      <c r="I5" s="91"/>
      <c r="J5" s="91"/>
      <c r="K5" s="91"/>
      <c r="L5" s="91"/>
      <c r="M5" s="91"/>
      <c r="N5" s="91"/>
      <c r="O5" s="91"/>
      <c r="P5" s="91"/>
      <c r="Q5" s="91"/>
    </row>
    <row r="6" customFormat="false" ht="15" hidden="false" customHeight="false" outlineLevel="0" collapsed="false">
      <c r="A6" s="91"/>
      <c r="B6" s="91"/>
      <c r="C6" s="95" t="str">
        <f aca="true">CONCATENATE("Date: ",TEXT(TODAY(),"dd-mmm-yyyy"))</f>
        <v>Date: 28-Jul-2019</v>
      </c>
      <c r="D6" s="91"/>
      <c r="E6" s="91"/>
      <c r="F6" s="91"/>
      <c r="G6" s="91"/>
      <c r="H6" s="91"/>
      <c r="I6" s="91"/>
      <c r="J6" s="91"/>
      <c r="K6" s="91"/>
      <c r="L6" s="91"/>
      <c r="M6" s="91"/>
      <c r="N6" s="91"/>
      <c r="O6" s="91"/>
      <c r="P6" s="91"/>
      <c r="Q6" s="91"/>
    </row>
    <row r="7" customFormat="false" ht="15" hidden="false" customHeight="false" outlineLevel="0" collapsed="false">
      <c r="A7" s="91"/>
      <c r="B7" s="91"/>
      <c r="C7" s="91"/>
      <c r="D7" s="91"/>
      <c r="E7" s="91"/>
      <c r="F7" s="91"/>
      <c r="G7" s="91"/>
      <c r="H7" s="91"/>
      <c r="I7" s="91"/>
      <c r="J7" s="91"/>
      <c r="K7" s="91"/>
      <c r="L7" s="91"/>
      <c r="M7" s="91"/>
      <c r="N7" s="91"/>
      <c r="O7" s="91"/>
      <c r="P7" s="91"/>
      <c r="Q7" s="91"/>
    </row>
    <row r="8" customFormat="false" ht="15" hidden="false" customHeight="false" outlineLevel="0" collapsed="false">
      <c r="A8" s="91"/>
      <c r="B8" s="91"/>
      <c r="C8" s="96" t="s">
        <v>155</v>
      </c>
      <c r="D8" s="91"/>
      <c r="E8" s="91"/>
      <c r="F8" s="91"/>
      <c r="G8" s="91"/>
      <c r="H8" s="91"/>
      <c r="I8" s="91"/>
      <c r="J8" s="91"/>
      <c r="K8" s="91"/>
      <c r="L8" s="91"/>
      <c r="M8" s="91"/>
      <c r="N8" s="91"/>
      <c r="O8" s="91"/>
      <c r="P8" s="91"/>
      <c r="Q8" s="91"/>
    </row>
    <row r="9" customFormat="false" ht="30" hidden="false" customHeight="true" outlineLevel="0" collapsed="false">
      <c r="A9" s="91"/>
      <c r="B9" s="91"/>
      <c r="C9" s="97"/>
      <c r="D9" s="97"/>
      <c r="E9" s="97"/>
      <c r="F9" s="97"/>
      <c r="G9" s="97"/>
      <c r="H9" s="91"/>
      <c r="I9" s="91"/>
      <c r="J9" s="91"/>
      <c r="K9" s="91"/>
      <c r="L9" s="91"/>
      <c r="M9" s="91"/>
      <c r="N9" s="91"/>
      <c r="O9" s="91"/>
      <c r="P9" s="91"/>
      <c r="Q9" s="91"/>
    </row>
    <row r="10" customFormat="false" ht="15" hidden="false" customHeight="false" outlineLevel="0" collapsed="false">
      <c r="A10" s="91"/>
      <c r="B10" s="91"/>
      <c r="C10" s="91"/>
      <c r="D10" s="91"/>
      <c r="E10" s="91"/>
      <c r="F10" s="91"/>
      <c r="G10" s="91"/>
      <c r="H10" s="91"/>
      <c r="I10" s="91"/>
      <c r="J10" s="91"/>
      <c r="K10" s="91"/>
      <c r="L10" s="91"/>
      <c r="M10" s="91"/>
      <c r="N10" s="91"/>
      <c r="O10" s="91"/>
      <c r="P10" s="91"/>
      <c r="Q10" s="91"/>
    </row>
    <row r="11" customFormat="false" ht="15" hidden="false" customHeight="false" outlineLevel="0" collapsed="false">
      <c r="A11" s="91"/>
      <c r="B11" s="91"/>
      <c r="C11" s="96" t="s">
        <v>156</v>
      </c>
      <c r="D11" s="91"/>
      <c r="E11" s="91"/>
      <c r="F11" s="91"/>
      <c r="G11" s="91"/>
      <c r="H11" s="91"/>
      <c r="I11" s="91"/>
      <c r="J11" s="91"/>
      <c r="K11" s="91"/>
      <c r="L11" s="91"/>
      <c r="M11" s="91"/>
      <c r="N11" s="91"/>
      <c r="O11" s="91"/>
      <c r="P11" s="91"/>
      <c r="Q11" s="91"/>
    </row>
    <row r="12" customFormat="false" ht="30" hidden="false" customHeight="true" outlineLevel="0" collapsed="false">
      <c r="A12" s="91"/>
      <c r="B12" s="91"/>
      <c r="C12" s="97"/>
      <c r="D12" s="97"/>
      <c r="E12" s="97"/>
      <c r="F12" s="97"/>
      <c r="G12" s="97"/>
      <c r="H12" s="91"/>
      <c r="I12" s="91"/>
      <c r="J12" s="91"/>
      <c r="K12" s="91"/>
      <c r="L12" s="91"/>
      <c r="M12" s="91"/>
      <c r="N12" s="91"/>
      <c r="O12" s="91"/>
      <c r="P12" s="91"/>
      <c r="Q12" s="91"/>
    </row>
    <row r="13" customFormat="false" ht="15" hidden="false" customHeight="false" outlineLevel="0" collapsed="false">
      <c r="A13" s="91"/>
      <c r="B13" s="91"/>
      <c r="C13" s="91"/>
      <c r="D13" s="91"/>
      <c r="E13" s="91"/>
      <c r="F13" s="91"/>
      <c r="G13" s="91"/>
      <c r="H13" s="91"/>
      <c r="I13" s="91"/>
      <c r="J13" s="91"/>
      <c r="K13" s="91"/>
      <c r="L13" s="91"/>
      <c r="M13" s="91"/>
      <c r="N13" s="91"/>
      <c r="O13" s="91"/>
      <c r="P13" s="91"/>
      <c r="Q13" s="91"/>
    </row>
    <row r="14" customFormat="false" ht="15" hidden="false" customHeight="false" outlineLevel="0" collapsed="false">
      <c r="A14" s="91"/>
      <c r="B14" s="91"/>
      <c r="C14" s="91"/>
      <c r="D14" s="91"/>
      <c r="E14" s="91"/>
      <c r="F14" s="91"/>
      <c r="G14" s="91"/>
      <c r="H14" s="91"/>
      <c r="I14" s="91"/>
      <c r="J14" s="91"/>
      <c r="K14" s="91"/>
      <c r="L14" s="91"/>
      <c r="M14" s="91"/>
      <c r="N14" s="91"/>
      <c r="O14" s="91"/>
      <c r="P14" s="91"/>
      <c r="Q14" s="91"/>
    </row>
    <row r="15" customFormat="false" ht="15.75" hidden="false" customHeight="false" outlineLevel="1" collapsed="false">
      <c r="A15" s="91"/>
      <c r="B15" s="91"/>
      <c r="C15" s="98" t="n">
        <v>0</v>
      </c>
      <c r="D15" s="98" t="n">
        <v>1</v>
      </c>
      <c r="E15" s="98" t="n">
        <v>2</v>
      </c>
      <c r="F15" s="98" t="n">
        <v>3</v>
      </c>
      <c r="G15" s="98" t="n">
        <v>10</v>
      </c>
      <c r="H15" s="98" t="n">
        <v>11</v>
      </c>
      <c r="I15" s="98" t="n">
        <f aca="false">H15+1</f>
        <v>12</v>
      </c>
      <c r="J15" s="98" t="n">
        <f aca="false">I15+1</f>
        <v>13</v>
      </c>
      <c r="K15" s="98" t="n">
        <f aca="false">J15+1</f>
        <v>14</v>
      </c>
      <c r="L15" s="98" t="n">
        <f aca="false">K15+1</f>
        <v>15</v>
      </c>
      <c r="M15" s="98" t="n">
        <f aca="false">L15+1</f>
        <v>16</v>
      </c>
      <c r="N15" s="98" t="n">
        <f aca="false">M15+1</f>
        <v>17</v>
      </c>
      <c r="O15" s="98" t="n">
        <f aca="false">N15+1</f>
        <v>18</v>
      </c>
      <c r="P15" s="98" t="n">
        <f aca="false">O15+1</f>
        <v>19</v>
      </c>
      <c r="Q15" s="98" t="n">
        <f aca="false">P15+1</f>
        <v>20</v>
      </c>
    </row>
    <row r="16" customFormat="false" ht="15" hidden="false" customHeight="true" outlineLevel="0" collapsed="false">
      <c r="B16" s="0" t="n">
        <v>1</v>
      </c>
      <c r="C16" s="99" t="s">
        <v>157</v>
      </c>
      <c r="D16" s="99"/>
      <c r="E16" s="99"/>
      <c r="F16" s="99"/>
      <c r="G16" s="99"/>
      <c r="H16" s="100" t="str">
        <f aca="true">OFFSET('Data Entry'!$A$1,Printouts!H$15,Printouts!$B16)</f>
        <v>Student 1</v>
      </c>
      <c r="I16" s="100" t="str">
        <f aca="true">OFFSET('Data Entry'!$A$1,Printouts!I$15,Printouts!$B16)</f>
        <v>Student 2</v>
      </c>
      <c r="J16" s="100" t="str">
        <f aca="true">OFFSET('Data Entry'!$A$1,Printouts!J$15,Printouts!$B16)</f>
        <v>Student 3</v>
      </c>
      <c r="K16" s="100" t="str">
        <f aca="true">OFFSET('Data Entry'!$A$1,Printouts!K$15,Printouts!$B16)</f>
        <v>Student 4</v>
      </c>
      <c r="L16" s="100" t="str">
        <f aca="true">OFFSET('Data Entry'!$A$1,Printouts!L$15,Printouts!$B16)</f>
        <v>Student 5</v>
      </c>
      <c r="M16" s="100" t="str">
        <f aca="true">OFFSET('Data Entry'!$A$1,Printouts!M$15,Printouts!$B16)</f>
        <v>Student 6</v>
      </c>
      <c r="N16" s="100" t="str">
        <f aca="true">OFFSET('Data Entry'!$A$1,Printouts!N$15,Printouts!$B16)</f>
        <v>Student 7</v>
      </c>
      <c r="O16" s="100" t="str">
        <f aca="true">OFFSET('Data Entry'!$A$1,Printouts!O$15,Printouts!$B16)</f>
        <v>Student 8</v>
      </c>
      <c r="P16" s="100" t="str">
        <f aca="true">OFFSET('Data Entry'!$A$1,Printouts!P$15,Printouts!$B16)</f>
        <v>Student 9</v>
      </c>
      <c r="Q16" s="100" t="str">
        <f aca="true">OFFSET('Data Entry'!$A$1,Printouts!Q$15,Printouts!$B16)</f>
        <v>Student 10</v>
      </c>
    </row>
    <row r="17" customFormat="false" ht="15" hidden="true" customHeight="false" outlineLevel="0" collapsed="false">
      <c r="B17" s="0" t="n">
        <v>7</v>
      </c>
      <c r="C17" s="101" t="str">
        <f aca="true">OFFSET('Data Entry'!$A$1,Printouts!G$15,Printouts!$B17)</f>
        <v>Absent</v>
      </c>
      <c r="D17" s="102"/>
      <c r="E17" s="102"/>
      <c r="F17" s="103"/>
      <c r="G17" s="103"/>
      <c r="H17" s="104" t="n">
        <f aca="true">OFFSET('Data Entry'!$A$1,Printouts!H$15,Printouts!$B17)</f>
        <v>1</v>
      </c>
      <c r="I17" s="104" t="n">
        <f aca="true">OFFSET('Data Entry'!$A$1,Printouts!I$15,Printouts!$B17)</f>
        <v>0</v>
      </c>
      <c r="J17" s="104" t="n">
        <f aca="true">OFFSET('Data Entry'!$A$1,Printouts!J$15,Printouts!$B17)</f>
        <v>2</v>
      </c>
      <c r="K17" s="104" t="n">
        <f aca="true">OFFSET('Data Entry'!$A$1,Printouts!K$15,Printouts!$B17)</f>
        <v>0</v>
      </c>
      <c r="L17" s="104" t="n">
        <f aca="true">OFFSET('Data Entry'!$A$1,Printouts!L$15,Printouts!$B17)</f>
        <v>0</v>
      </c>
      <c r="M17" s="104" t="n">
        <f aca="true">OFFSET('Data Entry'!$A$1,Printouts!M$15,Printouts!$B17)</f>
        <v>0</v>
      </c>
      <c r="N17" s="104" t="n">
        <f aca="true">OFFSET('Data Entry'!$A$1,Printouts!N$15,Printouts!$B17)</f>
        <v>0</v>
      </c>
      <c r="O17" s="104" t="n">
        <f aca="true">OFFSET('Data Entry'!$A$1,Printouts!O$15,Printouts!$B17)</f>
        <v>0</v>
      </c>
      <c r="P17" s="104" t="n">
        <f aca="true">OFFSET('Data Entry'!$A$1,Printouts!P$15,Printouts!$B17)</f>
        <v>0</v>
      </c>
      <c r="Q17" s="105" t="n">
        <f aca="true">OFFSET('Data Entry'!$A$1,Printouts!Q$15,Printouts!$B17)</f>
        <v>0</v>
      </c>
    </row>
    <row r="18" customFormat="false" ht="15" hidden="true" customHeight="false" outlineLevel="0" collapsed="false">
      <c r="B18" s="0" t="n">
        <v>8</v>
      </c>
      <c r="C18" s="106" t="str">
        <f aca="true">OFFSET('Data Entry'!$A$1,Printouts!G$15,Printouts!$B18)</f>
        <v>Late</v>
      </c>
      <c r="D18" s="107"/>
      <c r="E18" s="107"/>
      <c r="F18" s="103"/>
      <c r="G18" s="103"/>
      <c r="H18" s="108" t="n">
        <f aca="true">OFFSET('Data Entry'!$A$1,Printouts!H$15,Printouts!$B18)</f>
        <v>0</v>
      </c>
      <c r="I18" s="108" t="n">
        <f aca="true">OFFSET('Data Entry'!$A$1,Printouts!I$15,Printouts!$B18)</f>
        <v>1</v>
      </c>
      <c r="J18" s="108" t="n">
        <f aca="true">OFFSET('Data Entry'!$A$1,Printouts!J$15,Printouts!$B18)</f>
        <v>0</v>
      </c>
      <c r="K18" s="108" t="n">
        <f aca="true">OFFSET('Data Entry'!$A$1,Printouts!K$15,Printouts!$B18)</f>
        <v>0</v>
      </c>
      <c r="L18" s="108" t="n">
        <f aca="true">OFFSET('Data Entry'!$A$1,Printouts!L$15,Printouts!$B18)</f>
        <v>0</v>
      </c>
      <c r="M18" s="108" t="n">
        <f aca="true">OFFSET('Data Entry'!$A$1,Printouts!M$15,Printouts!$B18)</f>
        <v>0</v>
      </c>
      <c r="N18" s="108" t="n">
        <f aca="true">OFFSET('Data Entry'!$A$1,Printouts!N$15,Printouts!$B18)</f>
        <v>0</v>
      </c>
      <c r="O18" s="108" t="n">
        <f aca="true">OFFSET('Data Entry'!$A$1,Printouts!O$15,Printouts!$B18)</f>
        <v>0</v>
      </c>
      <c r="P18" s="108" t="n">
        <f aca="true">OFFSET('Data Entry'!$A$1,Printouts!P$15,Printouts!$B18)</f>
        <v>0</v>
      </c>
      <c r="Q18" s="109" t="n">
        <f aca="true">OFFSET('Data Entry'!$A$1,Printouts!Q$15,Printouts!$B18)</f>
        <v>0</v>
      </c>
    </row>
    <row r="19" customFormat="false" ht="15" hidden="false" customHeight="false" outlineLevel="0" collapsed="false">
      <c r="B19" s="0" t="n">
        <v>10</v>
      </c>
      <c r="C19" s="110" t="str">
        <f aca="true">OFFSET('Data Entry'!$A$1,Printouts!G$15,Printouts!$B19)</f>
        <v>Running Average</v>
      </c>
      <c r="D19" s="110"/>
      <c r="E19" s="110"/>
      <c r="F19" s="110"/>
      <c r="G19" s="110"/>
      <c r="H19" s="111" t="n">
        <f aca="true">OFFSET('Data Entry'!$A$1,Printouts!H$15,Printouts!$B19)</f>
        <v>99.3823529411765</v>
      </c>
      <c r="I19" s="111" t="n">
        <f aca="true">OFFSET('Data Entry'!$A$1,Printouts!I$15,Printouts!$B19)</f>
        <v>79.3519607843137</v>
      </c>
      <c r="J19" s="111" t="n">
        <f aca="true">OFFSET('Data Entry'!$A$1,Printouts!J$15,Printouts!$B19)</f>
        <v>86.65</v>
      </c>
      <c r="K19" s="111" t="n">
        <f aca="true">OFFSET('Data Entry'!$A$1,Printouts!K$15,Printouts!$B19)</f>
        <v>80.2235294117647</v>
      </c>
      <c r="L19" s="111" t="n">
        <f aca="true">OFFSET('Data Entry'!$A$1,Printouts!L$15,Printouts!$B19)</f>
        <v>86.5081232492997</v>
      </c>
      <c r="M19" s="111" t="n">
        <f aca="true">OFFSET('Data Entry'!$A$1,Printouts!M$15,Printouts!$B19)</f>
        <v>83.7872549019608</v>
      </c>
      <c r="N19" s="111" t="n">
        <f aca="true">OFFSET('Data Entry'!$A$1,Printouts!N$15,Printouts!$B19)</f>
        <v>84.7556022408964</v>
      </c>
      <c r="O19" s="111" t="n">
        <f aca="true">OFFSET('Data Entry'!$A$1,Printouts!O$15,Printouts!$B19)</f>
        <v>90.1767507002801</v>
      </c>
      <c r="P19" s="111" t="n">
        <f aca="true">OFFSET('Data Entry'!$A$1,Printouts!P$15,Printouts!$B19)</f>
        <v>92.2634453781513</v>
      </c>
      <c r="Q19" s="111" t="n">
        <f aca="true">OFFSET('Data Entry'!$A$1,Printouts!Q$15,Printouts!$B19)</f>
        <v>84.5361344537815</v>
      </c>
    </row>
    <row r="20" customFormat="false" ht="15.75" hidden="false" customHeight="false" outlineLevel="0" collapsed="false">
      <c r="B20" s="0" t="n">
        <v>11</v>
      </c>
      <c r="C20" s="112" t="s">
        <v>26</v>
      </c>
      <c r="D20" s="113"/>
      <c r="E20" s="113"/>
      <c r="F20" s="113"/>
      <c r="G20" s="114"/>
      <c r="H20" s="115" t="str">
        <f aca="true">OFFSET('Data Entry'!$A$1,Printouts!H$15,Printouts!$B20)</f>
        <v>A+</v>
      </c>
      <c r="I20" s="115" t="str">
        <f aca="true">OFFSET('Data Entry'!$A$1,Printouts!I$15,Printouts!$B20)</f>
        <v>C+</v>
      </c>
      <c r="J20" s="115" t="str">
        <f aca="true">OFFSET('Data Entry'!$A$1,Printouts!J$15,Printouts!$B20)</f>
        <v>B+</v>
      </c>
      <c r="K20" s="115" t="str">
        <f aca="true">OFFSET('Data Entry'!$A$1,Printouts!K$15,Printouts!$B20)</f>
        <v>B-</v>
      </c>
      <c r="L20" s="115" t="str">
        <f aca="true">OFFSET('Data Entry'!$A$1,Printouts!L$15,Printouts!$B20)</f>
        <v>B+</v>
      </c>
      <c r="M20" s="115" t="str">
        <f aca="true">OFFSET('Data Entry'!$A$1,Printouts!M$15,Printouts!$B20)</f>
        <v>B</v>
      </c>
      <c r="N20" s="115" t="str">
        <f aca="true">OFFSET('Data Entry'!$A$1,Printouts!N$15,Printouts!$B20)</f>
        <v>B</v>
      </c>
      <c r="O20" s="115" t="str">
        <f aca="true">OFFSET('Data Entry'!$A$1,Printouts!O$15,Printouts!$B20)</f>
        <v>A-</v>
      </c>
      <c r="P20" s="115" t="str">
        <f aca="true">OFFSET('Data Entry'!$A$1,Printouts!P$15,Printouts!$B20)</f>
        <v>A-</v>
      </c>
      <c r="Q20" s="115" t="str">
        <f aca="true">OFFSET('Data Entry'!$A$1,Printouts!Q$15,Printouts!$B20)</f>
        <v>B</v>
      </c>
    </row>
    <row r="21" customFormat="false" ht="15" hidden="false" customHeight="false" outlineLevel="0" collapsed="false">
      <c r="C21" s="116" t="s">
        <v>0</v>
      </c>
      <c r="D21" s="116"/>
      <c r="E21" s="116"/>
      <c r="F21" s="116"/>
      <c r="G21" s="117" t="s">
        <v>158</v>
      </c>
      <c r="H21" s="118" t="s">
        <v>159</v>
      </c>
      <c r="I21" s="118" t="s">
        <v>159</v>
      </c>
      <c r="J21" s="118" t="s">
        <v>159</v>
      </c>
      <c r="K21" s="118" t="s">
        <v>159</v>
      </c>
      <c r="L21" s="118" t="s">
        <v>159</v>
      </c>
      <c r="M21" s="118" t="s">
        <v>159</v>
      </c>
      <c r="N21" s="118" t="s">
        <v>159</v>
      </c>
      <c r="O21" s="118" t="s">
        <v>159</v>
      </c>
      <c r="P21" s="118" t="s">
        <v>159</v>
      </c>
      <c r="Q21" s="118" t="s">
        <v>159</v>
      </c>
    </row>
    <row r="22" customFormat="false" ht="15" hidden="false" customHeight="false" outlineLevel="0" collapsed="false">
      <c r="B22" s="0" t="n">
        <v>12</v>
      </c>
      <c r="C22" s="119" t="str">
        <f aca="true">OFFSET('Data Entry'!$A$1,Printouts!G$15,Printouts!$B22)</f>
        <v>Homeworks</v>
      </c>
      <c r="D22" s="119"/>
      <c r="E22" s="119"/>
      <c r="F22" s="119"/>
      <c r="G22" s="120" t="n">
        <f aca="true">OFFSET('Data Entry'!$A$1,Printouts!F$15,Printouts!$B22)</f>
        <v>0.15</v>
      </c>
      <c r="H22" s="121" t="n">
        <f aca="true">OFFSET('Data Entry'!$A$1,Printouts!H$15,Printouts!$B22)</f>
        <v>100</v>
      </c>
      <c r="I22" s="121" t="n">
        <f aca="true">OFFSET('Data Entry'!$A$1,Printouts!I$15,Printouts!$B22)</f>
        <v>53.3333333333333</v>
      </c>
      <c r="J22" s="121" t="n">
        <f aca="true">OFFSET('Data Entry'!$A$1,Printouts!J$15,Printouts!$B22)</f>
        <v>62</v>
      </c>
      <c r="K22" s="121" t="n">
        <f aca="true">OFFSET('Data Entry'!$A$1,Printouts!K$15,Printouts!$B22)</f>
        <v>60</v>
      </c>
      <c r="L22" s="121" t="n">
        <f aca="true">OFFSET('Data Entry'!$A$1,Printouts!L$15,Printouts!$B22)</f>
        <v>72.3809523809524</v>
      </c>
      <c r="M22" s="121" t="n">
        <f aca="true">OFFSET('Data Entry'!$A$1,Printouts!M$15,Printouts!$B22)</f>
        <v>80</v>
      </c>
      <c r="N22" s="121" t="n">
        <f aca="true">OFFSET('Data Entry'!$A$1,Printouts!N$15,Printouts!$B22)</f>
        <v>87.6190476190476</v>
      </c>
      <c r="O22" s="121" t="n">
        <f aca="true">OFFSET('Data Entry'!$A$1,Printouts!O$15,Printouts!$B22)</f>
        <v>85.7142857142857</v>
      </c>
      <c r="P22" s="121" t="n">
        <f aca="true">OFFSET('Data Entry'!$A$1,Printouts!P$15,Printouts!$B22)</f>
        <v>94.2857142857143</v>
      </c>
      <c r="Q22" s="121" t="n">
        <f aca="true">OFFSET('Data Entry'!$A$1,Printouts!Q$15,Printouts!$B22)</f>
        <v>90.4761904761905</v>
      </c>
    </row>
    <row r="23" customFormat="false" ht="15" hidden="false" customHeight="false" outlineLevel="0" collapsed="false">
      <c r="B23" s="0" t="n">
        <f aca="false">B22+1</f>
        <v>13</v>
      </c>
      <c r="C23" s="119" t="str">
        <f aca="true">OFFSET('Data Entry'!$A$1,Printouts!G$15,Printouts!$B23)</f>
        <v>Classworks</v>
      </c>
      <c r="D23" s="119"/>
      <c r="E23" s="119"/>
      <c r="F23" s="119"/>
      <c r="G23" s="120" t="n">
        <f aca="true">OFFSET('Data Entry'!$A$1,Printouts!F$15,Printouts!$B23)</f>
        <v>0.15</v>
      </c>
      <c r="H23" s="122" t="n">
        <f aca="true">OFFSET('Data Entry'!$A$1,Printouts!H$15,Printouts!$B23)</f>
        <v>99.2156862745098</v>
      </c>
      <c r="I23" s="122" t="n">
        <f aca="true">OFFSET('Data Entry'!$A$1,Printouts!I$15,Printouts!$B23)</f>
        <v>88.2352941176471</v>
      </c>
      <c r="J23" s="122" t="n">
        <f aca="true">OFFSET('Data Entry'!$A$1,Printouts!J$15,Printouts!$B23)</f>
        <v>88.3333333333333</v>
      </c>
      <c r="K23" s="122" t="n">
        <f aca="true">OFFSET('Data Entry'!$A$1,Printouts!K$15,Printouts!$B23)</f>
        <v>78.8235294117647</v>
      </c>
      <c r="L23" s="122" t="n">
        <f aca="true">OFFSET('Data Entry'!$A$1,Printouts!L$15,Printouts!$B23)</f>
        <v>74.1176470588235</v>
      </c>
      <c r="M23" s="122" t="n">
        <f aca="true">OFFSET('Data Entry'!$A$1,Printouts!M$15,Printouts!$B23)</f>
        <v>76.4705882352941</v>
      </c>
      <c r="N23" s="122" t="n">
        <f aca="true">OFFSET('Data Entry'!$A$1,Printouts!N$15,Printouts!$B23)</f>
        <v>76.8627450980392</v>
      </c>
      <c r="O23" s="122" t="n">
        <f aca="true">OFFSET('Data Entry'!$A$1,Printouts!O$15,Printouts!$B23)</f>
        <v>82.3529411764706</v>
      </c>
      <c r="P23" s="122" t="n">
        <f aca="true">OFFSET('Data Entry'!$A$1,Printouts!P$15,Printouts!$B23)</f>
        <v>83.1372549019608</v>
      </c>
      <c r="Q23" s="122" t="n">
        <f aca="true">OFFSET('Data Entry'!$A$1,Printouts!Q$15,Printouts!$B23)</f>
        <v>71.7647058823529</v>
      </c>
    </row>
    <row r="24" customFormat="false" ht="15" hidden="false" customHeight="false" outlineLevel="0" collapsed="false">
      <c r="B24" s="0" t="n">
        <f aca="false">B23+1</f>
        <v>14</v>
      </c>
      <c r="C24" s="119" t="str">
        <f aca="true">OFFSET('Data Entry'!$A$1,Printouts!G$15,Printouts!$B24)</f>
        <v>Formative Assessments</v>
      </c>
      <c r="D24" s="119"/>
      <c r="E24" s="119"/>
      <c r="F24" s="119"/>
      <c r="G24" s="120" t="n">
        <f aca="true">OFFSET('Data Entry'!$A$1,Printouts!F$15,Printouts!$B24)</f>
        <v>0.15</v>
      </c>
      <c r="H24" s="122" t="n">
        <f aca="true">OFFSET('Data Entry'!$A$1,Printouts!H$15,Printouts!$B24)</f>
        <v>96.6666666666667</v>
      </c>
      <c r="I24" s="122" t="n">
        <f aca="true">OFFSET('Data Entry'!$A$1,Printouts!I$15,Printouts!$B24)</f>
        <v>86.6666666666667</v>
      </c>
      <c r="J24" s="122" t="n">
        <f aca="true">OFFSET('Data Entry'!$A$1,Printouts!J$15,Printouts!$B24)</f>
        <v>93.3333333333333</v>
      </c>
      <c r="K24" s="122" t="n">
        <f aca="true">OFFSET('Data Entry'!$A$1,Printouts!K$15,Printouts!$B24)</f>
        <v>84</v>
      </c>
      <c r="L24" s="122" t="n">
        <f aca="true">OFFSET('Data Entry'!$A$1,Printouts!L$15,Printouts!$B24)</f>
        <v>86.6666666666667</v>
      </c>
      <c r="M24" s="122" t="n">
        <f aca="true">OFFSET('Data Entry'!$A$1,Printouts!M$15,Printouts!$B24)</f>
        <v>79.3333333333333</v>
      </c>
      <c r="N24" s="122" t="n">
        <f aca="true">OFFSET('Data Entry'!$A$1,Printouts!N$15,Printouts!$B24)</f>
        <v>81.3333333333333</v>
      </c>
      <c r="O24" s="122" t="n">
        <f aca="true">OFFSET('Data Entry'!$A$1,Printouts!O$15,Printouts!$B24)</f>
        <v>89.3333333333333</v>
      </c>
      <c r="P24" s="122" t="n">
        <f aca="true">OFFSET('Data Entry'!$A$1,Printouts!P$15,Printouts!$B24)</f>
        <v>82.6666666666667</v>
      </c>
      <c r="Q24" s="122" t="n">
        <f aca="true">OFFSET('Data Entry'!$A$1,Printouts!Q$15,Printouts!$B24)</f>
        <v>70.6666666666667</v>
      </c>
    </row>
    <row r="25" customFormat="false" ht="15" hidden="false" customHeight="false" outlineLevel="0" collapsed="false">
      <c r="B25" s="0" t="n">
        <f aca="false">B24+1</f>
        <v>15</v>
      </c>
      <c r="C25" s="119" t="str">
        <f aca="true">OFFSET('Data Entry'!$A$1,Printouts!G$15,Printouts!$B25)</f>
        <v>Projects</v>
      </c>
      <c r="D25" s="119"/>
      <c r="E25" s="119"/>
      <c r="F25" s="119"/>
      <c r="G25" s="120" t="n">
        <f aca="true">OFFSET('Data Entry'!$A$1,Printouts!F$15,Printouts!$B25)</f>
        <v>0.35</v>
      </c>
      <c r="H25" s="122" t="n">
        <f aca="true">OFFSET('Data Entry'!$A$1,Printouts!H$15,Printouts!$B25)</f>
        <v>100</v>
      </c>
      <c r="I25" s="122" t="n">
        <f aca="true">OFFSET('Data Entry'!$A$1,Printouts!I$15,Printouts!$B25)</f>
        <v>87</v>
      </c>
      <c r="J25" s="122" t="n">
        <f aca="true">OFFSET('Data Entry'!$A$1,Printouts!J$15,Printouts!$B25)</f>
        <v>86</v>
      </c>
      <c r="K25" s="122" t="n">
        <f aca="true">OFFSET('Data Entry'!$A$1,Printouts!K$15,Printouts!$B25)</f>
        <v>88</v>
      </c>
      <c r="L25" s="122" t="n">
        <f aca="true">OFFSET('Data Entry'!$A$1,Printouts!L$15,Printouts!$B25)</f>
        <v>92</v>
      </c>
      <c r="M25" s="122" t="n">
        <f aca="true">OFFSET('Data Entry'!$A$1,Printouts!M$15,Printouts!$B25)</f>
        <v>85</v>
      </c>
      <c r="N25" s="122" t="n">
        <f aca="true">OFFSET('Data Entry'!$A$1,Printouts!N$15,Printouts!$B25)</f>
        <v>93</v>
      </c>
      <c r="O25" s="122" t="n">
        <f aca="true">OFFSET('Data Entry'!$A$1,Printouts!O$15,Printouts!$B25)</f>
        <v>94</v>
      </c>
      <c r="P25" s="122" t="n">
        <f aca="true">OFFSET('Data Entry'!$A$1,Printouts!P$15,Printouts!$B25)</f>
        <v>95</v>
      </c>
      <c r="Q25" s="122" t="n">
        <f aca="true">OFFSET('Data Entry'!$A$1,Printouts!Q$15,Printouts!$B25)</f>
        <v>96</v>
      </c>
    </row>
    <row r="26" customFormat="false" ht="15" hidden="false" customHeight="false" outlineLevel="0" collapsed="false">
      <c r="B26" s="0" t="n">
        <f aca="false">B25+1</f>
        <v>16</v>
      </c>
      <c r="C26" s="119" t="str">
        <f aca="true">OFFSET('Data Entry'!$A$1,Printouts!G$15,Printouts!$B26)</f>
        <v>Summative Assessments</v>
      </c>
      <c r="D26" s="119"/>
      <c r="E26" s="119"/>
      <c r="F26" s="119"/>
      <c r="G26" s="120" t="n">
        <f aca="true">OFFSET('Data Entry'!$A$1,Printouts!F$15,Printouts!$B26)</f>
        <v>0.2</v>
      </c>
      <c r="H26" s="122" t="n">
        <f aca="true">OFFSET('Data Entry'!$A$1,Printouts!H$15,Printouts!$B26)</f>
        <v>100</v>
      </c>
      <c r="I26" s="122" t="n">
        <f aca="true">OFFSET('Data Entry'!$A$1,Printouts!I$15,Printouts!$B26)</f>
        <v>73.3333333333333</v>
      </c>
      <c r="J26" s="122" t="n">
        <f aca="true">OFFSET('Data Entry'!$A$1,Printouts!J$15,Printouts!$B26)</f>
        <v>100</v>
      </c>
      <c r="K26" s="122" t="n">
        <f aca="true">OFFSET('Data Entry'!$A$1,Printouts!K$15,Printouts!$B26)</f>
        <v>80</v>
      </c>
      <c r="L26" s="122" t="n">
        <f aca="true">OFFSET('Data Entry'!$A$1,Printouts!L$15,Printouts!$B26)</f>
        <v>96.6666666666667</v>
      </c>
      <c r="M26" s="122" t="n">
        <f aca="true">OFFSET('Data Entry'!$A$1,Printouts!M$15,Printouts!$B26)</f>
        <v>93.3333333333333</v>
      </c>
      <c r="N26" s="122" t="n">
        <f aca="true">OFFSET('Data Entry'!$A$1,Printouts!N$15,Printouts!$B26)</f>
        <v>76.6666666666667</v>
      </c>
      <c r="O26" s="122" t="n">
        <f aca="true">OFFSET('Data Entry'!$A$1,Printouts!O$15,Printouts!$B26)</f>
        <v>93.3333333333333</v>
      </c>
      <c r="P26" s="122" t="n">
        <f aca="true">OFFSET('Data Entry'!$A$1,Printouts!P$15,Printouts!$B26)</f>
        <v>100</v>
      </c>
      <c r="Q26" s="122" t="n">
        <f aca="true">OFFSET('Data Entry'!$A$1,Printouts!Q$15,Printouts!$B26)</f>
        <v>80</v>
      </c>
    </row>
    <row r="27" customFormat="false" ht="15.75" hidden="false" customHeight="false" outlineLevel="0" collapsed="false">
      <c r="B27" s="0" t="n">
        <f aca="false">B26+1</f>
        <v>17</v>
      </c>
      <c r="C27" s="123" t="str">
        <f aca="true">OFFSET('Data Entry'!$A$1,Printouts!G$15,Printouts!$B27)</f>
        <v>Another Type 2</v>
      </c>
      <c r="D27" s="123"/>
      <c r="E27" s="123"/>
      <c r="F27" s="123"/>
      <c r="G27" s="124" t="n">
        <f aca="true">OFFSET('Data Entry'!$A$1,Printouts!F$15,Printouts!$B27)</f>
        <v>0</v>
      </c>
      <c r="H27" s="125" t="str">
        <f aca="true">OFFSET('Data Entry'!$A$1,Printouts!H$15,Printouts!$B27)</f>
        <v/>
      </c>
      <c r="I27" s="125" t="str">
        <f aca="true">OFFSET('Data Entry'!$A$1,Printouts!I$15,Printouts!$B27)</f>
        <v/>
      </c>
      <c r="J27" s="125" t="str">
        <f aca="true">OFFSET('Data Entry'!$A$1,Printouts!J$15,Printouts!$B27)</f>
        <v/>
      </c>
      <c r="K27" s="125" t="str">
        <f aca="true">OFFSET('Data Entry'!$A$1,Printouts!K$15,Printouts!$B27)</f>
        <v/>
      </c>
      <c r="L27" s="125" t="str">
        <f aca="true">OFFSET('Data Entry'!$A$1,Printouts!L$15,Printouts!$B27)</f>
        <v/>
      </c>
      <c r="M27" s="125" t="str">
        <f aca="true">OFFSET('Data Entry'!$A$1,Printouts!M$15,Printouts!$B27)</f>
        <v/>
      </c>
      <c r="N27" s="125" t="str">
        <f aca="true">OFFSET('Data Entry'!$A$1,Printouts!N$15,Printouts!$B27)</f>
        <v/>
      </c>
      <c r="O27" s="125" t="str">
        <f aca="true">OFFSET('Data Entry'!$A$1,Printouts!O$15,Printouts!$B27)</f>
        <v/>
      </c>
      <c r="P27" s="125" t="str">
        <f aca="true">OFFSET('Data Entry'!$A$1,Printouts!P$15,Printouts!$B27)</f>
        <v/>
      </c>
      <c r="Q27" s="125" t="str">
        <f aca="true">OFFSET('Data Entry'!$A$1,Printouts!Q$15,Printouts!$B27)</f>
        <v/>
      </c>
    </row>
    <row r="28" customFormat="false" ht="15" hidden="false" customHeight="false" outlineLevel="0" collapsed="false">
      <c r="C28" s="126" t="s">
        <v>160</v>
      </c>
      <c r="D28" s="127" t="s">
        <v>6</v>
      </c>
      <c r="E28" s="127" t="s">
        <v>161</v>
      </c>
      <c r="F28" s="128" t="s">
        <v>9</v>
      </c>
      <c r="G28" s="129" t="s">
        <v>162</v>
      </c>
      <c r="H28" s="130" t="s">
        <v>163</v>
      </c>
      <c r="I28" s="130" t="s">
        <v>164</v>
      </c>
      <c r="J28" s="130" t="s">
        <v>164</v>
      </c>
      <c r="K28" s="130" t="s">
        <v>164</v>
      </c>
      <c r="L28" s="130" t="s">
        <v>164</v>
      </c>
      <c r="M28" s="130" t="s">
        <v>164</v>
      </c>
      <c r="N28" s="130" t="s">
        <v>164</v>
      </c>
      <c r="O28" s="130" t="s">
        <v>164</v>
      </c>
      <c r="P28" s="130" t="s">
        <v>164</v>
      </c>
      <c r="Q28" s="130" t="s">
        <v>164</v>
      </c>
    </row>
    <row r="29" customFormat="false" ht="15" hidden="false" customHeight="false" outlineLevel="0" collapsed="false">
      <c r="B29" s="0" t="n">
        <v>18</v>
      </c>
      <c r="C29" s="131" t="str">
        <f aca="true">OFFSET('Data Entry'!$A$1,Printouts!C$15,Printouts!$B29)</f>
        <v>Classworks</v>
      </c>
      <c r="D29" s="132" t="n">
        <f aca="true">OFFSET('Data Entry'!$A$1,Printouts!D$15,Printouts!$B29)</f>
        <v>15</v>
      </c>
      <c r="E29" s="133" t="n">
        <f aca="true">OFFSET('Data Entry'!$A$1,Printouts!E$15,Printouts!$B29)</f>
        <v>1</v>
      </c>
      <c r="F29" s="134" t="n">
        <f aca="true">OFFSET('Data Entry'!$A$1,Printouts!F$15,Printouts!$B29)</f>
        <v>43485</v>
      </c>
      <c r="G29" s="135" t="str">
        <f aca="true">OFFSET('Data Entry'!$A$1,Printouts!G$15,Printouts!$B29)</f>
        <v>Classwork 1</v>
      </c>
      <c r="H29" s="136" t="n">
        <f aca="true">OFFSET('Data Entry'!$A$1,Printouts!H$15,Printouts!$B29)</f>
        <v>13</v>
      </c>
      <c r="I29" s="136" t="n">
        <f aca="true">OFFSET('Data Entry'!$A$1,Printouts!I$15,Printouts!$B29)</f>
        <v>10</v>
      </c>
      <c r="J29" s="136" t="n">
        <f aca="true">OFFSET('Data Entry'!$A$1,Printouts!J$15,Printouts!$B29)</f>
        <v>10</v>
      </c>
      <c r="K29" s="136" t="n">
        <f aca="true">OFFSET('Data Entry'!$A$1,Printouts!K$15,Printouts!$B29)</f>
        <v>10</v>
      </c>
      <c r="L29" s="136" t="n">
        <f aca="true">OFFSET('Data Entry'!$A$1,Printouts!L$15,Printouts!$B29)</f>
        <v>7</v>
      </c>
      <c r="M29" s="136" t="n">
        <f aca="true">OFFSET('Data Entry'!$A$1,Printouts!M$15,Printouts!$B29)</f>
        <v>14</v>
      </c>
      <c r="N29" s="136" t="n">
        <f aca="true">OFFSET('Data Entry'!$A$1,Printouts!N$15,Printouts!$B29)</f>
        <v>11</v>
      </c>
      <c r="O29" s="136" t="n">
        <f aca="true">OFFSET('Data Entry'!$A$1,Printouts!O$15,Printouts!$B29)</f>
        <v>7</v>
      </c>
      <c r="P29" s="136" t="n">
        <f aca="true">OFFSET('Data Entry'!$A$1,Printouts!P$15,Printouts!$B29)</f>
        <v>5</v>
      </c>
      <c r="Q29" s="136" t="n">
        <f aca="true">OFFSET('Data Entry'!$A$1,Printouts!Q$15,Printouts!$B29)</f>
        <v>8</v>
      </c>
    </row>
    <row r="30" customFormat="false" ht="15" hidden="false" customHeight="false" outlineLevel="0" collapsed="false">
      <c r="B30" s="0" t="n">
        <f aca="false">B29+1</f>
        <v>19</v>
      </c>
      <c r="C30" s="137" t="str">
        <f aca="true">OFFSET('Data Entry'!$A$1,Printouts!C$15,Printouts!$B30)</f>
        <v>Homeworks</v>
      </c>
      <c r="D30" s="138" t="n">
        <f aca="true">OFFSET('Data Entry'!$A$1,Printouts!D$15,Printouts!$B30)</f>
        <v>10</v>
      </c>
      <c r="E30" s="139" t="n">
        <f aca="true">OFFSET('Data Entry'!$A$1,Printouts!E$15,Printouts!$B30)</f>
        <v>1</v>
      </c>
      <c r="F30" s="140" t="n">
        <f aca="true">OFFSET('Data Entry'!$A$1,Printouts!F$15,Printouts!$B30)</f>
        <v>43485</v>
      </c>
      <c r="G30" s="141" t="str">
        <f aca="true">OFFSET('Data Entry'!$A$1,Printouts!G$15,Printouts!$B30)</f>
        <v>Homework 1</v>
      </c>
      <c r="H30" s="122" t="n">
        <f aca="true">OFFSET('Data Entry'!$A$1,Printouts!H$15,Printouts!$B30)</f>
        <v>10</v>
      </c>
      <c r="I30" s="122" t="n">
        <f aca="true">OFFSET('Data Entry'!$A$1,Printouts!I$15,Printouts!$B30)</f>
        <v>9</v>
      </c>
      <c r="J30" s="122" t="n">
        <f aca="true">OFFSET('Data Entry'!$A$1,Printouts!J$15,Printouts!$B30)</f>
        <v>9</v>
      </c>
      <c r="K30" s="122" t="n">
        <f aca="true">OFFSET('Data Entry'!$A$1,Printouts!K$15,Printouts!$B30)</f>
        <v>9</v>
      </c>
      <c r="L30" s="122" t="n">
        <f aca="true">OFFSET('Data Entry'!$A$1,Printouts!L$15,Printouts!$B30)</f>
        <v>10</v>
      </c>
      <c r="M30" s="122" t="n">
        <f aca="true">OFFSET('Data Entry'!$A$1,Printouts!M$15,Printouts!$B30)</f>
        <v>9</v>
      </c>
      <c r="N30" s="122" t="n">
        <f aca="true">OFFSET('Data Entry'!$A$1,Printouts!N$15,Printouts!$B30)</f>
        <v>9</v>
      </c>
      <c r="O30" s="122" t="n">
        <f aca="true">OFFSET('Data Entry'!$A$1,Printouts!O$15,Printouts!$B30)</f>
        <v>10</v>
      </c>
      <c r="P30" s="122" t="n">
        <f aca="true">OFFSET('Data Entry'!$A$1,Printouts!P$15,Printouts!$B30)</f>
        <v>10</v>
      </c>
      <c r="Q30" s="122" t="n">
        <f aca="true">OFFSET('Data Entry'!$A$1,Printouts!Q$15,Printouts!$B30)</f>
        <v>10</v>
      </c>
    </row>
    <row r="31" customFormat="false" ht="15" hidden="false" customHeight="false" outlineLevel="0" collapsed="false">
      <c r="B31" s="0" t="n">
        <f aca="false">B30+1</f>
        <v>20</v>
      </c>
      <c r="C31" s="137" t="str">
        <f aca="true">OFFSET('Data Entry'!$A$1,Printouts!C$15,Printouts!$B31)</f>
        <v>Classworks</v>
      </c>
      <c r="D31" s="138" t="n">
        <f aca="true">OFFSET('Data Entry'!$A$1,Printouts!D$15,Printouts!$B31)</f>
        <v>15</v>
      </c>
      <c r="E31" s="139" t="n">
        <f aca="true">OFFSET('Data Entry'!$A$1,Printouts!E$15,Printouts!$B31)</f>
        <v>1</v>
      </c>
      <c r="F31" s="140" t="n">
        <f aca="true">OFFSET('Data Entry'!$A$1,Printouts!F$15,Printouts!$B31)</f>
        <v>43488</v>
      </c>
      <c r="G31" s="141" t="str">
        <f aca="true">OFFSET('Data Entry'!$A$1,Printouts!G$15,Printouts!$B31)</f>
        <v>Classwork 2</v>
      </c>
      <c r="H31" s="122" t="n">
        <f aca="true">OFFSET('Data Entry'!$A$1,Printouts!H$15,Printouts!$B31)</f>
        <v>15</v>
      </c>
      <c r="I31" s="122" t="n">
        <f aca="true">OFFSET('Data Entry'!$A$1,Printouts!I$15,Printouts!$B31)</f>
        <v>12</v>
      </c>
      <c r="J31" s="122" t="n">
        <f aca="true">OFFSET('Data Entry'!$A$1,Printouts!J$15,Printouts!$B31)</f>
        <v>12</v>
      </c>
      <c r="K31" s="122" t="n">
        <f aca="true">OFFSET('Data Entry'!$A$1,Printouts!K$15,Printouts!$B31)</f>
        <v>5</v>
      </c>
      <c r="L31" s="122" t="n">
        <f aca="true">OFFSET('Data Entry'!$A$1,Printouts!L$15,Printouts!$B31)</f>
        <v>11</v>
      </c>
      <c r="M31" s="122" t="n">
        <f aca="true">OFFSET('Data Entry'!$A$1,Printouts!M$15,Printouts!$B31)</f>
        <v>8</v>
      </c>
      <c r="N31" s="122" t="n">
        <f aca="true">OFFSET('Data Entry'!$A$1,Printouts!N$15,Printouts!$B31)</f>
        <v>11</v>
      </c>
      <c r="O31" s="122" t="n">
        <f aca="true">OFFSET('Data Entry'!$A$1,Printouts!O$15,Printouts!$B31)</f>
        <v>5</v>
      </c>
      <c r="P31" s="122" t="n">
        <f aca="true">OFFSET('Data Entry'!$A$1,Printouts!P$15,Printouts!$B31)</f>
        <v>5</v>
      </c>
      <c r="Q31" s="122" t="n">
        <f aca="true">OFFSET('Data Entry'!$A$1,Printouts!Q$15,Printouts!$B31)</f>
        <v>6</v>
      </c>
    </row>
    <row r="32" customFormat="false" ht="15" hidden="false" customHeight="false" outlineLevel="0" collapsed="false">
      <c r="B32" s="0" t="n">
        <f aca="false">B31+1</f>
        <v>21</v>
      </c>
      <c r="C32" s="137" t="str">
        <f aca="true">OFFSET('Data Entry'!$A$1,Printouts!C$15,Printouts!$B32)</f>
        <v>Homeworks</v>
      </c>
      <c r="D32" s="138" t="n">
        <f aca="true">OFFSET('Data Entry'!$A$1,Printouts!D$15,Printouts!$B32)</f>
        <v>5</v>
      </c>
      <c r="E32" s="139" t="n">
        <f aca="true">OFFSET('Data Entry'!$A$1,Printouts!E$15,Printouts!$B32)</f>
        <v>1</v>
      </c>
      <c r="F32" s="140" t="n">
        <f aca="true">OFFSET('Data Entry'!$A$1,Printouts!F$15,Printouts!$B32)</f>
        <v>43491</v>
      </c>
      <c r="G32" s="141" t="str">
        <f aca="true">OFFSET('Data Entry'!$A$1,Printouts!G$15,Printouts!$B32)</f>
        <v>Homework 2</v>
      </c>
      <c r="H32" s="122" t="n">
        <f aca="true">OFFSET('Data Entry'!$A$1,Printouts!H$15,Printouts!$B32)</f>
        <v>5</v>
      </c>
      <c r="I32" s="122" t="n">
        <f aca="true">OFFSET('Data Entry'!$A$1,Printouts!I$15,Printouts!$B32)</f>
        <v>4</v>
      </c>
      <c r="J32" s="122" t="str">
        <f aca="true">OFFSET('Data Entry'!$A$1,Printouts!J$15,Printouts!$B32)</f>
        <v>Excused</v>
      </c>
      <c r="K32" s="122" t="n">
        <f aca="true">OFFSET('Data Entry'!$A$1,Printouts!K$15,Printouts!$B32)</f>
        <v>4</v>
      </c>
      <c r="L32" s="122" t="n">
        <f aca="true">OFFSET('Data Entry'!$A$1,Printouts!L$15,Printouts!$B32)</f>
        <v>5</v>
      </c>
      <c r="M32" s="122" t="n">
        <f aca="true">OFFSET('Data Entry'!$A$1,Printouts!M$15,Printouts!$B32)</f>
        <v>4</v>
      </c>
      <c r="N32" s="122" t="n">
        <f aca="true">OFFSET('Data Entry'!$A$1,Printouts!N$15,Printouts!$B32)</f>
        <v>4</v>
      </c>
      <c r="O32" s="122" t="n">
        <f aca="true">OFFSET('Data Entry'!$A$1,Printouts!O$15,Printouts!$B32)</f>
        <v>4</v>
      </c>
      <c r="P32" s="122" t="n">
        <f aca="true">OFFSET('Data Entry'!$A$1,Printouts!P$15,Printouts!$B32)</f>
        <v>4</v>
      </c>
      <c r="Q32" s="122" t="n">
        <f aca="true">OFFSET('Data Entry'!$A$1,Printouts!Q$15,Printouts!$B32)</f>
        <v>4</v>
      </c>
    </row>
    <row r="33" customFormat="false" ht="15" hidden="false" customHeight="false" outlineLevel="0" collapsed="false">
      <c r="B33" s="0" t="n">
        <f aca="false">B32+1</f>
        <v>22</v>
      </c>
      <c r="C33" s="137" t="str">
        <f aca="true">OFFSET('Data Entry'!$A$1,Printouts!C$15,Printouts!$B33)</f>
        <v>Classworks</v>
      </c>
      <c r="D33" s="138" t="n">
        <f aca="true">OFFSET('Data Entry'!$A$1,Printouts!D$15,Printouts!$B33)</f>
        <v>15</v>
      </c>
      <c r="E33" s="139" t="n">
        <f aca="true">OFFSET('Data Entry'!$A$1,Printouts!E$15,Printouts!$B33)</f>
        <v>1</v>
      </c>
      <c r="F33" s="140" t="n">
        <f aca="true">OFFSET('Data Entry'!$A$1,Printouts!F$15,Printouts!$B33)</f>
        <v>43492</v>
      </c>
      <c r="G33" s="141" t="str">
        <f aca="true">OFFSET('Data Entry'!$A$1,Printouts!G$15,Printouts!$B33)</f>
        <v>Classwork 3</v>
      </c>
      <c r="H33" s="122" t="n">
        <f aca="true">OFFSET('Data Entry'!$A$1,Printouts!H$15,Printouts!$B33)</f>
        <v>15</v>
      </c>
      <c r="I33" s="122" t="n">
        <f aca="true">OFFSET('Data Entry'!$A$1,Printouts!I$15,Printouts!$B33)</f>
        <v>15</v>
      </c>
      <c r="J33" s="122" t="str">
        <f aca="true">OFFSET('Data Entry'!$A$1,Printouts!J$15,Printouts!$B33)</f>
        <v>Excused</v>
      </c>
      <c r="K33" s="122" t="n">
        <f aca="true">OFFSET('Data Entry'!$A$1,Printouts!K$15,Printouts!$B33)</f>
        <v>15</v>
      </c>
      <c r="L33" s="122" t="n">
        <f aca="true">OFFSET('Data Entry'!$A$1,Printouts!L$15,Printouts!$B33)</f>
        <v>8</v>
      </c>
      <c r="M33" s="122" t="n">
        <f aca="true">OFFSET('Data Entry'!$A$1,Printouts!M$15,Printouts!$B33)</f>
        <v>6</v>
      </c>
      <c r="N33" s="122" t="n">
        <f aca="true">OFFSET('Data Entry'!$A$1,Printouts!N$15,Printouts!$B33)</f>
        <v>13</v>
      </c>
      <c r="O33" s="122" t="n">
        <f aca="true">OFFSET('Data Entry'!$A$1,Printouts!O$15,Printouts!$B33)</f>
        <v>6</v>
      </c>
      <c r="P33" s="122" t="n">
        <f aca="true">OFFSET('Data Entry'!$A$1,Printouts!P$15,Printouts!$B33)</f>
        <v>14</v>
      </c>
      <c r="Q33" s="122" t="n">
        <f aca="true">OFFSET('Data Entry'!$A$1,Printouts!Q$15,Printouts!$B33)</f>
        <v>15</v>
      </c>
    </row>
    <row r="34" customFormat="false" ht="15" hidden="false" customHeight="false" outlineLevel="0" collapsed="false">
      <c r="B34" s="0" t="n">
        <f aca="false">B33+1</f>
        <v>23</v>
      </c>
      <c r="C34" s="137" t="str">
        <f aca="true">OFFSET('Data Entry'!$A$1,Printouts!C$15,Printouts!$B34)</f>
        <v>Classworks</v>
      </c>
      <c r="D34" s="138" t="n">
        <f aca="true">OFFSET('Data Entry'!$A$1,Printouts!D$15,Printouts!$B34)</f>
        <v>15</v>
      </c>
      <c r="E34" s="139" t="n">
        <f aca="true">OFFSET('Data Entry'!$A$1,Printouts!E$15,Printouts!$B34)</f>
        <v>1</v>
      </c>
      <c r="F34" s="140" t="n">
        <f aca="true">OFFSET('Data Entry'!$A$1,Printouts!F$15,Printouts!$B34)</f>
        <v>43493</v>
      </c>
      <c r="G34" s="141" t="str">
        <f aca="true">OFFSET('Data Entry'!$A$1,Printouts!G$15,Printouts!$B34)</f>
        <v>Classwork 4</v>
      </c>
      <c r="H34" s="122" t="n">
        <f aca="true">OFFSET('Data Entry'!$A$1,Printouts!H$15,Printouts!$B34)</f>
        <v>15</v>
      </c>
      <c r="I34" s="122" t="n">
        <f aca="true">OFFSET('Data Entry'!$A$1,Printouts!I$15,Printouts!$B34)</f>
        <v>12</v>
      </c>
      <c r="J34" s="122" t="n">
        <f aca="true">OFFSET('Data Entry'!$A$1,Printouts!J$15,Printouts!$B34)</f>
        <v>12</v>
      </c>
      <c r="K34" s="122" t="n">
        <f aca="true">OFFSET('Data Entry'!$A$1,Printouts!K$15,Printouts!$B34)</f>
        <v>12</v>
      </c>
      <c r="L34" s="122" t="n">
        <f aca="true">OFFSET('Data Entry'!$A$1,Printouts!L$15,Printouts!$B34)</f>
        <v>12</v>
      </c>
      <c r="M34" s="122" t="n">
        <f aca="true">OFFSET('Data Entry'!$A$1,Printouts!M$15,Printouts!$B34)</f>
        <v>12</v>
      </c>
      <c r="N34" s="122" t="n">
        <f aca="true">OFFSET('Data Entry'!$A$1,Printouts!N$15,Printouts!$B34)</f>
        <v>14</v>
      </c>
      <c r="O34" s="122" t="n">
        <f aca="true">OFFSET('Data Entry'!$A$1,Printouts!O$15,Printouts!$B34)</f>
        <v>14</v>
      </c>
      <c r="P34" s="122" t="n">
        <f aca="true">OFFSET('Data Entry'!$A$1,Printouts!P$15,Printouts!$B34)</f>
        <v>15</v>
      </c>
      <c r="Q34" s="122" t="n">
        <f aca="true">OFFSET('Data Entry'!$A$1,Printouts!Q$15,Printouts!$B34)</f>
        <v>15</v>
      </c>
    </row>
    <row r="35" customFormat="false" ht="15" hidden="false" customHeight="false" outlineLevel="0" collapsed="false">
      <c r="B35" s="0" t="n">
        <f aca="false">B34+1</f>
        <v>24</v>
      </c>
      <c r="C35" s="137" t="str">
        <f aca="true">OFFSET('Data Entry'!$A$1,Printouts!C$15,Printouts!$B35)</f>
        <v>Classworks</v>
      </c>
      <c r="D35" s="138" t="n">
        <f aca="true">OFFSET('Data Entry'!$A$1,Printouts!D$15,Printouts!$B35)</f>
        <v>15</v>
      </c>
      <c r="E35" s="139" t="n">
        <f aca="true">OFFSET('Data Entry'!$A$1,Printouts!E$15,Printouts!$B35)</f>
        <v>1</v>
      </c>
      <c r="F35" s="140" t="n">
        <f aca="true">OFFSET('Data Entry'!$A$1,Printouts!F$15,Printouts!$B35)</f>
        <v>43494</v>
      </c>
      <c r="G35" s="141" t="str">
        <f aca="true">OFFSET('Data Entry'!$A$1,Printouts!G$15,Printouts!$B35)</f>
        <v>Classwork 5</v>
      </c>
      <c r="H35" s="122" t="n">
        <f aca="true">OFFSET('Data Entry'!$A$1,Printouts!H$15,Printouts!$B35)</f>
        <v>15</v>
      </c>
      <c r="I35" s="122" t="n">
        <f aca="true">OFFSET('Data Entry'!$A$1,Printouts!I$15,Printouts!$B35)</f>
        <v>15</v>
      </c>
      <c r="J35" s="122" t="n">
        <f aca="true">OFFSET('Data Entry'!$A$1,Printouts!J$15,Printouts!$B35)</f>
        <v>15</v>
      </c>
      <c r="K35" s="122" t="n">
        <f aca="true">OFFSET('Data Entry'!$A$1,Printouts!K$15,Printouts!$B35)</f>
        <v>15</v>
      </c>
      <c r="L35" s="122" t="n">
        <f aca="true">OFFSET('Data Entry'!$A$1,Printouts!L$15,Printouts!$B35)</f>
        <v>7</v>
      </c>
      <c r="M35" s="122" t="n">
        <f aca="true">OFFSET('Data Entry'!$A$1,Printouts!M$15,Printouts!$B35)</f>
        <v>7</v>
      </c>
      <c r="N35" s="122" t="n">
        <f aca="true">OFFSET('Data Entry'!$A$1,Printouts!N$15,Printouts!$B35)</f>
        <v>14</v>
      </c>
      <c r="O35" s="122" t="n">
        <f aca="true">OFFSET('Data Entry'!$A$1,Printouts!O$15,Printouts!$B35)</f>
        <v>10</v>
      </c>
      <c r="P35" s="122" t="n">
        <f aca="true">OFFSET('Data Entry'!$A$1,Printouts!P$15,Printouts!$B35)</f>
        <v>10</v>
      </c>
      <c r="Q35" s="122" t="n">
        <f aca="true">OFFSET('Data Entry'!$A$1,Printouts!Q$15,Printouts!$B35)</f>
        <v>9</v>
      </c>
    </row>
    <row r="36" customFormat="false" ht="15" hidden="false" customHeight="false" outlineLevel="0" collapsed="false">
      <c r="B36" s="0" t="n">
        <f aca="false">B35+1</f>
        <v>25</v>
      </c>
      <c r="C36" s="137" t="str">
        <f aca="true">OFFSET('Data Entry'!$A$1,Printouts!C$15,Printouts!$B36)</f>
        <v>Classworks</v>
      </c>
      <c r="D36" s="138" t="n">
        <f aca="true">OFFSET('Data Entry'!$A$1,Printouts!D$15,Printouts!$B36)</f>
        <v>15</v>
      </c>
      <c r="E36" s="139" t="n">
        <f aca="true">OFFSET('Data Entry'!$A$1,Printouts!E$15,Printouts!$B36)</f>
        <v>1</v>
      </c>
      <c r="F36" s="140" t="n">
        <f aca="true">OFFSET('Data Entry'!$A$1,Printouts!F$15,Printouts!$B36)</f>
        <v>43495</v>
      </c>
      <c r="G36" s="141" t="str">
        <f aca="true">OFFSET('Data Entry'!$A$1,Printouts!G$15,Printouts!$B36)</f>
        <v>Classwork 6</v>
      </c>
      <c r="H36" s="122" t="n">
        <f aca="true">OFFSET('Data Entry'!$A$1,Printouts!H$15,Printouts!$B36)</f>
        <v>15</v>
      </c>
      <c r="I36" s="122" t="n">
        <f aca="true">OFFSET('Data Entry'!$A$1,Printouts!I$15,Printouts!$B36)</f>
        <v>15</v>
      </c>
      <c r="J36" s="122" t="n">
        <f aca="true">OFFSET('Data Entry'!$A$1,Printouts!J$15,Printouts!$B36)</f>
        <v>15</v>
      </c>
      <c r="K36" s="122" t="n">
        <f aca="true">OFFSET('Data Entry'!$A$1,Printouts!K$15,Printouts!$B36)</f>
        <v>15</v>
      </c>
      <c r="L36" s="122" t="n">
        <f aca="true">OFFSET('Data Entry'!$A$1,Printouts!L$15,Printouts!$B36)</f>
        <v>12</v>
      </c>
      <c r="M36" s="122" t="n">
        <f aca="true">OFFSET('Data Entry'!$A$1,Printouts!M$15,Printouts!$B36)</f>
        <v>15</v>
      </c>
      <c r="N36" s="122" t="n">
        <f aca="true">OFFSET('Data Entry'!$A$1,Printouts!N$15,Printouts!$B36)</f>
        <v>12</v>
      </c>
      <c r="O36" s="122" t="n">
        <f aca="true">OFFSET('Data Entry'!$A$1,Printouts!O$15,Printouts!$B36)</f>
        <v>8</v>
      </c>
      <c r="P36" s="122" t="n">
        <f aca="true">OFFSET('Data Entry'!$A$1,Printouts!P$15,Printouts!$B36)</f>
        <v>8</v>
      </c>
      <c r="Q36" s="122" t="n">
        <f aca="true">OFFSET('Data Entry'!$A$1,Printouts!Q$15,Printouts!$B36)</f>
        <v>9</v>
      </c>
    </row>
    <row r="37" customFormat="false" ht="15" hidden="false" customHeight="false" outlineLevel="0" collapsed="false">
      <c r="B37" s="0" t="n">
        <f aca="false">B36+1</f>
        <v>26</v>
      </c>
      <c r="C37" s="137" t="str">
        <f aca="true">OFFSET('Data Entry'!$A$1,Printouts!C$15,Printouts!$B37)</f>
        <v>Homeworks</v>
      </c>
      <c r="D37" s="138" t="n">
        <f aca="true">OFFSET('Data Entry'!$A$1,Printouts!D$15,Printouts!$B37)</f>
        <v>10</v>
      </c>
      <c r="E37" s="139" t="n">
        <f aca="true">OFFSET('Data Entry'!$A$1,Printouts!E$15,Printouts!$B37)</f>
        <v>1</v>
      </c>
      <c r="F37" s="140" t="n">
        <f aca="true">OFFSET('Data Entry'!$A$1,Printouts!F$15,Printouts!$B37)</f>
        <v>43495</v>
      </c>
      <c r="G37" s="141" t="str">
        <f aca="true">OFFSET('Data Entry'!$A$1,Printouts!G$15,Printouts!$B37)</f>
        <v>Homework 3</v>
      </c>
      <c r="H37" s="122" t="n">
        <f aca="true">OFFSET('Data Entry'!$A$1,Printouts!H$15,Printouts!$B37)</f>
        <v>10</v>
      </c>
      <c r="I37" s="122" t="n">
        <f aca="true">OFFSET('Data Entry'!$A$1,Printouts!I$15,Printouts!$B37)</f>
        <v>7</v>
      </c>
      <c r="J37" s="122" t="n">
        <f aca="true">OFFSET('Data Entry'!$A$1,Printouts!J$15,Printouts!$B37)</f>
        <v>7</v>
      </c>
      <c r="K37" s="122" t="n">
        <f aca="true">OFFSET('Data Entry'!$A$1,Printouts!K$15,Printouts!$B37)</f>
        <v>7</v>
      </c>
      <c r="L37" s="122" t="n">
        <f aca="true">OFFSET('Data Entry'!$A$1,Printouts!L$15,Printouts!$B37)</f>
        <v>10</v>
      </c>
      <c r="M37" s="122" t="n">
        <f aca="true">OFFSET('Data Entry'!$A$1,Printouts!M$15,Printouts!$B37)</f>
        <v>10</v>
      </c>
      <c r="N37" s="122" t="n">
        <f aca="true">OFFSET('Data Entry'!$A$1,Printouts!N$15,Printouts!$B37)</f>
        <v>10</v>
      </c>
      <c r="O37" s="122" t="n">
        <f aca="true">OFFSET('Data Entry'!$A$1,Printouts!O$15,Printouts!$B37)</f>
        <v>9</v>
      </c>
      <c r="P37" s="122" t="n">
        <f aca="true">OFFSET('Data Entry'!$A$1,Printouts!P$15,Printouts!$B37)</f>
        <v>10</v>
      </c>
      <c r="Q37" s="122" t="n">
        <f aca="true">OFFSET('Data Entry'!$A$1,Printouts!Q$15,Printouts!$B37)</f>
        <v>10</v>
      </c>
    </row>
    <row r="38" customFormat="false" ht="15" hidden="false" customHeight="false" outlineLevel="0" collapsed="false">
      <c r="B38" s="0" t="n">
        <f aca="false">B37+1</f>
        <v>27</v>
      </c>
      <c r="C38" s="137" t="str">
        <f aca="true">OFFSET('Data Entry'!$A$1,Printouts!C$15,Printouts!$B38)</f>
        <v>Formative Assessments</v>
      </c>
      <c r="D38" s="138" t="n">
        <f aca="true">OFFSET('Data Entry'!$A$1,Printouts!D$15,Printouts!$B38)</f>
        <v>50</v>
      </c>
      <c r="E38" s="139" t="n">
        <f aca="true">OFFSET('Data Entry'!$A$1,Printouts!E$15,Printouts!$B38)</f>
        <v>1</v>
      </c>
      <c r="F38" s="140" t="n">
        <f aca="true">OFFSET('Data Entry'!$A$1,Printouts!F$15,Printouts!$B38)</f>
        <v>43496</v>
      </c>
      <c r="G38" s="141" t="str">
        <f aca="true">OFFSET('Data Entry'!$A$1,Printouts!G$15,Printouts!$B38)</f>
        <v>Formative Assessment 1</v>
      </c>
      <c r="H38" s="122" t="n">
        <f aca="true">OFFSET('Data Entry'!$A$1,Printouts!H$15,Printouts!$B38)</f>
        <v>45</v>
      </c>
      <c r="I38" s="122" t="n">
        <f aca="true">OFFSET('Data Entry'!$A$1,Printouts!I$15,Printouts!$B38)</f>
        <v>44</v>
      </c>
      <c r="J38" s="122" t="n">
        <f aca="true">OFFSET('Data Entry'!$A$1,Printouts!J$15,Printouts!$B38)</f>
        <v>50</v>
      </c>
      <c r="K38" s="122" t="n">
        <f aca="true">OFFSET('Data Entry'!$A$1,Printouts!K$15,Printouts!$B38)</f>
        <v>40</v>
      </c>
      <c r="L38" s="122" t="n">
        <f aca="true">OFFSET('Data Entry'!$A$1,Printouts!L$15,Printouts!$B38)</f>
        <v>39</v>
      </c>
      <c r="M38" s="122" t="n">
        <f aca="true">OFFSET('Data Entry'!$A$1,Printouts!M$15,Printouts!$B38)</f>
        <v>36</v>
      </c>
      <c r="N38" s="122" t="n">
        <f aca="true">OFFSET('Data Entry'!$A$1,Printouts!N$15,Printouts!$B38)</f>
        <v>41</v>
      </c>
      <c r="O38" s="122" t="n">
        <f aca="true">OFFSET('Data Entry'!$A$1,Printouts!O$15,Printouts!$B38)</f>
        <v>41</v>
      </c>
      <c r="P38" s="122" t="n">
        <f aca="true">OFFSET('Data Entry'!$A$1,Printouts!P$15,Printouts!$B38)</f>
        <v>38</v>
      </c>
      <c r="Q38" s="122" t="n">
        <f aca="true">OFFSET('Data Entry'!$A$1,Printouts!Q$15,Printouts!$B38)</f>
        <v>42</v>
      </c>
    </row>
  </sheetData>
  <mergeCells count="11">
    <mergeCell ref="C9:G9"/>
    <mergeCell ref="C12:G12"/>
    <mergeCell ref="C16:G16"/>
    <mergeCell ref="C19:G19"/>
    <mergeCell ref="C21:F21"/>
    <mergeCell ref="C22:F22"/>
    <mergeCell ref="C23:F23"/>
    <mergeCell ref="C24:F24"/>
    <mergeCell ref="C25:F25"/>
    <mergeCell ref="C26:F26"/>
    <mergeCell ref="C27:F27"/>
  </mergeCells>
  <printOptions headings="false" gridLines="false" gridLinesSet="true" horizontalCentered="tru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3A447"/>
    <pageSetUpPr fitToPage="false"/>
  </sheetPr>
  <dimension ref="A1:ND11"/>
  <sheetViews>
    <sheetView windowProtection="true" showFormulas="false" showGridLines="true" showRowColHeaders="true" showZeros="true" rightToLeft="false" tabSelected="false" showOutlineSymbols="true" defaultGridColor="true" view="normal" topLeftCell="A1" colorId="64" zoomScale="60" zoomScaleNormal="6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RowHeight="14.25"/>
  <cols>
    <col collapsed="false" hidden="false" max="1" min="1" style="1" width="20.7813765182186"/>
    <col collapsed="false" hidden="false" max="3" min="2" style="1" width="5.67611336032389"/>
    <col collapsed="false" hidden="false" max="1025" min="4" style="1" width="4.06882591093117"/>
  </cols>
  <sheetData>
    <row r="1" s="142" customFormat="true" ht="70.5" hidden="false" customHeight="true" outlineLevel="0" collapsed="false">
      <c r="A1" s="142" t="s">
        <v>157</v>
      </c>
      <c r="B1" s="143" t="s">
        <v>165</v>
      </c>
      <c r="C1" s="144" t="s">
        <v>166</v>
      </c>
      <c r="D1" s="145" t="s">
        <v>167</v>
      </c>
      <c r="E1" s="145" t="s">
        <v>168</v>
      </c>
      <c r="F1" s="145" t="s">
        <v>169</v>
      </c>
      <c r="G1" s="145" t="s">
        <v>170</v>
      </c>
      <c r="H1" s="145" t="s">
        <v>171</v>
      </c>
      <c r="I1" s="145" t="s">
        <v>172</v>
      </c>
      <c r="J1" s="145" t="s">
        <v>173</v>
      </c>
      <c r="K1" s="145" t="s">
        <v>174</v>
      </c>
      <c r="L1" s="145" t="s">
        <v>175</v>
      </c>
      <c r="M1" s="145" t="s">
        <v>176</v>
      </c>
      <c r="N1" s="145" t="s">
        <v>177</v>
      </c>
      <c r="O1" s="145" t="s">
        <v>178</v>
      </c>
      <c r="P1" s="145" t="s">
        <v>179</v>
      </c>
      <c r="Q1" s="145" t="s">
        <v>180</v>
      </c>
      <c r="R1" s="145" t="s">
        <v>181</v>
      </c>
      <c r="S1" s="145" t="s">
        <v>182</v>
      </c>
      <c r="T1" s="145" t="s">
        <v>183</v>
      </c>
      <c r="U1" s="145" t="s">
        <v>184</v>
      </c>
      <c r="V1" s="145" t="s">
        <v>185</v>
      </c>
      <c r="W1" s="145" t="s">
        <v>186</v>
      </c>
      <c r="X1" s="145" t="s">
        <v>187</v>
      </c>
      <c r="Y1" s="145" t="s">
        <v>188</v>
      </c>
      <c r="Z1" s="145" t="s">
        <v>189</v>
      </c>
      <c r="AA1" s="145" t="s">
        <v>190</v>
      </c>
      <c r="AB1" s="145" t="s">
        <v>191</v>
      </c>
      <c r="AC1" s="145" t="s">
        <v>192</v>
      </c>
      <c r="AD1" s="145" t="s">
        <v>193</v>
      </c>
      <c r="AE1" s="145" t="s">
        <v>194</v>
      </c>
      <c r="AF1" s="145" t="s">
        <v>195</v>
      </c>
      <c r="AG1" s="145" t="s">
        <v>196</v>
      </c>
      <c r="AH1" s="145" t="s">
        <v>197</v>
      </c>
      <c r="AI1" s="145" t="s">
        <v>198</v>
      </c>
      <c r="AJ1" s="145" t="s">
        <v>199</v>
      </c>
      <c r="AK1" s="145" t="s">
        <v>200</v>
      </c>
      <c r="AL1" s="145" t="s">
        <v>201</v>
      </c>
      <c r="AM1" s="145" t="s">
        <v>202</v>
      </c>
      <c r="AN1" s="145" t="s">
        <v>203</v>
      </c>
      <c r="AO1" s="145" t="s">
        <v>204</v>
      </c>
      <c r="AP1" s="145" t="s">
        <v>205</v>
      </c>
      <c r="AQ1" s="145" t="s">
        <v>206</v>
      </c>
      <c r="AR1" s="145" t="s">
        <v>207</v>
      </c>
      <c r="AS1" s="145" t="s">
        <v>208</v>
      </c>
      <c r="AT1" s="145" t="s">
        <v>209</v>
      </c>
      <c r="AU1" s="145" t="s">
        <v>210</v>
      </c>
      <c r="AV1" s="145" t="s">
        <v>211</v>
      </c>
      <c r="AW1" s="145" t="s">
        <v>212</v>
      </c>
      <c r="AX1" s="145" t="s">
        <v>213</v>
      </c>
      <c r="AY1" s="145" t="s">
        <v>214</v>
      </c>
      <c r="AZ1" s="145" t="s">
        <v>215</v>
      </c>
      <c r="BA1" s="145" t="s">
        <v>216</v>
      </c>
      <c r="BB1" s="145" t="s">
        <v>217</v>
      </c>
      <c r="BC1" s="145" t="s">
        <v>218</v>
      </c>
      <c r="BD1" s="145" t="s">
        <v>219</v>
      </c>
      <c r="BE1" s="145" t="s">
        <v>220</v>
      </c>
      <c r="BF1" s="145" t="s">
        <v>221</v>
      </c>
      <c r="BG1" s="145" t="s">
        <v>222</v>
      </c>
      <c r="BH1" s="145" t="s">
        <v>223</v>
      </c>
      <c r="BI1" s="145" t="s">
        <v>224</v>
      </c>
      <c r="BJ1" s="145" t="s">
        <v>225</v>
      </c>
      <c r="BK1" s="145" t="s">
        <v>226</v>
      </c>
      <c r="BL1" s="145" t="s">
        <v>227</v>
      </c>
      <c r="BM1" s="145" t="s">
        <v>228</v>
      </c>
      <c r="BN1" s="145" t="s">
        <v>229</v>
      </c>
      <c r="BO1" s="145" t="s">
        <v>230</v>
      </c>
      <c r="BP1" s="145" t="s">
        <v>231</v>
      </c>
      <c r="BQ1" s="145" t="s">
        <v>232</v>
      </c>
      <c r="BR1" s="145" t="s">
        <v>233</v>
      </c>
      <c r="BS1" s="145" t="s">
        <v>234</v>
      </c>
      <c r="BT1" s="145" t="s">
        <v>235</v>
      </c>
      <c r="BU1" s="145" t="s">
        <v>236</v>
      </c>
      <c r="BV1" s="145" t="s">
        <v>237</v>
      </c>
      <c r="BW1" s="145" t="s">
        <v>238</v>
      </c>
      <c r="BX1" s="145" t="s">
        <v>239</v>
      </c>
      <c r="BY1" s="145" t="s">
        <v>240</v>
      </c>
      <c r="BZ1" s="145" t="s">
        <v>241</v>
      </c>
      <c r="CA1" s="145" t="s">
        <v>242</v>
      </c>
      <c r="CB1" s="145" t="s">
        <v>243</v>
      </c>
      <c r="CC1" s="145" t="s">
        <v>244</v>
      </c>
      <c r="CD1" s="145" t="s">
        <v>245</v>
      </c>
      <c r="CE1" s="145" t="s">
        <v>246</v>
      </c>
      <c r="CF1" s="145" t="s">
        <v>247</v>
      </c>
      <c r="CG1" s="145" t="s">
        <v>248</v>
      </c>
      <c r="CH1" s="145" t="s">
        <v>249</v>
      </c>
      <c r="CI1" s="145" t="s">
        <v>250</v>
      </c>
      <c r="CJ1" s="145" t="s">
        <v>251</v>
      </c>
      <c r="CK1" s="145" t="s">
        <v>252</v>
      </c>
      <c r="CL1" s="145" t="s">
        <v>253</v>
      </c>
      <c r="CM1" s="145" t="s">
        <v>254</v>
      </c>
      <c r="CN1" s="145" t="s">
        <v>255</v>
      </c>
      <c r="CO1" s="145" t="s">
        <v>256</v>
      </c>
      <c r="CP1" s="145" t="s">
        <v>257</v>
      </c>
      <c r="CQ1" s="145" t="s">
        <v>258</v>
      </c>
      <c r="CR1" s="145" t="s">
        <v>259</v>
      </c>
      <c r="CS1" s="145" t="s">
        <v>260</v>
      </c>
      <c r="CT1" s="145" t="s">
        <v>261</v>
      </c>
      <c r="CU1" s="145" t="s">
        <v>262</v>
      </c>
      <c r="CV1" s="145" t="s">
        <v>263</v>
      </c>
      <c r="CW1" s="145" t="s">
        <v>264</v>
      </c>
      <c r="CX1" s="145" t="s">
        <v>265</v>
      </c>
      <c r="CY1" s="145" t="s">
        <v>266</v>
      </c>
      <c r="CZ1" s="145" t="s">
        <v>267</v>
      </c>
      <c r="DA1" s="145" t="s">
        <v>268</v>
      </c>
      <c r="DB1" s="145" t="s">
        <v>269</v>
      </c>
      <c r="DC1" s="145" t="s">
        <v>270</v>
      </c>
      <c r="DD1" s="145" t="s">
        <v>271</v>
      </c>
      <c r="DE1" s="145" t="s">
        <v>272</v>
      </c>
      <c r="DF1" s="145" t="s">
        <v>273</v>
      </c>
      <c r="DG1" s="145" t="s">
        <v>274</v>
      </c>
      <c r="DH1" s="145" t="s">
        <v>275</v>
      </c>
      <c r="DI1" s="145" t="s">
        <v>276</v>
      </c>
      <c r="DJ1" s="145" t="s">
        <v>277</v>
      </c>
      <c r="DK1" s="145" t="s">
        <v>278</v>
      </c>
      <c r="DL1" s="145" t="s">
        <v>279</v>
      </c>
      <c r="DM1" s="145" t="s">
        <v>280</v>
      </c>
      <c r="DN1" s="145" t="s">
        <v>281</v>
      </c>
      <c r="DO1" s="145" t="s">
        <v>282</v>
      </c>
      <c r="DP1" s="145" t="s">
        <v>283</v>
      </c>
      <c r="DQ1" s="145" t="s">
        <v>284</v>
      </c>
      <c r="DR1" s="145" t="s">
        <v>285</v>
      </c>
      <c r="DS1" s="145" t="s">
        <v>286</v>
      </c>
      <c r="DT1" s="145" t="s">
        <v>287</v>
      </c>
      <c r="DU1" s="145" t="s">
        <v>288</v>
      </c>
      <c r="DV1" s="145" t="s">
        <v>289</v>
      </c>
      <c r="DW1" s="145" t="s">
        <v>290</v>
      </c>
      <c r="DX1" s="145" t="s">
        <v>291</v>
      </c>
      <c r="DY1" s="145" t="s">
        <v>292</v>
      </c>
      <c r="DZ1" s="145" t="s">
        <v>293</v>
      </c>
      <c r="EA1" s="145" t="s">
        <v>294</v>
      </c>
      <c r="EB1" s="145" t="s">
        <v>295</v>
      </c>
      <c r="EC1" s="145" t="s">
        <v>296</v>
      </c>
      <c r="ED1" s="145" t="s">
        <v>297</v>
      </c>
      <c r="EE1" s="145" t="s">
        <v>298</v>
      </c>
      <c r="EF1" s="145" t="s">
        <v>299</v>
      </c>
      <c r="EG1" s="145" t="s">
        <v>300</v>
      </c>
      <c r="EH1" s="145" t="s">
        <v>301</v>
      </c>
      <c r="EI1" s="145" t="s">
        <v>302</v>
      </c>
      <c r="EJ1" s="145" t="s">
        <v>303</v>
      </c>
      <c r="EK1" s="145" t="s">
        <v>304</v>
      </c>
      <c r="EL1" s="145" t="s">
        <v>305</v>
      </c>
      <c r="EM1" s="145" t="s">
        <v>306</v>
      </c>
      <c r="EN1" s="145" t="s">
        <v>307</v>
      </c>
      <c r="EO1" s="145" t="s">
        <v>308</v>
      </c>
      <c r="EP1" s="145" t="s">
        <v>309</v>
      </c>
      <c r="EQ1" s="145" t="s">
        <v>310</v>
      </c>
      <c r="ER1" s="145" t="s">
        <v>311</v>
      </c>
      <c r="ES1" s="145" t="s">
        <v>312</v>
      </c>
      <c r="ET1" s="145" t="s">
        <v>313</v>
      </c>
      <c r="EU1" s="145" t="s">
        <v>314</v>
      </c>
      <c r="EV1" s="145" t="s">
        <v>315</v>
      </c>
      <c r="EW1" s="145" t="s">
        <v>316</v>
      </c>
      <c r="EX1" s="145" t="s">
        <v>317</v>
      </c>
      <c r="EY1" s="145" t="s">
        <v>318</v>
      </c>
      <c r="EZ1" s="145" t="s">
        <v>319</v>
      </c>
      <c r="FA1" s="145" t="s">
        <v>320</v>
      </c>
      <c r="FB1" s="145" t="s">
        <v>321</v>
      </c>
      <c r="FC1" s="145" t="s">
        <v>322</v>
      </c>
      <c r="FD1" s="145" t="s">
        <v>323</v>
      </c>
      <c r="FE1" s="145" t="s">
        <v>324</v>
      </c>
      <c r="FF1" s="145" t="s">
        <v>325</v>
      </c>
      <c r="FG1" s="145" t="s">
        <v>326</v>
      </c>
      <c r="FH1" s="145" t="s">
        <v>327</v>
      </c>
      <c r="FI1" s="145" t="s">
        <v>328</v>
      </c>
      <c r="FJ1" s="145" t="s">
        <v>329</v>
      </c>
      <c r="FK1" s="145" t="s">
        <v>330</v>
      </c>
      <c r="FL1" s="145" t="s">
        <v>331</v>
      </c>
      <c r="FM1" s="145" t="s">
        <v>332</v>
      </c>
      <c r="FN1" s="145" t="s">
        <v>333</v>
      </c>
      <c r="FO1" s="145" t="s">
        <v>334</v>
      </c>
      <c r="FP1" s="145" t="s">
        <v>335</v>
      </c>
      <c r="FQ1" s="145" t="s">
        <v>336</v>
      </c>
      <c r="FR1" s="145" t="s">
        <v>337</v>
      </c>
      <c r="FS1" s="145" t="s">
        <v>338</v>
      </c>
      <c r="FT1" s="145" t="s">
        <v>339</v>
      </c>
      <c r="FU1" s="145" t="s">
        <v>340</v>
      </c>
      <c r="FV1" s="145" t="s">
        <v>341</v>
      </c>
      <c r="FW1" s="145" t="s">
        <v>342</v>
      </c>
      <c r="FX1" s="145" t="s">
        <v>343</v>
      </c>
      <c r="FY1" s="145" t="s">
        <v>344</v>
      </c>
      <c r="FZ1" s="145" t="s">
        <v>345</v>
      </c>
      <c r="GA1" s="145" t="s">
        <v>346</v>
      </c>
      <c r="GB1" s="145" t="s">
        <v>347</v>
      </c>
      <c r="GC1" s="145" t="s">
        <v>348</v>
      </c>
      <c r="GD1" s="145" t="s">
        <v>349</v>
      </c>
      <c r="GE1" s="145" t="s">
        <v>350</v>
      </c>
      <c r="GF1" s="145" t="s">
        <v>351</v>
      </c>
      <c r="GG1" s="145" t="s">
        <v>352</v>
      </c>
      <c r="GH1" s="145" t="s">
        <v>353</v>
      </c>
      <c r="GI1" s="145" t="s">
        <v>354</v>
      </c>
      <c r="GJ1" s="145" t="s">
        <v>355</v>
      </c>
      <c r="GK1" s="145" t="s">
        <v>356</v>
      </c>
      <c r="GL1" s="145" t="s">
        <v>357</v>
      </c>
      <c r="GM1" s="145" t="s">
        <v>358</v>
      </c>
      <c r="GN1" s="145" t="s">
        <v>359</v>
      </c>
      <c r="GO1" s="145" t="s">
        <v>360</v>
      </c>
      <c r="GP1" s="145" t="s">
        <v>361</v>
      </c>
      <c r="GQ1" s="145" t="s">
        <v>362</v>
      </c>
      <c r="GR1" s="145" t="s">
        <v>363</v>
      </c>
      <c r="GS1" s="145" t="s">
        <v>364</v>
      </c>
      <c r="GT1" s="145" t="s">
        <v>365</v>
      </c>
      <c r="GU1" s="145" t="s">
        <v>366</v>
      </c>
      <c r="GV1" s="145" t="s">
        <v>367</v>
      </c>
      <c r="GW1" s="145" t="s">
        <v>368</v>
      </c>
      <c r="GX1" s="145" t="s">
        <v>369</v>
      </c>
      <c r="GY1" s="145" t="s">
        <v>370</v>
      </c>
      <c r="GZ1" s="145" t="s">
        <v>371</v>
      </c>
      <c r="HA1" s="145" t="s">
        <v>372</v>
      </c>
      <c r="HB1" s="145" t="s">
        <v>373</v>
      </c>
      <c r="HC1" s="145" t="s">
        <v>374</v>
      </c>
      <c r="HD1" s="145" t="s">
        <v>375</v>
      </c>
      <c r="HE1" s="145" t="s">
        <v>376</v>
      </c>
      <c r="HF1" s="145" t="s">
        <v>377</v>
      </c>
      <c r="HG1" s="145" t="s">
        <v>378</v>
      </c>
      <c r="HH1" s="145" t="s">
        <v>379</v>
      </c>
      <c r="HI1" s="145" t="s">
        <v>380</v>
      </c>
      <c r="HJ1" s="145" t="s">
        <v>381</v>
      </c>
      <c r="HK1" s="145" t="s">
        <v>382</v>
      </c>
      <c r="HL1" s="145" t="s">
        <v>383</v>
      </c>
      <c r="HM1" s="145" t="s">
        <v>384</v>
      </c>
      <c r="HN1" s="145" t="s">
        <v>385</v>
      </c>
      <c r="HO1" s="145" t="s">
        <v>386</v>
      </c>
      <c r="HP1" s="145" t="s">
        <v>387</v>
      </c>
      <c r="HQ1" s="145" t="s">
        <v>388</v>
      </c>
      <c r="HR1" s="145" t="s">
        <v>389</v>
      </c>
      <c r="HS1" s="145" t="s">
        <v>390</v>
      </c>
      <c r="HT1" s="145" t="s">
        <v>391</v>
      </c>
      <c r="HU1" s="145" t="s">
        <v>392</v>
      </c>
      <c r="HV1" s="145" t="s">
        <v>393</v>
      </c>
      <c r="HW1" s="145" t="s">
        <v>394</v>
      </c>
      <c r="HX1" s="145" t="s">
        <v>395</v>
      </c>
      <c r="HY1" s="145" t="s">
        <v>396</v>
      </c>
      <c r="HZ1" s="145" t="s">
        <v>397</v>
      </c>
      <c r="IA1" s="145" t="s">
        <v>398</v>
      </c>
      <c r="IB1" s="145" t="s">
        <v>399</v>
      </c>
      <c r="IC1" s="145" t="s">
        <v>400</v>
      </c>
      <c r="ID1" s="145" t="s">
        <v>401</v>
      </c>
      <c r="IE1" s="145" t="s">
        <v>402</v>
      </c>
      <c r="IF1" s="145" t="s">
        <v>403</v>
      </c>
      <c r="IG1" s="145" t="s">
        <v>404</v>
      </c>
      <c r="IH1" s="145" t="s">
        <v>405</v>
      </c>
      <c r="II1" s="145" t="s">
        <v>406</v>
      </c>
      <c r="IJ1" s="145" t="s">
        <v>407</v>
      </c>
      <c r="IK1" s="145" t="s">
        <v>408</v>
      </c>
      <c r="IL1" s="145" t="s">
        <v>409</v>
      </c>
      <c r="IM1" s="145" t="s">
        <v>410</v>
      </c>
      <c r="IN1" s="145" t="s">
        <v>411</v>
      </c>
      <c r="IO1" s="145" t="s">
        <v>412</v>
      </c>
      <c r="IP1" s="145" t="s">
        <v>413</v>
      </c>
      <c r="IQ1" s="145" t="s">
        <v>414</v>
      </c>
      <c r="IR1" s="145" t="s">
        <v>415</v>
      </c>
      <c r="IS1" s="145" t="s">
        <v>416</v>
      </c>
      <c r="IT1" s="145" t="s">
        <v>417</v>
      </c>
      <c r="IU1" s="145" t="s">
        <v>418</v>
      </c>
      <c r="IV1" s="145" t="s">
        <v>419</v>
      </c>
      <c r="IW1" s="145" t="s">
        <v>420</v>
      </c>
      <c r="IX1" s="145" t="s">
        <v>421</v>
      </c>
      <c r="IY1" s="145" t="s">
        <v>422</v>
      </c>
      <c r="IZ1" s="145" t="s">
        <v>423</v>
      </c>
      <c r="JA1" s="145" t="s">
        <v>424</v>
      </c>
      <c r="JB1" s="145" t="s">
        <v>425</v>
      </c>
      <c r="JC1" s="145" t="s">
        <v>426</v>
      </c>
      <c r="JD1" s="145" t="s">
        <v>427</v>
      </c>
      <c r="JE1" s="145" t="s">
        <v>428</v>
      </c>
      <c r="JF1" s="145" t="s">
        <v>429</v>
      </c>
      <c r="JG1" s="145" t="s">
        <v>430</v>
      </c>
      <c r="JH1" s="145" t="s">
        <v>431</v>
      </c>
      <c r="JI1" s="145" t="s">
        <v>432</v>
      </c>
      <c r="JJ1" s="145" t="s">
        <v>433</v>
      </c>
      <c r="JK1" s="145" t="s">
        <v>434</v>
      </c>
      <c r="JL1" s="145" t="s">
        <v>435</v>
      </c>
      <c r="JM1" s="145" t="s">
        <v>436</v>
      </c>
      <c r="JN1" s="145" t="s">
        <v>437</v>
      </c>
      <c r="JO1" s="145" t="s">
        <v>438</v>
      </c>
      <c r="JP1" s="145" t="s">
        <v>439</v>
      </c>
      <c r="JQ1" s="145" t="s">
        <v>440</v>
      </c>
      <c r="JR1" s="145" t="s">
        <v>441</v>
      </c>
      <c r="JS1" s="145" t="s">
        <v>442</v>
      </c>
      <c r="JT1" s="145" t="s">
        <v>443</v>
      </c>
      <c r="JU1" s="145" t="s">
        <v>444</v>
      </c>
      <c r="JV1" s="145" t="s">
        <v>445</v>
      </c>
      <c r="JW1" s="145" t="s">
        <v>446</v>
      </c>
      <c r="JX1" s="145" t="s">
        <v>447</v>
      </c>
      <c r="JY1" s="145" t="s">
        <v>448</v>
      </c>
      <c r="JZ1" s="145" t="s">
        <v>449</v>
      </c>
      <c r="KA1" s="145" t="s">
        <v>450</v>
      </c>
      <c r="KB1" s="145" t="s">
        <v>451</v>
      </c>
      <c r="KC1" s="145" t="s">
        <v>452</v>
      </c>
      <c r="KD1" s="145" t="s">
        <v>453</v>
      </c>
      <c r="KE1" s="145" t="s">
        <v>454</v>
      </c>
      <c r="KF1" s="145" t="s">
        <v>455</v>
      </c>
      <c r="KG1" s="145" t="s">
        <v>456</v>
      </c>
      <c r="KH1" s="145" t="s">
        <v>457</v>
      </c>
      <c r="KI1" s="145" t="s">
        <v>458</v>
      </c>
      <c r="KJ1" s="145" t="s">
        <v>459</v>
      </c>
      <c r="KK1" s="145" t="s">
        <v>460</v>
      </c>
      <c r="KL1" s="145" t="s">
        <v>461</v>
      </c>
      <c r="KM1" s="145" t="s">
        <v>462</v>
      </c>
      <c r="KN1" s="145" t="s">
        <v>463</v>
      </c>
      <c r="KO1" s="145" t="s">
        <v>464</v>
      </c>
      <c r="KP1" s="145" t="s">
        <v>465</v>
      </c>
      <c r="KQ1" s="145" t="s">
        <v>466</v>
      </c>
      <c r="KR1" s="145" t="s">
        <v>467</v>
      </c>
      <c r="KS1" s="145" t="s">
        <v>468</v>
      </c>
      <c r="KT1" s="145" t="s">
        <v>469</v>
      </c>
      <c r="KU1" s="145" t="s">
        <v>470</v>
      </c>
      <c r="KV1" s="145" t="s">
        <v>471</v>
      </c>
      <c r="KW1" s="145" t="s">
        <v>472</v>
      </c>
      <c r="KX1" s="145" t="s">
        <v>473</v>
      </c>
      <c r="KY1" s="145" t="s">
        <v>474</v>
      </c>
      <c r="KZ1" s="145" t="s">
        <v>475</v>
      </c>
      <c r="LA1" s="145" t="s">
        <v>476</v>
      </c>
      <c r="LB1" s="145" t="s">
        <v>477</v>
      </c>
      <c r="LC1" s="145" t="s">
        <v>478</v>
      </c>
      <c r="LD1" s="145" t="s">
        <v>479</v>
      </c>
      <c r="LE1" s="145" t="s">
        <v>480</v>
      </c>
      <c r="LF1" s="145" t="s">
        <v>481</v>
      </c>
      <c r="LG1" s="145" t="s">
        <v>482</v>
      </c>
      <c r="LH1" s="145" t="s">
        <v>483</v>
      </c>
      <c r="LI1" s="145" t="s">
        <v>484</v>
      </c>
      <c r="LJ1" s="145" t="s">
        <v>485</v>
      </c>
      <c r="LK1" s="145" t="s">
        <v>486</v>
      </c>
      <c r="LL1" s="145" t="s">
        <v>487</v>
      </c>
      <c r="LM1" s="145" t="s">
        <v>488</v>
      </c>
      <c r="LN1" s="145" t="s">
        <v>489</v>
      </c>
      <c r="LO1" s="145" t="s">
        <v>490</v>
      </c>
      <c r="LP1" s="145" t="s">
        <v>491</v>
      </c>
      <c r="LQ1" s="145" t="s">
        <v>492</v>
      </c>
      <c r="LR1" s="145" t="s">
        <v>493</v>
      </c>
      <c r="LS1" s="145" t="s">
        <v>494</v>
      </c>
      <c r="LT1" s="145" t="s">
        <v>495</v>
      </c>
      <c r="LU1" s="145" t="s">
        <v>496</v>
      </c>
      <c r="LV1" s="145" t="s">
        <v>497</v>
      </c>
      <c r="LW1" s="145" t="s">
        <v>498</v>
      </c>
      <c r="LX1" s="145" t="s">
        <v>499</v>
      </c>
      <c r="LY1" s="145" t="s">
        <v>500</v>
      </c>
      <c r="LZ1" s="145" t="s">
        <v>501</v>
      </c>
      <c r="MA1" s="145" t="s">
        <v>502</v>
      </c>
      <c r="MB1" s="145" t="s">
        <v>503</v>
      </c>
      <c r="MC1" s="145" t="s">
        <v>504</v>
      </c>
      <c r="MD1" s="145" t="s">
        <v>505</v>
      </c>
      <c r="ME1" s="145" t="s">
        <v>506</v>
      </c>
      <c r="MF1" s="145" t="s">
        <v>507</v>
      </c>
      <c r="MG1" s="145" t="s">
        <v>508</v>
      </c>
      <c r="MH1" s="145" t="s">
        <v>509</v>
      </c>
      <c r="MI1" s="145" t="s">
        <v>510</v>
      </c>
      <c r="MJ1" s="145" t="s">
        <v>511</v>
      </c>
      <c r="MK1" s="145" t="s">
        <v>512</v>
      </c>
      <c r="ML1" s="145" t="s">
        <v>513</v>
      </c>
      <c r="MM1" s="145" t="s">
        <v>514</v>
      </c>
      <c r="MN1" s="145" t="s">
        <v>515</v>
      </c>
      <c r="MO1" s="145" t="s">
        <v>516</v>
      </c>
      <c r="MP1" s="145" t="s">
        <v>517</v>
      </c>
      <c r="MQ1" s="145" t="s">
        <v>518</v>
      </c>
      <c r="MR1" s="145" t="s">
        <v>519</v>
      </c>
      <c r="MS1" s="145" t="s">
        <v>520</v>
      </c>
      <c r="MT1" s="145" t="s">
        <v>521</v>
      </c>
      <c r="MU1" s="145" t="s">
        <v>522</v>
      </c>
      <c r="MV1" s="145" t="s">
        <v>523</v>
      </c>
      <c r="MW1" s="145" t="s">
        <v>524</v>
      </c>
      <c r="MX1" s="145" t="s">
        <v>525</v>
      </c>
      <c r="MY1" s="145" t="s">
        <v>526</v>
      </c>
      <c r="MZ1" s="145" t="s">
        <v>527</v>
      </c>
      <c r="NA1" s="145" t="s">
        <v>528</v>
      </c>
      <c r="NB1" s="145" t="s">
        <v>529</v>
      </c>
      <c r="NC1" s="145" t="s">
        <v>530</v>
      </c>
      <c r="ND1" s="145" t="s">
        <v>531</v>
      </c>
    </row>
    <row r="2" s="146" customFormat="true" ht="15" hidden="false" customHeight="false" outlineLevel="0" collapsed="false">
      <c r="A2" s="146" t="s">
        <v>73</v>
      </c>
      <c r="B2" s="147" t="n">
        <f aca="false">COUNTIF($D2:$ND2,"A")</f>
        <v>1</v>
      </c>
      <c r="C2" s="148" t="n">
        <f aca="false">COUNTIF($D2:$ND2,"L")</f>
        <v>0</v>
      </c>
      <c r="D2" s="149"/>
      <c r="E2" s="149" t="s">
        <v>532</v>
      </c>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c r="DB2" s="149"/>
      <c r="DC2" s="149"/>
      <c r="DD2" s="149"/>
      <c r="DE2" s="149"/>
      <c r="DF2" s="149"/>
      <c r="DG2" s="149"/>
      <c r="DH2" s="149"/>
      <c r="DI2" s="149"/>
      <c r="DJ2" s="149"/>
      <c r="DK2" s="149"/>
      <c r="DL2" s="149"/>
      <c r="DM2" s="149"/>
      <c r="DN2" s="149"/>
      <c r="DO2" s="149"/>
      <c r="DP2" s="149"/>
      <c r="DQ2" s="149"/>
      <c r="DR2" s="149"/>
      <c r="DS2" s="149"/>
      <c r="DT2" s="149"/>
      <c r="DU2" s="149"/>
      <c r="DV2" s="149"/>
      <c r="DW2" s="149"/>
      <c r="DX2" s="149"/>
      <c r="DY2" s="149"/>
      <c r="DZ2" s="149"/>
      <c r="EA2" s="149"/>
      <c r="EB2" s="149"/>
      <c r="EC2" s="149"/>
      <c r="ED2" s="149"/>
      <c r="EE2" s="149"/>
      <c r="EF2" s="149"/>
      <c r="EG2" s="149"/>
      <c r="EH2" s="149"/>
      <c r="EI2" s="149"/>
      <c r="EJ2" s="149"/>
      <c r="EK2" s="149"/>
      <c r="EL2" s="149"/>
      <c r="EM2" s="149"/>
      <c r="EN2" s="149"/>
      <c r="EO2" s="149"/>
      <c r="EP2" s="149"/>
      <c r="EQ2" s="149"/>
      <c r="ER2" s="149"/>
      <c r="ES2" s="149"/>
      <c r="ET2" s="149"/>
      <c r="EU2" s="149"/>
      <c r="EV2" s="149"/>
      <c r="EW2" s="149"/>
      <c r="EX2" s="149"/>
      <c r="EY2" s="149"/>
      <c r="EZ2" s="149"/>
      <c r="FA2" s="149"/>
      <c r="FB2" s="149"/>
      <c r="FC2" s="149"/>
      <c r="FD2" s="149"/>
      <c r="FE2" s="149"/>
      <c r="FF2" s="149"/>
      <c r="FG2" s="149"/>
      <c r="FH2" s="149"/>
      <c r="FI2" s="149"/>
      <c r="FJ2" s="149"/>
      <c r="FK2" s="149"/>
      <c r="FL2" s="149"/>
      <c r="FM2" s="149"/>
      <c r="FN2" s="149"/>
      <c r="FO2" s="149"/>
      <c r="FP2" s="149"/>
      <c r="FQ2" s="149"/>
      <c r="FR2" s="149"/>
      <c r="FS2" s="149"/>
      <c r="FT2" s="149"/>
      <c r="FU2" s="149"/>
      <c r="FV2" s="149"/>
      <c r="FW2" s="149"/>
      <c r="FX2" s="149"/>
      <c r="FY2" s="149"/>
      <c r="FZ2" s="149"/>
      <c r="GA2" s="149"/>
      <c r="GB2" s="149"/>
      <c r="GC2" s="149"/>
      <c r="GD2" s="149"/>
      <c r="GE2" s="149"/>
      <c r="GF2" s="149"/>
      <c r="GG2" s="149"/>
      <c r="GH2" s="149"/>
      <c r="GI2" s="149"/>
      <c r="GJ2" s="149"/>
      <c r="GK2" s="149"/>
      <c r="GL2" s="149"/>
      <c r="GM2" s="149"/>
      <c r="GN2" s="149"/>
      <c r="GO2" s="149"/>
      <c r="GP2" s="149"/>
      <c r="GQ2" s="149"/>
      <c r="GR2" s="149"/>
      <c r="GS2" s="149"/>
      <c r="GT2" s="149"/>
      <c r="GU2" s="149"/>
      <c r="GV2" s="149"/>
      <c r="GW2" s="149"/>
      <c r="GX2" s="149"/>
      <c r="GY2" s="149"/>
      <c r="GZ2" s="149"/>
      <c r="HA2" s="149"/>
      <c r="HB2" s="149"/>
      <c r="HC2" s="149"/>
      <c r="HD2" s="149"/>
      <c r="HE2" s="149"/>
      <c r="HF2" s="149"/>
      <c r="HG2" s="149"/>
      <c r="HH2" s="149"/>
      <c r="HI2" s="149"/>
      <c r="HJ2" s="149"/>
      <c r="HK2" s="149"/>
      <c r="HL2" s="149"/>
      <c r="HM2" s="149"/>
      <c r="HN2" s="149"/>
      <c r="HO2" s="149"/>
      <c r="HP2" s="149"/>
      <c r="HQ2" s="149"/>
      <c r="HR2" s="149"/>
      <c r="HS2" s="149"/>
      <c r="HT2" s="149"/>
      <c r="HU2" s="149"/>
      <c r="HV2" s="149"/>
      <c r="HW2" s="149"/>
      <c r="HX2" s="149"/>
      <c r="HY2" s="149"/>
      <c r="HZ2" s="149"/>
      <c r="IA2" s="149"/>
      <c r="IB2" s="149"/>
      <c r="IC2" s="149"/>
      <c r="ID2" s="149"/>
      <c r="IE2" s="149"/>
      <c r="IF2" s="149"/>
      <c r="IG2" s="149"/>
      <c r="IH2" s="149"/>
      <c r="II2" s="149"/>
      <c r="IJ2" s="149"/>
      <c r="IK2" s="149"/>
      <c r="IL2" s="149"/>
      <c r="IM2" s="149"/>
      <c r="IN2" s="149"/>
      <c r="IO2" s="149"/>
      <c r="IP2" s="149"/>
      <c r="IQ2" s="149"/>
      <c r="IR2" s="149"/>
      <c r="IS2" s="149"/>
      <c r="IT2" s="149"/>
      <c r="IU2" s="149"/>
      <c r="IV2" s="149"/>
      <c r="IW2" s="149"/>
      <c r="IX2" s="149"/>
      <c r="IY2" s="149"/>
      <c r="IZ2" s="149"/>
      <c r="JA2" s="149"/>
      <c r="JB2" s="149"/>
      <c r="JC2" s="149"/>
      <c r="JD2" s="149"/>
      <c r="JE2" s="149"/>
      <c r="JF2" s="149"/>
      <c r="JG2" s="149"/>
      <c r="JH2" s="149"/>
      <c r="JI2" s="149"/>
      <c r="JJ2" s="149"/>
      <c r="JK2" s="149"/>
      <c r="JL2" s="149"/>
      <c r="JM2" s="149"/>
      <c r="JN2" s="149"/>
      <c r="JO2" s="149"/>
      <c r="JP2" s="149"/>
      <c r="JQ2" s="149"/>
      <c r="JR2" s="149"/>
      <c r="JS2" s="149"/>
      <c r="JT2" s="149"/>
      <c r="JU2" s="149"/>
      <c r="JV2" s="149"/>
      <c r="JW2" s="149"/>
      <c r="JX2" s="149"/>
      <c r="JY2" s="149"/>
      <c r="JZ2" s="149"/>
      <c r="KA2" s="149"/>
      <c r="KB2" s="149"/>
      <c r="KC2" s="149"/>
      <c r="KD2" s="149"/>
      <c r="KE2" s="149"/>
      <c r="KF2" s="149"/>
      <c r="KG2" s="149"/>
      <c r="KH2" s="149"/>
      <c r="KI2" s="149"/>
      <c r="KJ2" s="149"/>
      <c r="KK2" s="149"/>
      <c r="KL2" s="149"/>
      <c r="KM2" s="149"/>
      <c r="KN2" s="149"/>
      <c r="KO2" s="149"/>
      <c r="KP2" s="149"/>
      <c r="KQ2" s="149"/>
      <c r="KR2" s="149"/>
      <c r="KS2" s="149"/>
      <c r="KT2" s="149"/>
      <c r="KU2" s="149"/>
      <c r="KV2" s="149"/>
      <c r="KW2" s="149"/>
      <c r="KX2" s="149"/>
      <c r="KY2" s="149"/>
      <c r="KZ2" s="149"/>
      <c r="LA2" s="149"/>
      <c r="LB2" s="149"/>
      <c r="LC2" s="149"/>
      <c r="LD2" s="149"/>
      <c r="LE2" s="149"/>
      <c r="LF2" s="149"/>
      <c r="LG2" s="149"/>
      <c r="LH2" s="149"/>
      <c r="LI2" s="149"/>
      <c r="LJ2" s="149"/>
      <c r="LK2" s="149"/>
      <c r="LL2" s="149"/>
      <c r="LM2" s="149"/>
      <c r="LN2" s="149"/>
      <c r="LO2" s="149"/>
      <c r="LP2" s="149"/>
      <c r="LQ2" s="149"/>
      <c r="LR2" s="149"/>
      <c r="LS2" s="149"/>
      <c r="LT2" s="149"/>
      <c r="LU2" s="149"/>
      <c r="LV2" s="149"/>
      <c r="LW2" s="149"/>
      <c r="LX2" s="149"/>
      <c r="LY2" s="149"/>
      <c r="LZ2" s="149"/>
      <c r="MA2" s="149"/>
      <c r="MB2" s="149"/>
      <c r="MC2" s="149"/>
      <c r="MD2" s="149"/>
      <c r="ME2" s="149"/>
      <c r="MF2" s="149"/>
      <c r="MG2" s="149"/>
      <c r="MH2" s="149"/>
      <c r="MI2" s="149"/>
      <c r="MJ2" s="149"/>
      <c r="MK2" s="149"/>
      <c r="ML2" s="149"/>
      <c r="MM2" s="149"/>
      <c r="MN2" s="149"/>
      <c r="MO2" s="149"/>
      <c r="MP2" s="149"/>
      <c r="MQ2" s="149"/>
      <c r="MR2" s="149"/>
      <c r="MS2" s="149"/>
      <c r="MT2" s="149"/>
      <c r="MU2" s="149"/>
      <c r="MV2" s="149"/>
      <c r="MW2" s="149"/>
      <c r="MX2" s="149"/>
      <c r="MY2" s="149"/>
      <c r="MZ2" s="149"/>
      <c r="NA2" s="149"/>
      <c r="NB2" s="149"/>
      <c r="NC2" s="149"/>
      <c r="ND2" s="149"/>
    </row>
    <row r="3" s="146" customFormat="true" ht="15" hidden="false" customHeight="false" outlineLevel="0" collapsed="false">
      <c r="A3" s="146" t="s">
        <v>74</v>
      </c>
      <c r="B3" s="147" t="n">
        <f aca="false">COUNTIF($D3:$ND3,"A")</f>
        <v>0</v>
      </c>
      <c r="C3" s="148" t="n">
        <f aca="false">COUNTIF($D3:$ND3,"L")</f>
        <v>1</v>
      </c>
      <c r="D3" s="149"/>
      <c r="E3" s="149"/>
      <c r="F3" s="149" t="s">
        <v>533</v>
      </c>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49"/>
      <c r="FB3" s="149"/>
      <c r="FC3" s="149"/>
      <c r="FD3" s="149"/>
      <c r="FE3" s="149"/>
      <c r="FF3" s="149"/>
      <c r="FG3" s="149"/>
      <c r="FH3" s="149"/>
      <c r="FI3" s="149"/>
      <c r="FJ3" s="149"/>
      <c r="FK3" s="149"/>
      <c r="FL3" s="149"/>
      <c r="FM3" s="149"/>
      <c r="FN3" s="149"/>
      <c r="FO3" s="149"/>
      <c r="FP3" s="149"/>
      <c r="FQ3" s="149"/>
      <c r="FR3" s="149"/>
      <c r="FS3" s="149"/>
      <c r="FT3" s="149"/>
      <c r="FU3" s="149"/>
      <c r="FV3" s="149"/>
      <c r="FW3" s="149"/>
      <c r="FX3" s="149"/>
      <c r="FY3" s="149"/>
      <c r="FZ3" s="149"/>
      <c r="GA3" s="149"/>
      <c r="GB3" s="149"/>
      <c r="GC3" s="149"/>
      <c r="GD3" s="149"/>
      <c r="GE3" s="149"/>
      <c r="GF3" s="149"/>
      <c r="GG3" s="149"/>
      <c r="GH3" s="149"/>
      <c r="GI3" s="149"/>
      <c r="GJ3" s="149"/>
      <c r="GK3" s="149"/>
      <c r="GL3" s="149"/>
      <c r="GM3" s="149"/>
      <c r="GN3" s="149"/>
      <c r="GO3" s="149"/>
      <c r="GP3" s="149"/>
      <c r="GQ3" s="149"/>
      <c r="GR3" s="149"/>
      <c r="GS3" s="149"/>
      <c r="GT3" s="149"/>
      <c r="GU3" s="149"/>
      <c r="GV3" s="149"/>
      <c r="GW3" s="149"/>
      <c r="GX3" s="149"/>
      <c r="GY3" s="149"/>
      <c r="GZ3" s="149"/>
      <c r="HA3" s="149"/>
      <c r="HB3" s="149"/>
      <c r="HC3" s="149"/>
      <c r="HD3" s="149"/>
      <c r="HE3" s="149"/>
      <c r="HF3" s="149"/>
      <c r="HG3" s="149"/>
      <c r="HH3" s="149"/>
      <c r="HI3" s="149"/>
      <c r="HJ3" s="149"/>
      <c r="HK3" s="149"/>
      <c r="HL3" s="149"/>
      <c r="HM3" s="149"/>
      <c r="HN3" s="149"/>
      <c r="HO3" s="149"/>
      <c r="HP3" s="149"/>
      <c r="HQ3" s="149"/>
      <c r="HR3" s="149"/>
      <c r="HS3" s="149"/>
      <c r="HT3" s="149"/>
      <c r="HU3" s="149"/>
      <c r="HV3" s="149"/>
      <c r="HW3" s="149"/>
      <c r="HX3" s="149"/>
      <c r="HY3" s="149"/>
      <c r="HZ3" s="149"/>
      <c r="IA3" s="149"/>
      <c r="IB3" s="149"/>
      <c r="IC3" s="149"/>
      <c r="ID3" s="149"/>
      <c r="IE3" s="149"/>
      <c r="IF3" s="149"/>
      <c r="IG3" s="149"/>
      <c r="IH3" s="149"/>
      <c r="II3" s="149"/>
      <c r="IJ3" s="149"/>
      <c r="IK3" s="149"/>
      <c r="IL3" s="149"/>
      <c r="IM3" s="149"/>
      <c r="IN3" s="149"/>
      <c r="IO3" s="149"/>
      <c r="IP3" s="149"/>
      <c r="IQ3" s="149"/>
      <c r="IR3" s="149"/>
      <c r="IS3" s="149"/>
      <c r="IT3" s="149"/>
      <c r="IU3" s="149"/>
      <c r="IV3" s="149"/>
      <c r="IW3" s="149"/>
      <c r="IX3" s="149"/>
      <c r="IY3" s="149"/>
      <c r="IZ3" s="149"/>
      <c r="JA3" s="149"/>
      <c r="JB3" s="149"/>
      <c r="JC3" s="149"/>
      <c r="JD3" s="149"/>
      <c r="JE3" s="149"/>
      <c r="JF3" s="149"/>
      <c r="JG3" s="149"/>
      <c r="JH3" s="149"/>
      <c r="JI3" s="149"/>
      <c r="JJ3" s="149"/>
      <c r="JK3" s="149"/>
      <c r="JL3" s="149"/>
      <c r="JM3" s="149"/>
      <c r="JN3" s="149"/>
      <c r="JO3" s="149"/>
      <c r="JP3" s="149"/>
      <c r="JQ3" s="149"/>
      <c r="JR3" s="149"/>
      <c r="JS3" s="149"/>
      <c r="JT3" s="149"/>
      <c r="JU3" s="149"/>
      <c r="JV3" s="149"/>
      <c r="JW3" s="149"/>
      <c r="JX3" s="149"/>
      <c r="JY3" s="149"/>
      <c r="JZ3" s="149"/>
      <c r="KA3" s="149"/>
      <c r="KB3" s="149"/>
      <c r="KC3" s="149"/>
      <c r="KD3" s="149"/>
      <c r="KE3" s="149"/>
      <c r="KF3" s="149"/>
      <c r="KG3" s="149"/>
      <c r="KH3" s="149"/>
      <c r="KI3" s="149"/>
      <c r="KJ3" s="149"/>
      <c r="KK3" s="149"/>
      <c r="KL3" s="149"/>
      <c r="KM3" s="149"/>
      <c r="KN3" s="149"/>
      <c r="KO3" s="149"/>
      <c r="KP3" s="149"/>
      <c r="KQ3" s="149"/>
      <c r="KR3" s="149"/>
      <c r="KS3" s="149"/>
      <c r="KT3" s="149"/>
      <c r="KU3" s="149"/>
      <c r="KV3" s="149"/>
      <c r="KW3" s="149"/>
      <c r="KX3" s="149"/>
      <c r="KY3" s="149"/>
      <c r="KZ3" s="149"/>
      <c r="LA3" s="149"/>
      <c r="LB3" s="149"/>
      <c r="LC3" s="149"/>
      <c r="LD3" s="149"/>
      <c r="LE3" s="149"/>
      <c r="LF3" s="149"/>
      <c r="LG3" s="149"/>
      <c r="LH3" s="149"/>
      <c r="LI3" s="149"/>
      <c r="LJ3" s="149"/>
      <c r="LK3" s="149"/>
      <c r="LL3" s="149"/>
      <c r="LM3" s="149"/>
      <c r="LN3" s="149"/>
      <c r="LO3" s="149"/>
      <c r="LP3" s="149"/>
      <c r="LQ3" s="149"/>
      <c r="LR3" s="149"/>
      <c r="LS3" s="149"/>
      <c r="LT3" s="149"/>
      <c r="LU3" s="149"/>
      <c r="LV3" s="149"/>
      <c r="LW3" s="149"/>
      <c r="LX3" s="149"/>
      <c r="LY3" s="149"/>
      <c r="LZ3" s="149"/>
      <c r="MA3" s="149"/>
      <c r="MB3" s="149"/>
      <c r="MC3" s="149"/>
      <c r="MD3" s="149"/>
      <c r="ME3" s="149"/>
      <c r="MF3" s="149"/>
      <c r="MG3" s="149"/>
      <c r="MH3" s="149"/>
      <c r="MI3" s="149"/>
      <c r="MJ3" s="149"/>
      <c r="MK3" s="149"/>
      <c r="ML3" s="149"/>
      <c r="MM3" s="149"/>
      <c r="MN3" s="149"/>
      <c r="MO3" s="149"/>
      <c r="MP3" s="149"/>
      <c r="MQ3" s="149"/>
      <c r="MR3" s="149"/>
      <c r="MS3" s="149"/>
      <c r="MT3" s="149"/>
      <c r="MU3" s="149"/>
      <c r="MV3" s="149"/>
      <c r="MW3" s="149"/>
      <c r="MX3" s="149"/>
      <c r="MY3" s="149"/>
      <c r="MZ3" s="149"/>
      <c r="NA3" s="149"/>
      <c r="NB3" s="149"/>
      <c r="NC3" s="149"/>
      <c r="ND3" s="149"/>
    </row>
    <row r="4" s="146" customFormat="true" ht="15" hidden="false" customHeight="false" outlineLevel="0" collapsed="false">
      <c r="A4" s="146" t="s">
        <v>75</v>
      </c>
      <c r="B4" s="147" t="n">
        <f aca="false">COUNTIF($D4:$ND4,"A")</f>
        <v>2</v>
      </c>
      <c r="C4" s="148" t="n">
        <f aca="false">COUNTIF($D4:$ND4,"L")</f>
        <v>0</v>
      </c>
      <c r="D4" s="149" t="s">
        <v>532</v>
      </c>
      <c r="E4" s="149" t="s">
        <v>532</v>
      </c>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49"/>
      <c r="FT4" s="149"/>
      <c r="FU4" s="149"/>
      <c r="FV4" s="149"/>
      <c r="FW4" s="149"/>
      <c r="FX4" s="149"/>
      <c r="FY4" s="149"/>
      <c r="FZ4" s="149"/>
      <c r="GA4" s="149"/>
      <c r="GB4" s="149"/>
      <c r="GC4" s="149"/>
      <c r="GD4" s="149"/>
      <c r="GE4" s="149"/>
      <c r="GF4" s="149"/>
      <c r="GG4" s="149"/>
      <c r="GH4" s="149"/>
      <c r="GI4" s="149"/>
      <c r="GJ4" s="149"/>
      <c r="GK4" s="149"/>
      <c r="GL4" s="149"/>
      <c r="GM4" s="149"/>
      <c r="GN4" s="149"/>
      <c r="GO4" s="149"/>
      <c r="GP4" s="149"/>
      <c r="GQ4" s="149"/>
      <c r="GR4" s="149"/>
      <c r="GS4" s="149"/>
      <c r="GT4" s="149"/>
      <c r="GU4" s="149"/>
      <c r="GV4" s="149"/>
      <c r="GW4" s="149"/>
      <c r="GX4" s="149"/>
      <c r="GY4" s="149"/>
      <c r="GZ4" s="149"/>
      <c r="HA4" s="149"/>
      <c r="HB4" s="149"/>
      <c r="HC4" s="149"/>
      <c r="HD4" s="149"/>
      <c r="HE4" s="149"/>
      <c r="HF4" s="149"/>
      <c r="HG4" s="149"/>
      <c r="HH4" s="149"/>
      <c r="HI4" s="149"/>
      <c r="HJ4" s="149"/>
      <c r="HK4" s="149"/>
      <c r="HL4" s="149"/>
      <c r="HM4" s="149"/>
      <c r="HN4" s="149"/>
      <c r="HO4" s="149"/>
      <c r="HP4" s="149"/>
      <c r="HQ4" s="149"/>
      <c r="HR4" s="149"/>
      <c r="HS4" s="149"/>
      <c r="HT4" s="149"/>
      <c r="HU4" s="149"/>
      <c r="HV4" s="149"/>
      <c r="HW4" s="149"/>
      <c r="HX4" s="149"/>
      <c r="HY4" s="149"/>
      <c r="HZ4" s="149"/>
      <c r="IA4" s="149"/>
      <c r="IB4" s="149"/>
      <c r="IC4" s="149"/>
      <c r="ID4" s="149"/>
      <c r="IE4" s="149"/>
      <c r="IF4" s="149"/>
      <c r="IG4" s="149"/>
      <c r="IH4" s="149"/>
      <c r="II4" s="149"/>
      <c r="IJ4" s="149"/>
      <c r="IK4" s="149"/>
      <c r="IL4" s="149"/>
      <c r="IM4" s="149"/>
      <c r="IN4" s="149"/>
      <c r="IO4" s="149"/>
      <c r="IP4" s="149"/>
      <c r="IQ4" s="149"/>
      <c r="IR4" s="149"/>
      <c r="IS4" s="149"/>
      <c r="IT4" s="149"/>
      <c r="IU4" s="149"/>
      <c r="IV4" s="149"/>
      <c r="IW4" s="149"/>
      <c r="IX4" s="149"/>
      <c r="IY4" s="149"/>
      <c r="IZ4" s="149"/>
      <c r="JA4" s="149"/>
      <c r="JB4" s="149"/>
      <c r="JC4" s="149"/>
      <c r="JD4" s="149"/>
      <c r="JE4" s="149"/>
      <c r="JF4" s="149"/>
      <c r="JG4" s="149"/>
      <c r="JH4" s="149"/>
      <c r="JI4" s="149"/>
      <c r="JJ4" s="149"/>
      <c r="JK4" s="149"/>
      <c r="JL4" s="149"/>
      <c r="JM4" s="149"/>
      <c r="JN4" s="149"/>
      <c r="JO4" s="149"/>
      <c r="JP4" s="149"/>
      <c r="JQ4" s="149"/>
      <c r="JR4" s="149"/>
      <c r="JS4" s="149"/>
      <c r="JT4" s="149"/>
      <c r="JU4" s="149"/>
      <c r="JV4" s="149"/>
      <c r="JW4" s="149"/>
      <c r="JX4" s="149"/>
      <c r="JY4" s="149"/>
      <c r="JZ4" s="149"/>
      <c r="KA4" s="149"/>
      <c r="KB4" s="149"/>
      <c r="KC4" s="149"/>
      <c r="KD4" s="149"/>
      <c r="KE4" s="149"/>
      <c r="KF4" s="149"/>
      <c r="KG4" s="149"/>
      <c r="KH4" s="149"/>
      <c r="KI4" s="149"/>
      <c r="KJ4" s="149"/>
      <c r="KK4" s="149"/>
      <c r="KL4" s="149"/>
      <c r="KM4" s="149"/>
      <c r="KN4" s="149"/>
      <c r="KO4" s="149"/>
      <c r="KP4" s="149"/>
      <c r="KQ4" s="149"/>
      <c r="KR4" s="149"/>
      <c r="KS4" s="149"/>
      <c r="KT4" s="149"/>
      <c r="KU4" s="149"/>
      <c r="KV4" s="149"/>
      <c r="KW4" s="149"/>
      <c r="KX4" s="149"/>
      <c r="KY4" s="149"/>
      <c r="KZ4" s="149"/>
      <c r="LA4" s="149"/>
      <c r="LB4" s="149"/>
      <c r="LC4" s="149"/>
      <c r="LD4" s="149"/>
      <c r="LE4" s="149"/>
      <c r="LF4" s="149"/>
      <c r="LG4" s="149"/>
      <c r="LH4" s="149"/>
      <c r="LI4" s="149"/>
      <c r="LJ4" s="149"/>
      <c r="LK4" s="149"/>
      <c r="LL4" s="149"/>
      <c r="LM4" s="149"/>
      <c r="LN4" s="149"/>
      <c r="LO4" s="149"/>
      <c r="LP4" s="149"/>
      <c r="LQ4" s="149"/>
      <c r="LR4" s="149"/>
      <c r="LS4" s="149"/>
      <c r="LT4" s="149"/>
      <c r="LU4" s="149"/>
      <c r="LV4" s="149"/>
      <c r="LW4" s="149"/>
      <c r="LX4" s="149"/>
      <c r="LY4" s="149"/>
      <c r="LZ4" s="149"/>
      <c r="MA4" s="149"/>
      <c r="MB4" s="149"/>
      <c r="MC4" s="149"/>
      <c r="MD4" s="149"/>
      <c r="ME4" s="149"/>
      <c r="MF4" s="149"/>
      <c r="MG4" s="149"/>
      <c r="MH4" s="149"/>
      <c r="MI4" s="149"/>
      <c r="MJ4" s="149"/>
      <c r="MK4" s="149"/>
      <c r="ML4" s="149"/>
      <c r="MM4" s="149"/>
      <c r="MN4" s="149"/>
      <c r="MO4" s="149"/>
      <c r="MP4" s="149"/>
      <c r="MQ4" s="149"/>
      <c r="MR4" s="149"/>
      <c r="MS4" s="149"/>
      <c r="MT4" s="149"/>
      <c r="MU4" s="149"/>
      <c r="MV4" s="149"/>
      <c r="MW4" s="149"/>
      <c r="MX4" s="149"/>
      <c r="MY4" s="149"/>
      <c r="MZ4" s="149"/>
      <c r="NA4" s="149"/>
      <c r="NB4" s="149"/>
      <c r="NC4" s="149"/>
      <c r="ND4" s="149"/>
    </row>
    <row r="5" s="146" customFormat="true" ht="15" hidden="false" customHeight="false" outlineLevel="0" collapsed="false">
      <c r="A5" s="146" t="s">
        <v>77</v>
      </c>
      <c r="B5" s="147" t="n">
        <f aca="false">COUNTIF($D5:$ND5,"A")</f>
        <v>0</v>
      </c>
      <c r="C5" s="148" t="n">
        <f aca="false">COUNTIF($D5:$ND5,"L")</f>
        <v>0</v>
      </c>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c r="FD5" s="149"/>
      <c r="FE5" s="149"/>
      <c r="FF5" s="149"/>
      <c r="FG5" s="149"/>
      <c r="FH5" s="149"/>
      <c r="FI5" s="149"/>
      <c r="FJ5" s="149"/>
      <c r="FK5" s="149"/>
      <c r="FL5" s="149"/>
      <c r="FM5" s="149"/>
      <c r="FN5" s="149"/>
      <c r="FO5" s="149"/>
      <c r="FP5" s="149"/>
      <c r="FQ5" s="149"/>
      <c r="FR5" s="149"/>
      <c r="FS5" s="149"/>
      <c r="FT5" s="149"/>
      <c r="FU5" s="149"/>
      <c r="FV5" s="149"/>
      <c r="FW5" s="149"/>
      <c r="FX5" s="149"/>
      <c r="FY5" s="149"/>
      <c r="FZ5" s="149"/>
      <c r="GA5" s="149"/>
      <c r="GB5" s="149"/>
      <c r="GC5" s="149"/>
      <c r="GD5" s="149"/>
      <c r="GE5" s="149"/>
      <c r="GF5" s="149"/>
      <c r="GG5" s="149"/>
      <c r="GH5" s="149"/>
      <c r="GI5" s="149"/>
      <c r="GJ5" s="149"/>
      <c r="GK5" s="149"/>
      <c r="GL5" s="149"/>
      <c r="GM5" s="149"/>
      <c r="GN5" s="149"/>
      <c r="GO5" s="149"/>
      <c r="GP5" s="149"/>
      <c r="GQ5" s="149"/>
      <c r="GR5" s="149"/>
      <c r="GS5" s="149"/>
      <c r="GT5" s="149"/>
      <c r="GU5" s="149"/>
      <c r="GV5" s="149"/>
      <c r="GW5" s="149"/>
      <c r="GX5" s="149"/>
      <c r="GY5" s="149"/>
      <c r="GZ5" s="149"/>
      <c r="HA5" s="149"/>
      <c r="HB5" s="149"/>
      <c r="HC5" s="149"/>
      <c r="HD5" s="149"/>
      <c r="HE5" s="149"/>
      <c r="HF5" s="149"/>
      <c r="HG5" s="149"/>
      <c r="HH5" s="149"/>
      <c r="HI5" s="149"/>
      <c r="HJ5" s="149"/>
      <c r="HK5" s="149"/>
      <c r="HL5" s="149"/>
      <c r="HM5" s="149"/>
      <c r="HN5" s="149"/>
      <c r="HO5" s="149"/>
      <c r="HP5" s="149"/>
      <c r="HQ5" s="149"/>
      <c r="HR5" s="149"/>
      <c r="HS5" s="149"/>
      <c r="HT5" s="149"/>
      <c r="HU5" s="149"/>
      <c r="HV5" s="149"/>
      <c r="HW5" s="149"/>
      <c r="HX5" s="149"/>
      <c r="HY5" s="149"/>
      <c r="HZ5" s="149"/>
      <c r="IA5" s="149"/>
      <c r="IB5" s="149"/>
      <c r="IC5" s="149"/>
      <c r="ID5" s="149"/>
      <c r="IE5" s="149"/>
      <c r="IF5" s="149"/>
      <c r="IG5" s="149"/>
      <c r="IH5" s="149"/>
      <c r="II5" s="149"/>
      <c r="IJ5" s="149"/>
      <c r="IK5" s="149"/>
      <c r="IL5" s="149"/>
      <c r="IM5" s="149"/>
      <c r="IN5" s="149"/>
      <c r="IO5" s="149"/>
      <c r="IP5" s="149"/>
      <c r="IQ5" s="149"/>
      <c r="IR5" s="149"/>
      <c r="IS5" s="149"/>
      <c r="IT5" s="149"/>
      <c r="IU5" s="149"/>
      <c r="IV5" s="149"/>
      <c r="IW5" s="149"/>
      <c r="IX5" s="149"/>
      <c r="IY5" s="149"/>
      <c r="IZ5" s="149"/>
      <c r="JA5" s="149"/>
      <c r="JB5" s="149"/>
      <c r="JC5" s="149"/>
      <c r="JD5" s="149"/>
      <c r="JE5" s="149"/>
      <c r="JF5" s="149"/>
      <c r="JG5" s="149"/>
      <c r="JH5" s="149"/>
      <c r="JI5" s="149"/>
      <c r="JJ5" s="149"/>
      <c r="JK5" s="149"/>
      <c r="JL5" s="149"/>
      <c r="JM5" s="149"/>
      <c r="JN5" s="149"/>
      <c r="JO5" s="149"/>
      <c r="JP5" s="149"/>
      <c r="JQ5" s="149"/>
      <c r="JR5" s="149"/>
      <c r="JS5" s="149"/>
      <c r="JT5" s="149"/>
      <c r="JU5" s="149"/>
      <c r="JV5" s="149"/>
      <c r="JW5" s="149"/>
      <c r="JX5" s="149"/>
      <c r="JY5" s="149"/>
      <c r="JZ5" s="149"/>
      <c r="KA5" s="149"/>
      <c r="KB5" s="149"/>
      <c r="KC5" s="149"/>
      <c r="KD5" s="149"/>
      <c r="KE5" s="149"/>
      <c r="KF5" s="149"/>
      <c r="KG5" s="149"/>
      <c r="KH5" s="149"/>
      <c r="KI5" s="149"/>
      <c r="KJ5" s="149"/>
      <c r="KK5" s="149"/>
      <c r="KL5" s="149"/>
      <c r="KM5" s="149"/>
      <c r="KN5" s="149"/>
      <c r="KO5" s="149"/>
      <c r="KP5" s="149"/>
      <c r="KQ5" s="149"/>
      <c r="KR5" s="149"/>
      <c r="KS5" s="149"/>
      <c r="KT5" s="149"/>
      <c r="KU5" s="149"/>
      <c r="KV5" s="149"/>
      <c r="KW5" s="149"/>
      <c r="KX5" s="149"/>
      <c r="KY5" s="149"/>
      <c r="KZ5" s="149"/>
      <c r="LA5" s="149"/>
      <c r="LB5" s="149"/>
      <c r="LC5" s="149"/>
      <c r="LD5" s="149"/>
      <c r="LE5" s="149"/>
      <c r="LF5" s="149"/>
      <c r="LG5" s="149"/>
      <c r="LH5" s="149"/>
      <c r="LI5" s="149"/>
      <c r="LJ5" s="149"/>
      <c r="LK5" s="149"/>
      <c r="LL5" s="149"/>
      <c r="LM5" s="149"/>
      <c r="LN5" s="149"/>
      <c r="LO5" s="149"/>
      <c r="LP5" s="149"/>
      <c r="LQ5" s="149"/>
      <c r="LR5" s="149"/>
      <c r="LS5" s="149"/>
      <c r="LT5" s="149"/>
      <c r="LU5" s="149"/>
      <c r="LV5" s="149"/>
      <c r="LW5" s="149"/>
      <c r="LX5" s="149"/>
      <c r="LY5" s="149"/>
      <c r="LZ5" s="149"/>
      <c r="MA5" s="149"/>
      <c r="MB5" s="149"/>
      <c r="MC5" s="149"/>
      <c r="MD5" s="149"/>
      <c r="ME5" s="149"/>
      <c r="MF5" s="149"/>
      <c r="MG5" s="149"/>
      <c r="MH5" s="149"/>
      <c r="MI5" s="149"/>
      <c r="MJ5" s="149"/>
      <c r="MK5" s="149"/>
      <c r="ML5" s="149"/>
      <c r="MM5" s="149"/>
      <c r="MN5" s="149"/>
      <c r="MO5" s="149"/>
      <c r="MP5" s="149"/>
      <c r="MQ5" s="149"/>
      <c r="MR5" s="149"/>
      <c r="MS5" s="149"/>
      <c r="MT5" s="149"/>
      <c r="MU5" s="149"/>
      <c r="MV5" s="149"/>
      <c r="MW5" s="149"/>
      <c r="MX5" s="149"/>
      <c r="MY5" s="149"/>
      <c r="MZ5" s="149"/>
      <c r="NA5" s="149"/>
      <c r="NB5" s="149"/>
      <c r="NC5" s="149"/>
      <c r="ND5" s="149"/>
    </row>
    <row r="6" s="146" customFormat="true" ht="15" hidden="false" customHeight="false" outlineLevel="0" collapsed="false">
      <c r="A6" s="146" t="s">
        <v>78</v>
      </c>
      <c r="B6" s="147" t="n">
        <f aca="false">COUNTIF($D6:$ND6,"A")</f>
        <v>0</v>
      </c>
      <c r="C6" s="148" t="n">
        <f aca="false">COUNTIF($D6:$ND6,"L")</f>
        <v>0</v>
      </c>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49"/>
      <c r="FD6" s="149"/>
      <c r="FE6" s="149"/>
      <c r="FF6" s="149"/>
      <c r="FG6" s="149"/>
      <c r="FH6" s="149"/>
      <c r="FI6" s="149"/>
      <c r="FJ6" s="149"/>
      <c r="FK6" s="149"/>
      <c r="FL6" s="149"/>
      <c r="FM6" s="149"/>
      <c r="FN6" s="149"/>
      <c r="FO6" s="149"/>
      <c r="FP6" s="149"/>
      <c r="FQ6" s="149"/>
      <c r="FR6" s="149"/>
      <c r="FS6" s="149"/>
      <c r="FT6" s="149"/>
      <c r="FU6" s="149"/>
      <c r="FV6" s="149"/>
      <c r="FW6" s="149"/>
      <c r="FX6" s="149"/>
      <c r="FY6" s="149"/>
      <c r="FZ6" s="149"/>
      <c r="GA6" s="149"/>
      <c r="GB6" s="149"/>
      <c r="GC6" s="149"/>
      <c r="GD6" s="149"/>
      <c r="GE6" s="149"/>
      <c r="GF6" s="149"/>
      <c r="GG6" s="149"/>
      <c r="GH6" s="149"/>
      <c r="GI6" s="149"/>
      <c r="GJ6" s="149"/>
      <c r="GK6" s="149"/>
      <c r="GL6" s="149"/>
      <c r="GM6" s="149"/>
      <c r="GN6" s="149"/>
      <c r="GO6" s="149"/>
      <c r="GP6" s="149"/>
      <c r="GQ6" s="149"/>
      <c r="GR6" s="149"/>
      <c r="GS6" s="149"/>
      <c r="GT6" s="149"/>
      <c r="GU6" s="149"/>
      <c r="GV6" s="149"/>
      <c r="GW6" s="149"/>
      <c r="GX6" s="149"/>
      <c r="GY6" s="149"/>
      <c r="GZ6" s="149"/>
      <c r="HA6" s="149"/>
      <c r="HB6" s="149"/>
      <c r="HC6" s="149"/>
      <c r="HD6" s="149"/>
      <c r="HE6" s="149"/>
      <c r="HF6" s="149"/>
      <c r="HG6" s="149"/>
      <c r="HH6" s="149"/>
      <c r="HI6" s="149"/>
      <c r="HJ6" s="149"/>
      <c r="HK6" s="149"/>
      <c r="HL6" s="149"/>
      <c r="HM6" s="149"/>
      <c r="HN6" s="149"/>
      <c r="HO6" s="149"/>
      <c r="HP6" s="149"/>
      <c r="HQ6" s="149"/>
      <c r="HR6" s="149"/>
      <c r="HS6" s="149"/>
      <c r="HT6" s="149"/>
      <c r="HU6" s="149"/>
      <c r="HV6" s="149"/>
      <c r="HW6" s="149"/>
      <c r="HX6" s="149"/>
      <c r="HY6" s="149"/>
      <c r="HZ6" s="149"/>
      <c r="IA6" s="149"/>
      <c r="IB6" s="149"/>
      <c r="IC6" s="149"/>
      <c r="ID6" s="149"/>
      <c r="IE6" s="149"/>
      <c r="IF6" s="149"/>
      <c r="IG6" s="149"/>
      <c r="IH6" s="149"/>
      <c r="II6" s="149"/>
      <c r="IJ6" s="149"/>
      <c r="IK6" s="149"/>
      <c r="IL6" s="149"/>
      <c r="IM6" s="149"/>
      <c r="IN6" s="149"/>
      <c r="IO6" s="149"/>
      <c r="IP6" s="149"/>
      <c r="IQ6" s="149"/>
      <c r="IR6" s="149"/>
      <c r="IS6" s="149"/>
      <c r="IT6" s="149"/>
      <c r="IU6" s="149"/>
      <c r="IV6" s="149"/>
      <c r="IW6" s="149"/>
      <c r="IX6" s="149"/>
      <c r="IY6" s="149"/>
      <c r="IZ6" s="149"/>
      <c r="JA6" s="149"/>
      <c r="JB6" s="149"/>
      <c r="JC6" s="149"/>
      <c r="JD6" s="149"/>
      <c r="JE6" s="149"/>
      <c r="JF6" s="149"/>
      <c r="JG6" s="149"/>
      <c r="JH6" s="149"/>
      <c r="JI6" s="149"/>
      <c r="JJ6" s="149"/>
      <c r="JK6" s="149"/>
      <c r="JL6" s="149"/>
      <c r="JM6" s="149"/>
      <c r="JN6" s="149"/>
      <c r="JO6" s="149"/>
      <c r="JP6" s="149"/>
      <c r="JQ6" s="149"/>
      <c r="JR6" s="149"/>
      <c r="JS6" s="149"/>
      <c r="JT6" s="149"/>
      <c r="JU6" s="149"/>
      <c r="JV6" s="149"/>
      <c r="JW6" s="149"/>
      <c r="JX6" s="149"/>
      <c r="JY6" s="149"/>
      <c r="JZ6" s="149"/>
      <c r="KA6" s="149"/>
      <c r="KB6" s="149"/>
      <c r="KC6" s="149"/>
      <c r="KD6" s="149"/>
      <c r="KE6" s="149"/>
      <c r="KF6" s="149"/>
      <c r="KG6" s="149"/>
      <c r="KH6" s="149"/>
      <c r="KI6" s="149"/>
      <c r="KJ6" s="149"/>
      <c r="KK6" s="149"/>
      <c r="KL6" s="149"/>
      <c r="KM6" s="149"/>
      <c r="KN6" s="149"/>
      <c r="KO6" s="149"/>
      <c r="KP6" s="149"/>
      <c r="KQ6" s="149"/>
      <c r="KR6" s="149"/>
      <c r="KS6" s="149"/>
      <c r="KT6" s="149"/>
      <c r="KU6" s="149"/>
      <c r="KV6" s="149"/>
      <c r="KW6" s="149"/>
      <c r="KX6" s="149"/>
      <c r="KY6" s="149"/>
      <c r="KZ6" s="149"/>
      <c r="LA6" s="149"/>
      <c r="LB6" s="149"/>
      <c r="LC6" s="149"/>
      <c r="LD6" s="149"/>
      <c r="LE6" s="149"/>
      <c r="LF6" s="149"/>
      <c r="LG6" s="149"/>
      <c r="LH6" s="149"/>
      <c r="LI6" s="149"/>
      <c r="LJ6" s="149"/>
      <c r="LK6" s="149"/>
      <c r="LL6" s="149"/>
      <c r="LM6" s="149"/>
      <c r="LN6" s="149"/>
      <c r="LO6" s="149"/>
      <c r="LP6" s="149"/>
      <c r="LQ6" s="149"/>
      <c r="LR6" s="149"/>
      <c r="LS6" s="149"/>
      <c r="LT6" s="149"/>
      <c r="LU6" s="149"/>
      <c r="LV6" s="149"/>
      <c r="LW6" s="149"/>
      <c r="LX6" s="149"/>
      <c r="LY6" s="149"/>
      <c r="LZ6" s="149"/>
      <c r="MA6" s="149"/>
      <c r="MB6" s="149"/>
      <c r="MC6" s="149"/>
      <c r="MD6" s="149"/>
      <c r="ME6" s="149"/>
      <c r="MF6" s="149"/>
      <c r="MG6" s="149"/>
      <c r="MH6" s="149"/>
      <c r="MI6" s="149"/>
      <c r="MJ6" s="149"/>
      <c r="MK6" s="149"/>
      <c r="ML6" s="149"/>
      <c r="MM6" s="149"/>
      <c r="MN6" s="149"/>
      <c r="MO6" s="149"/>
      <c r="MP6" s="149"/>
      <c r="MQ6" s="149"/>
      <c r="MR6" s="149"/>
      <c r="MS6" s="149"/>
      <c r="MT6" s="149"/>
      <c r="MU6" s="149"/>
      <c r="MV6" s="149"/>
      <c r="MW6" s="149"/>
      <c r="MX6" s="149"/>
      <c r="MY6" s="149"/>
      <c r="MZ6" s="149"/>
      <c r="NA6" s="149"/>
      <c r="NB6" s="149"/>
      <c r="NC6" s="149"/>
      <c r="ND6" s="149"/>
    </row>
    <row r="7" s="146" customFormat="true" ht="15" hidden="false" customHeight="false" outlineLevel="0" collapsed="false">
      <c r="A7" s="146" t="s">
        <v>79</v>
      </c>
      <c r="B7" s="147" t="n">
        <f aca="false">COUNTIF($D7:$ND7,"A")</f>
        <v>0</v>
      </c>
      <c r="C7" s="148" t="n">
        <f aca="false">COUNTIF($D7:$ND7,"L")</f>
        <v>0</v>
      </c>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49"/>
      <c r="FD7" s="149"/>
      <c r="FE7" s="149"/>
      <c r="FF7" s="149"/>
      <c r="FG7" s="149"/>
      <c r="FH7" s="149"/>
      <c r="FI7" s="149"/>
      <c r="FJ7" s="149"/>
      <c r="FK7" s="149"/>
      <c r="FL7" s="149"/>
      <c r="FM7" s="149"/>
      <c r="FN7" s="149"/>
      <c r="FO7" s="149"/>
      <c r="FP7" s="149"/>
      <c r="FQ7" s="149"/>
      <c r="FR7" s="149"/>
      <c r="FS7" s="149"/>
      <c r="FT7" s="149"/>
      <c r="FU7" s="149"/>
      <c r="FV7" s="149"/>
      <c r="FW7" s="149"/>
      <c r="FX7" s="149"/>
      <c r="FY7" s="149"/>
      <c r="FZ7" s="149"/>
      <c r="GA7" s="149"/>
      <c r="GB7" s="149"/>
      <c r="GC7" s="149"/>
      <c r="GD7" s="149"/>
      <c r="GE7" s="149"/>
      <c r="GF7" s="149"/>
      <c r="GG7" s="149"/>
      <c r="GH7" s="149"/>
      <c r="GI7" s="149"/>
      <c r="GJ7" s="149"/>
      <c r="GK7" s="149"/>
      <c r="GL7" s="149"/>
      <c r="GM7" s="149"/>
      <c r="GN7" s="149"/>
      <c r="GO7" s="149"/>
      <c r="GP7" s="149"/>
      <c r="GQ7" s="149"/>
      <c r="GR7" s="149"/>
      <c r="GS7" s="149"/>
      <c r="GT7" s="149"/>
      <c r="GU7" s="149"/>
      <c r="GV7" s="149"/>
      <c r="GW7" s="149"/>
      <c r="GX7" s="149"/>
      <c r="GY7" s="149"/>
      <c r="GZ7" s="149"/>
      <c r="HA7" s="149"/>
      <c r="HB7" s="149"/>
      <c r="HC7" s="149"/>
      <c r="HD7" s="149"/>
      <c r="HE7" s="149"/>
      <c r="HF7" s="149"/>
      <c r="HG7" s="149"/>
      <c r="HH7" s="149"/>
      <c r="HI7" s="149"/>
      <c r="HJ7" s="149"/>
      <c r="HK7" s="149"/>
      <c r="HL7" s="149"/>
      <c r="HM7" s="149"/>
      <c r="HN7" s="149"/>
      <c r="HO7" s="149"/>
      <c r="HP7" s="149"/>
      <c r="HQ7" s="149"/>
      <c r="HR7" s="149"/>
      <c r="HS7" s="149"/>
      <c r="HT7" s="149"/>
      <c r="HU7" s="149"/>
      <c r="HV7" s="149"/>
      <c r="HW7" s="149"/>
      <c r="HX7" s="149"/>
      <c r="HY7" s="149"/>
      <c r="HZ7" s="149"/>
      <c r="IA7" s="149"/>
      <c r="IB7" s="149"/>
      <c r="IC7" s="149"/>
      <c r="ID7" s="149"/>
      <c r="IE7" s="149"/>
      <c r="IF7" s="149"/>
      <c r="IG7" s="149"/>
      <c r="IH7" s="149"/>
      <c r="II7" s="149"/>
      <c r="IJ7" s="149"/>
      <c r="IK7" s="149"/>
      <c r="IL7" s="149"/>
      <c r="IM7" s="149"/>
      <c r="IN7" s="149"/>
      <c r="IO7" s="149"/>
      <c r="IP7" s="149"/>
      <c r="IQ7" s="149"/>
      <c r="IR7" s="149"/>
      <c r="IS7" s="149"/>
      <c r="IT7" s="149"/>
      <c r="IU7" s="149"/>
      <c r="IV7" s="149"/>
      <c r="IW7" s="149"/>
      <c r="IX7" s="149"/>
      <c r="IY7" s="149"/>
      <c r="IZ7" s="149"/>
      <c r="JA7" s="149"/>
      <c r="JB7" s="149"/>
      <c r="JC7" s="149"/>
      <c r="JD7" s="149"/>
      <c r="JE7" s="149"/>
      <c r="JF7" s="149"/>
      <c r="JG7" s="149"/>
      <c r="JH7" s="149"/>
      <c r="JI7" s="149"/>
      <c r="JJ7" s="149"/>
      <c r="JK7" s="149"/>
      <c r="JL7" s="149"/>
      <c r="JM7" s="149"/>
      <c r="JN7" s="149"/>
      <c r="JO7" s="149"/>
      <c r="JP7" s="149"/>
      <c r="JQ7" s="149"/>
      <c r="JR7" s="149"/>
      <c r="JS7" s="149"/>
      <c r="JT7" s="149"/>
      <c r="JU7" s="149"/>
      <c r="JV7" s="149"/>
      <c r="JW7" s="149"/>
      <c r="JX7" s="149"/>
      <c r="JY7" s="149"/>
      <c r="JZ7" s="149"/>
      <c r="KA7" s="149"/>
      <c r="KB7" s="149"/>
      <c r="KC7" s="149"/>
      <c r="KD7" s="149"/>
      <c r="KE7" s="149"/>
      <c r="KF7" s="149"/>
      <c r="KG7" s="149"/>
      <c r="KH7" s="149"/>
      <c r="KI7" s="149"/>
      <c r="KJ7" s="149"/>
      <c r="KK7" s="149"/>
      <c r="KL7" s="149"/>
      <c r="KM7" s="149"/>
      <c r="KN7" s="149"/>
      <c r="KO7" s="149"/>
      <c r="KP7" s="149"/>
      <c r="KQ7" s="149"/>
      <c r="KR7" s="149"/>
      <c r="KS7" s="149"/>
      <c r="KT7" s="149"/>
      <c r="KU7" s="149"/>
      <c r="KV7" s="149"/>
      <c r="KW7" s="149"/>
      <c r="KX7" s="149"/>
      <c r="KY7" s="149"/>
      <c r="KZ7" s="149"/>
      <c r="LA7" s="149"/>
      <c r="LB7" s="149"/>
      <c r="LC7" s="149"/>
      <c r="LD7" s="149"/>
      <c r="LE7" s="149"/>
      <c r="LF7" s="149"/>
      <c r="LG7" s="149"/>
      <c r="LH7" s="149"/>
      <c r="LI7" s="149"/>
      <c r="LJ7" s="149"/>
      <c r="LK7" s="149"/>
      <c r="LL7" s="149"/>
      <c r="LM7" s="149"/>
      <c r="LN7" s="149"/>
      <c r="LO7" s="149"/>
      <c r="LP7" s="149"/>
      <c r="LQ7" s="149"/>
      <c r="LR7" s="149"/>
      <c r="LS7" s="149"/>
      <c r="LT7" s="149"/>
      <c r="LU7" s="149"/>
      <c r="LV7" s="149"/>
      <c r="LW7" s="149"/>
      <c r="LX7" s="149"/>
      <c r="LY7" s="149"/>
      <c r="LZ7" s="149"/>
      <c r="MA7" s="149"/>
      <c r="MB7" s="149"/>
      <c r="MC7" s="149"/>
      <c r="MD7" s="149"/>
      <c r="ME7" s="149"/>
      <c r="MF7" s="149"/>
      <c r="MG7" s="149"/>
      <c r="MH7" s="149"/>
      <c r="MI7" s="149"/>
      <c r="MJ7" s="149"/>
      <c r="MK7" s="149"/>
      <c r="ML7" s="149"/>
      <c r="MM7" s="149"/>
      <c r="MN7" s="149"/>
      <c r="MO7" s="149"/>
      <c r="MP7" s="149"/>
      <c r="MQ7" s="149"/>
      <c r="MR7" s="149"/>
      <c r="MS7" s="149"/>
      <c r="MT7" s="149"/>
      <c r="MU7" s="149"/>
      <c r="MV7" s="149"/>
      <c r="MW7" s="149"/>
      <c r="MX7" s="149"/>
      <c r="MY7" s="149"/>
      <c r="MZ7" s="149"/>
      <c r="NA7" s="149"/>
      <c r="NB7" s="149"/>
      <c r="NC7" s="149"/>
      <c r="ND7" s="149"/>
    </row>
    <row r="8" s="146" customFormat="true" ht="15" hidden="false" customHeight="false" outlineLevel="0" collapsed="false">
      <c r="A8" s="146" t="s">
        <v>80</v>
      </c>
      <c r="B8" s="147" t="n">
        <f aca="false">COUNTIF($D8:$ND8,"A")</f>
        <v>0</v>
      </c>
      <c r="C8" s="148" t="n">
        <f aca="false">COUNTIF($D8:$ND8,"L")</f>
        <v>0</v>
      </c>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9"/>
      <c r="BC8" s="149"/>
      <c r="BD8" s="149"/>
      <c r="BE8" s="149"/>
      <c r="BF8" s="149"/>
      <c r="BG8" s="149"/>
      <c r="BH8" s="149"/>
      <c r="BI8" s="149"/>
      <c r="BJ8" s="149"/>
      <c r="BK8" s="149"/>
      <c r="BL8" s="149"/>
      <c r="BM8" s="149"/>
      <c r="BN8" s="149"/>
      <c r="BO8" s="149"/>
      <c r="BP8" s="149"/>
      <c r="BQ8" s="149"/>
      <c r="BR8" s="149"/>
      <c r="BS8" s="149"/>
      <c r="BT8" s="149"/>
      <c r="BU8" s="149"/>
      <c r="BV8" s="149"/>
      <c r="BW8" s="149"/>
      <c r="BX8" s="149"/>
      <c r="BY8" s="149"/>
      <c r="BZ8" s="149"/>
      <c r="CA8" s="149"/>
      <c r="CB8" s="149"/>
      <c r="CC8" s="149"/>
      <c r="CD8" s="149"/>
      <c r="CE8" s="149"/>
      <c r="CF8" s="149"/>
      <c r="CG8" s="149"/>
      <c r="CH8" s="149"/>
      <c r="CI8" s="149"/>
      <c r="CJ8" s="149"/>
      <c r="CK8" s="149"/>
      <c r="CL8" s="149"/>
      <c r="CM8" s="149"/>
      <c r="CN8" s="149"/>
      <c r="CO8" s="149"/>
      <c r="CP8" s="149"/>
      <c r="CQ8" s="149"/>
      <c r="CR8" s="149"/>
      <c r="CS8" s="149"/>
      <c r="CT8" s="149"/>
      <c r="CU8" s="149"/>
      <c r="CV8" s="149"/>
      <c r="CW8" s="149"/>
      <c r="CX8" s="149"/>
      <c r="CY8" s="149"/>
      <c r="CZ8" s="149"/>
      <c r="DA8" s="149"/>
      <c r="DB8" s="149"/>
      <c r="DC8" s="149"/>
      <c r="DD8" s="149"/>
      <c r="DE8" s="149"/>
      <c r="DF8" s="149"/>
      <c r="DG8" s="149"/>
      <c r="DH8" s="149"/>
      <c r="DI8" s="149"/>
      <c r="DJ8" s="149"/>
      <c r="DK8" s="149"/>
      <c r="DL8" s="149"/>
      <c r="DM8" s="149"/>
      <c r="DN8" s="149"/>
      <c r="DO8" s="149"/>
      <c r="DP8" s="149"/>
      <c r="DQ8" s="149"/>
      <c r="DR8" s="149"/>
      <c r="DS8" s="149"/>
      <c r="DT8" s="149"/>
      <c r="DU8" s="149"/>
      <c r="DV8" s="149"/>
      <c r="DW8" s="149"/>
      <c r="DX8" s="149"/>
      <c r="DY8" s="149"/>
      <c r="DZ8" s="149"/>
      <c r="EA8" s="149"/>
      <c r="EB8" s="149"/>
      <c r="EC8" s="149"/>
      <c r="ED8" s="149"/>
      <c r="EE8" s="149"/>
      <c r="EF8" s="149"/>
      <c r="EG8" s="149"/>
      <c r="EH8" s="149"/>
      <c r="EI8" s="149"/>
      <c r="EJ8" s="149"/>
      <c r="EK8" s="149"/>
      <c r="EL8" s="149"/>
      <c r="EM8" s="149"/>
      <c r="EN8" s="149"/>
      <c r="EO8" s="149"/>
      <c r="EP8" s="149"/>
      <c r="EQ8" s="149"/>
      <c r="ER8" s="149"/>
      <c r="ES8" s="149"/>
      <c r="ET8" s="149"/>
      <c r="EU8" s="149"/>
      <c r="EV8" s="149"/>
      <c r="EW8" s="149"/>
      <c r="EX8" s="149"/>
      <c r="EY8" s="149"/>
      <c r="EZ8" s="149"/>
      <c r="FA8" s="149"/>
      <c r="FB8" s="149"/>
      <c r="FC8" s="149"/>
      <c r="FD8" s="149"/>
      <c r="FE8" s="149"/>
      <c r="FF8" s="149"/>
      <c r="FG8" s="149"/>
      <c r="FH8" s="149"/>
      <c r="FI8" s="149"/>
      <c r="FJ8" s="149"/>
      <c r="FK8" s="149"/>
      <c r="FL8" s="149"/>
      <c r="FM8" s="149"/>
      <c r="FN8" s="149"/>
      <c r="FO8" s="149"/>
      <c r="FP8" s="149"/>
      <c r="FQ8" s="149"/>
      <c r="FR8" s="149"/>
      <c r="FS8" s="149"/>
      <c r="FT8" s="149"/>
      <c r="FU8" s="149"/>
      <c r="FV8" s="149"/>
      <c r="FW8" s="149"/>
      <c r="FX8" s="149"/>
      <c r="FY8" s="149"/>
      <c r="FZ8" s="149"/>
      <c r="GA8" s="149"/>
      <c r="GB8" s="149"/>
      <c r="GC8" s="149"/>
      <c r="GD8" s="149"/>
      <c r="GE8" s="149"/>
      <c r="GF8" s="149"/>
      <c r="GG8" s="149"/>
      <c r="GH8" s="149"/>
      <c r="GI8" s="149"/>
      <c r="GJ8" s="149"/>
      <c r="GK8" s="149"/>
      <c r="GL8" s="149"/>
      <c r="GM8" s="149"/>
      <c r="GN8" s="149"/>
      <c r="GO8" s="149"/>
      <c r="GP8" s="149"/>
      <c r="GQ8" s="149"/>
      <c r="GR8" s="149"/>
      <c r="GS8" s="149"/>
      <c r="GT8" s="149"/>
      <c r="GU8" s="149"/>
      <c r="GV8" s="149"/>
      <c r="GW8" s="149"/>
      <c r="GX8" s="149"/>
      <c r="GY8" s="149"/>
      <c r="GZ8" s="149"/>
      <c r="HA8" s="149"/>
      <c r="HB8" s="149"/>
      <c r="HC8" s="149"/>
      <c r="HD8" s="149"/>
      <c r="HE8" s="149"/>
      <c r="HF8" s="149"/>
      <c r="HG8" s="149"/>
      <c r="HH8" s="149"/>
      <c r="HI8" s="149"/>
      <c r="HJ8" s="149"/>
      <c r="HK8" s="149"/>
      <c r="HL8" s="149"/>
      <c r="HM8" s="149"/>
      <c r="HN8" s="149"/>
      <c r="HO8" s="149"/>
      <c r="HP8" s="149"/>
      <c r="HQ8" s="149"/>
      <c r="HR8" s="149"/>
      <c r="HS8" s="149"/>
      <c r="HT8" s="149"/>
      <c r="HU8" s="149"/>
      <c r="HV8" s="149"/>
      <c r="HW8" s="149"/>
      <c r="HX8" s="149"/>
      <c r="HY8" s="149"/>
      <c r="HZ8" s="149"/>
      <c r="IA8" s="149"/>
      <c r="IB8" s="149"/>
      <c r="IC8" s="149"/>
      <c r="ID8" s="149"/>
      <c r="IE8" s="149"/>
      <c r="IF8" s="149"/>
      <c r="IG8" s="149"/>
      <c r="IH8" s="149"/>
      <c r="II8" s="149"/>
      <c r="IJ8" s="149"/>
      <c r="IK8" s="149"/>
      <c r="IL8" s="149"/>
      <c r="IM8" s="149"/>
      <c r="IN8" s="149"/>
      <c r="IO8" s="149"/>
      <c r="IP8" s="149"/>
      <c r="IQ8" s="149"/>
      <c r="IR8" s="149"/>
      <c r="IS8" s="149"/>
      <c r="IT8" s="149"/>
      <c r="IU8" s="149"/>
      <c r="IV8" s="149"/>
      <c r="IW8" s="149"/>
      <c r="IX8" s="149"/>
      <c r="IY8" s="149"/>
      <c r="IZ8" s="149"/>
      <c r="JA8" s="149"/>
      <c r="JB8" s="149"/>
      <c r="JC8" s="149"/>
      <c r="JD8" s="149"/>
      <c r="JE8" s="149"/>
      <c r="JF8" s="149"/>
      <c r="JG8" s="149"/>
      <c r="JH8" s="149"/>
      <c r="JI8" s="149"/>
      <c r="JJ8" s="149"/>
      <c r="JK8" s="149"/>
      <c r="JL8" s="149"/>
      <c r="JM8" s="149"/>
      <c r="JN8" s="149"/>
      <c r="JO8" s="149"/>
      <c r="JP8" s="149"/>
      <c r="JQ8" s="149"/>
      <c r="JR8" s="149"/>
      <c r="JS8" s="149"/>
      <c r="JT8" s="149"/>
      <c r="JU8" s="149"/>
      <c r="JV8" s="149"/>
      <c r="JW8" s="149"/>
      <c r="JX8" s="149"/>
      <c r="JY8" s="149"/>
      <c r="JZ8" s="149"/>
      <c r="KA8" s="149"/>
      <c r="KB8" s="149"/>
      <c r="KC8" s="149"/>
      <c r="KD8" s="149"/>
      <c r="KE8" s="149"/>
      <c r="KF8" s="149"/>
      <c r="KG8" s="149"/>
      <c r="KH8" s="149"/>
      <c r="KI8" s="149"/>
      <c r="KJ8" s="149"/>
      <c r="KK8" s="149"/>
      <c r="KL8" s="149"/>
      <c r="KM8" s="149"/>
      <c r="KN8" s="149"/>
      <c r="KO8" s="149"/>
      <c r="KP8" s="149"/>
      <c r="KQ8" s="149"/>
      <c r="KR8" s="149"/>
      <c r="KS8" s="149"/>
      <c r="KT8" s="149"/>
      <c r="KU8" s="149"/>
      <c r="KV8" s="149"/>
      <c r="KW8" s="149"/>
      <c r="KX8" s="149"/>
      <c r="KY8" s="149"/>
      <c r="KZ8" s="149"/>
      <c r="LA8" s="149"/>
      <c r="LB8" s="149"/>
      <c r="LC8" s="149"/>
      <c r="LD8" s="149"/>
      <c r="LE8" s="149"/>
      <c r="LF8" s="149"/>
      <c r="LG8" s="149"/>
      <c r="LH8" s="149"/>
      <c r="LI8" s="149"/>
      <c r="LJ8" s="149"/>
      <c r="LK8" s="149"/>
      <c r="LL8" s="149"/>
      <c r="LM8" s="149"/>
      <c r="LN8" s="149"/>
      <c r="LO8" s="149"/>
      <c r="LP8" s="149"/>
      <c r="LQ8" s="149"/>
      <c r="LR8" s="149"/>
      <c r="LS8" s="149"/>
      <c r="LT8" s="149"/>
      <c r="LU8" s="149"/>
      <c r="LV8" s="149"/>
      <c r="LW8" s="149"/>
      <c r="LX8" s="149"/>
      <c r="LY8" s="149"/>
      <c r="LZ8" s="149"/>
      <c r="MA8" s="149"/>
      <c r="MB8" s="149"/>
      <c r="MC8" s="149"/>
      <c r="MD8" s="149"/>
      <c r="ME8" s="149"/>
      <c r="MF8" s="149"/>
      <c r="MG8" s="149"/>
      <c r="MH8" s="149"/>
      <c r="MI8" s="149"/>
      <c r="MJ8" s="149"/>
      <c r="MK8" s="149"/>
      <c r="ML8" s="149"/>
      <c r="MM8" s="149"/>
      <c r="MN8" s="149"/>
      <c r="MO8" s="149"/>
      <c r="MP8" s="149"/>
      <c r="MQ8" s="149"/>
      <c r="MR8" s="149"/>
      <c r="MS8" s="149"/>
      <c r="MT8" s="149"/>
      <c r="MU8" s="149"/>
      <c r="MV8" s="149"/>
      <c r="MW8" s="149"/>
      <c r="MX8" s="149"/>
      <c r="MY8" s="149"/>
      <c r="MZ8" s="149"/>
      <c r="NA8" s="149"/>
      <c r="NB8" s="149"/>
      <c r="NC8" s="149"/>
      <c r="ND8" s="149"/>
    </row>
    <row r="9" s="146" customFormat="true" ht="15" hidden="false" customHeight="false" outlineLevel="0" collapsed="false">
      <c r="A9" s="146" t="s">
        <v>81</v>
      </c>
      <c r="B9" s="147" t="n">
        <f aca="false">COUNTIF($D9:$ND9,"A")</f>
        <v>0</v>
      </c>
      <c r="C9" s="148" t="n">
        <f aca="false">COUNTIF($D9:$ND9,"L")</f>
        <v>0</v>
      </c>
      <c r="D9" s="149"/>
      <c r="E9" s="149"/>
      <c r="F9" s="149"/>
      <c r="G9" s="149"/>
      <c r="H9" s="149"/>
      <c r="I9" s="149"/>
      <c r="J9" s="149"/>
      <c r="K9" s="149"/>
      <c r="L9" s="149"/>
      <c r="M9" s="149"/>
      <c r="N9" s="149"/>
      <c r="O9" s="149"/>
      <c r="P9" s="149"/>
      <c r="Q9" s="149"/>
      <c r="R9" s="149"/>
      <c r="S9" s="149"/>
      <c r="T9" s="149"/>
      <c r="U9" s="149"/>
      <c r="V9" s="149"/>
      <c r="W9" s="149"/>
      <c r="X9" s="149"/>
      <c r="Y9" s="149"/>
      <c r="Z9" s="149"/>
      <c r="AA9" s="149"/>
      <c r="AB9" s="149"/>
      <c r="AC9" s="149"/>
      <c r="AD9" s="149"/>
      <c r="AE9" s="149"/>
      <c r="AF9" s="149"/>
      <c r="AG9" s="149"/>
      <c r="AH9" s="149"/>
      <c r="AI9" s="149"/>
      <c r="AJ9" s="149"/>
      <c r="AK9" s="149"/>
      <c r="AL9" s="149"/>
      <c r="AM9" s="149"/>
      <c r="AN9" s="149"/>
      <c r="AO9" s="149"/>
      <c r="AP9" s="149"/>
      <c r="AQ9" s="149"/>
      <c r="AR9" s="149"/>
      <c r="AS9" s="149"/>
      <c r="AT9" s="149"/>
      <c r="AU9" s="149"/>
      <c r="AV9" s="149"/>
      <c r="AW9" s="149"/>
      <c r="AX9" s="149"/>
      <c r="AY9" s="149"/>
      <c r="AZ9" s="149"/>
      <c r="BA9" s="149"/>
      <c r="BB9" s="149"/>
      <c r="BC9" s="149"/>
      <c r="BD9" s="149"/>
      <c r="BE9" s="149"/>
      <c r="BF9" s="149"/>
      <c r="BG9" s="149"/>
      <c r="BH9" s="149"/>
      <c r="BI9" s="149"/>
      <c r="BJ9" s="149"/>
      <c r="BK9" s="149"/>
      <c r="BL9" s="149"/>
      <c r="BM9" s="149"/>
      <c r="BN9" s="149"/>
      <c r="BO9" s="149"/>
      <c r="BP9" s="149"/>
      <c r="BQ9" s="149"/>
      <c r="BR9" s="149"/>
      <c r="BS9" s="149"/>
      <c r="BT9" s="149"/>
      <c r="BU9" s="149"/>
      <c r="BV9" s="149"/>
      <c r="BW9" s="149"/>
      <c r="BX9" s="149"/>
      <c r="BY9" s="149"/>
      <c r="BZ9" s="149"/>
      <c r="CA9" s="149"/>
      <c r="CB9" s="149"/>
      <c r="CC9" s="149"/>
      <c r="CD9" s="149"/>
      <c r="CE9" s="149"/>
      <c r="CF9" s="149"/>
      <c r="CG9" s="149"/>
      <c r="CH9" s="149"/>
      <c r="CI9" s="149"/>
      <c r="CJ9" s="149"/>
      <c r="CK9" s="149"/>
      <c r="CL9" s="149"/>
      <c r="CM9" s="149"/>
      <c r="CN9" s="149"/>
      <c r="CO9" s="149"/>
      <c r="CP9" s="149"/>
      <c r="CQ9" s="149"/>
      <c r="CR9" s="149"/>
      <c r="CS9" s="149"/>
      <c r="CT9" s="149"/>
      <c r="CU9" s="149"/>
      <c r="CV9" s="149"/>
      <c r="CW9" s="149"/>
      <c r="CX9" s="149"/>
      <c r="CY9" s="149"/>
      <c r="CZ9" s="149"/>
      <c r="DA9" s="149"/>
      <c r="DB9" s="149"/>
      <c r="DC9" s="149"/>
      <c r="DD9" s="149"/>
      <c r="DE9" s="149"/>
      <c r="DF9" s="149"/>
      <c r="DG9" s="149"/>
      <c r="DH9" s="149"/>
      <c r="DI9" s="149"/>
      <c r="DJ9" s="149"/>
      <c r="DK9" s="149"/>
      <c r="DL9" s="149"/>
      <c r="DM9" s="149"/>
      <c r="DN9" s="149"/>
      <c r="DO9" s="149"/>
      <c r="DP9" s="149"/>
      <c r="DQ9" s="149"/>
      <c r="DR9" s="149"/>
      <c r="DS9" s="149"/>
      <c r="DT9" s="149"/>
      <c r="DU9" s="149"/>
      <c r="DV9" s="149"/>
      <c r="DW9" s="149"/>
      <c r="DX9" s="149"/>
      <c r="DY9" s="149"/>
      <c r="DZ9" s="149"/>
      <c r="EA9" s="149"/>
      <c r="EB9" s="149"/>
      <c r="EC9" s="149"/>
      <c r="ED9" s="149"/>
      <c r="EE9" s="149"/>
      <c r="EF9" s="149"/>
      <c r="EG9" s="149"/>
      <c r="EH9" s="149"/>
      <c r="EI9" s="149"/>
      <c r="EJ9" s="149"/>
      <c r="EK9" s="149"/>
      <c r="EL9" s="149"/>
      <c r="EM9" s="149"/>
      <c r="EN9" s="149"/>
      <c r="EO9" s="149"/>
      <c r="EP9" s="149"/>
      <c r="EQ9" s="149"/>
      <c r="ER9" s="149"/>
      <c r="ES9" s="149"/>
      <c r="ET9" s="149"/>
      <c r="EU9" s="149"/>
      <c r="EV9" s="149"/>
      <c r="EW9" s="149"/>
      <c r="EX9" s="149"/>
      <c r="EY9" s="149"/>
      <c r="EZ9" s="149"/>
      <c r="FA9" s="149"/>
      <c r="FB9" s="149"/>
      <c r="FC9" s="149"/>
      <c r="FD9" s="149"/>
      <c r="FE9" s="149"/>
      <c r="FF9" s="149"/>
      <c r="FG9" s="149"/>
      <c r="FH9" s="149"/>
      <c r="FI9" s="149"/>
      <c r="FJ9" s="149"/>
      <c r="FK9" s="149"/>
      <c r="FL9" s="149"/>
      <c r="FM9" s="149"/>
      <c r="FN9" s="149"/>
      <c r="FO9" s="149"/>
      <c r="FP9" s="149"/>
      <c r="FQ9" s="149"/>
      <c r="FR9" s="149"/>
      <c r="FS9" s="149"/>
      <c r="FT9" s="149"/>
      <c r="FU9" s="149"/>
      <c r="FV9" s="149"/>
      <c r="FW9" s="149"/>
      <c r="FX9" s="149"/>
      <c r="FY9" s="149"/>
      <c r="FZ9" s="149"/>
      <c r="GA9" s="149"/>
      <c r="GB9" s="149"/>
      <c r="GC9" s="149"/>
      <c r="GD9" s="149"/>
      <c r="GE9" s="149"/>
      <c r="GF9" s="149"/>
      <c r="GG9" s="149"/>
      <c r="GH9" s="149"/>
      <c r="GI9" s="149"/>
      <c r="GJ9" s="149"/>
      <c r="GK9" s="149"/>
      <c r="GL9" s="149"/>
      <c r="GM9" s="149"/>
      <c r="GN9" s="149"/>
      <c r="GO9" s="149"/>
      <c r="GP9" s="149"/>
      <c r="GQ9" s="149"/>
      <c r="GR9" s="149"/>
      <c r="GS9" s="149"/>
      <c r="GT9" s="149"/>
      <c r="GU9" s="149"/>
      <c r="GV9" s="149"/>
      <c r="GW9" s="149"/>
      <c r="GX9" s="149"/>
      <c r="GY9" s="149"/>
      <c r="GZ9" s="149"/>
      <c r="HA9" s="149"/>
      <c r="HB9" s="149"/>
      <c r="HC9" s="149"/>
      <c r="HD9" s="149"/>
      <c r="HE9" s="149"/>
      <c r="HF9" s="149"/>
      <c r="HG9" s="149"/>
      <c r="HH9" s="149"/>
      <c r="HI9" s="149"/>
      <c r="HJ9" s="149"/>
      <c r="HK9" s="149"/>
      <c r="HL9" s="149"/>
      <c r="HM9" s="149"/>
      <c r="HN9" s="149"/>
      <c r="HO9" s="149"/>
      <c r="HP9" s="149"/>
      <c r="HQ9" s="149"/>
      <c r="HR9" s="149"/>
      <c r="HS9" s="149"/>
      <c r="HT9" s="149"/>
      <c r="HU9" s="149"/>
      <c r="HV9" s="149"/>
      <c r="HW9" s="149"/>
      <c r="HX9" s="149"/>
      <c r="HY9" s="149"/>
      <c r="HZ9" s="149"/>
      <c r="IA9" s="149"/>
      <c r="IB9" s="149"/>
      <c r="IC9" s="149"/>
      <c r="ID9" s="149"/>
      <c r="IE9" s="149"/>
      <c r="IF9" s="149"/>
      <c r="IG9" s="149"/>
      <c r="IH9" s="149"/>
      <c r="II9" s="149"/>
      <c r="IJ9" s="149"/>
      <c r="IK9" s="149"/>
      <c r="IL9" s="149"/>
      <c r="IM9" s="149"/>
      <c r="IN9" s="149"/>
      <c r="IO9" s="149"/>
      <c r="IP9" s="149"/>
      <c r="IQ9" s="149"/>
      <c r="IR9" s="149"/>
      <c r="IS9" s="149"/>
      <c r="IT9" s="149"/>
      <c r="IU9" s="149"/>
      <c r="IV9" s="149"/>
      <c r="IW9" s="149"/>
      <c r="IX9" s="149"/>
      <c r="IY9" s="149"/>
      <c r="IZ9" s="149"/>
      <c r="JA9" s="149"/>
      <c r="JB9" s="149"/>
      <c r="JC9" s="149"/>
      <c r="JD9" s="149"/>
      <c r="JE9" s="149"/>
      <c r="JF9" s="149"/>
      <c r="JG9" s="149"/>
      <c r="JH9" s="149"/>
      <c r="JI9" s="149"/>
      <c r="JJ9" s="149"/>
      <c r="JK9" s="149"/>
      <c r="JL9" s="149"/>
      <c r="JM9" s="149"/>
      <c r="JN9" s="149"/>
      <c r="JO9" s="149"/>
      <c r="JP9" s="149"/>
      <c r="JQ9" s="149"/>
      <c r="JR9" s="149"/>
      <c r="JS9" s="149"/>
      <c r="JT9" s="149"/>
      <c r="JU9" s="149"/>
      <c r="JV9" s="149"/>
      <c r="JW9" s="149"/>
      <c r="JX9" s="149"/>
      <c r="JY9" s="149"/>
      <c r="JZ9" s="149"/>
      <c r="KA9" s="149"/>
      <c r="KB9" s="149"/>
      <c r="KC9" s="149"/>
      <c r="KD9" s="149"/>
      <c r="KE9" s="149"/>
      <c r="KF9" s="149"/>
      <c r="KG9" s="149"/>
      <c r="KH9" s="149"/>
      <c r="KI9" s="149"/>
      <c r="KJ9" s="149"/>
      <c r="KK9" s="149"/>
      <c r="KL9" s="149"/>
      <c r="KM9" s="149"/>
      <c r="KN9" s="149"/>
      <c r="KO9" s="149"/>
      <c r="KP9" s="149"/>
      <c r="KQ9" s="149"/>
      <c r="KR9" s="149"/>
      <c r="KS9" s="149"/>
      <c r="KT9" s="149"/>
      <c r="KU9" s="149"/>
      <c r="KV9" s="149"/>
      <c r="KW9" s="149"/>
      <c r="KX9" s="149"/>
      <c r="KY9" s="149"/>
      <c r="KZ9" s="149"/>
      <c r="LA9" s="149"/>
      <c r="LB9" s="149"/>
      <c r="LC9" s="149"/>
      <c r="LD9" s="149"/>
      <c r="LE9" s="149"/>
      <c r="LF9" s="149"/>
      <c r="LG9" s="149"/>
      <c r="LH9" s="149"/>
      <c r="LI9" s="149"/>
      <c r="LJ9" s="149"/>
      <c r="LK9" s="149"/>
      <c r="LL9" s="149"/>
      <c r="LM9" s="149"/>
      <c r="LN9" s="149"/>
      <c r="LO9" s="149"/>
      <c r="LP9" s="149"/>
      <c r="LQ9" s="149"/>
      <c r="LR9" s="149"/>
      <c r="LS9" s="149"/>
      <c r="LT9" s="149"/>
      <c r="LU9" s="149"/>
      <c r="LV9" s="149"/>
      <c r="LW9" s="149"/>
      <c r="LX9" s="149"/>
      <c r="LY9" s="149"/>
      <c r="LZ9" s="149"/>
      <c r="MA9" s="149"/>
      <c r="MB9" s="149"/>
      <c r="MC9" s="149"/>
      <c r="MD9" s="149"/>
      <c r="ME9" s="149"/>
      <c r="MF9" s="149"/>
      <c r="MG9" s="149"/>
      <c r="MH9" s="149"/>
      <c r="MI9" s="149"/>
      <c r="MJ9" s="149"/>
      <c r="MK9" s="149"/>
      <c r="ML9" s="149"/>
      <c r="MM9" s="149"/>
      <c r="MN9" s="149"/>
      <c r="MO9" s="149"/>
      <c r="MP9" s="149"/>
      <c r="MQ9" s="149"/>
      <c r="MR9" s="149"/>
      <c r="MS9" s="149"/>
      <c r="MT9" s="149"/>
      <c r="MU9" s="149"/>
      <c r="MV9" s="149"/>
      <c r="MW9" s="149"/>
      <c r="MX9" s="149"/>
      <c r="MY9" s="149"/>
      <c r="MZ9" s="149"/>
      <c r="NA9" s="149"/>
      <c r="NB9" s="149"/>
      <c r="NC9" s="149"/>
      <c r="ND9" s="149"/>
    </row>
    <row r="10" s="146" customFormat="true" ht="15" hidden="false" customHeight="false" outlineLevel="0" collapsed="false">
      <c r="A10" s="146" t="s">
        <v>82</v>
      </c>
      <c r="B10" s="147" t="n">
        <f aca="false">COUNTIF($D10:$ND10,"A")</f>
        <v>0</v>
      </c>
      <c r="C10" s="148" t="n">
        <f aca="false">COUNTIF($D10:$ND10,"L")</f>
        <v>0</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149"/>
      <c r="CH10" s="149"/>
      <c r="CI10" s="149"/>
      <c r="CJ10" s="149"/>
      <c r="CK10" s="149"/>
      <c r="CL10" s="149"/>
      <c r="CM10" s="149"/>
      <c r="CN10" s="149"/>
      <c r="CO10" s="149"/>
      <c r="CP10" s="149"/>
      <c r="CQ10" s="149"/>
      <c r="CR10" s="149"/>
      <c r="CS10" s="149"/>
      <c r="CT10" s="149"/>
      <c r="CU10" s="149"/>
      <c r="CV10" s="149"/>
      <c r="CW10" s="149"/>
      <c r="CX10" s="149"/>
      <c r="CY10" s="149"/>
      <c r="CZ10" s="149"/>
      <c r="DA10" s="149"/>
      <c r="DB10" s="149"/>
      <c r="DC10" s="149"/>
      <c r="DD10" s="149"/>
      <c r="DE10" s="149"/>
      <c r="DF10" s="149"/>
      <c r="DG10" s="149"/>
      <c r="DH10" s="149"/>
      <c r="DI10" s="149"/>
      <c r="DJ10" s="149"/>
      <c r="DK10" s="149"/>
      <c r="DL10" s="149"/>
      <c r="DM10" s="149"/>
      <c r="DN10" s="149"/>
      <c r="DO10" s="149"/>
      <c r="DP10" s="149"/>
      <c r="DQ10" s="149"/>
      <c r="DR10" s="149"/>
      <c r="DS10" s="149"/>
      <c r="DT10" s="149"/>
      <c r="DU10" s="149"/>
      <c r="DV10" s="149"/>
      <c r="DW10" s="149"/>
      <c r="DX10" s="149"/>
      <c r="DY10" s="149"/>
      <c r="DZ10" s="149"/>
      <c r="EA10" s="149"/>
      <c r="EB10" s="149"/>
      <c r="EC10" s="149"/>
      <c r="ED10" s="149"/>
      <c r="EE10" s="149"/>
      <c r="EF10" s="149"/>
      <c r="EG10" s="149"/>
      <c r="EH10" s="149"/>
      <c r="EI10" s="149"/>
      <c r="EJ10" s="149"/>
      <c r="EK10" s="149"/>
      <c r="EL10" s="149"/>
      <c r="EM10" s="149"/>
      <c r="EN10" s="149"/>
      <c r="EO10" s="149"/>
      <c r="EP10" s="149"/>
      <c r="EQ10" s="149"/>
      <c r="ER10" s="149"/>
      <c r="ES10" s="149"/>
      <c r="ET10" s="149"/>
      <c r="EU10" s="149"/>
      <c r="EV10" s="149"/>
      <c r="EW10" s="149"/>
      <c r="EX10" s="149"/>
      <c r="EY10" s="149"/>
      <c r="EZ10" s="149"/>
      <c r="FA10" s="149"/>
      <c r="FB10" s="149"/>
      <c r="FC10" s="149"/>
      <c r="FD10" s="149"/>
      <c r="FE10" s="149"/>
      <c r="FF10" s="149"/>
      <c r="FG10" s="149"/>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c r="IE10" s="149"/>
      <c r="IF10" s="149"/>
      <c r="IG10" s="149"/>
      <c r="IH10" s="149"/>
      <c r="II10" s="149"/>
      <c r="IJ10" s="149"/>
      <c r="IK10" s="149"/>
      <c r="IL10" s="149"/>
      <c r="IM10" s="149"/>
      <c r="IN10" s="149"/>
      <c r="IO10" s="149"/>
      <c r="IP10" s="149"/>
      <c r="IQ10" s="149"/>
      <c r="IR10" s="149"/>
      <c r="IS10" s="149"/>
      <c r="IT10" s="149"/>
      <c r="IU10" s="149"/>
      <c r="IV10" s="149"/>
      <c r="IW10" s="149"/>
      <c r="IX10" s="149"/>
      <c r="IY10" s="149"/>
      <c r="IZ10" s="149"/>
      <c r="JA10" s="149"/>
      <c r="JB10" s="149"/>
      <c r="JC10" s="149"/>
      <c r="JD10" s="149"/>
      <c r="JE10" s="149"/>
      <c r="JF10" s="149"/>
      <c r="JG10" s="149"/>
      <c r="JH10" s="149"/>
      <c r="JI10" s="149"/>
      <c r="JJ10" s="149"/>
      <c r="JK10" s="149"/>
      <c r="JL10" s="149"/>
      <c r="JM10" s="149"/>
      <c r="JN10" s="149"/>
      <c r="JO10" s="149"/>
      <c r="JP10" s="149"/>
      <c r="JQ10" s="149"/>
      <c r="JR10" s="149"/>
      <c r="JS10" s="149"/>
      <c r="JT10" s="149"/>
      <c r="JU10" s="149"/>
      <c r="JV10" s="149"/>
      <c r="JW10" s="149"/>
      <c r="JX10" s="149"/>
      <c r="JY10" s="149"/>
      <c r="JZ10" s="149"/>
      <c r="KA10" s="149"/>
      <c r="KB10" s="149"/>
      <c r="KC10" s="149"/>
      <c r="KD10" s="149"/>
      <c r="KE10" s="149"/>
      <c r="KF10" s="149"/>
      <c r="KG10" s="149"/>
      <c r="KH10" s="149"/>
      <c r="KI10" s="149"/>
      <c r="KJ10" s="149"/>
      <c r="KK10" s="149"/>
      <c r="KL10" s="149"/>
      <c r="KM10" s="149"/>
      <c r="KN10" s="149"/>
      <c r="KO10" s="149"/>
      <c r="KP10" s="149"/>
      <c r="KQ10" s="149"/>
      <c r="KR10" s="149"/>
      <c r="KS10" s="149"/>
      <c r="KT10" s="149"/>
      <c r="KU10" s="149"/>
      <c r="KV10" s="149"/>
      <c r="KW10" s="149"/>
      <c r="KX10" s="149"/>
      <c r="KY10" s="149"/>
      <c r="KZ10" s="149"/>
      <c r="LA10" s="149"/>
      <c r="LB10" s="149"/>
      <c r="LC10" s="149"/>
      <c r="LD10" s="149"/>
      <c r="LE10" s="149"/>
      <c r="LF10" s="149"/>
      <c r="LG10" s="149"/>
      <c r="LH10" s="149"/>
      <c r="LI10" s="149"/>
      <c r="LJ10" s="149"/>
      <c r="LK10" s="149"/>
      <c r="LL10" s="149"/>
      <c r="LM10" s="149"/>
      <c r="LN10" s="149"/>
      <c r="LO10" s="149"/>
      <c r="LP10" s="149"/>
      <c r="LQ10" s="149"/>
      <c r="LR10" s="149"/>
      <c r="LS10" s="149"/>
      <c r="LT10" s="149"/>
      <c r="LU10" s="149"/>
      <c r="LV10" s="149"/>
      <c r="LW10" s="149"/>
      <c r="LX10" s="149"/>
      <c r="LY10" s="149"/>
      <c r="LZ10" s="149"/>
      <c r="MA10" s="149"/>
      <c r="MB10" s="149"/>
      <c r="MC10" s="149"/>
      <c r="MD10" s="149"/>
      <c r="ME10" s="149"/>
      <c r="MF10" s="149"/>
      <c r="MG10" s="149"/>
      <c r="MH10" s="149"/>
      <c r="MI10" s="149"/>
      <c r="MJ10" s="149"/>
      <c r="MK10" s="149"/>
      <c r="ML10" s="149"/>
      <c r="MM10" s="149"/>
      <c r="MN10" s="149"/>
      <c r="MO10" s="149"/>
      <c r="MP10" s="149"/>
      <c r="MQ10" s="149"/>
      <c r="MR10" s="149"/>
      <c r="MS10" s="149"/>
      <c r="MT10" s="149"/>
      <c r="MU10" s="149"/>
      <c r="MV10" s="149"/>
      <c r="MW10" s="149"/>
      <c r="MX10" s="149"/>
      <c r="MY10" s="149"/>
      <c r="MZ10" s="149"/>
      <c r="NA10" s="149"/>
      <c r="NB10" s="149"/>
      <c r="NC10" s="149"/>
      <c r="ND10" s="149"/>
    </row>
    <row r="11" s="146" customFormat="true" ht="15" hidden="false" customHeight="false" outlineLevel="0" collapsed="false">
      <c r="A11" s="146" t="s">
        <v>83</v>
      </c>
      <c r="B11" s="147" t="n">
        <f aca="false">COUNTIF($D11:$ND11,"A")</f>
        <v>0</v>
      </c>
      <c r="C11" s="148" t="n">
        <f aca="false">COUNTIF($D11:$ND11,"L")</f>
        <v>0</v>
      </c>
      <c r="D11" s="149"/>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9"/>
      <c r="BC11" s="149"/>
      <c r="BD11" s="149"/>
      <c r="BE11" s="149"/>
      <c r="BF11" s="149"/>
      <c r="BG11" s="149"/>
      <c r="BH11" s="149"/>
      <c r="BI11" s="149"/>
      <c r="BJ11" s="149"/>
      <c r="BK11" s="149"/>
      <c r="BL11" s="149"/>
      <c r="BM11" s="149"/>
      <c r="BN11" s="149"/>
      <c r="BO11" s="149"/>
      <c r="BP11" s="149"/>
      <c r="BQ11" s="149"/>
      <c r="BR11" s="149"/>
      <c r="BS11" s="149"/>
      <c r="BT11" s="149"/>
      <c r="BU11" s="149"/>
      <c r="BV11" s="149"/>
      <c r="BW11" s="149"/>
      <c r="BX11" s="149"/>
      <c r="BY11" s="149"/>
      <c r="BZ11" s="149"/>
      <c r="CA11" s="149"/>
      <c r="CB11" s="149"/>
      <c r="CC11" s="149"/>
      <c r="CD11" s="149"/>
      <c r="CE11" s="149"/>
      <c r="CF11" s="149"/>
      <c r="CG11" s="149"/>
      <c r="CH11" s="149"/>
      <c r="CI11" s="149"/>
      <c r="CJ11" s="149"/>
      <c r="CK11" s="149"/>
      <c r="CL11" s="149"/>
      <c r="CM11" s="149"/>
      <c r="CN11" s="149"/>
      <c r="CO11" s="149"/>
      <c r="CP11" s="149"/>
      <c r="CQ11" s="149"/>
      <c r="CR11" s="149"/>
      <c r="CS11" s="149"/>
      <c r="CT11" s="149"/>
      <c r="CU11" s="149"/>
      <c r="CV11" s="149"/>
      <c r="CW11" s="149"/>
      <c r="CX11" s="149"/>
      <c r="CY11" s="149"/>
      <c r="CZ11" s="149"/>
      <c r="DA11" s="149"/>
      <c r="DB11" s="149"/>
      <c r="DC11" s="149"/>
      <c r="DD11" s="149"/>
      <c r="DE11" s="149"/>
      <c r="DF11" s="149"/>
      <c r="DG11" s="149"/>
      <c r="DH11" s="149"/>
      <c r="DI11" s="149"/>
      <c r="DJ11" s="149"/>
      <c r="DK11" s="149"/>
      <c r="DL11" s="149"/>
      <c r="DM11" s="149"/>
      <c r="DN11" s="149"/>
      <c r="DO11" s="149"/>
      <c r="DP11" s="149"/>
      <c r="DQ11" s="149"/>
      <c r="DR11" s="149"/>
      <c r="DS11" s="149"/>
      <c r="DT11" s="149"/>
      <c r="DU11" s="149"/>
      <c r="DV11" s="149"/>
      <c r="DW11" s="149"/>
      <c r="DX11" s="149"/>
      <c r="DY11" s="149"/>
      <c r="DZ11" s="149"/>
      <c r="EA11" s="149"/>
      <c r="EB11" s="149"/>
      <c r="EC11" s="149"/>
      <c r="ED11" s="149"/>
      <c r="EE11" s="149"/>
      <c r="EF11" s="149"/>
      <c r="EG11" s="149"/>
      <c r="EH11" s="149"/>
      <c r="EI11" s="149"/>
      <c r="EJ11" s="149"/>
      <c r="EK11" s="149"/>
      <c r="EL11" s="149"/>
      <c r="EM11" s="149"/>
      <c r="EN11" s="149"/>
      <c r="EO11" s="149"/>
      <c r="EP11" s="149"/>
      <c r="EQ11" s="149"/>
      <c r="ER11" s="149"/>
      <c r="ES11" s="149"/>
      <c r="ET11" s="149"/>
      <c r="EU11" s="149"/>
      <c r="EV11" s="149"/>
      <c r="EW11" s="149"/>
      <c r="EX11" s="149"/>
      <c r="EY11" s="149"/>
      <c r="EZ11" s="149"/>
      <c r="FA11" s="149"/>
      <c r="FB11" s="149"/>
      <c r="FC11" s="149"/>
      <c r="FD11" s="149"/>
      <c r="FE11" s="149"/>
      <c r="FF11" s="149"/>
      <c r="FG11" s="149"/>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c r="GO11" s="149"/>
      <c r="GP11" s="149"/>
      <c r="GQ11" s="149"/>
      <c r="GR11" s="149"/>
      <c r="GS11" s="149"/>
      <c r="GT11" s="149"/>
      <c r="GU11" s="149"/>
      <c r="GV11" s="149"/>
      <c r="GW11" s="149"/>
      <c r="GX11" s="149"/>
      <c r="GY11" s="149"/>
      <c r="GZ11" s="149"/>
      <c r="HA11" s="149"/>
      <c r="HB11" s="149"/>
      <c r="HC11" s="149"/>
      <c r="HD11" s="149"/>
      <c r="HE11" s="149"/>
      <c r="HF11" s="149"/>
      <c r="HG11" s="149"/>
      <c r="HH11" s="149"/>
      <c r="HI11" s="149"/>
      <c r="HJ11" s="149"/>
      <c r="HK11" s="149"/>
      <c r="HL11" s="149"/>
      <c r="HM11" s="149"/>
      <c r="HN11" s="149"/>
      <c r="HO11" s="149"/>
      <c r="HP11" s="149"/>
      <c r="HQ11" s="149"/>
      <c r="HR11" s="149"/>
      <c r="HS11" s="149"/>
      <c r="HT11" s="149"/>
      <c r="HU11" s="149"/>
      <c r="HV11" s="149"/>
      <c r="HW11" s="149"/>
      <c r="HX11" s="149"/>
      <c r="HY11" s="149"/>
      <c r="HZ11" s="149"/>
      <c r="IA11" s="149"/>
      <c r="IB11" s="149"/>
      <c r="IC11" s="149"/>
      <c r="ID11" s="149"/>
      <c r="IE11" s="149"/>
      <c r="IF11" s="149"/>
      <c r="IG11" s="149"/>
      <c r="IH11" s="149"/>
      <c r="II11" s="149"/>
      <c r="IJ11" s="149"/>
      <c r="IK11" s="149"/>
      <c r="IL11" s="149"/>
      <c r="IM11" s="149"/>
      <c r="IN11" s="149"/>
      <c r="IO11" s="149"/>
      <c r="IP11" s="149"/>
      <c r="IQ11" s="149"/>
      <c r="IR11" s="149"/>
      <c r="IS11" s="149"/>
      <c r="IT11" s="149"/>
      <c r="IU11" s="149"/>
      <c r="IV11" s="149"/>
      <c r="IW11" s="149"/>
      <c r="IX11" s="149"/>
      <c r="IY11" s="149"/>
      <c r="IZ11" s="149"/>
      <c r="JA11" s="149"/>
      <c r="JB11" s="149"/>
      <c r="JC11" s="149"/>
      <c r="JD11" s="149"/>
      <c r="JE11" s="149"/>
      <c r="JF11" s="149"/>
      <c r="JG11" s="149"/>
      <c r="JH11" s="149"/>
      <c r="JI11" s="149"/>
      <c r="JJ11" s="149"/>
      <c r="JK11" s="149"/>
      <c r="JL11" s="149"/>
      <c r="JM11" s="149"/>
      <c r="JN11" s="149"/>
      <c r="JO11" s="149"/>
      <c r="JP11" s="149"/>
      <c r="JQ11" s="149"/>
      <c r="JR11" s="149"/>
      <c r="JS11" s="149"/>
      <c r="JT11" s="149"/>
      <c r="JU11" s="149"/>
      <c r="JV11" s="149"/>
      <c r="JW11" s="149"/>
      <c r="JX11" s="149"/>
      <c r="JY11" s="149"/>
      <c r="JZ11" s="149"/>
      <c r="KA11" s="149"/>
      <c r="KB11" s="149"/>
      <c r="KC11" s="149"/>
      <c r="KD11" s="149"/>
      <c r="KE11" s="149"/>
      <c r="KF11" s="149"/>
      <c r="KG11" s="149"/>
      <c r="KH11" s="149"/>
      <c r="KI11" s="149"/>
      <c r="KJ11" s="149"/>
      <c r="KK11" s="149"/>
      <c r="KL11" s="149"/>
      <c r="KM11" s="149"/>
      <c r="KN11" s="149"/>
      <c r="KO11" s="149"/>
      <c r="KP11" s="149"/>
      <c r="KQ11" s="149"/>
      <c r="KR11" s="149"/>
      <c r="KS11" s="149"/>
      <c r="KT11" s="149"/>
      <c r="KU11" s="149"/>
      <c r="KV11" s="149"/>
      <c r="KW11" s="149"/>
      <c r="KX11" s="149"/>
      <c r="KY11" s="149"/>
      <c r="KZ11" s="149"/>
      <c r="LA11" s="149"/>
      <c r="LB11" s="149"/>
      <c r="LC11" s="149"/>
      <c r="LD11" s="149"/>
      <c r="LE11" s="149"/>
      <c r="LF11" s="149"/>
      <c r="LG11" s="149"/>
      <c r="LH11" s="149"/>
      <c r="LI11" s="149"/>
      <c r="LJ11" s="149"/>
      <c r="LK11" s="149"/>
      <c r="LL11" s="149"/>
      <c r="LM11" s="149"/>
      <c r="LN11" s="149"/>
      <c r="LO11" s="149"/>
      <c r="LP11" s="149"/>
      <c r="LQ11" s="149"/>
      <c r="LR11" s="149"/>
      <c r="LS11" s="149"/>
      <c r="LT11" s="149"/>
      <c r="LU11" s="149"/>
      <c r="LV11" s="149"/>
      <c r="LW11" s="149"/>
      <c r="LX11" s="149"/>
      <c r="LY11" s="149"/>
      <c r="LZ11" s="149"/>
      <c r="MA11" s="149"/>
      <c r="MB11" s="149"/>
      <c r="MC11" s="149"/>
      <c r="MD11" s="149"/>
      <c r="ME11" s="149"/>
      <c r="MF11" s="149"/>
      <c r="MG11" s="149"/>
      <c r="MH11" s="149"/>
      <c r="MI11" s="149"/>
      <c r="MJ11" s="149"/>
      <c r="MK11" s="149"/>
      <c r="ML11" s="149"/>
      <c r="MM11" s="149"/>
      <c r="MN11" s="149"/>
      <c r="MO11" s="149"/>
      <c r="MP11" s="149"/>
      <c r="MQ11" s="149"/>
      <c r="MR11" s="149"/>
      <c r="MS11" s="149"/>
      <c r="MT11" s="149"/>
      <c r="MU11" s="149"/>
      <c r="MV11" s="149"/>
      <c r="MW11" s="149"/>
      <c r="MX11" s="149"/>
      <c r="MY11" s="149"/>
      <c r="MZ11" s="149"/>
      <c r="NA11" s="149"/>
      <c r="NB11" s="149"/>
      <c r="NC11" s="149"/>
      <c r="ND11" s="149"/>
    </row>
  </sheetData>
  <conditionalFormatting sqref="D1:ND50">
    <cfRule type="expression" priority="2" aboveAverage="0" equalAverage="0" bottom="0" percent="0" rank="0" text="" dxfId="11">
      <formula>IF(DATEVALUE(D$1)=TODAY(),1,0)</formula>
    </cfRule>
  </conditionalFormatting>
  <dataValidations count="1">
    <dataValidation allowBlank="true" operator="equal" showDropDown="false" showErrorMessage="false" showInputMessage="false" sqref="D2:ND11" type="list">
      <formula1>"a,l"</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95</TotalTime>
  <Application>LibreOffice/5.1.6.2$Linux_X86_64 LibreOffice_project/10m0$Build-2</Application>
  <Company>Massachusetts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2013-03-23T16:29:11Z</dcterms:created>
  <dc:creator>jabbott</dc:creator>
  <dc:description/>
  <dc:language>en-US</dc:language>
  <cp:lastModifiedBy/>
  <cp:lastPrinted>2014-11-11T07:49:49Z</cp:lastPrinted>
  <dcterms:modified xsi:type="dcterms:W3CDTF">2019-07-28T13:41:36Z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Massachusetts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