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RT" sheetId="1" r:id="rId4"/>
    <sheet state="visible" name="Sheet4" sheetId="2" r:id="rId5"/>
    <sheet state="visible" name="AffordibilityRules" sheetId="3" r:id="rId6"/>
    <sheet state="visible" name="Metadata" sheetId="4" r:id="rId7"/>
  </sheets>
  <definedNames/>
  <calcPr/>
</workbook>
</file>

<file path=xl/sharedStrings.xml><?xml version="1.0" encoding="utf-8"?>
<sst xmlns="http://schemas.openxmlformats.org/spreadsheetml/2006/main" count="287" uniqueCount="162">
  <si>
    <t>SR NO.</t>
  </si>
  <si>
    <t>COUNTRY</t>
  </si>
  <si>
    <t xml:space="preserve"> Global GDP (in USD)</t>
  </si>
  <si>
    <t>Country GDP (in USD)</t>
  </si>
  <si>
    <t>Country GDP Global Ranking</t>
  </si>
  <si>
    <t xml:space="preserve">Country GDP ( %)To Global GDP </t>
  </si>
  <si>
    <t>Total Global Population</t>
  </si>
  <si>
    <t>Country population</t>
  </si>
  <si>
    <t>Country population To global Population ( %)</t>
  </si>
  <si>
    <t>Per Capita income(PCI)</t>
  </si>
  <si>
    <t>Country inflation ( %)</t>
  </si>
  <si>
    <t>Adjusted PCI (APCI)</t>
  </si>
  <si>
    <t>Intrest Rate ( %)</t>
  </si>
  <si>
    <t xml:space="preserve"> Country Total Debt (in USD)</t>
  </si>
  <si>
    <t>Country Interest Payment (in USD)</t>
  </si>
  <si>
    <t>Country Adjusted Debt (in USD)</t>
  </si>
  <si>
    <t>Intrest Payment to Country GDP( %)</t>
  </si>
  <si>
    <t>Country Adjusted Debt to GDP(%)</t>
  </si>
  <si>
    <t>Total Global Trade (in USD)</t>
  </si>
  <si>
    <t>Country Trade (in USD)</t>
  </si>
  <si>
    <t>Country % to  global trade</t>
  </si>
  <si>
    <t>Trade Contribution to GDP ( %)</t>
  </si>
  <si>
    <t>Trade Balance (in USD; + - )</t>
  </si>
  <si>
    <t>Trade balnce to GDP ( %)</t>
  </si>
  <si>
    <t>Housing Contribution to GDP (in USD)</t>
  </si>
  <si>
    <t>Housing Contribution to GDP ( %)</t>
  </si>
  <si>
    <t>Country Housing Units</t>
  </si>
  <si>
    <t xml:space="preserve">Country House per Person </t>
  </si>
  <si>
    <t>Health Contribution to GDP</t>
  </si>
  <si>
    <t>Health Contribution to GDP ( %)</t>
  </si>
  <si>
    <t>Energy Contribution To GDP</t>
  </si>
  <si>
    <t>Energy Contribution To GDP  ( %)</t>
  </si>
  <si>
    <t>Education Contribution To GDP</t>
  </si>
  <si>
    <t>Education Contribution To GDP ( %)</t>
  </si>
  <si>
    <t>Heart Value (HV--Range; 0-1)</t>
  </si>
  <si>
    <t>HDI(Range: 0-1)</t>
  </si>
  <si>
    <t>GINI (Range: 0-1)</t>
  </si>
  <si>
    <t>Adjusted HDI (AHDI) == HDI-GINI</t>
  </si>
  <si>
    <t>HEART Affordability Value (APCI*AHDI)</t>
  </si>
  <si>
    <t>Heart  AFFORDABILITY RANKING (HAR)</t>
  </si>
  <si>
    <t>HEART SCORE (HV&amp;HAR)</t>
  </si>
  <si>
    <t>Brief Description of HEART Scores</t>
  </si>
  <si>
    <t>WORLD</t>
  </si>
  <si>
    <t>USA</t>
  </si>
  <si>
    <t>A</t>
  </si>
  <si>
    <t>0.65A</t>
  </si>
  <si>
    <t>Biggest economy per GDP.Facing high debt/GDP and trade defecit challenges. Uncertain and unpredictable trade policies are inflationary and would put pressure on economic growth. Must reach economic normality quickly to fix US and global economy.</t>
  </si>
  <si>
    <t>INDIA</t>
  </si>
  <si>
    <t>D-</t>
  </si>
  <si>
    <t>0.17D-</t>
  </si>
  <si>
    <t>4th largest per GDP but underperformed against peer China.Very low Affordability and Human development. Must adopt inclussive economy &amp; fix US tarrif threat.</t>
  </si>
  <si>
    <t>INDONESIA</t>
  </si>
  <si>
    <t>0.43D-</t>
  </si>
  <si>
    <t>17th largest per GDP. Facing several economic challenges including low growth, Affordability and impact of global trade uncertain factors.</t>
  </si>
  <si>
    <t>BRAZIL</t>
  </si>
  <si>
    <t>D</t>
  </si>
  <si>
    <t>0.33D</t>
  </si>
  <si>
    <t>10th largest per GDP. Facing economic growth and US tarrifs challenges.High debt,rising inflation and low productivity compromised per capita income.Also must fix political uncertainity to focus on economic diversification.</t>
  </si>
  <si>
    <t>TURKEY</t>
  </si>
  <si>
    <t>0.20D</t>
  </si>
  <si>
    <t>16th largest per GDP. Facing several economic challenges including low growth, abnormal high inflation and interest rate,currency fluctuations and affordability pressure. War in Syria,Middle East and Ukraine also impacted economic growth.US tarrifs and global uncertainty compumded economic pressure.</t>
  </si>
  <si>
    <t>MEXICO</t>
  </si>
  <si>
    <t>0,32D</t>
  </si>
  <si>
    <t>15th largest per GDP. Facing several economic challenges the most important one US Trade war started against both Canada and Mexico as North American Economies are very much integrated among member countries. Economy will remain under pressure till US trade war is ended.</t>
  </si>
  <si>
    <t>CHINA</t>
  </si>
  <si>
    <t>D+</t>
  </si>
  <si>
    <t>0.73D+</t>
  </si>
  <si>
    <t>Second biggest per GDP. Well performed than US due to low Debt/GDP and surplus in Trade.</t>
  </si>
  <si>
    <t>RUSSIA</t>
  </si>
  <si>
    <t>0.51D+</t>
  </si>
  <si>
    <t>11th largest per GDP. Facing low economic growth,sanctions,inflation,ageing population,war with Ukkraine,supply chain disruption, US tarrifs and shrinking global market access are biggest challenges. Low oil prices and prolong war with Ukraine would further put pressure on economy and increase social challenges.</t>
  </si>
  <si>
    <t>SAUDI ARABIA</t>
  </si>
  <si>
    <t>C</t>
  </si>
  <si>
    <t>0.76C</t>
  </si>
  <si>
    <t>19th largest per GDP. As per HEART Score, KSA has been ranked as best performing economy among G20 nations. It has also been observed that the country has focused more on social development and health care compared to peer nations. High performing Energy sector has continued augmenting economic growth.</t>
  </si>
  <si>
    <t>SOUTH KOREA</t>
  </si>
  <si>
    <t>B-</t>
  </si>
  <si>
    <t>0.36B-</t>
  </si>
  <si>
    <t>13th largest per GDP. Facing low economic growth,ageing population ,US tarrifs and overdependencies of few corporates are biggest challenges. Political turmoil must settle to move on. Should scout normalized relations with North Korea to improve business confidence.</t>
  </si>
  <si>
    <t>JAPAN</t>
  </si>
  <si>
    <t>0.41B-</t>
  </si>
  <si>
    <t>5th largest per GDP. Facing growth,ageing population and US threat challenges.</t>
  </si>
  <si>
    <t>SPAIN</t>
  </si>
  <si>
    <t>0.48B-</t>
  </si>
  <si>
    <t>12th largest per GDP. Facing low economic growth,high debt,unemployment and US tarrifs are biggest challenges. Political fragmentation must settle to start reforms.</t>
  </si>
  <si>
    <t>ITALY</t>
  </si>
  <si>
    <t>0.45B-</t>
  </si>
  <si>
    <t>8th largest per GDP. Facing economic growth and US tarrifs challenges.High debt &amp; ageing population also factors of concerns.Increase defence spending to 5% to meet NATAO target would compromise social sectors.</t>
  </si>
  <si>
    <t>FRANCE</t>
  </si>
  <si>
    <t>B</t>
  </si>
  <si>
    <t>0.44B</t>
  </si>
  <si>
    <t>7th largest per GDP. Facing economic growth and US tarrifs challenges.Political unrest would exacerbate economic situation.</t>
  </si>
  <si>
    <t>UNITED KINGDOM</t>
  </si>
  <si>
    <t>B+</t>
  </si>
  <si>
    <t>0.38B+</t>
  </si>
  <si>
    <t>6th largest per GDP. Facing economic growth and US tarrifs challenges.Political decision leaving EU did not go well economically as it restricted market access.Economic diversification needed.</t>
  </si>
  <si>
    <t>CANADA</t>
  </si>
  <si>
    <t>0.41B+</t>
  </si>
  <si>
    <t>9th largest per GDP.Stable economy.Facing trade and tarrifs challenges from USA.</t>
  </si>
  <si>
    <t>GERMANY</t>
  </si>
  <si>
    <t>A-</t>
  </si>
  <si>
    <t>0.54A-</t>
  </si>
  <si>
    <t>Third biggest per GDP. Face challenges on low population &amp; economic growth and US tarrifs threat.</t>
  </si>
  <si>
    <t>AUSTRALIA</t>
  </si>
  <si>
    <t>0.34A-</t>
  </si>
  <si>
    <t>14th largest per GDP. Facing several economic challenges including low growth, inflation and affordability pressure. US tarrifs and global uncertainty compumded economic pressure. Despite all, Australia considered to be a country performing good.</t>
  </si>
  <si>
    <t>NETHERLAND</t>
  </si>
  <si>
    <t>0.50A</t>
  </si>
  <si>
    <t>18th largest per GDP. One of the best performing economies among G20 nations. Also, one of the best in the world on Affordability.</t>
  </si>
  <si>
    <t>SWITZERLAND</t>
  </si>
  <si>
    <t>A+</t>
  </si>
  <si>
    <t>0.52A+</t>
  </si>
  <si>
    <t>20th largest per GDP.As per HEART Score, Switzerland has been ranked as best performing economy among G20 nations in terms of adjusted per capita income. It has also been ranked as the best country for social benefits and performance.</t>
  </si>
  <si>
    <t>Country</t>
  </si>
  <si>
    <t>Population</t>
  </si>
  <si>
    <t>% Population</t>
  </si>
  <si>
    <t>GDP (Nominal)</t>
  </si>
  <si>
    <t>% GDP</t>
  </si>
  <si>
    <t>GDP Rank</t>
  </si>
  <si>
    <t>PCI</t>
  </si>
  <si>
    <t>PCI %</t>
  </si>
  <si>
    <t>HV</t>
  </si>
  <si>
    <t>HAR</t>
  </si>
  <si>
    <t>HEART SCORE</t>
  </si>
  <si>
    <t>0.38A-</t>
  </si>
  <si>
    <t>0.32D</t>
  </si>
  <si>
    <t>HV Statistical Analysis</t>
  </si>
  <si>
    <t>RANGE</t>
  </si>
  <si>
    <t>MEAN</t>
  </si>
  <si>
    <t>SAMPLE STANDARD DEVIATION</t>
  </si>
  <si>
    <t>Coefficient of Variation (%)</t>
  </si>
  <si>
    <t>SHORT FORMS</t>
  </si>
  <si>
    <t>Per Capita Income</t>
  </si>
  <si>
    <t>HEART value</t>
  </si>
  <si>
    <t>HEART Affordability Ranking</t>
  </si>
  <si>
    <t>Population &amp; GDP Values</t>
  </si>
  <si>
    <t>Expressed in Millions</t>
  </si>
  <si>
    <t>PCI Value</t>
  </si>
  <si>
    <t>Actual values</t>
  </si>
  <si>
    <t>All values are in</t>
  </si>
  <si>
    <t>US$</t>
  </si>
  <si>
    <t>S.No</t>
  </si>
  <si>
    <t>if APCI*AHDI(US$)</t>
  </si>
  <si>
    <t>Assigned Ranking</t>
  </si>
  <si>
    <t>0-2,500</t>
  </si>
  <si>
    <t>2,501-5,000</t>
  </si>
  <si>
    <t>5,001-10,000</t>
  </si>
  <si>
    <t>10,001-12,500</t>
  </si>
  <si>
    <t>C-</t>
  </si>
  <si>
    <t>12,501-15,000</t>
  </si>
  <si>
    <t>15,001-20,000</t>
  </si>
  <si>
    <t>C+</t>
  </si>
  <si>
    <t>20,001-25,000</t>
  </si>
  <si>
    <t>25,001-30,000</t>
  </si>
  <si>
    <t>30,001-35,000</t>
  </si>
  <si>
    <t>35,001-40,000</t>
  </si>
  <si>
    <t>40,001-50,000</t>
  </si>
  <si>
    <t>50,001-100,000</t>
  </si>
  <si>
    <t>AV- Statistical Analysis</t>
  </si>
  <si>
    <t>$ 67,958.70</t>
  </si>
  <si>
    <t>$ 22,987.16</t>
  </si>
  <si>
    <t>$ 18,593.88</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</si>
</sst>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quot;$&quot;* #,##0.00_-;\-&quot;$&quot;* #,##0.00_-;_-&quot;$&quot;* &quot;-&quot;??_-;_-@"/>
    <numFmt numFmtId="165" formatCode="_-&quot;$&quot;* #,##0_-;\-&quot;$&quot;* #,##0_-;_-&quot;$&quot;* &quot;-&quot;??_-;_-@"/>
    <numFmt numFmtId="166" formatCode="[$$-1009]#,##0.00"/>
    <numFmt numFmtId="167" formatCode="&quot;$&quot;#,##0_);[Red]\(&quot;$&quot;#,##0\)"/>
    <numFmt numFmtId="168" formatCode="_(* #,##0_);_(* \(#,##0\);_(* &quot;-&quot;??_);_(@_)"/>
    <numFmt numFmtId="169" formatCode="_(&quot;$&quot;* #,##0.00_);_(&quot;$&quot;* \(#,##0.00\);_(&quot;$&quot;* &quot;-&quot;??_);_(@_)"/>
    <numFmt numFmtId="170" formatCode="_(* #,##0.00_);_(* \(#,##0.00\);_(* &quot;-&quot;??_);_(@_)"/>
  </numFmts>
  <fonts count="30">
    <font>
      <sz val="10.0"/>
      <color rgb="FF000000"/>
      <name val="Arial"/>
      <scheme val="minor"/>
    </font>
    <font>
      <b/>
      <sz val="11.0"/>
      <color theme="1"/>
      <name val="Times New Roman"/>
    </font>
    <font>
      <b/>
      <sz val="11.0"/>
      <color rgb="FF275317"/>
      <name val="Times New Roman"/>
    </font>
    <font>
      <b/>
      <sz val="11.0"/>
      <color rgb="FF3A7D22"/>
      <name val="Times New Roman"/>
    </font>
    <font>
      <b/>
      <sz val="11.0"/>
      <color rgb="FF7030A0"/>
      <name val="Times New Roman"/>
    </font>
    <font>
      <sz val="11.0"/>
      <color theme="1"/>
      <name val="Aptos Narrow"/>
    </font>
    <font>
      <sz val="11.0"/>
      <color theme="1"/>
      <name val="Times New Roman"/>
    </font>
    <font>
      <b/>
      <sz val="14.0"/>
      <color theme="1"/>
      <name val="Times New Roman"/>
    </font>
    <font>
      <sz val="11.0"/>
      <color rgb="FFFF0000"/>
      <name val="Times New Roman"/>
    </font>
    <font>
      <sz val="26.0"/>
      <color theme="1"/>
      <name val="Aptos Narrow"/>
    </font>
    <font>
      <sz val="26.0"/>
      <color theme="1"/>
      <name val="Times New Roman"/>
    </font>
    <font>
      <sz val="11.0"/>
      <color rgb="FF000000"/>
      <name val="Times New Roman"/>
    </font>
    <font>
      <color theme="1"/>
      <name val="Arial"/>
      <scheme val="minor"/>
    </font>
    <font>
      <b/>
      <sz val="11.0"/>
      <color theme="0"/>
      <name val="&quot;Times New Roman&quot;"/>
    </font>
    <font>
      <b/>
      <sz val="11.0"/>
      <color rgb="FFFFFFFF"/>
      <name val="&quot;Times New Roman&quot;"/>
    </font>
    <font>
      <b/>
      <sz val="11.0"/>
      <color rgb="FFFF0000"/>
      <name val="&quot;Times New Roman&quot;"/>
    </font>
    <font>
      <sz val="11.0"/>
      <color rgb="FFFF0000"/>
      <name val="&quot;Times New Roman&quot;"/>
    </font>
    <font>
      <sz val="11.0"/>
      <color rgb="FF000000"/>
      <name val="&quot;Times New Roman&quot;"/>
    </font>
    <font>
      <b/>
      <sz val="11.0"/>
      <color rgb="FF000000"/>
      <name val="&quot;Times New Roman&quot;"/>
    </font>
    <font>
      <b/>
      <sz val="11.0"/>
      <color rgb="FF4EA72E"/>
      <name val="&quot;Times New Roman&quot;"/>
    </font>
    <font>
      <sz val="11.0"/>
      <color rgb="FF4EA72E"/>
      <name val="&quot;Times New Roman&quot;"/>
    </font>
    <font>
      <b/>
      <sz val="11.0"/>
      <color rgb="FFBE5014"/>
      <name val="&quot;Times New Roman&quot;"/>
    </font>
    <font>
      <b/>
      <sz val="11.0"/>
      <color rgb="FFA02B93"/>
      <name val="&quot;Times New Roman&quot;"/>
    </font>
    <font>
      <b/>
      <sz val="11.0"/>
      <color rgb="FF0070C0"/>
      <name val="&quot;Times New Roman&quot;"/>
    </font>
    <font>
      <b/>
      <sz val="11.0"/>
      <color rgb="FF7030A0"/>
      <name val="&quot;Times New Roman&quot;"/>
    </font>
    <font>
      <b/>
      <sz val="11.0"/>
      <color rgb="FF275317"/>
      <name val="&quot;Times New Roman&quot;"/>
    </font>
    <font>
      <sz val="11.0"/>
      <color rgb="FF000000"/>
      <name val="&quot;Aptos Narrow&quot;"/>
    </font>
    <font>
      <b/>
      <sz val="11.0"/>
      <color rgb="FF8ED973"/>
      <name val="&quot;Times New Roman&quot;"/>
    </font>
    <font>
      <sz val="11.0"/>
      <color rgb="FF7030A0"/>
      <name val="&quot;Times New Roman&quot;"/>
    </font>
    <font>
      <sz val="11.0"/>
      <color rgb="FF7030A0"/>
      <name val="&quot;Aptos Narrow&quot;"/>
    </font>
  </fonts>
  <fills count="7">
    <fill>
      <patternFill patternType="none"/>
    </fill>
    <fill>
      <patternFill patternType="lightGray"/>
    </fill>
    <fill>
      <patternFill patternType="solid">
        <fgColor rgb="FFE8E8E8"/>
        <bgColor rgb="FFE8E8E8"/>
      </patternFill>
    </fill>
    <fill>
      <patternFill patternType="solid">
        <fgColor rgb="FFFFFF00"/>
        <bgColor rgb="FFFFFF00"/>
      </patternFill>
    </fill>
    <fill>
      <patternFill patternType="solid">
        <fgColor rgb="FF00FF00"/>
        <bgColor rgb="FF00FF00"/>
      </patternFill>
    </fill>
    <fill>
      <patternFill patternType="solid">
        <fgColor rgb="FFDBE9F7"/>
        <bgColor rgb="FFDBE9F7"/>
      </patternFill>
    </fill>
    <fill>
      <patternFill patternType="solid">
        <fgColor rgb="FF7030A0"/>
        <bgColor rgb="FF7030A0"/>
      </patternFill>
    </fill>
  </fills>
  <borders count="6">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2" fontId="1" numFmtId="164" xfId="0" applyAlignment="1" applyBorder="1" applyFont="1" applyNumberFormat="1">
      <alignment readingOrder="0" vertical="bottom"/>
    </xf>
    <xf borderId="1" fillId="3" fontId="1" numFmtId="0" xfId="0" applyAlignment="1" applyBorder="1" applyFill="1" applyFont="1">
      <alignment vertical="bottom"/>
    </xf>
    <xf borderId="1" fillId="4" fontId="1" numFmtId="0" xfId="0" applyAlignment="1" applyBorder="1" applyFill="1" applyFont="1">
      <alignment vertical="bottom"/>
    </xf>
    <xf borderId="2" fillId="2" fontId="1" numFmtId="0" xfId="0" applyAlignment="1" applyBorder="1" applyFont="1">
      <alignment vertical="bottom"/>
    </xf>
    <xf borderId="1" fillId="3" fontId="1" numFmtId="10" xfId="0" applyAlignment="1" applyBorder="1" applyFont="1" applyNumberFormat="1">
      <alignment vertical="bottom"/>
    </xf>
    <xf borderId="3" fillId="2" fontId="1" numFmtId="0" xfId="0" applyAlignment="1" applyBorder="1" applyFont="1">
      <alignment readingOrder="0" vertical="bottom"/>
    </xf>
    <xf borderId="3" fillId="2" fontId="1" numFmtId="0" xfId="0" applyAlignment="1" applyBorder="1" applyFont="1">
      <alignment vertical="bottom"/>
    </xf>
    <xf borderId="3" fillId="2" fontId="1" numFmtId="164" xfId="0" applyAlignment="1" applyBorder="1" applyFont="1" applyNumberFormat="1">
      <alignment readingOrder="0" vertical="bottom"/>
    </xf>
    <xf borderId="1" fillId="4" fontId="1" numFmtId="0" xfId="0" applyAlignment="1" applyBorder="1" applyFont="1">
      <alignment readingOrder="0" vertical="bottom"/>
    </xf>
    <xf borderId="1" fillId="2" fontId="2" numFmtId="0" xfId="0" applyAlignment="1" applyBorder="1" applyFont="1">
      <alignment vertical="bottom"/>
    </xf>
    <xf borderId="2" fillId="2" fontId="3" numFmtId="0" xfId="0" applyAlignment="1" applyBorder="1" applyFont="1">
      <alignment vertical="bottom"/>
    </xf>
    <xf borderId="1" fillId="2" fontId="4" numFmtId="0" xfId="0" applyAlignment="1" applyBorder="1" applyFont="1">
      <alignment vertical="bottom"/>
    </xf>
    <xf borderId="1" fillId="0" fontId="5" numFmtId="0" xfId="0" applyAlignment="1" applyBorder="1" applyFont="1">
      <alignment vertical="bottom"/>
    </xf>
    <xf borderId="1" fillId="0" fontId="6" numFmtId="0" xfId="0" applyAlignment="1" applyBorder="1" applyFont="1">
      <alignment vertical="bottom"/>
    </xf>
    <xf borderId="1" fillId="0" fontId="6" numFmtId="165" xfId="0" applyAlignment="1" applyBorder="1" applyFont="1" applyNumberFormat="1">
      <alignment horizontal="right" vertical="bottom"/>
    </xf>
    <xf borderId="1" fillId="0" fontId="5" numFmtId="164" xfId="0" applyAlignment="1" applyBorder="1" applyFont="1" applyNumberFormat="1">
      <alignment vertical="bottom"/>
    </xf>
    <xf borderId="1" fillId="3" fontId="5" numFmtId="0" xfId="0" applyAlignment="1" applyBorder="1" applyFont="1">
      <alignment vertical="bottom"/>
    </xf>
    <xf borderId="1" fillId="0" fontId="6" numFmtId="3" xfId="0" applyAlignment="1" applyBorder="1" applyFont="1" applyNumberFormat="1">
      <alignment horizontal="right" vertical="bottom"/>
    </xf>
    <xf borderId="1" fillId="0" fontId="6" numFmtId="166" xfId="0" applyAlignment="1" applyBorder="1" applyFont="1" applyNumberFormat="1">
      <alignment vertical="bottom"/>
    </xf>
    <xf borderId="1" fillId="4" fontId="5" numFmtId="0" xfId="0" applyAlignment="1" applyBorder="1" applyFont="1">
      <alignment vertical="bottom"/>
    </xf>
    <xf borderId="1" fillId="0" fontId="6" numFmtId="167" xfId="0" applyAlignment="1" applyBorder="1" applyFont="1" applyNumberFormat="1">
      <alignment horizontal="right" readingOrder="0" vertical="bottom"/>
    </xf>
    <xf borderId="4" fillId="0" fontId="5" numFmtId="164" xfId="0" applyAlignment="1" applyBorder="1" applyFont="1" applyNumberFormat="1">
      <alignment vertical="bottom"/>
    </xf>
    <xf borderId="4" fillId="0" fontId="5" numFmtId="0" xfId="0" applyAlignment="1" applyBorder="1" applyFont="1">
      <alignment vertical="bottom"/>
    </xf>
    <xf borderId="1" fillId="3" fontId="5" numFmtId="10" xfId="0" applyAlignment="1" applyBorder="1" applyFont="1" applyNumberFormat="1">
      <alignment vertical="bottom"/>
    </xf>
    <xf borderId="5" fillId="0" fontId="5" numFmtId="0" xfId="0" applyAlignment="1" applyBorder="1" applyFont="1">
      <alignment vertical="bottom"/>
    </xf>
    <xf borderId="5" fillId="0" fontId="5" numFmtId="164" xfId="0" applyAlignment="1" applyBorder="1" applyFont="1" applyNumberFormat="1">
      <alignment vertical="bottom"/>
    </xf>
    <xf borderId="1" fillId="0" fontId="7" numFmtId="0" xfId="0" applyAlignment="1" applyBorder="1" applyFont="1">
      <alignment horizontal="right" vertical="bottom"/>
    </xf>
    <xf borderId="1" fillId="5" fontId="7" numFmtId="0" xfId="0" applyAlignment="1" applyBorder="1" applyFill="1" applyFont="1">
      <alignment vertical="bottom"/>
    </xf>
    <xf borderId="1" fillId="0" fontId="6" numFmtId="168" xfId="0" applyAlignment="1" applyBorder="1" applyFont="1" applyNumberFormat="1">
      <alignment horizontal="right" vertical="bottom"/>
    </xf>
    <xf borderId="1" fillId="3" fontId="6" numFmtId="10" xfId="0" applyAlignment="1" applyBorder="1" applyFont="1" applyNumberFormat="1">
      <alignment horizontal="right" vertical="bottom"/>
    </xf>
    <xf borderId="1" fillId="0" fontId="6" numFmtId="10" xfId="0" applyAlignment="1" applyBorder="1" applyFont="1" applyNumberFormat="1">
      <alignment horizontal="right" vertical="bottom"/>
    </xf>
    <xf borderId="1" fillId="0" fontId="6" numFmtId="164" xfId="0" applyAlignment="1" applyBorder="1" applyFont="1" applyNumberFormat="1">
      <alignment horizontal="right" vertical="bottom"/>
    </xf>
    <xf borderId="1" fillId="4" fontId="6" numFmtId="169" xfId="0" applyAlignment="1" applyBorder="1" applyFont="1" applyNumberFormat="1">
      <alignment horizontal="right" vertical="bottom"/>
    </xf>
    <xf borderId="1" fillId="0" fontId="5" numFmtId="167" xfId="0" applyAlignment="1" applyBorder="1" applyFont="1" applyNumberFormat="1">
      <alignment vertical="bottom"/>
    </xf>
    <xf borderId="4" fillId="0" fontId="8" numFmtId="165" xfId="0" applyAlignment="1" applyBorder="1" applyFont="1" applyNumberFormat="1">
      <alignment horizontal="right" vertical="bottom"/>
    </xf>
    <xf borderId="4" fillId="3" fontId="6" numFmtId="10" xfId="0" applyAlignment="1" applyBorder="1" applyFont="1" applyNumberFormat="1">
      <alignment horizontal="right" vertical="bottom"/>
    </xf>
    <xf borderId="5" fillId="0" fontId="6" numFmtId="168" xfId="0" applyAlignment="1" applyBorder="1" applyFont="1" applyNumberFormat="1">
      <alignment horizontal="right" vertical="bottom"/>
    </xf>
    <xf borderId="5" fillId="0" fontId="6" numFmtId="170" xfId="0" applyAlignment="1" applyBorder="1" applyFont="1" applyNumberFormat="1">
      <alignment horizontal="right" vertical="bottom"/>
    </xf>
    <xf borderId="5" fillId="0" fontId="6" numFmtId="165" xfId="0" applyAlignment="1" applyBorder="1" applyFont="1" applyNumberFormat="1">
      <alignment horizontal="right" vertical="bottom"/>
    </xf>
    <xf borderId="1" fillId="0" fontId="6" numFmtId="170" xfId="0" applyAlignment="1" applyBorder="1" applyFont="1" applyNumberFormat="1">
      <alignment horizontal="right" vertical="bottom"/>
    </xf>
    <xf borderId="1" fillId="0" fontId="6" numFmtId="0" xfId="0" applyAlignment="1" applyBorder="1" applyFont="1">
      <alignment horizontal="right" vertical="bottom"/>
    </xf>
    <xf borderId="1" fillId="4" fontId="6" numFmtId="0" xfId="0" applyAlignment="1" applyBorder="1" applyFont="1">
      <alignment horizontal="right" vertical="bottom"/>
    </xf>
    <xf borderId="1" fillId="0" fontId="6" numFmtId="169" xfId="0" applyAlignment="1" applyBorder="1" applyFont="1" applyNumberFormat="1">
      <alignment horizontal="right" vertical="bottom"/>
    </xf>
    <xf borderId="4" fillId="0" fontId="6" numFmtId="0" xfId="0" applyAlignment="1" applyBorder="1" applyFont="1">
      <alignment vertical="bottom"/>
    </xf>
    <xf borderId="1" fillId="0" fontId="9" numFmtId="0" xfId="0" applyAlignment="1" applyBorder="1" applyFont="1">
      <alignment vertical="bottom"/>
    </xf>
    <xf borderId="1" fillId="0" fontId="10" numFmtId="0" xfId="0" applyAlignment="1" applyBorder="1" applyFont="1">
      <alignment vertical="bottom"/>
    </xf>
    <xf borderId="4" fillId="0" fontId="11" numFmtId="165" xfId="0" applyAlignment="1" applyBorder="1" applyFont="1" applyNumberFormat="1">
      <alignment horizontal="right" vertical="bottom"/>
    </xf>
    <xf borderId="1" fillId="5" fontId="7" numFmtId="0" xfId="0" applyAlignment="1" applyBorder="1" applyFont="1">
      <alignment readingOrder="0" vertical="bottom"/>
    </xf>
    <xf borderId="0" fillId="0" fontId="12" numFmtId="0" xfId="0" applyAlignment="1" applyFont="1">
      <alignment readingOrder="0"/>
    </xf>
    <xf borderId="0" fillId="0" fontId="12" numFmtId="4" xfId="0" applyAlignment="1" applyFont="1" applyNumberFormat="1">
      <alignment readingOrder="0"/>
    </xf>
    <xf borderId="0" fillId="0" fontId="12" numFmtId="3" xfId="0" applyAlignment="1" applyFont="1" applyNumberFormat="1">
      <alignment readingOrder="0"/>
    </xf>
    <xf borderId="1" fillId="6" fontId="13" numFmtId="0" xfId="0" applyAlignment="1" applyBorder="1" applyFill="1" applyFont="1">
      <alignment horizontal="center" readingOrder="0" shrinkToFit="0" wrapText="0"/>
    </xf>
    <xf borderId="1" fillId="6" fontId="14" numFmtId="0" xfId="0" applyAlignment="1" applyBorder="1" applyFont="1">
      <alignment horizontal="center" readingOrder="0" shrinkToFit="0" wrapText="0"/>
    </xf>
    <xf borderId="1" fillId="0" fontId="15" numFmtId="0" xfId="0" applyAlignment="1" applyBorder="1" applyFont="1">
      <alignment horizontal="center" readingOrder="0" shrinkToFit="0" wrapText="0"/>
    </xf>
    <xf borderId="1" fillId="0" fontId="16" numFmtId="0" xfId="0" applyAlignment="1" applyBorder="1" applyFont="1">
      <alignment horizontal="center" readingOrder="0" shrinkToFit="0" wrapText="0"/>
    </xf>
    <xf borderId="1" fillId="0" fontId="17" numFmtId="0" xfId="0" applyAlignment="1" applyBorder="1" applyFont="1">
      <alignment horizontal="center" readingOrder="0" shrinkToFit="0" wrapText="0"/>
    </xf>
    <xf borderId="1" fillId="0" fontId="18" numFmtId="0" xfId="0" applyAlignment="1" applyBorder="1" applyFont="1">
      <alignment horizontal="center" readingOrder="0" shrinkToFit="0" wrapText="0"/>
    </xf>
    <xf borderId="1" fillId="0" fontId="19" numFmtId="0" xfId="0" applyAlignment="1" applyBorder="1" applyFont="1">
      <alignment horizontal="center" readingOrder="0" shrinkToFit="0" wrapText="0"/>
    </xf>
    <xf borderId="1" fillId="0" fontId="20" numFmtId="0" xfId="0" applyAlignment="1" applyBorder="1" applyFont="1">
      <alignment horizontal="center" readingOrder="0" shrinkToFit="0" wrapText="0"/>
    </xf>
    <xf borderId="1" fillId="0" fontId="21" numFmtId="0" xfId="0" applyAlignment="1" applyBorder="1" applyFont="1">
      <alignment readingOrder="0" shrinkToFit="0" vertical="bottom" wrapText="0"/>
    </xf>
    <xf borderId="1" fillId="0" fontId="18" numFmtId="0" xfId="0" applyAlignment="1" applyBorder="1" applyFont="1">
      <alignment shrinkToFit="0" vertical="bottom" wrapText="0"/>
    </xf>
    <xf borderId="1" fillId="0" fontId="21" numFmtId="0" xfId="0" applyAlignment="1" applyBorder="1" applyFont="1">
      <alignment horizontal="left" readingOrder="0" shrinkToFit="0" wrapText="0"/>
    </xf>
    <xf borderId="1" fillId="0" fontId="22" numFmtId="0" xfId="0" applyAlignment="1" applyBorder="1" applyFont="1">
      <alignment readingOrder="0" shrinkToFit="0" vertical="bottom" wrapText="0"/>
    </xf>
    <xf borderId="1" fillId="0" fontId="18" numFmtId="0" xfId="0" applyAlignment="1" applyBorder="1" applyFont="1">
      <alignment readingOrder="0" shrinkToFit="0" vertical="bottom" wrapText="0"/>
    </xf>
    <xf borderId="1" fillId="0" fontId="22" numFmtId="0" xfId="0" applyAlignment="1" applyBorder="1" applyFont="1">
      <alignment horizontal="left" readingOrder="0" shrinkToFit="0" wrapText="0"/>
    </xf>
    <xf borderId="1" fillId="0" fontId="23" numFmtId="0" xfId="0" applyAlignment="1" applyBorder="1" applyFont="1">
      <alignment readingOrder="0" shrinkToFit="0" vertical="bottom" wrapText="0"/>
    </xf>
    <xf borderId="1" fillId="0" fontId="23" numFmtId="0" xfId="0" applyAlignment="1" applyBorder="1" applyFont="1">
      <alignment horizontal="left" readingOrder="0" shrinkToFit="0" wrapText="0"/>
    </xf>
    <xf borderId="1" fillId="0" fontId="19" numFmtId="0" xfId="0" applyAlignment="1" applyBorder="1" applyFont="1">
      <alignment readingOrder="0" shrinkToFit="0" vertical="bottom" wrapText="0"/>
    </xf>
    <xf borderId="1" fillId="0" fontId="19" numFmtId="0" xfId="0" applyAlignment="1" applyBorder="1" applyFont="1">
      <alignment horizontal="left" readingOrder="0" shrinkToFit="0" wrapText="0"/>
    </xf>
    <xf borderId="1" fillId="0" fontId="24" numFmtId="0" xfId="0" applyAlignment="1" applyBorder="1" applyFont="1">
      <alignment readingOrder="0" shrinkToFit="0" vertical="bottom" wrapText="0"/>
    </xf>
    <xf borderId="1" fillId="0" fontId="24" numFmtId="0" xfId="0" applyAlignment="1" applyBorder="1" applyFont="1">
      <alignment horizontal="left" readingOrder="0" shrinkToFit="0" wrapText="0"/>
    </xf>
    <xf borderId="1" fillId="0" fontId="25" numFmtId="0" xfId="0" applyAlignment="1" applyBorder="1" applyFont="1">
      <alignment readingOrder="0" shrinkToFit="0" vertical="bottom" wrapText="0"/>
    </xf>
    <xf borderId="1" fillId="0" fontId="26" numFmtId="0" xfId="0" applyAlignment="1" applyBorder="1" applyFont="1">
      <alignment shrinkToFit="0" vertical="bottom" wrapText="0"/>
    </xf>
    <xf borderId="1" fillId="0" fontId="27" numFmtId="0" xfId="0" applyAlignment="1" applyBorder="1" applyFont="1">
      <alignment readingOrder="0" shrinkToFit="0" vertical="bottom" wrapText="0"/>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7.0"/>
    <col customWidth="1" min="2" max="2" width="22.63"/>
    <col customWidth="1" min="3" max="3" width="20.88"/>
    <col customWidth="1" min="4" max="4" width="19.75"/>
    <col customWidth="1" min="5" max="5" width="24.88"/>
    <col customWidth="1" min="6" max="6" width="28.0"/>
    <col customWidth="1" min="7" max="7" width="19.75"/>
    <col customWidth="1" min="8" max="8" width="20.0"/>
    <col customWidth="1" min="9" max="9" width="37.13"/>
    <col customWidth="1" min="10" max="10" width="19.88"/>
    <col customWidth="1" min="11" max="11" width="18.63"/>
    <col customWidth="1" min="12" max="12" width="17.88"/>
    <col customWidth="1" min="13" max="13" width="14.38"/>
    <col customWidth="1" min="14" max="14" width="24.5"/>
    <col customWidth="1" min="15" max="15" width="29.38"/>
    <col customWidth="1" min="16" max="16" width="27.25"/>
    <col customWidth="1" min="17" max="17" width="30.5"/>
    <col customWidth="1" min="18" max="18" width="28.75"/>
    <col customWidth="1" min="19" max="19" width="23.25"/>
    <col customWidth="1" min="20" max="20" width="20.5"/>
    <col customWidth="1" min="21" max="21" width="21.75"/>
    <col customWidth="1" min="22" max="22" width="26.63"/>
    <col customWidth="1" min="23" max="23" width="23.75"/>
    <col customWidth="1" min="24" max="24" width="21.5"/>
    <col customWidth="1" min="25" max="25" width="32.38"/>
    <col customWidth="1" min="26" max="26" width="28.5"/>
    <col customWidth="1" min="27" max="27" width="22.63"/>
    <col customWidth="1" min="28" max="28" width="21.88"/>
    <col customWidth="1" min="29" max="29" width="26.25"/>
    <col customWidth="1" min="30" max="30" width="27.38"/>
    <col customWidth="1" min="31" max="31" width="27.13"/>
    <col customWidth="1" min="32" max="32" width="28.13"/>
    <col customWidth="1" min="33" max="33" width="29.5"/>
    <col customWidth="1" min="34" max="34" width="30.5"/>
    <col customWidth="1" min="35" max="35" width="24.5"/>
    <col customWidth="1" min="36" max="36" width="14.13"/>
    <col customWidth="1" min="37" max="37" width="15.38"/>
    <col customWidth="1" min="38" max="38" width="29.75"/>
    <col customWidth="1" min="39" max="39" width="34.88"/>
    <col customWidth="1" min="40" max="40" width="36.5"/>
    <col customWidth="1" min="41" max="41" width="24.25"/>
    <col customWidth="1" min="42" max="42" width="235.25"/>
  </cols>
  <sheetData>
    <row r="1">
      <c r="A1" s="1" t="s">
        <v>0</v>
      </c>
      <c r="B1" s="1" t="s">
        <v>1</v>
      </c>
      <c r="C1" s="2" t="s">
        <v>2</v>
      </c>
      <c r="D1" s="3" t="s">
        <v>3</v>
      </c>
      <c r="E1" s="1" t="s">
        <v>4</v>
      </c>
      <c r="F1" s="4" t="s">
        <v>5</v>
      </c>
      <c r="G1" s="2" t="s">
        <v>6</v>
      </c>
      <c r="H1" s="2" t="s">
        <v>7</v>
      </c>
      <c r="I1" s="1" t="s">
        <v>8</v>
      </c>
      <c r="J1" s="1" t="s">
        <v>9</v>
      </c>
      <c r="K1" s="1" t="s">
        <v>10</v>
      </c>
      <c r="L1" s="5" t="s">
        <v>11</v>
      </c>
      <c r="M1" s="2" t="s">
        <v>12</v>
      </c>
      <c r="N1" s="3" t="s">
        <v>13</v>
      </c>
      <c r="O1" s="3" t="s">
        <v>14</v>
      </c>
      <c r="P1" s="3" t="s">
        <v>15</v>
      </c>
      <c r="Q1" s="4" t="s">
        <v>16</v>
      </c>
      <c r="R1" s="1" t="s">
        <v>17</v>
      </c>
      <c r="S1" s="2" t="s">
        <v>18</v>
      </c>
      <c r="T1" s="3" t="s">
        <v>19</v>
      </c>
      <c r="U1" s="1" t="s">
        <v>20</v>
      </c>
      <c r="V1" s="1" t="s">
        <v>21</v>
      </c>
      <c r="W1" s="3" t="s">
        <v>22</v>
      </c>
      <c r="X1" s="6" t="s">
        <v>23</v>
      </c>
      <c r="Y1" s="3" t="s">
        <v>24</v>
      </c>
      <c r="Z1" s="7" t="s">
        <v>25</v>
      </c>
      <c r="AA1" s="8" t="s">
        <v>26</v>
      </c>
      <c r="AB1" s="9" t="s">
        <v>27</v>
      </c>
      <c r="AC1" s="10" t="s">
        <v>28</v>
      </c>
      <c r="AD1" s="4" t="s">
        <v>29</v>
      </c>
      <c r="AE1" s="3" t="s">
        <v>30</v>
      </c>
      <c r="AF1" s="4" t="s">
        <v>31</v>
      </c>
      <c r="AG1" s="3" t="s">
        <v>32</v>
      </c>
      <c r="AH1" s="4" t="s">
        <v>33</v>
      </c>
      <c r="AI1" s="1" t="s">
        <v>34</v>
      </c>
      <c r="AJ1" s="1" t="s">
        <v>35</v>
      </c>
      <c r="AK1" s="1" t="s">
        <v>36</v>
      </c>
      <c r="AL1" s="11" t="s">
        <v>37</v>
      </c>
      <c r="AM1" s="12" t="s">
        <v>38</v>
      </c>
      <c r="AN1" s="13" t="s">
        <v>39</v>
      </c>
      <c r="AO1" s="14" t="s">
        <v>40</v>
      </c>
      <c r="AP1" s="14" t="s">
        <v>41</v>
      </c>
    </row>
    <row r="2">
      <c r="A2" s="15"/>
      <c r="B2" s="16" t="s">
        <v>42</v>
      </c>
      <c r="C2" s="17">
        <v>1.13795678E14</v>
      </c>
      <c r="D2" s="18"/>
      <c r="E2" s="15"/>
      <c r="F2" s="19"/>
      <c r="G2" s="20">
        <v>8.184E9</v>
      </c>
      <c r="H2" s="15"/>
      <c r="I2" s="15"/>
      <c r="J2" s="21">
        <f>C2/G2</f>
        <v>13904.65274</v>
      </c>
      <c r="K2" s="15"/>
      <c r="L2" s="22"/>
      <c r="M2" s="15"/>
      <c r="N2" s="18"/>
      <c r="O2" s="18"/>
      <c r="P2" s="18"/>
      <c r="Q2" s="19"/>
      <c r="R2" s="15"/>
      <c r="S2" s="23">
        <v>6.2059E13</v>
      </c>
      <c r="T2" s="18"/>
      <c r="U2" s="15"/>
      <c r="V2" s="15"/>
      <c r="W2" s="24"/>
      <c r="X2" s="25"/>
      <c r="Y2" s="18"/>
      <c r="Z2" s="26"/>
      <c r="AA2" s="27"/>
      <c r="AB2" s="27"/>
      <c r="AC2" s="28"/>
      <c r="AD2" s="19"/>
      <c r="AE2" s="18"/>
      <c r="AF2" s="19"/>
      <c r="AG2" s="18"/>
      <c r="AH2" s="19"/>
      <c r="AI2" s="15"/>
      <c r="AJ2" s="15"/>
      <c r="AK2" s="15"/>
      <c r="AL2" s="22"/>
      <c r="AM2" s="15"/>
      <c r="AN2" s="25"/>
      <c r="AO2" s="15"/>
      <c r="AP2" s="15"/>
    </row>
    <row r="3">
      <c r="A3" s="29">
        <v>1.0</v>
      </c>
      <c r="B3" s="30" t="s">
        <v>43</v>
      </c>
      <c r="C3" s="18"/>
      <c r="D3" s="17">
        <v>3.0507217E13</v>
      </c>
      <c r="E3" s="31">
        <v>1.0</v>
      </c>
      <c r="F3" s="32">
        <f t="shared" ref="F3:F22" si="1">D3/$C$2</f>
        <v>0.2680876597</v>
      </c>
      <c r="G3" s="15"/>
      <c r="H3" s="20">
        <v>3.38E8</v>
      </c>
      <c r="I3" s="33">
        <f t="shared" ref="I3:I22" si="2">H3/$G$2</f>
        <v>0.04130009775</v>
      </c>
      <c r="J3" s="34">
        <f t="shared" ref="J3:J22" si="3">D3/H3</f>
        <v>90258.03846</v>
      </c>
      <c r="K3" s="33">
        <v>0.0235</v>
      </c>
      <c r="L3" s="35">
        <f t="shared" ref="L3:L22" si="4">J3-J3*K3</f>
        <v>88136.97456</v>
      </c>
      <c r="M3" s="33">
        <v>0.045</v>
      </c>
      <c r="N3" s="17">
        <v>3.62E13</v>
      </c>
      <c r="O3" s="17">
        <f t="shared" ref="O3:O22" si="5">N3*M3</f>
        <v>1629000000000</v>
      </c>
      <c r="P3" s="17">
        <f t="shared" ref="P3:P22" si="6">N3+O3</f>
        <v>37829000000000</v>
      </c>
      <c r="Q3" s="32">
        <f t="shared" ref="Q3:Q22" si="7">O3/D3</f>
        <v>0.05339720106</v>
      </c>
      <c r="R3" s="33">
        <f t="shared" ref="R3:R22" si="8">P3/D3</f>
        <v>1.240001669</v>
      </c>
      <c r="S3" s="36"/>
      <c r="T3" s="17">
        <v>6.786E12</v>
      </c>
      <c r="U3" s="33">
        <f t="shared" ref="U3:U22" si="9">T3/$S$2</f>
        <v>0.1093475564</v>
      </c>
      <c r="V3" s="33">
        <f t="shared" ref="V3:V22" si="10">T3/D3</f>
        <v>0.2224391691</v>
      </c>
      <c r="W3" s="37">
        <v>-1.0E12</v>
      </c>
      <c r="X3" s="38">
        <f t="shared" ref="X3:X22" si="11">W3/D3</f>
        <v>-0.03277912895</v>
      </c>
      <c r="Y3" s="17">
        <v>4.911662E12</v>
      </c>
      <c r="Z3" s="32">
        <f t="shared" ref="Z3:Z22" si="12">Y3/D3</f>
        <v>0.1610000021</v>
      </c>
      <c r="AA3" s="39">
        <v>1.41E8</v>
      </c>
      <c r="AB3" s="40">
        <f t="shared" ref="AB3:AB22" si="13">AA3/H3</f>
        <v>0.4171597633</v>
      </c>
      <c r="AC3" s="41">
        <v>5.36927E12</v>
      </c>
      <c r="AD3" s="32">
        <f t="shared" ref="AD3:AD22" si="14">AC3/D3</f>
        <v>0.1759999937</v>
      </c>
      <c r="AE3" s="34">
        <v>2.440577E12</v>
      </c>
      <c r="AF3" s="32">
        <f t="shared" ref="AF3:AF22" si="15">AE3/D3</f>
        <v>0.0799999882</v>
      </c>
      <c r="AG3" s="34">
        <v>1.659593E12</v>
      </c>
      <c r="AH3" s="32">
        <f t="shared" ref="AH3:AH22" si="16">AG3/D3</f>
        <v>0.05440001295</v>
      </c>
      <c r="AI3" s="42">
        <f t="shared" ref="AI3:AI22" si="17">(AH3+AF3+AD3+Z3+F3-Q3+X3)</f>
        <v>0.6533113266</v>
      </c>
      <c r="AJ3" s="43">
        <v>0.948</v>
      </c>
      <c r="AK3" s="43">
        <v>0.42</v>
      </c>
      <c r="AL3" s="44">
        <f t="shared" ref="AL3:AL22" si="18">AJ3-AK3</f>
        <v>0.528</v>
      </c>
      <c r="AM3" s="45">
        <f t="shared" ref="AM3:AM22" si="19">(L3)*(AL3)</f>
        <v>46536.32257</v>
      </c>
      <c r="AN3" s="46" t="s">
        <v>44</v>
      </c>
      <c r="AO3" s="47" t="s">
        <v>45</v>
      </c>
      <c r="AP3" s="16" t="s">
        <v>46</v>
      </c>
    </row>
    <row r="4">
      <c r="A4" s="29">
        <f t="shared" ref="A4:A6" si="20">A3+1</f>
        <v>2</v>
      </c>
      <c r="B4" s="30" t="s">
        <v>47</v>
      </c>
      <c r="C4" s="18"/>
      <c r="D4" s="17">
        <v>4.187017E12</v>
      </c>
      <c r="E4" s="31">
        <v>5.0</v>
      </c>
      <c r="F4" s="32">
        <f t="shared" si="1"/>
        <v>0.03679416542</v>
      </c>
      <c r="G4" s="15"/>
      <c r="H4" s="20">
        <v>1.425E9</v>
      </c>
      <c r="I4" s="33">
        <f t="shared" si="2"/>
        <v>0.1741202346</v>
      </c>
      <c r="J4" s="34">
        <f t="shared" si="3"/>
        <v>2938.257544</v>
      </c>
      <c r="K4" s="33">
        <v>0.0282</v>
      </c>
      <c r="L4" s="35">
        <f t="shared" si="4"/>
        <v>2855.398681</v>
      </c>
      <c r="M4" s="33">
        <v>0.055</v>
      </c>
      <c r="N4" s="17">
        <v>3.475224E12</v>
      </c>
      <c r="O4" s="17">
        <f t="shared" si="5"/>
        <v>191137320000</v>
      </c>
      <c r="P4" s="17">
        <f t="shared" si="6"/>
        <v>3666361320000</v>
      </c>
      <c r="Q4" s="32">
        <f t="shared" si="7"/>
        <v>0.04564999856</v>
      </c>
      <c r="R4" s="33">
        <f t="shared" si="8"/>
        <v>0.8756499723</v>
      </c>
      <c r="S4" s="36"/>
      <c r="T4" s="17">
        <v>1.739E12</v>
      </c>
      <c r="U4" s="33">
        <f t="shared" si="9"/>
        <v>0.02802172127</v>
      </c>
      <c r="V4" s="33">
        <f t="shared" si="10"/>
        <v>0.4153314878</v>
      </c>
      <c r="W4" s="37">
        <v>-9.0E10</v>
      </c>
      <c r="X4" s="38">
        <f t="shared" si="11"/>
        <v>-0.02149501662</v>
      </c>
      <c r="Y4" s="17">
        <v>3.34961E11</v>
      </c>
      <c r="Z4" s="32">
        <f t="shared" si="12"/>
        <v>0.07999991402</v>
      </c>
      <c r="AA4" s="39">
        <v>3.01E8</v>
      </c>
      <c r="AB4" s="40">
        <f t="shared" si="13"/>
        <v>0.2112280702</v>
      </c>
      <c r="AC4" s="41">
        <v>1.04675E11</v>
      </c>
      <c r="AD4" s="32">
        <f t="shared" si="14"/>
        <v>0.0249998985</v>
      </c>
      <c r="AE4" s="34">
        <v>2.0935E11</v>
      </c>
      <c r="AF4" s="32">
        <f t="shared" si="15"/>
        <v>0.04999979699</v>
      </c>
      <c r="AG4" s="34">
        <v>1.92602E11</v>
      </c>
      <c r="AH4" s="32">
        <f t="shared" si="16"/>
        <v>0.04599981323</v>
      </c>
      <c r="AI4" s="42">
        <f t="shared" si="17"/>
        <v>0.170648573</v>
      </c>
      <c r="AJ4" s="43">
        <v>0.685</v>
      </c>
      <c r="AK4" s="43">
        <v>0.328</v>
      </c>
      <c r="AL4" s="44">
        <f t="shared" si="18"/>
        <v>0.357</v>
      </c>
      <c r="AM4" s="45">
        <f t="shared" si="19"/>
        <v>1019.377329</v>
      </c>
      <c r="AN4" s="46" t="s">
        <v>48</v>
      </c>
      <c r="AO4" s="48" t="s">
        <v>49</v>
      </c>
      <c r="AP4" s="16" t="s">
        <v>50</v>
      </c>
    </row>
    <row r="5">
      <c r="A5" s="29">
        <f t="shared" si="20"/>
        <v>3</v>
      </c>
      <c r="B5" s="30" t="s">
        <v>51</v>
      </c>
      <c r="C5" s="18"/>
      <c r="D5" s="17">
        <v>1.429743E12</v>
      </c>
      <c r="E5" s="31">
        <v>17.0</v>
      </c>
      <c r="F5" s="32">
        <f t="shared" si="1"/>
        <v>0.01256412392</v>
      </c>
      <c r="G5" s="15"/>
      <c r="H5" s="20">
        <v>2.85E8</v>
      </c>
      <c r="I5" s="33">
        <f t="shared" si="2"/>
        <v>0.03482404692</v>
      </c>
      <c r="J5" s="34">
        <f t="shared" si="3"/>
        <v>5016.642105</v>
      </c>
      <c r="K5" s="33">
        <v>0.0187</v>
      </c>
      <c r="L5" s="35">
        <f t="shared" si="4"/>
        <v>4922.830898</v>
      </c>
      <c r="M5" s="33">
        <v>0.055</v>
      </c>
      <c r="N5" s="17">
        <v>5.790459E11</v>
      </c>
      <c r="O5" s="17">
        <f t="shared" si="5"/>
        <v>31847524500</v>
      </c>
      <c r="P5" s="17">
        <f t="shared" si="6"/>
        <v>610893424500</v>
      </c>
      <c r="Q5" s="32">
        <f t="shared" si="7"/>
        <v>0.02227499942</v>
      </c>
      <c r="R5" s="33">
        <f t="shared" si="8"/>
        <v>0.4272749889</v>
      </c>
      <c r="S5" s="15"/>
      <c r="T5" s="17">
        <v>5.665E11</v>
      </c>
      <c r="U5" s="33">
        <f t="shared" si="9"/>
        <v>0.009128410061</v>
      </c>
      <c r="V5" s="33">
        <f t="shared" si="10"/>
        <v>0.3962250558</v>
      </c>
      <c r="W5" s="49">
        <v>2.99E10</v>
      </c>
      <c r="X5" s="38">
        <f t="shared" si="11"/>
        <v>0.02091284937</v>
      </c>
      <c r="Y5" s="17">
        <v>2.573537E11</v>
      </c>
      <c r="Z5" s="32">
        <f t="shared" si="12"/>
        <v>0.179999972</v>
      </c>
      <c r="AA5" s="39">
        <v>7.73E7</v>
      </c>
      <c r="AB5" s="40">
        <f t="shared" si="13"/>
        <v>0.2712280702</v>
      </c>
      <c r="AC5" s="41">
        <v>5.29005E10</v>
      </c>
      <c r="AD5" s="32">
        <f t="shared" si="14"/>
        <v>0.03700000629</v>
      </c>
      <c r="AE5" s="34">
        <v>2.287589E11</v>
      </c>
      <c r="AF5" s="32">
        <f t="shared" si="15"/>
        <v>0.160000014</v>
      </c>
      <c r="AG5" s="34">
        <v>5.71897E10</v>
      </c>
      <c r="AH5" s="32">
        <f t="shared" si="16"/>
        <v>0.03999998601</v>
      </c>
      <c r="AI5" s="42">
        <f t="shared" si="17"/>
        <v>0.4282019522</v>
      </c>
      <c r="AJ5" s="43">
        <v>0.728</v>
      </c>
      <c r="AK5" s="43">
        <v>0.379</v>
      </c>
      <c r="AL5" s="44">
        <f t="shared" si="18"/>
        <v>0.349</v>
      </c>
      <c r="AM5" s="45">
        <f t="shared" si="19"/>
        <v>1718.067983</v>
      </c>
      <c r="AN5" s="46" t="s">
        <v>48</v>
      </c>
      <c r="AO5" s="48" t="s">
        <v>52</v>
      </c>
      <c r="AP5" s="16" t="s">
        <v>53</v>
      </c>
    </row>
    <row r="6">
      <c r="A6" s="29">
        <f t="shared" si="20"/>
        <v>4</v>
      </c>
      <c r="B6" s="30" t="s">
        <v>54</v>
      </c>
      <c r="C6" s="18"/>
      <c r="D6" s="17">
        <v>2.126E12</v>
      </c>
      <c r="E6" s="31">
        <v>8.0</v>
      </c>
      <c r="F6" s="32">
        <f t="shared" si="1"/>
        <v>0.01868260761</v>
      </c>
      <c r="G6" s="15"/>
      <c r="H6" s="20">
        <v>2.126E8</v>
      </c>
      <c r="I6" s="33">
        <f t="shared" si="2"/>
        <v>0.02597751711</v>
      </c>
      <c r="J6" s="34">
        <f t="shared" si="3"/>
        <v>10000</v>
      </c>
      <c r="K6" s="33">
        <v>0.0437</v>
      </c>
      <c r="L6" s="35">
        <f t="shared" si="4"/>
        <v>9563</v>
      </c>
      <c r="M6" s="33">
        <v>0.15</v>
      </c>
      <c r="N6" s="17">
        <v>1.8555728E12</v>
      </c>
      <c r="O6" s="17">
        <f t="shared" si="5"/>
        <v>278335920000</v>
      </c>
      <c r="P6" s="17">
        <f t="shared" si="6"/>
        <v>2133908720000</v>
      </c>
      <c r="Q6" s="32">
        <f t="shared" si="7"/>
        <v>0.13092</v>
      </c>
      <c r="R6" s="33">
        <f t="shared" si="8"/>
        <v>1.00372</v>
      </c>
      <c r="S6" s="15"/>
      <c r="T6" s="17">
        <v>6.0E11</v>
      </c>
      <c r="U6" s="33">
        <f t="shared" si="9"/>
        <v>0.009668218953</v>
      </c>
      <c r="V6" s="33">
        <f t="shared" si="10"/>
        <v>0.2822201317</v>
      </c>
      <c r="W6" s="49">
        <v>7.4E10</v>
      </c>
      <c r="X6" s="38">
        <f t="shared" si="11"/>
        <v>0.03480714958</v>
      </c>
      <c r="Y6" s="17">
        <v>2.3386E11</v>
      </c>
      <c r="Z6" s="32">
        <f t="shared" si="12"/>
        <v>0.11</v>
      </c>
      <c r="AA6" s="39">
        <v>9.07E7</v>
      </c>
      <c r="AB6" s="40">
        <f t="shared" si="13"/>
        <v>0.4266227658</v>
      </c>
      <c r="AC6" s="41">
        <v>1.99844E11</v>
      </c>
      <c r="AD6" s="32">
        <f t="shared" si="14"/>
        <v>0.094</v>
      </c>
      <c r="AE6" s="34">
        <v>2.18978E11</v>
      </c>
      <c r="AF6" s="32">
        <f t="shared" si="15"/>
        <v>0.103</v>
      </c>
      <c r="AG6" s="34">
        <v>2.126E11</v>
      </c>
      <c r="AH6" s="32">
        <f t="shared" si="16"/>
        <v>0.1</v>
      </c>
      <c r="AI6" s="42">
        <f t="shared" si="17"/>
        <v>0.3295697572</v>
      </c>
      <c r="AJ6" s="43">
        <v>0.786</v>
      </c>
      <c r="AK6" s="43">
        <v>0.516</v>
      </c>
      <c r="AL6" s="44">
        <f t="shared" si="18"/>
        <v>0.27</v>
      </c>
      <c r="AM6" s="45">
        <f t="shared" si="19"/>
        <v>2582.01</v>
      </c>
      <c r="AN6" s="46" t="s">
        <v>55</v>
      </c>
      <c r="AO6" s="48" t="s">
        <v>56</v>
      </c>
      <c r="AP6" s="16" t="s">
        <v>57</v>
      </c>
    </row>
    <row r="7">
      <c r="A7" s="29">
        <v>5.0</v>
      </c>
      <c r="B7" s="30" t="s">
        <v>58</v>
      </c>
      <c r="C7" s="18"/>
      <c r="D7" s="17">
        <v>1.437E12</v>
      </c>
      <c r="E7" s="31">
        <v>16.0</v>
      </c>
      <c r="F7" s="32">
        <f t="shared" si="1"/>
        <v>0.01262789611</v>
      </c>
      <c r="G7" s="15"/>
      <c r="H7" s="20">
        <v>8.57E7</v>
      </c>
      <c r="I7" s="33">
        <f t="shared" si="2"/>
        <v>0.010471652</v>
      </c>
      <c r="J7" s="34">
        <f t="shared" si="3"/>
        <v>16767.79463</v>
      </c>
      <c r="K7" s="33">
        <v>0.3786</v>
      </c>
      <c r="L7" s="35">
        <f t="shared" si="4"/>
        <v>10419.50758</v>
      </c>
      <c r="M7" s="33">
        <v>0.46</v>
      </c>
      <c r="N7" s="17">
        <v>4.23915E11</v>
      </c>
      <c r="O7" s="17">
        <f t="shared" si="5"/>
        <v>195000900000</v>
      </c>
      <c r="P7" s="17">
        <f t="shared" si="6"/>
        <v>618915900000</v>
      </c>
      <c r="Q7" s="32">
        <f t="shared" si="7"/>
        <v>0.1357</v>
      </c>
      <c r="R7" s="33">
        <f t="shared" si="8"/>
        <v>0.4307</v>
      </c>
      <c r="S7" s="15"/>
      <c r="T7" s="17">
        <v>6.06E11</v>
      </c>
      <c r="U7" s="33">
        <f t="shared" si="9"/>
        <v>0.009764901142</v>
      </c>
      <c r="V7" s="33">
        <f t="shared" si="10"/>
        <v>0.4217118998</v>
      </c>
      <c r="W7" s="37">
        <v>-8.2E10</v>
      </c>
      <c r="X7" s="38">
        <f t="shared" si="11"/>
        <v>-0.05706332637</v>
      </c>
      <c r="Y7" s="17">
        <v>2.80215E11</v>
      </c>
      <c r="Z7" s="32">
        <f t="shared" si="12"/>
        <v>0.195</v>
      </c>
      <c r="AA7" s="39">
        <v>2.54E7</v>
      </c>
      <c r="AB7" s="40">
        <f t="shared" si="13"/>
        <v>0.2963827305</v>
      </c>
      <c r="AC7" s="41">
        <v>6.7539E10</v>
      </c>
      <c r="AD7" s="32">
        <f t="shared" si="14"/>
        <v>0.047</v>
      </c>
      <c r="AE7" s="34">
        <v>1.437E11</v>
      </c>
      <c r="AF7" s="32">
        <f t="shared" si="15"/>
        <v>0.1</v>
      </c>
      <c r="AG7" s="34">
        <v>6.1791E10</v>
      </c>
      <c r="AH7" s="32">
        <f t="shared" si="16"/>
        <v>0.043</v>
      </c>
      <c r="AI7" s="42">
        <f t="shared" si="17"/>
        <v>0.2048645697</v>
      </c>
      <c r="AJ7" s="43">
        <v>0.853</v>
      </c>
      <c r="AK7" s="43">
        <v>0.444</v>
      </c>
      <c r="AL7" s="44">
        <f t="shared" si="18"/>
        <v>0.409</v>
      </c>
      <c r="AM7" s="45">
        <f t="shared" si="19"/>
        <v>4261.578602</v>
      </c>
      <c r="AN7" s="46" t="s">
        <v>55</v>
      </c>
      <c r="AO7" s="48" t="s">
        <v>59</v>
      </c>
      <c r="AP7" s="16" t="s">
        <v>60</v>
      </c>
    </row>
    <row r="8">
      <c r="A8" s="29">
        <f t="shared" ref="A8:A10" si="21">A7+1</f>
        <v>6</v>
      </c>
      <c r="B8" s="30" t="s">
        <v>61</v>
      </c>
      <c r="C8" s="18"/>
      <c r="D8" s="17">
        <v>1.693E12</v>
      </c>
      <c r="E8" s="31">
        <v>15.0</v>
      </c>
      <c r="F8" s="32">
        <f t="shared" si="1"/>
        <v>0.01487754219</v>
      </c>
      <c r="G8" s="15"/>
      <c r="H8" s="20">
        <v>1.32E8</v>
      </c>
      <c r="I8" s="33">
        <f t="shared" si="2"/>
        <v>0.01612903226</v>
      </c>
      <c r="J8" s="34">
        <f t="shared" si="3"/>
        <v>12825.75758</v>
      </c>
      <c r="K8" s="33">
        <v>0.044199999999999996</v>
      </c>
      <c r="L8" s="35">
        <f t="shared" si="4"/>
        <v>12258.85909</v>
      </c>
      <c r="M8" s="33">
        <v>0.08</v>
      </c>
      <c r="N8" s="17">
        <v>8.41421E11</v>
      </c>
      <c r="O8" s="17">
        <f t="shared" si="5"/>
        <v>67313680000</v>
      </c>
      <c r="P8" s="17">
        <f t="shared" si="6"/>
        <v>908734680000</v>
      </c>
      <c r="Q8" s="32">
        <f t="shared" si="7"/>
        <v>0.03976</v>
      </c>
      <c r="R8" s="33">
        <f t="shared" si="8"/>
        <v>0.53676</v>
      </c>
      <c r="S8" s="15"/>
      <c r="T8" s="17">
        <v>1.27E12</v>
      </c>
      <c r="U8" s="33">
        <f t="shared" si="9"/>
        <v>0.02046439678</v>
      </c>
      <c r="V8" s="33">
        <f t="shared" si="10"/>
        <v>0.7501476669</v>
      </c>
      <c r="W8" s="37">
        <v>-2.66E10</v>
      </c>
      <c r="X8" s="38">
        <f t="shared" si="11"/>
        <v>-0.01571175428</v>
      </c>
      <c r="Y8" s="17">
        <v>3.0474E11</v>
      </c>
      <c r="Z8" s="32">
        <f t="shared" si="12"/>
        <v>0.18</v>
      </c>
      <c r="AA8" s="39">
        <v>3.7E7</v>
      </c>
      <c r="AB8" s="40">
        <f t="shared" si="13"/>
        <v>0.2803030303</v>
      </c>
      <c r="AC8" s="41">
        <v>9.6501E10</v>
      </c>
      <c r="AD8" s="32">
        <f t="shared" si="14"/>
        <v>0.057</v>
      </c>
      <c r="AE8" s="34">
        <v>1.42212E11</v>
      </c>
      <c r="AF8" s="32">
        <f t="shared" si="15"/>
        <v>0.084</v>
      </c>
      <c r="AG8" s="34">
        <v>7.1106E10</v>
      </c>
      <c r="AH8" s="32">
        <f t="shared" si="16"/>
        <v>0.042</v>
      </c>
      <c r="AI8" s="42">
        <f t="shared" si="17"/>
        <v>0.3224057879</v>
      </c>
      <c r="AJ8" s="43">
        <v>0.789</v>
      </c>
      <c r="AK8" s="43">
        <v>0.402</v>
      </c>
      <c r="AL8" s="44">
        <f t="shared" si="18"/>
        <v>0.387</v>
      </c>
      <c r="AM8" s="45">
        <f t="shared" si="19"/>
        <v>4744.178468</v>
      </c>
      <c r="AN8" s="46" t="s">
        <v>55</v>
      </c>
      <c r="AO8" s="48" t="s">
        <v>62</v>
      </c>
      <c r="AP8" s="16" t="s">
        <v>63</v>
      </c>
    </row>
    <row r="9">
      <c r="A9" s="29">
        <f t="shared" si="21"/>
        <v>7</v>
      </c>
      <c r="B9" s="30" t="s">
        <v>64</v>
      </c>
      <c r="C9" s="18"/>
      <c r="D9" s="17">
        <v>1.9232E13</v>
      </c>
      <c r="E9" s="31">
        <v>2.0</v>
      </c>
      <c r="F9" s="32">
        <f t="shared" si="1"/>
        <v>0.1690046611</v>
      </c>
      <c r="G9" s="15"/>
      <c r="H9" s="20">
        <v>1.408E9</v>
      </c>
      <c r="I9" s="33">
        <f t="shared" si="2"/>
        <v>0.1720430108</v>
      </c>
      <c r="J9" s="34">
        <f t="shared" si="3"/>
        <v>13659.09091</v>
      </c>
      <c r="K9" s="33">
        <v>0.015300000000000001</v>
      </c>
      <c r="L9" s="35">
        <f t="shared" si="4"/>
        <v>13450.10682</v>
      </c>
      <c r="M9" s="33">
        <v>0.03</v>
      </c>
      <c r="N9" s="17">
        <v>1.5847168E13</v>
      </c>
      <c r="O9" s="17">
        <f t="shared" si="5"/>
        <v>475415040000</v>
      </c>
      <c r="P9" s="17">
        <f t="shared" si="6"/>
        <v>16322583040000</v>
      </c>
      <c r="Q9" s="32">
        <f t="shared" si="7"/>
        <v>0.02472</v>
      </c>
      <c r="R9" s="33">
        <f t="shared" si="8"/>
        <v>0.84872</v>
      </c>
      <c r="S9" s="15"/>
      <c r="T9" s="17">
        <v>7.138E12</v>
      </c>
      <c r="U9" s="33">
        <f t="shared" si="9"/>
        <v>0.1150195781</v>
      </c>
      <c r="V9" s="33">
        <f t="shared" si="10"/>
        <v>0.3711522463</v>
      </c>
      <c r="W9" s="49">
        <v>1.0E12</v>
      </c>
      <c r="X9" s="38">
        <f t="shared" si="11"/>
        <v>0.05199667221</v>
      </c>
      <c r="Y9" s="17">
        <v>6.15424E12</v>
      </c>
      <c r="Z9" s="32">
        <f t="shared" si="12"/>
        <v>0.32</v>
      </c>
      <c r="AA9" s="39">
        <v>4.968E8</v>
      </c>
      <c r="AB9" s="40">
        <f t="shared" si="13"/>
        <v>0.3528409091</v>
      </c>
      <c r="AC9" s="41">
        <v>1.34624E12</v>
      </c>
      <c r="AD9" s="32">
        <f t="shared" si="14"/>
        <v>0.07</v>
      </c>
      <c r="AE9" s="34">
        <v>1.980896E12</v>
      </c>
      <c r="AF9" s="32">
        <f t="shared" si="15"/>
        <v>0.103</v>
      </c>
      <c r="AG9" s="34">
        <v>7.6928E11</v>
      </c>
      <c r="AH9" s="32">
        <f t="shared" si="16"/>
        <v>0.04</v>
      </c>
      <c r="AI9" s="42">
        <f t="shared" si="17"/>
        <v>0.7292813334</v>
      </c>
      <c r="AJ9" s="43">
        <v>0.797</v>
      </c>
      <c r="AK9" s="43">
        <v>0.357</v>
      </c>
      <c r="AL9" s="44">
        <f t="shared" si="18"/>
        <v>0.44</v>
      </c>
      <c r="AM9" s="45">
        <f t="shared" si="19"/>
        <v>5918.047</v>
      </c>
      <c r="AN9" s="46" t="s">
        <v>65</v>
      </c>
      <c r="AO9" s="48" t="s">
        <v>66</v>
      </c>
      <c r="AP9" s="16" t="s">
        <v>67</v>
      </c>
    </row>
    <row r="10">
      <c r="A10" s="29">
        <f t="shared" si="21"/>
        <v>8</v>
      </c>
      <c r="B10" s="30" t="s">
        <v>68</v>
      </c>
      <c r="C10" s="18"/>
      <c r="D10" s="17">
        <v>2.076E12</v>
      </c>
      <c r="E10" s="31">
        <v>11.0</v>
      </c>
      <c r="F10" s="32">
        <f t="shared" si="1"/>
        <v>0.01824322361</v>
      </c>
      <c r="G10" s="15"/>
      <c r="H10" s="20">
        <v>1.463E8</v>
      </c>
      <c r="I10" s="33">
        <f t="shared" si="2"/>
        <v>0.01787634409</v>
      </c>
      <c r="J10" s="34">
        <f t="shared" si="3"/>
        <v>14190.02051</v>
      </c>
      <c r="K10" s="33">
        <v>0.079</v>
      </c>
      <c r="L10" s="35">
        <f t="shared" si="4"/>
        <v>13069.00889</v>
      </c>
      <c r="M10" s="33">
        <v>0.19</v>
      </c>
      <c r="N10" s="17">
        <v>3.9444E11</v>
      </c>
      <c r="O10" s="17">
        <f t="shared" si="5"/>
        <v>74943600000</v>
      </c>
      <c r="P10" s="17">
        <f t="shared" si="6"/>
        <v>469383600000</v>
      </c>
      <c r="Q10" s="32">
        <f t="shared" si="7"/>
        <v>0.0361</v>
      </c>
      <c r="R10" s="33">
        <f t="shared" si="8"/>
        <v>0.2261</v>
      </c>
      <c r="S10" s="15"/>
      <c r="T10" s="17">
        <v>9.03E11</v>
      </c>
      <c r="U10" s="33">
        <f t="shared" si="9"/>
        <v>0.01455066952</v>
      </c>
      <c r="V10" s="33">
        <f t="shared" si="10"/>
        <v>0.4349710983</v>
      </c>
      <c r="W10" s="49">
        <v>8.643E10</v>
      </c>
      <c r="X10" s="38">
        <f t="shared" si="11"/>
        <v>0.04163294798</v>
      </c>
      <c r="Y10" s="17">
        <v>3.7368E11</v>
      </c>
      <c r="Z10" s="32">
        <f t="shared" si="12"/>
        <v>0.18</v>
      </c>
      <c r="AA10" s="39">
        <v>5.85E7</v>
      </c>
      <c r="AB10" s="40">
        <f t="shared" si="13"/>
        <v>0.3998632946</v>
      </c>
      <c r="AC10" s="41">
        <v>1.4532E11</v>
      </c>
      <c r="AD10" s="32">
        <f t="shared" si="14"/>
        <v>0.07</v>
      </c>
      <c r="AE10" s="34">
        <v>4.152E11</v>
      </c>
      <c r="AF10" s="32">
        <f t="shared" si="15"/>
        <v>0.2</v>
      </c>
      <c r="AG10" s="34">
        <v>8.304E10</v>
      </c>
      <c r="AH10" s="32">
        <f t="shared" si="16"/>
        <v>0.04</v>
      </c>
      <c r="AI10" s="42">
        <f t="shared" si="17"/>
        <v>0.5137761716</v>
      </c>
      <c r="AJ10" s="43">
        <v>0.832</v>
      </c>
      <c r="AK10" s="43">
        <v>0.36</v>
      </c>
      <c r="AL10" s="44">
        <f t="shared" si="18"/>
        <v>0.472</v>
      </c>
      <c r="AM10" s="45">
        <f t="shared" si="19"/>
        <v>6168.572194</v>
      </c>
      <c r="AN10" s="46" t="s">
        <v>65</v>
      </c>
      <c r="AO10" s="48" t="s">
        <v>69</v>
      </c>
      <c r="AP10" s="16" t="s">
        <v>70</v>
      </c>
    </row>
    <row r="11">
      <c r="A11" s="29">
        <v>9.0</v>
      </c>
      <c r="B11" s="30" t="s">
        <v>71</v>
      </c>
      <c r="C11" s="18"/>
      <c r="D11" s="17">
        <v>1.084E12</v>
      </c>
      <c r="E11" s="31">
        <v>19.0</v>
      </c>
      <c r="F11" s="32">
        <f t="shared" si="1"/>
        <v>0.009525845085</v>
      </c>
      <c r="G11" s="15"/>
      <c r="H11" s="20">
        <v>3.2200000000000004E7</v>
      </c>
      <c r="I11" s="33">
        <f t="shared" si="2"/>
        <v>0.003934506354</v>
      </c>
      <c r="J11" s="34">
        <f t="shared" si="3"/>
        <v>33664.59627</v>
      </c>
      <c r="K11" s="33">
        <v>0.019</v>
      </c>
      <c r="L11" s="35">
        <f t="shared" si="4"/>
        <v>33024.96894</v>
      </c>
      <c r="M11" s="33">
        <v>0.045</v>
      </c>
      <c r="N11" s="17">
        <v>3.24116E11</v>
      </c>
      <c r="O11" s="17">
        <f t="shared" si="5"/>
        <v>14585220000</v>
      </c>
      <c r="P11" s="17">
        <f t="shared" si="6"/>
        <v>338701220000</v>
      </c>
      <c r="Q11" s="32">
        <f t="shared" si="7"/>
        <v>0.013455</v>
      </c>
      <c r="R11" s="33">
        <f t="shared" si="8"/>
        <v>0.312455</v>
      </c>
      <c r="S11" s="15"/>
      <c r="T11" s="17">
        <v>6.63E11</v>
      </c>
      <c r="U11" s="33">
        <f t="shared" si="9"/>
        <v>0.01068338194</v>
      </c>
      <c r="V11" s="33">
        <f t="shared" si="10"/>
        <v>0.6116236162</v>
      </c>
      <c r="W11" s="49">
        <v>7.9E10</v>
      </c>
      <c r="X11" s="38">
        <f t="shared" si="11"/>
        <v>0.07287822878</v>
      </c>
      <c r="Y11" s="17">
        <v>1.3008E11</v>
      </c>
      <c r="Z11" s="32">
        <f t="shared" si="12"/>
        <v>0.12</v>
      </c>
      <c r="AA11" s="39">
        <v>6500000.0</v>
      </c>
      <c r="AB11" s="40">
        <f t="shared" si="13"/>
        <v>0.201863354</v>
      </c>
      <c r="AC11" s="41">
        <v>2.80756E11</v>
      </c>
      <c r="AD11" s="32">
        <f t="shared" si="14"/>
        <v>0.259</v>
      </c>
      <c r="AE11" s="34">
        <v>2.41732E11</v>
      </c>
      <c r="AF11" s="32">
        <f t="shared" si="15"/>
        <v>0.223</v>
      </c>
      <c r="AG11" s="34">
        <v>9.5392E10</v>
      </c>
      <c r="AH11" s="32">
        <f t="shared" si="16"/>
        <v>0.088</v>
      </c>
      <c r="AI11" s="42">
        <f t="shared" si="17"/>
        <v>0.7589490739</v>
      </c>
      <c r="AJ11" s="43">
        <v>0.9</v>
      </c>
      <c r="AK11" s="43">
        <v>0.459</v>
      </c>
      <c r="AL11" s="44">
        <f t="shared" si="18"/>
        <v>0.441</v>
      </c>
      <c r="AM11" s="45">
        <f t="shared" si="19"/>
        <v>14564.0113</v>
      </c>
      <c r="AN11" s="46" t="s">
        <v>72</v>
      </c>
      <c r="AO11" s="48" t="s">
        <v>73</v>
      </c>
      <c r="AP11" s="16" t="s">
        <v>74</v>
      </c>
    </row>
    <row r="12">
      <c r="A12" s="29">
        <f t="shared" ref="A12:A14" si="22">A11+1</f>
        <v>10</v>
      </c>
      <c r="B12" s="30" t="s">
        <v>75</v>
      </c>
      <c r="C12" s="18"/>
      <c r="D12" s="17">
        <v>1.79E12</v>
      </c>
      <c r="E12" s="31">
        <v>12.0</v>
      </c>
      <c r="F12" s="32">
        <f t="shared" si="1"/>
        <v>0.01572994714</v>
      </c>
      <c r="G12" s="15"/>
      <c r="H12" s="20">
        <v>5.21E7</v>
      </c>
      <c r="I12" s="33">
        <f t="shared" si="2"/>
        <v>0.006366080156</v>
      </c>
      <c r="J12" s="34">
        <f t="shared" si="3"/>
        <v>34357.00576</v>
      </c>
      <c r="K12" s="33">
        <v>0.023</v>
      </c>
      <c r="L12" s="35">
        <f t="shared" si="4"/>
        <v>33566.79463</v>
      </c>
      <c r="M12" s="33">
        <v>0.0275</v>
      </c>
      <c r="N12" s="17">
        <v>9.76266E11</v>
      </c>
      <c r="O12" s="17">
        <f t="shared" si="5"/>
        <v>26847315000</v>
      </c>
      <c r="P12" s="17">
        <f t="shared" si="6"/>
        <v>1003113315000</v>
      </c>
      <c r="Q12" s="32">
        <f t="shared" si="7"/>
        <v>0.0149985</v>
      </c>
      <c r="R12" s="33">
        <f t="shared" si="8"/>
        <v>0.5603985</v>
      </c>
      <c r="S12" s="15"/>
      <c r="T12" s="17">
        <v>1.663E12</v>
      </c>
      <c r="U12" s="33">
        <f t="shared" si="9"/>
        <v>0.0267970802</v>
      </c>
      <c r="V12" s="33">
        <f t="shared" si="10"/>
        <v>0.9290502793</v>
      </c>
      <c r="W12" s="49">
        <v>5.16E10</v>
      </c>
      <c r="X12" s="38">
        <f t="shared" si="11"/>
        <v>0.02882681564</v>
      </c>
      <c r="Y12" s="17">
        <v>1.432E11</v>
      </c>
      <c r="Z12" s="32">
        <f t="shared" si="12"/>
        <v>0.08</v>
      </c>
      <c r="AA12" s="39">
        <v>2.26E7</v>
      </c>
      <c r="AB12" s="40">
        <f t="shared" si="13"/>
        <v>0.43378119</v>
      </c>
      <c r="AC12" s="41">
        <v>1.7363E11</v>
      </c>
      <c r="AD12" s="32">
        <f t="shared" si="14"/>
        <v>0.097</v>
      </c>
      <c r="AE12" s="34">
        <v>1.8437E11</v>
      </c>
      <c r="AF12" s="32">
        <f t="shared" si="15"/>
        <v>0.103</v>
      </c>
      <c r="AG12" s="34">
        <v>9.308E10</v>
      </c>
      <c r="AH12" s="32">
        <f t="shared" si="16"/>
        <v>0.052</v>
      </c>
      <c r="AI12" s="42">
        <f t="shared" si="17"/>
        <v>0.3615582628</v>
      </c>
      <c r="AJ12" s="43">
        <v>0.937</v>
      </c>
      <c r="AK12" s="43">
        <v>0.333</v>
      </c>
      <c r="AL12" s="44">
        <f t="shared" si="18"/>
        <v>0.604</v>
      </c>
      <c r="AM12" s="45">
        <f t="shared" si="19"/>
        <v>20274.34395</v>
      </c>
      <c r="AN12" s="46" t="s">
        <v>76</v>
      </c>
      <c r="AO12" s="48" t="s">
        <v>77</v>
      </c>
      <c r="AP12" s="16" t="s">
        <v>78</v>
      </c>
    </row>
    <row r="13">
      <c r="A13" s="29">
        <f t="shared" si="22"/>
        <v>11</v>
      </c>
      <c r="B13" s="30" t="s">
        <v>79</v>
      </c>
      <c r="C13" s="18"/>
      <c r="D13" s="17">
        <v>4.186E12</v>
      </c>
      <c r="E13" s="31">
        <v>5.0</v>
      </c>
      <c r="F13" s="32">
        <f t="shared" si="1"/>
        <v>0.03678522835</v>
      </c>
      <c r="G13" s="15"/>
      <c r="H13" s="20">
        <v>1.234E8</v>
      </c>
      <c r="I13" s="33">
        <f t="shared" si="2"/>
        <v>0.01507820137</v>
      </c>
      <c r="J13" s="34">
        <f t="shared" si="3"/>
        <v>33922.20421</v>
      </c>
      <c r="K13" s="33">
        <v>0.017</v>
      </c>
      <c r="L13" s="35">
        <f t="shared" si="4"/>
        <v>33345.52674</v>
      </c>
      <c r="M13" s="33">
        <v>0.0275</v>
      </c>
      <c r="N13" s="17">
        <v>1.75812E12</v>
      </c>
      <c r="O13" s="17">
        <f t="shared" si="5"/>
        <v>48348300000</v>
      </c>
      <c r="P13" s="17">
        <f t="shared" si="6"/>
        <v>1806468300000</v>
      </c>
      <c r="Q13" s="32">
        <f t="shared" si="7"/>
        <v>0.01155</v>
      </c>
      <c r="R13" s="33">
        <f t="shared" si="8"/>
        <v>0.43155</v>
      </c>
      <c r="S13" s="15"/>
      <c r="T13" s="17">
        <v>1.385E12</v>
      </c>
      <c r="U13" s="33">
        <f t="shared" si="9"/>
        <v>0.02231747208</v>
      </c>
      <c r="V13" s="33">
        <f t="shared" si="10"/>
        <v>0.3308647874</v>
      </c>
      <c r="W13" s="37">
        <v>-8.0E9</v>
      </c>
      <c r="X13" s="38">
        <f t="shared" si="11"/>
        <v>-0.001911132346</v>
      </c>
      <c r="Y13" s="17">
        <v>4.6046E11</v>
      </c>
      <c r="Z13" s="32">
        <f t="shared" si="12"/>
        <v>0.11</v>
      </c>
      <c r="AA13" s="39">
        <v>6.509999999999999E7</v>
      </c>
      <c r="AB13" s="40">
        <f t="shared" si="13"/>
        <v>0.5275526742</v>
      </c>
      <c r="AC13" s="41">
        <v>5.0232E11</v>
      </c>
      <c r="AD13" s="32">
        <f t="shared" si="14"/>
        <v>0.12</v>
      </c>
      <c r="AE13" s="34">
        <v>4.31158E11</v>
      </c>
      <c r="AF13" s="32">
        <f t="shared" si="15"/>
        <v>0.103</v>
      </c>
      <c r="AG13" s="34">
        <v>2.21858E11</v>
      </c>
      <c r="AH13" s="32">
        <f t="shared" si="16"/>
        <v>0.053</v>
      </c>
      <c r="AI13" s="42">
        <f t="shared" si="17"/>
        <v>0.409324096</v>
      </c>
      <c r="AJ13" s="43">
        <v>0.939</v>
      </c>
      <c r="AK13" s="43">
        <v>0.292</v>
      </c>
      <c r="AL13" s="44">
        <f t="shared" si="18"/>
        <v>0.647</v>
      </c>
      <c r="AM13" s="45">
        <f t="shared" si="19"/>
        <v>21574.5558</v>
      </c>
      <c r="AN13" s="46" t="s">
        <v>76</v>
      </c>
      <c r="AO13" s="48" t="s">
        <v>80</v>
      </c>
      <c r="AP13" s="16" t="s">
        <v>81</v>
      </c>
    </row>
    <row r="14">
      <c r="A14" s="29">
        <f t="shared" si="22"/>
        <v>12</v>
      </c>
      <c r="B14" s="30" t="s">
        <v>82</v>
      </c>
      <c r="C14" s="18"/>
      <c r="D14" s="17">
        <v>1.8E12</v>
      </c>
      <c r="E14" s="31">
        <v>12.0</v>
      </c>
      <c r="F14" s="32">
        <f t="shared" si="1"/>
        <v>0.01581782394</v>
      </c>
      <c r="G14" s="15"/>
      <c r="H14" s="20">
        <v>4.92E7</v>
      </c>
      <c r="I14" s="33">
        <f t="shared" si="2"/>
        <v>0.006011730205</v>
      </c>
      <c r="J14" s="34">
        <f t="shared" si="3"/>
        <v>36585.36585</v>
      </c>
      <c r="K14" s="33">
        <v>0.0277</v>
      </c>
      <c r="L14" s="35">
        <f t="shared" si="4"/>
        <v>35571.95122</v>
      </c>
      <c r="M14" s="33">
        <v>0.0215</v>
      </c>
      <c r="N14" s="17">
        <v>1.8792E12</v>
      </c>
      <c r="O14" s="17">
        <f t="shared" si="5"/>
        <v>40402800000</v>
      </c>
      <c r="P14" s="17">
        <f t="shared" si="6"/>
        <v>1919602800000</v>
      </c>
      <c r="Q14" s="32">
        <f t="shared" si="7"/>
        <v>0.022446</v>
      </c>
      <c r="R14" s="33">
        <f t="shared" si="8"/>
        <v>1.066446</v>
      </c>
      <c r="S14" s="15"/>
      <c r="T14" s="17">
        <v>1.168E12</v>
      </c>
      <c r="U14" s="33">
        <f t="shared" si="9"/>
        <v>0.01882079956</v>
      </c>
      <c r="V14" s="33">
        <f t="shared" si="10"/>
        <v>0.6488888889</v>
      </c>
      <c r="W14" s="49">
        <v>6.4E10</v>
      </c>
      <c r="X14" s="38">
        <f t="shared" si="11"/>
        <v>0.03555555556</v>
      </c>
      <c r="Y14" s="17">
        <v>1.872E11</v>
      </c>
      <c r="Z14" s="32">
        <f t="shared" si="12"/>
        <v>0.104</v>
      </c>
      <c r="AA14" s="39">
        <v>2.69E7</v>
      </c>
      <c r="AB14" s="40">
        <f t="shared" si="13"/>
        <v>0.5467479675</v>
      </c>
      <c r="AC14" s="41">
        <v>1.872E11</v>
      </c>
      <c r="AD14" s="32">
        <f t="shared" si="14"/>
        <v>0.104</v>
      </c>
      <c r="AE14" s="34">
        <v>3.528E11</v>
      </c>
      <c r="AF14" s="32">
        <f t="shared" si="15"/>
        <v>0.196</v>
      </c>
      <c r="AG14" s="34">
        <v>8.316E10</v>
      </c>
      <c r="AH14" s="32">
        <f t="shared" si="16"/>
        <v>0.0462</v>
      </c>
      <c r="AI14" s="42">
        <f t="shared" si="17"/>
        <v>0.4791273795</v>
      </c>
      <c r="AJ14" s="43">
        <v>0.918</v>
      </c>
      <c r="AK14" s="43">
        <v>0.312</v>
      </c>
      <c r="AL14" s="44">
        <f t="shared" si="18"/>
        <v>0.606</v>
      </c>
      <c r="AM14" s="45">
        <f t="shared" si="19"/>
        <v>21556.60244</v>
      </c>
      <c r="AN14" s="46" t="s">
        <v>76</v>
      </c>
      <c r="AO14" s="48" t="s">
        <v>83</v>
      </c>
      <c r="AP14" s="16" t="s">
        <v>84</v>
      </c>
    </row>
    <row r="15">
      <c r="A15" s="29">
        <v>13.0</v>
      </c>
      <c r="B15" s="30" t="s">
        <v>85</v>
      </c>
      <c r="C15" s="18"/>
      <c r="D15" s="17">
        <v>2.423E12</v>
      </c>
      <c r="E15" s="31">
        <v>8.0</v>
      </c>
      <c r="F15" s="32">
        <f t="shared" si="1"/>
        <v>0.02129254856</v>
      </c>
      <c r="G15" s="15"/>
      <c r="H15" s="20">
        <v>5.89E7</v>
      </c>
      <c r="I15" s="33">
        <f t="shared" si="2"/>
        <v>0.007196969697</v>
      </c>
      <c r="J15" s="34">
        <f t="shared" si="3"/>
        <v>41137.52122</v>
      </c>
      <c r="K15" s="33">
        <v>0.045</v>
      </c>
      <c r="L15" s="35">
        <f t="shared" si="4"/>
        <v>39286.33277</v>
      </c>
      <c r="M15" s="33">
        <v>0.028999999999999998</v>
      </c>
      <c r="N15" s="17">
        <v>3.278319E12</v>
      </c>
      <c r="O15" s="17">
        <f t="shared" si="5"/>
        <v>95071251000</v>
      </c>
      <c r="P15" s="17">
        <f t="shared" si="6"/>
        <v>3373390251000</v>
      </c>
      <c r="Q15" s="32">
        <f t="shared" si="7"/>
        <v>0.039237</v>
      </c>
      <c r="R15" s="33">
        <f t="shared" si="8"/>
        <v>1.392237</v>
      </c>
      <c r="S15" s="15"/>
      <c r="T15" s="17">
        <v>1.559E12</v>
      </c>
      <c r="U15" s="33">
        <f t="shared" si="9"/>
        <v>0.02512125558</v>
      </c>
      <c r="V15" s="33">
        <f t="shared" si="10"/>
        <v>0.6434172513</v>
      </c>
      <c r="W15" s="49">
        <v>1.866E11</v>
      </c>
      <c r="X15" s="38">
        <f t="shared" si="11"/>
        <v>0.07701196863</v>
      </c>
      <c r="Y15" s="17">
        <v>4.3614E11</v>
      </c>
      <c r="Z15" s="32">
        <f t="shared" si="12"/>
        <v>0.18</v>
      </c>
      <c r="AA15" s="39">
        <v>2.6E7</v>
      </c>
      <c r="AB15" s="40">
        <f t="shared" si="13"/>
        <v>0.441426146</v>
      </c>
      <c r="AC15" s="41">
        <v>1.91417E11</v>
      </c>
      <c r="AD15" s="32">
        <f t="shared" si="14"/>
        <v>0.079</v>
      </c>
      <c r="AE15" s="34">
        <v>2.1807E11</v>
      </c>
      <c r="AF15" s="32">
        <f t="shared" si="15"/>
        <v>0.09</v>
      </c>
      <c r="AG15" s="34">
        <v>9.692E10</v>
      </c>
      <c r="AH15" s="32">
        <f t="shared" si="16"/>
        <v>0.04</v>
      </c>
      <c r="AI15" s="42">
        <f t="shared" si="17"/>
        <v>0.4480675172</v>
      </c>
      <c r="AJ15" s="43">
        <v>0.915</v>
      </c>
      <c r="AK15" s="43">
        <v>0.325</v>
      </c>
      <c r="AL15" s="44">
        <f t="shared" si="18"/>
        <v>0.59</v>
      </c>
      <c r="AM15" s="45">
        <f t="shared" si="19"/>
        <v>23178.93633</v>
      </c>
      <c r="AN15" s="46" t="s">
        <v>76</v>
      </c>
      <c r="AO15" s="48" t="s">
        <v>86</v>
      </c>
      <c r="AP15" s="16" t="s">
        <v>87</v>
      </c>
    </row>
    <row r="16">
      <c r="A16" s="29">
        <f t="shared" ref="A16:A18" si="23">A15+1</f>
        <v>14</v>
      </c>
      <c r="B16" s="30" t="s">
        <v>88</v>
      </c>
      <c r="C16" s="18"/>
      <c r="D16" s="17">
        <v>3.211E12</v>
      </c>
      <c r="E16" s="31">
        <v>7.0</v>
      </c>
      <c r="F16" s="32">
        <f t="shared" si="1"/>
        <v>0.02821724038</v>
      </c>
      <c r="G16" s="15"/>
      <c r="H16" s="20">
        <v>6.86E7</v>
      </c>
      <c r="I16" s="33">
        <f t="shared" si="2"/>
        <v>0.008382209189</v>
      </c>
      <c r="J16" s="34">
        <f t="shared" si="3"/>
        <v>46807.58017</v>
      </c>
      <c r="K16" s="33">
        <v>0.02</v>
      </c>
      <c r="L16" s="35">
        <f t="shared" si="4"/>
        <v>45871.42857</v>
      </c>
      <c r="M16" s="33">
        <v>0.0215</v>
      </c>
      <c r="N16" s="17">
        <v>3.62843E12</v>
      </c>
      <c r="O16" s="17">
        <f t="shared" si="5"/>
        <v>78011245000</v>
      </c>
      <c r="P16" s="17">
        <f t="shared" si="6"/>
        <v>3706441245000</v>
      </c>
      <c r="Q16" s="32">
        <f t="shared" si="7"/>
        <v>0.024295</v>
      </c>
      <c r="R16" s="33">
        <f t="shared" si="8"/>
        <v>1.154295</v>
      </c>
      <c r="S16" s="15"/>
      <c r="T16" s="17">
        <v>1.996E12</v>
      </c>
      <c r="U16" s="33">
        <f t="shared" si="9"/>
        <v>0.03216294172</v>
      </c>
      <c r="V16" s="33">
        <f t="shared" si="10"/>
        <v>0.6216132046</v>
      </c>
      <c r="W16" s="37">
        <v>-1.13E11</v>
      </c>
      <c r="X16" s="38">
        <f t="shared" si="11"/>
        <v>-0.03519152912</v>
      </c>
      <c r="Y16" s="17">
        <v>6.422E11</v>
      </c>
      <c r="Z16" s="32">
        <f t="shared" si="12"/>
        <v>0.2</v>
      </c>
      <c r="AA16" s="39">
        <v>3.82E7</v>
      </c>
      <c r="AB16" s="40">
        <f t="shared" si="13"/>
        <v>0.556851312</v>
      </c>
      <c r="AC16" s="41">
        <v>3.88531E11</v>
      </c>
      <c r="AD16" s="32">
        <f t="shared" si="14"/>
        <v>0.121</v>
      </c>
      <c r="AE16" s="34">
        <v>3.211E11</v>
      </c>
      <c r="AF16" s="32">
        <f t="shared" si="15"/>
        <v>0.1</v>
      </c>
      <c r="AG16" s="34">
        <v>1.73394E11</v>
      </c>
      <c r="AH16" s="32">
        <f t="shared" si="16"/>
        <v>0.054</v>
      </c>
      <c r="AI16" s="42">
        <f t="shared" si="17"/>
        <v>0.4437307113</v>
      </c>
      <c r="AJ16" s="43">
        <v>0.92</v>
      </c>
      <c r="AK16" s="43">
        <v>0.298</v>
      </c>
      <c r="AL16" s="44">
        <f t="shared" si="18"/>
        <v>0.622</v>
      </c>
      <c r="AM16" s="45">
        <f t="shared" si="19"/>
        <v>28532.02857</v>
      </c>
      <c r="AN16" s="46" t="s">
        <v>89</v>
      </c>
      <c r="AO16" s="48" t="s">
        <v>90</v>
      </c>
      <c r="AP16" s="16" t="s">
        <v>91</v>
      </c>
    </row>
    <row r="17">
      <c r="A17" s="29">
        <f t="shared" si="23"/>
        <v>15</v>
      </c>
      <c r="B17" s="50" t="s">
        <v>92</v>
      </c>
      <c r="C17" s="18"/>
      <c r="D17" s="17">
        <v>3.839E12</v>
      </c>
      <c r="E17" s="31">
        <v>6.0</v>
      </c>
      <c r="F17" s="32">
        <f t="shared" si="1"/>
        <v>0.0337359034</v>
      </c>
      <c r="G17" s="15"/>
      <c r="H17" s="20">
        <v>6.83E7</v>
      </c>
      <c r="I17" s="33">
        <f t="shared" si="2"/>
        <v>0.008345552297</v>
      </c>
      <c r="J17" s="34">
        <f t="shared" si="3"/>
        <v>56207.9063</v>
      </c>
      <c r="K17" s="33">
        <v>0.034</v>
      </c>
      <c r="L17" s="35">
        <f t="shared" si="4"/>
        <v>54296.83748</v>
      </c>
      <c r="M17" s="33">
        <v>0.0425</v>
      </c>
      <c r="N17" s="17">
        <v>3.68544E12</v>
      </c>
      <c r="O17" s="17">
        <f t="shared" si="5"/>
        <v>156631200000</v>
      </c>
      <c r="P17" s="17">
        <f t="shared" si="6"/>
        <v>3842071200000</v>
      </c>
      <c r="Q17" s="32">
        <f t="shared" si="7"/>
        <v>0.0408</v>
      </c>
      <c r="R17" s="33">
        <f t="shared" si="8"/>
        <v>1.0008</v>
      </c>
      <c r="S17" s="15"/>
      <c r="T17" s="17">
        <v>2.452353E12</v>
      </c>
      <c r="U17" s="33">
        <f t="shared" si="9"/>
        <v>0.03951647626</v>
      </c>
      <c r="V17" s="33">
        <f t="shared" si="10"/>
        <v>0.6387999479</v>
      </c>
      <c r="W17" s="37">
        <v>-4.4E10</v>
      </c>
      <c r="X17" s="38">
        <f t="shared" si="11"/>
        <v>-0.01146131805</v>
      </c>
      <c r="Y17" s="17">
        <v>6.9102E11</v>
      </c>
      <c r="Z17" s="32">
        <f t="shared" si="12"/>
        <v>0.18</v>
      </c>
      <c r="AA17" s="39">
        <v>2.7E7</v>
      </c>
      <c r="AB17" s="40">
        <f t="shared" si="13"/>
        <v>0.3953147877</v>
      </c>
      <c r="AC17" s="41">
        <v>4.26129E11</v>
      </c>
      <c r="AD17" s="32">
        <f t="shared" si="14"/>
        <v>0.111</v>
      </c>
      <c r="AE17" s="34">
        <v>2.6873E11</v>
      </c>
      <c r="AF17" s="32">
        <f t="shared" si="15"/>
        <v>0.07</v>
      </c>
      <c r="AG17" s="34">
        <v>1.57399E11</v>
      </c>
      <c r="AH17" s="32">
        <f t="shared" si="16"/>
        <v>0.041</v>
      </c>
      <c r="AI17" s="42">
        <f t="shared" si="17"/>
        <v>0.3834745853</v>
      </c>
      <c r="AJ17" s="43">
        <v>0.946</v>
      </c>
      <c r="AK17" s="43">
        <v>0.354</v>
      </c>
      <c r="AL17" s="44">
        <f t="shared" si="18"/>
        <v>0.592</v>
      </c>
      <c r="AM17" s="45">
        <f t="shared" si="19"/>
        <v>32143.72779</v>
      </c>
      <c r="AN17" s="46" t="s">
        <v>93</v>
      </c>
      <c r="AO17" s="48" t="s">
        <v>94</v>
      </c>
      <c r="AP17" s="16" t="s">
        <v>95</v>
      </c>
    </row>
    <row r="18">
      <c r="A18" s="29">
        <f t="shared" si="23"/>
        <v>16</v>
      </c>
      <c r="B18" s="30" t="s">
        <v>96</v>
      </c>
      <c r="C18" s="18"/>
      <c r="D18" s="17">
        <v>2.241253E12</v>
      </c>
      <c r="E18" s="31">
        <v>9.0</v>
      </c>
      <c r="F18" s="32">
        <f t="shared" si="1"/>
        <v>0.01969541409</v>
      </c>
      <c r="G18" s="15"/>
      <c r="H18" s="20">
        <v>4.2E7</v>
      </c>
      <c r="I18" s="33">
        <f t="shared" si="2"/>
        <v>0.005131964809</v>
      </c>
      <c r="J18" s="34">
        <f t="shared" si="3"/>
        <v>53363.16667</v>
      </c>
      <c r="K18" s="33">
        <v>0.017</v>
      </c>
      <c r="L18" s="35">
        <f t="shared" si="4"/>
        <v>52455.99283</v>
      </c>
      <c r="M18" s="33">
        <v>0.0275</v>
      </c>
      <c r="N18" s="17">
        <v>9.413263E11</v>
      </c>
      <c r="O18" s="17">
        <f t="shared" si="5"/>
        <v>25886473250</v>
      </c>
      <c r="P18" s="17">
        <f t="shared" si="6"/>
        <v>967212773250</v>
      </c>
      <c r="Q18" s="32">
        <f t="shared" si="7"/>
        <v>0.01155000049</v>
      </c>
      <c r="R18" s="33">
        <f t="shared" si="8"/>
        <v>0.4315500183</v>
      </c>
      <c r="S18" s="15"/>
      <c r="T18" s="17">
        <v>1.385E12</v>
      </c>
      <c r="U18" s="33">
        <f t="shared" si="9"/>
        <v>0.02231747208</v>
      </c>
      <c r="V18" s="33">
        <f t="shared" si="10"/>
        <v>0.6179579012</v>
      </c>
      <c r="W18" s="37">
        <v>-8.0E9</v>
      </c>
      <c r="X18" s="38">
        <f t="shared" si="11"/>
        <v>-0.00356943192</v>
      </c>
      <c r="Y18" s="17">
        <v>2.913629E11</v>
      </c>
      <c r="Z18" s="32">
        <f t="shared" si="12"/>
        <v>0.1300000045</v>
      </c>
      <c r="AA18" s="39">
        <v>1.5E7</v>
      </c>
      <c r="AB18" s="40">
        <f t="shared" si="13"/>
        <v>0.3571428571</v>
      </c>
      <c r="AC18" s="41">
        <v>2.6895040000000003E11</v>
      </c>
      <c r="AD18" s="32">
        <f t="shared" si="14"/>
        <v>0.1200000178</v>
      </c>
      <c r="AE18" s="34">
        <v>2.30849E11</v>
      </c>
      <c r="AF18" s="32">
        <f t="shared" si="15"/>
        <v>0.1029999737</v>
      </c>
      <c r="AG18" s="34">
        <v>1.18786E11</v>
      </c>
      <c r="AH18" s="32">
        <f t="shared" si="16"/>
        <v>0.05299981751</v>
      </c>
      <c r="AI18" s="42">
        <f t="shared" si="17"/>
        <v>0.4105757952</v>
      </c>
      <c r="AJ18" s="43">
        <v>0.939</v>
      </c>
      <c r="AK18" s="43">
        <v>0.292</v>
      </c>
      <c r="AL18" s="44">
        <f t="shared" si="18"/>
        <v>0.647</v>
      </c>
      <c r="AM18" s="45">
        <f t="shared" si="19"/>
        <v>33939.02736</v>
      </c>
      <c r="AN18" s="46" t="s">
        <v>93</v>
      </c>
      <c r="AO18" s="48" t="s">
        <v>97</v>
      </c>
      <c r="AP18" s="16" t="s">
        <v>98</v>
      </c>
    </row>
    <row r="19">
      <c r="A19" s="29">
        <v>17.0</v>
      </c>
      <c r="B19" s="30" t="s">
        <v>99</v>
      </c>
      <c r="C19" s="18"/>
      <c r="D19" s="17">
        <v>4.75E12</v>
      </c>
      <c r="E19" s="31">
        <v>3.0</v>
      </c>
      <c r="F19" s="32">
        <f t="shared" si="1"/>
        <v>0.04174147985</v>
      </c>
      <c r="G19" s="15"/>
      <c r="H19" s="20">
        <v>8.36E7</v>
      </c>
      <c r="I19" s="33">
        <f t="shared" si="2"/>
        <v>0.01021505376</v>
      </c>
      <c r="J19" s="34">
        <f t="shared" si="3"/>
        <v>56818.18182</v>
      </c>
      <c r="K19" s="33">
        <v>0.02</v>
      </c>
      <c r="L19" s="35">
        <f t="shared" si="4"/>
        <v>55681.81818</v>
      </c>
      <c r="M19" s="33">
        <v>0.0215</v>
      </c>
      <c r="N19" s="17">
        <v>2.964E12</v>
      </c>
      <c r="O19" s="17">
        <f t="shared" si="5"/>
        <v>63726000000</v>
      </c>
      <c r="P19" s="17">
        <f t="shared" si="6"/>
        <v>3027726000000</v>
      </c>
      <c r="Q19" s="32">
        <f t="shared" si="7"/>
        <v>0.013416</v>
      </c>
      <c r="R19" s="33">
        <f t="shared" si="8"/>
        <v>0.637416</v>
      </c>
      <c r="S19" s="15"/>
      <c r="T19" s="17">
        <v>3.978E12</v>
      </c>
      <c r="U19" s="33">
        <f t="shared" si="9"/>
        <v>0.06410029166</v>
      </c>
      <c r="V19" s="33">
        <f t="shared" si="10"/>
        <v>0.8374736842</v>
      </c>
      <c r="W19" s="49">
        <v>2.82E11</v>
      </c>
      <c r="X19" s="38">
        <f t="shared" si="11"/>
        <v>0.05936842105</v>
      </c>
      <c r="Y19" s="17">
        <v>9.5E11</v>
      </c>
      <c r="Z19" s="32">
        <f t="shared" si="12"/>
        <v>0.2</v>
      </c>
      <c r="AA19" s="39">
        <v>4.31E7</v>
      </c>
      <c r="AB19" s="40">
        <f t="shared" si="13"/>
        <v>0.5155502392</v>
      </c>
      <c r="AC19" s="41">
        <v>6.08E11</v>
      </c>
      <c r="AD19" s="32">
        <f t="shared" si="14"/>
        <v>0.128</v>
      </c>
      <c r="AE19" s="34">
        <v>3.8E11</v>
      </c>
      <c r="AF19" s="32">
        <f t="shared" si="15"/>
        <v>0.08</v>
      </c>
      <c r="AG19" s="34">
        <v>2.1375E11</v>
      </c>
      <c r="AH19" s="32">
        <f t="shared" si="16"/>
        <v>0.045</v>
      </c>
      <c r="AI19" s="42">
        <f t="shared" si="17"/>
        <v>0.5406939009</v>
      </c>
      <c r="AJ19" s="43">
        <v>0.959</v>
      </c>
      <c r="AK19" s="43">
        <v>0.294</v>
      </c>
      <c r="AL19" s="44">
        <f t="shared" si="18"/>
        <v>0.665</v>
      </c>
      <c r="AM19" s="45">
        <f t="shared" si="19"/>
        <v>37028.40909</v>
      </c>
      <c r="AN19" s="46" t="s">
        <v>100</v>
      </c>
      <c r="AO19" s="48" t="s">
        <v>101</v>
      </c>
      <c r="AP19" s="16" t="s">
        <v>102</v>
      </c>
    </row>
    <row r="20">
      <c r="A20" s="29">
        <f t="shared" ref="A20:A22" si="24">A19+1</f>
        <v>18</v>
      </c>
      <c r="B20" s="30" t="s">
        <v>103</v>
      </c>
      <c r="C20" s="18"/>
      <c r="D20" s="17">
        <v>1.772E12</v>
      </c>
      <c r="E20" s="31">
        <v>14.0</v>
      </c>
      <c r="F20" s="32">
        <f t="shared" si="1"/>
        <v>0.0155717689</v>
      </c>
      <c r="G20" s="15"/>
      <c r="H20" s="20">
        <v>2.79E7</v>
      </c>
      <c r="I20" s="33">
        <f t="shared" si="2"/>
        <v>0.003409090909</v>
      </c>
      <c r="J20" s="34">
        <f t="shared" si="3"/>
        <v>63512.5448</v>
      </c>
      <c r="K20" s="33">
        <v>0.024</v>
      </c>
      <c r="L20" s="35">
        <f t="shared" si="4"/>
        <v>61988.24373</v>
      </c>
      <c r="M20" s="33">
        <v>0.0385</v>
      </c>
      <c r="N20" s="17">
        <v>8.73596E11</v>
      </c>
      <c r="O20" s="17">
        <f t="shared" si="5"/>
        <v>33633446000</v>
      </c>
      <c r="P20" s="17">
        <f t="shared" si="6"/>
        <v>907229446000</v>
      </c>
      <c r="Q20" s="32">
        <f t="shared" si="7"/>
        <v>0.0189805</v>
      </c>
      <c r="R20" s="33">
        <f t="shared" si="8"/>
        <v>0.5119805</v>
      </c>
      <c r="S20" s="15"/>
      <c r="T20" s="17">
        <v>8.04E11</v>
      </c>
      <c r="U20" s="33">
        <f t="shared" si="9"/>
        <v>0.0129554134</v>
      </c>
      <c r="V20" s="33">
        <f t="shared" si="10"/>
        <v>0.453724605</v>
      </c>
      <c r="W20" s="49">
        <v>2.0E10</v>
      </c>
      <c r="X20" s="38">
        <f t="shared" si="11"/>
        <v>0.01128668172</v>
      </c>
      <c r="Y20" s="17">
        <v>1.31128E11</v>
      </c>
      <c r="Z20" s="32">
        <f t="shared" si="12"/>
        <v>0.074</v>
      </c>
      <c r="AA20" s="39">
        <v>1.08E7</v>
      </c>
      <c r="AB20" s="40">
        <f t="shared" si="13"/>
        <v>0.3870967742</v>
      </c>
      <c r="AC20" s="41">
        <v>1.75428E11</v>
      </c>
      <c r="AD20" s="32">
        <f t="shared" si="14"/>
        <v>0.099</v>
      </c>
      <c r="AE20" s="34">
        <v>1.772E11</v>
      </c>
      <c r="AF20" s="32">
        <f t="shared" si="15"/>
        <v>0.1</v>
      </c>
      <c r="AG20" s="34">
        <v>1.02776E11</v>
      </c>
      <c r="AH20" s="32">
        <f t="shared" si="16"/>
        <v>0.058</v>
      </c>
      <c r="AI20" s="42">
        <f t="shared" si="17"/>
        <v>0.3388779506</v>
      </c>
      <c r="AJ20" s="43">
        <v>0.958</v>
      </c>
      <c r="AK20" s="43">
        <v>0.324</v>
      </c>
      <c r="AL20" s="44">
        <f t="shared" si="18"/>
        <v>0.634</v>
      </c>
      <c r="AM20" s="45">
        <f t="shared" si="19"/>
        <v>39300.54652</v>
      </c>
      <c r="AN20" s="46" t="s">
        <v>100</v>
      </c>
      <c r="AO20" s="48" t="s">
        <v>104</v>
      </c>
      <c r="AP20" s="16" t="s">
        <v>105</v>
      </c>
    </row>
    <row r="21">
      <c r="A21" s="29">
        <f t="shared" si="24"/>
        <v>19</v>
      </c>
      <c r="B21" s="30" t="s">
        <v>106</v>
      </c>
      <c r="C21" s="18"/>
      <c r="D21" s="17">
        <v>1.272E12</v>
      </c>
      <c r="E21" s="31">
        <v>18.0</v>
      </c>
      <c r="F21" s="32">
        <f t="shared" si="1"/>
        <v>0.01117792892</v>
      </c>
      <c r="G21" s="15"/>
      <c r="H21" s="20">
        <v>1.84E7</v>
      </c>
      <c r="I21" s="33">
        <f t="shared" si="2"/>
        <v>0.002248289345</v>
      </c>
      <c r="J21" s="34">
        <f t="shared" si="3"/>
        <v>69130.43478</v>
      </c>
      <c r="K21" s="33">
        <v>0.031</v>
      </c>
      <c r="L21" s="35">
        <f t="shared" si="4"/>
        <v>66987.3913</v>
      </c>
      <c r="M21" s="33">
        <v>0.024</v>
      </c>
      <c r="N21" s="17">
        <v>5.50776E11</v>
      </c>
      <c r="O21" s="17">
        <f t="shared" si="5"/>
        <v>13218624000</v>
      </c>
      <c r="P21" s="17">
        <f t="shared" si="6"/>
        <v>563994624000</v>
      </c>
      <c r="Q21" s="32">
        <f t="shared" si="7"/>
        <v>0.010392</v>
      </c>
      <c r="R21" s="33">
        <f t="shared" si="8"/>
        <v>0.443392</v>
      </c>
      <c r="S21" s="15"/>
      <c r="T21" s="17">
        <v>1.357E12</v>
      </c>
      <c r="U21" s="33">
        <f t="shared" si="9"/>
        <v>0.02186628853</v>
      </c>
      <c r="V21" s="33">
        <f t="shared" si="10"/>
        <v>1.066823899</v>
      </c>
      <c r="W21" s="49">
        <v>8.69E10</v>
      </c>
      <c r="X21" s="38">
        <f t="shared" si="11"/>
        <v>0.06831761006</v>
      </c>
      <c r="Y21" s="17">
        <v>2.2896E11</v>
      </c>
      <c r="Z21" s="32">
        <f t="shared" si="12"/>
        <v>0.18</v>
      </c>
      <c r="AA21" s="39">
        <v>8300000.000000001</v>
      </c>
      <c r="AB21" s="40">
        <f t="shared" si="13"/>
        <v>0.4510869565</v>
      </c>
      <c r="AC21" s="41">
        <v>1.272E11</v>
      </c>
      <c r="AD21" s="32">
        <f t="shared" si="14"/>
        <v>0.1</v>
      </c>
      <c r="AE21" s="34">
        <v>1.272E11</v>
      </c>
      <c r="AF21" s="32">
        <f t="shared" si="15"/>
        <v>0.1</v>
      </c>
      <c r="AG21" s="34">
        <v>6.996E10</v>
      </c>
      <c r="AH21" s="32">
        <f t="shared" si="16"/>
        <v>0.055</v>
      </c>
      <c r="AI21" s="42">
        <f t="shared" si="17"/>
        <v>0.504103539</v>
      </c>
      <c r="AJ21" s="43">
        <v>0.955</v>
      </c>
      <c r="AK21" s="43">
        <v>0.264</v>
      </c>
      <c r="AL21" s="44">
        <f t="shared" si="18"/>
        <v>0.691</v>
      </c>
      <c r="AM21" s="45">
        <f t="shared" si="19"/>
        <v>46288.28739</v>
      </c>
      <c r="AN21" s="46" t="s">
        <v>44</v>
      </c>
      <c r="AO21" s="48" t="s">
        <v>107</v>
      </c>
      <c r="AP21" s="16" t="s">
        <v>108</v>
      </c>
    </row>
    <row r="22">
      <c r="A22" s="29">
        <f t="shared" si="24"/>
        <v>20</v>
      </c>
      <c r="B22" s="30" t="s">
        <v>109</v>
      </c>
      <c r="C22" s="18"/>
      <c r="D22" s="17">
        <v>9.47E11</v>
      </c>
      <c r="E22" s="31">
        <v>20.0</v>
      </c>
      <c r="F22" s="32">
        <f t="shared" si="1"/>
        <v>0.00832193293</v>
      </c>
      <c r="G22" s="15"/>
      <c r="H22" s="20">
        <v>9100000.0</v>
      </c>
      <c r="I22" s="33">
        <f t="shared" si="2"/>
        <v>0.001111925709</v>
      </c>
      <c r="J22" s="34">
        <f t="shared" si="3"/>
        <v>104065.9341</v>
      </c>
      <c r="K22" s="33">
        <v>0.0</v>
      </c>
      <c r="L22" s="35">
        <f t="shared" si="4"/>
        <v>104065.9341</v>
      </c>
      <c r="M22" s="33">
        <v>0.0</v>
      </c>
      <c r="N22" s="17">
        <v>3.58913E11</v>
      </c>
      <c r="O22" s="17">
        <f t="shared" si="5"/>
        <v>0</v>
      </c>
      <c r="P22" s="17">
        <f t="shared" si="6"/>
        <v>358913000000</v>
      </c>
      <c r="Q22" s="32">
        <f t="shared" si="7"/>
        <v>0</v>
      </c>
      <c r="R22" s="33">
        <f t="shared" si="8"/>
        <v>0.379</v>
      </c>
      <c r="S22" s="15"/>
      <c r="T22" s="17">
        <v>8.182E11</v>
      </c>
      <c r="U22" s="33">
        <f t="shared" si="9"/>
        <v>0.01318422791</v>
      </c>
      <c r="V22" s="33">
        <f t="shared" si="10"/>
        <v>0.8639915523</v>
      </c>
      <c r="W22" s="49">
        <v>7.548E10</v>
      </c>
      <c r="X22" s="38">
        <f t="shared" si="11"/>
        <v>0.07970432946</v>
      </c>
      <c r="Y22" s="17">
        <v>1.5152E11</v>
      </c>
      <c r="Z22" s="32">
        <f t="shared" si="12"/>
        <v>0.16</v>
      </c>
      <c r="AA22" s="39">
        <v>4800000.0</v>
      </c>
      <c r="AB22" s="40">
        <f t="shared" si="13"/>
        <v>0.5274725275</v>
      </c>
      <c r="AC22" s="41">
        <v>1.11746E11</v>
      </c>
      <c r="AD22" s="32">
        <f t="shared" si="14"/>
        <v>0.118</v>
      </c>
      <c r="AE22" s="34">
        <v>9.7541E10</v>
      </c>
      <c r="AF22" s="32">
        <f t="shared" si="15"/>
        <v>0.103</v>
      </c>
      <c r="AG22" s="34">
        <v>5.1138E10</v>
      </c>
      <c r="AH22" s="32">
        <f t="shared" si="16"/>
        <v>0.054</v>
      </c>
      <c r="AI22" s="42">
        <f t="shared" si="17"/>
        <v>0.5230262624</v>
      </c>
      <c r="AJ22" s="43">
        <v>0.97</v>
      </c>
      <c r="AK22" s="43">
        <v>0.315</v>
      </c>
      <c r="AL22" s="44">
        <f t="shared" si="18"/>
        <v>0.655</v>
      </c>
      <c r="AM22" s="45">
        <f t="shared" si="19"/>
        <v>68163.18681</v>
      </c>
      <c r="AN22" s="46" t="s">
        <v>110</v>
      </c>
      <c r="AO22" s="48" t="s">
        <v>111</v>
      </c>
      <c r="AP22" s="16" t="s">
        <v>112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12" max="12" width="237.75"/>
  </cols>
  <sheetData>
    <row r="1">
      <c r="A1" s="51" t="s">
        <v>113</v>
      </c>
      <c r="B1" s="51" t="s">
        <v>114</v>
      </c>
      <c r="C1" s="51" t="s">
        <v>115</v>
      </c>
      <c r="D1" s="51" t="s">
        <v>116</v>
      </c>
      <c r="E1" s="51" t="s">
        <v>117</v>
      </c>
      <c r="F1" s="51" t="s">
        <v>118</v>
      </c>
      <c r="G1" s="51" t="s">
        <v>119</v>
      </c>
      <c r="H1" s="51" t="s">
        <v>120</v>
      </c>
      <c r="I1" s="51" t="s">
        <v>121</v>
      </c>
      <c r="J1" s="51" t="s">
        <v>122</v>
      </c>
      <c r="K1" s="51" t="s">
        <v>123</v>
      </c>
      <c r="L1" s="51" t="s">
        <v>41</v>
      </c>
    </row>
    <row r="2">
      <c r="A2" s="51" t="s">
        <v>42</v>
      </c>
      <c r="B2" s="52">
        <v>8184.0</v>
      </c>
      <c r="C2" s="51">
        <v>100.0</v>
      </c>
      <c r="D2" s="53">
        <v>1.13795678E8</v>
      </c>
      <c r="E2" s="51">
        <v>100.0</v>
      </c>
      <c r="G2" s="53">
        <v>13905.0</v>
      </c>
      <c r="H2" s="51">
        <v>100.0</v>
      </c>
    </row>
    <row r="3">
      <c r="A3" s="51" t="s">
        <v>43</v>
      </c>
      <c r="B3" s="51">
        <v>338.0</v>
      </c>
      <c r="C3" s="51">
        <v>4.1</v>
      </c>
      <c r="D3" s="53">
        <v>3.0507217E7</v>
      </c>
      <c r="E3" s="51">
        <v>26.81</v>
      </c>
      <c r="F3" s="51">
        <v>1.0</v>
      </c>
      <c r="G3" s="53">
        <v>90258.0</v>
      </c>
      <c r="H3" s="51">
        <v>11.3</v>
      </c>
      <c r="I3" s="51">
        <v>0.65</v>
      </c>
      <c r="J3" s="51" t="s">
        <v>44</v>
      </c>
      <c r="K3" s="51" t="s">
        <v>45</v>
      </c>
      <c r="L3" s="51" t="s">
        <v>46</v>
      </c>
    </row>
    <row r="4">
      <c r="A4" s="51" t="s">
        <v>96</v>
      </c>
      <c r="B4" s="51">
        <v>42.0</v>
      </c>
      <c r="C4" s="51">
        <v>0.5</v>
      </c>
      <c r="D4" s="53">
        <v>2241253.0</v>
      </c>
      <c r="E4" s="51">
        <v>1.97</v>
      </c>
      <c r="F4" s="51">
        <v>9.0</v>
      </c>
      <c r="G4" s="53">
        <v>53363.0</v>
      </c>
      <c r="H4" s="51">
        <v>6.7</v>
      </c>
      <c r="I4" s="51">
        <v>0.41</v>
      </c>
      <c r="J4" s="51" t="s">
        <v>93</v>
      </c>
      <c r="K4" s="51" t="s">
        <v>97</v>
      </c>
      <c r="L4" s="51" t="s">
        <v>98</v>
      </c>
    </row>
    <row r="5">
      <c r="A5" s="51" t="s">
        <v>64</v>
      </c>
      <c r="B5" s="52">
        <v>1408.0</v>
      </c>
      <c r="C5" s="51">
        <v>17.2</v>
      </c>
      <c r="D5" s="53">
        <v>1.9232E7</v>
      </c>
      <c r="E5" s="51">
        <v>16.9</v>
      </c>
      <c r="F5" s="51">
        <v>2.0</v>
      </c>
      <c r="G5" s="53">
        <v>13659.0</v>
      </c>
      <c r="H5" s="51">
        <v>1.7</v>
      </c>
      <c r="I5" s="51">
        <v>0.73</v>
      </c>
      <c r="J5" s="51" t="s">
        <v>65</v>
      </c>
      <c r="K5" s="51" t="s">
        <v>66</v>
      </c>
      <c r="L5" s="51" t="s">
        <v>67</v>
      </c>
    </row>
    <row r="6">
      <c r="A6" s="51" t="s">
        <v>99</v>
      </c>
      <c r="B6" s="51">
        <v>83.6</v>
      </c>
      <c r="C6" s="51">
        <v>1.0</v>
      </c>
      <c r="D6" s="53">
        <v>4750000.0</v>
      </c>
      <c r="E6" s="51">
        <v>4.17</v>
      </c>
      <c r="F6" s="51">
        <v>3.0</v>
      </c>
      <c r="G6" s="53">
        <v>56818.0</v>
      </c>
      <c r="H6" s="51">
        <v>7.1</v>
      </c>
      <c r="I6" s="51">
        <v>0.54</v>
      </c>
      <c r="J6" s="51" t="s">
        <v>100</v>
      </c>
      <c r="K6" s="51" t="s">
        <v>101</v>
      </c>
      <c r="L6" s="51" t="s">
        <v>102</v>
      </c>
    </row>
    <row r="7">
      <c r="A7" s="51" t="s">
        <v>47</v>
      </c>
      <c r="B7" s="52">
        <v>1425.0</v>
      </c>
      <c r="C7" s="51">
        <v>17.4</v>
      </c>
      <c r="D7" s="53">
        <v>4187017.0</v>
      </c>
      <c r="E7" s="51">
        <v>3.68</v>
      </c>
      <c r="F7" s="51">
        <v>4.0</v>
      </c>
      <c r="G7" s="53">
        <v>2938.0</v>
      </c>
      <c r="H7" s="51">
        <v>0.4</v>
      </c>
      <c r="I7" s="51">
        <v>0.17</v>
      </c>
      <c r="J7" s="51" t="s">
        <v>48</v>
      </c>
      <c r="K7" s="51" t="s">
        <v>49</v>
      </c>
      <c r="L7" s="51" t="s">
        <v>50</v>
      </c>
    </row>
    <row r="8">
      <c r="A8" s="51" t="s">
        <v>79</v>
      </c>
      <c r="B8" s="51">
        <v>123.4</v>
      </c>
      <c r="C8" s="51">
        <v>1.5</v>
      </c>
      <c r="D8" s="53">
        <v>4186000.0</v>
      </c>
      <c r="E8" s="51">
        <v>3.68</v>
      </c>
      <c r="F8" s="51">
        <v>5.0</v>
      </c>
      <c r="G8" s="53">
        <v>33922.0</v>
      </c>
      <c r="H8" s="51">
        <v>4.3</v>
      </c>
      <c r="I8" s="51">
        <v>0.41</v>
      </c>
      <c r="J8" s="51" t="s">
        <v>76</v>
      </c>
      <c r="K8" s="51" t="s">
        <v>80</v>
      </c>
      <c r="L8" s="51" t="s">
        <v>81</v>
      </c>
    </row>
    <row r="9">
      <c r="A9" s="51" t="s">
        <v>92</v>
      </c>
      <c r="B9" s="51">
        <v>68.3</v>
      </c>
      <c r="C9" s="51">
        <v>0.8</v>
      </c>
      <c r="D9" s="53">
        <v>3839000.0</v>
      </c>
      <c r="E9" s="51">
        <v>3.37</v>
      </c>
      <c r="F9" s="51">
        <v>6.0</v>
      </c>
      <c r="G9" s="53">
        <v>56208.0</v>
      </c>
      <c r="H9" s="51">
        <v>7.1</v>
      </c>
      <c r="I9" s="51">
        <v>0.38</v>
      </c>
      <c r="J9" s="51" t="s">
        <v>100</v>
      </c>
      <c r="K9" s="51" t="s">
        <v>124</v>
      </c>
      <c r="L9" s="51" t="s">
        <v>95</v>
      </c>
    </row>
    <row r="10">
      <c r="A10" s="51" t="s">
        <v>88</v>
      </c>
      <c r="B10" s="51">
        <v>68.6</v>
      </c>
      <c r="C10" s="51">
        <v>0.8</v>
      </c>
      <c r="D10" s="53">
        <v>3211000.0</v>
      </c>
      <c r="E10" s="51">
        <v>2.82</v>
      </c>
      <c r="F10" s="51">
        <v>7.0</v>
      </c>
      <c r="G10" s="53">
        <v>46808.0</v>
      </c>
      <c r="H10" s="51">
        <v>5.9</v>
      </c>
      <c r="I10" s="51">
        <v>0.44</v>
      </c>
      <c r="J10" s="51" t="s">
        <v>89</v>
      </c>
      <c r="K10" s="51" t="s">
        <v>90</v>
      </c>
      <c r="L10" s="51" t="s">
        <v>91</v>
      </c>
    </row>
    <row r="11">
      <c r="A11" s="51" t="s">
        <v>85</v>
      </c>
      <c r="B11" s="51">
        <v>58.9</v>
      </c>
      <c r="C11" s="51">
        <v>0.7</v>
      </c>
      <c r="D11" s="53">
        <v>2423000.0</v>
      </c>
      <c r="E11" s="51">
        <v>2.13</v>
      </c>
      <c r="F11" s="51">
        <v>8.0</v>
      </c>
      <c r="G11" s="53">
        <v>41138.0</v>
      </c>
      <c r="H11" s="51">
        <v>5.2</v>
      </c>
      <c r="I11" s="51">
        <v>0.45</v>
      </c>
      <c r="J11" s="51" t="s">
        <v>76</v>
      </c>
      <c r="K11" s="51" t="s">
        <v>86</v>
      </c>
      <c r="L11" s="51" t="s">
        <v>87</v>
      </c>
    </row>
    <row r="12">
      <c r="A12" s="51" t="s">
        <v>54</v>
      </c>
      <c r="B12" s="51">
        <v>212.6</v>
      </c>
      <c r="C12" s="51">
        <v>2.6</v>
      </c>
      <c r="D12" s="52">
        <v>2126000.0</v>
      </c>
      <c r="E12" s="51">
        <v>1.87</v>
      </c>
      <c r="F12" s="51">
        <v>10.0</v>
      </c>
      <c r="G12" s="53">
        <v>10000.0</v>
      </c>
      <c r="H12" s="51">
        <v>1.3</v>
      </c>
      <c r="I12" s="51">
        <v>0.33</v>
      </c>
      <c r="J12" s="51" t="s">
        <v>65</v>
      </c>
      <c r="K12" s="51" t="s">
        <v>56</v>
      </c>
      <c r="L12" s="51" t="s">
        <v>57</v>
      </c>
    </row>
    <row r="13">
      <c r="A13" s="51" t="s">
        <v>68</v>
      </c>
      <c r="B13" s="51">
        <v>146.3</v>
      </c>
      <c r="C13" s="51">
        <v>1.8</v>
      </c>
      <c r="D13" s="53">
        <v>2076000.0</v>
      </c>
      <c r="E13" s="51">
        <v>1.82</v>
      </c>
      <c r="F13" s="51">
        <v>11.0</v>
      </c>
      <c r="G13" s="53">
        <v>14190.0</v>
      </c>
      <c r="H13" s="51">
        <v>1.8</v>
      </c>
      <c r="I13" s="51">
        <v>0.51</v>
      </c>
      <c r="J13" s="51" t="s">
        <v>65</v>
      </c>
      <c r="K13" s="51" t="s">
        <v>69</v>
      </c>
      <c r="L13" s="51" t="s">
        <v>70</v>
      </c>
    </row>
    <row r="14">
      <c r="A14" s="51" t="s">
        <v>82</v>
      </c>
      <c r="B14" s="51">
        <v>49.2</v>
      </c>
      <c r="C14" s="51">
        <v>0.6</v>
      </c>
      <c r="D14" s="53">
        <v>1800000.0</v>
      </c>
      <c r="E14" s="51">
        <v>1.58</v>
      </c>
      <c r="F14" s="51">
        <v>12.0</v>
      </c>
      <c r="G14" s="53">
        <v>36585.0</v>
      </c>
      <c r="H14" s="51">
        <v>4.6</v>
      </c>
      <c r="I14" s="51">
        <v>0.48</v>
      </c>
      <c r="J14" s="51" t="s">
        <v>76</v>
      </c>
      <c r="K14" s="51" t="s">
        <v>83</v>
      </c>
      <c r="L14" s="51" t="s">
        <v>84</v>
      </c>
    </row>
    <row r="15">
      <c r="A15" s="51" t="s">
        <v>75</v>
      </c>
      <c r="B15" s="51">
        <v>52.1</v>
      </c>
      <c r="C15" s="51">
        <v>0.6</v>
      </c>
      <c r="D15" s="53">
        <v>1790000.0</v>
      </c>
      <c r="E15" s="51">
        <v>1.57</v>
      </c>
      <c r="F15" s="51">
        <v>13.0</v>
      </c>
      <c r="G15" s="53">
        <v>34357.0</v>
      </c>
      <c r="H15" s="51">
        <v>4.3</v>
      </c>
      <c r="I15" s="51">
        <v>0.36</v>
      </c>
      <c r="J15" s="51" t="s">
        <v>76</v>
      </c>
      <c r="K15" s="51" t="s">
        <v>77</v>
      </c>
      <c r="L15" s="51" t="s">
        <v>78</v>
      </c>
    </row>
    <row r="16">
      <c r="A16" s="51" t="s">
        <v>103</v>
      </c>
      <c r="B16" s="51">
        <v>27.9</v>
      </c>
      <c r="C16" s="51">
        <v>0.3</v>
      </c>
      <c r="D16" s="53">
        <v>1772000.0</v>
      </c>
      <c r="E16" s="51">
        <v>1.56</v>
      </c>
      <c r="F16" s="51">
        <v>14.0</v>
      </c>
      <c r="G16" s="53">
        <v>63513.0</v>
      </c>
      <c r="H16" s="51">
        <v>8.0</v>
      </c>
      <c r="I16" s="51">
        <v>0.34</v>
      </c>
      <c r="J16" s="51" t="s">
        <v>44</v>
      </c>
      <c r="K16" s="51" t="s">
        <v>104</v>
      </c>
      <c r="L16" s="51" t="s">
        <v>105</v>
      </c>
    </row>
    <row r="17">
      <c r="A17" s="51" t="s">
        <v>61</v>
      </c>
      <c r="B17" s="51">
        <v>132.0</v>
      </c>
      <c r="C17" s="51">
        <v>1.6</v>
      </c>
      <c r="D17" s="53">
        <v>1693000.0</v>
      </c>
      <c r="E17" s="51">
        <v>1.49</v>
      </c>
      <c r="F17" s="51">
        <v>15.0</v>
      </c>
      <c r="G17" s="53">
        <v>12826.0</v>
      </c>
      <c r="H17" s="51">
        <v>1.6</v>
      </c>
      <c r="I17" s="51">
        <v>0.32</v>
      </c>
      <c r="J17" s="51" t="s">
        <v>55</v>
      </c>
      <c r="K17" s="51" t="s">
        <v>125</v>
      </c>
      <c r="L17" s="51" t="s">
        <v>63</v>
      </c>
    </row>
    <row r="18">
      <c r="A18" s="51" t="s">
        <v>58</v>
      </c>
      <c r="B18" s="51">
        <v>85.7</v>
      </c>
      <c r="C18" s="51">
        <v>1.0</v>
      </c>
      <c r="D18" s="53">
        <v>1437000.0</v>
      </c>
      <c r="E18" s="51">
        <v>1.26</v>
      </c>
      <c r="F18" s="51">
        <v>16.0</v>
      </c>
      <c r="G18" s="53">
        <v>16768.0</v>
      </c>
      <c r="H18" s="51">
        <v>2.1</v>
      </c>
      <c r="I18" s="51">
        <v>0.2</v>
      </c>
      <c r="J18" s="51" t="s">
        <v>55</v>
      </c>
      <c r="K18" s="51" t="s">
        <v>59</v>
      </c>
      <c r="L18" s="51" t="s">
        <v>60</v>
      </c>
    </row>
    <row r="19">
      <c r="A19" s="51" t="s">
        <v>51</v>
      </c>
      <c r="B19" s="51">
        <v>285.0</v>
      </c>
      <c r="C19" s="51">
        <v>3.5</v>
      </c>
      <c r="D19" s="53">
        <v>1429743.0</v>
      </c>
      <c r="E19" s="51">
        <v>1.26</v>
      </c>
      <c r="F19" s="51">
        <v>17.0</v>
      </c>
      <c r="G19" s="53">
        <v>5017.0</v>
      </c>
      <c r="H19" s="51">
        <v>0.6</v>
      </c>
      <c r="I19" s="51">
        <v>0.43</v>
      </c>
      <c r="J19" s="51" t="s">
        <v>48</v>
      </c>
      <c r="K19" s="51" t="s">
        <v>52</v>
      </c>
      <c r="L19" s="51" t="s">
        <v>53</v>
      </c>
    </row>
    <row r="20">
      <c r="A20" s="51" t="s">
        <v>106</v>
      </c>
      <c r="B20" s="51">
        <v>18.4</v>
      </c>
      <c r="C20" s="51">
        <v>0.2</v>
      </c>
      <c r="D20" s="53">
        <v>1272000.0</v>
      </c>
      <c r="E20" s="51">
        <v>1.12</v>
      </c>
      <c r="F20" s="51">
        <v>18.0</v>
      </c>
      <c r="G20" s="53">
        <v>69130.0</v>
      </c>
      <c r="H20" s="51">
        <v>8.7</v>
      </c>
      <c r="I20" s="51">
        <v>0.5</v>
      </c>
      <c r="J20" s="51" t="s">
        <v>44</v>
      </c>
      <c r="K20" s="51" t="s">
        <v>107</v>
      </c>
      <c r="L20" s="51" t="s">
        <v>108</v>
      </c>
    </row>
    <row r="21">
      <c r="A21" s="51" t="s">
        <v>71</v>
      </c>
      <c r="B21" s="51">
        <v>32.2</v>
      </c>
      <c r="C21" s="51">
        <v>0.4</v>
      </c>
      <c r="D21" s="53">
        <v>1084000.0</v>
      </c>
      <c r="E21" s="51">
        <v>0.95</v>
      </c>
      <c r="F21" s="51">
        <v>19.0</v>
      </c>
      <c r="G21" s="53">
        <v>33665.0</v>
      </c>
      <c r="H21" s="51">
        <v>4.2</v>
      </c>
      <c r="I21" s="51">
        <v>0.76</v>
      </c>
      <c r="J21" s="51" t="s">
        <v>72</v>
      </c>
      <c r="K21" s="51" t="s">
        <v>73</v>
      </c>
      <c r="L21" s="51" t="s">
        <v>74</v>
      </c>
    </row>
    <row r="22">
      <c r="A22" s="51" t="s">
        <v>109</v>
      </c>
      <c r="B22" s="51">
        <v>9.1</v>
      </c>
      <c r="C22" s="51">
        <v>0.1</v>
      </c>
      <c r="D22" s="53">
        <v>947000.0</v>
      </c>
      <c r="E22" s="51">
        <v>0.83</v>
      </c>
      <c r="F22" s="51">
        <v>20.0</v>
      </c>
      <c r="G22" s="53">
        <v>104066.0</v>
      </c>
      <c r="H22" s="51">
        <v>13.1</v>
      </c>
      <c r="I22" s="51">
        <v>0.52</v>
      </c>
      <c r="J22" s="51" t="s">
        <v>110</v>
      </c>
      <c r="K22" s="51" t="s">
        <v>111</v>
      </c>
      <c r="L22" s="51" t="s">
        <v>112</v>
      </c>
    </row>
    <row r="23">
      <c r="B23" s="52">
        <v>4666.3</v>
      </c>
      <c r="C23" s="51">
        <v>57.0</v>
      </c>
      <c r="D23" s="53">
        <v>9.200323E7</v>
      </c>
      <c r="E23" s="51">
        <v>80.85</v>
      </c>
      <c r="G23" s="53">
        <v>795228.0</v>
      </c>
      <c r="H23" s="51">
        <v>100.0</v>
      </c>
    </row>
    <row r="24">
      <c r="A24" s="51" t="s">
        <v>126</v>
      </c>
    </row>
    <row r="25">
      <c r="A25" s="51" t="s">
        <v>127</v>
      </c>
      <c r="B25" s="51">
        <v>0.59</v>
      </c>
    </row>
    <row r="26">
      <c r="A26" s="51" t="s">
        <v>128</v>
      </c>
      <c r="B26" s="51">
        <v>0.4465</v>
      </c>
    </row>
    <row r="27">
      <c r="A27" s="51" t="s">
        <v>129</v>
      </c>
      <c r="B27" s="51">
        <v>0.1513</v>
      </c>
    </row>
    <row r="28">
      <c r="A28" s="51" t="s">
        <v>130</v>
      </c>
      <c r="B28" s="51">
        <v>33.88</v>
      </c>
    </row>
    <row r="30">
      <c r="A30" s="51" t="s">
        <v>131</v>
      </c>
    </row>
    <row r="32">
      <c r="A32" s="51" t="s">
        <v>119</v>
      </c>
      <c r="B32" s="51" t="s">
        <v>132</v>
      </c>
    </row>
    <row r="33">
      <c r="A33" s="51" t="s">
        <v>121</v>
      </c>
      <c r="B33" s="51" t="s">
        <v>133</v>
      </c>
    </row>
    <row r="34">
      <c r="A34" s="51" t="s">
        <v>122</v>
      </c>
      <c r="B34" s="51" t="s">
        <v>134</v>
      </c>
    </row>
    <row r="35">
      <c r="A35" s="51" t="s">
        <v>135</v>
      </c>
      <c r="B35" s="51" t="s">
        <v>136</v>
      </c>
    </row>
    <row r="36">
      <c r="A36" s="51" t="s">
        <v>137</v>
      </c>
      <c r="B36" s="51" t="s">
        <v>138</v>
      </c>
    </row>
    <row r="37">
      <c r="A37" s="51" t="s">
        <v>139</v>
      </c>
      <c r="B37" s="51" t="s">
        <v>140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7.63"/>
    <col customWidth="1" min="3" max="3" width="24.25"/>
  </cols>
  <sheetData>
    <row r="1">
      <c r="A1" s="54" t="s">
        <v>141</v>
      </c>
      <c r="B1" s="55" t="s">
        <v>142</v>
      </c>
      <c r="C1" s="55" t="s">
        <v>143</v>
      </c>
    </row>
    <row r="2">
      <c r="A2" s="55">
        <v>1.0</v>
      </c>
      <c r="B2" s="56" t="s">
        <v>144</v>
      </c>
      <c r="C2" s="57" t="s">
        <v>48</v>
      </c>
    </row>
    <row r="3">
      <c r="A3" s="58">
        <v>2.0</v>
      </c>
      <c r="B3" s="59" t="s">
        <v>145</v>
      </c>
      <c r="C3" s="58" t="s">
        <v>55</v>
      </c>
    </row>
    <row r="4">
      <c r="A4" s="58">
        <v>3.0</v>
      </c>
      <c r="B4" s="59" t="s">
        <v>146</v>
      </c>
      <c r="C4" s="58" t="s">
        <v>65</v>
      </c>
    </row>
    <row r="5">
      <c r="A5" s="55">
        <v>4.0</v>
      </c>
      <c r="B5" s="59" t="s">
        <v>147</v>
      </c>
      <c r="C5" s="58" t="s">
        <v>148</v>
      </c>
    </row>
    <row r="6">
      <c r="A6" s="58">
        <v>5.0</v>
      </c>
      <c r="B6" s="59" t="s">
        <v>149</v>
      </c>
      <c r="C6" s="58" t="s">
        <v>72</v>
      </c>
    </row>
    <row r="7">
      <c r="A7" s="58">
        <v>6.0</v>
      </c>
      <c r="B7" s="59" t="s">
        <v>150</v>
      </c>
      <c r="C7" s="58" t="s">
        <v>151</v>
      </c>
    </row>
    <row r="8">
      <c r="A8" s="55">
        <v>7.0</v>
      </c>
      <c r="B8" s="59" t="s">
        <v>152</v>
      </c>
      <c r="C8" s="58" t="s">
        <v>76</v>
      </c>
    </row>
    <row r="9">
      <c r="A9" s="58">
        <v>8.0</v>
      </c>
      <c r="B9" s="59" t="s">
        <v>153</v>
      </c>
      <c r="C9" s="58" t="s">
        <v>89</v>
      </c>
    </row>
    <row r="10">
      <c r="A10" s="58">
        <v>9.0</v>
      </c>
      <c r="B10" s="59" t="s">
        <v>154</v>
      </c>
      <c r="C10" s="58" t="s">
        <v>93</v>
      </c>
    </row>
    <row r="11">
      <c r="A11" s="55">
        <v>10.0</v>
      </c>
      <c r="B11" s="59" t="s">
        <v>155</v>
      </c>
      <c r="C11" s="58" t="s">
        <v>100</v>
      </c>
    </row>
    <row r="12">
      <c r="A12" s="58">
        <v>11.0</v>
      </c>
      <c r="B12" s="59" t="s">
        <v>156</v>
      </c>
      <c r="C12" s="58" t="s">
        <v>44</v>
      </c>
    </row>
    <row r="13">
      <c r="A13" s="58">
        <v>12.0</v>
      </c>
      <c r="B13" s="60" t="s">
        <v>157</v>
      </c>
      <c r="C13" s="61"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24.5"/>
    <col customWidth="1" min="4" max="4" width="30.0"/>
  </cols>
  <sheetData>
    <row r="1">
      <c r="A1" s="62" t="s">
        <v>126</v>
      </c>
      <c r="B1" s="63"/>
      <c r="D1" s="64" t="s">
        <v>158</v>
      </c>
      <c r="E1" s="63"/>
    </row>
    <row r="2">
      <c r="A2" s="65" t="s">
        <v>127</v>
      </c>
      <c r="B2" s="66">
        <v>0.59</v>
      </c>
      <c r="D2" s="67" t="s">
        <v>127</v>
      </c>
      <c r="E2" s="66" t="s">
        <v>159</v>
      </c>
    </row>
    <row r="3">
      <c r="A3" s="68" t="s">
        <v>128</v>
      </c>
      <c r="B3" s="66">
        <v>0.4465</v>
      </c>
      <c r="D3" s="69" t="s">
        <v>128</v>
      </c>
      <c r="E3" s="66" t="s">
        <v>160</v>
      </c>
    </row>
    <row r="4">
      <c r="A4" s="70" t="s">
        <v>129</v>
      </c>
      <c r="B4" s="66">
        <v>0.1513</v>
      </c>
      <c r="D4" s="71" t="s">
        <v>129</v>
      </c>
      <c r="E4" s="66" t="s">
        <v>161</v>
      </c>
    </row>
    <row r="5">
      <c r="A5" s="72" t="s">
        <v>130</v>
      </c>
      <c r="B5" s="66">
        <v>33.88</v>
      </c>
      <c r="D5" s="73" t="s">
        <v>130</v>
      </c>
      <c r="E5" s="66">
        <v>80.89</v>
      </c>
    </row>
    <row r="7">
      <c r="A7" s="74" t="s">
        <v>131</v>
      </c>
      <c r="B7" s="75"/>
    </row>
    <row r="8">
      <c r="A8" s="75"/>
      <c r="B8" s="75"/>
    </row>
    <row r="9">
      <c r="A9" s="70" t="s">
        <v>119</v>
      </c>
      <c r="B9" s="70" t="s">
        <v>132</v>
      </c>
    </row>
    <row r="10">
      <c r="A10" s="76" t="s">
        <v>121</v>
      </c>
      <c r="B10" s="76" t="s">
        <v>133</v>
      </c>
    </row>
    <row r="11">
      <c r="A11" s="77" t="s">
        <v>122</v>
      </c>
      <c r="B11" s="78" t="s">
        <v>134</v>
      </c>
    </row>
    <row r="12">
      <c r="A12" s="79" t="s">
        <v>135</v>
      </c>
      <c r="B12" s="79" t="s">
        <v>136</v>
      </c>
    </row>
    <row r="13">
      <c r="A13" s="66" t="s">
        <v>137</v>
      </c>
      <c r="B13" s="66" t="s">
        <v>138</v>
      </c>
    </row>
    <row r="14">
      <c r="A14" s="66" t="s">
        <v>139</v>
      </c>
      <c r="B14" s="66" t="s">
        <v>140</v>
      </c>
    </row>
  </sheetData>
  <drawing r:id="rId1"/>
</worksheet>
</file>