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Sheet1" sheetId="1" r:id="rId1"/>
    <sheet name="武汉" sheetId="2" r:id="rId2"/>
    <sheet name="温州" sheetId="3" r:id="rId3"/>
    <sheet name="深圳" sheetId="4" r:id="rId4"/>
    <sheet name="全国" sheetId="5" r:id="rId5"/>
    <sheet name="政策迁移" sheetId="6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<sst xmlns="http://schemas.openxmlformats.org/spreadsheetml/2006/main" count="130" uniqueCount="39">
  <si>
    <t>地区</t>
  </si>
  <si>
    <t>时间</t>
  </si>
  <si>
    <t>武汉增长率</t>
  </si>
  <si>
    <t>温州增长率</t>
  </si>
  <si>
    <t>深圳增长率</t>
  </si>
  <si>
    <t>全国增长率</t>
  </si>
  <si>
    <t>武汉感染率</t>
  </si>
  <si>
    <t>温州感染率</t>
  </si>
  <si>
    <t>深圳感染率</t>
  </si>
  <si>
    <t>全国感染率</t>
  </si>
  <si>
    <t>武汉感染人数</t>
  </si>
  <si>
    <t>温州感染人数</t>
  </si>
  <si>
    <t>深圳感染人数</t>
  </si>
  <si>
    <t>全国感染人数</t>
  </si>
  <si>
    <t>序号</t>
  </si>
  <si>
    <t>日期</t>
  </si>
  <si>
    <t>延迟1天</t>
  </si>
  <si>
    <t>延迟2天</t>
  </si>
  <si>
    <t>延迟3天</t>
  </si>
  <si>
    <t>延迟4天</t>
  </si>
  <si>
    <t>延迟5天</t>
  </si>
  <si>
    <t>延迟6天</t>
  </si>
  <si>
    <t>延迟7天</t>
  </si>
  <si>
    <t>1月18</t>
  </si>
  <si>
    <t>1月19</t>
  </si>
  <si>
    <t>累计确诊人数</t>
  </si>
  <si>
    <t>治愈人数</t>
  </si>
  <si>
    <t>死亡人数</t>
  </si>
  <si>
    <t>现存感染人数</t>
  </si>
  <si>
    <t>疫情增长率</t>
  </si>
  <si>
    <t>平均增长率</t>
  </si>
  <si>
    <t>温州</t>
  </si>
  <si>
    <t>感染人数</t>
  </si>
  <si>
    <t>增长率</t>
  </si>
  <si>
    <t>新增感染</t>
  </si>
  <si>
    <t>感染率</t>
  </si>
  <si>
    <t>新增感染者</t>
  </si>
  <si>
    <t>温州2月1日采取深圳的措施</t>
  </si>
  <si>
    <t>深圳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</si>
</sst>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A4BCB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3" fillId="10" borderId="1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 applyAlignment="1"/>
    <xf numFmtId="58" fontId="0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58" fontId="0" fillId="2" borderId="0" xfId="0" applyNumberFormat="1" applyFont="1" applyFill="1" applyAlignment="1">
      <alignment horizontal="center"/>
    </xf>
    <xf numFmtId="0" fontId="0" fillId="2" borderId="0" xfId="0" applyFill="1" applyBorder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58" fontId="0" fillId="0" borderId="0" xfId="0" applyNumberFormat="1">
      <alignment vertical="center"/>
    </xf>
    <xf numFmtId="176" fontId="0" fillId="2" borderId="0" xfId="0" applyNumberFormat="1" applyFill="1" applyAlignment="1"/>
    <xf numFmtId="176" fontId="0" fillId="0" borderId="0" xfId="0" applyNumberFormat="1" applyFill="1" applyAlignment="1"/>
    <xf numFmtId="176" fontId="0" fillId="3" borderId="0" xfId="0" applyNumberFormat="1" applyFill="1" applyAlignment="1"/>
    <xf numFmtId="176" fontId="0" fillId="4" borderId="0" xfId="0" applyNumberFormat="1" applyFill="1" applyAlignment="1"/>
    <xf numFmtId="176" fontId="0" fillId="5" borderId="0" xfId="0" applyNumberFormat="1" applyFill="1" applyAlignment="1"/>
    <xf numFmtId="176" fontId="0" fillId="6" borderId="0" xfId="0" applyNumberFormat="1" applyFill="1" applyAlignment="1"/>
    <xf numFmtId="176" fontId="0" fillId="7" borderId="0" xfId="0" applyNumberFormat="1" applyFill="1" applyAlignment="1"/>
    <xf numFmtId="0" fontId="0" fillId="0" borderId="0" xfId="0" applyFont="1" applyFill="1" applyAlignment="1"/>
    <xf numFmtId="0" fontId="0" fillId="0" borderId="0" xfId="0" applyFill="1" applyAlignment="1">
      <alignment horizontal="center" vertical="center"/>
    </xf>
    <xf numFmtId="58" fontId="0" fillId="0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/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1" fontId="0" fillId="0" borderId="0" xfId="0" applyNumberFormat="1" applyFill="1" applyAlignment="1"/>
    <xf numFmtId="1" fontId="0" fillId="2" borderId="0" xfId="0" applyNumberFormat="1" applyFill="1" applyAlignment="1"/>
    <xf numFmtId="1" fontId="0" fillId="7" borderId="0" xfId="0" applyNumberFormat="1" applyFont="1" applyFill="1" applyAlignment="1"/>
    <xf numFmtId="1" fontId="1" fillId="7" borderId="0" xfId="0" applyNumberFormat="1" applyFont="1" applyFill="1" applyAlignment="1"/>
    <xf numFmtId="1" fontId="0" fillId="7" borderId="0" xfId="0" applyNumberFormat="1" applyFill="1" applyAlignment="1"/>
    <xf numFmtId="1" fontId="0" fillId="5" borderId="0" xfId="0" applyNumberFormat="1" applyFill="1" applyAlignment="1"/>
    <xf numFmtId="1" fontId="0" fillId="8" borderId="0" xfId="0" applyNumberFormat="1" applyFill="1" applyAlignment="1"/>
    <xf numFmtId="1" fontId="0" fillId="4" borderId="0" xfId="0" applyNumberFormat="1" applyFill="1" applyAlignment="1"/>
    <xf numFmtId="1" fontId="0" fillId="6" borderId="0" xfId="0" applyNumberFormat="1" applyFill="1" applyAlignment="1"/>
    <xf numFmtId="1" fontId="0" fillId="3" borderId="0" xfId="0" applyNumberFormat="1" applyFill="1" applyAlignment="1"/>
    <xf numFmtId="176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1" fillId="0" borderId="0" xfId="0" applyNumberFormat="1" applyFont="1">
      <alignment vertical="center"/>
    </xf>
    <xf numFmtId="0" fontId="0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武汉增长率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1">
                  <c:v>0.289151580431141</c:v>
                </c:pt>
                <c:pt idx="2">
                  <c:v>0.37716835789566</c:v>
                </c:pt>
                <c:pt idx="3">
                  <c:v>0.138052877343369</c:v>
                </c:pt>
                <c:pt idx="4">
                  <c:v>0.148873622726414</c:v>
                </c:pt>
                <c:pt idx="5">
                  <c:v>0.129555244244883</c:v>
                </c:pt>
                <c:pt idx="6">
                  <c:v>0.0599213044741153</c:v>
                </c:pt>
                <c:pt idx="7">
                  <c:v>0.106672974831881</c:v>
                </c:pt>
                <c:pt idx="8">
                  <c:v>0.900997315704657</c:v>
                </c:pt>
                <c:pt idx="9">
                  <c:v>0.183462458229746</c:v>
                </c:pt>
                <c:pt idx="10">
                  <c:v>0.169506998727044</c:v>
                </c:pt>
                <c:pt idx="11">
                  <c:v>0.146144010880689</c:v>
                </c:pt>
                <c:pt idx="12">
                  <c:v>0.191290226776715</c:v>
                </c:pt>
                <c:pt idx="13">
                  <c:v>0.250780097517458</c:v>
                </c:pt>
                <c:pt idx="14">
                  <c:v>0.223891534466036</c:v>
                </c:pt>
                <c:pt idx="15">
                  <c:v>0.213656262140502</c:v>
                </c:pt>
                <c:pt idx="16">
                  <c:v>0.277406895881293</c:v>
                </c:pt>
                <c:pt idx="17">
                  <c:v>0.195439479819481</c:v>
                </c:pt>
                <c:pt idx="18">
                  <c:v>0.134042014922937</c:v>
                </c:pt>
                <c:pt idx="19">
                  <c:v>0.15267184702881</c:v>
                </c:pt>
                <c:pt idx="20">
                  <c:v>0.0878115626215889</c:v>
                </c:pt>
                <c:pt idx="21">
                  <c:v>0.117084496396783</c:v>
                </c:pt>
                <c:pt idx="22">
                  <c:v>0.0834315912479549</c:v>
                </c:pt>
                <c:pt idx="23">
                  <c:v>0.0507819100226491</c:v>
                </c:pt>
                <c:pt idx="24">
                  <c:v>0.547723429784161</c:v>
                </c:pt>
                <c:pt idx="25">
                  <c:v>0.0827123018331822</c:v>
                </c:pt>
                <c:pt idx="26">
                  <c:v>0.0414977397019045</c:v>
                </c:pt>
                <c:pt idx="27">
                  <c:v>0.0296603099736124</c:v>
                </c:pt>
                <c:pt idx="28">
                  <c:v>0.0300793560328559</c:v>
                </c:pt>
                <c:pt idx="29">
                  <c:v>0.0209986498779985</c:v>
                </c:pt>
                <c:pt idx="30">
                  <c:v>0.0232437830881729</c:v>
                </c:pt>
                <c:pt idx="31">
                  <c:v>-0.000688449955698821</c:v>
                </c:pt>
                <c:pt idx="32">
                  <c:v>-0.00811163873835078</c:v>
                </c:pt>
                <c:pt idx="33">
                  <c:v>-0.0207216566095053</c:v>
                </c:pt>
                <c:pt idx="34">
                  <c:v>-0.0138910186529406</c:v>
                </c:pt>
                <c:pt idx="35">
                  <c:v>-0.0139184965992119</c:v>
                </c:pt>
                <c:pt idx="36">
                  <c:v>-0.0279418448187109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温州增长率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3">
                  <c:v>0.693147180559945</c:v>
                </c:pt>
                <c:pt idx="4">
                  <c:v>0.405465108108164</c:v>
                </c:pt>
                <c:pt idx="5">
                  <c:v>0.510825623765991</c:v>
                </c:pt>
                <c:pt idx="6">
                  <c:v>0.587786664902119</c:v>
                </c:pt>
                <c:pt idx="7">
                  <c:v>0.575364144903562</c:v>
                </c:pt>
                <c:pt idx="8">
                  <c:v>0.628608659422374</c:v>
                </c:pt>
                <c:pt idx="9">
                  <c:v>0.624154309072994</c:v>
                </c:pt>
                <c:pt idx="10">
                  <c:v>0.411399843627979</c:v>
                </c:pt>
                <c:pt idx="11">
                  <c:v>0.259173014893427</c:v>
                </c:pt>
                <c:pt idx="12">
                  <c:v>0.0576656418498091</c:v>
                </c:pt>
                <c:pt idx="13">
                  <c:v>0.0905968953522266</c:v>
                </c:pt>
                <c:pt idx="14">
                  <c:v>0.0794368306480348</c:v>
                </c:pt>
                <c:pt idx="15">
                  <c:v>0.157780447877837</c:v>
                </c:pt>
                <c:pt idx="16">
                  <c:v>0.0395789862806581</c:v>
                </c:pt>
                <c:pt idx="17">
                  <c:v>0.0912313162295039</c:v>
                </c:pt>
                <c:pt idx="18">
                  <c:v>0.0452807045331565</c:v>
                </c:pt>
                <c:pt idx="19">
                  <c:v>0.0103627870355467</c:v>
                </c:pt>
                <c:pt idx="20">
                  <c:v>-0.0287601521752627</c:v>
                </c:pt>
                <c:pt idx="21">
                  <c:v>0.0209981468397734</c:v>
                </c:pt>
                <c:pt idx="22">
                  <c:v>-0.0289875368732523</c:v>
                </c:pt>
                <c:pt idx="23">
                  <c:v>-0.0026773777707164</c:v>
                </c:pt>
                <c:pt idx="24">
                  <c:v>-0.0107817756032884</c:v>
                </c:pt>
                <c:pt idx="25">
                  <c:v>-0.0386788545651114</c:v>
                </c:pt>
                <c:pt idx="26">
                  <c:v>-0.0461176820949656</c:v>
                </c:pt>
                <c:pt idx="27">
                  <c:v>-0.0208651384639617</c:v>
                </c:pt>
                <c:pt idx="28">
                  <c:v>-0.0368139731227163</c:v>
                </c:pt>
                <c:pt idx="29">
                  <c:v>-0.0349797188960268</c:v>
                </c:pt>
                <c:pt idx="30">
                  <c:v>-0.0463659205579257</c:v>
                </c:pt>
                <c:pt idx="31">
                  <c:v>-0.0702042586732486</c:v>
                </c:pt>
                <c:pt idx="32">
                  <c:v>-0.0676950127713515</c:v>
                </c:pt>
                <c:pt idx="33">
                  <c:v>-0.0937549695375184</c:v>
                </c:pt>
                <c:pt idx="34">
                  <c:v>-0.052643733485422</c:v>
                </c:pt>
                <c:pt idx="35">
                  <c:v>-0.0555698511548108</c:v>
                </c:pt>
                <c:pt idx="36">
                  <c:v>-0.0689928714869514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深圳增长率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Sheet1!$E$2:$E$38</c:f>
              <c:numCache>
                <c:formatCode>General</c:formatCode>
                <c:ptCount val="37"/>
                <c:pt idx="1">
                  <c:v>2.19722457733622</c:v>
                </c:pt>
                <c:pt idx="2">
                  <c:v>0.441832752279039</c:v>
                </c:pt>
                <c:pt idx="3">
                  <c:v>0.0689928714869514</c:v>
                </c:pt>
                <c:pt idx="4">
                  <c:v>-0.143100843640673</c:v>
                </c:pt>
                <c:pt idx="5">
                  <c:v>0.325422400434628</c:v>
                </c:pt>
                <c:pt idx="6">
                  <c:v>0.328504066972036</c:v>
                </c:pt>
                <c:pt idx="7">
                  <c:v>0.307484699747961</c:v>
                </c:pt>
                <c:pt idx="8">
                  <c:v>0.280301965154158</c:v>
                </c:pt>
                <c:pt idx="9">
                  <c:v>0.2708749541354</c:v>
                </c:pt>
                <c:pt idx="10">
                  <c:v>0.329181803358534</c:v>
                </c:pt>
                <c:pt idx="11">
                  <c:v>0.256719846847814</c:v>
                </c:pt>
                <c:pt idx="12">
                  <c:v>0.448548694244476</c:v>
                </c:pt>
                <c:pt idx="13">
                  <c:v>0.140285639690087</c:v>
                </c:pt>
                <c:pt idx="14">
                  <c:v>0.145889273471123</c:v>
                </c:pt>
                <c:pt idx="15">
                  <c:v>0.158665360181785</c:v>
                </c:pt>
                <c:pt idx="16">
                  <c:v>0.0635728040176123</c:v>
                </c:pt>
                <c:pt idx="17">
                  <c:v>0.0766926207882544</c:v>
                </c:pt>
                <c:pt idx="18">
                  <c:v>0.0459097013040779</c:v>
                </c:pt>
                <c:pt idx="19">
                  <c:v>0.0253178079842898</c:v>
                </c:pt>
                <c:pt idx="20">
                  <c:v>0.0155041865359653</c:v>
                </c:pt>
                <c:pt idx="21">
                  <c:v>-0.00927363678532921</c:v>
                </c:pt>
                <c:pt idx="22">
                  <c:v>-0.00936044275956369</c:v>
                </c:pt>
                <c:pt idx="23">
                  <c:v>0.00312989300892757</c:v>
                </c:pt>
                <c:pt idx="24">
                  <c:v>-0.0317486983145803</c:v>
                </c:pt>
                <c:pt idx="25">
                  <c:v>-0.0129871955268112</c:v>
                </c:pt>
                <c:pt idx="26">
                  <c:v>-0.0131580845775111</c:v>
                </c:pt>
                <c:pt idx="27">
                  <c:v>-0.00998344398418326</c:v>
                </c:pt>
                <c:pt idx="28">
                  <c:v>-0.0585365024525728</c:v>
                </c:pt>
                <c:pt idx="29">
                  <c:v>-0.0735625671770167</c:v>
                </c:pt>
                <c:pt idx="30">
                  <c:v>-0.042891564629313</c:v>
                </c:pt>
                <c:pt idx="31">
                  <c:v>-0.078715567465474</c:v>
                </c:pt>
                <c:pt idx="32">
                  <c:v>-0.0760993435386472</c:v>
                </c:pt>
                <c:pt idx="33">
                  <c:v>-0.107947839222777</c:v>
                </c:pt>
                <c:pt idx="34">
                  <c:v>-0.0262482260749363</c:v>
                </c:pt>
                <c:pt idx="35">
                  <c:v>-0.06029223025612</c:v>
                </c:pt>
                <c:pt idx="36">
                  <c:v>-0.0702042586732486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7186246"/>
        <c:axId val="829917358"/>
      </c:lineChart>
      <c:dateAx>
        <c:axId val="9671862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17358"/>
        <c:crosses val="autoZero"/>
        <c:auto val="1"/>
        <c:lblOffset val="100"/>
        <c:baseTimeUnit val="days"/>
      </c:dateAx>
      <c:valAx>
        <c:axId val="8299173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1862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武汉感染率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1">
                  <c:v>1.28915158043114</c:v>
                </c:pt>
                <c:pt idx="2">
                  <c:v>1.37716835789566</c:v>
                </c:pt>
                <c:pt idx="3">
                  <c:v>1.13805287734337</c:v>
                </c:pt>
                <c:pt idx="4">
                  <c:v>1.14887362272641</c:v>
                </c:pt>
                <c:pt idx="5">
                  <c:v>1.12955524424488</c:v>
                </c:pt>
                <c:pt idx="6">
                  <c:v>1.05992130447412</c:v>
                </c:pt>
                <c:pt idx="7">
                  <c:v>1.10667297483188</c:v>
                </c:pt>
                <c:pt idx="8">
                  <c:v>1.90099731570466</c:v>
                </c:pt>
                <c:pt idx="9">
                  <c:v>1.18346245822975</c:v>
                </c:pt>
                <c:pt idx="10">
                  <c:v>1.16950699872704</c:v>
                </c:pt>
                <c:pt idx="11">
                  <c:v>1.14614401088069</c:v>
                </c:pt>
                <c:pt idx="12">
                  <c:v>1.19129022677672</c:v>
                </c:pt>
                <c:pt idx="13">
                  <c:v>1.25078009751746</c:v>
                </c:pt>
                <c:pt idx="14">
                  <c:v>1.22389153446604</c:v>
                </c:pt>
                <c:pt idx="15">
                  <c:v>1.2136562621405</c:v>
                </c:pt>
                <c:pt idx="16">
                  <c:v>1.27740689588129</c:v>
                </c:pt>
                <c:pt idx="17">
                  <c:v>1.19543947981948</c:v>
                </c:pt>
                <c:pt idx="18">
                  <c:v>1.13404201492294</c:v>
                </c:pt>
                <c:pt idx="19">
                  <c:v>1.15267184702881</c:v>
                </c:pt>
                <c:pt idx="20">
                  <c:v>1.08781156262159</c:v>
                </c:pt>
                <c:pt idx="21">
                  <c:v>1.11708449639678</c:v>
                </c:pt>
                <c:pt idx="22">
                  <c:v>1.08343159124795</c:v>
                </c:pt>
                <c:pt idx="23">
                  <c:v>1.05078191002265</c:v>
                </c:pt>
                <c:pt idx="24">
                  <c:v>1.54772342978416</c:v>
                </c:pt>
                <c:pt idx="25">
                  <c:v>1.08271230183318</c:v>
                </c:pt>
                <c:pt idx="26">
                  <c:v>1.0414977397019</c:v>
                </c:pt>
                <c:pt idx="27">
                  <c:v>1.02966030997361</c:v>
                </c:pt>
                <c:pt idx="28">
                  <c:v>1.03007935603286</c:v>
                </c:pt>
                <c:pt idx="29">
                  <c:v>1.020998649878</c:v>
                </c:pt>
                <c:pt idx="30">
                  <c:v>1.02324378308817</c:v>
                </c:pt>
                <c:pt idx="31">
                  <c:v>0.999311550044301</c:v>
                </c:pt>
                <c:pt idx="32">
                  <c:v>0.991888361261649</c:v>
                </c:pt>
                <c:pt idx="33">
                  <c:v>0.979278343390495</c:v>
                </c:pt>
                <c:pt idx="34">
                  <c:v>0.986108981347059</c:v>
                </c:pt>
                <c:pt idx="35">
                  <c:v>0.986081503400788</c:v>
                </c:pt>
                <c:pt idx="36">
                  <c:v>0.972058155181289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温州感染率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3">
                  <c:v>1.69314718055995</c:v>
                </c:pt>
                <c:pt idx="4">
                  <c:v>1.40546510810816</c:v>
                </c:pt>
                <c:pt idx="5">
                  <c:v>1.51082562376599</c:v>
                </c:pt>
                <c:pt idx="6">
                  <c:v>1.58778666490212</c:v>
                </c:pt>
                <c:pt idx="7">
                  <c:v>1.57536414490356</c:v>
                </c:pt>
                <c:pt idx="8">
                  <c:v>1.62860865942237</c:v>
                </c:pt>
                <c:pt idx="9">
                  <c:v>1.62415430907299</c:v>
                </c:pt>
                <c:pt idx="10">
                  <c:v>1.41139984362798</c:v>
                </c:pt>
                <c:pt idx="11">
                  <c:v>1.25917301489343</c:v>
                </c:pt>
                <c:pt idx="12">
                  <c:v>1.05766564184981</c:v>
                </c:pt>
                <c:pt idx="13">
                  <c:v>1.09059689535223</c:v>
                </c:pt>
                <c:pt idx="14">
                  <c:v>1.07943683064803</c:v>
                </c:pt>
                <c:pt idx="15">
                  <c:v>1.15778044787784</c:v>
                </c:pt>
                <c:pt idx="16">
                  <c:v>1.03957898628066</c:v>
                </c:pt>
                <c:pt idx="17">
                  <c:v>1.0912313162295</c:v>
                </c:pt>
                <c:pt idx="18">
                  <c:v>1.04528070453316</c:v>
                </c:pt>
                <c:pt idx="19">
                  <c:v>1.01036278703555</c:v>
                </c:pt>
                <c:pt idx="20">
                  <c:v>0.971239847824737</c:v>
                </c:pt>
                <c:pt idx="21">
                  <c:v>1.02099814683977</c:v>
                </c:pt>
                <c:pt idx="22">
                  <c:v>0.971012463126748</c:v>
                </c:pt>
                <c:pt idx="23">
                  <c:v>0.997322622229284</c:v>
                </c:pt>
                <c:pt idx="24">
                  <c:v>0.989218224396712</c:v>
                </c:pt>
                <c:pt idx="25">
                  <c:v>0.961321145434889</c:v>
                </c:pt>
                <c:pt idx="26">
                  <c:v>0.953882317905034</c:v>
                </c:pt>
                <c:pt idx="27">
                  <c:v>0.979134861536038</c:v>
                </c:pt>
                <c:pt idx="28">
                  <c:v>0.963186026877284</c:v>
                </c:pt>
                <c:pt idx="29">
                  <c:v>0.965020281103973</c:v>
                </c:pt>
                <c:pt idx="30">
                  <c:v>0.953634079442074</c:v>
                </c:pt>
                <c:pt idx="31">
                  <c:v>0.929795741326751</c:v>
                </c:pt>
                <c:pt idx="32">
                  <c:v>0.932304987228649</c:v>
                </c:pt>
                <c:pt idx="33">
                  <c:v>0.906245030462482</c:v>
                </c:pt>
                <c:pt idx="34">
                  <c:v>0.947356266514578</c:v>
                </c:pt>
                <c:pt idx="35">
                  <c:v>0.944430148845189</c:v>
                </c:pt>
                <c:pt idx="36">
                  <c:v>0.931007128513049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深圳感染率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1">
                  <c:v>3.19722457733622</c:v>
                </c:pt>
                <c:pt idx="2">
                  <c:v>1.44183275227904</c:v>
                </c:pt>
                <c:pt idx="3">
                  <c:v>1.06899287148695</c:v>
                </c:pt>
                <c:pt idx="4">
                  <c:v>0.856899156359327</c:v>
                </c:pt>
                <c:pt idx="5">
                  <c:v>1.32542240043463</c:v>
                </c:pt>
                <c:pt idx="6">
                  <c:v>1.32850406697204</c:v>
                </c:pt>
                <c:pt idx="7">
                  <c:v>1.30748469974796</c:v>
                </c:pt>
                <c:pt idx="8">
                  <c:v>1.28030196515416</c:v>
                </c:pt>
                <c:pt idx="9">
                  <c:v>1.2708749541354</c:v>
                </c:pt>
                <c:pt idx="10">
                  <c:v>1.32918180335853</c:v>
                </c:pt>
                <c:pt idx="11">
                  <c:v>1.25671984684781</c:v>
                </c:pt>
                <c:pt idx="12">
                  <c:v>1.44854869424448</c:v>
                </c:pt>
                <c:pt idx="13">
                  <c:v>1.14028563969009</c:v>
                </c:pt>
                <c:pt idx="14">
                  <c:v>1.14588927347112</c:v>
                </c:pt>
                <c:pt idx="15">
                  <c:v>1.15866536018178</c:v>
                </c:pt>
                <c:pt idx="16">
                  <c:v>1.06357280401761</c:v>
                </c:pt>
                <c:pt idx="17">
                  <c:v>1.07669262078825</c:v>
                </c:pt>
                <c:pt idx="18">
                  <c:v>1.04590970130408</c:v>
                </c:pt>
                <c:pt idx="19">
                  <c:v>1.02531780798429</c:v>
                </c:pt>
                <c:pt idx="20">
                  <c:v>1.01550418653597</c:v>
                </c:pt>
                <c:pt idx="21">
                  <c:v>0.990726363214671</c:v>
                </c:pt>
                <c:pt idx="22">
                  <c:v>0.990639557240436</c:v>
                </c:pt>
                <c:pt idx="23">
                  <c:v>1.00312989300893</c:v>
                </c:pt>
                <c:pt idx="24">
                  <c:v>0.96825130168542</c:v>
                </c:pt>
                <c:pt idx="25">
                  <c:v>0.987012804473189</c:v>
                </c:pt>
                <c:pt idx="26">
                  <c:v>0.986841915422489</c:v>
                </c:pt>
                <c:pt idx="27">
                  <c:v>0.990016556015817</c:v>
                </c:pt>
                <c:pt idx="28">
                  <c:v>0.941463497547427</c:v>
                </c:pt>
                <c:pt idx="29">
                  <c:v>0.926437432822983</c:v>
                </c:pt>
                <c:pt idx="30">
                  <c:v>0.957108435370687</c:v>
                </c:pt>
                <c:pt idx="31">
                  <c:v>0.921284432534526</c:v>
                </c:pt>
                <c:pt idx="32">
                  <c:v>0.923900656461353</c:v>
                </c:pt>
                <c:pt idx="33">
                  <c:v>0.892052160777223</c:v>
                </c:pt>
                <c:pt idx="34">
                  <c:v>0.973751773925064</c:v>
                </c:pt>
                <c:pt idx="35">
                  <c:v>0.93970776974388</c:v>
                </c:pt>
                <c:pt idx="36">
                  <c:v>0.929795741326751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5594752"/>
        <c:axId val="847323496"/>
      </c:lineChart>
      <c:dateAx>
        <c:axId val="755594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323496"/>
        <c:crosses val="autoZero"/>
        <c:auto val="1"/>
        <c:lblOffset val="100"/>
        <c:baseTimeUnit val="days"/>
      </c:dateAx>
      <c:valAx>
        <c:axId val="84732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武汉感染率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1">
                  <c:v>1.28915158043114</c:v>
                </c:pt>
                <c:pt idx="2">
                  <c:v>1.37716835789566</c:v>
                </c:pt>
                <c:pt idx="3">
                  <c:v>1.13805287734337</c:v>
                </c:pt>
                <c:pt idx="4">
                  <c:v>1.14887362272641</c:v>
                </c:pt>
                <c:pt idx="5">
                  <c:v>1.12955524424488</c:v>
                </c:pt>
                <c:pt idx="6">
                  <c:v>1.05992130447412</c:v>
                </c:pt>
                <c:pt idx="7">
                  <c:v>1.10667297483188</c:v>
                </c:pt>
                <c:pt idx="8">
                  <c:v>1.90099731570466</c:v>
                </c:pt>
                <c:pt idx="9">
                  <c:v>1.18346245822975</c:v>
                </c:pt>
                <c:pt idx="10">
                  <c:v>1.16950699872704</c:v>
                </c:pt>
                <c:pt idx="11">
                  <c:v>1.14614401088069</c:v>
                </c:pt>
                <c:pt idx="12">
                  <c:v>1.19129022677672</c:v>
                </c:pt>
                <c:pt idx="13">
                  <c:v>1.25078009751746</c:v>
                </c:pt>
                <c:pt idx="14">
                  <c:v>1.22389153446604</c:v>
                </c:pt>
                <c:pt idx="15">
                  <c:v>1.2136562621405</c:v>
                </c:pt>
                <c:pt idx="16">
                  <c:v>1.27740689588129</c:v>
                </c:pt>
                <c:pt idx="17">
                  <c:v>1.19543947981948</c:v>
                </c:pt>
                <c:pt idx="18">
                  <c:v>1.13404201492294</c:v>
                </c:pt>
                <c:pt idx="19">
                  <c:v>1.15267184702881</c:v>
                </c:pt>
                <c:pt idx="20">
                  <c:v>1.08781156262159</c:v>
                </c:pt>
                <c:pt idx="21">
                  <c:v>1.11708449639678</c:v>
                </c:pt>
                <c:pt idx="22">
                  <c:v>1.08343159124795</c:v>
                </c:pt>
                <c:pt idx="23">
                  <c:v>1.05078191002265</c:v>
                </c:pt>
                <c:pt idx="24">
                  <c:v>1.54772342978416</c:v>
                </c:pt>
                <c:pt idx="25">
                  <c:v>1.08271230183318</c:v>
                </c:pt>
                <c:pt idx="26">
                  <c:v>1.0414977397019</c:v>
                </c:pt>
                <c:pt idx="27">
                  <c:v>1.02966030997361</c:v>
                </c:pt>
                <c:pt idx="28">
                  <c:v>1.03007935603286</c:v>
                </c:pt>
                <c:pt idx="29">
                  <c:v>1.020998649878</c:v>
                </c:pt>
                <c:pt idx="30">
                  <c:v>1.02324378308817</c:v>
                </c:pt>
                <c:pt idx="31">
                  <c:v>0.999311550044301</c:v>
                </c:pt>
                <c:pt idx="32">
                  <c:v>0.991888361261649</c:v>
                </c:pt>
                <c:pt idx="33">
                  <c:v>0.979278343390495</c:v>
                </c:pt>
                <c:pt idx="34">
                  <c:v>0.986108981347059</c:v>
                </c:pt>
                <c:pt idx="35">
                  <c:v>0.986081503400788</c:v>
                </c:pt>
                <c:pt idx="36">
                  <c:v>0.972058155181289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温州感染率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3">
                  <c:v>1.69314718055995</c:v>
                </c:pt>
                <c:pt idx="4">
                  <c:v>1.40546510810816</c:v>
                </c:pt>
                <c:pt idx="5">
                  <c:v>1.51082562376599</c:v>
                </c:pt>
                <c:pt idx="6">
                  <c:v>1.58778666490212</c:v>
                </c:pt>
                <c:pt idx="7">
                  <c:v>1.57536414490356</c:v>
                </c:pt>
                <c:pt idx="8">
                  <c:v>1.62860865942237</c:v>
                </c:pt>
                <c:pt idx="9">
                  <c:v>1.62415430907299</c:v>
                </c:pt>
                <c:pt idx="10">
                  <c:v>1.41139984362798</c:v>
                </c:pt>
                <c:pt idx="11">
                  <c:v>1.25917301489343</c:v>
                </c:pt>
                <c:pt idx="12">
                  <c:v>1.05766564184981</c:v>
                </c:pt>
                <c:pt idx="13">
                  <c:v>1.09059689535223</c:v>
                </c:pt>
                <c:pt idx="14">
                  <c:v>1.07943683064803</c:v>
                </c:pt>
                <c:pt idx="15">
                  <c:v>1.15778044787784</c:v>
                </c:pt>
                <c:pt idx="16">
                  <c:v>1.03957898628066</c:v>
                </c:pt>
                <c:pt idx="17">
                  <c:v>1.0912313162295</c:v>
                </c:pt>
                <c:pt idx="18">
                  <c:v>1.04528070453316</c:v>
                </c:pt>
                <c:pt idx="19">
                  <c:v>1.01036278703555</c:v>
                </c:pt>
                <c:pt idx="20">
                  <c:v>0.971239847824737</c:v>
                </c:pt>
                <c:pt idx="21">
                  <c:v>1.02099814683977</c:v>
                </c:pt>
                <c:pt idx="22">
                  <c:v>0.971012463126748</c:v>
                </c:pt>
                <c:pt idx="23">
                  <c:v>0.997322622229284</c:v>
                </c:pt>
                <c:pt idx="24">
                  <c:v>0.989218224396712</c:v>
                </c:pt>
                <c:pt idx="25">
                  <c:v>0.961321145434889</c:v>
                </c:pt>
                <c:pt idx="26">
                  <c:v>0.953882317905034</c:v>
                </c:pt>
                <c:pt idx="27">
                  <c:v>0.979134861536038</c:v>
                </c:pt>
                <c:pt idx="28">
                  <c:v>0.963186026877284</c:v>
                </c:pt>
                <c:pt idx="29">
                  <c:v>0.965020281103973</c:v>
                </c:pt>
                <c:pt idx="30">
                  <c:v>0.953634079442074</c:v>
                </c:pt>
                <c:pt idx="31">
                  <c:v>0.929795741326751</c:v>
                </c:pt>
                <c:pt idx="32">
                  <c:v>0.932304987228649</c:v>
                </c:pt>
                <c:pt idx="33">
                  <c:v>0.906245030462482</c:v>
                </c:pt>
                <c:pt idx="34">
                  <c:v>0.947356266514578</c:v>
                </c:pt>
                <c:pt idx="35">
                  <c:v>0.944430148845189</c:v>
                </c:pt>
                <c:pt idx="36">
                  <c:v>0.931007128513049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深圳感染率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1">
                  <c:v>3.19722457733622</c:v>
                </c:pt>
                <c:pt idx="2">
                  <c:v>1.44183275227904</c:v>
                </c:pt>
                <c:pt idx="3">
                  <c:v>1.06899287148695</c:v>
                </c:pt>
                <c:pt idx="4">
                  <c:v>0.856899156359327</c:v>
                </c:pt>
                <c:pt idx="5">
                  <c:v>1.32542240043463</c:v>
                </c:pt>
                <c:pt idx="6">
                  <c:v>1.32850406697204</c:v>
                </c:pt>
                <c:pt idx="7">
                  <c:v>1.30748469974796</c:v>
                </c:pt>
                <c:pt idx="8">
                  <c:v>1.28030196515416</c:v>
                </c:pt>
                <c:pt idx="9">
                  <c:v>1.2708749541354</c:v>
                </c:pt>
                <c:pt idx="10">
                  <c:v>1.32918180335853</c:v>
                </c:pt>
                <c:pt idx="11">
                  <c:v>1.25671984684781</c:v>
                </c:pt>
                <c:pt idx="12">
                  <c:v>1.44854869424448</c:v>
                </c:pt>
                <c:pt idx="13">
                  <c:v>1.14028563969009</c:v>
                </c:pt>
                <c:pt idx="14">
                  <c:v>1.14588927347112</c:v>
                </c:pt>
                <c:pt idx="15">
                  <c:v>1.15866536018178</c:v>
                </c:pt>
                <c:pt idx="16">
                  <c:v>1.06357280401761</c:v>
                </c:pt>
                <c:pt idx="17">
                  <c:v>1.07669262078825</c:v>
                </c:pt>
                <c:pt idx="18">
                  <c:v>1.04590970130408</c:v>
                </c:pt>
                <c:pt idx="19">
                  <c:v>1.02531780798429</c:v>
                </c:pt>
                <c:pt idx="20">
                  <c:v>1.01550418653597</c:v>
                </c:pt>
                <c:pt idx="21">
                  <c:v>0.990726363214671</c:v>
                </c:pt>
                <c:pt idx="22">
                  <c:v>0.990639557240436</c:v>
                </c:pt>
                <c:pt idx="23">
                  <c:v>1.00312989300893</c:v>
                </c:pt>
                <c:pt idx="24">
                  <c:v>0.96825130168542</c:v>
                </c:pt>
                <c:pt idx="25">
                  <c:v>0.987012804473189</c:v>
                </c:pt>
                <c:pt idx="26">
                  <c:v>0.986841915422489</c:v>
                </c:pt>
                <c:pt idx="27">
                  <c:v>0.990016556015817</c:v>
                </c:pt>
                <c:pt idx="28">
                  <c:v>0.941463497547427</c:v>
                </c:pt>
                <c:pt idx="29">
                  <c:v>0.926437432822983</c:v>
                </c:pt>
                <c:pt idx="30">
                  <c:v>0.957108435370687</c:v>
                </c:pt>
                <c:pt idx="31">
                  <c:v>0.921284432534526</c:v>
                </c:pt>
                <c:pt idx="32">
                  <c:v>0.923900656461353</c:v>
                </c:pt>
                <c:pt idx="33">
                  <c:v>0.892052160777223</c:v>
                </c:pt>
                <c:pt idx="34">
                  <c:v>0.973751773925064</c:v>
                </c:pt>
                <c:pt idx="35">
                  <c:v>0.93970776974388</c:v>
                </c:pt>
                <c:pt idx="36">
                  <c:v>0.929795741326751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全国感染率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1">
                  <c:v>1.30734725214964</c:v>
                </c:pt>
                <c:pt idx="2">
                  <c:v>1.41345145974081</c:v>
                </c:pt>
                <c:pt idx="3">
                  <c:v>1.23038995983498</c:v>
                </c:pt>
                <c:pt idx="4">
                  <c:v>1.33827566362036</c:v>
                </c:pt>
                <c:pt idx="5">
                  <c:v>1.44128102812711</c:v>
                </c:pt>
                <c:pt idx="6">
                  <c:v>1.43697233135387</c:v>
                </c:pt>
                <c:pt idx="7">
                  <c:v>1.33456055567198</c:v>
                </c:pt>
                <c:pt idx="8">
                  <c:v>1.50944694707703</c:v>
                </c:pt>
                <c:pt idx="9">
                  <c:v>1.27733904551072</c:v>
                </c:pt>
                <c:pt idx="10">
                  <c:v>1.2564896836282</c:v>
                </c:pt>
                <c:pt idx="11">
                  <c:v>1.22709958268562</c:v>
                </c:pt>
                <c:pt idx="12">
                  <c:v>1.19295455483936</c:v>
                </c:pt>
                <c:pt idx="13">
                  <c:v>1.19706455870818</c:v>
                </c:pt>
                <c:pt idx="14">
                  <c:v>1.17449594317463</c:v>
                </c:pt>
                <c:pt idx="15">
                  <c:v>1.16890390255639</c:v>
                </c:pt>
                <c:pt idx="16">
                  <c:v>1.16867608714047</c:v>
                </c:pt>
                <c:pt idx="17">
                  <c:v>1.1366756900607</c:v>
                </c:pt>
                <c:pt idx="18">
                  <c:v>1.09713347287192</c:v>
                </c:pt>
                <c:pt idx="19">
                  <c:v>1.09186989050614</c:v>
                </c:pt>
                <c:pt idx="20">
                  <c:v>1.05997645324029</c:v>
                </c:pt>
                <c:pt idx="21">
                  <c:v>1.06439401487631</c:v>
                </c:pt>
                <c:pt idx="22">
                  <c:v>1.04467648737451</c:v>
                </c:pt>
                <c:pt idx="23">
                  <c:v>1.03072494584029</c:v>
                </c:pt>
                <c:pt idx="24">
                  <c:v>1.30288803847368</c:v>
                </c:pt>
                <c:pt idx="25">
                  <c:v>1.05953325015436</c:v>
                </c:pt>
                <c:pt idx="26">
                  <c:v>1.01997917656039</c:v>
                </c:pt>
                <c:pt idx="27">
                  <c:v>1.00950229831012</c:v>
                </c:pt>
                <c:pt idx="28">
                  <c:v>1.00898142144906</c:v>
                </c:pt>
                <c:pt idx="29">
                  <c:v>1.00141440299561</c:v>
                </c:pt>
                <c:pt idx="30">
                  <c:v>0.996356442554844</c:v>
                </c:pt>
                <c:pt idx="31">
                  <c:v>0.973672542566741</c:v>
                </c:pt>
                <c:pt idx="32">
                  <c:v>0.975948799336801</c:v>
                </c:pt>
                <c:pt idx="33">
                  <c:v>0.968939479458389</c:v>
                </c:pt>
                <c:pt idx="34">
                  <c:v>0.968001846308181</c:v>
                </c:pt>
                <c:pt idx="35">
                  <c:v>0.96485885085419</c:v>
                </c:pt>
                <c:pt idx="36">
                  <c:v>0.95584742779309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529018"/>
        <c:axId val="429933015"/>
      </c:lineChart>
      <c:dateAx>
        <c:axId val="6315290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33015"/>
        <c:crosses val="autoZero"/>
        <c:auto val="1"/>
        <c:lblOffset val="100"/>
        <c:baseTimeUnit val="days"/>
      </c:dateAx>
      <c:valAx>
        <c:axId val="429933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29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武汉感染人数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Sheet1!$M$2:$M$38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>
                  <c:v>441</c:v>
                </c:pt>
                <c:pt idx="5">
                  <c:v>502</c:v>
                </c:pt>
                <c:pt idx="6">
                  <c:v>533</c:v>
                </c:pt>
                <c:pt idx="7">
                  <c:v>593</c:v>
                </c:pt>
                <c:pt idx="8">
                  <c:v>1460</c:v>
                </c:pt>
                <c:pt idx="9">
                  <c:v>1754</c:v>
                </c:pt>
                <c:pt idx="10">
                  <c:v>2078</c:v>
                </c:pt>
                <c:pt idx="11">
                  <c:v>2405</c:v>
                </c:pt>
                <c:pt idx="12">
                  <c:v>2912</c:v>
                </c:pt>
                <c:pt idx="13">
                  <c:v>3742</c:v>
                </c:pt>
                <c:pt idx="14">
                  <c:v>4681</c:v>
                </c:pt>
                <c:pt idx="15">
                  <c:v>5796</c:v>
                </c:pt>
                <c:pt idx="16">
                  <c:v>7649</c:v>
                </c:pt>
                <c:pt idx="17">
                  <c:v>9300</c:v>
                </c:pt>
                <c:pt idx="18">
                  <c:v>10634</c:v>
                </c:pt>
                <c:pt idx="19">
                  <c:v>12388</c:v>
                </c:pt>
                <c:pt idx="20">
                  <c:v>13525</c:v>
                </c:pt>
                <c:pt idx="21">
                  <c:v>15205</c:v>
                </c:pt>
                <c:pt idx="22">
                  <c:v>16528</c:v>
                </c:pt>
                <c:pt idx="23">
                  <c:v>17389</c:v>
                </c:pt>
                <c:pt idx="24">
                  <c:v>30071</c:v>
                </c:pt>
                <c:pt idx="25">
                  <c:v>32664</c:v>
                </c:pt>
                <c:pt idx="26">
                  <c:v>34048</c:v>
                </c:pt>
                <c:pt idx="27">
                  <c:v>35073</c:v>
                </c:pt>
                <c:pt idx="28">
                  <c:v>36144</c:v>
                </c:pt>
                <c:pt idx="29">
                  <c:v>36911</c:v>
                </c:pt>
                <c:pt idx="30">
                  <c:v>37779</c:v>
                </c:pt>
                <c:pt idx="31">
                  <c:v>37753</c:v>
                </c:pt>
                <c:pt idx="32">
                  <c:v>37448</c:v>
                </c:pt>
                <c:pt idx="33">
                  <c:v>36680</c:v>
                </c:pt>
                <c:pt idx="34">
                  <c:v>36174</c:v>
                </c:pt>
                <c:pt idx="35">
                  <c:v>35674</c:v>
                </c:pt>
                <c:pt idx="36">
                  <c:v>34691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温州感染人数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18</c:v>
                </c:pt>
                <c:pt idx="7">
                  <c:v>32</c:v>
                </c:pt>
                <c:pt idx="8">
                  <c:v>60</c:v>
                </c:pt>
                <c:pt idx="9">
                  <c:v>112</c:v>
                </c:pt>
                <c:pt idx="10">
                  <c:v>169</c:v>
                </c:pt>
                <c:pt idx="11">
                  <c:v>219</c:v>
                </c:pt>
                <c:pt idx="12">
                  <c:v>232</c:v>
                </c:pt>
                <c:pt idx="13">
                  <c:v>254</c:v>
                </c:pt>
                <c:pt idx="14">
                  <c:v>275</c:v>
                </c:pt>
                <c:pt idx="15">
                  <c:v>322</c:v>
                </c:pt>
                <c:pt idx="16">
                  <c:v>335</c:v>
                </c:pt>
                <c:pt idx="17">
                  <c:v>367</c:v>
                </c:pt>
                <c:pt idx="18">
                  <c:v>384</c:v>
                </c:pt>
                <c:pt idx="19">
                  <c:v>388</c:v>
                </c:pt>
                <c:pt idx="20">
                  <c:v>377</c:v>
                </c:pt>
                <c:pt idx="21">
                  <c:v>385</c:v>
                </c:pt>
                <c:pt idx="22">
                  <c:v>374</c:v>
                </c:pt>
                <c:pt idx="23">
                  <c:v>373</c:v>
                </c:pt>
                <c:pt idx="24">
                  <c:v>369</c:v>
                </c:pt>
                <c:pt idx="25">
                  <c:v>355</c:v>
                </c:pt>
                <c:pt idx="26">
                  <c:v>339</c:v>
                </c:pt>
                <c:pt idx="27">
                  <c:v>332</c:v>
                </c:pt>
                <c:pt idx="28">
                  <c:v>320</c:v>
                </c:pt>
                <c:pt idx="29">
                  <c:v>309</c:v>
                </c:pt>
                <c:pt idx="30">
                  <c:v>295</c:v>
                </c:pt>
                <c:pt idx="31">
                  <c:v>275</c:v>
                </c:pt>
                <c:pt idx="32">
                  <c:v>257</c:v>
                </c:pt>
                <c:pt idx="33">
                  <c:v>234</c:v>
                </c:pt>
                <c:pt idx="34">
                  <c:v>222</c:v>
                </c:pt>
                <c:pt idx="35">
                  <c:v>210</c:v>
                </c:pt>
                <c:pt idx="36">
                  <c:v>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深圳感染人数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Sheet1!$O$2:$O$38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  <c:pt idx="6">
                  <c:v>25</c:v>
                </c:pt>
                <c:pt idx="7">
                  <c:v>34</c:v>
                </c:pt>
                <c:pt idx="8">
                  <c:v>45</c:v>
                </c:pt>
                <c:pt idx="9">
                  <c:v>59</c:v>
                </c:pt>
                <c:pt idx="10">
                  <c:v>82</c:v>
                </c:pt>
                <c:pt idx="11">
                  <c:v>106</c:v>
                </c:pt>
                <c:pt idx="12">
                  <c:v>166</c:v>
                </c:pt>
                <c:pt idx="13">
                  <c:v>191</c:v>
                </c:pt>
                <c:pt idx="14">
                  <c:v>221</c:v>
                </c:pt>
                <c:pt idx="15">
                  <c:v>259</c:v>
                </c:pt>
                <c:pt idx="16">
                  <c:v>276</c:v>
                </c:pt>
                <c:pt idx="17">
                  <c:v>298</c:v>
                </c:pt>
                <c:pt idx="18">
                  <c:v>312</c:v>
                </c:pt>
                <c:pt idx="19">
                  <c:v>320</c:v>
                </c:pt>
                <c:pt idx="20">
                  <c:v>325</c:v>
                </c:pt>
                <c:pt idx="21">
                  <c:v>322</c:v>
                </c:pt>
                <c:pt idx="22">
                  <c:v>319</c:v>
                </c:pt>
                <c:pt idx="23">
                  <c:v>320</c:v>
                </c:pt>
                <c:pt idx="24">
                  <c:v>310</c:v>
                </c:pt>
                <c:pt idx="25">
                  <c:v>306</c:v>
                </c:pt>
                <c:pt idx="26">
                  <c:v>302</c:v>
                </c:pt>
                <c:pt idx="27">
                  <c:v>299</c:v>
                </c:pt>
                <c:pt idx="28">
                  <c:v>282</c:v>
                </c:pt>
                <c:pt idx="29">
                  <c:v>262</c:v>
                </c:pt>
                <c:pt idx="30">
                  <c:v>251</c:v>
                </c:pt>
                <c:pt idx="31">
                  <c:v>232</c:v>
                </c:pt>
                <c:pt idx="32">
                  <c:v>215</c:v>
                </c:pt>
                <c:pt idx="33">
                  <c:v>193</c:v>
                </c:pt>
                <c:pt idx="34">
                  <c:v>188</c:v>
                </c:pt>
                <c:pt idx="35">
                  <c:v>177</c:v>
                </c:pt>
                <c:pt idx="36">
                  <c:v>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全国感染人数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Sheet1!$P$2:$P$38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>
                  <c:v>1208</c:v>
                </c:pt>
                <c:pt idx="6">
                  <c:v>1870</c:v>
                </c:pt>
                <c:pt idx="7">
                  <c:v>2613</c:v>
                </c:pt>
                <c:pt idx="8">
                  <c:v>4349</c:v>
                </c:pt>
                <c:pt idx="9">
                  <c:v>5739</c:v>
                </c:pt>
                <c:pt idx="10">
                  <c:v>7417</c:v>
                </c:pt>
                <c:pt idx="11">
                  <c:v>9308</c:v>
                </c:pt>
                <c:pt idx="12">
                  <c:v>11289</c:v>
                </c:pt>
                <c:pt idx="13">
                  <c:v>13748</c:v>
                </c:pt>
                <c:pt idx="14">
                  <c:v>16369</c:v>
                </c:pt>
                <c:pt idx="15">
                  <c:v>19381</c:v>
                </c:pt>
                <c:pt idx="16">
                  <c:v>22942</c:v>
                </c:pt>
                <c:pt idx="17">
                  <c:v>26302</c:v>
                </c:pt>
                <c:pt idx="18">
                  <c:v>28985</c:v>
                </c:pt>
                <c:pt idx="19">
                  <c:v>31774</c:v>
                </c:pt>
                <c:pt idx="20">
                  <c:v>33738</c:v>
                </c:pt>
                <c:pt idx="21">
                  <c:v>35982</c:v>
                </c:pt>
                <c:pt idx="22">
                  <c:v>37626</c:v>
                </c:pt>
                <c:pt idx="23">
                  <c:v>38800</c:v>
                </c:pt>
                <c:pt idx="24">
                  <c:v>52526</c:v>
                </c:pt>
                <c:pt idx="25">
                  <c:v>55748</c:v>
                </c:pt>
                <c:pt idx="26">
                  <c:v>56873</c:v>
                </c:pt>
                <c:pt idx="27">
                  <c:v>57416</c:v>
                </c:pt>
                <c:pt idx="28">
                  <c:v>57934</c:v>
                </c:pt>
                <c:pt idx="29">
                  <c:v>58016</c:v>
                </c:pt>
                <c:pt idx="30">
                  <c:v>57805</c:v>
                </c:pt>
                <c:pt idx="31">
                  <c:v>56303</c:v>
                </c:pt>
                <c:pt idx="32">
                  <c:v>54965</c:v>
                </c:pt>
                <c:pt idx="33">
                  <c:v>53284</c:v>
                </c:pt>
                <c:pt idx="34">
                  <c:v>51606</c:v>
                </c:pt>
                <c:pt idx="35">
                  <c:v>49824</c:v>
                </c:pt>
                <c:pt idx="36">
                  <c:v>47672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8007187"/>
        <c:axId val="250876274"/>
      </c:lineChart>
      <c:dateAx>
        <c:axId val="4380071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876274"/>
        <c:crosses val="autoZero"/>
        <c:auto val="1"/>
        <c:lblOffset val="100"/>
        <c:baseTimeUnit val="days"/>
      </c:dateAx>
      <c:valAx>
        <c:axId val="250876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007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武汉感染率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Sheet1!$H$2:$H$38</c:f>
              <c:numCache>
                <c:formatCode>General</c:formatCode>
                <c:ptCount val="37"/>
                <c:pt idx="1">
                  <c:v>1.28915158043114</c:v>
                </c:pt>
                <c:pt idx="2">
                  <c:v>1.37716835789566</c:v>
                </c:pt>
                <c:pt idx="3">
                  <c:v>1.13805287734337</c:v>
                </c:pt>
                <c:pt idx="4">
                  <c:v>1.14887362272641</c:v>
                </c:pt>
                <c:pt idx="5">
                  <c:v>1.12955524424488</c:v>
                </c:pt>
                <c:pt idx="6">
                  <c:v>1.05992130447412</c:v>
                </c:pt>
                <c:pt idx="7">
                  <c:v>1.10667297483188</c:v>
                </c:pt>
                <c:pt idx="8">
                  <c:v>1.90099731570466</c:v>
                </c:pt>
                <c:pt idx="9">
                  <c:v>1.18346245822975</c:v>
                </c:pt>
                <c:pt idx="10">
                  <c:v>1.16950699872704</c:v>
                </c:pt>
                <c:pt idx="11">
                  <c:v>1.14614401088069</c:v>
                </c:pt>
                <c:pt idx="12">
                  <c:v>1.19129022677672</c:v>
                </c:pt>
                <c:pt idx="13">
                  <c:v>1.25078009751746</c:v>
                </c:pt>
                <c:pt idx="14">
                  <c:v>1.22389153446604</c:v>
                </c:pt>
                <c:pt idx="15">
                  <c:v>1.2136562621405</c:v>
                </c:pt>
                <c:pt idx="16">
                  <c:v>1.27740689588129</c:v>
                </c:pt>
                <c:pt idx="17">
                  <c:v>1.19543947981948</c:v>
                </c:pt>
                <c:pt idx="18">
                  <c:v>1.13404201492294</c:v>
                </c:pt>
                <c:pt idx="19">
                  <c:v>1.15267184702881</c:v>
                </c:pt>
                <c:pt idx="20">
                  <c:v>1.08781156262159</c:v>
                </c:pt>
                <c:pt idx="21">
                  <c:v>1.11708449639678</c:v>
                </c:pt>
                <c:pt idx="22">
                  <c:v>1.08343159124795</c:v>
                </c:pt>
                <c:pt idx="23">
                  <c:v>1.05078191002265</c:v>
                </c:pt>
                <c:pt idx="24">
                  <c:v>1.54772342978416</c:v>
                </c:pt>
                <c:pt idx="25">
                  <c:v>1.08271230183318</c:v>
                </c:pt>
                <c:pt idx="26">
                  <c:v>1.0414977397019</c:v>
                </c:pt>
                <c:pt idx="27">
                  <c:v>1.02966030997361</c:v>
                </c:pt>
                <c:pt idx="28">
                  <c:v>1.03007935603286</c:v>
                </c:pt>
                <c:pt idx="29">
                  <c:v>1.020998649878</c:v>
                </c:pt>
                <c:pt idx="30">
                  <c:v>1.02324378308817</c:v>
                </c:pt>
                <c:pt idx="31">
                  <c:v>0.999311550044301</c:v>
                </c:pt>
                <c:pt idx="32">
                  <c:v>0.991888361261649</c:v>
                </c:pt>
                <c:pt idx="33">
                  <c:v>0.979278343390495</c:v>
                </c:pt>
                <c:pt idx="34">
                  <c:v>0.986108981347059</c:v>
                </c:pt>
                <c:pt idx="35">
                  <c:v>0.986081503400788</c:v>
                </c:pt>
                <c:pt idx="36">
                  <c:v>0.972058155181289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温州感染率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Sheet1!$I$2:$I$38</c:f>
              <c:numCache>
                <c:formatCode>General</c:formatCode>
                <c:ptCount val="37"/>
                <c:pt idx="3">
                  <c:v>1.69314718055995</c:v>
                </c:pt>
                <c:pt idx="4">
                  <c:v>1.40546510810816</c:v>
                </c:pt>
                <c:pt idx="5">
                  <c:v>1.51082562376599</c:v>
                </c:pt>
                <c:pt idx="6">
                  <c:v>1.58778666490212</c:v>
                </c:pt>
                <c:pt idx="7">
                  <c:v>1.57536414490356</c:v>
                </c:pt>
                <c:pt idx="8">
                  <c:v>1.62860865942237</c:v>
                </c:pt>
                <c:pt idx="9">
                  <c:v>1.62415430907299</c:v>
                </c:pt>
                <c:pt idx="10">
                  <c:v>1.41139984362798</c:v>
                </c:pt>
                <c:pt idx="11">
                  <c:v>1.25917301489343</c:v>
                </c:pt>
                <c:pt idx="12">
                  <c:v>1.05766564184981</c:v>
                </c:pt>
                <c:pt idx="13">
                  <c:v>1.09059689535223</c:v>
                </c:pt>
                <c:pt idx="14">
                  <c:v>1.07943683064803</c:v>
                </c:pt>
                <c:pt idx="15">
                  <c:v>1.15778044787784</c:v>
                </c:pt>
                <c:pt idx="16">
                  <c:v>1.03957898628066</c:v>
                </c:pt>
                <c:pt idx="17">
                  <c:v>1.0912313162295</c:v>
                </c:pt>
                <c:pt idx="18">
                  <c:v>1.04528070453316</c:v>
                </c:pt>
                <c:pt idx="19">
                  <c:v>1.01036278703555</c:v>
                </c:pt>
                <c:pt idx="20">
                  <c:v>0.971239847824737</c:v>
                </c:pt>
                <c:pt idx="21">
                  <c:v>1.02099814683977</c:v>
                </c:pt>
                <c:pt idx="22">
                  <c:v>0.971012463126748</c:v>
                </c:pt>
                <c:pt idx="23">
                  <c:v>0.997322622229284</c:v>
                </c:pt>
                <c:pt idx="24">
                  <c:v>0.989218224396712</c:v>
                </c:pt>
                <c:pt idx="25">
                  <c:v>0.961321145434889</c:v>
                </c:pt>
                <c:pt idx="26">
                  <c:v>0.953882317905034</c:v>
                </c:pt>
                <c:pt idx="27">
                  <c:v>0.979134861536038</c:v>
                </c:pt>
                <c:pt idx="28">
                  <c:v>0.963186026877284</c:v>
                </c:pt>
                <c:pt idx="29">
                  <c:v>0.965020281103973</c:v>
                </c:pt>
                <c:pt idx="30">
                  <c:v>0.953634079442074</c:v>
                </c:pt>
                <c:pt idx="31">
                  <c:v>0.929795741326751</c:v>
                </c:pt>
                <c:pt idx="32">
                  <c:v>0.932304987228649</c:v>
                </c:pt>
                <c:pt idx="33">
                  <c:v>0.906245030462482</c:v>
                </c:pt>
                <c:pt idx="34">
                  <c:v>0.947356266514578</c:v>
                </c:pt>
                <c:pt idx="35">
                  <c:v>0.944430148845189</c:v>
                </c:pt>
                <c:pt idx="36">
                  <c:v>0.931007128513049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深圳感染率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Sheet1!$J$2:$J$38</c:f>
              <c:numCache>
                <c:formatCode>General</c:formatCode>
                <c:ptCount val="37"/>
                <c:pt idx="1">
                  <c:v>3.19722457733622</c:v>
                </c:pt>
                <c:pt idx="2">
                  <c:v>1.44183275227904</c:v>
                </c:pt>
                <c:pt idx="3">
                  <c:v>1.06899287148695</c:v>
                </c:pt>
                <c:pt idx="4">
                  <c:v>0.856899156359327</c:v>
                </c:pt>
                <c:pt idx="5">
                  <c:v>1.32542240043463</c:v>
                </c:pt>
                <c:pt idx="6">
                  <c:v>1.32850406697204</c:v>
                </c:pt>
                <c:pt idx="7">
                  <c:v>1.30748469974796</c:v>
                </c:pt>
                <c:pt idx="8">
                  <c:v>1.28030196515416</c:v>
                </c:pt>
                <c:pt idx="9">
                  <c:v>1.2708749541354</c:v>
                </c:pt>
                <c:pt idx="10">
                  <c:v>1.32918180335853</c:v>
                </c:pt>
                <c:pt idx="11">
                  <c:v>1.25671984684781</c:v>
                </c:pt>
                <c:pt idx="12">
                  <c:v>1.44854869424448</c:v>
                </c:pt>
                <c:pt idx="13">
                  <c:v>1.14028563969009</c:v>
                </c:pt>
                <c:pt idx="14">
                  <c:v>1.14588927347112</c:v>
                </c:pt>
                <c:pt idx="15">
                  <c:v>1.15866536018178</c:v>
                </c:pt>
                <c:pt idx="16">
                  <c:v>1.06357280401761</c:v>
                </c:pt>
                <c:pt idx="17">
                  <c:v>1.07669262078825</c:v>
                </c:pt>
                <c:pt idx="18">
                  <c:v>1.04590970130408</c:v>
                </c:pt>
                <c:pt idx="19">
                  <c:v>1.02531780798429</c:v>
                </c:pt>
                <c:pt idx="20">
                  <c:v>1.01550418653597</c:v>
                </c:pt>
                <c:pt idx="21">
                  <c:v>0.990726363214671</c:v>
                </c:pt>
                <c:pt idx="22">
                  <c:v>0.990639557240436</c:v>
                </c:pt>
                <c:pt idx="23">
                  <c:v>1.00312989300893</c:v>
                </c:pt>
                <c:pt idx="24">
                  <c:v>0.96825130168542</c:v>
                </c:pt>
                <c:pt idx="25">
                  <c:v>0.987012804473189</c:v>
                </c:pt>
                <c:pt idx="26">
                  <c:v>0.986841915422489</c:v>
                </c:pt>
                <c:pt idx="27">
                  <c:v>0.990016556015817</c:v>
                </c:pt>
                <c:pt idx="28">
                  <c:v>0.941463497547427</c:v>
                </c:pt>
                <c:pt idx="29">
                  <c:v>0.926437432822983</c:v>
                </c:pt>
                <c:pt idx="30">
                  <c:v>0.957108435370687</c:v>
                </c:pt>
                <c:pt idx="31">
                  <c:v>0.921284432534526</c:v>
                </c:pt>
                <c:pt idx="32">
                  <c:v>0.923900656461353</c:v>
                </c:pt>
                <c:pt idx="33">
                  <c:v>0.892052160777223</c:v>
                </c:pt>
                <c:pt idx="34">
                  <c:v>0.973751773925064</c:v>
                </c:pt>
                <c:pt idx="35">
                  <c:v>0.93970776974388</c:v>
                </c:pt>
                <c:pt idx="36">
                  <c:v>0.929795741326751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全国感染率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Sheet1!$K$2:$K$38</c:f>
              <c:numCache>
                <c:formatCode>General</c:formatCode>
                <c:ptCount val="37"/>
                <c:pt idx="1">
                  <c:v>1.30734725214964</c:v>
                </c:pt>
                <c:pt idx="2">
                  <c:v>1.41345145974081</c:v>
                </c:pt>
                <c:pt idx="3">
                  <c:v>1.23038995983498</c:v>
                </c:pt>
                <c:pt idx="4">
                  <c:v>1.33827566362036</c:v>
                </c:pt>
                <c:pt idx="5">
                  <c:v>1.44128102812711</c:v>
                </c:pt>
                <c:pt idx="6">
                  <c:v>1.43697233135387</c:v>
                </c:pt>
                <c:pt idx="7">
                  <c:v>1.33456055567198</c:v>
                </c:pt>
                <c:pt idx="8">
                  <c:v>1.50944694707703</c:v>
                </c:pt>
                <c:pt idx="9">
                  <c:v>1.27733904551072</c:v>
                </c:pt>
                <c:pt idx="10">
                  <c:v>1.2564896836282</c:v>
                </c:pt>
                <c:pt idx="11">
                  <c:v>1.22709958268562</c:v>
                </c:pt>
                <c:pt idx="12">
                  <c:v>1.19295455483936</c:v>
                </c:pt>
                <c:pt idx="13">
                  <c:v>1.19706455870818</c:v>
                </c:pt>
                <c:pt idx="14">
                  <c:v>1.17449594317463</c:v>
                </c:pt>
                <c:pt idx="15">
                  <c:v>1.16890390255639</c:v>
                </c:pt>
                <c:pt idx="16">
                  <c:v>1.16867608714047</c:v>
                </c:pt>
                <c:pt idx="17">
                  <c:v>1.1366756900607</c:v>
                </c:pt>
                <c:pt idx="18">
                  <c:v>1.09713347287192</c:v>
                </c:pt>
                <c:pt idx="19">
                  <c:v>1.09186989050614</c:v>
                </c:pt>
                <c:pt idx="20">
                  <c:v>1.05997645324029</c:v>
                </c:pt>
                <c:pt idx="21">
                  <c:v>1.06439401487631</c:v>
                </c:pt>
                <c:pt idx="22">
                  <c:v>1.04467648737451</c:v>
                </c:pt>
                <c:pt idx="23">
                  <c:v>1.03072494584029</c:v>
                </c:pt>
                <c:pt idx="24">
                  <c:v>1.30288803847368</c:v>
                </c:pt>
                <c:pt idx="25">
                  <c:v>1.05953325015436</c:v>
                </c:pt>
                <c:pt idx="26">
                  <c:v>1.01997917656039</c:v>
                </c:pt>
                <c:pt idx="27">
                  <c:v>1.00950229831012</c:v>
                </c:pt>
                <c:pt idx="28">
                  <c:v>1.00898142144906</c:v>
                </c:pt>
                <c:pt idx="29">
                  <c:v>1.00141440299561</c:v>
                </c:pt>
                <c:pt idx="30">
                  <c:v>0.996356442554844</c:v>
                </c:pt>
                <c:pt idx="31">
                  <c:v>0.973672542566741</c:v>
                </c:pt>
                <c:pt idx="32">
                  <c:v>0.975948799336801</c:v>
                </c:pt>
                <c:pt idx="33">
                  <c:v>0.968939479458389</c:v>
                </c:pt>
                <c:pt idx="34">
                  <c:v>0.968001846308181</c:v>
                </c:pt>
                <c:pt idx="35">
                  <c:v>0.96485885085419</c:v>
                </c:pt>
                <c:pt idx="36">
                  <c:v>0.95584742779309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221741"/>
        <c:axId val="547185429"/>
      </c:lineChart>
      <c:dateAx>
        <c:axId val="3112217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85429"/>
        <c:crosses val="autoZero"/>
        <c:auto val="1"/>
        <c:lblOffset val="100"/>
        <c:baseTimeUnit val="days"/>
      </c:dateAx>
      <c:valAx>
        <c:axId val="547185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2217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武汉!$C$1</c:f>
              <c:strCache>
                <c:ptCount val="1"/>
                <c:pt idx="0">
                  <c:v>武汉感染人数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武汉!$C$2:$C$38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>
                  <c:v>441</c:v>
                </c:pt>
                <c:pt idx="5">
                  <c:v>502</c:v>
                </c:pt>
                <c:pt idx="6">
                  <c:v>533</c:v>
                </c:pt>
                <c:pt idx="7">
                  <c:v>593</c:v>
                </c:pt>
                <c:pt idx="8">
                  <c:v>1460</c:v>
                </c:pt>
                <c:pt idx="9">
                  <c:v>1754</c:v>
                </c:pt>
                <c:pt idx="10">
                  <c:v>2078</c:v>
                </c:pt>
                <c:pt idx="11">
                  <c:v>2405</c:v>
                </c:pt>
                <c:pt idx="12">
                  <c:v>2912</c:v>
                </c:pt>
                <c:pt idx="13">
                  <c:v>3742</c:v>
                </c:pt>
                <c:pt idx="14">
                  <c:v>4681</c:v>
                </c:pt>
                <c:pt idx="15">
                  <c:v>5796</c:v>
                </c:pt>
                <c:pt idx="16">
                  <c:v>7649</c:v>
                </c:pt>
                <c:pt idx="17">
                  <c:v>9300</c:v>
                </c:pt>
                <c:pt idx="18">
                  <c:v>10634</c:v>
                </c:pt>
                <c:pt idx="19">
                  <c:v>12388</c:v>
                </c:pt>
                <c:pt idx="20">
                  <c:v>13525</c:v>
                </c:pt>
                <c:pt idx="21">
                  <c:v>15205</c:v>
                </c:pt>
                <c:pt idx="22">
                  <c:v>16528</c:v>
                </c:pt>
                <c:pt idx="23">
                  <c:v>17389</c:v>
                </c:pt>
                <c:pt idx="24">
                  <c:v>30071</c:v>
                </c:pt>
                <c:pt idx="25">
                  <c:v>32664</c:v>
                </c:pt>
                <c:pt idx="26">
                  <c:v>34048</c:v>
                </c:pt>
                <c:pt idx="27">
                  <c:v>35073</c:v>
                </c:pt>
                <c:pt idx="28">
                  <c:v>36144</c:v>
                </c:pt>
                <c:pt idx="29">
                  <c:v>36911</c:v>
                </c:pt>
                <c:pt idx="30">
                  <c:v>37779</c:v>
                </c:pt>
                <c:pt idx="31">
                  <c:v>37753</c:v>
                </c:pt>
                <c:pt idx="32">
                  <c:v>37448</c:v>
                </c:pt>
                <c:pt idx="33">
                  <c:v>36680</c:v>
                </c:pt>
                <c:pt idx="34">
                  <c:v>36174</c:v>
                </c:pt>
                <c:pt idx="35">
                  <c:v>35674</c:v>
                </c:pt>
                <c:pt idx="36">
                  <c:v>34691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武汉!$G$1</c:f>
              <c:strCache>
                <c:ptCount val="1"/>
                <c:pt idx="0">
                  <c:v>延迟1天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武汉!$G$2:$G$38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656.369827538427</c:v>
                </c:pt>
                <c:pt idx="6" c:formatCode="0_ ">
                  <c:v>696.90262565335</c:v>
                </c:pt>
                <c:pt idx="7" c:formatCode="0_ ">
                  <c:v>775.353202649975</c:v>
                </c:pt>
                <c:pt idx="8" c:formatCode="0_ ">
                  <c:v>1908.9640402512</c:v>
                </c:pt>
                <c:pt idx="9" c:formatCode="0_ ">
                  <c:v>2293.37186753466</c:v>
                </c:pt>
                <c:pt idx="10" c:formatCode="0_ ">
                  <c:v>2717.00498331644</c:v>
                </c:pt>
                <c:pt idx="11" c:formatCode="0_ ">
                  <c:v>3144.56062794804</c:v>
                </c:pt>
                <c:pt idx="12" c:formatCode="0_ ">
                  <c:v>3807.46800356952</c:v>
                </c:pt>
                <c:pt idx="13" c:formatCode="0_ ">
                  <c:v>4892.70098535616</c:v>
                </c:pt>
                <c:pt idx="14" c:formatCode="0_ ">
                  <c:v>6120.45251535335</c:v>
                </c:pt>
                <c:pt idx="15" c:formatCode="0_ ">
                  <c:v>7578.32573787395</c:v>
                </c:pt>
                <c:pt idx="16" c:formatCode="0_ ">
                  <c:v>10001.141057453</c:v>
                </c:pt>
                <c:pt idx="17" c:formatCode="0_ ">
                  <c:v>12159.8394344768</c:v>
                </c:pt>
                <c:pt idx="18" c:formatCode="0_ ">
                  <c:v>13904.0572630351</c:v>
                </c:pt>
                <c:pt idx="19" c:formatCode="0_ ">
                  <c:v>16197.4291305698</c:v>
                </c:pt>
                <c:pt idx="20" c:formatCode="0_ ">
                  <c:v>17684.0675646558</c:v>
                </c:pt>
                <c:pt idx="21" c:formatCode="0_ ">
                  <c:v>19880.6837205613</c:v>
                </c:pt>
                <c:pt idx="22" c:formatCode="0_ ">
                  <c:v>21610.5189433369</c:v>
                </c:pt>
                <c:pt idx="23" c:formatCode="0_ ">
                  <c:v>22736.2847232385</c:v>
                </c:pt>
                <c:pt idx="24" c:formatCode="0_ ">
                  <c:v>39318.1216810918</c:v>
                </c:pt>
                <c:pt idx="25" c:formatCode="0_ ">
                  <c:v>42708.4941169626</c:v>
                </c:pt>
                <c:pt idx="26" c:formatCode="0_ ">
                  <c:v>44518.0874263514</c:v>
                </c:pt>
                <c:pt idx="27" c:formatCode="0_ ">
                  <c:v>45858.2847833771</c:v>
                </c:pt>
                <c:pt idx="28" c:formatCode="0_ ">
                  <c:v>47258.6275827668</c:v>
                </c:pt>
                <c:pt idx="29" c:formatCode="0_ ">
                  <c:v>48261.487458707</c:v>
                </c:pt>
                <c:pt idx="30" c:formatCode="0_ ">
                  <c:v>49396.4058059248</c:v>
                </c:pt>
                <c:pt idx="31" c:formatCode="0_ ">
                  <c:v>49362.410555893</c:v>
                </c:pt>
                <c:pt idx="32" c:formatCode="0_ ">
                  <c:v>48963.6201228268</c:v>
                </c:pt>
                <c:pt idx="33" c:formatCode="0_ ">
                  <c:v>47959.45273727</c:v>
                </c:pt>
                <c:pt idx="34" c:formatCode="0_ ">
                  <c:v>47297.8528712651</c:v>
                </c:pt>
                <c:pt idx="35" c:formatCode="0_ ">
                  <c:v>46644.0980629599</c:v>
                </c:pt>
                <c:pt idx="36" c:formatCode="0_ ">
                  <c:v>45358.8161098319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武汉!$H$1</c:f>
              <c:strCache>
                <c:ptCount val="1"/>
                <c:pt idx="0">
                  <c:v>延迟2天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武汉!$H$2:$H$38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753.925396310161</c:v>
                </c:pt>
                <c:pt idx="6" c:formatCode="0_ ">
                  <c:v>800.482542297442</c:v>
                </c:pt>
                <c:pt idx="7" c:formatCode="0_ ">
                  <c:v>890.593147434115</c:v>
                </c:pt>
                <c:pt idx="8" c:formatCode="0_ ">
                  <c:v>2192.69139165904</c:v>
                </c:pt>
                <c:pt idx="9" c:formatCode="0_ ">
                  <c:v>2634.23335682873</c:v>
                </c:pt>
                <c:pt idx="10" c:formatCode="0_ ">
                  <c:v>3120.83062456676</c:v>
                </c:pt>
                <c:pt idx="11" c:formatCode="0_ ">
                  <c:v>3611.93342256163</c:v>
                </c:pt>
                <c:pt idx="12" c:formatCode="0_ ">
                  <c:v>4373.36803596651</c:v>
                </c:pt>
                <c:pt idx="13" c:formatCode="0_ ">
                  <c:v>5619.89807369048</c:v>
                </c:pt>
                <c:pt idx="14" c:formatCode="0_ ">
                  <c:v>7030.12904407941</c:v>
                </c:pt>
                <c:pt idx="15" c:formatCode="0_ ">
                  <c:v>8704.68445620257</c:v>
                </c:pt>
                <c:pt idx="16" c:formatCode="0_ ">
                  <c:v>11487.6003115068</c:v>
                </c:pt>
                <c:pt idx="17" c:formatCode="0_ ">
                  <c:v>13967.1437961842</c:v>
                </c:pt>
                <c:pt idx="18" c:formatCode="0_ ">
                  <c:v>15970.6029170563</c:v>
                </c:pt>
                <c:pt idx="19" c:formatCode="0_ ">
                  <c:v>18604.836273885</c:v>
                </c:pt>
                <c:pt idx="20" c:formatCode="0_ ">
                  <c:v>20312.432241225</c:v>
                </c:pt>
                <c:pt idx="21" c:formatCode="0_ ">
                  <c:v>22835.5291850518</c:v>
                </c:pt>
                <c:pt idx="22" c:formatCode="0_ ">
                  <c:v>24822.4680283154</c:v>
                </c:pt>
                <c:pt idx="23" c:formatCode="0_ ">
                  <c:v>26115.5552120267</c:v>
                </c:pt>
                <c:pt idx="24" c:formatCode="0_ ">
                  <c:v>45161.9334510814</c:v>
                </c:pt>
                <c:pt idx="25" c:formatCode="0_ ">
                  <c:v>49056.2134364046</c:v>
                </c:pt>
                <c:pt idx="26" c:formatCode="0_ ">
                  <c:v>51134.7647282239</c:v>
                </c:pt>
                <c:pt idx="27" c:formatCode="0_ ">
                  <c:v>52674.154232642</c:v>
                </c:pt>
                <c:pt idx="28" c:formatCode="0_ ">
                  <c:v>54282.6285343316</c:v>
                </c:pt>
                <c:pt idx="29" c:formatCode="0_ ">
                  <c:v>55434.5424366621</c:v>
                </c:pt>
                <c:pt idx="30" c:formatCode="0_ ">
                  <c:v>56738.142524306</c:v>
                </c:pt>
                <c:pt idx="31" c:formatCode="0_ ">
                  <c:v>56699.0945954134</c:v>
                </c:pt>
                <c:pt idx="32" c:formatCode="0_ ">
                  <c:v>56241.0323526353</c:v>
                </c:pt>
                <c:pt idx="33" c:formatCode="0_ ">
                  <c:v>55087.6166068859</c:v>
                </c:pt>
                <c:pt idx="34" c:formatCode="0_ ">
                  <c:v>54327.6838369</c:v>
                </c:pt>
                <c:pt idx="35" c:formatCode="0_ ">
                  <c:v>53576.7621274277</c:v>
                </c:pt>
                <c:pt idx="36" c:formatCode="0_ ">
                  <c:v>52100.4500466052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武汉!$I$1</c:f>
              <c:strCache>
                <c:ptCount val="1"/>
                <c:pt idx="0">
                  <c:v>延迟3天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武汉!$I$2:$I$38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753.925396310161</c:v>
                </c:pt>
                <c:pt idx="6" c:formatCode="0_ ">
                  <c:v>985.764705882353</c:v>
                </c:pt>
                <c:pt idx="7" c:formatCode="0_ ">
                  <c:v>1096.73259022183</c:v>
                </c:pt>
                <c:pt idx="8" c:formatCode="0_ ">
                  <c:v>2700.21851892727</c:v>
                </c:pt>
                <c:pt idx="9" c:formatCode="0_ ">
                  <c:v>3243.96115219071</c:v>
                </c:pt>
                <c:pt idx="10" c:formatCode="0_ ">
                  <c:v>3843.18772762388</c:v>
                </c:pt>
                <c:pt idx="11" c:formatCode="0_ ">
                  <c:v>4447.96269727403</c:v>
                </c:pt>
                <c:pt idx="12" c:formatCode="0_ ">
                  <c:v>5385.64131994261</c:v>
                </c:pt>
                <c:pt idx="13" c:formatCode="0_ ">
                  <c:v>6920.69705330537</c:v>
                </c:pt>
                <c:pt idx="14" c:formatCode="0_ ">
                  <c:v>8657.34444321819</c:v>
                </c:pt>
                <c:pt idx="15" c:formatCode="0_ ">
                  <c:v>10719.4976271935</c:v>
                </c:pt>
                <c:pt idx="16" c:formatCode="0_ ">
                  <c:v>14146.5557885443</c:v>
                </c:pt>
                <c:pt idx="17" c:formatCode="0_ ">
                  <c:v>17200.0220726189</c:v>
                </c:pt>
                <c:pt idx="18" c:formatCode="0_ ">
                  <c:v>19667.2080344333</c:v>
                </c:pt>
                <c:pt idx="19" c:formatCode="0_ ">
                  <c:v>22911.169186624</c:v>
                </c:pt>
                <c:pt idx="20" c:formatCode="0_ ">
                  <c:v>25014.0105948571</c:v>
                </c:pt>
                <c:pt idx="21" c:formatCode="0_ ">
                  <c:v>28121.1113563624</c:v>
                </c:pt>
                <c:pt idx="22" c:formatCode="0_ ">
                  <c:v>30567.9532060479</c:v>
                </c:pt>
                <c:pt idx="23" c:formatCode="0_ ">
                  <c:v>32160.3423463194</c:v>
                </c:pt>
                <c:pt idx="24" c:formatCode="0_ ">
                  <c:v>55615.2541662069</c:v>
                </c:pt>
                <c:pt idx="25" c:formatCode="0_ ">
                  <c:v>60410.9162344113</c:v>
                </c:pt>
                <c:pt idx="26" c:formatCode="0_ ">
                  <c:v>62970.5754331752</c:v>
                </c:pt>
                <c:pt idx="27" c:formatCode="0_ ">
                  <c:v>64866.2767906413</c:v>
                </c:pt>
                <c:pt idx="28" c:formatCode="0_ ">
                  <c:v>66847.0535261009</c:v>
                </c:pt>
                <c:pt idx="29" c:formatCode="0_ ">
                  <c:v>68265.5929809072</c:v>
                </c:pt>
                <c:pt idx="30" c:formatCode="0_ ">
                  <c:v>69870.9283743517</c:v>
                </c:pt>
                <c:pt idx="31" c:formatCode="0_ ">
                  <c:v>69822.8422911379</c:v>
                </c:pt>
                <c:pt idx="32" c:formatCode="0_ ">
                  <c:v>69258.7555457456</c:v>
                </c:pt>
                <c:pt idx="33" c:formatCode="0_ ">
                  <c:v>67838.3666262003</c:v>
                </c:pt>
                <c:pt idx="34" c:formatCode="0_ ">
                  <c:v>66902.5374682707</c:v>
                </c:pt>
                <c:pt idx="35" c:formatCode="0_ ">
                  <c:v>65977.805098775</c:v>
                </c:pt>
                <c:pt idx="36" c:formatCode="0_ ">
                  <c:v>64159.7812603466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武汉!$J$1</c:f>
              <c:strCache>
                <c:ptCount val="1"/>
                <c:pt idx="0">
                  <c:v>延迟4天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武汉!$J$2:$J$38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753.925396310161</c:v>
                </c:pt>
                <c:pt idx="6" c:formatCode="0_ ">
                  <c:v>985.764705882353</c:v>
                </c:pt>
                <c:pt idx="7" c:formatCode="0_ ">
                  <c:v>1288.89683265631</c:v>
                </c:pt>
                <c:pt idx="8" c:formatCode="0_ ">
                  <c:v>3173.33790164961</c:v>
                </c:pt>
                <c:pt idx="9" c:formatCode="0_ ">
                  <c:v>3812.35252020096</c:v>
                </c:pt>
                <c:pt idx="10" c:formatCode="0_ ">
                  <c:v>4516.57271207389</c:v>
                </c:pt>
                <c:pt idx="11" c:formatCode="0_ ">
                  <c:v>5227.31346127897</c:v>
                </c:pt>
                <c:pt idx="12" c:formatCode="0_ ">
                  <c:v>6329.28765041346</c:v>
                </c:pt>
                <c:pt idx="13" c:formatCode="0_ ">
                  <c:v>8133.30851231015</c:v>
                </c:pt>
                <c:pt idx="14" c:formatCode="0_ ">
                  <c:v>10174.2429572752</c:v>
                </c:pt>
                <c:pt idx="15" c:formatCode="0_ ">
                  <c:v>12597.7167657268</c:v>
                </c:pt>
                <c:pt idx="16" c:formatCode="0_ ">
                  <c:v>16625.2476778889</c:v>
                </c:pt>
                <c:pt idx="17" c:formatCode="0_ ">
                  <c:v>20213.7277296858</c:v>
                </c:pt>
                <c:pt idx="18" c:formatCode="0_ ">
                  <c:v>23113.2022233849</c:v>
                </c:pt>
                <c:pt idx="19" c:formatCode="0_ ">
                  <c:v>26925.5547435858</c:v>
                </c:pt>
                <c:pt idx="20" c:formatCode="0_ ">
                  <c:v>29396.8459724732</c:v>
                </c:pt>
                <c:pt idx="21" c:formatCode="0_ ">
                  <c:v>33048.358078481</c:v>
                </c:pt>
                <c:pt idx="22" c:formatCode="0_ ">
                  <c:v>35923.9238619621</c:v>
                </c:pt>
                <c:pt idx="23" c:formatCode="0_ ">
                  <c:v>37795.3238162911</c:v>
                </c:pt>
                <c:pt idx="24" c:formatCode="0_ ">
                  <c:v>65359.8931784283</c:v>
                </c:pt>
                <c:pt idx="25" c:formatCode="0_ ">
                  <c:v>70995.8282325224</c:v>
                </c:pt>
                <c:pt idx="26" c:formatCode="0_ ">
                  <c:v>74003.9786817574</c:v>
                </c:pt>
                <c:pt idx="27" c:formatCode="0_ ">
                  <c:v>76231.8357702443</c:v>
                </c:pt>
                <c:pt idx="28" c:formatCode="0_ ">
                  <c:v>78559.6747378242</c:v>
                </c:pt>
                <c:pt idx="29" c:formatCode="0_ ">
                  <c:v>80226.7638957456</c:v>
                </c:pt>
                <c:pt idx="30" c:formatCode="0_ ">
                  <c:v>82113.3784838496</c:v>
                </c:pt>
                <c:pt idx="31" c:formatCode="0_ ">
                  <c:v>82056.8669869709</c:v>
                </c:pt>
                <c:pt idx="32" c:formatCode="0_ ">
                  <c:v>81393.9436582017</c:v>
                </c:pt>
                <c:pt idx="33" c:formatCode="0_ ">
                  <c:v>79724.6809811696</c:v>
                </c:pt>
                <c:pt idx="34" c:formatCode="0_ ">
                  <c:v>78624.8803111458</c:v>
                </c:pt>
                <c:pt idx="35" c:formatCode="0_ ">
                  <c:v>77538.1207557863</c:v>
                </c:pt>
                <c:pt idx="36" c:formatCode="0_ ">
                  <c:v>75401.5514699496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武汉!$K$1</c:f>
              <c:strCache>
                <c:ptCount val="1"/>
                <c:pt idx="0">
                  <c:v>延迟5天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武汉!$K$2:$K$38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753.925396310161</c:v>
                </c:pt>
                <c:pt idx="6" c:formatCode="0_ ">
                  <c:v>985.764705882353</c:v>
                </c:pt>
                <c:pt idx="7" c:formatCode="0_ ">
                  <c:v>1288.89683265631</c:v>
                </c:pt>
                <c:pt idx="8" c:formatCode="0_ ">
                  <c:v>1685.24500351683</c:v>
                </c:pt>
                <c:pt idx="9" c:formatCode="0_ ">
                  <c:v>2024.60255901953</c:v>
                </c:pt>
                <c:pt idx="10" c:formatCode="0_ ">
                  <c:v>2398.58843651231</c:v>
                </c:pt>
                <c:pt idx="11" c:formatCode="0_ ">
                  <c:v>2776.03714620409</c:v>
                </c:pt>
                <c:pt idx="12" c:formatCode="0_ ">
                  <c:v>3361.25578783631</c:v>
                </c:pt>
                <c:pt idx="13" c:formatCode="0_ ">
                  <c:v>4319.30602956163</c:v>
                </c:pt>
                <c:pt idx="14" c:formatCode="0_ ">
                  <c:v>5403.17250785088</c:v>
                </c:pt>
                <c:pt idx="15" c:formatCode="0_ ">
                  <c:v>6690.19180848188</c:v>
                </c:pt>
                <c:pt idx="16" c:formatCode="0_ ">
                  <c:v>8829.06783006865</c:v>
                </c:pt>
                <c:pt idx="17" c:formatCode="0_ ">
                  <c:v>10734.7798169223</c:v>
                </c:pt>
                <c:pt idx="18" c:formatCode="0_ ">
                  <c:v>12274.5858680808</c:v>
                </c:pt>
                <c:pt idx="19" c:formatCode="0_ ">
                  <c:v>14299.1884271003</c:v>
                </c:pt>
                <c:pt idx="20" c:formatCode="0_ ">
                  <c:v>15611.6018305241</c:v>
                </c:pt>
                <c:pt idx="21" c:formatCode="0_ ">
                  <c:v>17550.7878619681</c:v>
                </c:pt>
                <c:pt idx="22" c:formatCode="0_ ">
                  <c:v>19077.8968617303</c:v>
                </c:pt>
                <c:pt idx="23" c:formatCode="0_ ">
                  <c:v>20071.7297028453</c:v>
                </c:pt>
                <c:pt idx="24" c:formatCode="0_ ">
                  <c:v>34710.2756854484</c:v>
                </c:pt>
                <c:pt idx="25" c:formatCode="0_ ">
                  <c:v>37703.3169827903</c:v>
                </c:pt>
                <c:pt idx="26" c:formatCode="0_ ">
                  <c:v>39300.8369039322</c:v>
                </c:pt>
                <c:pt idx="27" c:formatCode="0_ ">
                  <c:v>40483.971238593</c:v>
                </c:pt>
                <c:pt idx="28" c:formatCode="0_ ">
                  <c:v>41720.2023336386</c:v>
                </c:pt>
                <c:pt idx="29" c:formatCode="0_ ">
                  <c:v>42605.5330991848</c:v>
                </c:pt>
                <c:pt idx="30" c:formatCode="0_ ">
                  <c:v>43607.4458820975</c:v>
                </c:pt>
                <c:pt idx="31" c:formatCode="0_ ">
                  <c:v>43577.4346697061</c:v>
                </c:pt>
                <c:pt idx="32" c:formatCode="0_ ">
                  <c:v>43225.380062807</c:v>
                </c:pt>
                <c:pt idx="33" c:formatCode="0_ ">
                  <c:v>42338.8950198612</c:v>
                </c:pt>
                <c:pt idx="34" c:formatCode="0_ ">
                  <c:v>41754.8306556287</c:v>
                </c:pt>
                <c:pt idx="35" c:formatCode="0_ ">
                  <c:v>41177.6919557941</c:v>
                </c:pt>
                <c:pt idx="36" c:formatCode="0_ ">
                  <c:v>40043.0372719194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武汉!$L$1</c:f>
              <c:strCache>
                <c:ptCount val="1"/>
                <c:pt idx="0">
                  <c:v>延迟6天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武汉!$L$2:$L$38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753.925396310161</c:v>
                </c:pt>
                <c:pt idx="6" c:formatCode="0_ ">
                  <c:v>985.764705882353</c:v>
                </c:pt>
                <c:pt idx="7" c:formatCode="0_ ">
                  <c:v>1288.89683265631</c:v>
                </c:pt>
                <c:pt idx="8" c:formatCode="0_ ">
                  <c:v>1685.24500351683</c:v>
                </c:pt>
                <c:pt idx="9" c:formatCode="0_ ">
                  <c:v>2203.47404844291</c:v>
                </c:pt>
                <c:pt idx="10" c:formatCode="0_ ">
                  <c:v>2610.50118167865</c:v>
                </c:pt>
                <c:pt idx="11" c:formatCode="0_ ">
                  <c:v>3021.29708466658</c:v>
                </c:pt>
                <c:pt idx="12" c:formatCode="0_ ">
                  <c:v>3658.21917278549</c:v>
                </c:pt>
                <c:pt idx="13" c:formatCode="0_ ">
                  <c:v>4700.91213755607</c:v>
                </c:pt>
                <c:pt idx="14" c:formatCode="0_ ">
                  <c:v>5880.53706998931</c:v>
                </c:pt>
                <c:pt idx="15" c:formatCode="0_ ">
                  <c:v>7281.26316121726</c:v>
                </c:pt>
                <c:pt idx="16" c:formatCode="0_ ">
                  <c:v>9609.1066114822</c:v>
                </c:pt>
                <c:pt idx="17" c:formatCode="0_ ">
                  <c:v>11683.1862317668</c:v>
                </c:pt>
                <c:pt idx="18" c:formatCode="0_ ">
                  <c:v>13359.0325149041</c:v>
                </c:pt>
                <c:pt idx="19" c:formatCode="0_ ">
                  <c:v>15562.506563347</c:v>
                </c:pt>
                <c:pt idx="20" c:formatCode="0_ ">
                  <c:v>16990.8702994244</c:v>
                </c:pt>
                <c:pt idx="21" c:formatCode="0_ ">
                  <c:v>19101.3813606468</c:v>
                </c:pt>
                <c:pt idx="22" c:formatCode="0_ ">
                  <c:v>20763.4088213594</c:v>
                </c:pt>
                <c:pt idx="23" c:formatCode="0_ ">
                  <c:v>21845.0457402359</c:v>
                </c:pt>
                <c:pt idx="24" c:formatCode="0_ ">
                  <c:v>37776.8917392969</c:v>
                </c:pt>
                <c:pt idx="25" c:formatCode="0_ ">
                  <c:v>41034.3650617669</c:v>
                </c:pt>
                <c:pt idx="26" c:formatCode="0_ ">
                  <c:v>42773.0241741072</c:v>
                </c:pt>
                <c:pt idx="27" c:formatCode="0_ ">
                  <c:v>44060.6871727697</c:v>
                </c:pt>
                <c:pt idx="28" c:formatCode="0_ ">
                  <c:v>45406.137974299</c:v>
                </c:pt>
                <c:pt idx="29" c:formatCode="0_ ">
                  <c:v>46369.6867742738</c:v>
                </c:pt>
                <c:pt idx="30" c:formatCode="0_ ">
                  <c:v>47460.1174892387</c:v>
                </c:pt>
                <c:pt idx="31" c:formatCode="0_ ">
                  <c:v>47427.4548180531</c:v>
                </c:pt>
                <c:pt idx="32" c:formatCode="0_ ">
                  <c:v>47044.2965599145</c:v>
                </c:pt>
                <c:pt idx="33" c:formatCode="0_ ">
                  <c:v>46079.4915033557</c:v>
                </c:pt>
                <c:pt idx="34" c:formatCode="0_ ">
                  <c:v>45443.8256718208</c:v>
                </c:pt>
                <c:pt idx="35" c:formatCode="0_ ">
                  <c:v>44815.6973797904</c:v>
                </c:pt>
                <c:pt idx="36" c:formatCode="0_ ">
                  <c:v>43580.7971576585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武汉!$M$1</c:f>
              <c:strCache>
                <c:ptCount val="1"/>
                <c:pt idx="0">
                  <c:v>延迟7天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武汉!$B$2:$B$38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武汉!$M$2:$M$38</c:f>
              <c:numCache>
                <c:formatCode>General</c:formatCode>
                <c:ptCount val="37"/>
                <c:pt idx="0">
                  <c:v>170</c:v>
                </c:pt>
                <c:pt idx="1">
                  <c:v>227</c:v>
                </c:pt>
                <c:pt idx="2">
                  <c:v>331</c:v>
                </c:pt>
                <c:pt idx="3">
                  <c:v>380</c:v>
                </c:pt>
                <c:pt idx="4" c:formatCode="0_ ">
                  <c:v>576.611740925192</c:v>
                </c:pt>
                <c:pt idx="5" c:formatCode="0_ ">
                  <c:v>753.925396310161</c:v>
                </c:pt>
                <c:pt idx="6" c:formatCode="0_ ">
                  <c:v>985.764705882353</c:v>
                </c:pt>
                <c:pt idx="7" c:formatCode="0_ ">
                  <c:v>1288.89683265631</c:v>
                </c:pt>
                <c:pt idx="8" c:formatCode="0_ ">
                  <c:v>1685.24500351683</c:v>
                </c:pt>
                <c:pt idx="9" c:formatCode="0_ ">
                  <c:v>2203.47404844291</c:v>
                </c:pt>
                <c:pt idx="10" c:formatCode="0_ ">
                  <c:v>2881.06350829058</c:v>
                </c:pt>
                <c:pt idx="11" c:formatCode="0_ ">
                  <c:v>3334.43586979733</c:v>
                </c:pt>
                <c:pt idx="12" c:formatCode="0_ ">
                  <c:v>4037.37099910595</c:v>
                </c:pt>
                <c:pt idx="13" c:formatCode="0_ ">
                  <c:v>5188.13265063684</c:v>
                </c:pt>
                <c:pt idx="14" c:formatCode="0_ ">
                  <c:v>6490.01842266998</c:v>
                </c:pt>
                <c:pt idx="15" c:formatCode="0_ ">
                  <c:v>8035.9211232205</c:v>
                </c:pt>
                <c:pt idx="16" c:formatCode="0_ ">
                  <c:v>10605.0311717587</c:v>
                </c:pt>
                <c:pt idx="17" c:formatCode="0_ ">
                  <c:v>12894.0763364304</c:v>
                </c:pt>
                <c:pt idx="18" c:formatCode="0_ ">
                  <c:v>14743.6137378066</c:v>
                </c:pt>
                <c:pt idx="19" c:formatCode="0_ ">
                  <c:v>17175.4642640538</c:v>
                </c:pt>
                <c:pt idx="20" c:formatCode="0_ ">
                  <c:v>18751.869080669</c:v>
                </c:pt>
                <c:pt idx="21" c:formatCode="0_ ">
                  <c:v>21081.1215801532</c:v>
                </c:pt>
                <c:pt idx="22" c:formatCode="0_ ">
                  <c:v>22915.407923497</c:v>
                </c:pt>
                <c:pt idx="23" c:formatCode="0_ ">
                  <c:v>24109.1498294826</c:v>
                </c:pt>
                <c:pt idx="24" c:formatCode="0_ ">
                  <c:v>41692.2332809462</c:v>
                </c:pt>
                <c:pt idx="25" c:formatCode="0_ ">
                  <c:v>45287.3235971143</c:v>
                </c:pt>
                <c:pt idx="26" c:formatCode="0_ ">
                  <c:v>47206.1839895466</c:v>
                </c:pt>
                <c:pt idx="27" c:formatCode="0_ ">
                  <c:v>48627.3053061962</c:v>
                </c:pt>
                <c:pt idx="28" c:formatCode="0_ ">
                  <c:v>50112.2037746173</c:v>
                </c:pt>
                <c:pt idx="29" c:formatCode="0_ ">
                  <c:v>51175.6184574176</c:v>
                </c:pt>
                <c:pt idx="30" c:formatCode="0_ ">
                  <c:v>52379.0655821511</c:v>
                </c:pt>
                <c:pt idx="31" c:formatCode="0_ ">
                  <c:v>52343.0176268019</c:v>
                </c:pt>
                <c:pt idx="32" c:formatCode="0_ ">
                  <c:v>51920.1473813598</c:v>
                </c:pt>
                <c:pt idx="33" c:formatCode="0_ ">
                  <c:v>50855.3462387385</c:v>
                </c:pt>
                <c:pt idx="34" c:formatCode="0_ ">
                  <c:v>50153.797569251</c:v>
                </c:pt>
                <c:pt idx="35" c:formatCode="0_ ">
                  <c:v>49460.5676586902</c:v>
                </c:pt>
                <c:pt idx="36" c:formatCode="0_ ">
                  <c:v>48097.6776545277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2501242"/>
        <c:axId val="929468699"/>
      </c:lineChart>
      <c:dateAx>
        <c:axId val="5825012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468699"/>
        <c:crosses val="autoZero"/>
        <c:auto val="1"/>
        <c:lblOffset val="100"/>
        <c:baseTimeUnit val="days"/>
      </c:dateAx>
      <c:valAx>
        <c:axId val="929468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501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延迟1天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[1]Sheet1!$F$2:$F$38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34.2420158763394</c:v>
                </c:pt>
                <c:pt idx="7">
                  <c:v>46.5691415918216</c:v>
                </c:pt>
                <c:pt idx="8">
                  <c:v>61.6356285774109</c:v>
                </c:pt>
                <c:pt idx="9">
                  <c:v>80.811157468161</c:v>
                </c:pt>
                <c:pt idx="10">
                  <c:v>112.313812074393</c:v>
                </c:pt>
                <c:pt idx="11">
                  <c:v>145.186147315679</c:v>
                </c:pt>
                <c:pt idx="12">
                  <c:v>227.366985418894</c:v>
                </c:pt>
                <c:pt idx="13">
                  <c:v>261.609001295233</c:v>
                </c:pt>
                <c:pt idx="14">
                  <c:v>302.699420346841</c:v>
                </c:pt>
                <c:pt idx="15">
                  <c:v>354.747284478877</c:v>
                </c:pt>
                <c:pt idx="16">
                  <c:v>378.031855274787</c:v>
                </c:pt>
                <c:pt idx="17">
                  <c:v>408.164829245966</c:v>
                </c:pt>
                <c:pt idx="18">
                  <c:v>427.340358136716</c:v>
                </c:pt>
                <c:pt idx="19">
                  <c:v>438.297803217145</c:v>
                </c:pt>
                <c:pt idx="20">
                  <c:v>445.146206392413</c:v>
                </c:pt>
                <c:pt idx="21">
                  <c:v>441.037164487252</c:v>
                </c:pt>
                <c:pt idx="22">
                  <c:v>436.928122582091</c:v>
                </c:pt>
                <c:pt idx="23">
                  <c:v>438.297803217145</c:v>
                </c:pt>
                <c:pt idx="24">
                  <c:v>424.600996866609</c:v>
                </c:pt>
                <c:pt idx="25">
                  <c:v>419.122274326395</c:v>
                </c:pt>
                <c:pt idx="26">
                  <c:v>413.64355178618</c:v>
                </c:pt>
                <c:pt idx="27">
                  <c:v>409.53450988102</c:v>
                </c:pt>
                <c:pt idx="28">
                  <c:v>386.249939085109</c:v>
                </c:pt>
                <c:pt idx="29">
                  <c:v>358.856326384037</c:v>
                </c:pt>
                <c:pt idx="30">
                  <c:v>343.789839398448</c:v>
                </c:pt>
                <c:pt idx="31">
                  <c:v>317.76590733243</c:v>
                </c:pt>
                <c:pt idx="32">
                  <c:v>294.481336536519</c:v>
                </c:pt>
                <c:pt idx="33">
                  <c:v>264.34836256534</c:v>
                </c:pt>
                <c:pt idx="34">
                  <c:v>257.499959390073</c:v>
                </c:pt>
                <c:pt idx="35">
                  <c:v>242.433472404483</c:v>
                </c:pt>
                <c:pt idx="36">
                  <c:v>225.99730478384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延迟2天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[1]Sheet1!$G$2:$G$38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46.7563164324007</c:v>
                </c:pt>
                <c:pt idx="7">
                  <c:v>63.5885903480649</c:v>
                </c:pt>
                <c:pt idx="8">
                  <c:v>84.1613695783212</c:v>
                </c:pt>
                <c:pt idx="9">
                  <c:v>110.344906780466</c:v>
                </c:pt>
                <c:pt idx="10">
                  <c:v>153.360717898274</c:v>
                </c:pt>
                <c:pt idx="11">
                  <c:v>198.246781673379</c:v>
                </c:pt>
                <c:pt idx="12">
                  <c:v>310.461941111141</c:v>
                </c:pt>
                <c:pt idx="13">
                  <c:v>357.218257543541</c:v>
                </c:pt>
                <c:pt idx="14">
                  <c:v>413.325837262422</c:v>
                </c:pt>
                <c:pt idx="15">
                  <c:v>484.395438239671</c:v>
                </c:pt>
                <c:pt idx="16">
                  <c:v>516.189733413704</c:v>
                </c:pt>
                <c:pt idx="17">
                  <c:v>557.335291874217</c:v>
                </c:pt>
                <c:pt idx="18">
                  <c:v>583.518829076361</c:v>
                </c:pt>
                <c:pt idx="19">
                  <c:v>598.480850334729</c:v>
                </c:pt>
                <c:pt idx="20">
                  <c:v>607.832113621209</c:v>
                </c:pt>
                <c:pt idx="21">
                  <c:v>602.221355649321</c:v>
                </c:pt>
                <c:pt idx="22">
                  <c:v>596.610597677433</c:v>
                </c:pt>
                <c:pt idx="23">
                  <c:v>598.480850334729</c:v>
                </c:pt>
                <c:pt idx="24">
                  <c:v>579.778323761769</c:v>
                </c:pt>
                <c:pt idx="25">
                  <c:v>572.297313132585</c:v>
                </c:pt>
                <c:pt idx="26">
                  <c:v>564.816302503401</c:v>
                </c:pt>
                <c:pt idx="27">
                  <c:v>559.205544531512</c:v>
                </c:pt>
                <c:pt idx="28">
                  <c:v>527.41124935748</c:v>
                </c:pt>
                <c:pt idx="29">
                  <c:v>490.006196211559</c:v>
                </c:pt>
                <c:pt idx="30">
                  <c:v>469.433416981303</c:v>
                </c:pt>
                <c:pt idx="31">
                  <c:v>433.898616492679</c:v>
                </c:pt>
                <c:pt idx="32">
                  <c:v>402.104321318646</c:v>
                </c:pt>
                <c:pt idx="33">
                  <c:v>360.958762858134</c:v>
                </c:pt>
                <c:pt idx="34">
                  <c:v>351.607499571653</c:v>
                </c:pt>
                <c:pt idx="35">
                  <c:v>331.034720341397</c:v>
                </c:pt>
                <c:pt idx="36">
                  <c:v>308.591688453845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[1]Sheet1!$H$1</c:f>
              <c:strCache>
                <c:ptCount val="1"/>
                <c:pt idx="0">
                  <c:v>延迟3天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[1]Sheet1!$H$2:$H$38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46.7563164324007</c:v>
                </c:pt>
                <c:pt idx="7">
                  <c:v>88.6724601007798</c:v>
                </c:pt>
                <c:pt idx="8">
                  <c:v>117.360608956914</c:v>
                </c:pt>
                <c:pt idx="9">
                  <c:v>153.872798410177</c:v>
                </c:pt>
                <c:pt idx="10">
                  <c:v>213.857109654822</c:v>
                </c:pt>
                <c:pt idx="11">
                  <c:v>276.449434431843</c:v>
                </c:pt>
                <c:pt idx="12">
                  <c:v>432.930246374396</c:v>
                </c:pt>
                <c:pt idx="13">
                  <c:v>498.130584683793</c:v>
                </c:pt>
                <c:pt idx="14">
                  <c:v>576.370990655069</c:v>
                </c:pt>
                <c:pt idx="15">
                  <c:v>675.475504885352</c:v>
                </c:pt>
                <c:pt idx="16">
                  <c:v>719.811734935742</c:v>
                </c:pt>
                <c:pt idx="17">
                  <c:v>777.188032648012</c:v>
                </c:pt>
                <c:pt idx="18">
                  <c:v>813.700222101274</c:v>
                </c:pt>
                <c:pt idx="19">
                  <c:v>834.564330360281</c:v>
                </c:pt>
                <c:pt idx="20">
                  <c:v>847.60439802216</c:v>
                </c:pt>
                <c:pt idx="21">
                  <c:v>839.780357425032</c:v>
                </c:pt>
                <c:pt idx="22">
                  <c:v>831.956316827905</c:v>
                </c:pt>
                <c:pt idx="23">
                  <c:v>834.564330360281</c:v>
                </c:pt>
                <c:pt idx="24">
                  <c:v>808.484195036522</c:v>
                </c:pt>
                <c:pt idx="25">
                  <c:v>798.052140907018</c:v>
                </c:pt>
                <c:pt idx="26">
                  <c:v>787.620086777515</c:v>
                </c:pt>
                <c:pt idx="27">
                  <c:v>779.796046180387</c:v>
                </c:pt>
                <c:pt idx="28">
                  <c:v>735.459816129997</c:v>
                </c:pt>
                <c:pt idx="29">
                  <c:v>683.29954548248</c:v>
                </c:pt>
                <c:pt idx="30">
                  <c:v>654.611396626345</c:v>
                </c:pt>
                <c:pt idx="31">
                  <c:v>605.059139511203</c:v>
                </c:pt>
                <c:pt idx="32">
                  <c:v>560.722909460814</c:v>
                </c:pt>
                <c:pt idx="33">
                  <c:v>503.346611748544</c:v>
                </c:pt>
                <c:pt idx="34">
                  <c:v>490.306544086665</c:v>
                </c:pt>
                <c:pt idx="35">
                  <c:v>461.61839523053</c:v>
                </c:pt>
                <c:pt idx="36">
                  <c:v>430.32223284202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[1]Sheet1!$I$1</c:f>
              <c:strCache>
                <c:ptCount val="1"/>
                <c:pt idx="0">
                  <c:v>延迟4天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[1]Sheet1!$I$2:$I$38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46.7563164324007</c:v>
                </c:pt>
                <c:pt idx="7">
                  <c:v>88.6724601007798</c:v>
                </c:pt>
                <c:pt idx="8">
                  <c:v>168.16562510206</c:v>
                </c:pt>
                <c:pt idx="9">
                  <c:v>220.483819578257</c:v>
                </c:pt>
                <c:pt idx="10">
                  <c:v>306.435139074865</c:v>
                </c:pt>
                <c:pt idx="11">
                  <c:v>396.123472462631</c:v>
                </c:pt>
                <c:pt idx="12">
                  <c:v>620.344305932044</c:v>
                </c:pt>
                <c:pt idx="13">
                  <c:v>713.769653210967</c:v>
                </c:pt>
                <c:pt idx="14">
                  <c:v>825.880069945674</c:v>
                </c:pt>
                <c:pt idx="15">
                  <c:v>967.886597809636</c:v>
                </c:pt>
                <c:pt idx="16">
                  <c:v>1031.4158339593</c:v>
                </c:pt>
                <c:pt idx="17">
                  <c:v>1113.63013956475</c:v>
                </c:pt>
                <c:pt idx="18">
                  <c:v>1165.94833404095</c:v>
                </c:pt>
                <c:pt idx="19">
                  <c:v>1195.84444517021</c:v>
                </c:pt>
                <c:pt idx="20">
                  <c:v>1214.52951462599</c:v>
                </c:pt>
                <c:pt idx="21">
                  <c:v>1203.31847295252</c:v>
                </c:pt>
                <c:pt idx="22">
                  <c:v>1192.10743127905</c:v>
                </c:pt>
                <c:pt idx="23">
                  <c:v>1195.84444517021</c:v>
                </c:pt>
                <c:pt idx="24">
                  <c:v>1158.47430625864</c:v>
                </c:pt>
                <c:pt idx="25">
                  <c:v>1143.52625069401</c:v>
                </c:pt>
                <c:pt idx="26">
                  <c:v>1128.57819512938</c:v>
                </c:pt>
                <c:pt idx="27">
                  <c:v>1117.36715345591</c:v>
                </c:pt>
                <c:pt idx="28">
                  <c:v>1053.83791730624</c:v>
                </c:pt>
                <c:pt idx="29">
                  <c:v>979.097639483106</c:v>
                </c:pt>
                <c:pt idx="30">
                  <c:v>937.99048668038</c:v>
                </c:pt>
                <c:pt idx="31">
                  <c:v>866.987222748399</c:v>
                </c:pt>
                <c:pt idx="32">
                  <c:v>803.457986598732</c:v>
                </c:pt>
                <c:pt idx="33">
                  <c:v>721.243680993281</c:v>
                </c:pt>
                <c:pt idx="34">
                  <c:v>702.558611537496</c:v>
                </c:pt>
                <c:pt idx="35">
                  <c:v>661.45145873477</c:v>
                </c:pt>
                <c:pt idx="36">
                  <c:v>616.607292040888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[1]Sheet1!$J$1</c:f>
              <c:strCache>
                <c:ptCount val="1"/>
                <c:pt idx="0">
                  <c:v>延迟5天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[1]Sheet1!$J$2:$J$38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46.7563164324007</c:v>
                </c:pt>
                <c:pt idx="7">
                  <c:v>88.6724601007798</c:v>
                </c:pt>
                <c:pt idx="8">
                  <c:v>168.16562510206</c:v>
                </c:pt>
                <c:pt idx="9">
                  <c:v>318.922892562422</c:v>
                </c:pt>
                <c:pt idx="10">
                  <c:v>443.248765934213</c:v>
                </c:pt>
                <c:pt idx="11">
                  <c:v>572.9801120613</c:v>
                </c:pt>
                <c:pt idx="12">
                  <c:v>897.308477379017</c:v>
                </c:pt>
                <c:pt idx="13">
                  <c:v>1032.4452962614</c:v>
                </c:pt>
                <c:pt idx="14">
                  <c:v>1194.60947892026</c:v>
                </c:pt>
                <c:pt idx="15">
                  <c:v>1400.01744362148</c:v>
                </c:pt>
                <c:pt idx="16">
                  <c:v>1491.9104804615</c:v>
                </c:pt>
                <c:pt idx="17">
                  <c:v>1610.83088107799</c:v>
                </c:pt>
                <c:pt idx="18">
                  <c:v>1686.50749965213</c:v>
                </c:pt>
                <c:pt idx="19">
                  <c:v>1729.75128169449</c:v>
                </c:pt>
                <c:pt idx="20">
                  <c:v>1756.77864547097</c:v>
                </c:pt>
                <c:pt idx="21">
                  <c:v>1740.56222720508</c:v>
                </c:pt>
                <c:pt idx="22">
                  <c:v>1724.3458089392</c:v>
                </c:pt>
                <c:pt idx="23">
                  <c:v>1729.75128169449</c:v>
                </c:pt>
                <c:pt idx="24">
                  <c:v>1675.69655414154</c:v>
                </c:pt>
                <c:pt idx="25">
                  <c:v>1654.07466312036</c:v>
                </c:pt>
                <c:pt idx="26">
                  <c:v>1632.45277209918</c:v>
                </c:pt>
                <c:pt idx="27">
                  <c:v>1616.23635383329</c:v>
                </c:pt>
                <c:pt idx="28">
                  <c:v>1524.34331699327</c:v>
                </c:pt>
                <c:pt idx="29">
                  <c:v>1416.23386188736</c:v>
                </c:pt>
                <c:pt idx="30">
                  <c:v>1356.77366157912</c:v>
                </c:pt>
                <c:pt idx="31">
                  <c:v>1254.06967922851</c:v>
                </c:pt>
                <c:pt idx="32">
                  <c:v>1162.17664238849</c:v>
                </c:pt>
                <c:pt idx="33">
                  <c:v>1043.25624177199</c:v>
                </c:pt>
                <c:pt idx="34">
                  <c:v>1016.22887799551</c:v>
                </c:pt>
                <c:pt idx="35">
                  <c:v>956.768677687265</c:v>
                </c:pt>
                <c:pt idx="36">
                  <c:v>891.903004623722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[1]Sheet1!$K$1</c:f>
              <c:strCache>
                <c:ptCount val="1"/>
                <c:pt idx="0">
                  <c:v>延迟6天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[1]Sheet1!$K$2:$K$38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46.7563164324007</c:v>
                </c:pt>
                <c:pt idx="7">
                  <c:v>88.6724601007798</c:v>
                </c:pt>
                <c:pt idx="8">
                  <c:v>168.16562510206</c:v>
                </c:pt>
                <c:pt idx="9">
                  <c:v>318.922892562422</c:v>
                </c:pt>
                <c:pt idx="10">
                  <c:v>604.83116771726</c:v>
                </c:pt>
                <c:pt idx="11">
                  <c:v>781.854924122312</c:v>
                </c:pt>
                <c:pt idx="12">
                  <c:v>1224.41431513494</c:v>
                </c:pt>
                <c:pt idx="13">
                  <c:v>1408.8140613902</c:v>
                </c:pt>
                <c:pt idx="14">
                  <c:v>1630.09375689652</c:v>
                </c:pt>
                <c:pt idx="15">
                  <c:v>1910.38137120452</c:v>
                </c:pt>
                <c:pt idx="16">
                  <c:v>2035.7731986581</c:v>
                </c:pt>
                <c:pt idx="17">
                  <c:v>2198.04497536273</c:v>
                </c:pt>
                <c:pt idx="18">
                  <c:v>2301.30883326567</c:v>
                </c:pt>
                <c:pt idx="19">
                  <c:v>2360.31675206736</c:v>
                </c:pt>
                <c:pt idx="20">
                  <c:v>2397.19670131841</c:v>
                </c:pt>
                <c:pt idx="21">
                  <c:v>2375.06873176778</c:v>
                </c:pt>
                <c:pt idx="22">
                  <c:v>2352.94076221715</c:v>
                </c:pt>
                <c:pt idx="23">
                  <c:v>2360.31675206736</c:v>
                </c:pt>
                <c:pt idx="24">
                  <c:v>2286.55685356525</c:v>
                </c:pt>
                <c:pt idx="25">
                  <c:v>2257.05289416441</c:v>
                </c:pt>
                <c:pt idx="26">
                  <c:v>2227.54893476357</c:v>
                </c:pt>
                <c:pt idx="27">
                  <c:v>2205.42096521294</c:v>
                </c:pt>
                <c:pt idx="28">
                  <c:v>2080.02913775936</c:v>
                </c:pt>
                <c:pt idx="29">
                  <c:v>1932.50934075515</c:v>
                </c:pt>
                <c:pt idx="30">
                  <c:v>1851.37345240283</c:v>
                </c:pt>
                <c:pt idx="31">
                  <c:v>1711.22964524883</c:v>
                </c:pt>
                <c:pt idx="32">
                  <c:v>1585.83781779526</c:v>
                </c:pt>
                <c:pt idx="33">
                  <c:v>1423.56604109063</c:v>
                </c:pt>
                <c:pt idx="34">
                  <c:v>1386.68609183957</c:v>
                </c:pt>
                <c:pt idx="35">
                  <c:v>1305.55020348726</c:v>
                </c:pt>
                <c:pt idx="36">
                  <c:v>1217.03832528473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[1]Sheet1!$L$1</c:f>
              <c:strCache>
                <c:ptCount val="1"/>
                <c:pt idx="0">
                  <c:v>延迟7天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[1]Sheet1!$L$2:$L$38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24.6542514309644</c:v>
                </c:pt>
                <c:pt idx="6">
                  <c:v>46.7563164324007</c:v>
                </c:pt>
                <c:pt idx="7">
                  <c:v>88.6724601007798</c:v>
                </c:pt>
                <c:pt idx="8">
                  <c:v>168.16562510206</c:v>
                </c:pt>
                <c:pt idx="9">
                  <c:v>318.922892562422</c:v>
                </c:pt>
                <c:pt idx="10">
                  <c:v>604.83116771726</c:v>
                </c:pt>
                <c:pt idx="11">
                  <c:v>1147.05074478347</c:v>
                </c:pt>
                <c:pt idx="12">
                  <c:v>1796.32475126468</c:v>
                </c:pt>
                <c:pt idx="13">
                  <c:v>2066.85558729852</c:v>
                </c:pt>
                <c:pt idx="14">
                  <c:v>2391.49259053912</c:v>
                </c:pt>
                <c:pt idx="15">
                  <c:v>2802.69946131055</c:v>
                </c:pt>
                <c:pt idx="16">
                  <c:v>2986.66042981356</c:v>
                </c:pt>
                <c:pt idx="17">
                  <c:v>3224.72756552334</c:v>
                </c:pt>
                <c:pt idx="18">
                  <c:v>3376.22483370229</c:v>
                </c:pt>
                <c:pt idx="19">
                  <c:v>3462.79470123312</c:v>
                </c:pt>
                <c:pt idx="20">
                  <c:v>3516.90086843989</c:v>
                </c:pt>
                <c:pt idx="21">
                  <c:v>3484.43716811582</c:v>
                </c:pt>
                <c:pt idx="22">
                  <c:v>3451.97346779176</c:v>
                </c:pt>
                <c:pt idx="23">
                  <c:v>3462.79470123312</c:v>
                </c:pt>
                <c:pt idx="24">
                  <c:v>3354.58236681958</c:v>
                </c:pt>
                <c:pt idx="25">
                  <c:v>3311.29743305417</c:v>
                </c:pt>
                <c:pt idx="26">
                  <c:v>3268.01249928875</c:v>
                </c:pt>
                <c:pt idx="27">
                  <c:v>3235.54879896469</c:v>
                </c:pt>
                <c:pt idx="28">
                  <c:v>3051.58783046169</c:v>
                </c:pt>
                <c:pt idx="29">
                  <c:v>2835.16316163462</c:v>
                </c:pt>
                <c:pt idx="30">
                  <c:v>2716.12959377973</c:v>
                </c:pt>
                <c:pt idx="31">
                  <c:v>2510.52615839401</c:v>
                </c:pt>
                <c:pt idx="32">
                  <c:v>2326.565189891</c:v>
                </c:pt>
                <c:pt idx="33">
                  <c:v>2088.49805418122</c:v>
                </c:pt>
                <c:pt idx="34">
                  <c:v>2034.39188697446</c:v>
                </c:pt>
                <c:pt idx="35">
                  <c:v>1915.35831911957</c:v>
                </c:pt>
                <c:pt idx="36">
                  <c:v>1785.50351782333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[1]Sheet1!$M$1</c:f>
              <c:strCache>
                <c:ptCount val="1"/>
                <c:pt idx="0">
                  <c:v>感染人数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[1]Sheet1!$M$2:$M$38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  <c:pt idx="6">
                  <c:v>25</c:v>
                </c:pt>
                <c:pt idx="7">
                  <c:v>34</c:v>
                </c:pt>
                <c:pt idx="8">
                  <c:v>45</c:v>
                </c:pt>
                <c:pt idx="9">
                  <c:v>59</c:v>
                </c:pt>
                <c:pt idx="10">
                  <c:v>82</c:v>
                </c:pt>
                <c:pt idx="11">
                  <c:v>106</c:v>
                </c:pt>
                <c:pt idx="12">
                  <c:v>166</c:v>
                </c:pt>
                <c:pt idx="13">
                  <c:v>191</c:v>
                </c:pt>
                <c:pt idx="14">
                  <c:v>221</c:v>
                </c:pt>
                <c:pt idx="15">
                  <c:v>259</c:v>
                </c:pt>
                <c:pt idx="16">
                  <c:v>276</c:v>
                </c:pt>
                <c:pt idx="17">
                  <c:v>298</c:v>
                </c:pt>
                <c:pt idx="18">
                  <c:v>312</c:v>
                </c:pt>
                <c:pt idx="19">
                  <c:v>320</c:v>
                </c:pt>
                <c:pt idx="20">
                  <c:v>325</c:v>
                </c:pt>
                <c:pt idx="21">
                  <c:v>322</c:v>
                </c:pt>
                <c:pt idx="22">
                  <c:v>319</c:v>
                </c:pt>
                <c:pt idx="23">
                  <c:v>320</c:v>
                </c:pt>
                <c:pt idx="24">
                  <c:v>310</c:v>
                </c:pt>
                <c:pt idx="25">
                  <c:v>306</c:v>
                </c:pt>
                <c:pt idx="26">
                  <c:v>302</c:v>
                </c:pt>
                <c:pt idx="27">
                  <c:v>299</c:v>
                </c:pt>
                <c:pt idx="28">
                  <c:v>282</c:v>
                </c:pt>
                <c:pt idx="29">
                  <c:v>262</c:v>
                </c:pt>
                <c:pt idx="30">
                  <c:v>251</c:v>
                </c:pt>
                <c:pt idx="31">
                  <c:v>232</c:v>
                </c:pt>
                <c:pt idx="32">
                  <c:v>215</c:v>
                </c:pt>
                <c:pt idx="33">
                  <c:v>193</c:v>
                </c:pt>
                <c:pt idx="34">
                  <c:v>188</c:v>
                </c:pt>
                <c:pt idx="35">
                  <c:v>177</c:v>
                </c:pt>
                <c:pt idx="36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5527113"/>
        <c:axId val="788508961"/>
      </c:lineChart>
      <c:catAx>
        <c:axId val="8355271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08961"/>
        <c:crosses val="autoZero"/>
        <c:auto val="1"/>
        <c:lblAlgn val="ctr"/>
        <c:lblOffset val="100"/>
        <c:noMultiLvlLbl val="0"/>
      </c:catAx>
      <c:valAx>
        <c:axId val="788508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5271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深圳新增感染者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深圳!$P$1</c:f>
              <c:strCache>
                <c:ptCount val="1"/>
                <c:pt idx="0">
                  <c:v>延迟1天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深圳!$P$2:$P$38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9.2420158763394</c:v>
                </c:pt>
                <c:pt idx="7">
                  <c:v>12.5691415918216</c:v>
                </c:pt>
                <c:pt idx="8">
                  <c:v>16.6356285774109</c:v>
                </c:pt>
                <c:pt idx="9">
                  <c:v>21.811157468161</c:v>
                </c:pt>
                <c:pt idx="10">
                  <c:v>30.3138120743933</c:v>
                </c:pt>
                <c:pt idx="11">
                  <c:v>39.1861473156792</c:v>
                </c:pt>
                <c:pt idx="12">
                  <c:v>61.3669854188938</c:v>
                </c:pt>
                <c:pt idx="13">
                  <c:v>70.6090012952333</c:v>
                </c:pt>
                <c:pt idx="14">
                  <c:v>81.6994203468406</c:v>
                </c:pt>
                <c:pt idx="15">
                  <c:v>95.7472844788766</c:v>
                </c:pt>
                <c:pt idx="16">
                  <c:v>102.031855274787</c:v>
                </c:pt>
                <c:pt idx="17">
                  <c:v>110.164829245966</c:v>
                </c:pt>
                <c:pt idx="18">
                  <c:v>115.340358136716</c:v>
                </c:pt>
                <c:pt idx="19">
                  <c:v>118.297803217145</c:v>
                </c:pt>
                <c:pt idx="20">
                  <c:v>120.146206392413</c:v>
                </c:pt>
                <c:pt idx="21">
                  <c:v>119.037164487252</c:v>
                </c:pt>
                <c:pt idx="22">
                  <c:v>117.928122582091</c:v>
                </c:pt>
                <c:pt idx="23">
                  <c:v>118.297803217145</c:v>
                </c:pt>
                <c:pt idx="24">
                  <c:v>114.600996866609</c:v>
                </c:pt>
                <c:pt idx="25">
                  <c:v>113.122274326395</c:v>
                </c:pt>
                <c:pt idx="26">
                  <c:v>111.64355178618</c:v>
                </c:pt>
                <c:pt idx="27">
                  <c:v>110.53450988102</c:v>
                </c:pt>
                <c:pt idx="28">
                  <c:v>104.249939085109</c:v>
                </c:pt>
                <c:pt idx="29">
                  <c:v>96.8563263840372</c:v>
                </c:pt>
                <c:pt idx="30">
                  <c:v>92.7898393984479</c:v>
                </c:pt>
                <c:pt idx="31">
                  <c:v>85.7659073324299</c:v>
                </c:pt>
                <c:pt idx="32">
                  <c:v>79.4813365365191</c:v>
                </c:pt>
                <c:pt idx="33">
                  <c:v>71.3483625653404</c:v>
                </c:pt>
                <c:pt idx="34">
                  <c:v>69.4999593900725</c:v>
                </c:pt>
                <c:pt idx="35">
                  <c:v>65.4334724044832</c:v>
                </c:pt>
                <c:pt idx="36">
                  <c:v>60.9973047838403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深圳!$Q$1</c:f>
              <c:strCache>
                <c:ptCount val="1"/>
                <c:pt idx="0">
                  <c:v>延迟2天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深圳!$Q$2:$Q$38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21.7563164324007</c:v>
                </c:pt>
                <c:pt idx="7">
                  <c:v>29.5885903480649</c:v>
                </c:pt>
                <c:pt idx="8">
                  <c:v>39.1613695783212</c:v>
                </c:pt>
                <c:pt idx="9">
                  <c:v>51.3449067804656</c:v>
                </c:pt>
                <c:pt idx="10">
                  <c:v>71.3607178982743</c:v>
                </c:pt>
                <c:pt idx="11">
                  <c:v>92.246781673379</c:v>
                </c:pt>
                <c:pt idx="12">
                  <c:v>144.461941111141</c:v>
                </c:pt>
                <c:pt idx="13">
                  <c:v>166.218257543541</c:v>
                </c:pt>
                <c:pt idx="14">
                  <c:v>192.325837262422</c:v>
                </c:pt>
                <c:pt idx="15">
                  <c:v>225.395438239671</c:v>
                </c:pt>
                <c:pt idx="16">
                  <c:v>240.189733413704</c:v>
                </c:pt>
                <c:pt idx="17">
                  <c:v>259.335291874217</c:v>
                </c:pt>
                <c:pt idx="18">
                  <c:v>271.518829076361</c:v>
                </c:pt>
                <c:pt idx="19">
                  <c:v>278.480850334729</c:v>
                </c:pt>
                <c:pt idx="20">
                  <c:v>282.832113621209</c:v>
                </c:pt>
                <c:pt idx="21">
                  <c:v>280.221355649321</c:v>
                </c:pt>
                <c:pt idx="22">
                  <c:v>277.610597677433</c:v>
                </c:pt>
                <c:pt idx="23">
                  <c:v>278.480850334729</c:v>
                </c:pt>
                <c:pt idx="24">
                  <c:v>269.778323761769</c:v>
                </c:pt>
                <c:pt idx="25">
                  <c:v>266.297313132585</c:v>
                </c:pt>
                <c:pt idx="26">
                  <c:v>262.816302503401</c:v>
                </c:pt>
                <c:pt idx="27">
                  <c:v>260.205544531512</c:v>
                </c:pt>
                <c:pt idx="28">
                  <c:v>245.41124935748</c:v>
                </c:pt>
                <c:pt idx="29">
                  <c:v>228.006196211559</c:v>
                </c:pt>
                <c:pt idx="30">
                  <c:v>218.433416981303</c:v>
                </c:pt>
                <c:pt idx="31">
                  <c:v>201.898616492679</c:v>
                </c:pt>
                <c:pt idx="32">
                  <c:v>187.104321318646</c:v>
                </c:pt>
                <c:pt idx="33">
                  <c:v>167.958762858134</c:v>
                </c:pt>
                <c:pt idx="34">
                  <c:v>163.607499571653</c:v>
                </c:pt>
                <c:pt idx="35">
                  <c:v>154.034720341397</c:v>
                </c:pt>
                <c:pt idx="36">
                  <c:v>143.591688453845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深圳!$R$1</c:f>
              <c:strCache>
                <c:ptCount val="1"/>
                <c:pt idx="0">
                  <c:v>延迟3天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深圳!$R$2:$R$38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21.7563164324007</c:v>
                </c:pt>
                <c:pt idx="7">
                  <c:v>54.6724601007798</c:v>
                </c:pt>
                <c:pt idx="8">
                  <c:v>72.3606089569144</c:v>
                </c:pt>
                <c:pt idx="9">
                  <c:v>94.8727984101767</c:v>
                </c:pt>
                <c:pt idx="10">
                  <c:v>131.857109654822</c:v>
                </c:pt>
                <c:pt idx="11">
                  <c:v>170.449434431843</c:v>
                </c:pt>
                <c:pt idx="12">
                  <c:v>266.930246374396</c:v>
                </c:pt>
                <c:pt idx="13">
                  <c:v>307.130584683793</c:v>
                </c:pt>
                <c:pt idx="14">
                  <c:v>355.370990655069</c:v>
                </c:pt>
                <c:pt idx="15">
                  <c:v>416.475504885352</c:v>
                </c:pt>
                <c:pt idx="16">
                  <c:v>443.811734935742</c:v>
                </c:pt>
                <c:pt idx="17">
                  <c:v>479.188032648012</c:v>
                </c:pt>
                <c:pt idx="18">
                  <c:v>501.700222101274</c:v>
                </c:pt>
                <c:pt idx="19">
                  <c:v>514.564330360281</c:v>
                </c:pt>
                <c:pt idx="20">
                  <c:v>522.60439802216</c:v>
                </c:pt>
                <c:pt idx="21">
                  <c:v>517.780357425032</c:v>
                </c:pt>
                <c:pt idx="22">
                  <c:v>512.956316827905</c:v>
                </c:pt>
                <c:pt idx="23">
                  <c:v>514.564330360281</c:v>
                </c:pt>
                <c:pt idx="24">
                  <c:v>498.484195036522</c:v>
                </c:pt>
                <c:pt idx="25">
                  <c:v>492.052140907018</c:v>
                </c:pt>
                <c:pt idx="26">
                  <c:v>485.620086777515</c:v>
                </c:pt>
                <c:pt idx="27">
                  <c:v>480.796046180387</c:v>
                </c:pt>
                <c:pt idx="28">
                  <c:v>453.459816129997</c:v>
                </c:pt>
                <c:pt idx="29">
                  <c:v>421.29954548248</c:v>
                </c:pt>
                <c:pt idx="30">
                  <c:v>403.611396626345</c:v>
                </c:pt>
                <c:pt idx="31">
                  <c:v>373.059139511203</c:v>
                </c:pt>
                <c:pt idx="32">
                  <c:v>345.722909460814</c:v>
                </c:pt>
                <c:pt idx="33">
                  <c:v>310.346611748544</c:v>
                </c:pt>
                <c:pt idx="34">
                  <c:v>302.306544086665</c:v>
                </c:pt>
                <c:pt idx="35">
                  <c:v>284.61839523053</c:v>
                </c:pt>
                <c:pt idx="36">
                  <c:v>265.32223284202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深圳!$S$1</c:f>
              <c:strCache>
                <c:ptCount val="1"/>
                <c:pt idx="0">
                  <c:v>延迟4天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深圳!$S$2:$S$38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21.7563164324007</c:v>
                </c:pt>
                <c:pt idx="7">
                  <c:v>54.6724601007798</c:v>
                </c:pt>
                <c:pt idx="8">
                  <c:v>123.16562510206</c:v>
                </c:pt>
                <c:pt idx="9">
                  <c:v>161.483819578257</c:v>
                </c:pt>
                <c:pt idx="10">
                  <c:v>224.435139074865</c:v>
                </c:pt>
                <c:pt idx="11">
                  <c:v>290.123472462631</c:v>
                </c:pt>
                <c:pt idx="12">
                  <c:v>454.344305932044</c:v>
                </c:pt>
                <c:pt idx="13">
                  <c:v>522.769653210967</c:v>
                </c:pt>
                <c:pt idx="14">
                  <c:v>604.880069945674</c:v>
                </c:pt>
                <c:pt idx="15">
                  <c:v>708.886597809636</c:v>
                </c:pt>
                <c:pt idx="16">
                  <c:v>755.415833959303</c:v>
                </c:pt>
                <c:pt idx="17">
                  <c:v>815.630139564754</c:v>
                </c:pt>
                <c:pt idx="18">
                  <c:v>853.948334040951</c:v>
                </c:pt>
                <c:pt idx="19">
                  <c:v>875.844445170206</c:v>
                </c:pt>
                <c:pt idx="20">
                  <c:v>889.529514625991</c:v>
                </c:pt>
                <c:pt idx="21">
                  <c:v>881.31847295252</c:v>
                </c:pt>
                <c:pt idx="22">
                  <c:v>873.107431279049</c:v>
                </c:pt>
                <c:pt idx="23">
                  <c:v>875.844445170206</c:v>
                </c:pt>
                <c:pt idx="24">
                  <c:v>848.474306258637</c:v>
                </c:pt>
                <c:pt idx="25">
                  <c:v>837.52625069401</c:v>
                </c:pt>
                <c:pt idx="26">
                  <c:v>826.578195129382</c:v>
                </c:pt>
                <c:pt idx="27">
                  <c:v>818.367153455911</c:v>
                </c:pt>
                <c:pt idx="28">
                  <c:v>771.837917306244</c:v>
                </c:pt>
                <c:pt idx="29">
                  <c:v>717.097639483106</c:v>
                </c:pt>
                <c:pt idx="30">
                  <c:v>686.99048668038</c:v>
                </c:pt>
                <c:pt idx="31">
                  <c:v>634.987222748399</c:v>
                </c:pt>
                <c:pt idx="32">
                  <c:v>588.457986598732</c:v>
                </c:pt>
                <c:pt idx="33">
                  <c:v>528.243680993281</c:v>
                </c:pt>
                <c:pt idx="34">
                  <c:v>514.558611537496</c:v>
                </c:pt>
                <c:pt idx="35">
                  <c:v>484.45145873477</c:v>
                </c:pt>
                <c:pt idx="36">
                  <c:v>451.607292040888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深圳!$T$1</c:f>
              <c:strCache>
                <c:ptCount val="1"/>
                <c:pt idx="0">
                  <c:v>延迟5天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深圳!$T$2:$T$38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21.7563164324007</c:v>
                </c:pt>
                <c:pt idx="7">
                  <c:v>54.6724601007798</c:v>
                </c:pt>
                <c:pt idx="8">
                  <c:v>123.16562510206</c:v>
                </c:pt>
                <c:pt idx="9">
                  <c:v>259.922892562422</c:v>
                </c:pt>
                <c:pt idx="10">
                  <c:v>361.248765934213</c:v>
                </c:pt>
                <c:pt idx="11">
                  <c:v>466.9801120613</c:v>
                </c:pt>
                <c:pt idx="12">
                  <c:v>731.308477379017</c:v>
                </c:pt>
                <c:pt idx="13">
                  <c:v>841.445296261399</c:v>
                </c:pt>
                <c:pt idx="14">
                  <c:v>973.609478920258</c:v>
                </c:pt>
                <c:pt idx="15">
                  <c:v>1141.01744362148</c:v>
                </c:pt>
                <c:pt idx="16">
                  <c:v>1215.9104804615</c:v>
                </c:pt>
                <c:pt idx="17">
                  <c:v>1312.83088107799</c:v>
                </c:pt>
                <c:pt idx="18">
                  <c:v>1374.50749965213</c:v>
                </c:pt>
                <c:pt idx="19">
                  <c:v>1409.75128169449</c:v>
                </c:pt>
                <c:pt idx="20">
                  <c:v>1431.77864547097</c:v>
                </c:pt>
                <c:pt idx="21">
                  <c:v>1418.56222720508</c:v>
                </c:pt>
                <c:pt idx="22">
                  <c:v>1405.3458089392</c:v>
                </c:pt>
                <c:pt idx="23">
                  <c:v>1409.75128169449</c:v>
                </c:pt>
                <c:pt idx="24">
                  <c:v>1365.69655414154</c:v>
                </c:pt>
                <c:pt idx="25">
                  <c:v>1348.07466312036</c:v>
                </c:pt>
                <c:pt idx="26">
                  <c:v>1330.45277209918</c:v>
                </c:pt>
                <c:pt idx="27">
                  <c:v>1317.23635383329</c:v>
                </c:pt>
                <c:pt idx="28">
                  <c:v>1242.34331699327</c:v>
                </c:pt>
                <c:pt idx="29">
                  <c:v>1154.23386188736</c:v>
                </c:pt>
                <c:pt idx="30">
                  <c:v>1105.77366157912</c:v>
                </c:pt>
                <c:pt idx="31">
                  <c:v>1022.06967922851</c:v>
                </c:pt>
                <c:pt idx="32">
                  <c:v>947.176642388486</c:v>
                </c:pt>
                <c:pt idx="33">
                  <c:v>850.25624177199</c:v>
                </c:pt>
                <c:pt idx="34">
                  <c:v>828.228877995513</c:v>
                </c:pt>
                <c:pt idx="35">
                  <c:v>779.768677687265</c:v>
                </c:pt>
                <c:pt idx="36">
                  <c:v>726.903004623722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深圳!$U$1</c:f>
              <c:strCache>
                <c:ptCount val="1"/>
                <c:pt idx="0">
                  <c:v>延迟6天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深圳!$U$2:$U$38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21.7563164324007</c:v>
                </c:pt>
                <c:pt idx="7">
                  <c:v>54.6724601007798</c:v>
                </c:pt>
                <c:pt idx="8">
                  <c:v>123.16562510206</c:v>
                </c:pt>
                <c:pt idx="9">
                  <c:v>259.922892562422</c:v>
                </c:pt>
                <c:pt idx="10">
                  <c:v>522.83116771726</c:v>
                </c:pt>
                <c:pt idx="11">
                  <c:v>675.854924122312</c:v>
                </c:pt>
                <c:pt idx="12">
                  <c:v>1058.41431513494</c:v>
                </c:pt>
                <c:pt idx="13">
                  <c:v>1217.8140613902</c:v>
                </c:pt>
                <c:pt idx="14">
                  <c:v>1409.09375689652</c:v>
                </c:pt>
                <c:pt idx="15">
                  <c:v>1651.38137120452</c:v>
                </c:pt>
                <c:pt idx="16">
                  <c:v>1759.7731986581</c:v>
                </c:pt>
                <c:pt idx="17">
                  <c:v>1900.04497536273</c:v>
                </c:pt>
                <c:pt idx="18">
                  <c:v>1989.30883326567</c:v>
                </c:pt>
                <c:pt idx="19">
                  <c:v>2040.31675206736</c:v>
                </c:pt>
                <c:pt idx="20">
                  <c:v>2072.19670131841</c:v>
                </c:pt>
                <c:pt idx="21">
                  <c:v>2053.06873176778</c:v>
                </c:pt>
                <c:pt idx="22">
                  <c:v>2033.94076221715</c:v>
                </c:pt>
                <c:pt idx="23">
                  <c:v>2040.31675206736</c:v>
                </c:pt>
                <c:pt idx="24">
                  <c:v>1976.55685356525</c:v>
                </c:pt>
                <c:pt idx="25">
                  <c:v>1951.05289416441</c:v>
                </c:pt>
                <c:pt idx="26">
                  <c:v>1925.54893476357</c:v>
                </c:pt>
                <c:pt idx="27">
                  <c:v>1906.42096521294</c:v>
                </c:pt>
                <c:pt idx="28">
                  <c:v>1798.02913775936</c:v>
                </c:pt>
                <c:pt idx="29">
                  <c:v>1670.50934075515</c:v>
                </c:pt>
                <c:pt idx="30">
                  <c:v>1600.37345240283</c:v>
                </c:pt>
                <c:pt idx="31">
                  <c:v>1479.22964524883</c:v>
                </c:pt>
                <c:pt idx="32">
                  <c:v>1370.83781779526</c:v>
                </c:pt>
                <c:pt idx="33">
                  <c:v>1230.56604109063</c:v>
                </c:pt>
                <c:pt idx="34">
                  <c:v>1198.68609183957</c:v>
                </c:pt>
                <c:pt idx="35">
                  <c:v>1128.55020348726</c:v>
                </c:pt>
                <c:pt idx="36">
                  <c:v>1052.03832528473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深圳!$V$1</c:f>
              <c:strCache>
                <c:ptCount val="1"/>
                <c:pt idx="0">
                  <c:v>延迟7天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深圳!$N$2:$O$38</c:f>
              <c:multiLvlStrCache>
                <c:ptCount val="37"/>
                <c:lvl>
                  <c:pt idx="0" c:formatCode="m&quot;月&quot;d&quot;日&quot;">
                    <c:v>43849</c:v>
                  </c:pt>
                  <c:pt idx="1" c:formatCode="m&quot;月&quot;d&quot;日&quot;">
                    <c:v>43850</c:v>
                  </c:pt>
                  <c:pt idx="2" c:formatCode="m&quot;月&quot;d&quot;日&quot;">
                    <c:v>43851</c:v>
                  </c:pt>
                  <c:pt idx="3" c:formatCode="m&quot;月&quot;d&quot;日&quot;">
                    <c:v>43852</c:v>
                  </c:pt>
                  <c:pt idx="4" c:formatCode="m&quot;月&quot;d&quot;日&quot;">
                    <c:v>43853</c:v>
                  </c:pt>
                  <c:pt idx="5" c:formatCode="m&quot;月&quot;d&quot;日&quot;">
                    <c:v>43854</c:v>
                  </c:pt>
                  <c:pt idx="6" c:formatCode="m&quot;月&quot;d&quot;日&quot;">
                    <c:v>43855</c:v>
                  </c:pt>
                  <c:pt idx="7" c:formatCode="m&quot;月&quot;d&quot;日&quot;">
                    <c:v>43856</c:v>
                  </c:pt>
                  <c:pt idx="8" c:formatCode="m&quot;月&quot;d&quot;日&quot;">
                    <c:v>43857</c:v>
                  </c:pt>
                  <c:pt idx="9" c:formatCode="m&quot;月&quot;d&quot;日&quot;">
                    <c:v>43858</c:v>
                  </c:pt>
                  <c:pt idx="10" c:formatCode="m&quot;月&quot;d&quot;日&quot;">
                    <c:v>43859</c:v>
                  </c:pt>
                  <c:pt idx="11" c:formatCode="m&quot;月&quot;d&quot;日&quot;">
                    <c:v>43860</c:v>
                  </c:pt>
                  <c:pt idx="12" c:formatCode="m&quot;月&quot;d&quot;日&quot;">
                    <c:v>43861</c:v>
                  </c:pt>
                  <c:pt idx="13" c:formatCode="m&quot;月&quot;d&quot;日&quot;">
                    <c:v>43862</c:v>
                  </c:pt>
                  <c:pt idx="14" c:formatCode="m&quot;月&quot;d&quot;日&quot;">
                    <c:v>43863</c:v>
                  </c:pt>
                  <c:pt idx="15" c:formatCode="m&quot;月&quot;d&quot;日&quot;">
                    <c:v>43864</c:v>
                  </c:pt>
                  <c:pt idx="16" c:formatCode="m&quot;月&quot;d&quot;日&quot;">
                    <c:v>43865</c:v>
                  </c:pt>
                  <c:pt idx="17" c:formatCode="m&quot;月&quot;d&quot;日&quot;">
                    <c:v>43866</c:v>
                  </c:pt>
                  <c:pt idx="18" c:formatCode="m&quot;月&quot;d&quot;日&quot;">
                    <c:v>43867</c:v>
                  </c:pt>
                  <c:pt idx="19" c:formatCode="m&quot;月&quot;d&quot;日&quot;">
                    <c:v>43868</c:v>
                  </c:pt>
                  <c:pt idx="20" c:formatCode="m&quot;月&quot;d&quot;日&quot;">
                    <c:v>43869</c:v>
                  </c:pt>
                  <c:pt idx="21" c:formatCode="m&quot;月&quot;d&quot;日&quot;">
                    <c:v>43870</c:v>
                  </c:pt>
                  <c:pt idx="22" c:formatCode="m&quot;月&quot;d&quot;日&quot;">
                    <c:v>43871</c:v>
                  </c:pt>
                  <c:pt idx="23" c:formatCode="m&quot;月&quot;d&quot;日&quot;">
                    <c:v>43872</c:v>
                  </c:pt>
                  <c:pt idx="24" c:formatCode="m&quot;月&quot;d&quot;日&quot;">
                    <c:v>43873</c:v>
                  </c:pt>
                  <c:pt idx="25" c:formatCode="m&quot;月&quot;d&quot;日&quot;">
                    <c:v>43874</c:v>
                  </c:pt>
                  <c:pt idx="26" c:formatCode="m&quot;月&quot;d&quot;日&quot;">
                    <c:v>43875</c:v>
                  </c:pt>
                  <c:pt idx="27" c:formatCode="m&quot;月&quot;d&quot;日&quot;">
                    <c:v>43876</c:v>
                  </c:pt>
                  <c:pt idx="28" c:formatCode="m&quot;月&quot;d&quot;日&quot;">
                    <c:v>43877</c:v>
                  </c:pt>
                  <c:pt idx="29" c:formatCode="m&quot;月&quot;d&quot;日&quot;">
                    <c:v>43878</c:v>
                  </c:pt>
                  <c:pt idx="30" c:formatCode="m&quot;月&quot;d&quot;日&quot;">
                    <c:v>43879</c:v>
                  </c:pt>
                  <c:pt idx="31" c:formatCode="m&quot;月&quot;d&quot;日&quot;">
                    <c:v>43880</c:v>
                  </c:pt>
                  <c:pt idx="32" c:formatCode="m&quot;月&quot;d&quot;日&quot;">
                    <c:v>43881</c:v>
                  </c:pt>
                  <c:pt idx="33" c:formatCode="m&quot;月&quot;d&quot;日&quot;">
                    <c:v>43882</c:v>
                  </c:pt>
                  <c:pt idx="34" c:formatCode="m&quot;月&quot;d&quot;日&quot;">
                    <c:v>43883</c:v>
                  </c:pt>
                  <c:pt idx="35" c:formatCode="m&quot;月&quot;d&quot;日&quot;">
                    <c:v>43884</c:v>
                  </c:pt>
                  <c:pt idx="36" c:formatCode="m&quot;月&quot;d&quot;日&quot;">
                    <c:v>43885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14</c:v>
                  </c:pt>
                  <c:pt idx="3">
                    <c:v>15</c:v>
                  </c:pt>
                  <c:pt idx="4">
                    <c:v>13</c:v>
                  </c:pt>
                  <c:pt idx="5">
                    <c:v>18</c:v>
                  </c:pt>
                  <c:pt idx="6">
                    <c:v>25</c:v>
                  </c:pt>
                  <c:pt idx="7">
                    <c:v>34</c:v>
                  </c:pt>
                  <c:pt idx="8">
                    <c:v>45</c:v>
                  </c:pt>
                  <c:pt idx="9">
                    <c:v>59</c:v>
                  </c:pt>
                  <c:pt idx="10">
                    <c:v>82</c:v>
                  </c:pt>
                  <c:pt idx="11">
                    <c:v>106</c:v>
                  </c:pt>
                  <c:pt idx="12">
                    <c:v>166</c:v>
                  </c:pt>
                  <c:pt idx="13">
                    <c:v>191</c:v>
                  </c:pt>
                  <c:pt idx="14">
                    <c:v>221</c:v>
                  </c:pt>
                  <c:pt idx="15">
                    <c:v>259</c:v>
                  </c:pt>
                  <c:pt idx="16">
                    <c:v>276</c:v>
                  </c:pt>
                  <c:pt idx="17">
                    <c:v>298</c:v>
                  </c:pt>
                  <c:pt idx="18">
                    <c:v>312</c:v>
                  </c:pt>
                  <c:pt idx="19">
                    <c:v>320</c:v>
                  </c:pt>
                  <c:pt idx="20">
                    <c:v>325</c:v>
                  </c:pt>
                  <c:pt idx="21">
                    <c:v>322</c:v>
                  </c:pt>
                  <c:pt idx="22">
                    <c:v>319</c:v>
                  </c:pt>
                  <c:pt idx="23">
                    <c:v>320</c:v>
                  </c:pt>
                  <c:pt idx="24">
                    <c:v>310</c:v>
                  </c:pt>
                  <c:pt idx="25">
                    <c:v>306</c:v>
                  </c:pt>
                  <c:pt idx="26">
                    <c:v>302</c:v>
                  </c:pt>
                  <c:pt idx="27">
                    <c:v>299</c:v>
                  </c:pt>
                  <c:pt idx="28">
                    <c:v>282</c:v>
                  </c:pt>
                  <c:pt idx="29">
                    <c:v>262</c:v>
                  </c:pt>
                  <c:pt idx="30">
                    <c:v>251</c:v>
                  </c:pt>
                  <c:pt idx="31">
                    <c:v>232</c:v>
                  </c:pt>
                  <c:pt idx="32">
                    <c:v>215</c:v>
                  </c:pt>
                  <c:pt idx="33">
                    <c:v>193</c:v>
                  </c:pt>
                  <c:pt idx="34">
                    <c:v>188</c:v>
                  </c:pt>
                  <c:pt idx="35">
                    <c:v>177</c:v>
                  </c:pt>
                  <c:pt idx="36">
                    <c:v>165</c:v>
                  </c:pt>
                </c:lvl>
              </c:multiLvlStrCache>
            </c:multiLvlStrRef>
          </c:cat>
          <c:val>
            <c:numRef>
              <c:f>深圳!$V$2:$V$38</c:f>
              <c:numCache>
                <c:formatCode>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6.65425143096437</c:v>
                </c:pt>
                <c:pt idx="6">
                  <c:v>21.7563164324007</c:v>
                </c:pt>
                <c:pt idx="7">
                  <c:v>54.6724601007798</c:v>
                </c:pt>
                <c:pt idx="8">
                  <c:v>123.16562510206</c:v>
                </c:pt>
                <c:pt idx="9">
                  <c:v>259.922892562422</c:v>
                </c:pt>
                <c:pt idx="10">
                  <c:v>522.83116771726</c:v>
                </c:pt>
                <c:pt idx="11">
                  <c:v>1041.05074478347</c:v>
                </c:pt>
                <c:pt idx="12">
                  <c:v>1630.32475126468</c:v>
                </c:pt>
                <c:pt idx="13">
                  <c:v>1875.85558729852</c:v>
                </c:pt>
                <c:pt idx="14">
                  <c:v>2170.49259053912</c:v>
                </c:pt>
                <c:pt idx="15">
                  <c:v>2543.69946131055</c:v>
                </c:pt>
                <c:pt idx="16">
                  <c:v>2710.66042981356</c:v>
                </c:pt>
                <c:pt idx="17">
                  <c:v>2926.72756552334</c:v>
                </c:pt>
                <c:pt idx="18">
                  <c:v>3064.22483370229</c:v>
                </c:pt>
                <c:pt idx="19">
                  <c:v>3142.79470123312</c:v>
                </c:pt>
                <c:pt idx="20">
                  <c:v>3191.90086843989</c:v>
                </c:pt>
                <c:pt idx="21">
                  <c:v>3162.43716811582</c:v>
                </c:pt>
                <c:pt idx="22">
                  <c:v>3132.97346779176</c:v>
                </c:pt>
                <c:pt idx="23">
                  <c:v>3142.79470123312</c:v>
                </c:pt>
                <c:pt idx="24">
                  <c:v>3044.58236681958</c:v>
                </c:pt>
                <c:pt idx="25">
                  <c:v>3005.29743305417</c:v>
                </c:pt>
                <c:pt idx="26">
                  <c:v>2966.01249928875</c:v>
                </c:pt>
                <c:pt idx="27">
                  <c:v>2936.54879896469</c:v>
                </c:pt>
                <c:pt idx="28">
                  <c:v>2769.58783046169</c:v>
                </c:pt>
                <c:pt idx="29">
                  <c:v>2573.16316163462</c:v>
                </c:pt>
                <c:pt idx="30">
                  <c:v>2465.12959377973</c:v>
                </c:pt>
                <c:pt idx="31">
                  <c:v>2278.52615839401</c:v>
                </c:pt>
                <c:pt idx="32">
                  <c:v>2111.565189891</c:v>
                </c:pt>
                <c:pt idx="33">
                  <c:v>1895.49805418122</c:v>
                </c:pt>
                <c:pt idx="34">
                  <c:v>1846.39188697446</c:v>
                </c:pt>
                <c:pt idx="35">
                  <c:v>1738.35831911957</c:v>
                </c:pt>
                <c:pt idx="36">
                  <c:v>1620.50351782333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66308"/>
        <c:axId val="894455793"/>
      </c:lineChart>
      <c:catAx>
        <c:axId val="565663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55793"/>
        <c:crosses val="autoZero"/>
        <c:auto val="1"/>
        <c:lblAlgn val="ctr"/>
        <c:lblOffset val="100"/>
        <c:noMultiLvlLbl val="0"/>
      </c:catAx>
      <c:valAx>
        <c:axId val="894455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63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全国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感染人数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全国!$C$2:$C$38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>
                  <c:v>1208</c:v>
                </c:pt>
                <c:pt idx="6">
                  <c:v>1870</c:v>
                </c:pt>
                <c:pt idx="7">
                  <c:v>2613</c:v>
                </c:pt>
                <c:pt idx="8">
                  <c:v>4349</c:v>
                </c:pt>
                <c:pt idx="9">
                  <c:v>5739</c:v>
                </c:pt>
                <c:pt idx="10">
                  <c:v>7417</c:v>
                </c:pt>
                <c:pt idx="11">
                  <c:v>9308</c:v>
                </c:pt>
                <c:pt idx="12">
                  <c:v>11289</c:v>
                </c:pt>
                <c:pt idx="13">
                  <c:v>13748</c:v>
                </c:pt>
                <c:pt idx="14">
                  <c:v>16369</c:v>
                </c:pt>
                <c:pt idx="15">
                  <c:v>19381</c:v>
                </c:pt>
                <c:pt idx="16">
                  <c:v>22942</c:v>
                </c:pt>
                <c:pt idx="17">
                  <c:v>26302</c:v>
                </c:pt>
                <c:pt idx="18">
                  <c:v>28985</c:v>
                </c:pt>
                <c:pt idx="19">
                  <c:v>31774</c:v>
                </c:pt>
                <c:pt idx="20">
                  <c:v>33738</c:v>
                </c:pt>
                <c:pt idx="21">
                  <c:v>35982</c:v>
                </c:pt>
                <c:pt idx="22">
                  <c:v>37626</c:v>
                </c:pt>
                <c:pt idx="23">
                  <c:v>38800</c:v>
                </c:pt>
                <c:pt idx="24">
                  <c:v>52526</c:v>
                </c:pt>
                <c:pt idx="25">
                  <c:v>55748</c:v>
                </c:pt>
                <c:pt idx="26">
                  <c:v>56873</c:v>
                </c:pt>
                <c:pt idx="27">
                  <c:v>57416</c:v>
                </c:pt>
                <c:pt idx="28">
                  <c:v>57934</c:v>
                </c:pt>
                <c:pt idx="29">
                  <c:v>58016</c:v>
                </c:pt>
                <c:pt idx="30">
                  <c:v>57805</c:v>
                </c:pt>
                <c:pt idx="31">
                  <c:v>56303</c:v>
                </c:pt>
                <c:pt idx="32">
                  <c:v>54965</c:v>
                </c:pt>
                <c:pt idx="33">
                  <c:v>53284</c:v>
                </c:pt>
                <c:pt idx="34">
                  <c:v>51606</c:v>
                </c:pt>
                <c:pt idx="35">
                  <c:v>49824</c:v>
                </c:pt>
                <c:pt idx="36">
                  <c:v>47672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全国!$F$1</c:f>
              <c:strCache>
                <c:ptCount val="1"/>
                <c:pt idx="0">
                  <c:v>延迟1天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全国!$F$2:$F$38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1848.69289819263</c:v>
                </c:pt>
                <c:pt idx="7" c:formatCode="0_ ">
                  <c:v>2583.22702833013</c:v>
                </c:pt>
                <c:pt idx="8" c:formatCode="0_ ">
                  <c:v>4299.44674558275</c:v>
                </c:pt>
                <c:pt idx="9" c:formatCode="0_ ">
                  <c:v>5673.60884637835</c:v>
                </c:pt>
                <c:pt idx="10" c:formatCode="0_ ">
                  <c:v>7332.48942561216</c:v>
                </c:pt>
                <c:pt idx="11" c:formatCode="0_ ">
                  <c:v>9201.94304619091</c:v>
                </c:pt>
                <c:pt idx="12" c:formatCode="0_ ">
                  <c:v>11160.3711912816</c:v>
                </c:pt>
                <c:pt idx="13" c:formatCode="0_ ">
                  <c:v>13591.3529221135</c:v>
                </c:pt>
                <c:pt idx="14" c:formatCode="0_ ">
                  <c:v>16182.4887970669</c:v>
                </c:pt>
                <c:pt idx="15" c:formatCode="0_ ">
                  <c:v>19160.1695507334</c:v>
                </c:pt>
                <c:pt idx="16" c:formatCode="0_ ">
                  <c:v>22680.5949039226</c:v>
                </c:pt>
                <c:pt idx="17" c:formatCode="0_ ">
                  <c:v>26002.3104857019</c:v>
                </c:pt>
                <c:pt idx="18" c:formatCode="0_ ">
                  <c:v>28654.7399219858</c:v>
                </c:pt>
                <c:pt idx="19" c:formatCode="0_ ">
                  <c:v>31411.9615760282</c:v>
                </c:pt>
                <c:pt idx="20" c:formatCode="0_ ">
                  <c:v>33353.5834220444</c:v>
                </c:pt>
                <c:pt idx="21" c:formatCode="0_ ">
                  <c:v>35572.0148998755</c:v>
                </c:pt>
                <c:pt idx="22" c:formatCode="0_ ">
                  <c:v>37197.2828809604</c:v>
                </c:pt>
                <c:pt idx="23" c:formatCode="0_ ">
                  <c:v>38357.9061229273</c:v>
                </c:pt>
                <c:pt idx="24" c:formatCode="0_ ">
                  <c:v>51927.5097168268</c:v>
                </c:pt>
                <c:pt idx="25" c:formatCode="0_ ">
                  <c:v>55112.7976943544</c:v>
                </c:pt>
                <c:pt idx="26" c:formatCode="0_ ">
                  <c:v>56224.9792507537</c:v>
                </c:pt>
                <c:pt idx="27" c:formatCode="0_ ">
                  <c:v>56761.7922153091</c:v>
                </c:pt>
                <c:pt idx="28" c:formatCode="0_ ">
                  <c:v>57273.8900341668</c:v>
                </c:pt>
                <c:pt idx="29" c:formatCode="0_ ">
                  <c:v>57354.9557120554</c:v>
                </c:pt>
                <c:pt idx="30" c:formatCode="0_ ">
                  <c:v>57146.3598823663</c:v>
                </c:pt>
                <c:pt idx="31" c:formatCode="0_ ">
                  <c:v>55661.4739288447</c:v>
                </c:pt>
                <c:pt idx="32" c:formatCode="0_ ">
                  <c:v>54338.7193311005</c:v>
                </c:pt>
                <c:pt idx="33" c:formatCode="0_ ">
                  <c:v>52676.8729343829</c:v>
                </c:pt>
                <c:pt idx="34" c:formatCode="0_ ">
                  <c:v>51017.9923551491</c:v>
                </c:pt>
                <c:pt idx="35" c:formatCode="0_ ">
                  <c:v>49256.2967698126</c:v>
                </c:pt>
                <c:pt idx="36" c:formatCode="0_ ">
                  <c:v>47128.8170281492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全国!$G$1</c:f>
              <c:strCache>
                <c:ptCount val="1"/>
                <c:pt idx="0">
                  <c:v>延迟2天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全国!$G$2:$G$38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1835.52025973911</c:v>
                </c:pt>
                <c:pt idx="7" c:formatCode="0_ ">
                  <c:v>2564.82055545363</c:v>
                </c:pt>
                <c:pt idx="8" c:formatCode="0_ ">
                  <c:v>4268.8115559387</c:v>
                </c:pt>
                <c:pt idx="9" c:formatCode="0_ ">
                  <c:v>5633.18223029023</c:v>
                </c:pt>
                <c:pt idx="10" c:formatCode="0_ ">
                  <c:v>7280.24265587431</c:v>
                </c:pt>
                <c:pt idx="11" c:formatCode="0_ ">
                  <c:v>9136.37570997412</c:v>
                </c:pt>
                <c:pt idx="12" c:formatCode="0_ ">
                  <c:v>11080.8493113341</c:v>
                </c:pt>
                <c:pt idx="13" c:formatCode="0_ ">
                  <c:v>13494.5093748092</c:v>
                </c:pt>
                <c:pt idx="14" c:formatCode="0_ ">
                  <c:v>16067.1824233526</c:v>
                </c:pt>
                <c:pt idx="15" c:formatCode="0_ ">
                  <c:v>19023.6460716597</c:v>
                </c:pt>
                <c:pt idx="16" c:formatCode="0_ ">
                  <c:v>22518.9870582538</c:v>
                </c:pt>
                <c:pt idx="17" c:formatCode="0_ ">
                  <c:v>25817.0341559668</c:v>
                </c:pt>
                <c:pt idx="18" c:formatCode="0_ ">
                  <c:v>28450.5640259561</c:v>
                </c:pt>
                <c:pt idx="19" c:formatCode="0_ ">
                  <c:v>31188.1394293852</c:v>
                </c:pt>
                <c:pt idx="20" c:formatCode="0_ ">
                  <c:v>33115.9264829294</c:v>
                </c:pt>
                <c:pt idx="21" c:formatCode="0_ ">
                  <c:v>35318.5507946163</c:v>
                </c:pt>
                <c:pt idx="22" c:formatCode="0_ ">
                  <c:v>36932.2381245688</c:v>
                </c:pt>
                <c:pt idx="23" c:formatCode="0_ ">
                  <c:v>38084.5914854959</c:v>
                </c:pt>
                <c:pt idx="24" c:formatCode="0_ ">
                  <c:v>51557.5065043081</c:v>
                </c:pt>
                <c:pt idx="25" c:formatCode="0_ ">
                  <c:v>54720.0980962223</c:v>
                </c:pt>
                <c:pt idx="26" c:formatCode="0_ ">
                  <c:v>55824.3549369744</c:v>
                </c:pt>
                <c:pt idx="27" c:formatCode="0_ ">
                  <c:v>56357.3429054441</c:v>
                </c:pt>
                <c:pt idx="28" c:formatCode="0_ ">
                  <c:v>56865.7918330082</c:v>
                </c:pt>
                <c:pt idx="29" c:formatCode="0_ ">
                  <c:v>56946.2798871786</c:v>
                </c:pt>
                <c:pt idx="30" c:formatCode="0_ ">
                  <c:v>56739.1703819353</c:v>
                </c:pt>
                <c:pt idx="31" c:formatCode="0_ ">
                  <c:v>55264.8648043266</c:v>
                </c:pt>
                <c:pt idx="32" c:formatCode="0_ ">
                  <c:v>53951.5353350588</c:v>
                </c:pt>
                <c:pt idx="33" c:formatCode="0_ ">
                  <c:v>52301.530224566</c:v>
                </c:pt>
                <c:pt idx="34" c:formatCode="0_ ">
                  <c:v>50654.4697989819</c:v>
                </c:pt>
                <c:pt idx="35" c:formatCode="0_ ">
                  <c:v>48905.3269632306</c:v>
                </c:pt>
                <c:pt idx="36" c:formatCode="0_ ">
                  <c:v>46793.0063220763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全国!$H$1</c:f>
              <c:strCache>
                <c:ptCount val="1"/>
                <c:pt idx="0">
                  <c:v>延迟3天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全国!$H$2:$H$38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1835.52025973911</c:v>
                </c:pt>
                <c:pt idx="7" c:formatCode="0_ ">
                  <c:v>2821.16355140187</c:v>
                </c:pt>
                <c:pt idx="8" c:formatCode="0_ ">
                  <c:v>4695.46126484758</c:v>
                </c:pt>
                <c:pt idx="9" c:formatCode="0_ ">
                  <c:v>6196.19503310192</c:v>
                </c:pt>
                <c:pt idx="10" c:formatCode="0_ ">
                  <c:v>8007.87220082192</c:v>
                </c:pt>
                <c:pt idx="11" c:formatCode="0_ ">
                  <c:v>10049.5179243967</c:v>
                </c:pt>
                <c:pt idx="12" c:formatCode="0_ ">
                  <c:v>12188.3334603045</c:v>
                </c:pt>
                <c:pt idx="13" c:formatCode="0_ ">
                  <c:v>14843.2286661588</c:v>
                </c:pt>
                <c:pt idx="14" c:formatCode="0_ ">
                  <c:v>17673.0295342125</c:v>
                </c:pt>
                <c:pt idx="15" c:formatCode="0_ ">
                  <c:v>20924.9792536241</c:v>
                </c:pt>
                <c:pt idx="16" c:formatCode="0_ ">
                  <c:v>24769.664828267</c:v>
                </c:pt>
                <c:pt idx="17" c:formatCode="0_ ">
                  <c:v>28397.3378220329</c:v>
                </c:pt>
                <c:pt idx="18" c:formatCode="0_ ">
                  <c:v>31294.0778941382</c:v>
                </c:pt>
                <c:pt idx="19" c:formatCode="0_ ">
                  <c:v>34305.2624118802</c:v>
                </c:pt>
                <c:pt idx="20" c:formatCode="0_ ">
                  <c:v>36425.7236499029</c:v>
                </c:pt>
                <c:pt idx="21" c:formatCode="0_ ">
                  <c:v>38848.4909707394</c:v>
                </c:pt>
                <c:pt idx="22" c:formatCode="0_ ">
                  <c:v>40623.4595426892</c:v>
                </c:pt>
                <c:pt idx="23" c:formatCode="0_ ">
                  <c:v>41890.9857613443</c:v>
                </c:pt>
                <c:pt idx="24" c:formatCode="0_ ">
                  <c:v>56710.4618067105</c:v>
                </c:pt>
                <c:pt idx="25" c:formatCode="0_ ">
                  <c:v>60189.1410882324</c:v>
                </c:pt>
                <c:pt idx="26" c:formatCode="0_ ">
                  <c:v>61403.7637423951</c:v>
                </c:pt>
                <c:pt idx="27" c:formatCode="0_ ">
                  <c:v>61990.0216101376</c:v>
                </c:pt>
                <c:pt idx="28" c:formatCode="0_ ">
                  <c:v>62549.2878633432</c:v>
                </c:pt>
                <c:pt idx="29" c:formatCode="0_ ">
                  <c:v>62637.8203590244</c:v>
                </c:pt>
                <c:pt idx="30" c:formatCode="0_ ">
                  <c:v>62410.0111323326</c:v>
                </c:pt>
                <c:pt idx="31" c:formatCode="0_ ">
                  <c:v>60788.3549309527</c:v>
                </c:pt>
                <c:pt idx="32" c:formatCode="0_ ">
                  <c:v>59343.7637209352</c:v>
                </c:pt>
                <c:pt idx="33" c:formatCode="0_ ">
                  <c:v>57528.8475594708</c:v>
                </c:pt>
                <c:pt idx="34" c:formatCode="0_ ">
                  <c:v>55717.1703917508</c:v>
                </c:pt>
                <c:pt idx="35" c:formatCode="0_ ">
                  <c:v>53793.2081075571</c:v>
                </c:pt>
                <c:pt idx="36" c:formatCode="0_ ">
                  <c:v>51469.7699282165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全国!$I$1</c:f>
              <c:strCache>
                <c:ptCount val="1"/>
                <c:pt idx="0">
                  <c:v>延迟4天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全国!$I$2:$I$38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1835.52025973911</c:v>
                </c:pt>
                <c:pt idx="7" c:formatCode="0_ ">
                  <c:v>2821.16355140187</c:v>
                </c:pt>
                <c:pt idx="8" c:formatCode="0_ ">
                  <c:v>4336.08059705626</c:v>
                </c:pt>
                <c:pt idx="9" c:formatCode="0_ ">
                  <c:v>5721.95137882407</c:v>
                </c:pt>
                <c:pt idx="10" c:formatCode="0_ ">
                  <c:v>7394.96661033946</c:v>
                </c:pt>
                <c:pt idx="11" c:formatCode="0_ ">
                  <c:v>9280.34909114732</c:v>
                </c:pt>
                <c:pt idx="12" c:formatCode="0_ ">
                  <c:v>11255.4642125013</c:v>
                </c:pt>
                <c:pt idx="13" c:formatCode="0_ ">
                  <c:v>13707.1593580891</c:v>
                </c:pt>
                <c:pt idx="14" c:formatCode="0_ ">
                  <c:v>16320.3732566599</c:v>
                </c:pt>
                <c:pt idx="15" c:formatCode="0_ ">
                  <c:v>19323.4256269366</c:v>
                </c:pt>
                <c:pt idx="16" c:formatCode="0_ ">
                  <c:v>22873.8471045447</c:v>
                </c:pt>
                <c:pt idx="17" c:formatCode="0_ ">
                  <c:v>26223.8656849331</c:v>
                </c:pt>
                <c:pt idx="18" c:formatCode="0_ ">
                  <c:v>28898.8954025467</c:v>
                </c:pt>
                <c:pt idx="19" c:formatCode="0_ ">
                  <c:v>31679.610230137</c:v>
                </c:pt>
                <c:pt idx="20" c:formatCode="0_ ">
                  <c:v>33637.7758527211</c:v>
                </c:pt>
                <c:pt idx="21" c:formatCode="0_ ">
                  <c:v>35875.1096903377</c:v>
                </c:pt>
                <c:pt idx="22" c:formatCode="0_ ">
                  <c:v>37514.2259243134</c:v>
                </c:pt>
                <c:pt idx="23" c:formatCode="0_ ">
                  <c:v>38684.7383687705</c:v>
                </c:pt>
                <c:pt idx="24" c:formatCode="0_ ">
                  <c:v>52369.9630813928</c:v>
                </c:pt>
                <c:pt idx="25" c:formatCode="0_ ">
                  <c:v>55582.3916129438</c:v>
                </c:pt>
                <c:pt idx="26" c:formatCode="0_ ">
                  <c:v>56704.0496197702</c:v>
                </c:pt>
                <c:pt idx="27" c:formatCode="0_ ">
                  <c:v>57245.4365510651</c:v>
                </c:pt>
                <c:pt idx="28" c:formatCode="0_ ">
                  <c:v>57761.897748875</c:v>
                </c:pt>
                <c:pt idx="29" c:formatCode="0_ ">
                  <c:v>57843.6541547059</c:v>
                </c:pt>
                <c:pt idx="30" c:formatCode="0_ ">
                  <c:v>57633.2809640922</c:v>
                </c:pt>
                <c:pt idx="31" c:formatCode="0_ ">
                  <c:v>56135.7428963115</c:v>
                </c:pt>
                <c:pt idx="32" c:formatCode="0_ ">
                  <c:v>54801.7176401925</c:v>
                </c:pt>
                <c:pt idx="33" c:formatCode="0_ ">
                  <c:v>53125.7113206589</c:v>
                </c:pt>
                <c:pt idx="34" c:formatCode="0_ ">
                  <c:v>51452.6960891436</c:v>
                </c:pt>
                <c:pt idx="35" c:formatCode="0_ ">
                  <c:v>49675.9898063304</c:v>
                </c:pt>
                <c:pt idx="36" c:formatCode="0_ ">
                  <c:v>47530.3826679388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全国!$J$1</c:f>
              <c:strCache>
                <c:ptCount val="1"/>
                <c:pt idx="0">
                  <c:v>延迟5天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全国!$J$2:$J$38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1835.52025973911</c:v>
                </c:pt>
                <c:pt idx="7" c:formatCode="0_ ">
                  <c:v>2821.16355140187</c:v>
                </c:pt>
                <c:pt idx="8" c:formatCode="0_ ">
                  <c:v>4336.08059705626</c:v>
                </c:pt>
                <c:pt idx="9" c:formatCode="0_ ">
                  <c:v>6664.48243839853</c:v>
                </c:pt>
                <c:pt idx="10" c:formatCode="0_ ">
                  <c:v>8613.08002188568</c:v>
                </c:pt>
                <c:pt idx="11" c:formatCode="0_ ">
                  <c:v>10809.026404707</c:v>
                </c:pt>
                <c:pt idx="12" c:formatCode="0_ ">
                  <c:v>13109.4863647118</c:v>
                </c:pt>
                <c:pt idx="13" c:formatCode="0_ ">
                  <c:v>15965.0295457576</c:v>
                </c:pt>
                <c:pt idx="14" c:formatCode="0_ ">
                  <c:v>19008.6971657337</c:v>
                </c:pt>
                <c:pt idx="15" c:formatCode="0_ ">
                  <c:v>22506.4182154734</c:v>
                </c:pt>
                <c:pt idx="16" c:formatCode="0_ ">
                  <c:v>26641.6720860323</c:v>
                </c:pt>
                <c:pt idx="17" c:formatCode="0_ ">
                  <c:v>30543.5123008814</c:v>
                </c:pt>
                <c:pt idx="18" c:formatCode="0_ ">
                  <c:v>33659.1781629172</c:v>
                </c:pt>
                <c:pt idx="19" c:formatCode="0_ ">
                  <c:v>36897.9377936357</c:v>
                </c:pt>
                <c:pt idx="20" c:formatCode="0_ ">
                  <c:v>39178.6563001725</c:v>
                </c:pt>
                <c:pt idx="21" c:formatCode="0_ ">
                  <c:v>41784.5281579467</c:v>
                </c:pt>
                <c:pt idx="22" c:formatCode="0_ ">
                  <c:v>43693.6428344979</c:v>
                </c:pt>
                <c:pt idx="23" c:formatCode="0_ ">
                  <c:v>45056.9643857577</c:v>
                </c:pt>
                <c:pt idx="24" c:formatCode="0_ ">
                  <c:v>60996.4461682038</c:v>
                </c:pt>
                <c:pt idx="25" c:formatCode="0_ ">
                  <c:v>64738.0322313716</c:v>
                </c:pt>
                <c:pt idx="26" c:formatCode="0_ ">
                  <c:v>66044.4519461648</c:v>
                </c:pt>
                <c:pt idx="27" c:formatCode="0_ ">
                  <c:v>66675.0171951716</c:v>
                </c:pt>
                <c:pt idx="28" c:formatCode="0_ ">
                  <c:v>67276.5508949609</c:v>
                </c:pt>
                <c:pt idx="29" c:formatCode="0_ ">
                  <c:v>67371.7743763947</c:v>
                </c:pt>
                <c:pt idx="30" c:formatCode="0_ ">
                  <c:v>67126.7481009979</c:v>
                </c:pt>
                <c:pt idx="31" c:formatCode="0_ ">
                  <c:v>65382.5326240029</c:v>
                </c:pt>
                <c:pt idx="32" c:formatCode="0_ ">
                  <c:v>63828.7641098755</c:v>
                </c:pt>
                <c:pt idx="33" c:formatCode="0_ ">
                  <c:v>61876.6827404822</c:v>
                </c:pt>
                <c:pt idx="34" c:formatCode="0_ ">
                  <c:v>59928.085156995</c:v>
                </c:pt>
                <c:pt idx="35" c:formatCode="0_ ">
                  <c:v>57858.7163287626</c:v>
                </c:pt>
                <c:pt idx="36" c:formatCode="0_ ">
                  <c:v>55359.6805721092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全国!$K$1</c:f>
              <c:strCache>
                <c:ptCount val="1"/>
                <c:pt idx="0">
                  <c:v>延迟6天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全国!$K$2:$K$38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1835.52025973911</c:v>
                </c:pt>
                <c:pt idx="7" c:formatCode="0_ ">
                  <c:v>2821.16355140187</c:v>
                </c:pt>
                <c:pt idx="8" c:formatCode="0_ ">
                  <c:v>4336.08059705626</c:v>
                </c:pt>
                <c:pt idx="9" c:formatCode="0_ ">
                  <c:v>6664.48243839853</c:v>
                </c:pt>
                <c:pt idx="10" c:formatCode="0_ ">
                  <c:v>10243.1966328937</c:v>
                </c:pt>
                <c:pt idx="11" c:formatCode="0_ ">
                  <c:v>12854.7491248449</c:v>
                </c:pt>
                <c:pt idx="12" c:formatCode="0_ ">
                  <c:v>15590.5954953131</c:v>
                </c:pt>
                <c:pt idx="13" c:formatCode="0_ ">
                  <c:v>18986.5804650159</c:v>
                </c:pt>
                <c:pt idx="14" c:formatCode="0_ ">
                  <c:v>22606.2944160492</c:v>
                </c:pt>
                <c:pt idx="15" c:formatCode="0_ ">
                  <c:v>26765.9962170841</c:v>
                </c:pt>
                <c:pt idx="16" c:formatCode="0_ ">
                  <c:v>31683.8906770726</c:v>
                </c:pt>
                <c:pt idx="17" c:formatCode="0_ ">
                  <c:v>36324.1954750398</c:v>
                </c:pt>
                <c:pt idx="18" c:formatCode="0_ ">
                  <c:v>40029.5340979404</c:v>
                </c:pt>
                <c:pt idx="19" c:formatCode="0_ ">
                  <c:v>43881.2632888721</c:v>
                </c:pt>
                <c:pt idx="20" c:formatCode="0_ ">
                  <c:v>46593.6319267315</c:v>
                </c:pt>
                <c:pt idx="21" c:formatCode="0_ ">
                  <c:v>49692.6926310882</c:v>
                </c:pt>
                <c:pt idx="22" c:formatCode="0_ ">
                  <c:v>51963.127478665</c:v>
                </c:pt>
                <c:pt idx="23" c:formatCode="0_ ">
                  <c:v>53584.4720717643</c:v>
                </c:pt>
                <c:pt idx="24" c:formatCode="0_ ">
                  <c:v>72540.6695886982</c:v>
                </c:pt>
                <c:pt idx="25" c:formatCode="0_ ">
                  <c:v>76990.390439606</c:v>
                </c:pt>
                <c:pt idx="26" c:formatCode="0_ ">
                  <c:v>78544.0639210683</c:v>
                </c:pt>
                <c:pt idx="27" c:formatCode="0_ ">
                  <c:v>79293.970321454</c:v>
                </c:pt>
                <c:pt idx="28" c:formatCode="0_ ">
                  <c:v>80009.350644474</c:v>
                </c:pt>
                <c:pt idx="29" c:formatCode="0_ ">
                  <c:v>80122.5961782339</c:v>
                </c:pt>
                <c:pt idx="30" c:formatCode="0_ ">
                  <c:v>79831.1960852663</c:v>
                </c:pt>
                <c:pt idx="31" c:formatCode="0_ ">
                  <c:v>77756.8693571274</c:v>
                </c:pt>
                <c:pt idx="32" c:formatCode="0_ ">
                  <c:v>75909.0336965083</c:v>
                </c:pt>
                <c:pt idx="33" c:formatCode="0_ ">
                  <c:v>73587.5002544301</c:v>
                </c:pt>
                <c:pt idx="34" c:formatCode="0_ ">
                  <c:v>71270.1099416357</c:v>
                </c:pt>
                <c:pt idx="35" c:formatCode="0_ ">
                  <c:v>68809.0911469995</c:v>
                </c:pt>
                <c:pt idx="36" c:formatCode="0_ ">
                  <c:v>65837.0864073491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全国!$L$1</c:f>
              <c:strCache>
                <c:ptCount val="1"/>
                <c:pt idx="0">
                  <c:v>延迟7天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全国!$A$2:$A$38</c:f>
              <c:numCache>
                <c:formatCode>m"月"d"日"</c:formatCode>
                <c:ptCount val="37"/>
                <c:pt idx="0" c:formatCode="m&quot;月&quot;d&quot;日&quot;">
                  <c:v>43849</c:v>
                </c:pt>
                <c:pt idx="1" c:formatCode="m&quot;月&quot;d&quot;日&quot;">
                  <c:v>43850</c:v>
                </c:pt>
                <c:pt idx="2" c:formatCode="m&quot;月&quot;d&quot;日&quot;">
                  <c:v>43851</c:v>
                </c:pt>
                <c:pt idx="3" c:formatCode="m&quot;月&quot;d&quot;日&quot;">
                  <c:v>43852</c:v>
                </c:pt>
                <c:pt idx="4" c:formatCode="m&quot;月&quot;d&quot;日&quot;">
                  <c:v>43853</c:v>
                </c:pt>
                <c:pt idx="5" c:formatCode="m&quot;月&quot;d&quot;日&quot;">
                  <c:v>43854</c:v>
                </c:pt>
                <c:pt idx="6" c:formatCode="m&quot;月&quot;d&quot;日&quot;">
                  <c:v>43855</c:v>
                </c:pt>
                <c:pt idx="7" c:formatCode="m&quot;月&quot;d&quot;日&quot;">
                  <c:v>43856</c:v>
                </c:pt>
                <c:pt idx="8" c:formatCode="m&quot;月&quot;d&quot;日&quot;">
                  <c:v>43857</c:v>
                </c:pt>
                <c:pt idx="9" c:formatCode="m&quot;月&quot;d&quot;日&quot;">
                  <c:v>43858</c:v>
                </c:pt>
                <c:pt idx="10" c:formatCode="m&quot;月&quot;d&quot;日&quot;">
                  <c:v>43859</c:v>
                </c:pt>
                <c:pt idx="11" c:formatCode="m&quot;月&quot;d&quot;日&quot;">
                  <c:v>43860</c:v>
                </c:pt>
                <c:pt idx="12" c:formatCode="m&quot;月&quot;d&quot;日&quot;">
                  <c:v>43861</c:v>
                </c:pt>
                <c:pt idx="13" c:formatCode="m&quot;月&quot;d&quot;日&quot;">
                  <c:v>43862</c:v>
                </c:pt>
                <c:pt idx="14" c:formatCode="m&quot;月&quot;d&quot;日&quot;">
                  <c:v>43863</c:v>
                </c:pt>
                <c:pt idx="15" c:formatCode="m&quot;月&quot;d&quot;日&quot;">
                  <c:v>43864</c:v>
                </c:pt>
                <c:pt idx="16" c:formatCode="m&quot;月&quot;d&quot;日&quot;">
                  <c:v>43865</c:v>
                </c:pt>
                <c:pt idx="17" c:formatCode="m&quot;月&quot;d&quot;日&quot;">
                  <c:v>43866</c:v>
                </c:pt>
                <c:pt idx="18" c:formatCode="m&quot;月&quot;d&quot;日&quot;">
                  <c:v>43867</c:v>
                </c:pt>
                <c:pt idx="19" c:formatCode="m&quot;月&quot;d&quot;日&quot;">
                  <c:v>43868</c:v>
                </c:pt>
                <c:pt idx="20" c:formatCode="m&quot;月&quot;d&quot;日&quot;">
                  <c:v>43869</c:v>
                </c:pt>
                <c:pt idx="21" c:formatCode="m&quot;月&quot;d&quot;日&quot;">
                  <c:v>43870</c:v>
                </c:pt>
                <c:pt idx="22" c:formatCode="m&quot;月&quot;d&quot;日&quot;">
                  <c:v>43871</c:v>
                </c:pt>
                <c:pt idx="23" c:formatCode="m&quot;月&quot;d&quot;日&quot;">
                  <c:v>43872</c:v>
                </c:pt>
                <c:pt idx="24" c:formatCode="m&quot;月&quot;d&quot;日&quot;">
                  <c:v>43873</c:v>
                </c:pt>
                <c:pt idx="25" c:formatCode="m&quot;月&quot;d&quot;日&quot;">
                  <c:v>43874</c:v>
                </c:pt>
                <c:pt idx="26" c:formatCode="m&quot;月&quot;d&quot;日&quot;">
                  <c:v>43875</c:v>
                </c:pt>
                <c:pt idx="27" c:formatCode="m&quot;月&quot;d&quot;日&quot;">
                  <c:v>43876</c:v>
                </c:pt>
                <c:pt idx="28" c:formatCode="m&quot;月&quot;d&quot;日&quot;">
                  <c:v>43877</c:v>
                </c:pt>
                <c:pt idx="29" c:formatCode="m&quot;月&quot;d&quot;日&quot;">
                  <c:v>43878</c:v>
                </c:pt>
                <c:pt idx="30" c:formatCode="m&quot;月&quot;d&quot;日&quot;">
                  <c:v>43879</c:v>
                </c:pt>
                <c:pt idx="31" c:formatCode="m&quot;月&quot;d&quot;日&quot;">
                  <c:v>43880</c:v>
                </c:pt>
                <c:pt idx="32" c:formatCode="m&quot;月&quot;d&quot;日&quot;">
                  <c:v>43881</c:v>
                </c:pt>
                <c:pt idx="33" c:formatCode="m&quot;月&quot;d&quot;日&quot;">
                  <c:v>43882</c:v>
                </c:pt>
                <c:pt idx="34" c:formatCode="m&quot;月&quot;d&quot;日&quot;">
                  <c:v>43883</c:v>
                </c:pt>
                <c:pt idx="35" c:formatCode="m&quot;月&quot;d&quot;日&quot;">
                  <c:v>43884</c:v>
                </c:pt>
                <c:pt idx="36" c:formatCode="m&quot;月&quot;d&quot;日&quot;">
                  <c:v>43885</c:v>
                </c:pt>
              </c:numCache>
            </c:numRef>
          </c:cat>
          <c:val>
            <c:numRef>
              <c:f>全国!$L$2:$L$38</c:f>
              <c:numCache>
                <c:formatCode>General</c:formatCode>
                <c:ptCount val="37"/>
                <c:pt idx="0">
                  <c:v>214</c:v>
                </c:pt>
                <c:pt idx="1">
                  <c:v>291</c:v>
                </c:pt>
                <c:pt idx="2">
                  <c:v>440</c:v>
                </c:pt>
                <c:pt idx="3">
                  <c:v>554</c:v>
                </c:pt>
                <c:pt idx="4">
                  <c:v>777</c:v>
                </c:pt>
                <c:pt idx="5" c:formatCode="0_ ">
                  <c:v>1194.23584011588</c:v>
                </c:pt>
                <c:pt idx="6" c:formatCode="0_ ">
                  <c:v>1835.52025973911</c:v>
                </c:pt>
                <c:pt idx="7" c:formatCode="0_ ">
                  <c:v>2821.16355140187</c:v>
                </c:pt>
                <c:pt idx="8" c:formatCode="0_ ">
                  <c:v>4336.08059705626</c:v>
                </c:pt>
                <c:pt idx="9" c:formatCode="0_ ">
                  <c:v>6664.48243839853</c:v>
                </c:pt>
                <c:pt idx="10" c:formatCode="0_ ">
                  <c:v>10243.1966328937</c:v>
                </c:pt>
                <c:pt idx="11" c:formatCode="0_ ">
                  <c:v>15743.6197379099</c:v>
                </c:pt>
                <c:pt idx="12" c:formatCode="0_ ">
                  <c:v>19094.2977246739</c:v>
                </c:pt>
                <c:pt idx="13" c:formatCode="0_ ">
                  <c:v>23253.4684311114</c:v>
                </c:pt>
                <c:pt idx="14" c:formatCode="0_ ">
                  <c:v>27686.647130409</c:v>
                </c:pt>
                <c:pt idx="15" c:formatCode="0_ ">
                  <c:v>32781.1661087701</c:v>
                </c:pt>
                <c:pt idx="16" c:formatCode="0_ ">
                  <c:v>38804.2677296013</c:v>
                </c:pt>
                <c:pt idx="17" c:formatCode="0_ ">
                  <c:v>44487.3964704024</c:v>
                </c:pt>
                <c:pt idx="18" c:formatCode="0_ ">
                  <c:v>49025.4424262267</c:v>
                </c:pt>
                <c:pt idx="19" c:formatCode="0_ ">
                  <c:v>53742.7775625643</c:v>
                </c:pt>
                <c:pt idx="20" c:formatCode="0_ ">
                  <c:v>57064.7016241517</c:v>
                </c:pt>
                <c:pt idx="21" c:formatCode="0_ ">
                  <c:v>60860.2197474724</c:v>
                </c:pt>
                <c:pt idx="22" c:formatCode="0_ ">
                  <c:v>63640.893452793</c:v>
                </c:pt>
                <c:pt idx="23" c:formatCode="0_ ">
                  <c:v>65626.6056973467</c:v>
                </c:pt>
                <c:pt idx="24" c:formatCode="0_ ">
                  <c:v>88842.8631664648</c:v>
                </c:pt>
                <c:pt idx="25" c:formatCode="0_ ">
                  <c:v>94292.5776911259</c:v>
                </c:pt>
                <c:pt idx="26" c:formatCode="0_ ">
                  <c:v>96195.4109748763</c:v>
                </c:pt>
                <c:pt idx="27" c:formatCode="0_ ">
                  <c:v>97113.8451731665</c:v>
                </c:pt>
                <c:pt idx="28" c:formatCode="0_ ">
                  <c:v>97989.9941873733</c:v>
                </c:pt>
                <c:pt idx="29" c:formatCode="0_ ">
                  <c:v>98128.6895911667</c:v>
                </c:pt>
                <c:pt idx="30" c:formatCode="0_ ">
                  <c:v>97771.8026375033</c:v>
                </c:pt>
                <c:pt idx="31" c:formatCode="0_ ">
                  <c:v>95231.3087777761</c:v>
                </c:pt>
                <c:pt idx="32" c:formatCode="0_ ">
                  <c:v>92968.2057256356</c:v>
                </c:pt>
                <c:pt idx="33" c:formatCode="0_ ">
                  <c:v>90124.9499478717</c:v>
                </c:pt>
                <c:pt idx="34" c:formatCode="0_ ">
                  <c:v>87286.7683921978</c:v>
                </c:pt>
                <c:pt idx="35" c:formatCode="0_ ">
                  <c:v>84272.6804707372</c:v>
                </c:pt>
                <c:pt idx="36" c:formatCode="0_ ">
                  <c:v>80632.7718248431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9620842"/>
        <c:axId val="394420583"/>
      </c:lineChart>
      <c:dateAx>
        <c:axId val="1196208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420583"/>
        <c:crosses val="autoZero"/>
        <c:auto val="1"/>
        <c:lblOffset val="100"/>
        <c:baseTimeUnit val="days"/>
      </c:dateAx>
      <c:valAx>
        <c:axId val="39442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620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292100</xdr:colOff>
      <xdr:row>39</xdr:row>
      <xdr:rowOff>12700</xdr:rowOff>
    </xdr:from>
    <xdr:to>
      <xdr:col>6</xdr:col>
      <xdr:colOff>711200</xdr:colOff>
      <xdr:row>55</xdr:row>
      <xdr:rowOff>12700</xdr:rowOff>
    </xdr:to>
    <xdr:graphicFrame>
      <xdr:nvGraphicFramePr>
        <xdr:cNvPr id="2" name="图表 1"/>
        <xdr:cNvGraphicFramePr/>
      </xdr:nvGraphicFramePr>
      <xdr:xfrm>
        <a:off x="292100" y="6699250"/>
        <a:ext cx="5619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854075</xdr:colOff>
      <xdr:row>39</xdr:row>
      <xdr:rowOff>31750</xdr:rowOff>
    </xdr:from>
    <xdr:to>
      <xdr:col>12</xdr:col>
      <xdr:colOff>396875</xdr:colOff>
      <xdr:row>55</xdr:row>
      <xdr:rowOff>31750</xdr:rowOff>
    </xdr:to>
    <xdr:graphicFrame>
      <xdr:nvGraphicFramePr>
        <xdr:cNvPr id="5" name="图表 4"/>
        <xdr:cNvGraphicFramePr/>
      </xdr:nvGraphicFramePr>
      <xdr:xfrm>
        <a:off x="6054725" y="671830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196850</xdr:colOff>
      <xdr:row>18</xdr:row>
      <xdr:rowOff>50800</xdr:rowOff>
    </xdr:from>
    <xdr:to>
      <xdr:col>12</xdr:col>
      <xdr:colOff>511175</xdr:colOff>
      <xdr:row>34</xdr:row>
      <xdr:rowOff>50800</xdr:rowOff>
    </xdr:to>
    <xdr:graphicFrame>
      <xdr:nvGraphicFramePr>
        <xdr:cNvPr id="3" name="图表 2"/>
        <xdr:cNvGraphicFramePr/>
      </xdr:nvGraphicFramePr>
      <xdr:xfrm>
        <a:off x="6445250" y="313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806450</xdr:colOff>
      <xdr:row>17</xdr:row>
      <xdr:rowOff>155575</xdr:rowOff>
    </xdr:from>
    <xdr:to>
      <xdr:col>15</xdr:col>
      <xdr:colOff>25400</xdr:colOff>
      <xdr:row>33</xdr:row>
      <xdr:rowOff>155575</xdr:rowOff>
    </xdr:to>
    <xdr:graphicFrame>
      <xdr:nvGraphicFramePr>
        <xdr:cNvPr id="4" name="图表 3"/>
        <xdr:cNvGraphicFramePr/>
      </xdr:nvGraphicFramePr>
      <xdr:xfrm>
        <a:off x="8016875" y="3070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787400</xdr:colOff>
      <xdr:row>3</xdr:row>
      <xdr:rowOff>149225</xdr:rowOff>
    </xdr:from>
    <xdr:to>
      <xdr:col>13</xdr:col>
      <xdr:colOff>415925</xdr:colOff>
      <xdr:row>19</xdr:row>
      <xdr:rowOff>149225</xdr:rowOff>
    </xdr:to>
    <xdr:graphicFrame>
      <xdr:nvGraphicFramePr>
        <xdr:cNvPr id="6" name="图表 5"/>
        <xdr:cNvGraphicFramePr/>
      </xdr:nvGraphicFramePr>
      <xdr:xfrm>
        <a:off x="7035800" y="663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53975</xdr:colOff>
      <xdr:row>18</xdr:row>
      <xdr:rowOff>50800</xdr:rowOff>
    </xdr:from>
    <xdr:to>
      <xdr:col>10</xdr:col>
      <xdr:colOff>177165</xdr:colOff>
      <xdr:row>35</xdr:row>
      <xdr:rowOff>155575</xdr:rowOff>
    </xdr:to>
    <xdr:graphicFrame>
      <xdr:nvGraphicFramePr>
        <xdr:cNvPr id="2" name="图表 1"/>
        <xdr:cNvGraphicFramePr/>
      </xdr:nvGraphicFramePr>
      <xdr:xfrm>
        <a:off x="4035425" y="3136900"/>
        <a:ext cx="493331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415925</xdr:colOff>
      <xdr:row>38</xdr:row>
      <xdr:rowOff>158750</xdr:rowOff>
    </xdr:from>
    <xdr:to>
      <xdr:col>7</xdr:col>
      <xdr:colOff>330200</xdr:colOff>
      <xdr:row>54</xdr:row>
      <xdr:rowOff>158750</xdr:rowOff>
    </xdr:to>
    <xdr:graphicFrame>
      <xdr:nvGraphicFramePr>
        <xdr:cNvPr id="4" name="图表 3"/>
        <xdr:cNvGraphicFramePr/>
      </xdr:nvGraphicFramePr>
      <xdr:xfrm>
        <a:off x="415925" y="6673850"/>
        <a:ext cx="4991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606425</xdr:colOff>
      <xdr:row>7</xdr:row>
      <xdr:rowOff>12700</xdr:rowOff>
    </xdr:from>
    <xdr:to>
      <xdr:col>17</xdr:col>
      <xdr:colOff>473075</xdr:colOff>
      <xdr:row>26</xdr:row>
      <xdr:rowOff>135890</xdr:rowOff>
    </xdr:to>
    <xdr:graphicFrame>
      <xdr:nvGraphicFramePr>
        <xdr:cNvPr id="6" name="图表 5"/>
        <xdr:cNvGraphicFramePr/>
      </xdr:nvGraphicFramePr>
      <xdr:xfrm>
        <a:off x="7150100" y="1212850"/>
        <a:ext cx="5353050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739775</xdr:colOff>
      <xdr:row>18</xdr:row>
      <xdr:rowOff>50800</xdr:rowOff>
    </xdr:from>
    <xdr:to>
      <xdr:col>11</xdr:col>
      <xdr:colOff>425450</xdr:colOff>
      <xdr:row>35</xdr:row>
      <xdr:rowOff>146050</xdr:rowOff>
    </xdr:to>
    <xdr:graphicFrame>
      <xdr:nvGraphicFramePr>
        <xdr:cNvPr id="2" name="图表 1"/>
        <xdr:cNvGraphicFramePr/>
      </xdr:nvGraphicFramePr>
      <xdr:xfrm>
        <a:off x="4035425" y="3136900"/>
        <a:ext cx="4762500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145;&#22323;&#24066;&#25919;&#31574;&#24310;&#3683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病例数据"/>
      <sheetName val="增长率"/>
      <sheetName val="Sheet1"/>
    </sheetNames>
    <sheetDataSet>
      <sheetData sheetId="0"/>
      <sheetData sheetId="1"/>
      <sheetData sheetId="2">
        <row r="1">
          <cell r="F1" t="str">
            <v>延迟1天</v>
          </cell>
          <cell r="G1" t="str">
            <v>延迟2天</v>
          </cell>
          <cell r="H1" t="str">
            <v>延迟3天</v>
          </cell>
          <cell r="I1" t="str">
            <v>延迟4天</v>
          </cell>
          <cell r="J1" t="str">
            <v>延迟5天</v>
          </cell>
          <cell r="K1" t="str">
            <v>延迟6天</v>
          </cell>
          <cell r="L1" t="str">
            <v>延迟7天</v>
          </cell>
          <cell r="M1" t="str">
            <v>感染人数</v>
          </cell>
        </row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</row>
        <row r="3">
          <cell r="F3">
            <v>9</v>
          </cell>
          <cell r="G3">
            <v>9</v>
          </cell>
          <cell r="H3">
            <v>9</v>
          </cell>
          <cell r="I3">
            <v>9</v>
          </cell>
          <cell r="J3">
            <v>9</v>
          </cell>
          <cell r="K3">
            <v>9</v>
          </cell>
          <cell r="L3">
            <v>9</v>
          </cell>
          <cell r="M3">
            <v>9</v>
          </cell>
        </row>
        <row r="4">
          <cell r="F4">
            <v>14</v>
          </cell>
          <cell r="G4">
            <v>14</v>
          </cell>
          <cell r="H4">
            <v>14</v>
          </cell>
          <cell r="I4">
            <v>14</v>
          </cell>
          <cell r="J4">
            <v>14</v>
          </cell>
          <cell r="K4">
            <v>14</v>
          </cell>
          <cell r="L4">
            <v>14</v>
          </cell>
          <cell r="M4">
            <v>14</v>
          </cell>
        </row>
        <row r="5">
          <cell r="F5">
            <v>15</v>
          </cell>
          <cell r="G5">
            <v>15</v>
          </cell>
          <cell r="H5">
            <v>15</v>
          </cell>
          <cell r="I5">
            <v>15</v>
          </cell>
          <cell r="J5">
            <v>15</v>
          </cell>
          <cell r="K5">
            <v>15</v>
          </cell>
          <cell r="L5">
            <v>15</v>
          </cell>
          <cell r="M5">
            <v>15</v>
          </cell>
        </row>
        <row r="6">
          <cell r="F6">
            <v>13</v>
          </cell>
          <cell r="G6">
            <v>13</v>
          </cell>
          <cell r="H6">
            <v>13</v>
          </cell>
          <cell r="I6">
            <v>13</v>
          </cell>
          <cell r="J6">
            <v>13</v>
          </cell>
          <cell r="K6">
            <v>13</v>
          </cell>
          <cell r="L6">
            <v>13</v>
          </cell>
          <cell r="M6">
            <v>13</v>
          </cell>
        </row>
        <row r="7">
          <cell r="F7">
            <v>24.6542514309644</v>
          </cell>
          <cell r="G7">
            <v>24.6542514309644</v>
          </cell>
          <cell r="H7">
            <v>24.6542514309644</v>
          </cell>
          <cell r="I7">
            <v>24.6542514309644</v>
          </cell>
          <cell r="J7">
            <v>24.6542514309644</v>
          </cell>
          <cell r="K7">
            <v>24.6542514309644</v>
          </cell>
          <cell r="L7">
            <v>24.6542514309644</v>
          </cell>
          <cell r="M7">
            <v>18</v>
          </cell>
        </row>
        <row r="8">
          <cell r="F8">
            <v>34.2420158763394</v>
          </cell>
          <cell r="G8">
            <v>46.7563164324007</v>
          </cell>
          <cell r="H8">
            <v>46.7563164324007</v>
          </cell>
          <cell r="I8">
            <v>46.7563164324007</v>
          </cell>
          <cell r="J8">
            <v>46.7563164324007</v>
          </cell>
          <cell r="K8">
            <v>46.7563164324007</v>
          </cell>
          <cell r="L8">
            <v>46.7563164324007</v>
          </cell>
          <cell r="M8">
            <v>25</v>
          </cell>
        </row>
        <row r="9">
          <cell r="F9">
            <v>46.5691415918216</v>
          </cell>
          <cell r="G9">
            <v>63.5885903480649</v>
          </cell>
          <cell r="H9">
            <v>88.6724601007798</v>
          </cell>
          <cell r="I9">
            <v>88.6724601007798</v>
          </cell>
          <cell r="J9">
            <v>88.6724601007798</v>
          </cell>
          <cell r="K9">
            <v>88.6724601007798</v>
          </cell>
          <cell r="L9">
            <v>88.6724601007798</v>
          </cell>
          <cell r="M9">
            <v>34</v>
          </cell>
        </row>
        <row r="10">
          <cell r="F10">
            <v>61.6356285774109</v>
          </cell>
          <cell r="G10">
            <v>84.1613695783212</v>
          </cell>
          <cell r="H10">
            <v>117.360608956914</v>
          </cell>
          <cell r="I10">
            <v>168.16562510206</v>
          </cell>
          <cell r="J10">
            <v>168.16562510206</v>
          </cell>
          <cell r="K10">
            <v>168.16562510206</v>
          </cell>
          <cell r="L10">
            <v>168.16562510206</v>
          </cell>
          <cell r="M10">
            <v>45</v>
          </cell>
        </row>
        <row r="11">
          <cell r="F11">
            <v>80.811157468161</v>
          </cell>
          <cell r="G11">
            <v>110.344906780466</v>
          </cell>
          <cell r="H11">
            <v>153.872798410177</v>
          </cell>
          <cell r="I11">
            <v>220.483819578257</v>
          </cell>
          <cell r="J11">
            <v>318.922892562422</v>
          </cell>
          <cell r="K11">
            <v>318.922892562422</v>
          </cell>
          <cell r="L11">
            <v>318.922892562422</v>
          </cell>
          <cell r="M11">
            <v>59</v>
          </cell>
        </row>
        <row r="12">
          <cell r="F12">
            <v>112.313812074393</v>
          </cell>
          <cell r="G12">
            <v>153.360717898274</v>
          </cell>
          <cell r="H12">
            <v>213.857109654822</v>
          </cell>
          <cell r="I12">
            <v>306.435139074865</v>
          </cell>
          <cell r="J12">
            <v>443.248765934213</v>
          </cell>
          <cell r="K12">
            <v>604.83116771726</v>
          </cell>
          <cell r="L12">
            <v>604.83116771726</v>
          </cell>
          <cell r="M12">
            <v>82</v>
          </cell>
        </row>
        <row r="13">
          <cell r="F13">
            <v>145.186147315679</v>
          </cell>
          <cell r="G13">
            <v>198.246781673379</v>
          </cell>
          <cell r="H13">
            <v>276.449434431843</v>
          </cell>
          <cell r="I13">
            <v>396.123472462631</v>
          </cell>
          <cell r="J13">
            <v>572.9801120613</v>
          </cell>
          <cell r="K13">
            <v>781.854924122312</v>
          </cell>
          <cell r="L13">
            <v>1147.05074478347</v>
          </cell>
          <cell r="M13">
            <v>106</v>
          </cell>
        </row>
        <row r="14">
          <cell r="F14">
            <v>227.366985418894</v>
          </cell>
          <cell r="G14">
            <v>310.461941111141</v>
          </cell>
          <cell r="H14">
            <v>432.930246374396</v>
          </cell>
          <cell r="I14">
            <v>620.344305932044</v>
          </cell>
          <cell r="J14">
            <v>897.308477379017</v>
          </cell>
          <cell r="K14">
            <v>1224.41431513494</v>
          </cell>
          <cell r="L14">
            <v>1796.32475126468</v>
          </cell>
          <cell r="M14">
            <v>166</v>
          </cell>
        </row>
        <row r="15">
          <cell r="F15">
            <v>261.609001295233</v>
          </cell>
          <cell r="G15">
            <v>357.218257543541</v>
          </cell>
          <cell r="H15">
            <v>498.130584683793</v>
          </cell>
          <cell r="I15">
            <v>713.769653210967</v>
          </cell>
          <cell r="J15">
            <v>1032.4452962614</v>
          </cell>
          <cell r="K15">
            <v>1408.8140613902</v>
          </cell>
          <cell r="L15">
            <v>2066.85558729852</v>
          </cell>
          <cell r="M15">
            <v>191</v>
          </cell>
        </row>
        <row r="16">
          <cell r="F16">
            <v>302.699420346841</v>
          </cell>
          <cell r="G16">
            <v>413.325837262422</v>
          </cell>
          <cell r="H16">
            <v>576.370990655069</v>
          </cell>
          <cell r="I16">
            <v>825.880069945674</v>
          </cell>
          <cell r="J16">
            <v>1194.60947892026</v>
          </cell>
          <cell r="K16">
            <v>1630.09375689652</v>
          </cell>
          <cell r="L16">
            <v>2391.49259053912</v>
          </cell>
          <cell r="M16">
            <v>221</v>
          </cell>
        </row>
        <row r="17">
          <cell r="F17">
            <v>354.747284478877</v>
          </cell>
          <cell r="G17">
            <v>484.395438239671</v>
          </cell>
          <cell r="H17">
            <v>675.475504885352</v>
          </cell>
          <cell r="I17">
            <v>967.886597809636</v>
          </cell>
          <cell r="J17">
            <v>1400.01744362148</v>
          </cell>
          <cell r="K17">
            <v>1910.38137120452</v>
          </cell>
          <cell r="L17">
            <v>2802.69946131055</v>
          </cell>
          <cell r="M17">
            <v>259</v>
          </cell>
        </row>
        <row r="18">
          <cell r="F18">
            <v>378.031855274787</v>
          </cell>
          <cell r="G18">
            <v>516.189733413704</v>
          </cell>
          <cell r="H18">
            <v>719.811734935742</v>
          </cell>
          <cell r="I18">
            <v>1031.4158339593</v>
          </cell>
          <cell r="J18">
            <v>1491.9104804615</v>
          </cell>
          <cell r="K18">
            <v>2035.7731986581</v>
          </cell>
          <cell r="L18">
            <v>2986.66042981356</v>
          </cell>
          <cell r="M18">
            <v>276</v>
          </cell>
        </row>
        <row r="19">
          <cell r="F19">
            <v>408.164829245966</v>
          </cell>
          <cell r="G19">
            <v>557.335291874217</v>
          </cell>
          <cell r="H19">
            <v>777.188032648012</v>
          </cell>
          <cell r="I19">
            <v>1113.63013956475</v>
          </cell>
          <cell r="J19">
            <v>1610.83088107799</v>
          </cell>
          <cell r="K19">
            <v>2198.04497536273</v>
          </cell>
          <cell r="L19">
            <v>3224.72756552334</v>
          </cell>
          <cell r="M19">
            <v>298</v>
          </cell>
        </row>
        <row r="20">
          <cell r="F20">
            <v>427.340358136716</v>
          </cell>
          <cell r="G20">
            <v>583.518829076361</v>
          </cell>
          <cell r="H20">
            <v>813.700222101274</v>
          </cell>
          <cell r="I20">
            <v>1165.94833404095</v>
          </cell>
          <cell r="J20">
            <v>1686.50749965213</v>
          </cell>
          <cell r="K20">
            <v>2301.30883326567</v>
          </cell>
          <cell r="L20">
            <v>3376.22483370229</v>
          </cell>
          <cell r="M20">
            <v>312</v>
          </cell>
        </row>
        <row r="21">
          <cell r="F21">
            <v>438.297803217145</v>
          </cell>
          <cell r="G21">
            <v>598.480850334729</v>
          </cell>
          <cell r="H21">
            <v>834.564330360281</v>
          </cell>
          <cell r="I21">
            <v>1195.84444517021</v>
          </cell>
          <cell r="J21">
            <v>1729.75128169449</v>
          </cell>
          <cell r="K21">
            <v>2360.31675206736</v>
          </cell>
          <cell r="L21">
            <v>3462.79470123312</v>
          </cell>
          <cell r="M21">
            <v>320</v>
          </cell>
        </row>
        <row r="22">
          <cell r="F22">
            <v>445.146206392413</v>
          </cell>
          <cell r="G22">
            <v>607.832113621209</v>
          </cell>
          <cell r="H22">
            <v>847.60439802216</v>
          </cell>
          <cell r="I22">
            <v>1214.52951462599</v>
          </cell>
          <cell r="J22">
            <v>1756.77864547097</v>
          </cell>
          <cell r="K22">
            <v>2397.19670131841</v>
          </cell>
          <cell r="L22">
            <v>3516.90086843989</v>
          </cell>
          <cell r="M22">
            <v>325</v>
          </cell>
        </row>
        <row r="23">
          <cell r="F23">
            <v>441.037164487252</v>
          </cell>
          <cell r="G23">
            <v>602.221355649321</v>
          </cell>
          <cell r="H23">
            <v>839.780357425032</v>
          </cell>
          <cell r="I23">
            <v>1203.31847295252</v>
          </cell>
          <cell r="J23">
            <v>1740.56222720508</v>
          </cell>
          <cell r="K23">
            <v>2375.06873176778</v>
          </cell>
          <cell r="L23">
            <v>3484.43716811582</v>
          </cell>
          <cell r="M23">
            <v>322</v>
          </cell>
        </row>
        <row r="24">
          <cell r="F24">
            <v>436.928122582091</v>
          </cell>
          <cell r="G24">
            <v>596.610597677433</v>
          </cell>
          <cell r="H24">
            <v>831.956316827905</v>
          </cell>
          <cell r="I24">
            <v>1192.10743127905</v>
          </cell>
          <cell r="J24">
            <v>1724.3458089392</v>
          </cell>
          <cell r="K24">
            <v>2352.94076221715</v>
          </cell>
          <cell r="L24">
            <v>3451.97346779176</v>
          </cell>
          <cell r="M24">
            <v>319</v>
          </cell>
        </row>
        <row r="25">
          <cell r="F25">
            <v>438.297803217145</v>
          </cell>
          <cell r="G25">
            <v>598.480850334729</v>
          </cell>
          <cell r="H25">
            <v>834.564330360281</v>
          </cell>
          <cell r="I25">
            <v>1195.84444517021</v>
          </cell>
          <cell r="J25">
            <v>1729.75128169449</v>
          </cell>
          <cell r="K25">
            <v>2360.31675206736</v>
          </cell>
          <cell r="L25">
            <v>3462.79470123312</v>
          </cell>
          <cell r="M25">
            <v>320</v>
          </cell>
        </row>
        <row r="26">
          <cell r="F26">
            <v>424.600996866609</v>
          </cell>
          <cell r="G26">
            <v>579.778323761769</v>
          </cell>
          <cell r="H26">
            <v>808.484195036522</v>
          </cell>
          <cell r="I26">
            <v>1158.47430625864</v>
          </cell>
          <cell r="J26">
            <v>1675.69655414154</v>
          </cell>
          <cell r="K26">
            <v>2286.55685356525</v>
          </cell>
          <cell r="L26">
            <v>3354.58236681958</v>
          </cell>
          <cell r="M26">
            <v>310</v>
          </cell>
        </row>
        <row r="27">
          <cell r="F27">
            <v>419.122274326395</v>
          </cell>
          <cell r="G27">
            <v>572.297313132585</v>
          </cell>
          <cell r="H27">
            <v>798.052140907018</v>
          </cell>
          <cell r="I27">
            <v>1143.52625069401</v>
          </cell>
          <cell r="J27">
            <v>1654.07466312036</v>
          </cell>
          <cell r="K27">
            <v>2257.05289416441</v>
          </cell>
          <cell r="L27">
            <v>3311.29743305417</v>
          </cell>
          <cell r="M27">
            <v>306</v>
          </cell>
        </row>
        <row r="28">
          <cell r="F28">
            <v>413.64355178618</v>
          </cell>
          <cell r="G28">
            <v>564.816302503401</v>
          </cell>
          <cell r="H28">
            <v>787.620086777515</v>
          </cell>
          <cell r="I28">
            <v>1128.57819512938</v>
          </cell>
          <cell r="J28">
            <v>1632.45277209918</v>
          </cell>
          <cell r="K28">
            <v>2227.54893476357</v>
          </cell>
          <cell r="L28">
            <v>3268.01249928875</v>
          </cell>
          <cell r="M28">
            <v>302</v>
          </cell>
        </row>
        <row r="29">
          <cell r="F29">
            <v>409.53450988102</v>
          </cell>
          <cell r="G29">
            <v>559.205544531512</v>
          </cell>
          <cell r="H29">
            <v>779.796046180387</v>
          </cell>
          <cell r="I29">
            <v>1117.36715345591</v>
          </cell>
          <cell r="J29">
            <v>1616.23635383329</v>
          </cell>
          <cell r="K29">
            <v>2205.42096521294</v>
          </cell>
          <cell r="L29">
            <v>3235.54879896469</v>
          </cell>
          <cell r="M29">
            <v>299</v>
          </cell>
        </row>
        <row r="30">
          <cell r="F30">
            <v>386.249939085109</v>
          </cell>
          <cell r="G30">
            <v>527.41124935748</v>
          </cell>
          <cell r="H30">
            <v>735.459816129997</v>
          </cell>
          <cell r="I30">
            <v>1053.83791730624</v>
          </cell>
          <cell r="J30">
            <v>1524.34331699327</v>
          </cell>
          <cell r="K30">
            <v>2080.02913775936</v>
          </cell>
          <cell r="L30">
            <v>3051.58783046169</v>
          </cell>
          <cell r="M30">
            <v>282</v>
          </cell>
        </row>
        <row r="31">
          <cell r="F31">
            <v>358.856326384037</v>
          </cell>
          <cell r="G31">
            <v>490.006196211559</v>
          </cell>
          <cell r="H31">
            <v>683.29954548248</v>
          </cell>
          <cell r="I31">
            <v>979.097639483106</v>
          </cell>
          <cell r="J31">
            <v>1416.23386188736</v>
          </cell>
          <cell r="K31">
            <v>1932.50934075515</v>
          </cell>
          <cell r="L31">
            <v>2835.16316163462</v>
          </cell>
          <cell r="M31">
            <v>262</v>
          </cell>
        </row>
        <row r="32">
          <cell r="F32">
            <v>343.789839398448</v>
          </cell>
          <cell r="G32">
            <v>469.433416981303</v>
          </cell>
          <cell r="H32">
            <v>654.611396626345</v>
          </cell>
          <cell r="I32">
            <v>937.99048668038</v>
          </cell>
          <cell r="J32">
            <v>1356.77366157912</v>
          </cell>
          <cell r="K32">
            <v>1851.37345240283</v>
          </cell>
          <cell r="L32">
            <v>2716.12959377973</v>
          </cell>
          <cell r="M32">
            <v>251</v>
          </cell>
        </row>
        <row r="33">
          <cell r="F33">
            <v>317.76590733243</v>
          </cell>
          <cell r="G33">
            <v>433.898616492679</v>
          </cell>
          <cell r="H33">
            <v>605.059139511203</v>
          </cell>
          <cell r="I33">
            <v>866.987222748399</v>
          </cell>
          <cell r="J33">
            <v>1254.06967922851</v>
          </cell>
          <cell r="K33">
            <v>1711.22964524883</v>
          </cell>
          <cell r="L33">
            <v>2510.52615839401</v>
          </cell>
          <cell r="M33">
            <v>232</v>
          </cell>
        </row>
        <row r="34">
          <cell r="F34">
            <v>294.481336536519</v>
          </cell>
          <cell r="G34">
            <v>402.104321318646</v>
          </cell>
          <cell r="H34">
            <v>560.722909460814</v>
          </cell>
          <cell r="I34">
            <v>803.457986598732</v>
          </cell>
          <cell r="J34">
            <v>1162.17664238849</v>
          </cell>
          <cell r="K34">
            <v>1585.83781779526</v>
          </cell>
          <cell r="L34">
            <v>2326.565189891</v>
          </cell>
          <cell r="M34">
            <v>215</v>
          </cell>
        </row>
        <row r="35">
          <cell r="F35">
            <v>264.34836256534</v>
          </cell>
          <cell r="G35">
            <v>360.958762858134</v>
          </cell>
          <cell r="H35">
            <v>503.346611748544</v>
          </cell>
          <cell r="I35">
            <v>721.243680993281</v>
          </cell>
          <cell r="J35">
            <v>1043.25624177199</v>
          </cell>
          <cell r="K35">
            <v>1423.56604109063</v>
          </cell>
          <cell r="L35">
            <v>2088.49805418122</v>
          </cell>
          <cell r="M35">
            <v>193</v>
          </cell>
        </row>
        <row r="36">
          <cell r="F36">
            <v>257.499959390073</v>
          </cell>
          <cell r="G36">
            <v>351.607499571653</v>
          </cell>
          <cell r="H36">
            <v>490.306544086665</v>
          </cell>
          <cell r="I36">
            <v>702.558611537496</v>
          </cell>
          <cell r="J36">
            <v>1016.22887799551</v>
          </cell>
          <cell r="K36">
            <v>1386.68609183957</v>
          </cell>
          <cell r="L36">
            <v>2034.39188697446</v>
          </cell>
          <cell r="M36">
            <v>188</v>
          </cell>
        </row>
        <row r="37">
          <cell r="F37">
            <v>242.433472404483</v>
          </cell>
          <cell r="G37">
            <v>331.034720341397</v>
          </cell>
          <cell r="H37">
            <v>461.61839523053</v>
          </cell>
          <cell r="I37">
            <v>661.45145873477</v>
          </cell>
          <cell r="J37">
            <v>956.768677687265</v>
          </cell>
          <cell r="K37">
            <v>1305.55020348726</v>
          </cell>
          <cell r="L37">
            <v>1915.35831911957</v>
          </cell>
          <cell r="M37">
            <v>177</v>
          </cell>
        </row>
        <row r="38">
          <cell r="F38">
            <v>225.99730478384</v>
          </cell>
          <cell r="G38">
            <v>308.591688453845</v>
          </cell>
          <cell r="H38">
            <v>430.32223284202</v>
          </cell>
          <cell r="I38">
            <v>616.607292040888</v>
          </cell>
          <cell r="J38">
            <v>891.903004623722</v>
          </cell>
          <cell r="K38">
            <v>1217.03832528473</v>
          </cell>
          <cell r="L38">
            <v>1785.50351782333</v>
          </cell>
          <cell r="M38">
            <v>165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opLeftCell="A13" workbookViewId="0">
      <selection activeCell="D24" sqref="D24"/>
    </sheetView>
  </sheetViews>
  <sheetFormatPr defaultColWidth="9" defaultRowHeight="13.5"/>
  <cols>
    <col min="4" max="7" width="13.75"/>
    <col min="8" max="9" width="12.625"/>
    <col min="11" max="11" width="12.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  <c r="P1" t="s">
        <v>13</v>
      </c>
    </row>
    <row r="2" spans="2:16">
      <c r="B2" s="2">
        <v>43849</v>
      </c>
      <c r="G2" s="2">
        <v>43849</v>
      </c>
      <c r="M2">
        <v>170</v>
      </c>
      <c r="N2">
        <v>0</v>
      </c>
      <c r="O2">
        <v>1</v>
      </c>
      <c r="P2">
        <v>214</v>
      </c>
    </row>
    <row r="3" spans="2:16">
      <c r="B3" s="2">
        <v>43850</v>
      </c>
      <c r="C3">
        <v>0.289151580431141</v>
      </c>
      <c r="E3" s="41">
        <v>2.19722457733622</v>
      </c>
      <c r="F3">
        <v>0.307347252149641</v>
      </c>
      <c r="G3" s="2">
        <v>43850</v>
      </c>
      <c r="H3">
        <v>1.28915158043114</v>
      </c>
      <c r="J3">
        <v>3.19722457733622</v>
      </c>
      <c r="K3">
        <v>1.30734725214964</v>
      </c>
      <c r="M3">
        <v>227</v>
      </c>
      <c r="N3">
        <v>0</v>
      </c>
      <c r="O3">
        <v>9</v>
      </c>
      <c r="P3">
        <v>291</v>
      </c>
    </row>
    <row r="4" spans="2:16">
      <c r="B4" s="2">
        <v>43851</v>
      </c>
      <c r="C4">
        <v>0.37716835789566</v>
      </c>
      <c r="E4" s="41">
        <v>0.441832752279039</v>
      </c>
      <c r="F4">
        <v>0.413451459740814</v>
      </c>
      <c r="G4" s="2">
        <v>43851</v>
      </c>
      <c r="H4">
        <v>1.37716835789566</v>
      </c>
      <c r="J4">
        <v>1.44183275227904</v>
      </c>
      <c r="K4">
        <v>1.41345145974081</v>
      </c>
      <c r="M4">
        <v>331</v>
      </c>
      <c r="N4">
        <v>2</v>
      </c>
      <c r="O4">
        <v>14</v>
      </c>
      <c r="P4">
        <v>440</v>
      </c>
    </row>
    <row r="5" spans="2:16">
      <c r="B5" s="2">
        <v>43852</v>
      </c>
      <c r="C5">
        <v>0.138052877343369</v>
      </c>
      <c r="D5">
        <v>0.693147180559945</v>
      </c>
      <c r="E5" s="41">
        <v>0.0689928714869514</v>
      </c>
      <c r="F5">
        <v>0.230389959834977</v>
      </c>
      <c r="G5" s="2">
        <v>43852</v>
      </c>
      <c r="H5">
        <v>1.13805287734337</v>
      </c>
      <c r="I5">
        <v>1.69314718055995</v>
      </c>
      <c r="J5">
        <v>1.06899287148695</v>
      </c>
      <c r="K5">
        <v>1.23038995983498</v>
      </c>
      <c r="M5">
        <v>380</v>
      </c>
      <c r="N5">
        <v>4</v>
      </c>
      <c r="O5">
        <v>15</v>
      </c>
      <c r="P5">
        <v>554</v>
      </c>
    </row>
    <row r="6" spans="2:16">
      <c r="B6" s="2">
        <v>43853</v>
      </c>
      <c r="C6">
        <v>0.148873622726414</v>
      </c>
      <c r="D6">
        <v>0.405465108108164</v>
      </c>
      <c r="E6" s="41">
        <v>-0.143100843640673</v>
      </c>
      <c r="F6">
        <v>0.338275663620364</v>
      </c>
      <c r="G6" s="2">
        <v>43853</v>
      </c>
      <c r="H6">
        <v>1.14887362272641</v>
      </c>
      <c r="I6">
        <v>1.40546510810816</v>
      </c>
      <c r="J6">
        <v>0.856899156359327</v>
      </c>
      <c r="K6">
        <v>1.33827566362036</v>
      </c>
      <c r="M6" s="6">
        <v>441</v>
      </c>
      <c r="N6">
        <v>6</v>
      </c>
      <c r="O6">
        <v>13</v>
      </c>
      <c r="P6">
        <v>777</v>
      </c>
    </row>
    <row r="7" spans="2:16">
      <c r="B7" s="2">
        <v>43854</v>
      </c>
      <c r="C7">
        <v>0.129555244244883</v>
      </c>
      <c r="D7">
        <v>0.510825623765991</v>
      </c>
      <c r="E7" s="41">
        <v>0.325422400434628</v>
      </c>
      <c r="F7">
        <v>0.441281028127113</v>
      </c>
      <c r="G7" s="2">
        <v>43854</v>
      </c>
      <c r="H7">
        <v>1.12955524424488</v>
      </c>
      <c r="I7">
        <v>1.51082562376599</v>
      </c>
      <c r="J7">
        <v>1.32542240043463</v>
      </c>
      <c r="K7">
        <v>1.44128102812711</v>
      </c>
      <c r="M7">
        <v>502</v>
      </c>
      <c r="N7">
        <v>10</v>
      </c>
      <c r="O7">
        <v>18</v>
      </c>
      <c r="P7">
        <v>1208</v>
      </c>
    </row>
    <row r="8" spans="2:16">
      <c r="B8" s="2">
        <v>43855</v>
      </c>
      <c r="C8">
        <v>0.0599213044741153</v>
      </c>
      <c r="D8">
        <v>0.587786664902119</v>
      </c>
      <c r="E8" s="41">
        <v>0.328504066972036</v>
      </c>
      <c r="F8">
        <v>0.436972331353872</v>
      </c>
      <c r="G8" s="2">
        <v>43855</v>
      </c>
      <c r="H8">
        <v>1.05992130447412</v>
      </c>
      <c r="I8">
        <v>1.58778666490212</v>
      </c>
      <c r="J8">
        <v>1.32850406697204</v>
      </c>
      <c r="K8">
        <v>1.43697233135387</v>
      </c>
      <c r="M8">
        <v>533</v>
      </c>
      <c r="N8">
        <v>18</v>
      </c>
      <c r="O8">
        <v>25</v>
      </c>
      <c r="P8">
        <v>1870</v>
      </c>
    </row>
    <row r="9" spans="2:16">
      <c r="B9" s="2">
        <v>43856</v>
      </c>
      <c r="C9">
        <v>0.106672974831881</v>
      </c>
      <c r="D9">
        <v>0.575364144903562</v>
      </c>
      <c r="E9" s="41">
        <v>0.307484699747961</v>
      </c>
      <c r="F9">
        <v>0.33456055567198</v>
      </c>
      <c r="G9" s="2">
        <v>43856</v>
      </c>
      <c r="H9">
        <v>1.10667297483188</v>
      </c>
      <c r="I9">
        <v>1.57536414490356</v>
      </c>
      <c r="J9">
        <v>1.30748469974796</v>
      </c>
      <c r="K9">
        <v>1.33456055567198</v>
      </c>
      <c r="M9">
        <v>593</v>
      </c>
      <c r="N9">
        <v>32</v>
      </c>
      <c r="O9">
        <v>34</v>
      </c>
      <c r="P9">
        <v>2613</v>
      </c>
    </row>
    <row r="10" spans="2:16">
      <c r="B10" s="2">
        <v>43857</v>
      </c>
      <c r="C10">
        <v>0.900997315704657</v>
      </c>
      <c r="D10">
        <v>0.628608659422374</v>
      </c>
      <c r="E10" s="41">
        <v>0.280301965154158</v>
      </c>
      <c r="F10">
        <v>0.509446947077026</v>
      </c>
      <c r="G10" s="2">
        <v>43857</v>
      </c>
      <c r="H10">
        <v>1.90099731570466</v>
      </c>
      <c r="I10">
        <v>1.62860865942237</v>
      </c>
      <c r="J10">
        <v>1.28030196515416</v>
      </c>
      <c r="K10">
        <v>1.50944694707703</v>
      </c>
      <c r="M10">
        <v>1460</v>
      </c>
      <c r="N10">
        <v>60</v>
      </c>
      <c r="O10">
        <v>45</v>
      </c>
      <c r="P10">
        <v>4349</v>
      </c>
    </row>
    <row r="11" spans="2:16">
      <c r="B11" s="2">
        <v>43858</v>
      </c>
      <c r="C11">
        <v>0.183462458229746</v>
      </c>
      <c r="D11">
        <v>0.624154309072994</v>
      </c>
      <c r="E11" s="41">
        <v>0.2708749541354</v>
      </c>
      <c r="F11">
        <v>0.277339045510724</v>
      </c>
      <c r="G11" s="2">
        <v>43858</v>
      </c>
      <c r="H11">
        <v>1.18346245822975</v>
      </c>
      <c r="I11">
        <v>1.62415430907299</v>
      </c>
      <c r="J11">
        <v>1.2708749541354</v>
      </c>
      <c r="K11">
        <v>1.27733904551072</v>
      </c>
      <c r="M11">
        <v>1754</v>
      </c>
      <c r="N11">
        <v>112</v>
      </c>
      <c r="O11">
        <v>59</v>
      </c>
      <c r="P11">
        <v>5739</v>
      </c>
    </row>
    <row r="12" spans="2:16">
      <c r="B12" s="2">
        <v>43859</v>
      </c>
      <c r="C12">
        <v>0.169506998727044</v>
      </c>
      <c r="D12">
        <v>0.411399843627979</v>
      </c>
      <c r="E12" s="41">
        <v>0.329181803358534</v>
      </c>
      <c r="F12">
        <v>0.256489683628196</v>
      </c>
      <c r="G12" s="2">
        <v>43859</v>
      </c>
      <c r="H12">
        <v>1.16950699872704</v>
      </c>
      <c r="I12">
        <v>1.41139984362798</v>
      </c>
      <c r="J12">
        <v>1.32918180335853</v>
      </c>
      <c r="K12">
        <v>1.2564896836282</v>
      </c>
      <c r="M12">
        <v>2078</v>
      </c>
      <c r="N12">
        <v>169</v>
      </c>
      <c r="O12">
        <v>82</v>
      </c>
      <c r="P12">
        <v>7417</v>
      </c>
    </row>
    <row r="13" spans="2:16">
      <c r="B13" s="2">
        <v>43860</v>
      </c>
      <c r="C13">
        <v>0.146144010880689</v>
      </c>
      <c r="D13">
        <v>0.259173014893427</v>
      </c>
      <c r="E13" s="41">
        <v>0.256719846847814</v>
      </c>
      <c r="F13">
        <v>0.227099582685624</v>
      </c>
      <c r="G13" s="2">
        <v>43860</v>
      </c>
      <c r="H13">
        <v>1.14614401088069</v>
      </c>
      <c r="I13">
        <v>1.25917301489343</v>
      </c>
      <c r="J13">
        <v>1.25671984684781</v>
      </c>
      <c r="K13">
        <v>1.22709958268562</v>
      </c>
      <c r="M13">
        <v>2405</v>
      </c>
      <c r="N13">
        <v>219</v>
      </c>
      <c r="O13">
        <v>106</v>
      </c>
      <c r="P13">
        <v>9308</v>
      </c>
    </row>
    <row r="14" spans="2:16">
      <c r="B14" s="2">
        <v>43861</v>
      </c>
      <c r="C14">
        <v>0.191290226776715</v>
      </c>
      <c r="D14">
        <v>0.0576656418498091</v>
      </c>
      <c r="E14" s="41">
        <v>0.448548694244476</v>
      </c>
      <c r="F14">
        <v>0.192954554839365</v>
      </c>
      <c r="G14" s="2">
        <v>43861</v>
      </c>
      <c r="H14">
        <v>1.19129022677672</v>
      </c>
      <c r="I14">
        <v>1.05766564184981</v>
      </c>
      <c r="J14">
        <v>1.44854869424448</v>
      </c>
      <c r="K14">
        <v>1.19295455483936</v>
      </c>
      <c r="M14">
        <v>2912</v>
      </c>
      <c r="N14">
        <v>232</v>
      </c>
      <c r="O14">
        <v>166</v>
      </c>
      <c r="P14">
        <v>11289</v>
      </c>
    </row>
    <row r="15" spans="2:16">
      <c r="B15" s="2">
        <v>43862</v>
      </c>
      <c r="C15">
        <v>0.250780097517458</v>
      </c>
      <c r="D15">
        <v>0.0905968953522266</v>
      </c>
      <c r="E15" s="41">
        <v>0.140285639690087</v>
      </c>
      <c r="F15">
        <v>0.197064558708178</v>
      </c>
      <c r="G15" s="2">
        <v>43862</v>
      </c>
      <c r="H15">
        <v>1.25078009751746</v>
      </c>
      <c r="I15">
        <v>1.09059689535223</v>
      </c>
      <c r="J15">
        <v>1.14028563969009</v>
      </c>
      <c r="K15">
        <v>1.19706455870818</v>
      </c>
      <c r="M15">
        <v>3742</v>
      </c>
      <c r="N15">
        <v>254</v>
      </c>
      <c r="O15">
        <v>191</v>
      </c>
      <c r="P15">
        <v>13748</v>
      </c>
    </row>
    <row r="16" spans="2:16">
      <c r="B16" s="2">
        <v>43863</v>
      </c>
      <c r="C16">
        <v>0.223891534466036</v>
      </c>
      <c r="D16">
        <v>0.0794368306480348</v>
      </c>
      <c r="E16" s="41">
        <v>0.145889273471123</v>
      </c>
      <c r="F16">
        <v>0.17449594317463</v>
      </c>
      <c r="G16" s="2">
        <v>43863</v>
      </c>
      <c r="H16">
        <v>1.22389153446604</v>
      </c>
      <c r="I16">
        <v>1.07943683064803</v>
      </c>
      <c r="J16">
        <v>1.14588927347112</v>
      </c>
      <c r="K16">
        <v>1.17449594317463</v>
      </c>
      <c r="M16">
        <v>4681</v>
      </c>
      <c r="N16">
        <v>275</v>
      </c>
      <c r="O16">
        <v>221</v>
      </c>
      <c r="P16">
        <v>16369</v>
      </c>
    </row>
    <row r="17" spans="2:16">
      <c r="B17" s="2">
        <v>43864</v>
      </c>
      <c r="C17">
        <v>0.213656262140502</v>
      </c>
      <c r="D17">
        <v>0.157780447877837</v>
      </c>
      <c r="E17" s="41">
        <v>0.158665360181785</v>
      </c>
      <c r="F17">
        <v>0.168903902556393</v>
      </c>
      <c r="G17" s="2">
        <v>43864</v>
      </c>
      <c r="H17">
        <v>1.2136562621405</v>
      </c>
      <c r="I17">
        <v>1.15778044787784</v>
      </c>
      <c r="J17">
        <v>1.15866536018178</v>
      </c>
      <c r="K17">
        <v>1.16890390255639</v>
      </c>
      <c r="M17">
        <v>5796</v>
      </c>
      <c r="N17">
        <v>322</v>
      </c>
      <c r="O17">
        <v>259</v>
      </c>
      <c r="P17">
        <v>19381</v>
      </c>
    </row>
    <row r="18" spans="2:16">
      <c r="B18" s="2">
        <v>43865</v>
      </c>
      <c r="C18">
        <v>0.277406895881293</v>
      </c>
      <c r="D18">
        <v>0.0395789862806581</v>
      </c>
      <c r="E18" s="41">
        <v>0.0635728040176123</v>
      </c>
      <c r="F18">
        <v>0.168676087140465</v>
      </c>
      <c r="G18" s="2">
        <v>43865</v>
      </c>
      <c r="H18">
        <v>1.27740689588129</v>
      </c>
      <c r="I18">
        <v>1.03957898628066</v>
      </c>
      <c r="J18">
        <v>1.06357280401761</v>
      </c>
      <c r="K18">
        <v>1.16867608714047</v>
      </c>
      <c r="M18">
        <v>7649</v>
      </c>
      <c r="N18">
        <v>335</v>
      </c>
      <c r="O18">
        <v>276</v>
      </c>
      <c r="P18">
        <v>22942</v>
      </c>
    </row>
    <row r="19" spans="2:16">
      <c r="B19" s="2">
        <v>43866</v>
      </c>
      <c r="C19">
        <v>0.195439479819481</v>
      </c>
      <c r="D19">
        <v>0.0912313162295039</v>
      </c>
      <c r="E19" s="41">
        <v>0.0766926207882544</v>
      </c>
      <c r="F19">
        <v>0.136675690060697</v>
      </c>
      <c r="G19" s="2">
        <v>43866</v>
      </c>
      <c r="H19">
        <v>1.19543947981948</v>
      </c>
      <c r="I19">
        <v>1.0912313162295</v>
      </c>
      <c r="J19">
        <v>1.07669262078825</v>
      </c>
      <c r="K19">
        <v>1.1366756900607</v>
      </c>
      <c r="M19">
        <v>9300</v>
      </c>
      <c r="N19">
        <v>367</v>
      </c>
      <c r="O19">
        <v>298</v>
      </c>
      <c r="P19">
        <v>26302</v>
      </c>
    </row>
    <row r="20" spans="2:16">
      <c r="B20" s="2">
        <v>43867</v>
      </c>
      <c r="C20">
        <v>0.134042014922937</v>
      </c>
      <c r="D20">
        <v>0.0452807045331565</v>
      </c>
      <c r="E20" s="41">
        <v>0.0459097013040779</v>
      </c>
      <c r="F20">
        <v>0.0971334728719231</v>
      </c>
      <c r="G20" s="2">
        <v>43867</v>
      </c>
      <c r="H20">
        <v>1.13404201492294</v>
      </c>
      <c r="I20">
        <v>1.04528070453316</v>
      </c>
      <c r="J20">
        <v>1.04590970130408</v>
      </c>
      <c r="K20">
        <v>1.09713347287192</v>
      </c>
      <c r="M20">
        <v>10634</v>
      </c>
      <c r="N20">
        <v>384</v>
      </c>
      <c r="O20">
        <v>312</v>
      </c>
      <c r="P20">
        <v>28985</v>
      </c>
    </row>
    <row r="21" spans="2:16">
      <c r="B21" s="2">
        <v>43868</v>
      </c>
      <c r="C21">
        <v>0.15267184702881</v>
      </c>
      <c r="D21">
        <v>0.0103627870355467</v>
      </c>
      <c r="E21" s="41">
        <v>0.0253178079842898</v>
      </c>
      <c r="F21">
        <v>0.0918698905061356</v>
      </c>
      <c r="G21" s="2">
        <v>43868</v>
      </c>
      <c r="H21">
        <v>1.15267184702881</v>
      </c>
      <c r="I21">
        <v>1.01036278703555</v>
      </c>
      <c r="J21">
        <v>1.02531780798429</v>
      </c>
      <c r="K21">
        <v>1.09186989050614</v>
      </c>
      <c r="M21">
        <v>12388</v>
      </c>
      <c r="N21">
        <v>388</v>
      </c>
      <c r="O21">
        <v>320</v>
      </c>
      <c r="P21">
        <v>31774</v>
      </c>
    </row>
    <row r="22" spans="2:16">
      <c r="B22" s="2">
        <v>43869</v>
      </c>
      <c r="C22">
        <v>0.0878115626215889</v>
      </c>
      <c r="D22">
        <v>-0.0287601521752627</v>
      </c>
      <c r="E22" s="41">
        <v>0.0155041865359653</v>
      </c>
      <c r="F22">
        <v>0.0599764532402878</v>
      </c>
      <c r="G22" s="2">
        <v>43869</v>
      </c>
      <c r="H22">
        <v>1.08781156262159</v>
      </c>
      <c r="I22">
        <v>0.971239847824737</v>
      </c>
      <c r="J22">
        <v>1.01550418653597</v>
      </c>
      <c r="K22">
        <v>1.05997645324029</v>
      </c>
      <c r="M22">
        <v>13525</v>
      </c>
      <c r="N22">
        <v>377</v>
      </c>
      <c r="O22">
        <v>325</v>
      </c>
      <c r="P22">
        <v>33738</v>
      </c>
    </row>
    <row r="23" spans="2:16">
      <c r="B23" s="2">
        <v>43870</v>
      </c>
      <c r="C23">
        <v>0.117084496396783</v>
      </c>
      <c r="D23">
        <v>0.0209981468397734</v>
      </c>
      <c r="E23" s="41">
        <v>-0.00927363678532921</v>
      </c>
      <c r="F23">
        <v>0.064394014876308</v>
      </c>
      <c r="G23" s="2">
        <v>43870</v>
      </c>
      <c r="H23">
        <v>1.11708449639678</v>
      </c>
      <c r="I23">
        <v>1.02099814683977</v>
      </c>
      <c r="J23">
        <v>0.990726363214671</v>
      </c>
      <c r="K23">
        <v>1.06439401487631</v>
      </c>
      <c r="M23">
        <v>15205</v>
      </c>
      <c r="N23">
        <v>385</v>
      </c>
      <c r="O23">
        <v>322</v>
      </c>
      <c r="P23">
        <v>35982</v>
      </c>
    </row>
    <row r="24" spans="2:16">
      <c r="B24" s="2">
        <v>43871</v>
      </c>
      <c r="C24">
        <v>0.0834315912479549</v>
      </c>
      <c r="D24">
        <v>-0.0289875368732523</v>
      </c>
      <c r="E24" s="41">
        <v>-0.00936044275956369</v>
      </c>
      <c r="F24">
        <v>0.0446764873745111</v>
      </c>
      <c r="G24" s="2">
        <v>43871</v>
      </c>
      <c r="H24">
        <v>1.08343159124795</v>
      </c>
      <c r="I24">
        <v>0.971012463126748</v>
      </c>
      <c r="J24">
        <v>0.990639557240436</v>
      </c>
      <c r="K24">
        <v>1.04467648737451</v>
      </c>
      <c r="M24">
        <v>16528</v>
      </c>
      <c r="N24">
        <v>374</v>
      </c>
      <c r="O24">
        <v>319</v>
      </c>
      <c r="P24">
        <v>37626</v>
      </c>
    </row>
    <row r="25" spans="2:16">
      <c r="B25" s="2">
        <v>43872</v>
      </c>
      <c r="C25">
        <v>0.0507819100226491</v>
      </c>
      <c r="D25">
        <v>-0.0026773777707164</v>
      </c>
      <c r="E25" s="41">
        <v>0.00312989300892757</v>
      </c>
      <c r="F25">
        <v>0.030724945840289</v>
      </c>
      <c r="G25" s="2">
        <v>43872</v>
      </c>
      <c r="H25">
        <v>1.05078191002265</v>
      </c>
      <c r="I25">
        <v>0.997322622229284</v>
      </c>
      <c r="J25">
        <v>1.00312989300893</v>
      </c>
      <c r="K25">
        <v>1.03072494584029</v>
      </c>
      <c r="M25">
        <v>17389</v>
      </c>
      <c r="N25">
        <v>373</v>
      </c>
      <c r="O25">
        <v>320</v>
      </c>
      <c r="P25">
        <v>38800</v>
      </c>
    </row>
    <row r="26" spans="2:16">
      <c r="B26" s="2">
        <v>43873</v>
      </c>
      <c r="C26">
        <v>0.547723429784161</v>
      </c>
      <c r="D26">
        <v>-0.0107817756032884</v>
      </c>
      <c r="E26" s="41">
        <v>-0.0317486983145803</v>
      </c>
      <c r="F26">
        <v>0.302888038473675</v>
      </c>
      <c r="G26" s="2">
        <v>43873</v>
      </c>
      <c r="H26">
        <v>1.54772342978416</v>
      </c>
      <c r="I26">
        <v>0.989218224396712</v>
      </c>
      <c r="J26">
        <v>0.96825130168542</v>
      </c>
      <c r="K26">
        <v>1.30288803847368</v>
      </c>
      <c r="M26">
        <v>30071</v>
      </c>
      <c r="N26">
        <v>369</v>
      </c>
      <c r="O26">
        <v>310</v>
      </c>
      <c r="P26">
        <v>52526</v>
      </c>
    </row>
    <row r="27" spans="2:16">
      <c r="B27" s="2">
        <v>43874</v>
      </c>
      <c r="C27">
        <v>0.0827123018331822</v>
      </c>
      <c r="D27">
        <v>-0.0386788545651114</v>
      </c>
      <c r="E27" s="41">
        <v>-0.0129871955268112</v>
      </c>
      <c r="F27">
        <v>0.05953325015436</v>
      </c>
      <c r="G27" s="2">
        <v>43874</v>
      </c>
      <c r="H27">
        <v>1.08271230183318</v>
      </c>
      <c r="I27">
        <v>0.961321145434889</v>
      </c>
      <c r="J27">
        <v>0.987012804473189</v>
      </c>
      <c r="K27">
        <v>1.05953325015436</v>
      </c>
      <c r="M27">
        <v>32664</v>
      </c>
      <c r="N27">
        <v>355</v>
      </c>
      <c r="O27">
        <v>306</v>
      </c>
      <c r="P27">
        <v>55748</v>
      </c>
    </row>
    <row r="28" spans="2:16">
      <c r="B28" s="2">
        <v>43875</v>
      </c>
      <c r="C28">
        <v>0.0414977397019045</v>
      </c>
      <c r="D28">
        <v>-0.0461176820949656</v>
      </c>
      <c r="E28" s="41">
        <v>-0.0131580845775111</v>
      </c>
      <c r="F28">
        <v>0.0199791765603891</v>
      </c>
      <c r="G28" s="2">
        <v>43875</v>
      </c>
      <c r="H28">
        <v>1.0414977397019</v>
      </c>
      <c r="I28">
        <v>0.953882317905034</v>
      </c>
      <c r="J28">
        <v>0.986841915422489</v>
      </c>
      <c r="K28">
        <v>1.01997917656039</v>
      </c>
      <c r="M28">
        <v>34048</v>
      </c>
      <c r="N28">
        <v>339</v>
      </c>
      <c r="O28">
        <v>302</v>
      </c>
      <c r="P28">
        <v>56873</v>
      </c>
    </row>
    <row r="29" spans="2:16">
      <c r="B29" s="2">
        <v>43876</v>
      </c>
      <c r="C29">
        <v>0.0296603099736124</v>
      </c>
      <c r="D29">
        <v>-0.0208651384639617</v>
      </c>
      <c r="E29" s="41">
        <v>-0.00998344398418326</v>
      </c>
      <c r="F29">
        <v>0.00950229831011839</v>
      </c>
      <c r="G29" s="2">
        <v>43876</v>
      </c>
      <c r="H29">
        <v>1.02966030997361</v>
      </c>
      <c r="I29">
        <v>0.979134861536038</v>
      </c>
      <c r="J29">
        <v>0.990016556015817</v>
      </c>
      <c r="K29">
        <v>1.00950229831012</v>
      </c>
      <c r="M29">
        <v>35073</v>
      </c>
      <c r="N29">
        <v>332</v>
      </c>
      <c r="O29">
        <v>299</v>
      </c>
      <c r="P29">
        <v>57416</v>
      </c>
    </row>
    <row r="30" spans="2:16">
      <c r="B30" s="2">
        <v>43877</v>
      </c>
      <c r="C30">
        <v>0.0300793560328559</v>
      </c>
      <c r="D30">
        <v>-0.0368139731227163</v>
      </c>
      <c r="E30" s="41">
        <v>-0.0585365024525728</v>
      </c>
      <c r="F30">
        <v>0.00898142144906264</v>
      </c>
      <c r="G30" s="2">
        <v>43877</v>
      </c>
      <c r="H30">
        <v>1.03007935603286</v>
      </c>
      <c r="I30">
        <v>0.963186026877284</v>
      </c>
      <c r="J30">
        <v>0.941463497547427</v>
      </c>
      <c r="K30">
        <v>1.00898142144906</v>
      </c>
      <c r="M30">
        <v>36144</v>
      </c>
      <c r="N30">
        <v>320</v>
      </c>
      <c r="O30">
        <v>282</v>
      </c>
      <c r="P30">
        <v>57934</v>
      </c>
    </row>
    <row r="31" spans="2:16">
      <c r="B31" s="2">
        <v>43878</v>
      </c>
      <c r="C31">
        <v>0.0209986498779985</v>
      </c>
      <c r="D31">
        <v>-0.0349797188960268</v>
      </c>
      <c r="E31" s="41">
        <v>-0.0735625671770167</v>
      </c>
      <c r="F31">
        <v>0.00141440299560715</v>
      </c>
      <c r="G31" s="2">
        <v>43878</v>
      </c>
      <c r="H31">
        <v>1.020998649878</v>
      </c>
      <c r="I31">
        <v>0.965020281103973</v>
      </c>
      <c r="J31">
        <v>0.926437432822983</v>
      </c>
      <c r="K31">
        <v>1.00141440299561</v>
      </c>
      <c r="M31">
        <v>36911</v>
      </c>
      <c r="N31">
        <v>309</v>
      </c>
      <c r="O31">
        <v>262</v>
      </c>
      <c r="P31">
        <v>58016</v>
      </c>
    </row>
    <row r="32" spans="2:16">
      <c r="B32" s="2">
        <v>43879</v>
      </c>
      <c r="C32">
        <v>0.0232437830881729</v>
      </c>
      <c r="D32">
        <v>-0.0463659205579257</v>
      </c>
      <c r="E32" s="41">
        <v>-0.042891564629313</v>
      </c>
      <c r="F32">
        <v>-0.00364355744515561</v>
      </c>
      <c r="G32" s="2">
        <v>43879</v>
      </c>
      <c r="H32">
        <v>1.02324378308817</v>
      </c>
      <c r="I32">
        <v>0.953634079442074</v>
      </c>
      <c r="J32">
        <v>0.957108435370687</v>
      </c>
      <c r="K32">
        <v>0.996356442554844</v>
      </c>
      <c r="M32">
        <v>37779</v>
      </c>
      <c r="N32">
        <v>295</v>
      </c>
      <c r="O32">
        <v>251</v>
      </c>
      <c r="P32">
        <v>57805</v>
      </c>
    </row>
    <row r="33" spans="2:16">
      <c r="B33" s="2">
        <v>43880</v>
      </c>
      <c r="C33">
        <v>-0.000688449955698821</v>
      </c>
      <c r="D33">
        <v>-0.0702042586732486</v>
      </c>
      <c r="E33" s="41">
        <v>-0.078715567465474</v>
      </c>
      <c r="F33">
        <v>-0.0263274574332586</v>
      </c>
      <c r="G33" s="2">
        <v>43880</v>
      </c>
      <c r="H33">
        <v>0.999311550044301</v>
      </c>
      <c r="I33">
        <v>0.929795741326751</v>
      </c>
      <c r="J33">
        <v>0.921284432534526</v>
      </c>
      <c r="K33">
        <v>0.973672542566741</v>
      </c>
      <c r="M33">
        <v>37753</v>
      </c>
      <c r="N33">
        <v>275</v>
      </c>
      <c r="O33">
        <v>232</v>
      </c>
      <c r="P33">
        <v>56303</v>
      </c>
    </row>
    <row r="34" spans="2:16">
      <c r="B34" s="2">
        <v>43881</v>
      </c>
      <c r="C34">
        <v>-0.00811163873835078</v>
      </c>
      <c r="D34">
        <v>-0.0676950127713515</v>
      </c>
      <c r="E34" s="41">
        <v>-0.0760993435386472</v>
      </c>
      <c r="F34">
        <v>-0.0240512006631993</v>
      </c>
      <c r="G34" s="2">
        <v>43881</v>
      </c>
      <c r="H34">
        <v>0.991888361261649</v>
      </c>
      <c r="I34">
        <v>0.932304987228649</v>
      </c>
      <c r="J34">
        <v>0.923900656461353</v>
      </c>
      <c r="K34">
        <v>0.975948799336801</v>
      </c>
      <c r="M34">
        <v>37448</v>
      </c>
      <c r="N34">
        <v>257</v>
      </c>
      <c r="O34">
        <v>215</v>
      </c>
      <c r="P34">
        <v>54965</v>
      </c>
    </row>
    <row r="35" spans="2:16">
      <c r="B35" s="2">
        <v>43882</v>
      </c>
      <c r="C35">
        <v>-0.0207216566095053</v>
      </c>
      <c r="D35">
        <v>-0.0937549695375184</v>
      </c>
      <c r="E35" s="41">
        <v>-0.107947839222777</v>
      </c>
      <c r="F35">
        <v>-0.0310605205416107</v>
      </c>
      <c r="G35" s="2">
        <v>43882</v>
      </c>
      <c r="H35">
        <v>0.979278343390495</v>
      </c>
      <c r="I35">
        <v>0.906245030462482</v>
      </c>
      <c r="J35">
        <v>0.892052160777223</v>
      </c>
      <c r="K35">
        <v>0.968939479458389</v>
      </c>
      <c r="M35">
        <v>36680</v>
      </c>
      <c r="N35">
        <v>234</v>
      </c>
      <c r="O35">
        <v>193</v>
      </c>
      <c r="P35">
        <v>53284</v>
      </c>
    </row>
    <row r="36" spans="2:16">
      <c r="B36" s="2">
        <v>43883</v>
      </c>
      <c r="C36">
        <v>-0.0138910186529406</v>
      </c>
      <c r="D36">
        <v>-0.052643733485422</v>
      </c>
      <c r="E36" s="41">
        <v>-0.0262482260749363</v>
      </c>
      <c r="F36">
        <v>-0.0319981536918189</v>
      </c>
      <c r="G36" s="2">
        <v>43883</v>
      </c>
      <c r="H36">
        <v>0.986108981347059</v>
      </c>
      <c r="I36">
        <v>0.947356266514578</v>
      </c>
      <c r="J36">
        <v>0.973751773925064</v>
      </c>
      <c r="K36">
        <v>0.968001846308181</v>
      </c>
      <c r="M36">
        <v>36174</v>
      </c>
      <c r="N36">
        <v>222</v>
      </c>
      <c r="O36">
        <v>188</v>
      </c>
      <c r="P36">
        <v>51606</v>
      </c>
    </row>
    <row r="37" spans="2:16">
      <c r="B37" s="2">
        <v>43884</v>
      </c>
      <c r="C37">
        <v>-0.0139184965992119</v>
      </c>
      <c r="D37">
        <v>-0.0555698511548108</v>
      </c>
      <c r="E37" s="41">
        <v>-0.06029223025612</v>
      </c>
      <c r="F37">
        <v>-0.0351411491458097</v>
      </c>
      <c r="G37" s="2">
        <v>43884</v>
      </c>
      <c r="H37">
        <v>0.986081503400788</v>
      </c>
      <c r="I37">
        <v>0.944430148845189</v>
      </c>
      <c r="J37">
        <v>0.93970776974388</v>
      </c>
      <c r="K37">
        <v>0.96485885085419</v>
      </c>
      <c r="M37">
        <v>35674</v>
      </c>
      <c r="N37">
        <v>210</v>
      </c>
      <c r="O37">
        <v>177</v>
      </c>
      <c r="P37">
        <v>49824</v>
      </c>
    </row>
    <row r="38" spans="2:16">
      <c r="B38" s="2">
        <v>43885</v>
      </c>
      <c r="C38">
        <v>-0.0279418448187109</v>
      </c>
      <c r="D38">
        <v>-0.0689928714869514</v>
      </c>
      <c r="E38" s="41">
        <v>-0.0702042586732486</v>
      </c>
      <c r="F38">
        <v>-0.0441525722069101</v>
      </c>
      <c r="G38" s="2">
        <v>43885</v>
      </c>
      <c r="H38">
        <v>0.972058155181289</v>
      </c>
      <c r="I38">
        <v>0.931007128513049</v>
      </c>
      <c r="J38">
        <v>0.929795741326751</v>
      </c>
      <c r="K38">
        <v>0.95584742779309</v>
      </c>
      <c r="M38">
        <v>34691</v>
      </c>
      <c r="N38">
        <v>196</v>
      </c>
      <c r="O38">
        <v>165</v>
      </c>
      <c r="P38">
        <v>47672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opLeftCell="B1" workbookViewId="0">
      <selection activeCell="C3" sqref="C3"/>
    </sheetView>
  </sheetViews>
  <sheetFormatPr defaultColWidth="9" defaultRowHeight="13.5"/>
  <cols>
    <col min="4" max="13" width="12.625"/>
  </cols>
  <sheetData>
    <row r="1" spans="1:13">
      <c r="A1" t="s">
        <v>14</v>
      </c>
      <c r="B1" t="s">
        <v>15</v>
      </c>
      <c r="C1" t="s">
        <v>10</v>
      </c>
      <c r="D1" t="s">
        <v>2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2:13">
      <c r="B2" s="2">
        <v>43849</v>
      </c>
      <c r="C2">
        <v>170</v>
      </c>
      <c r="F2">
        <f>LN(C5/C2)/3</f>
        <v>0.268124271890057</v>
      </c>
      <c r="G2">
        <v>170</v>
      </c>
      <c r="H2">
        <v>170</v>
      </c>
      <c r="I2">
        <v>170</v>
      </c>
      <c r="J2">
        <v>170</v>
      </c>
      <c r="K2">
        <v>170</v>
      </c>
      <c r="L2">
        <v>170</v>
      </c>
      <c r="M2">
        <v>170</v>
      </c>
    </row>
    <row r="3" spans="2:13">
      <c r="B3" s="2">
        <v>43850</v>
      </c>
      <c r="C3">
        <v>227</v>
      </c>
      <c r="D3">
        <v>0.289151580431141</v>
      </c>
      <c r="G3">
        <v>227</v>
      </c>
      <c r="H3">
        <v>227</v>
      </c>
      <c r="I3">
        <v>227</v>
      </c>
      <c r="J3">
        <v>227</v>
      </c>
      <c r="K3">
        <v>227</v>
      </c>
      <c r="L3">
        <v>227</v>
      </c>
      <c r="M3">
        <v>227</v>
      </c>
    </row>
    <row r="4" spans="2:13">
      <c r="B4" s="2">
        <v>43851</v>
      </c>
      <c r="C4">
        <v>331</v>
      </c>
      <c r="D4">
        <v>0.37716835789566</v>
      </c>
      <c r="G4">
        <v>331</v>
      </c>
      <c r="H4">
        <v>331</v>
      </c>
      <c r="I4">
        <v>331</v>
      </c>
      <c r="J4">
        <v>331</v>
      </c>
      <c r="K4">
        <v>331</v>
      </c>
      <c r="L4">
        <v>331</v>
      </c>
      <c r="M4">
        <v>331</v>
      </c>
    </row>
    <row r="5" spans="2:13">
      <c r="B5" s="2">
        <v>43852</v>
      </c>
      <c r="C5">
        <v>380</v>
      </c>
      <c r="D5">
        <v>0.138052877343369</v>
      </c>
      <c r="F5">
        <v>0.268124271890057</v>
      </c>
      <c r="G5">
        <v>380</v>
      </c>
      <c r="H5">
        <v>380</v>
      </c>
      <c r="I5">
        <v>380</v>
      </c>
      <c r="J5">
        <v>380</v>
      </c>
      <c r="K5">
        <v>380</v>
      </c>
      <c r="L5">
        <v>380</v>
      </c>
      <c r="M5">
        <v>380</v>
      </c>
    </row>
    <row r="6" spans="2:13">
      <c r="B6" s="4">
        <v>43853</v>
      </c>
      <c r="C6" s="6">
        <v>441</v>
      </c>
      <c r="D6" s="6">
        <v>0.148873622726414</v>
      </c>
      <c r="E6" s="6"/>
      <c r="G6" s="36">
        <f>$C$6*EXP($F$2)</f>
        <v>576.611740925192</v>
      </c>
      <c r="H6" s="36">
        <f>$C6*EXP($F$2)</f>
        <v>576.611740925192</v>
      </c>
      <c r="I6" s="36">
        <f>$C6*EXP($F$2)</f>
        <v>576.611740925192</v>
      </c>
      <c r="J6" s="36">
        <f>$C6*EXP($F$2)</f>
        <v>576.611740925192</v>
      </c>
      <c r="K6" s="36">
        <f>$C6*EXP($F$2)</f>
        <v>576.611740925192</v>
      </c>
      <c r="L6" s="36">
        <f>$C6*EXP($F$2)</f>
        <v>576.611740925192</v>
      </c>
      <c r="M6" s="36">
        <f>$C6*EXP($F$2)</f>
        <v>576.611740925192</v>
      </c>
    </row>
    <row r="7" spans="2:13">
      <c r="B7" s="2">
        <v>43854</v>
      </c>
      <c r="C7">
        <v>502</v>
      </c>
      <c r="D7">
        <v>0.129555244244883</v>
      </c>
      <c r="G7" s="37">
        <f>G6*EXP(D7)</f>
        <v>656.369827538427</v>
      </c>
      <c r="H7" s="38">
        <f t="shared" ref="H7:M7" si="0">H6*EXP($F$2)</f>
        <v>753.925396310161</v>
      </c>
      <c r="I7" s="38">
        <f t="shared" si="0"/>
        <v>753.925396310161</v>
      </c>
      <c r="J7" s="38">
        <f t="shared" si="0"/>
        <v>753.925396310161</v>
      </c>
      <c r="K7" s="38">
        <f t="shared" si="0"/>
        <v>753.925396310161</v>
      </c>
      <c r="L7" s="38">
        <f t="shared" si="0"/>
        <v>753.925396310161</v>
      </c>
      <c r="M7" s="38">
        <f t="shared" si="0"/>
        <v>753.925396310161</v>
      </c>
    </row>
    <row r="8" spans="2:13">
      <c r="B8" s="2">
        <v>43855</v>
      </c>
      <c r="C8">
        <v>533</v>
      </c>
      <c r="D8">
        <v>0.0599213044741153</v>
      </c>
      <c r="G8" s="37">
        <f>G7*EXP(D8)</f>
        <v>696.90262565335</v>
      </c>
      <c r="H8" s="37">
        <f>H7*EXP($D8)</f>
        <v>800.482542297442</v>
      </c>
      <c r="I8" s="39">
        <f>I7*EXP($F$2)</f>
        <v>985.764705882353</v>
      </c>
      <c r="J8" s="39">
        <f>J7*EXP($F$2)</f>
        <v>985.764705882353</v>
      </c>
      <c r="K8" s="39">
        <f>K7*EXP($F$2)</f>
        <v>985.764705882353</v>
      </c>
      <c r="L8" s="39">
        <f>L7*EXP($F$2)</f>
        <v>985.764705882353</v>
      </c>
      <c r="M8" s="39">
        <f>M7*EXP($F$2)</f>
        <v>985.764705882353</v>
      </c>
    </row>
    <row r="9" spans="2:13">
      <c r="B9" s="2">
        <v>43856</v>
      </c>
      <c r="C9">
        <v>593</v>
      </c>
      <c r="D9">
        <v>0.106672974831881</v>
      </c>
      <c r="G9" s="37">
        <f t="shared" ref="G9:G38" si="1">G8*EXP($D9)</f>
        <v>775.353202649975</v>
      </c>
      <c r="H9" s="37">
        <f t="shared" ref="H9:H38" si="2">H8*EXP($D9)</f>
        <v>890.593147434115</v>
      </c>
      <c r="I9" s="37">
        <f>I8*EXP($D9)</f>
        <v>1096.73259022183</v>
      </c>
      <c r="J9" s="38">
        <f>J8*EXP($F$2)</f>
        <v>1288.89683265631</v>
      </c>
      <c r="K9" s="38">
        <f>K8*EXP($F$2)</f>
        <v>1288.89683265631</v>
      </c>
      <c r="L9" s="38">
        <f>L8*EXP($F$2)</f>
        <v>1288.89683265631</v>
      </c>
      <c r="M9" s="38">
        <f>M8*EXP($F$2)</f>
        <v>1288.89683265631</v>
      </c>
    </row>
    <row r="10" spans="2:13">
      <c r="B10" s="2">
        <v>43857</v>
      </c>
      <c r="C10">
        <v>1460</v>
      </c>
      <c r="D10">
        <v>0.900997315704657</v>
      </c>
      <c r="E10">
        <f>LN(C10/C9)</f>
        <v>0.900997315704657</v>
      </c>
      <c r="G10" s="37">
        <f t="shared" si="1"/>
        <v>1908.9640402512</v>
      </c>
      <c r="H10" s="37">
        <f t="shared" si="2"/>
        <v>2192.69139165904</v>
      </c>
      <c r="I10" s="37">
        <f t="shared" ref="I10:I38" si="3">I9*EXP($D10)</f>
        <v>2700.21851892727</v>
      </c>
      <c r="J10" s="37">
        <f>J9*EXP(D10)</f>
        <v>3173.33790164961</v>
      </c>
      <c r="K10" s="38">
        <f>K9*EXP(F2)</f>
        <v>1685.24500351683</v>
      </c>
      <c r="L10" s="38">
        <f>L9*EXP($F$2)</f>
        <v>1685.24500351683</v>
      </c>
      <c r="M10" s="38">
        <f>M9*EXP($F$2)</f>
        <v>1685.24500351683</v>
      </c>
    </row>
    <row r="11" spans="2:13">
      <c r="B11" s="2">
        <v>43858</v>
      </c>
      <c r="C11">
        <v>1754</v>
      </c>
      <c r="D11">
        <v>0.183462458229746</v>
      </c>
      <c r="G11" s="37">
        <f t="shared" si="1"/>
        <v>2293.37186753466</v>
      </c>
      <c r="H11" s="37">
        <f t="shared" si="2"/>
        <v>2634.23335682873</v>
      </c>
      <c r="I11" s="37">
        <f t="shared" si="3"/>
        <v>3243.96115219071</v>
      </c>
      <c r="J11" s="37">
        <f t="shared" ref="J11:J38" si="4">J10*EXP(D11)</f>
        <v>3812.35252020096</v>
      </c>
      <c r="K11" s="40">
        <f>K10*EXP($D11)</f>
        <v>2024.60255901953</v>
      </c>
      <c r="L11" s="38">
        <f>L10*EXP($F$2)</f>
        <v>2203.47404844291</v>
      </c>
      <c r="M11" s="38">
        <f>M10*EXP($F$2)</f>
        <v>2203.47404844291</v>
      </c>
    </row>
    <row r="12" spans="2:13">
      <c r="B12" s="2">
        <v>43859</v>
      </c>
      <c r="C12">
        <v>2078</v>
      </c>
      <c r="D12">
        <v>0.169506998727044</v>
      </c>
      <c r="G12" s="37">
        <f t="shared" si="1"/>
        <v>2717.00498331644</v>
      </c>
      <c r="H12" s="37">
        <f t="shared" si="2"/>
        <v>3120.83062456676</v>
      </c>
      <c r="I12" s="37">
        <f t="shared" si="3"/>
        <v>3843.18772762388</v>
      </c>
      <c r="J12" s="37">
        <f t="shared" si="4"/>
        <v>4516.57271207389</v>
      </c>
      <c r="K12" s="37">
        <f t="shared" ref="K12:K38" si="5">K11*EXP($D12)</f>
        <v>2398.58843651231</v>
      </c>
      <c r="L12" s="40">
        <f>L11*EXP($D12)</f>
        <v>2610.50118167865</v>
      </c>
      <c r="M12" s="38">
        <f>M11*EXP($F$2)</f>
        <v>2881.06350829058</v>
      </c>
    </row>
    <row r="13" spans="2:13">
      <c r="B13" s="2">
        <v>43860</v>
      </c>
      <c r="C13">
        <v>2405</v>
      </c>
      <c r="D13">
        <v>0.146144010880689</v>
      </c>
      <c r="G13" s="37">
        <f t="shared" si="1"/>
        <v>3144.56062794804</v>
      </c>
      <c r="H13" s="37">
        <f t="shared" si="2"/>
        <v>3611.93342256163</v>
      </c>
      <c r="I13" s="37">
        <f t="shared" si="3"/>
        <v>4447.96269727403</v>
      </c>
      <c r="J13" s="37">
        <f t="shared" si="4"/>
        <v>5227.31346127897</v>
      </c>
      <c r="K13" s="37">
        <f t="shared" si="5"/>
        <v>2776.03714620409</v>
      </c>
      <c r="L13" s="37">
        <f t="shared" ref="L13:L38" si="6">L12*EXP($D13)</f>
        <v>3021.29708466658</v>
      </c>
      <c r="M13" s="37">
        <f>M12*EXP($D13)</f>
        <v>3334.43586979733</v>
      </c>
    </row>
    <row r="14" spans="2:13">
      <c r="B14" s="2">
        <v>43861</v>
      </c>
      <c r="C14">
        <v>2912</v>
      </c>
      <c r="D14">
        <v>0.191290226776715</v>
      </c>
      <c r="G14" s="37">
        <f t="shared" si="1"/>
        <v>3807.46800356952</v>
      </c>
      <c r="H14" s="37">
        <f t="shared" si="2"/>
        <v>4373.36803596651</v>
      </c>
      <c r="I14" s="37">
        <f t="shared" si="3"/>
        <v>5385.64131994261</v>
      </c>
      <c r="J14" s="37">
        <f t="shared" si="4"/>
        <v>6329.28765041346</v>
      </c>
      <c r="K14" s="37">
        <f t="shared" si="5"/>
        <v>3361.25578783631</v>
      </c>
      <c r="L14" s="37">
        <f t="shared" si="6"/>
        <v>3658.21917278549</v>
      </c>
      <c r="M14" s="37">
        <f t="shared" ref="M14:M38" si="7">M13*EXP($D14)</f>
        <v>4037.37099910595</v>
      </c>
    </row>
    <row r="15" spans="2:13">
      <c r="B15" s="2">
        <v>43862</v>
      </c>
      <c r="C15">
        <v>3742</v>
      </c>
      <c r="D15">
        <v>0.250780097517458</v>
      </c>
      <c r="G15" s="37">
        <f t="shared" si="1"/>
        <v>4892.70098535616</v>
      </c>
      <c r="H15" s="37">
        <f t="shared" si="2"/>
        <v>5619.89807369048</v>
      </c>
      <c r="I15" s="37">
        <f t="shared" si="3"/>
        <v>6920.69705330537</v>
      </c>
      <c r="J15" s="37">
        <f t="shared" si="4"/>
        <v>8133.30851231015</v>
      </c>
      <c r="K15" s="37">
        <f t="shared" si="5"/>
        <v>4319.30602956163</v>
      </c>
      <c r="L15" s="37">
        <f t="shared" si="6"/>
        <v>4700.91213755607</v>
      </c>
      <c r="M15" s="37">
        <f t="shared" si="7"/>
        <v>5188.13265063684</v>
      </c>
    </row>
    <row r="16" spans="2:13">
      <c r="B16" s="2">
        <v>43863</v>
      </c>
      <c r="C16">
        <v>4681</v>
      </c>
      <c r="D16">
        <v>0.223891534466036</v>
      </c>
      <c r="G16" s="37">
        <f t="shared" si="1"/>
        <v>6120.45251535335</v>
      </c>
      <c r="H16" s="37">
        <f t="shared" si="2"/>
        <v>7030.12904407941</v>
      </c>
      <c r="I16" s="37">
        <f t="shared" si="3"/>
        <v>8657.34444321819</v>
      </c>
      <c r="J16" s="37">
        <f t="shared" si="4"/>
        <v>10174.2429572752</v>
      </c>
      <c r="K16" s="37">
        <f t="shared" si="5"/>
        <v>5403.17250785088</v>
      </c>
      <c r="L16" s="37">
        <f t="shared" si="6"/>
        <v>5880.53706998931</v>
      </c>
      <c r="M16" s="37">
        <f t="shared" si="7"/>
        <v>6490.01842266998</v>
      </c>
    </row>
    <row r="17" spans="2:13">
      <c r="B17" s="2">
        <v>43864</v>
      </c>
      <c r="C17">
        <v>5796</v>
      </c>
      <c r="D17">
        <v>0.213656262140502</v>
      </c>
      <c r="G17" s="37">
        <f t="shared" si="1"/>
        <v>7578.32573787395</v>
      </c>
      <c r="H17" s="37">
        <f t="shared" si="2"/>
        <v>8704.68445620257</v>
      </c>
      <c r="I17" s="37">
        <f t="shared" si="3"/>
        <v>10719.4976271935</v>
      </c>
      <c r="J17" s="37">
        <f t="shared" si="4"/>
        <v>12597.7167657268</v>
      </c>
      <c r="K17" s="37">
        <f t="shared" si="5"/>
        <v>6690.19180848188</v>
      </c>
      <c r="L17" s="37">
        <f t="shared" si="6"/>
        <v>7281.26316121726</v>
      </c>
      <c r="M17" s="37">
        <f t="shared" si="7"/>
        <v>8035.9211232205</v>
      </c>
    </row>
    <row r="18" spans="2:13">
      <c r="B18" s="2">
        <v>43865</v>
      </c>
      <c r="C18">
        <v>7649</v>
      </c>
      <c r="D18">
        <v>0.277406895881293</v>
      </c>
      <c r="G18" s="37">
        <f t="shared" si="1"/>
        <v>10001.141057453</v>
      </c>
      <c r="H18" s="37">
        <f t="shared" si="2"/>
        <v>11487.6003115068</v>
      </c>
      <c r="I18" s="37">
        <f t="shared" si="3"/>
        <v>14146.5557885443</v>
      </c>
      <c r="J18" s="37">
        <f t="shared" si="4"/>
        <v>16625.2476778889</v>
      </c>
      <c r="K18" s="37">
        <f t="shared" si="5"/>
        <v>8829.06783006865</v>
      </c>
      <c r="L18" s="37">
        <f t="shared" si="6"/>
        <v>9609.1066114822</v>
      </c>
      <c r="M18" s="37">
        <f t="shared" si="7"/>
        <v>10605.0311717587</v>
      </c>
    </row>
    <row r="19" spans="2:13">
      <c r="B19" s="2">
        <v>43866</v>
      </c>
      <c r="C19">
        <v>9300</v>
      </c>
      <c r="D19">
        <v>0.195439479819481</v>
      </c>
      <c r="G19" s="37">
        <f t="shared" si="1"/>
        <v>12159.8394344768</v>
      </c>
      <c r="H19" s="37">
        <f t="shared" si="2"/>
        <v>13967.1437961842</v>
      </c>
      <c r="I19" s="37">
        <f t="shared" si="3"/>
        <v>17200.0220726189</v>
      </c>
      <c r="J19" s="37">
        <f t="shared" si="4"/>
        <v>20213.7277296858</v>
      </c>
      <c r="K19" s="37">
        <f t="shared" si="5"/>
        <v>10734.7798169223</v>
      </c>
      <c r="L19" s="37">
        <f t="shared" si="6"/>
        <v>11683.1862317668</v>
      </c>
      <c r="M19" s="37">
        <f t="shared" si="7"/>
        <v>12894.0763364304</v>
      </c>
    </row>
    <row r="20" spans="2:13">
      <c r="B20" s="2">
        <v>43867</v>
      </c>
      <c r="C20">
        <v>10634</v>
      </c>
      <c r="D20">
        <v>0.134042014922937</v>
      </c>
      <c r="G20" s="37">
        <f t="shared" si="1"/>
        <v>13904.0572630351</v>
      </c>
      <c r="H20" s="37">
        <f t="shared" si="2"/>
        <v>15970.6029170563</v>
      </c>
      <c r="I20" s="37">
        <f t="shared" si="3"/>
        <v>19667.2080344333</v>
      </c>
      <c r="J20" s="37">
        <f t="shared" si="4"/>
        <v>23113.2022233849</v>
      </c>
      <c r="K20" s="37">
        <f t="shared" si="5"/>
        <v>12274.5858680808</v>
      </c>
      <c r="L20" s="37">
        <f t="shared" si="6"/>
        <v>13359.0325149041</v>
      </c>
      <c r="M20" s="37">
        <f t="shared" si="7"/>
        <v>14743.6137378066</v>
      </c>
    </row>
    <row r="21" spans="2:13">
      <c r="B21" s="2">
        <v>43868</v>
      </c>
      <c r="C21">
        <v>12388</v>
      </c>
      <c r="D21">
        <v>0.15267184702881</v>
      </c>
      <c r="G21" s="37">
        <f t="shared" si="1"/>
        <v>16197.4291305698</v>
      </c>
      <c r="H21" s="37">
        <f t="shared" si="2"/>
        <v>18604.836273885</v>
      </c>
      <c r="I21" s="37">
        <f t="shared" si="3"/>
        <v>22911.169186624</v>
      </c>
      <c r="J21" s="37">
        <f t="shared" si="4"/>
        <v>26925.5547435858</v>
      </c>
      <c r="K21" s="37">
        <f t="shared" si="5"/>
        <v>14299.1884271003</v>
      </c>
      <c r="L21" s="37">
        <f t="shared" si="6"/>
        <v>15562.506563347</v>
      </c>
      <c r="M21" s="37">
        <f t="shared" si="7"/>
        <v>17175.4642640538</v>
      </c>
    </row>
    <row r="22" spans="2:13">
      <c r="B22" s="2">
        <v>43869</v>
      </c>
      <c r="C22">
        <v>13525</v>
      </c>
      <c r="D22">
        <v>0.0878115626215889</v>
      </c>
      <c r="G22" s="37">
        <f t="shared" si="1"/>
        <v>17684.0675646558</v>
      </c>
      <c r="H22" s="37">
        <f t="shared" si="2"/>
        <v>20312.432241225</v>
      </c>
      <c r="I22" s="37">
        <f t="shared" si="3"/>
        <v>25014.0105948571</v>
      </c>
      <c r="J22" s="37">
        <f t="shared" si="4"/>
        <v>29396.8459724732</v>
      </c>
      <c r="K22" s="37">
        <f t="shared" si="5"/>
        <v>15611.6018305241</v>
      </c>
      <c r="L22" s="37">
        <f t="shared" si="6"/>
        <v>16990.8702994244</v>
      </c>
      <c r="M22" s="37">
        <f t="shared" si="7"/>
        <v>18751.869080669</v>
      </c>
    </row>
    <row r="23" spans="2:13">
      <c r="B23" s="2">
        <v>43870</v>
      </c>
      <c r="C23">
        <v>15205</v>
      </c>
      <c r="D23">
        <v>0.117084496396783</v>
      </c>
      <c r="G23" s="37">
        <f t="shared" si="1"/>
        <v>19880.6837205613</v>
      </c>
      <c r="H23" s="37">
        <f t="shared" si="2"/>
        <v>22835.5291850518</v>
      </c>
      <c r="I23" s="37">
        <f t="shared" si="3"/>
        <v>28121.1113563624</v>
      </c>
      <c r="J23" s="37">
        <f t="shared" si="4"/>
        <v>33048.358078481</v>
      </c>
      <c r="K23" s="37">
        <f t="shared" si="5"/>
        <v>17550.7878619681</v>
      </c>
      <c r="L23" s="37">
        <f t="shared" si="6"/>
        <v>19101.3813606468</v>
      </c>
      <c r="M23" s="37">
        <f t="shared" si="7"/>
        <v>21081.1215801532</v>
      </c>
    </row>
    <row r="24" spans="2:13">
      <c r="B24" s="2">
        <v>43871</v>
      </c>
      <c r="C24">
        <v>16528</v>
      </c>
      <c r="D24">
        <v>0.0834315912479549</v>
      </c>
      <c r="G24" s="37">
        <f t="shared" si="1"/>
        <v>21610.5189433369</v>
      </c>
      <c r="H24" s="37">
        <f t="shared" si="2"/>
        <v>24822.4680283154</v>
      </c>
      <c r="I24" s="37">
        <f t="shared" si="3"/>
        <v>30567.9532060479</v>
      </c>
      <c r="J24" s="37">
        <f t="shared" si="4"/>
        <v>35923.9238619621</v>
      </c>
      <c r="K24" s="37">
        <f t="shared" si="5"/>
        <v>19077.8968617303</v>
      </c>
      <c r="L24" s="37">
        <f t="shared" si="6"/>
        <v>20763.4088213594</v>
      </c>
      <c r="M24" s="37">
        <f t="shared" si="7"/>
        <v>22915.407923497</v>
      </c>
    </row>
    <row r="25" spans="2:13">
      <c r="B25" s="2">
        <v>43872</v>
      </c>
      <c r="C25">
        <v>17389</v>
      </c>
      <c r="D25">
        <v>0.0507819100226491</v>
      </c>
      <c r="G25" s="37">
        <f t="shared" si="1"/>
        <v>22736.2847232385</v>
      </c>
      <c r="H25" s="37">
        <f t="shared" si="2"/>
        <v>26115.5552120267</v>
      </c>
      <c r="I25" s="37">
        <f t="shared" si="3"/>
        <v>32160.3423463194</v>
      </c>
      <c r="J25" s="37">
        <f t="shared" si="4"/>
        <v>37795.3238162911</v>
      </c>
      <c r="K25" s="37">
        <f t="shared" si="5"/>
        <v>20071.7297028453</v>
      </c>
      <c r="L25" s="37">
        <f t="shared" si="6"/>
        <v>21845.0457402359</v>
      </c>
      <c r="M25" s="37">
        <f t="shared" si="7"/>
        <v>24109.1498294826</v>
      </c>
    </row>
    <row r="26" spans="2:13">
      <c r="B26" s="2">
        <v>43873</v>
      </c>
      <c r="C26">
        <v>30071</v>
      </c>
      <c r="D26">
        <v>0.547723429784161</v>
      </c>
      <c r="G26" s="37">
        <f t="shared" si="1"/>
        <v>39318.1216810918</v>
      </c>
      <c r="H26" s="37">
        <f t="shared" si="2"/>
        <v>45161.9334510814</v>
      </c>
      <c r="I26" s="37">
        <f t="shared" si="3"/>
        <v>55615.2541662069</v>
      </c>
      <c r="J26" s="37">
        <f t="shared" si="4"/>
        <v>65359.8931784283</v>
      </c>
      <c r="K26" s="37">
        <f t="shared" si="5"/>
        <v>34710.2756854484</v>
      </c>
      <c r="L26" s="37">
        <f t="shared" si="6"/>
        <v>37776.8917392969</v>
      </c>
      <c r="M26" s="37">
        <f t="shared" si="7"/>
        <v>41692.2332809462</v>
      </c>
    </row>
    <row r="27" spans="2:13">
      <c r="B27" s="2">
        <v>43874</v>
      </c>
      <c r="C27">
        <v>32664</v>
      </c>
      <c r="D27">
        <v>0.0827123018331822</v>
      </c>
      <c r="G27" s="37">
        <f t="shared" si="1"/>
        <v>42708.4941169626</v>
      </c>
      <c r="H27" s="37">
        <f t="shared" si="2"/>
        <v>49056.2134364046</v>
      </c>
      <c r="I27" s="37">
        <f t="shared" si="3"/>
        <v>60410.9162344113</v>
      </c>
      <c r="J27" s="37">
        <f t="shared" si="4"/>
        <v>70995.8282325224</v>
      </c>
      <c r="K27" s="37">
        <f t="shared" si="5"/>
        <v>37703.3169827903</v>
      </c>
      <c r="L27" s="37">
        <f t="shared" si="6"/>
        <v>41034.3650617669</v>
      </c>
      <c r="M27" s="37">
        <f t="shared" si="7"/>
        <v>45287.3235971143</v>
      </c>
    </row>
    <row r="28" spans="2:13">
      <c r="B28" s="2">
        <v>43875</v>
      </c>
      <c r="C28">
        <v>34048</v>
      </c>
      <c r="D28">
        <v>0.0414977397019045</v>
      </c>
      <c r="G28" s="37">
        <f t="shared" si="1"/>
        <v>44518.0874263514</v>
      </c>
      <c r="H28" s="37">
        <f t="shared" si="2"/>
        <v>51134.7647282239</v>
      </c>
      <c r="I28" s="37">
        <f t="shared" si="3"/>
        <v>62970.5754331752</v>
      </c>
      <c r="J28" s="37">
        <f t="shared" si="4"/>
        <v>74003.9786817574</v>
      </c>
      <c r="K28" s="37">
        <f t="shared" si="5"/>
        <v>39300.8369039322</v>
      </c>
      <c r="L28" s="37">
        <f t="shared" si="6"/>
        <v>42773.0241741072</v>
      </c>
      <c r="M28" s="37">
        <f t="shared" si="7"/>
        <v>47206.1839895466</v>
      </c>
    </row>
    <row r="29" spans="2:13">
      <c r="B29" s="2">
        <v>43876</v>
      </c>
      <c r="C29">
        <v>35073</v>
      </c>
      <c r="D29">
        <v>0.0296603099736124</v>
      </c>
      <c r="G29" s="37">
        <f t="shared" si="1"/>
        <v>45858.2847833771</v>
      </c>
      <c r="H29" s="37">
        <f t="shared" si="2"/>
        <v>52674.154232642</v>
      </c>
      <c r="I29" s="37">
        <f t="shared" si="3"/>
        <v>64866.2767906413</v>
      </c>
      <c r="J29" s="37">
        <f t="shared" si="4"/>
        <v>76231.8357702443</v>
      </c>
      <c r="K29" s="37">
        <f t="shared" si="5"/>
        <v>40483.971238593</v>
      </c>
      <c r="L29" s="37">
        <f t="shared" si="6"/>
        <v>44060.6871727697</v>
      </c>
      <c r="M29" s="37">
        <f t="shared" si="7"/>
        <v>48627.3053061962</v>
      </c>
    </row>
    <row r="30" spans="2:13">
      <c r="B30" s="2">
        <v>43877</v>
      </c>
      <c r="C30">
        <v>36144</v>
      </c>
      <c r="D30">
        <v>0.0300793560328559</v>
      </c>
      <c r="G30" s="37">
        <f t="shared" si="1"/>
        <v>47258.6275827668</v>
      </c>
      <c r="H30" s="37">
        <f t="shared" si="2"/>
        <v>54282.6285343316</v>
      </c>
      <c r="I30" s="37">
        <f t="shared" si="3"/>
        <v>66847.0535261009</v>
      </c>
      <c r="J30" s="37">
        <f t="shared" si="4"/>
        <v>78559.6747378242</v>
      </c>
      <c r="K30" s="37">
        <f t="shared" si="5"/>
        <v>41720.2023336386</v>
      </c>
      <c r="L30" s="37">
        <f t="shared" si="6"/>
        <v>45406.137974299</v>
      </c>
      <c r="M30" s="37">
        <f t="shared" si="7"/>
        <v>50112.2037746173</v>
      </c>
    </row>
    <row r="31" spans="2:13">
      <c r="B31" s="2">
        <v>43878</v>
      </c>
      <c r="C31">
        <v>36911</v>
      </c>
      <c r="D31">
        <v>0.0209986498779985</v>
      </c>
      <c r="G31" s="37">
        <f t="shared" si="1"/>
        <v>48261.487458707</v>
      </c>
      <c r="H31" s="37">
        <f t="shared" si="2"/>
        <v>55434.5424366621</v>
      </c>
      <c r="I31" s="37">
        <f t="shared" si="3"/>
        <v>68265.5929809072</v>
      </c>
      <c r="J31" s="37">
        <f t="shared" si="4"/>
        <v>80226.7638957456</v>
      </c>
      <c r="K31" s="37">
        <f t="shared" si="5"/>
        <v>42605.5330991848</v>
      </c>
      <c r="L31" s="37">
        <f t="shared" si="6"/>
        <v>46369.6867742738</v>
      </c>
      <c r="M31" s="37">
        <f t="shared" si="7"/>
        <v>51175.6184574176</v>
      </c>
    </row>
    <row r="32" spans="2:13">
      <c r="B32" s="2">
        <v>43879</v>
      </c>
      <c r="C32">
        <v>37779</v>
      </c>
      <c r="D32">
        <v>0.0232437830881729</v>
      </c>
      <c r="G32" s="37">
        <f t="shared" si="1"/>
        <v>49396.4058059248</v>
      </c>
      <c r="H32" s="37">
        <f t="shared" si="2"/>
        <v>56738.142524306</v>
      </c>
      <c r="I32" s="37">
        <f t="shared" si="3"/>
        <v>69870.9283743517</v>
      </c>
      <c r="J32" s="37">
        <f t="shared" si="4"/>
        <v>82113.3784838496</v>
      </c>
      <c r="K32" s="37">
        <f t="shared" si="5"/>
        <v>43607.4458820975</v>
      </c>
      <c r="L32" s="37">
        <f t="shared" si="6"/>
        <v>47460.1174892387</v>
      </c>
      <c r="M32" s="37">
        <f t="shared" si="7"/>
        <v>52379.0655821511</v>
      </c>
    </row>
    <row r="33" spans="2:13">
      <c r="B33" s="2">
        <v>43880</v>
      </c>
      <c r="C33">
        <v>37753</v>
      </c>
      <c r="D33">
        <v>-0.000688449955698821</v>
      </c>
      <c r="G33" s="37">
        <f t="shared" si="1"/>
        <v>49362.410555893</v>
      </c>
      <c r="H33" s="37">
        <f t="shared" si="2"/>
        <v>56699.0945954134</v>
      </c>
      <c r="I33" s="37">
        <f t="shared" si="3"/>
        <v>69822.8422911379</v>
      </c>
      <c r="J33" s="37">
        <f t="shared" si="4"/>
        <v>82056.8669869709</v>
      </c>
      <c r="K33" s="37">
        <f t="shared" si="5"/>
        <v>43577.4346697061</v>
      </c>
      <c r="L33" s="37">
        <f t="shared" si="6"/>
        <v>47427.4548180531</v>
      </c>
      <c r="M33" s="37">
        <f t="shared" si="7"/>
        <v>52343.0176268019</v>
      </c>
    </row>
    <row r="34" spans="2:13">
      <c r="B34" s="2">
        <v>43881</v>
      </c>
      <c r="C34">
        <v>37448</v>
      </c>
      <c r="D34">
        <v>-0.00811163873835078</v>
      </c>
      <c r="G34" s="37">
        <f t="shared" si="1"/>
        <v>48963.6201228268</v>
      </c>
      <c r="H34" s="37">
        <f t="shared" si="2"/>
        <v>56241.0323526353</v>
      </c>
      <c r="I34" s="37">
        <f t="shared" si="3"/>
        <v>69258.7555457456</v>
      </c>
      <c r="J34" s="37">
        <f t="shared" si="4"/>
        <v>81393.9436582017</v>
      </c>
      <c r="K34" s="37">
        <f t="shared" si="5"/>
        <v>43225.380062807</v>
      </c>
      <c r="L34" s="37">
        <f t="shared" si="6"/>
        <v>47044.2965599145</v>
      </c>
      <c r="M34" s="37">
        <f t="shared" si="7"/>
        <v>51920.1473813598</v>
      </c>
    </row>
    <row r="35" spans="2:13">
      <c r="B35" s="2">
        <v>43882</v>
      </c>
      <c r="C35">
        <v>36680</v>
      </c>
      <c r="D35">
        <v>-0.0207216566095053</v>
      </c>
      <c r="G35" s="37">
        <f t="shared" si="1"/>
        <v>47959.45273727</v>
      </c>
      <c r="H35" s="37">
        <f t="shared" si="2"/>
        <v>55087.6166068859</v>
      </c>
      <c r="I35" s="37">
        <f t="shared" si="3"/>
        <v>67838.3666262003</v>
      </c>
      <c r="J35" s="37">
        <f t="shared" si="4"/>
        <v>79724.6809811696</v>
      </c>
      <c r="K35" s="37">
        <f t="shared" si="5"/>
        <v>42338.8950198612</v>
      </c>
      <c r="L35" s="37">
        <f t="shared" si="6"/>
        <v>46079.4915033557</v>
      </c>
      <c r="M35" s="37">
        <f t="shared" si="7"/>
        <v>50855.3462387385</v>
      </c>
    </row>
    <row r="36" spans="2:13">
      <c r="B36" s="2">
        <v>43883</v>
      </c>
      <c r="C36">
        <v>36174</v>
      </c>
      <c r="D36">
        <v>-0.0138910186529406</v>
      </c>
      <c r="G36" s="37">
        <f t="shared" si="1"/>
        <v>47297.8528712651</v>
      </c>
      <c r="H36" s="37">
        <f t="shared" si="2"/>
        <v>54327.6838369</v>
      </c>
      <c r="I36" s="37">
        <f t="shared" si="3"/>
        <v>66902.5374682707</v>
      </c>
      <c r="J36" s="37">
        <f t="shared" si="4"/>
        <v>78624.8803111458</v>
      </c>
      <c r="K36" s="37">
        <f t="shared" si="5"/>
        <v>41754.8306556287</v>
      </c>
      <c r="L36" s="37">
        <f t="shared" si="6"/>
        <v>45443.8256718208</v>
      </c>
      <c r="M36" s="37">
        <f t="shared" si="7"/>
        <v>50153.797569251</v>
      </c>
    </row>
    <row r="37" spans="2:13">
      <c r="B37" s="2">
        <v>43884</v>
      </c>
      <c r="C37">
        <v>35674</v>
      </c>
      <c r="D37">
        <v>-0.0139184965992119</v>
      </c>
      <c r="G37" s="37">
        <f t="shared" si="1"/>
        <v>46644.0980629599</v>
      </c>
      <c r="H37" s="37">
        <f t="shared" si="2"/>
        <v>53576.7621274277</v>
      </c>
      <c r="I37" s="37">
        <f t="shared" si="3"/>
        <v>65977.805098775</v>
      </c>
      <c r="J37" s="37">
        <f t="shared" si="4"/>
        <v>77538.1207557863</v>
      </c>
      <c r="K37" s="37">
        <f t="shared" si="5"/>
        <v>41177.6919557941</v>
      </c>
      <c r="L37" s="37">
        <f t="shared" si="6"/>
        <v>44815.6973797904</v>
      </c>
      <c r="M37" s="37">
        <f t="shared" si="7"/>
        <v>49460.5676586902</v>
      </c>
    </row>
    <row r="38" spans="2:13">
      <c r="B38" s="2">
        <v>43885</v>
      </c>
      <c r="C38">
        <v>34691</v>
      </c>
      <c r="D38">
        <v>-0.0279418448187109</v>
      </c>
      <c r="G38" s="37">
        <f t="shared" si="1"/>
        <v>45358.8161098319</v>
      </c>
      <c r="H38" s="37">
        <f t="shared" si="2"/>
        <v>52100.4500466052</v>
      </c>
      <c r="I38" s="37">
        <f t="shared" si="3"/>
        <v>64159.7812603466</v>
      </c>
      <c r="J38" s="37">
        <f t="shared" si="4"/>
        <v>75401.5514699496</v>
      </c>
      <c r="K38" s="37">
        <f t="shared" si="5"/>
        <v>40043.0372719194</v>
      </c>
      <c r="L38" s="37">
        <f t="shared" si="6"/>
        <v>43580.7971576585</v>
      </c>
      <c r="M38" s="37">
        <f t="shared" si="7"/>
        <v>48097.6776545277</v>
      </c>
    </row>
    <row r="39" spans="8:13">
      <c r="H39" s="37"/>
      <c r="I39" s="37"/>
      <c r="J39" s="37"/>
      <c r="K39" s="37"/>
      <c r="L39" s="37"/>
      <c r="M39" s="37"/>
    </row>
    <row r="40" spans="8:13">
      <c r="H40" s="37"/>
      <c r="I40" s="37"/>
      <c r="J40" s="37"/>
      <c r="K40" s="37"/>
      <c r="L40" s="37"/>
      <c r="M40" s="37"/>
    </row>
    <row r="41" spans="2:3">
      <c r="B41" t="s">
        <v>23</v>
      </c>
      <c r="C41">
        <v>121</v>
      </c>
    </row>
    <row r="42" spans="2:4">
      <c r="B42" t="s">
        <v>24</v>
      </c>
      <c r="C42">
        <v>170</v>
      </c>
      <c r="D42">
        <f>LN(C42/C41)</f>
        <v>0.340007891453521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workbookViewId="0">
      <selection activeCell="G15" sqref="G15"/>
    </sheetView>
  </sheetViews>
  <sheetFormatPr defaultColWidth="9" defaultRowHeight="13.5"/>
  <cols>
    <col min="2" max="2" width="12.3333333333333" style="16" customWidth="1"/>
    <col min="8" max="8" width="12.625"/>
  </cols>
  <sheetData>
    <row r="1" spans="1:15">
      <c r="A1" s="1" t="s">
        <v>0</v>
      </c>
      <c r="B1" s="1" t="s">
        <v>15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>
      <c r="A2" s="17" t="s">
        <v>31</v>
      </c>
      <c r="B2" s="18">
        <v>43849</v>
      </c>
      <c r="C2" s="19">
        <v>0</v>
      </c>
      <c r="D2" s="1">
        <v>0</v>
      </c>
      <c r="E2" s="1">
        <v>0</v>
      </c>
      <c r="F2" s="10">
        <f t="shared" ref="F2:F38" si="0">C2-D2-E2</f>
        <v>0</v>
      </c>
      <c r="G2" s="1"/>
      <c r="H2" s="1"/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</row>
    <row r="3" spans="1:15">
      <c r="A3" s="17" t="s">
        <v>31</v>
      </c>
      <c r="B3" s="18">
        <v>43850</v>
      </c>
      <c r="C3" s="20">
        <v>0</v>
      </c>
      <c r="D3" s="1">
        <v>0</v>
      </c>
      <c r="E3" s="1">
        <v>0</v>
      </c>
      <c r="F3" s="10">
        <f t="shared" si="0"/>
        <v>0</v>
      </c>
      <c r="G3" s="1" t="e">
        <f t="shared" ref="G3:G38" si="1">LN(F3/F2)</f>
        <v>#DIV/0!</v>
      </c>
      <c r="H3" s="1"/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</row>
    <row r="4" spans="1:15">
      <c r="A4" s="17" t="s">
        <v>31</v>
      </c>
      <c r="B4" s="18">
        <v>43851</v>
      </c>
      <c r="C4" s="20">
        <v>2</v>
      </c>
      <c r="D4" s="1">
        <v>0</v>
      </c>
      <c r="E4" s="1">
        <v>0</v>
      </c>
      <c r="F4" s="10">
        <f t="shared" si="0"/>
        <v>2</v>
      </c>
      <c r="G4" s="1" t="e">
        <f t="shared" si="1"/>
        <v>#DIV/0!</v>
      </c>
      <c r="H4" s="1"/>
      <c r="I4" s="26">
        <v>2</v>
      </c>
      <c r="J4" s="26">
        <v>2</v>
      </c>
      <c r="K4" s="26">
        <v>2</v>
      </c>
      <c r="L4" s="26">
        <v>2</v>
      </c>
      <c r="M4" s="26">
        <v>2</v>
      </c>
      <c r="N4" s="26">
        <v>2</v>
      </c>
      <c r="O4" s="26">
        <v>2</v>
      </c>
    </row>
    <row r="5" spans="1:15">
      <c r="A5" s="17" t="s">
        <v>31</v>
      </c>
      <c r="B5" s="18">
        <v>43852</v>
      </c>
      <c r="C5" s="20">
        <v>4</v>
      </c>
      <c r="D5" s="1">
        <v>0</v>
      </c>
      <c r="E5" s="1">
        <v>0</v>
      </c>
      <c r="F5" s="10">
        <f t="shared" si="0"/>
        <v>4</v>
      </c>
      <c r="G5" s="1">
        <f t="shared" si="1"/>
        <v>0.693147180559945</v>
      </c>
      <c r="H5" s="1"/>
      <c r="I5" s="26">
        <v>4</v>
      </c>
      <c r="J5" s="26">
        <v>4</v>
      </c>
      <c r="K5" s="26">
        <v>4</v>
      </c>
      <c r="L5" s="26">
        <v>4</v>
      </c>
      <c r="M5" s="26">
        <v>4</v>
      </c>
      <c r="N5" s="26">
        <v>4</v>
      </c>
      <c r="O5" s="26">
        <v>4</v>
      </c>
    </row>
    <row r="6" spans="1:15">
      <c r="A6" s="17" t="s">
        <v>31</v>
      </c>
      <c r="B6" s="18">
        <v>43853</v>
      </c>
      <c r="C6" s="20">
        <v>6</v>
      </c>
      <c r="D6" s="1">
        <v>0</v>
      </c>
      <c r="E6" s="1">
        <v>0</v>
      </c>
      <c r="F6" s="10">
        <f t="shared" si="0"/>
        <v>6</v>
      </c>
      <c r="G6" s="1">
        <f t="shared" si="1"/>
        <v>0.405465108108164</v>
      </c>
      <c r="H6" s="1"/>
      <c r="I6" s="26">
        <v>6</v>
      </c>
      <c r="J6" s="26">
        <v>6</v>
      </c>
      <c r="K6" s="26">
        <v>6</v>
      </c>
      <c r="L6" s="26">
        <v>6</v>
      </c>
      <c r="M6" s="26">
        <v>6</v>
      </c>
      <c r="N6" s="26">
        <v>6</v>
      </c>
      <c r="O6" s="26">
        <v>6</v>
      </c>
    </row>
    <row r="7" spans="1:15">
      <c r="A7" s="17" t="s">
        <v>31</v>
      </c>
      <c r="B7" s="18">
        <v>43854</v>
      </c>
      <c r="C7" s="20">
        <v>10</v>
      </c>
      <c r="D7" s="1">
        <v>0</v>
      </c>
      <c r="E7" s="1">
        <v>0</v>
      </c>
      <c r="F7" s="10">
        <f t="shared" si="0"/>
        <v>10</v>
      </c>
      <c r="G7" s="1">
        <f t="shared" si="1"/>
        <v>0.510825623765991</v>
      </c>
      <c r="H7" s="1"/>
      <c r="I7" s="26">
        <v>10</v>
      </c>
      <c r="J7" s="26">
        <v>10</v>
      </c>
      <c r="K7" s="26">
        <v>10</v>
      </c>
      <c r="L7" s="26">
        <v>10</v>
      </c>
      <c r="M7" s="26">
        <v>10</v>
      </c>
      <c r="N7" s="26">
        <v>10</v>
      </c>
      <c r="O7" s="26">
        <v>10</v>
      </c>
    </row>
    <row r="8" spans="1:15">
      <c r="A8" s="17" t="s">
        <v>31</v>
      </c>
      <c r="B8" s="18">
        <v>43855</v>
      </c>
      <c r="C8" s="20">
        <v>18</v>
      </c>
      <c r="D8" s="1">
        <v>0</v>
      </c>
      <c r="E8" s="1">
        <v>0</v>
      </c>
      <c r="F8" s="10">
        <f t="shared" si="0"/>
        <v>18</v>
      </c>
      <c r="G8" s="1">
        <f t="shared" si="1"/>
        <v>0.587786664902119</v>
      </c>
      <c r="H8" s="1"/>
      <c r="I8" s="26">
        <v>18</v>
      </c>
      <c r="J8" s="26">
        <v>18</v>
      </c>
      <c r="K8" s="26">
        <v>18</v>
      </c>
      <c r="L8" s="26">
        <v>18</v>
      </c>
      <c r="M8" s="26">
        <v>18</v>
      </c>
      <c r="N8" s="26">
        <v>18</v>
      </c>
      <c r="O8" s="26">
        <v>18</v>
      </c>
    </row>
    <row r="9" spans="1:15">
      <c r="A9" s="17" t="s">
        <v>31</v>
      </c>
      <c r="B9" s="18">
        <v>43856</v>
      </c>
      <c r="C9" s="20">
        <v>32</v>
      </c>
      <c r="D9" s="1">
        <v>0</v>
      </c>
      <c r="E9" s="1">
        <v>0</v>
      </c>
      <c r="F9" s="10">
        <f t="shared" si="0"/>
        <v>32</v>
      </c>
      <c r="G9" s="1">
        <f t="shared" si="1"/>
        <v>0.575364144903562</v>
      </c>
      <c r="H9" s="1"/>
      <c r="I9" s="26">
        <v>32</v>
      </c>
      <c r="J9" s="26">
        <v>32</v>
      </c>
      <c r="K9" s="26">
        <v>32</v>
      </c>
      <c r="L9" s="26">
        <v>32</v>
      </c>
      <c r="M9" s="26">
        <v>32</v>
      </c>
      <c r="N9" s="26">
        <v>32</v>
      </c>
      <c r="O9" s="26">
        <v>32</v>
      </c>
    </row>
    <row r="10" spans="1:15">
      <c r="A10" s="17" t="s">
        <v>31</v>
      </c>
      <c r="B10" s="18">
        <v>43857</v>
      </c>
      <c r="C10" s="20">
        <v>60</v>
      </c>
      <c r="D10" s="1">
        <v>0</v>
      </c>
      <c r="E10" s="1">
        <v>0</v>
      </c>
      <c r="F10" s="10">
        <f t="shared" si="0"/>
        <v>60</v>
      </c>
      <c r="G10" s="1">
        <f t="shared" si="1"/>
        <v>0.628608659422374</v>
      </c>
      <c r="H10" s="1"/>
      <c r="I10" s="26">
        <v>60</v>
      </c>
      <c r="J10" s="26">
        <v>60</v>
      </c>
      <c r="K10" s="26">
        <v>60</v>
      </c>
      <c r="L10" s="26">
        <v>60</v>
      </c>
      <c r="M10" s="26">
        <v>60</v>
      </c>
      <c r="N10" s="26">
        <v>60</v>
      </c>
      <c r="O10" s="26">
        <v>60</v>
      </c>
    </row>
    <row r="11" spans="1:15">
      <c r="A11" s="17" t="s">
        <v>31</v>
      </c>
      <c r="B11" s="18">
        <v>43858</v>
      </c>
      <c r="C11" s="20">
        <v>114</v>
      </c>
      <c r="D11" s="1">
        <v>2</v>
      </c>
      <c r="E11" s="1">
        <v>0</v>
      </c>
      <c r="F11" s="10">
        <f t="shared" si="0"/>
        <v>112</v>
      </c>
      <c r="G11" s="1">
        <f t="shared" si="1"/>
        <v>0.624154309072994</v>
      </c>
      <c r="H11" s="1"/>
      <c r="I11" s="26">
        <v>112</v>
      </c>
      <c r="J11" s="26">
        <v>112</v>
      </c>
      <c r="K11" s="26">
        <v>112</v>
      </c>
      <c r="L11" s="26">
        <v>112</v>
      </c>
      <c r="M11" s="26">
        <v>112</v>
      </c>
      <c r="N11" s="26">
        <v>112</v>
      </c>
      <c r="O11" s="26">
        <v>112</v>
      </c>
    </row>
    <row r="12" spans="1:15">
      <c r="A12" s="17" t="s">
        <v>31</v>
      </c>
      <c r="B12" s="18">
        <v>43859</v>
      </c>
      <c r="C12" s="20">
        <v>172</v>
      </c>
      <c r="D12" s="1">
        <v>3</v>
      </c>
      <c r="E12" s="1">
        <v>0</v>
      </c>
      <c r="F12" s="10">
        <f t="shared" si="0"/>
        <v>169</v>
      </c>
      <c r="G12" s="1">
        <f t="shared" si="1"/>
        <v>0.411399843627979</v>
      </c>
      <c r="H12" s="1"/>
      <c r="I12" s="26">
        <v>169</v>
      </c>
      <c r="J12" s="26">
        <v>169</v>
      </c>
      <c r="K12" s="26">
        <v>169</v>
      </c>
      <c r="L12" s="26">
        <v>169</v>
      </c>
      <c r="M12" s="26">
        <v>169</v>
      </c>
      <c r="N12" s="26">
        <v>169</v>
      </c>
      <c r="O12" s="26">
        <v>169</v>
      </c>
    </row>
    <row r="13" spans="1:15">
      <c r="A13" s="17" t="s">
        <v>31</v>
      </c>
      <c r="B13" s="18">
        <v>43860</v>
      </c>
      <c r="C13" s="20">
        <v>227</v>
      </c>
      <c r="D13" s="1">
        <v>8</v>
      </c>
      <c r="E13" s="1">
        <v>0</v>
      </c>
      <c r="F13" s="10">
        <f t="shared" si="0"/>
        <v>219</v>
      </c>
      <c r="G13" s="1">
        <f t="shared" si="1"/>
        <v>0.259173014893427</v>
      </c>
      <c r="H13" s="1"/>
      <c r="I13" s="26">
        <v>219</v>
      </c>
      <c r="J13" s="26">
        <v>219</v>
      </c>
      <c r="K13" s="26">
        <v>219</v>
      </c>
      <c r="L13" s="26">
        <v>219</v>
      </c>
      <c r="M13" s="26">
        <v>219</v>
      </c>
      <c r="N13" s="26">
        <v>219</v>
      </c>
      <c r="O13" s="26">
        <v>219</v>
      </c>
    </row>
    <row r="14" spans="1:15">
      <c r="A14" s="17" t="s">
        <v>31</v>
      </c>
      <c r="B14" s="18">
        <v>43861</v>
      </c>
      <c r="C14" s="20">
        <v>241</v>
      </c>
      <c r="D14" s="1">
        <v>9</v>
      </c>
      <c r="E14" s="1">
        <v>0</v>
      </c>
      <c r="F14" s="10">
        <f t="shared" si="0"/>
        <v>232</v>
      </c>
      <c r="G14" s="1">
        <f t="shared" si="1"/>
        <v>0.0576656418498091</v>
      </c>
      <c r="H14" s="21">
        <f>LN(F14/F4)/10</f>
        <v>0.475359019110637</v>
      </c>
      <c r="I14" s="26">
        <v>232</v>
      </c>
      <c r="J14" s="26">
        <v>232</v>
      </c>
      <c r="K14" s="26">
        <v>232</v>
      </c>
      <c r="L14" s="26">
        <v>232</v>
      </c>
      <c r="M14" s="26">
        <v>232</v>
      </c>
      <c r="N14" s="26">
        <v>232</v>
      </c>
      <c r="O14" s="26">
        <v>232</v>
      </c>
    </row>
    <row r="15" spans="1:15">
      <c r="A15" s="22" t="s">
        <v>31</v>
      </c>
      <c r="B15" s="23">
        <v>43862</v>
      </c>
      <c r="C15" s="24">
        <v>265</v>
      </c>
      <c r="D15" s="25">
        <v>11</v>
      </c>
      <c r="E15" s="25">
        <v>0</v>
      </c>
      <c r="F15" s="9">
        <f t="shared" si="0"/>
        <v>254</v>
      </c>
      <c r="G15" s="25">
        <f t="shared" si="1"/>
        <v>0.0905968953522266</v>
      </c>
      <c r="H15" s="21">
        <f>LN(F15/F4)/11</f>
        <v>0.440380644223508</v>
      </c>
      <c r="I15" s="27">
        <f>F14*EXP(0.475359)</f>
        <v>373.193246146186</v>
      </c>
      <c r="J15" s="27">
        <f>F14*EXP(0.475359)</f>
        <v>373.193246146186</v>
      </c>
      <c r="K15" s="27">
        <v>373</v>
      </c>
      <c r="L15" s="27">
        <v>373</v>
      </c>
      <c r="M15" s="27">
        <v>373</v>
      </c>
      <c r="N15" s="27">
        <v>373</v>
      </c>
      <c r="O15" s="27">
        <v>373</v>
      </c>
    </row>
    <row r="16" spans="1:15">
      <c r="A16" s="17" t="s">
        <v>31</v>
      </c>
      <c r="B16" s="18">
        <v>43863</v>
      </c>
      <c r="C16" s="20">
        <v>291</v>
      </c>
      <c r="D16" s="1">
        <v>16</v>
      </c>
      <c r="E16" s="1">
        <v>0</v>
      </c>
      <c r="F16" s="10">
        <f t="shared" si="0"/>
        <v>275</v>
      </c>
      <c r="G16" s="1">
        <f t="shared" si="1"/>
        <v>0.0794368306480348</v>
      </c>
      <c r="H16" s="1"/>
      <c r="I16" s="26">
        <f t="shared" ref="I16:I39" si="2">I15*EXP(G16)</f>
        <v>404.047805866934</v>
      </c>
      <c r="J16" s="28">
        <f>J15*EXP(0.475359)</f>
        <v>600.315512797966</v>
      </c>
      <c r="K16" s="29">
        <f>K15*EXP(0.475359)</f>
        <v>600.004658674687</v>
      </c>
      <c r="L16" s="30">
        <v>600</v>
      </c>
      <c r="M16" s="30">
        <v>600</v>
      </c>
      <c r="N16" s="30">
        <v>600</v>
      </c>
      <c r="O16" s="30">
        <v>600</v>
      </c>
    </row>
    <row r="17" spans="1:15">
      <c r="A17" s="17" t="s">
        <v>31</v>
      </c>
      <c r="B17" s="18">
        <v>43864</v>
      </c>
      <c r="C17" s="20">
        <v>340</v>
      </c>
      <c r="D17" s="1">
        <v>18</v>
      </c>
      <c r="E17" s="1">
        <v>0</v>
      </c>
      <c r="F17" s="10">
        <f t="shared" si="0"/>
        <v>322</v>
      </c>
      <c r="G17" s="1">
        <f t="shared" si="1"/>
        <v>0.157780447877837</v>
      </c>
      <c r="H17" s="1"/>
      <c r="I17" s="26">
        <f t="shared" si="2"/>
        <v>473.103249051465</v>
      </c>
      <c r="J17" s="26">
        <f t="shared" ref="J17:J39" si="3">J16*EXP(G17)</f>
        <v>702.914891348891</v>
      </c>
      <c r="K17" s="31">
        <f t="shared" ref="K17:O17" si="4">K16*EXP(0.475359)</f>
        <v>965.16244083466</v>
      </c>
      <c r="L17" s="31">
        <f t="shared" si="4"/>
        <v>965.154946929792</v>
      </c>
      <c r="M17" s="31">
        <f t="shared" si="4"/>
        <v>965.154946929792</v>
      </c>
      <c r="N17" s="31">
        <f t="shared" si="4"/>
        <v>965.154946929792</v>
      </c>
      <c r="O17" s="31">
        <f t="shared" si="4"/>
        <v>965.154946929792</v>
      </c>
    </row>
    <row r="18" spans="1:15">
      <c r="A18" s="17" t="s">
        <v>31</v>
      </c>
      <c r="B18" s="18">
        <v>43865</v>
      </c>
      <c r="C18" s="20">
        <v>364</v>
      </c>
      <c r="D18" s="1">
        <v>29</v>
      </c>
      <c r="E18" s="1">
        <v>0</v>
      </c>
      <c r="F18" s="10">
        <f t="shared" si="0"/>
        <v>335</v>
      </c>
      <c r="G18" s="1">
        <f t="shared" si="1"/>
        <v>0.0395789862806582</v>
      </c>
      <c r="H18" s="1"/>
      <c r="I18" s="26">
        <f t="shared" si="2"/>
        <v>492.203690783356</v>
      </c>
      <c r="J18" s="26">
        <f t="shared" si="3"/>
        <v>731.293442862976</v>
      </c>
      <c r="K18" s="26">
        <f t="shared" ref="K18:K39" si="5">K17*EXP(G18)</f>
        <v>1004.1286263342</v>
      </c>
      <c r="L18" s="32">
        <f t="shared" ref="L18:O18" si="6">L17*EXP(0.475359)</f>
        <v>1552.54011930508</v>
      </c>
      <c r="M18" s="32">
        <f t="shared" si="6"/>
        <v>1552.54011930508</v>
      </c>
      <c r="N18" s="32">
        <f t="shared" si="6"/>
        <v>1552.54011930508</v>
      </c>
      <c r="O18" s="32">
        <f t="shared" si="6"/>
        <v>1552.54011930508</v>
      </c>
    </row>
    <row r="19" spans="1:15">
      <c r="A19" s="17" t="s">
        <v>31</v>
      </c>
      <c r="B19" s="18">
        <v>43866</v>
      </c>
      <c r="C19" s="20">
        <v>396</v>
      </c>
      <c r="D19" s="1">
        <v>29</v>
      </c>
      <c r="E19" s="1">
        <v>0</v>
      </c>
      <c r="F19" s="10">
        <f t="shared" si="0"/>
        <v>367</v>
      </c>
      <c r="G19" s="1">
        <f t="shared" si="1"/>
        <v>0.0912313162295039</v>
      </c>
      <c r="H19" s="1"/>
      <c r="I19" s="26">
        <f t="shared" si="2"/>
        <v>539.220162738781</v>
      </c>
      <c r="J19" s="26">
        <f t="shared" si="3"/>
        <v>801.148338897649</v>
      </c>
      <c r="K19" s="26">
        <f t="shared" si="5"/>
        <v>1100.04539064075</v>
      </c>
      <c r="L19" s="26">
        <f t="shared" ref="L19:L39" si="7">L18*EXP(G19)</f>
        <v>1700.8424590596</v>
      </c>
      <c r="M19" s="33">
        <f t="shared" ref="M19:O19" si="8">M18*EXP(0.475359)</f>
        <v>2497.40296075712</v>
      </c>
      <c r="N19" s="33">
        <f t="shared" si="8"/>
        <v>2497.40296075712</v>
      </c>
      <c r="O19" s="33">
        <f t="shared" si="8"/>
        <v>2497.40296075712</v>
      </c>
    </row>
    <row r="20" spans="1:15">
      <c r="A20" s="17" t="s">
        <v>31</v>
      </c>
      <c r="B20" s="18">
        <v>43867</v>
      </c>
      <c r="C20" s="20">
        <v>421</v>
      </c>
      <c r="D20" s="1">
        <v>37</v>
      </c>
      <c r="E20" s="1">
        <v>0</v>
      </c>
      <c r="F20" s="10">
        <f t="shared" si="0"/>
        <v>384</v>
      </c>
      <c r="G20" s="1">
        <f t="shared" si="1"/>
        <v>0.0452807045331565</v>
      </c>
      <c r="H20" s="1"/>
      <c r="I20" s="26">
        <f t="shared" si="2"/>
        <v>564.197663465101</v>
      </c>
      <c r="J20" s="26">
        <f t="shared" si="3"/>
        <v>838.258752416068</v>
      </c>
      <c r="K20" s="26">
        <f t="shared" si="5"/>
        <v>1151.0011716786</v>
      </c>
      <c r="L20" s="26">
        <f t="shared" si="7"/>
        <v>1779.62807705418</v>
      </c>
      <c r="M20" s="26">
        <f t="shared" ref="M20:M39" si="9">M19*EXP(G20)</f>
        <v>2613.0864766505</v>
      </c>
      <c r="N20" s="34">
        <f>N19*EXP(0.475359)</f>
        <v>4017.3013700864</v>
      </c>
      <c r="O20" s="34">
        <f>O19*EXP(0.475359)</f>
        <v>4017.3013700864</v>
      </c>
    </row>
    <row r="21" spans="1:15">
      <c r="A21" s="17" t="s">
        <v>31</v>
      </c>
      <c r="B21" s="18">
        <v>43868</v>
      </c>
      <c r="C21" s="20">
        <v>438</v>
      </c>
      <c r="D21" s="1">
        <v>50</v>
      </c>
      <c r="E21" s="1">
        <v>0</v>
      </c>
      <c r="F21" s="10">
        <f t="shared" si="0"/>
        <v>388</v>
      </c>
      <c r="G21" s="1">
        <f t="shared" si="1"/>
        <v>0.0103627870355467</v>
      </c>
      <c r="H21" s="1"/>
      <c r="I21" s="26">
        <f t="shared" si="2"/>
        <v>570.074722459529</v>
      </c>
      <c r="J21" s="26">
        <f t="shared" si="3"/>
        <v>846.990614420402</v>
      </c>
      <c r="K21" s="26">
        <f t="shared" si="5"/>
        <v>1162.99076721692</v>
      </c>
      <c r="L21" s="26">
        <f t="shared" si="7"/>
        <v>1798.1658695235</v>
      </c>
      <c r="M21" s="26">
        <f t="shared" si="9"/>
        <v>2640.30612744894</v>
      </c>
      <c r="N21" s="26">
        <f t="shared" ref="N21:N39" si="10">N20*EXP(G21)</f>
        <v>4059.14825935814</v>
      </c>
      <c r="O21" s="35">
        <f>O20*EXP(0.475359)</f>
        <v>6462.19715107787</v>
      </c>
    </row>
    <row r="22" spans="1:15">
      <c r="A22" s="17" t="s">
        <v>31</v>
      </c>
      <c r="B22" s="18">
        <v>43869</v>
      </c>
      <c r="C22" s="20">
        <v>448</v>
      </c>
      <c r="D22" s="1">
        <v>71</v>
      </c>
      <c r="E22" s="1">
        <v>0</v>
      </c>
      <c r="F22" s="10">
        <f t="shared" si="0"/>
        <v>377</v>
      </c>
      <c r="G22" s="1">
        <f t="shared" si="1"/>
        <v>-0.0287601521752627</v>
      </c>
      <c r="H22" s="1"/>
      <c r="I22" s="26">
        <f t="shared" si="2"/>
        <v>553.912810224851</v>
      </c>
      <c r="J22" s="26">
        <f t="shared" si="3"/>
        <v>822.977993908484</v>
      </c>
      <c r="K22" s="26">
        <f t="shared" si="5"/>
        <v>1130.01937948654</v>
      </c>
      <c r="L22" s="26">
        <f t="shared" si="7"/>
        <v>1747.18694023288</v>
      </c>
      <c r="M22" s="26">
        <f t="shared" si="9"/>
        <v>2565.45208775322</v>
      </c>
      <c r="N22" s="26">
        <f t="shared" si="10"/>
        <v>3944.06931386087</v>
      </c>
      <c r="O22" s="26">
        <f t="shared" ref="O22:O39" si="11">O21*EXP(G22)</f>
        <v>6278.99053081536</v>
      </c>
    </row>
    <row r="23" spans="1:15">
      <c r="A23" s="17" t="s">
        <v>31</v>
      </c>
      <c r="B23" s="18">
        <v>43870</v>
      </c>
      <c r="C23" s="20">
        <v>464</v>
      </c>
      <c r="D23" s="1">
        <v>79</v>
      </c>
      <c r="E23" s="1">
        <v>0</v>
      </c>
      <c r="F23" s="10">
        <f t="shared" si="0"/>
        <v>385</v>
      </c>
      <c r="G23" s="1">
        <f t="shared" si="1"/>
        <v>0.0209981468397734</v>
      </c>
      <c r="H23" s="1"/>
      <c r="I23" s="26">
        <f t="shared" si="2"/>
        <v>565.666928213707</v>
      </c>
      <c r="J23" s="26">
        <f t="shared" si="3"/>
        <v>840.441717917152</v>
      </c>
      <c r="K23" s="26">
        <f t="shared" si="5"/>
        <v>1153.99857056318</v>
      </c>
      <c r="L23" s="26">
        <f t="shared" si="7"/>
        <v>1784.26252517151</v>
      </c>
      <c r="M23" s="26">
        <f t="shared" si="9"/>
        <v>2619.89138935011</v>
      </c>
      <c r="N23" s="26">
        <f t="shared" si="10"/>
        <v>4027.76309240434</v>
      </c>
      <c r="O23" s="26">
        <f t="shared" si="11"/>
        <v>6412.2317091881</v>
      </c>
    </row>
    <row r="24" spans="1:15">
      <c r="A24" s="17" t="s">
        <v>31</v>
      </c>
      <c r="B24" s="18">
        <v>43871</v>
      </c>
      <c r="C24" s="20">
        <v>474</v>
      </c>
      <c r="D24" s="1">
        <v>100</v>
      </c>
      <c r="E24" s="1">
        <v>0</v>
      </c>
      <c r="F24" s="10">
        <f t="shared" si="0"/>
        <v>374</v>
      </c>
      <c r="G24" s="1">
        <f t="shared" si="1"/>
        <v>-0.0289875368732523</v>
      </c>
      <c r="H24" s="1"/>
      <c r="I24" s="26">
        <f t="shared" si="2"/>
        <v>549.50501597903</v>
      </c>
      <c r="J24" s="26">
        <f t="shared" si="3"/>
        <v>816.429097405233</v>
      </c>
      <c r="K24" s="26">
        <f t="shared" si="5"/>
        <v>1121.0271828328</v>
      </c>
      <c r="L24" s="26">
        <f t="shared" si="7"/>
        <v>1733.2835958809</v>
      </c>
      <c r="M24" s="26">
        <f t="shared" si="9"/>
        <v>2545.03734965439</v>
      </c>
      <c r="N24" s="26">
        <f t="shared" si="10"/>
        <v>3912.68414690707</v>
      </c>
      <c r="O24" s="26">
        <f t="shared" si="11"/>
        <v>6229.02508892558</v>
      </c>
    </row>
    <row r="25" spans="1:15">
      <c r="A25" s="17" t="s">
        <v>31</v>
      </c>
      <c r="B25" s="18">
        <v>43872</v>
      </c>
      <c r="C25" s="20">
        <v>481</v>
      </c>
      <c r="D25" s="1">
        <v>108</v>
      </c>
      <c r="E25" s="1">
        <v>0</v>
      </c>
      <c r="F25" s="10">
        <f t="shared" si="0"/>
        <v>373</v>
      </c>
      <c r="G25" s="1">
        <f t="shared" si="1"/>
        <v>-0.0026773777707164</v>
      </c>
      <c r="H25" s="1"/>
      <c r="I25" s="26">
        <f t="shared" si="2"/>
        <v>548.035751230423</v>
      </c>
      <c r="J25" s="26">
        <f t="shared" si="3"/>
        <v>814.246131904149</v>
      </c>
      <c r="K25" s="26">
        <f t="shared" si="5"/>
        <v>1118.02978394822</v>
      </c>
      <c r="L25" s="26">
        <f t="shared" si="7"/>
        <v>1728.64914776357</v>
      </c>
      <c r="M25" s="26">
        <f t="shared" si="9"/>
        <v>2538.23243695478</v>
      </c>
      <c r="N25" s="26">
        <f t="shared" si="10"/>
        <v>3902.22242458914</v>
      </c>
      <c r="O25" s="26">
        <f t="shared" si="11"/>
        <v>6212.36994162899</v>
      </c>
    </row>
    <row r="26" spans="1:15">
      <c r="A26" s="17" t="s">
        <v>31</v>
      </c>
      <c r="B26" s="18">
        <v>43873</v>
      </c>
      <c r="C26" s="20">
        <v>490</v>
      </c>
      <c r="D26" s="1">
        <v>121</v>
      </c>
      <c r="E26" s="1">
        <v>0</v>
      </c>
      <c r="F26" s="10">
        <f t="shared" si="0"/>
        <v>369</v>
      </c>
      <c r="G26" s="1">
        <f t="shared" si="1"/>
        <v>-0.0107817756032884</v>
      </c>
      <c r="H26" s="1"/>
      <c r="I26" s="26">
        <f t="shared" si="2"/>
        <v>542.158692235995</v>
      </c>
      <c r="J26" s="26">
        <f t="shared" si="3"/>
        <v>805.514269899815</v>
      </c>
      <c r="K26" s="26">
        <f t="shared" si="5"/>
        <v>1106.04018840991</v>
      </c>
      <c r="L26" s="26">
        <f t="shared" si="7"/>
        <v>1710.11135529426</v>
      </c>
      <c r="M26" s="26">
        <f t="shared" si="9"/>
        <v>2511.01278615634</v>
      </c>
      <c r="N26" s="26">
        <f t="shared" si="10"/>
        <v>3860.3755353174</v>
      </c>
      <c r="O26" s="26">
        <f t="shared" si="11"/>
        <v>6145.74935244262</v>
      </c>
    </row>
    <row r="27" spans="1:15">
      <c r="A27" s="17" t="s">
        <v>31</v>
      </c>
      <c r="B27" s="18">
        <v>43874</v>
      </c>
      <c r="C27" s="20">
        <v>496</v>
      </c>
      <c r="D27" s="1">
        <v>141</v>
      </c>
      <c r="E27" s="1">
        <v>0</v>
      </c>
      <c r="F27" s="10">
        <f t="shared" si="0"/>
        <v>355</v>
      </c>
      <c r="G27" s="1">
        <f t="shared" si="1"/>
        <v>-0.0386788545651114</v>
      </c>
      <c r="H27" s="1"/>
      <c r="I27" s="26">
        <f t="shared" si="2"/>
        <v>521.588985755496</v>
      </c>
      <c r="J27" s="26">
        <f t="shared" si="3"/>
        <v>774.952752884646</v>
      </c>
      <c r="K27" s="26">
        <f t="shared" si="5"/>
        <v>1064.07660402579</v>
      </c>
      <c r="L27" s="26">
        <f t="shared" si="7"/>
        <v>1645.22908165166</v>
      </c>
      <c r="M27" s="26">
        <f t="shared" si="9"/>
        <v>2415.74400836179</v>
      </c>
      <c r="N27" s="26">
        <f t="shared" si="10"/>
        <v>3713.91142286634</v>
      </c>
      <c r="O27" s="26">
        <f t="shared" si="11"/>
        <v>5912.57729029032</v>
      </c>
    </row>
    <row r="28" spans="1:15">
      <c r="A28" s="17" t="s">
        <v>31</v>
      </c>
      <c r="B28" s="18">
        <v>43875</v>
      </c>
      <c r="C28" s="20">
        <v>499</v>
      </c>
      <c r="D28" s="1">
        <v>160</v>
      </c>
      <c r="E28" s="1">
        <v>0</v>
      </c>
      <c r="F28" s="10">
        <f t="shared" si="0"/>
        <v>339</v>
      </c>
      <c r="G28" s="1">
        <f t="shared" si="1"/>
        <v>-0.0461176820949656</v>
      </c>
      <c r="H28" s="1"/>
      <c r="I28" s="26">
        <f t="shared" si="2"/>
        <v>498.080749777784</v>
      </c>
      <c r="J28" s="26">
        <f t="shared" si="3"/>
        <v>740.02530486731</v>
      </c>
      <c r="K28" s="26">
        <f t="shared" si="5"/>
        <v>1016.11822187251</v>
      </c>
      <c r="L28" s="26">
        <f t="shared" si="7"/>
        <v>1571.0779117744</v>
      </c>
      <c r="M28" s="26">
        <f t="shared" si="9"/>
        <v>2306.86540516802</v>
      </c>
      <c r="N28" s="26">
        <f t="shared" si="10"/>
        <v>3546.5238657794</v>
      </c>
      <c r="O28" s="26">
        <f t="shared" si="11"/>
        <v>5646.09493354484</v>
      </c>
    </row>
    <row r="29" spans="1:15">
      <c r="A29" s="17" t="s">
        <v>31</v>
      </c>
      <c r="B29" s="18">
        <v>43876</v>
      </c>
      <c r="C29" s="20">
        <v>502</v>
      </c>
      <c r="D29" s="1">
        <v>170</v>
      </c>
      <c r="E29" s="1">
        <v>0</v>
      </c>
      <c r="F29" s="10">
        <f t="shared" si="0"/>
        <v>332</v>
      </c>
      <c r="G29" s="1">
        <f t="shared" si="1"/>
        <v>-0.0208651384639617</v>
      </c>
      <c r="H29" s="1"/>
      <c r="I29" s="26">
        <f t="shared" si="2"/>
        <v>487.795896537535</v>
      </c>
      <c r="J29" s="26">
        <f t="shared" si="3"/>
        <v>724.744546359726</v>
      </c>
      <c r="K29" s="26">
        <f t="shared" si="5"/>
        <v>995.136429680457</v>
      </c>
      <c r="L29" s="26">
        <f t="shared" si="7"/>
        <v>1538.6367749531</v>
      </c>
      <c r="M29" s="26">
        <f t="shared" si="9"/>
        <v>2259.23101627074</v>
      </c>
      <c r="N29" s="26">
        <f t="shared" si="10"/>
        <v>3473.29180955387</v>
      </c>
      <c r="O29" s="26">
        <f t="shared" si="11"/>
        <v>5529.50890246869</v>
      </c>
    </row>
    <row r="30" spans="1:15">
      <c r="A30" s="17" t="s">
        <v>31</v>
      </c>
      <c r="B30" s="18">
        <v>43877</v>
      </c>
      <c r="C30" s="20">
        <v>503</v>
      </c>
      <c r="D30" s="1">
        <v>183</v>
      </c>
      <c r="E30" s="1">
        <v>0</v>
      </c>
      <c r="F30" s="10">
        <f t="shared" si="0"/>
        <v>320</v>
      </c>
      <c r="G30" s="1">
        <f t="shared" si="1"/>
        <v>-0.0368139731227163</v>
      </c>
      <c r="H30" s="1"/>
      <c r="I30" s="26">
        <f t="shared" si="2"/>
        <v>470.16471955425</v>
      </c>
      <c r="J30" s="26">
        <f t="shared" si="3"/>
        <v>698.548960346723</v>
      </c>
      <c r="K30" s="26">
        <f t="shared" si="5"/>
        <v>959.167643065501</v>
      </c>
      <c r="L30" s="26">
        <f t="shared" si="7"/>
        <v>1483.02339754515</v>
      </c>
      <c r="M30" s="26">
        <f t="shared" si="9"/>
        <v>2177.57206387542</v>
      </c>
      <c r="N30" s="26">
        <f t="shared" si="10"/>
        <v>3347.75114173867</v>
      </c>
      <c r="O30" s="26">
        <f t="shared" si="11"/>
        <v>5329.64713490958</v>
      </c>
    </row>
    <row r="31" spans="1:15">
      <c r="A31" s="17" t="s">
        <v>31</v>
      </c>
      <c r="B31" s="18">
        <v>43878</v>
      </c>
      <c r="C31" s="20">
        <v>504</v>
      </c>
      <c r="D31" s="1">
        <v>195</v>
      </c>
      <c r="E31" s="1">
        <v>0</v>
      </c>
      <c r="F31" s="10">
        <f t="shared" si="0"/>
        <v>309</v>
      </c>
      <c r="G31" s="1">
        <f t="shared" si="1"/>
        <v>-0.0349797188960268</v>
      </c>
      <c r="H31" s="1"/>
      <c r="I31" s="26">
        <f t="shared" si="2"/>
        <v>454.002807319573</v>
      </c>
      <c r="J31" s="26">
        <f t="shared" si="3"/>
        <v>674.536339834805</v>
      </c>
      <c r="K31" s="26">
        <f t="shared" si="5"/>
        <v>926.196255335124</v>
      </c>
      <c r="L31" s="26">
        <f t="shared" si="7"/>
        <v>1432.04446825454</v>
      </c>
      <c r="M31" s="26">
        <f t="shared" si="9"/>
        <v>2102.7180241797</v>
      </c>
      <c r="N31" s="26">
        <f t="shared" si="10"/>
        <v>3232.6721962414</v>
      </c>
      <c r="O31" s="26">
        <f t="shared" si="11"/>
        <v>5146.44051464707</v>
      </c>
    </row>
    <row r="32" spans="1:15">
      <c r="A32" s="17" t="s">
        <v>31</v>
      </c>
      <c r="B32" s="18">
        <v>43879</v>
      </c>
      <c r="C32" s="20">
        <v>504</v>
      </c>
      <c r="D32" s="1">
        <v>209</v>
      </c>
      <c r="E32" s="1">
        <v>0</v>
      </c>
      <c r="F32" s="10">
        <f t="shared" si="0"/>
        <v>295</v>
      </c>
      <c r="G32" s="1">
        <f t="shared" si="1"/>
        <v>-0.0463659205579257</v>
      </c>
      <c r="H32" s="1"/>
      <c r="I32" s="26">
        <f t="shared" si="2"/>
        <v>433.433100839074</v>
      </c>
      <c r="J32" s="26">
        <f t="shared" si="3"/>
        <v>643.974822819636</v>
      </c>
      <c r="K32" s="26">
        <f t="shared" si="5"/>
        <v>884.232670951009</v>
      </c>
      <c r="L32" s="26">
        <f t="shared" si="7"/>
        <v>1367.16219461194</v>
      </c>
      <c r="M32" s="26">
        <f t="shared" si="9"/>
        <v>2007.44924638515</v>
      </c>
      <c r="N32" s="26">
        <f t="shared" si="10"/>
        <v>3086.20808379034</v>
      </c>
      <c r="O32" s="26">
        <f t="shared" si="11"/>
        <v>4913.26845249477</v>
      </c>
    </row>
    <row r="33" spans="1:15">
      <c r="A33" s="17" t="s">
        <v>31</v>
      </c>
      <c r="B33" s="18">
        <v>43880</v>
      </c>
      <c r="C33" s="20">
        <v>504</v>
      </c>
      <c r="D33" s="1">
        <v>229</v>
      </c>
      <c r="E33" s="1">
        <v>0</v>
      </c>
      <c r="F33" s="10">
        <f t="shared" si="0"/>
        <v>275</v>
      </c>
      <c r="G33" s="1">
        <f t="shared" si="1"/>
        <v>-0.0702042586732486</v>
      </c>
      <c r="H33" s="1"/>
      <c r="I33" s="26">
        <f t="shared" si="2"/>
        <v>404.047805866934</v>
      </c>
      <c r="J33" s="26">
        <f t="shared" si="3"/>
        <v>600.315512797965</v>
      </c>
      <c r="K33" s="26">
        <f t="shared" si="5"/>
        <v>824.284693259415</v>
      </c>
      <c r="L33" s="26">
        <f t="shared" si="7"/>
        <v>1274.47323226537</v>
      </c>
      <c r="M33" s="26">
        <f t="shared" si="9"/>
        <v>1871.35099239294</v>
      </c>
      <c r="N33" s="26">
        <f t="shared" si="10"/>
        <v>2876.97363743167</v>
      </c>
      <c r="O33" s="26">
        <f t="shared" si="11"/>
        <v>4580.16550656292</v>
      </c>
    </row>
    <row r="34" spans="1:15">
      <c r="A34" s="17" t="s">
        <v>31</v>
      </c>
      <c r="B34" s="18">
        <v>43881</v>
      </c>
      <c r="C34" s="20">
        <v>504</v>
      </c>
      <c r="D34" s="1">
        <v>246</v>
      </c>
      <c r="E34" s="1">
        <v>1</v>
      </c>
      <c r="F34" s="10">
        <f t="shared" si="0"/>
        <v>257</v>
      </c>
      <c r="G34" s="1">
        <f t="shared" si="1"/>
        <v>-0.0676950127713515</v>
      </c>
      <c r="H34" s="1"/>
      <c r="I34" s="26">
        <f t="shared" si="2"/>
        <v>377.601040392007</v>
      </c>
      <c r="J34" s="26">
        <f t="shared" si="3"/>
        <v>561.022133778462</v>
      </c>
      <c r="K34" s="26">
        <f t="shared" si="5"/>
        <v>770.33151333698</v>
      </c>
      <c r="L34" s="26">
        <f t="shared" si="7"/>
        <v>1191.05316615345</v>
      </c>
      <c r="M34" s="26">
        <f t="shared" si="9"/>
        <v>1748.86256379994</v>
      </c>
      <c r="N34" s="26">
        <f t="shared" si="10"/>
        <v>2688.66263570887</v>
      </c>
      <c r="O34" s="26">
        <f t="shared" si="11"/>
        <v>4280.37285522426</v>
      </c>
    </row>
    <row r="35" spans="1:15">
      <c r="A35" s="17" t="s">
        <v>31</v>
      </c>
      <c r="B35" s="18">
        <v>43882</v>
      </c>
      <c r="C35" s="20">
        <v>504</v>
      </c>
      <c r="D35" s="1">
        <v>269</v>
      </c>
      <c r="E35" s="1">
        <v>1</v>
      </c>
      <c r="F35" s="10">
        <f t="shared" si="0"/>
        <v>234</v>
      </c>
      <c r="G35" s="1">
        <f t="shared" si="1"/>
        <v>-0.0937549695375184</v>
      </c>
      <c r="H35" s="1"/>
      <c r="I35" s="26">
        <f t="shared" si="2"/>
        <v>343.807951174045</v>
      </c>
      <c r="J35" s="26">
        <f t="shared" si="3"/>
        <v>510.813927253542</v>
      </c>
      <c r="K35" s="26">
        <f t="shared" si="5"/>
        <v>701.391338991647</v>
      </c>
      <c r="L35" s="26">
        <f t="shared" si="7"/>
        <v>1084.46085945489</v>
      </c>
      <c r="M35" s="26">
        <f t="shared" si="9"/>
        <v>1592.3495717089</v>
      </c>
      <c r="N35" s="26">
        <f t="shared" si="10"/>
        <v>2448.0430223964</v>
      </c>
      <c r="O35" s="26">
        <f t="shared" si="11"/>
        <v>3897.30446740263</v>
      </c>
    </row>
    <row r="36" spans="1:15">
      <c r="A36" s="17" t="s">
        <v>31</v>
      </c>
      <c r="B36" s="18">
        <v>43883</v>
      </c>
      <c r="C36" s="20">
        <v>504</v>
      </c>
      <c r="D36" s="1">
        <v>281</v>
      </c>
      <c r="E36" s="1">
        <v>1</v>
      </c>
      <c r="F36" s="10">
        <f t="shared" si="0"/>
        <v>222</v>
      </c>
      <c r="G36" s="1">
        <f t="shared" si="1"/>
        <v>-0.052643733485422</v>
      </c>
      <c r="H36" s="1"/>
      <c r="I36" s="26">
        <f t="shared" si="2"/>
        <v>326.176774190761</v>
      </c>
      <c r="J36" s="26">
        <f t="shared" si="3"/>
        <v>484.618341240539</v>
      </c>
      <c r="K36" s="26">
        <f t="shared" si="5"/>
        <v>665.422552376691</v>
      </c>
      <c r="L36" s="26">
        <f t="shared" si="7"/>
        <v>1028.84748204695</v>
      </c>
      <c r="M36" s="26">
        <f t="shared" si="9"/>
        <v>1510.69061931357</v>
      </c>
      <c r="N36" s="26">
        <f t="shared" si="10"/>
        <v>2322.5023545812</v>
      </c>
      <c r="O36" s="26">
        <f t="shared" si="11"/>
        <v>3697.44269984352</v>
      </c>
    </row>
    <row r="37" spans="1:15">
      <c r="A37" s="17" t="s">
        <v>31</v>
      </c>
      <c r="B37" s="18">
        <v>43884</v>
      </c>
      <c r="C37" s="20">
        <v>504</v>
      </c>
      <c r="D37" s="1">
        <v>293</v>
      </c>
      <c r="E37" s="1">
        <v>1</v>
      </c>
      <c r="F37" s="10">
        <f t="shared" si="0"/>
        <v>210</v>
      </c>
      <c r="G37" s="1">
        <f t="shared" si="1"/>
        <v>-0.0555698511548108</v>
      </c>
      <c r="H37" s="1"/>
      <c r="I37" s="26">
        <f t="shared" si="2"/>
        <v>308.545597207477</v>
      </c>
      <c r="J37" s="26">
        <f t="shared" si="3"/>
        <v>458.422755227537</v>
      </c>
      <c r="K37" s="26">
        <f t="shared" si="5"/>
        <v>629.453765761735</v>
      </c>
      <c r="L37" s="26">
        <f t="shared" si="7"/>
        <v>973.234104639007</v>
      </c>
      <c r="M37" s="26">
        <f t="shared" si="9"/>
        <v>1429.03166691824</v>
      </c>
      <c r="N37" s="26">
        <f t="shared" si="10"/>
        <v>2196.961686766</v>
      </c>
      <c r="O37" s="26">
        <f t="shared" si="11"/>
        <v>3497.58093228441</v>
      </c>
    </row>
    <row r="38" spans="1:15">
      <c r="A38" s="17" t="s">
        <v>31</v>
      </c>
      <c r="B38" s="18">
        <v>43885</v>
      </c>
      <c r="C38" s="20">
        <v>504</v>
      </c>
      <c r="D38" s="1">
        <v>307</v>
      </c>
      <c r="E38" s="1">
        <v>1</v>
      </c>
      <c r="F38" s="10">
        <f t="shared" si="0"/>
        <v>196</v>
      </c>
      <c r="G38" s="1">
        <f t="shared" si="1"/>
        <v>-0.0689928714869514</v>
      </c>
      <c r="H38" s="1"/>
      <c r="I38" s="26">
        <f t="shared" si="2"/>
        <v>287.975890726978</v>
      </c>
      <c r="J38" s="26">
        <f t="shared" si="3"/>
        <v>427.861238212368</v>
      </c>
      <c r="K38" s="26">
        <f t="shared" si="5"/>
        <v>587.490181377619</v>
      </c>
      <c r="L38" s="26">
        <f t="shared" si="7"/>
        <v>908.351830996407</v>
      </c>
      <c r="M38" s="26">
        <f t="shared" si="9"/>
        <v>1333.76288912369</v>
      </c>
      <c r="N38" s="26">
        <f t="shared" si="10"/>
        <v>2050.49757431493</v>
      </c>
      <c r="O38" s="26">
        <f t="shared" si="11"/>
        <v>3264.40887013212</v>
      </c>
    </row>
    <row r="39" spans="1:15">
      <c r="A39" s="1"/>
      <c r="B39" s="1"/>
      <c r="C39" s="1"/>
      <c r="D39" s="1"/>
      <c r="E39" s="1"/>
      <c r="F39" s="10"/>
      <c r="G39" s="1"/>
      <c r="H39" s="1"/>
      <c r="I39" s="26">
        <f t="shared" si="2"/>
        <v>287.975890726978</v>
      </c>
      <c r="J39" s="26">
        <f t="shared" si="3"/>
        <v>427.861238212368</v>
      </c>
      <c r="K39" s="26">
        <f t="shared" si="5"/>
        <v>587.490181377619</v>
      </c>
      <c r="L39" s="26">
        <f t="shared" si="7"/>
        <v>908.351830996407</v>
      </c>
      <c r="M39" s="26">
        <f t="shared" si="9"/>
        <v>1333.76288912369</v>
      </c>
      <c r="N39" s="26">
        <f t="shared" si="10"/>
        <v>2050.49757431493</v>
      </c>
      <c r="O39" s="26">
        <f t="shared" si="11"/>
        <v>3264.40887013212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workbookViewId="0">
      <selection activeCell="O6" sqref="O6"/>
    </sheetView>
  </sheetViews>
  <sheetFormatPr defaultColWidth="9" defaultRowHeight="13.5"/>
  <cols>
    <col min="5" max="5" width="12.625"/>
    <col min="9" max="9" width="10.25" customWidth="1"/>
  </cols>
  <sheetData>
    <row r="1" spans="1:22">
      <c r="A1" s="1" t="s">
        <v>14</v>
      </c>
      <c r="B1" s="1" t="s">
        <v>15</v>
      </c>
      <c r="C1" s="1" t="s">
        <v>32</v>
      </c>
      <c r="D1" s="1" t="s">
        <v>33</v>
      </c>
      <c r="E1" s="1" t="s">
        <v>33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34</v>
      </c>
      <c r="N1" s="1" t="s">
        <v>32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>
      <c r="A2" s="3">
        <v>37</v>
      </c>
      <c r="B2" s="2">
        <v>43849</v>
      </c>
      <c r="C2" s="3">
        <v>1</v>
      </c>
      <c r="D2" s="3"/>
      <c r="E2" s="1">
        <f>LN(C6/C2)/4</f>
        <v>0.641237339365384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/>
      <c r="N2" s="3">
        <v>1</v>
      </c>
      <c r="O2" s="2">
        <v>43849</v>
      </c>
      <c r="P2" s="10">
        <f t="shared" ref="P2:V2" si="0">F2-$N2</f>
        <v>0</v>
      </c>
      <c r="Q2" s="10">
        <f t="shared" si="0"/>
        <v>0</v>
      </c>
      <c r="R2" s="10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0</v>
      </c>
      <c r="V2" s="10">
        <f t="shared" si="0"/>
        <v>0</v>
      </c>
    </row>
    <row r="3" spans="1:22">
      <c r="A3" s="3">
        <v>36</v>
      </c>
      <c r="B3" s="2">
        <v>43850</v>
      </c>
      <c r="C3" s="3">
        <v>9</v>
      </c>
      <c r="D3" s="3">
        <v>2.19722457733622</v>
      </c>
      <c r="E3" s="1"/>
      <c r="F3" s="3">
        <v>9</v>
      </c>
      <c r="G3" s="3">
        <v>9</v>
      </c>
      <c r="H3" s="3">
        <v>9</v>
      </c>
      <c r="I3" s="3">
        <v>9</v>
      </c>
      <c r="J3" s="3">
        <v>9</v>
      </c>
      <c r="K3" s="3">
        <v>9</v>
      </c>
      <c r="L3" s="3">
        <v>9</v>
      </c>
      <c r="M3" s="3"/>
      <c r="N3" s="3">
        <v>9</v>
      </c>
      <c r="O3" s="2">
        <v>43850</v>
      </c>
      <c r="P3" s="10">
        <f t="shared" ref="P3:V3" si="1">F3-$N3</f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</row>
    <row r="4" spans="1:22">
      <c r="A4" s="3">
        <v>35</v>
      </c>
      <c r="B4" s="2">
        <v>43851</v>
      </c>
      <c r="C4" s="3">
        <v>14</v>
      </c>
      <c r="D4" s="3">
        <v>0.441832752279039</v>
      </c>
      <c r="E4" s="1"/>
      <c r="F4" s="3">
        <v>14</v>
      </c>
      <c r="G4" s="3">
        <v>14</v>
      </c>
      <c r="H4" s="3">
        <v>14</v>
      </c>
      <c r="I4" s="3">
        <v>14</v>
      </c>
      <c r="J4" s="3">
        <v>14</v>
      </c>
      <c r="K4" s="3">
        <v>14</v>
      </c>
      <c r="L4" s="3">
        <v>14</v>
      </c>
      <c r="M4" s="3"/>
      <c r="N4" s="3">
        <v>14</v>
      </c>
      <c r="O4" s="2">
        <v>43851</v>
      </c>
      <c r="P4" s="10">
        <f t="shared" ref="P4:V4" si="2">F4-$N4</f>
        <v>0</v>
      </c>
      <c r="Q4" s="10">
        <f t="shared" si="2"/>
        <v>0</v>
      </c>
      <c r="R4" s="10">
        <f t="shared" si="2"/>
        <v>0</v>
      </c>
      <c r="S4" s="10">
        <f t="shared" si="2"/>
        <v>0</v>
      </c>
      <c r="T4" s="10">
        <f t="shared" si="2"/>
        <v>0</v>
      </c>
      <c r="U4" s="10">
        <f t="shared" si="2"/>
        <v>0</v>
      </c>
      <c r="V4" s="10">
        <f t="shared" si="2"/>
        <v>0</v>
      </c>
    </row>
    <row r="5" spans="1:22">
      <c r="A5" s="3">
        <v>34</v>
      </c>
      <c r="B5" s="2">
        <v>43852</v>
      </c>
      <c r="C5" s="3">
        <v>15</v>
      </c>
      <c r="D5" s="3">
        <v>0.0689928714869514</v>
      </c>
      <c r="E5" s="1"/>
      <c r="F5" s="3">
        <v>15</v>
      </c>
      <c r="G5" s="3">
        <v>15</v>
      </c>
      <c r="H5" s="3">
        <v>15</v>
      </c>
      <c r="I5" s="3">
        <v>15</v>
      </c>
      <c r="J5" s="3">
        <v>15</v>
      </c>
      <c r="K5" s="3">
        <v>15</v>
      </c>
      <c r="L5" s="3">
        <v>15</v>
      </c>
      <c r="M5" s="3"/>
      <c r="N5" s="3">
        <v>15</v>
      </c>
      <c r="O5" s="2">
        <v>43852</v>
      </c>
      <c r="P5" s="10">
        <f t="shared" ref="P5:V5" si="3">F5-$N5</f>
        <v>0</v>
      </c>
      <c r="Q5" s="10">
        <f t="shared" si="3"/>
        <v>0</v>
      </c>
      <c r="R5" s="10">
        <f t="shared" si="3"/>
        <v>0</v>
      </c>
      <c r="S5" s="10">
        <f t="shared" si="3"/>
        <v>0</v>
      </c>
      <c r="T5" s="10">
        <f t="shared" si="3"/>
        <v>0</v>
      </c>
      <c r="U5" s="10">
        <f t="shared" si="3"/>
        <v>0</v>
      </c>
      <c r="V5" s="10">
        <f t="shared" si="3"/>
        <v>0</v>
      </c>
    </row>
    <row r="6" spans="1:22">
      <c r="A6" s="3">
        <v>33</v>
      </c>
      <c r="B6" s="2">
        <v>43853</v>
      </c>
      <c r="C6" s="3">
        <v>13</v>
      </c>
      <c r="D6" s="3">
        <v>-0.143100843640673</v>
      </c>
      <c r="E6" s="1">
        <v>0.64</v>
      </c>
      <c r="F6" s="3">
        <v>13</v>
      </c>
      <c r="G6" s="3">
        <v>13</v>
      </c>
      <c r="H6" s="3">
        <v>13</v>
      </c>
      <c r="I6" s="3">
        <v>13</v>
      </c>
      <c r="J6" s="3">
        <v>13</v>
      </c>
      <c r="K6" s="3">
        <v>13</v>
      </c>
      <c r="L6" s="3">
        <v>13</v>
      </c>
      <c r="M6" s="3"/>
      <c r="N6" s="3">
        <v>13</v>
      </c>
      <c r="O6" s="2">
        <v>43853</v>
      </c>
      <c r="P6" s="10">
        <f t="shared" ref="P6:V6" si="4">F6-$N6</f>
        <v>0</v>
      </c>
      <c r="Q6" s="10">
        <f t="shared" si="4"/>
        <v>0</v>
      </c>
      <c r="R6" s="10">
        <f t="shared" si="4"/>
        <v>0</v>
      </c>
      <c r="S6" s="10">
        <f t="shared" si="4"/>
        <v>0</v>
      </c>
      <c r="T6" s="10">
        <f t="shared" si="4"/>
        <v>0</v>
      </c>
      <c r="U6" s="10">
        <f t="shared" si="4"/>
        <v>0</v>
      </c>
      <c r="V6" s="10">
        <f t="shared" si="4"/>
        <v>0</v>
      </c>
    </row>
    <row r="7" spans="1:22">
      <c r="A7" s="3">
        <v>32</v>
      </c>
      <c r="B7" s="2">
        <v>43854</v>
      </c>
      <c r="C7" s="3">
        <v>18</v>
      </c>
      <c r="D7" s="3">
        <v>0.325422400434628</v>
      </c>
      <c r="E7" s="1">
        <v>0.64</v>
      </c>
      <c r="F7" s="9">
        <f t="shared" ref="F7:F38" si="5">F6*EXP(E7)</f>
        <v>24.6542514309644</v>
      </c>
      <c r="G7" s="9">
        <f t="shared" ref="G7:G38" si="6">G6*EXP(E7)</f>
        <v>24.6542514309644</v>
      </c>
      <c r="H7" s="9">
        <f t="shared" ref="H7:L7" si="7">H6*EXP(0.64)</f>
        <v>24.6542514309644</v>
      </c>
      <c r="I7" s="9">
        <f t="shared" si="7"/>
        <v>24.6542514309644</v>
      </c>
      <c r="J7" s="9">
        <f t="shared" si="7"/>
        <v>24.6542514309644</v>
      </c>
      <c r="K7" s="9">
        <f t="shared" si="7"/>
        <v>24.6542514309644</v>
      </c>
      <c r="L7" s="9">
        <f t="shared" si="7"/>
        <v>24.6542514309644</v>
      </c>
      <c r="M7" s="3"/>
      <c r="N7" s="3">
        <v>18</v>
      </c>
      <c r="O7" s="2">
        <v>43854</v>
      </c>
      <c r="P7" s="10">
        <f t="shared" ref="P7:V7" si="8">F7-$N7</f>
        <v>6.65425143096437</v>
      </c>
      <c r="Q7" s="10">
        <f t="shared" si="8"/>
        <v>6.65425143096437</v>
      </c>
      <c r="R7" s="10">
        <f t="shared" si="8"/>
        <v>6.65425143096437</v>
      </c>
      <c r="S7" s="10">
        <f t="shared" si="8"/>
        <v>6.65425143096437</v>
      </c>
      <c r="T7" s="10">
        <f t="shared" si="8"/>
        <v>6.65425143096437</v>
      </c>
      <c r="U7" s="10">
        <f t="shared" si="8"/>
        <v>6.65425143096437</v>
      </c>
      <c r="V7" s="10">
        <f t="shared" si="8"/>
        <v>6.65425143096437</v>
      </c>
    </row>
    <row r="8" spans="1:22">
      <c r="A8" s="3">
        <v>31</v>
      </c>
      <c r="B8" s="2">
        <v>43855</v>
      </c>
      <c r="C8" s="3">
        <v>25</v>
      </c>
      <c r="D8" s="3">
        <v>0.328504066972036</v>
      </c>
      <c r="E8" s="1">
        <v>0.328504066972036</v>
      </c>
      <c r="F8" s="10">
        <f t="shared" si="5"/>
        <v>34.2420158763394</v>
      </c>
      <c r="G8" s="11">
        <f>G7*EXP(E7)</f>
        <v>46.7563164324007</v>
      </c>
      <c r="H8" s="11">
        <f t="shared" ref="H8:L8" si="9">H7*EXP(0.64)</f>
        <v>46.7563164324007</v>
      </c>
      <c r="I8" s="11">
        <f t="shared" si="9"/>
        <v>46.7563164324007</v>
      </c>
      <c r="J8" s="11">
        <f t="shared" si="9"/>
        <v>46.7563164324007</v>
      </c>
      <c r="K8" s="11">
        <f t="shared" si="9"/>
        <v>46.7563164324007</v>
      </c>
      <c r="L8" s="11">
        <f t="shared" si="9"/>
        <v>46.7563164324007</v>
      </c>
      <c r="M8" s="3"/>
      <c r="N8" s="3">
        <v>25</v>
      </c>
      <c r="O8" s="2">
        <v>43855</v>
      </c>
      <c r="P8" s="10">
        <f t="shared" ref="P8:V8" si="10">F8-$N8</f>
        <v>9.2420158763394</v>
      </c>
      <c r="Q8" s="10">
        <f t="shared" si="10"/>
        <v>21.7563164324007</v>
      </c>
      <c r="R8" s="10">
        <f t="shared" si="10"/>
        <v>21.7563164324007</v>
      </c>
      <c r="S8" s="10">
        <f t="shared" si="10"/>
        <v>21.7563164324007</v>
      </c>
      <c r="T8" s="10">
        <f t="shared" si="10"/>
        <v>21.7563164324007</v>
      </c>
      <c r="U8" s="10">
        <f t="shared" si="10"/>
        <v>21.7563164324007</v>
      </c>
      <c r="V8" s="10">
        <f t="shared" si="10"/>
        <v>21.7563164324007</v>
      </c>
    </row>
    <row r="9" spans="1:22">
      <c r="A9" s="3">
        <v>30</v>
      </c>
      <c r="B9" s="2">
        <v>43856</v>
      </c>
      <c r="C9" s="3">
        <v>34</v>
      </c>
      <c r="D9" s="3">
        <v>0.307484699747961</v>
      </c>
      <c r="E9" s="1">
        <v>0.307484699747961</v>
      </c>
      <c r="F9" s="10">
        <f t="shared" si="5"/>
        <v>46.5691415918216</v>
      </c>
      <c r="G9" s="10">
        <f t="shared" si="6"/>
        <v>63.5885903480649</v>
      </c>
      <c r="H9" s="12">
        <f t="shared" ref="H9:L9" si="11">H8*EXP(0.64)</f>
        <v>88.6724601007798</v>
      </c>
      <c r="I9" s="12">
        <f t="shared" si="11"/>
        <v>88.6724601007798</v>
      </c>
      <c r="J9" s="12">
        <f t="shared" si="11"/>
        <v>88.6724601007798</v>
      </c>
      <c r="K9" s="12">
        <f t="shared" si="11"/>
        <v>88.6724601007798</v>
      </c>
      <c r="L9" s="12">
        <f t="shared" si="11"/>
        <v>88.6724601007798</v>
      </c>
      <c r="M9" s="3"/>
      <c r="N9" s="3">
        <v>34</v>
      </c>
      <c r="O9" s="2">
        <v>43856</v>
      </c>
      <c r="P9" s="10">
        <f t="shared" ref="P9:V9" si="12">F9-$N9</f>
        <v>12.5691415918216</v>
      </c>
      <c r="Q9" s="10">
        <f t="shared" si="12"/>
        <v>29.5885903480649</v>
      </c>
      <c r="R9" s="10">
        <f t="shared" si="12"/>
        <v>54.6724601007798</v>
      </c>
      <c r="S9" s="10">
        <f t="shared" si="12"/>
        <v>54.6724601007798</v>
      </c>
      <c r="T9" s="10">
        <f t="shared" si="12"/>
        <v>54.6724601007798</v>
      </c>
      <c r="U9" s="10">
        <f t="shared" si="12"/>
        <v>54.6724601007798</v>
      </c>
      <c r="V9" s="10">
        <f t="shared" si="12"/>
        <v>54.6724601007798</v>
      </c>
    </row>
    <row r="10" spans="1:22">
      <c r="A10" s="3">
        <v>29</v>
      </c>
      <c r="B10" s="2">
        <v>43857</v>
      </c>
      <c r="C10" s="3">
        <v>45</v>
      </c>
      <c r="D10" s="3">
        <v>0.280301965154158</v>
      </c>
      <c r="E10" s="1">
        <v>0.280301965154158</v>
      </c>
      <c r="F10" s="10">
        <f t="shared" si="5"/>
        <v>61.6356285774109</v>
      </c>
      <c r="G10" s="10">
        <f t="shared" si="6"/>
        <v>84.1613695783212</v>
      </c>
      <c r="H10" s="10">
        <f t="shared" ref="H10:H38" si="13">H9*EXP(E10)</f>
        <v>117.360608956914</v>
      </c>
      <c r="I10" s="13">
        <f t="shared" ref="I10:L10" si="14">I9*EXP(0.64)</f>
        <v>168.16562510206</v>
      </c>
      <c r="J10" s="13">
        <f t="shared" si="14"/>
        <v>168.16562510206</v>
      </c>
      <c r="K10" s="13">
        <f t="shared" si="14"/>
        <v>168.16562510206</v>
      </c>
      <c r="L10" s="13">
        <f t="shared" si="14"/>
        <v>168.16562510206</v>
      </c>
      <c r="M10" s="3"/>
      <c r="N10" s="3">
        <v>45</v>
      </c>
      <c r="O10" s="2">
        <v>43857</v>
      </c>
      <c r="P10" s="10">
        <f t="shared" ref="P10:V10" si="15">F10-$N10</f>
        <v>16.6356285774109</v>
      </c>
      <c r="Q10" s="10">
        <f t="shared" si="15"/>
        <v>39.1613695783212</v>
      </c>
      <c r="R10" s="10">
        <f t="shared" si="15"/>
        <v>72.3606089569144</v>
      </c>
      <c r="S10" s="10">
        <f t="shared" si="15"/>
        <v>123.16562510206</v>
      </c>
      <c r="T10" s="10">
        <f t="shared" si="15"/>
        <v>123.16562510206</v>
      </c>
      <c r="U10" s="10">
        <f t="shared" si="15"/>
        <v>123.16562510206</v>
      </c>
      <c r="V10" s="10">
        <f t="shared" si="15"/>
        <v>123.16562510206</v>
      </c>
    </row>
    <row r="11" spans="1:22">
      <c r="A11" s="3">
        <v>28</v>
      </c>
      <c r="B11" s="2">
        <v>43858</v>
      </c>
      <c r="C11" s="3">
        <v>59</v>
      </c>
      <c r="D11" s="3">
        <v>0.2708749541354</v>
      </c>
      <c r="E11" s="1">
        <v>0.2708749541354</v>
      </c>
      <c r="F11" s="10">
        <f t="shared" si="5"/>
        <v>80.811157468161</v>
      </c>
      <c r="G11" s="10">
        <f t="shared" si="6"/>
        <v>110.344906780466</v>
      </c>
      <c r="H11" s="10">
        <f t="shared" si="13"/>
        <v>153.872798410177</v>
      </c>
      <c r="I11" s="10">
        <f t="shared" ref="I11:I38" si="16">I10*EXP(E11)</f>
        <v>220.483819578257</v>
      </c>
      <c r="J11" s="14">
        <f t="shared" ref="J11:L11" si="17">J10*EXP(0.64)</f>
        <v>318.922892562422</v>
      </c>
      <c r="K11" s="14">
        <f t="shared" si="17"/>
        <v>318.922892562422</v>
      </c>
      <c r="L11" s="14">
        <f t="shared" si="17"/>
        <v>318.922892562422</v>
      </c>
      <c r="M11" s="3"/>
      <c r="N11" s="3">
        <v>59</v>
      </c>
      <c r="O11" s="2">
        <v>43858</v>
      </c>
      <c r="P11" s="10">
        <f t="shared" ref="P11:V11" si="18">F11-$N11</f>
        <v>21.811157468161</v>
      </c>
      <c r="Q11" s="10">
        <f t="shared" si="18"/>
        <v>51.3449067804656</v>
      </c>
      <c r="R11" s="10">
        <f t="shared" si="18"/>
        <v>94.8727984101767</v>
      </c>
      <c r="S11" s="10">
        <f t="shared" si="18"/>
        <v>161.483819578257</v>
      </c>
      <c r="T11" s="10">
        <f t="shared" si="18"/>
        <v>259.922892562422</v>
      </c>
      <c r="U11" s="10">
        <f t="shared" si="18"/>
        <v>259.922892562422</v>
      </c>
      <c r="V11" s="10">
        <f t="shared" si="18"/>
        <v>259.922892562422</v>
      </c>
    </row>
    <row r="12" spans="1:22">
      <c r="A12" s="3">
        <v>27</v>
      </c>
      <c r="B12" s="2">
        <v>43859</v>
      </c>
      <c r="C12" s="3">
        <v>82</v>
      </c>
      <c r="D12" s="3">
        <v>0.329181803358534</v>
      </c>
      <c r="E12" s="1">
        <v>0.329181803358534</v>
      </c>
      <c r="F12" s="10">
        <f t="shared" si="5"/>
        <v>112.313812074393</v>
      </c>
      <c r="G12" s="10">
        <f t="shared" si="6"/>
        <v>153.360717898274</v>
      </c>
      <c r="H12" s="10">
        <f t="shared" si="13"/>
        <v>213.857109654822</v>
      </c>
      <c r="I12" s="10">
        <f t="shared" si="16"/>
        <v>306.435139074865</v>
      </c>
      <c r="J12" s="10">
        <f t="shared" ref="J12:J38" si="19">J11*EXP(E12)</f>
        <v>443.248765934213</v>
      </c>
      <c r="K12" s="15">
        <f>K11*EXP(0.64)</f>
        <v>604.83116771726</v>
      </c>
      <c r="L12" s="15">
        <f>L11*EXP(0.64)</f>
        <v>604.83116771726</v>
      </c>
      <c r="M12" s="3"/>
      <c r="N12" s="3">
        <v>82</v>
      </c>
      <c r="O12" s="2">
        <v>43859</v>
      </c>
      <c r="P12" s="10">
        <f t="shared" ref="P12:V12" si="20">F12-$N12</f>
        <v>30.3138120743933</v>
      </c>
      <c r="Q12" s="10">
        <f t="shared" si="20"/>
        <v>71.3607178982743</v>
      </c>
      <c r="R12" s="10">
        <f t="shared" si="20"/>
        <v>131.857109654822</v>
      </c>
      <c r="S12" s="10">
        <f t="shared" si="20"/>
        <v>224.435139074865</v>
      </c>
      <c r="T12" s="10">
        <f t="shared" si="20"/>
        <v>361.248765934213</v>
      </c>
      <c r="U12" s="10">
        <f t="shared" si="20"/>
        <v>522.83116771726</v>
      </c>
      <c r="V12" s="10">
        <f t="shared" si="20"/>
        <v>522.83116771726</v>
      </c>
    </row>
    <row r="13" spans="1:22">
      <c r="A13" s="3">
        <v>26</v>
      </c>
      <c r="B13" s="2">
        <v>43860</v>
      </c>
      <c r="C13" s="3">
        <v>106</v>
      </c>
      <c r="D13" s="3">
        <v>0.256719846847814</v>
      </c>
      <c r="E13" s="1">
        <v>0.256719846847814</v>
      </c>
      <c r="F13" s="10">
        <f t="shared" si="5"/>
        <v>145.186147315679</v>
      </c>
      <c r="G13" s="10">
        <f t="shared" si="6"/>
        <v>198.246781673379</v>
      </c>
      <c r="H13" s="10">
        <f t="shared" si="13"/>
        <v>276.449434431843</v>
      </c>
      <c r="I13" s="10">
        <f t="shared" si="16"/>
        <v>396.123472462631</v>
      </c>
      <c r="J13" s="10">
        <f t="shared" si="19"/>
        <v>572.9801120613</v>
      </c>
      <c r="K13" s="10">
        <f t="shared" ref="K13:K38" si="21">K12*EXP($E13)</f>
        <v>781.854924122312</v>
      </c>
      <c r="L13" s="9">
        <f>L12*EXP(0.64)</f>
        <v>1147.05074478347</v>
      </c>
      <c r="M13" s="3"/>
      <c r="N13" s="3">
        <v>106</v>
      </c>
      <c r="O13" s="2">
        <v>43860</v>
      </c>
      <c r="P13" s="10">
        <f t="shared" ref="P13:V13" si="22">F13-$N13</f>
        <v>39.1861473156792</v>
      </c>
      <c r="Q13" s="10">
        <f t="shared" si="22"/>
        <v>92.246781673379</v>
      </c>
      <c r="R13" s="10">
        <f t="shared" si="22"/>
        <v>170.449434431843</v>
      </c>
      <c r="S13" s="10">
        <f t="shared" si="22"/>
        <v>290.123472462631</v>
      </c>
      <c r="T13" s="10">
        <f t="shared" si="22"/>
        <v>466.9801120613</v>
      </c>
      <c r="U13" s="10">
        <f t="shared" si="22"/>
        <v>675.854924122312</v>
      </c>
      <c r="V13" s="10">
        <f t="shared" si="22"/>
        <v>1041.05074478347</v>
      </c>
    </row>
    <row r="14" spans="1:22">
      <c r="A14" s="3">
        <v>25</v>
      </c>
      <c r="B14" s="2">
        <v>43861</v>
      </c>
      <c r="C14" s="3">
        <v>166</v>
      </c>
      <c r="D14" s="3">
        <v>0.448548694244476</v>
      </c>
      <c r="E14" s="1">
        <v>0.448548694244476</v>
      </c>
      <c r="F14" s="10">
        <f t="shared" si="5"/>
        <v>227.366985418894</v>
      </c>
      <c r="G14" s="10">
        <f t="shared" si="6"/>
        <v>310.461941111141</v>
      </c>
      <c r="H14" s="10">
        <f t="shared" si="13"/>
        <v>432.930246374396</v>
      </c>
      <c r="I14" s="10">
        <f t="shared" si="16"/>
        <v>620.344305932044</v>
      </c>
      <c r="J14" s="10">
        <f t="shared" si="19"/>
        <v>897.308477379017</v>
      </c>
      <c r="K14" s="10">
        <f t="shared" si="21"/>
        <v>1224.41431513494</v>
      </c>
      <c r="L14" s="10">
        <f t="shared" ref="L14:L38" si="23">L13*EXP($E14)</f>
        <v>1796.32475126468</v>
      </c>
      <c r="M14" s="10"/>
      <c r="N14" s="3">
        <v>166</v>
      </c>
      <c r="O14" s="2">
        <v>43861</v>
      </c>
      <c r="P14" s="10">
        <f t="shared" ref="P14:V14" si="24">F14-$N14</f>
        <v>61.3669854188938</v>
      </c>
      <c r="Q14" s="10">
        <f t="shared" si="24"/>
        <v>144.461941111141</v>
      </c>
      <c r="R14" s="10">
        <f t="shared" si="24"/>
        <v>266.930246374396</v>
      </c>
      <c r="S14" s="10">
        <f t="shared" si="24"/>
        <v>454.344305932044</v>
      </c>
      <c r="T14" s="10">
        <f t="shared" si="24"/>
        <v>731.308477379017</v>
      </c>
      <c r="U14" s="10">
        <f t="shared" si="24"/>
        <v>1058.41431513494</v>
      </c>
      <c r="V14" s="10">
        <f t="shared" si="24"/>
        <v>1630.32475126468</v>
      </c>
    </row>
    <row r="15" spans="1:22">
      <c r="A15" s="3">
        <v>24</v>
      </c>
      <c r="B15" s="2">
        <v>43862</v>
      </c>
      <c r="C15" s="3">
        <v>191</v>
      </c>
      <c r="D15" s="3">
        <v>0.140285639690087</v>
      </c>
      <c r="E15" s="1">
        <v>0.140285639690087</v>
      </c>
      <c r="F15" s="10">
        <f t="shared" si="5"/>
        <v>261.609001295233</v>
      </c>
      <c r="G15" s="10">
        <f t="shared" si="6"/>
        <v>357.218257543541</v>
      </c>
      <c r="H15" s="10">
        <f t="shared" si="13"/>
        <v>498.130584683793</v>
      </c>
      <c r="I15" s="10">
        <f t="shared" si="16"/>
        <v>713.769653210967</v>
      </c>
      <c r="J15" s="10">
        <f t="shared" si="19"/>
        <v>1032.4452962614</v>
      </c>
      <c r="K15" s="10">
        <f t="shared" si="21"/>
        <v>1408.8140613902</v>
      </c>
      <c r="L15" s="10">
        <f t="shared" si="23"/>
        <v>2066.85558729852</v>
      </c>
      <c r="M15" s="10"/>
      <c r="N15" s="3">
        <v>191</v>
      </c>
      <c r="O15" s="2">
        <v>43862</v>
      </c>
      <c r="P15" s="10">
        <f t="shared" ref="P15:V15" si="25">F15-$N15</f>
        <v>70.6090012952333</v>
      </c>
      <c r="Q15" s="10">
        <f t="shared" si="25"/>
        <v>166.218257543541</v>
      </c>
      <c r="R15" s="10">
        <f t="shared" si="25"/>
        <v>307.130584683793</v>
      </c>
      <c r="S15" s="10">
        <f t="shared" si="25"/>
        <v>522.769653210967</v>
      </c>
      <c r="T15" s="10">
        <f t="shared" si="25"/>
        <v>841.445296261399</v>
      </c>
      <c r="U15" s="10">
        <f t="shared" si="25"/>
        <v>1217.8140613902</v>
      </c>
      <c r="V15" s="10">
        <f t="shared" si="25"/>
        <v>1875.85558729852</v>
      </c>
    </row>
    <row r="16" spans="1:22">
      <c r="A16" s="3">
        <v>23</v>
      </c>
      <c r="B16" s="2">
        <v>43863</v>
      </c>
      <c r="C16" s="3">
        <v>221</v>
      </c>
      <c r="D16" s="3">
        <v>0.145889273471123</v>
      </c>
      <c r="E16" s="1">
        <v>0.145889273471123</v>
      </c>
      <c r="F16" s="10">
        <f t="shared" si="5"/>
        <v>302.699420346841</v>
      </c>
      <c r="G16" s="10">
        <f t="shared" si="6"/>
        <v>413.325837262422</v>
      </c>
      <c r="H16" s="10">
        <f t="shared" si="13"/>
        <v>576.370990655069</v>
      </c>
      <c r="I16" s="10">
        <f t="shared" si="16"/>
        <v>825.880069945674</v>
      </c>
      <c r="J16" s="10">
        <f t="shared" si="19"/>
        <v>1194.60947892026</v>
      </c>
      <c r="K16" s="10">
        <f t="shared" si="21"/>
        <v>1630.09375689652</v>
      </c>
      <c r="L16" s="10">
        <f t="shared" si="23"/>
        <v>2391.49259053912</v>
      </c>
      <c r="M16" s="10"/>
      <c r="N16" s="3">
        <v>221</v>
      </c>
      <c r="O16" s="2">
        <v>43863</v>
      </c>
      <c r="P16" s="10">
        <f t="shared" ref="P16:V16" si="26">F16-$N16</f>
        <v>81.6994203468406</v>
      </c>
      <c r="Q16" s="10">
        <f t="shared" si="26"/>
        <v>192.325837262422</v>
      </c>
      <c r="R16" s="10">
        <f t="shared" si="26"/>
        <v>355.370990655069</v>
      </c>
      <c r="S16" s="10">
        <f t="shared" si="26"/>
        <v>604.880069945674</v>
      </c>
      <c r="T16" s="10">
        <f t="shared" si="26"/>
        <v>973.609478920258</v>
      </c>
      <c r="U16" s="10">
        <f t="shared" si="26"/>
        <v>1409.09375689652</v>
      </c>
      <c r="V16" s="10">
        <f t="shared" si="26"/>
        <v>2170.49259053912</v>
      </c>
    </row>
    <row r="17" spans="1:22">
      <c r="A17" s="3">
        <v>22</v>
      </c>
      <c r="B17" s="2">
        <v>43864</v>
      </c>
      <c r="C17" s="3">
        <v>259</v>
      </c>
      <c r="D17" s="3">
        <v>0.158665360181785</v>
      </c>
      <c r="E17" s="1">
        <v>0.158665360181785</v>
      </c>
      <c r="F17" s="10">
        <f t="shared" si="5"/>
        <v>354.747284478877</v>
      </c>
      <c r="G17" s="10">
        <f t="shared" si="6"/>
        <v>484.395438239671</v>
      </c>
      <c r="H17" s="10">
        <f t="shared" si="13"/>
        <v>675.475504885352</v>
      </c>
      <c r="I17" s="10">
        <f t="shared" si="16"/>
        <v>967.886597809636</v>
      </c>
      <c r="J17" s="10">
        <f t="shared" si="19"/>
        <v>1400.01744362148</v>
      </c>
      <c r="K17" s="10">
        <f t="shared" si="21"/>
        <v>1910.38137120452</v>
      </c>
      <c r="L17" s="10">
        <f t="shared" si="23"/>
        <v>2802.69946131055</v>
      </c>
      <c r="M17" s="10"/>
      <c r="N17" s="3">
        <v>259</v>
      </c>
      <c r="O17" s="2">
        <v>43864</v>
      </c>
      <c r="P17" s="10">
        <f t="shared" ref="P17:V17" si="27">F17-$N17</f>
        <v>95.7472844788766</v>
      </c>
      <c r="Q17" s="10">
        <f t="shared" si="27"/>
        <v>225.395438239671</v>
      </c>
      <c r="R17" s="10">
        <f t="shared" si="27"/>
        <v>416.475504885352</v>
      </c>
      <c r="S17" s="10">
        <f t="shared" si="27"/>
        <v>708.886597809636</v>
      </c>
      <c r="T17" s="10">
        <f t="shared" si="27"/>
        <v>1141.01744362148</v>
      </c>
      <c r="U17" s="10">
        <f t="shared" si="27"/>
        <v>1651.38137120452</v>
      </c>
      <c r="V17" s="10">
        <f t="shared" si="27"/>
        <v>2543.69946131055</v>
      </c>
    </row>
    <row r="18" spans="1:22">
      <c r="A18" s="3">
        <v>21</v>
      </c>
      <c r="B18" s="2">
        <v>43865</v>
      </c>
      <c r="C18" s="3">
        <v>276</v>
      </c>
      <c r="D18" s="3">
        <v>0.0635728040176123</v>
      </c>
      <c r="E18" s="1">
        <v>0.0635728040176123</v>
      </c>
      <c r="F18" s="10">
        <f t="shared" si="5"/>
        <v>378.031855274787</v>
      </c>
      <c r="G18" s="10">
        <f t="shared" si="6"/>
        <v>516.189733413704</v>
      </c>
      <c r="H18" s="10">
        <f t="shared" si="13"/>
        <v>719.811734935742</v>
      </c>
      <c r="I18" s="10">
        <f t="shared" si="16"/>
        <v>1031.4158339593</v>
      </c>
      <c r="J18" s="10">
        <f t="shared" si="19"/>
        <v>1491.9104804615</v>
      </c>
      <c r="K18" s="10">
        <f t="shared" si="21"/>
        <v>2035.7731986581</v>
      </c>
      <c r="L18" s="10">
        <f t="shared" si="23"/>
        <v>2986.66042981356</v>
      </c>
      <c r="M18" s="10"/>
      <c r="N18" s="3">
        <v>276</v>
      </c>
      <c r="O18" s="2">
        <v>43865</v>
      </c>
      <c r="P18" s="10">
        <f t="shared" ref="P18:V18" si="28">F18-$N18</f>
        <v>102.031855274787</v>
      </c>
      <c r="Q18" s="10">
        <f t="shared" si="28"/>
        <v>240.189733413704</v>
      </c>
      <c r="R18" s="10">
        <f t="shared" si="28"/>
        <v>443.811734935742</v>
      </c>
      <c r="S18" s="10">
        <f t="shared" si="28"/>
        <v>755.415833959303</v>
      </c>
      <c r="T18" s="10">
        <f t="shared" si="28"/>
        <v>1215.9104804615</v>
      </c>
      <c r="U18" s="10">
        <f t="shared" si="28"/>
        <v>1759.7731986581</v>
      </c>
      <c r="V18" s="10">
        <f t="shared" si="28"/>
        <v>2710.66042981356</v>
      </c>
    </row>
    <row r="19" spans="1:22">
      <c r="A19" s="3">
        <v>20</v>
      </c>
      <c r="B19" s="2">
        <v>43866</v>
      </c>
      <c r="C19" s="3">
        <v>298</v>
      </c>
      <c r="D19" s="3">
        <v>0.0766926207882544</v>
      </c>
      <c r="E19" s="1">
        <v>0.0766926207882544</v>
      </c>
      <c r="F19" s="10">
        <f t="shared" si="5"/>
        <v>408.164829245966</v>
      </c>
      <c r="G19" s="10">
        <f t="shared" si="6"/>
        <v>557.335291874217</v>
      </c>
      <c r="H19" s="10">
        <f t="shared" si="13"/>
        <v>777.188032648012</v>
      </c>
      <c r="I19" s="10">
        <f t="shared" si="16"/>
        <v>1113.63013956475</v>
      </c>
      <c r="J19" s="10">
        <f t="shared" si="19"/>
        <v>1610.83088107799</v>
      </c>
      <c r="K19" s="10">
        <f t="shared" si="21"/>
        <v>2198.04497536273</v>
      </c>
      <c r="L19" s="10">
        <f t="shared" si="23"/>
        <v>3224.72756552334</v>
      </c>
      <c r="M19" s="10"/>
      <c r="N19" s="3">
        <v>298</v>
      </c>
      <c r="O19" s="2">
        <v>43866</v>
      </c>
      <c r="P19" s="10">
        <f t="shared" ref="P19:V19" si="29">F19-$N19</f>
        <v>110.164829245966</v>
      </c>
      <c r="Q19" s="10">
        <f t="shared" si="29"/>
        <v>259.335291874217</v>
      </c>
      <c r="R19" s="10">
        <f t="shared" si="29"/>
        <v>479.188032648012</v>
      </c>
      <c r="S19" s="10">
        <f t="shared" si="29"/>
        <v>815.630139564754</v>
      </c>
      <c r="T19" s="10">
        <f t="shared" si="29"/>
        <v>1312.83088107799</v>
      </c>
      <c r="U19" s="10">
        <f t="shared" si="29"/>
        <v>1900.04497536273</v>
      </c>
      <c r="V19" s="10">
        <f t="shared" si="29"/>
        <v>2926.72756552334</v>
      </c>
    </row>
    <row r="20" spans="1:22">
      <c r="A20" s="1">
        <v>19</v>
      </c>
      <c r="B20" s="2">
        <v>43867</v>
      </c>
      <c r="C20" s="1">
        <v>312</v>
      </c>
      <c r="D20" s="1">
        <v>0.0459097013040779</v>
      </c>
      <c r="E20" s="1">
        <v>0.0459097013040779</v>
      </c>
      <c r="F20" s="10">
        <f t="shared" si="5"/>
        <v>427.340358136716</v>
      </c>
      <c r="G20" s="10">
        <f t="shared" si="6"/>
        <v>583.518829076361</v>
      </c>
      <c r="H20" s="10">
        <f t="shared" si="13"/>
        <v>813.700222101274</v>
      </c>
      <c r="I20" s="10">
        <f t="shared" si="16"/>
        <v>1165.94833404095</v>
      </c>
      <c r="J20" s="10">
        <f t="shared" si="19"/>
        <v>1686.50749965213</v>
      </c>
      <c r="K20" s="10">
        <f t="shared" si="21"/>
        <v>2301.30883326567</v>
      </c>
      <c r="L20" s="10">
        <f t="shared" si="23"/>
        <v>3376.22483370229</v>
      </c>
      <c r="M20" s="10"/>
      <c r="N20" s="1">
        <v>312</v>
      </c>
      <c r="O20" s="2">
        <v>43867</v>
      </c>
      <c r="P20" s="10">
        <f t="shared" ref="P20:V20" si="30">F20-$N20</f>
        <v>115.340358136716</v>
      </c>
      <c r="Q20" s="10">
        <f t="shared" si="30"/>
        <v>271.518829076361</v>
      </c>
      <c r="R20" s="10">
        <f t="shared" si="30"/>
        <v>501.700222101274</v>
      </c>
      <c r="S20" s="10">
        <f t="shared" si="30"/>
        <v>853.948334040951</v>
      </c>
      <c r="T20" s="10">
        <f t="shared" si="30"/>
        <v>1374.50749965213</v>
      </c>
      <c r="U20" s="10">
        <f t="shared" si="30"/>
        <v>1989.30883326567</v>
      </c>
      <c r="V20" s="10">
        <f t="shared" si="30"/>
        <v>3064.22483370229</v>
      </c>
    </row>
    <row r="21" spans="1:22">
      <c r="A21" s="3">
        <v>18</v>
      </c>
      <c r="B21" s="2">
        <v>43868</v>
      </c>
      <c r="C21" s="3">
        <v>320</v>
      </c>
      <c r="D21" s="3">
        <v>0.0253178079842898</v>
      </c>
      <c r="E21" s="1">
        <v>0.0253178079842898</v>
      </c>
      <c r="F21" s="10">
        <f t="shared" si="5"/>
        <v>438.297803217145</v>
      </c>
      <c r="G21" s="10">
        <f t="shared" si="6"/>
        <v>598.480850334729</v>
      </c>
      <c r="H21" s="10">
        <f t="shared" si="13"/>
        <v>834.564330360281</v>
      </c>
      <c r="I21" s="10">
        <f t="shared" si="16"/>
        <v>1195.84444517021</v>
      </c>
      <c r="J21" s="10">
        <f t="shared" si="19"/>
        <v>1729.75128169449</v>
      </c>
      <c r="K21" s="10">
        <f t="shared" si="21"/>
        <v>2360.31675206736</v>
      </c>
      <c r="L21" s="10">
        <f t="shared" si="23"/>
        <v>3462.79470123312</v>
      </c>
      <c r="M21" s="10"/>
      <c r="N21" s="3">
        <v>320</v>
      </c>
      <c r="O21" s="2">
        <v>43868</v>
      </c>
      <c r="P21" s="10">
        <f t="shared" ref="P21:V21" si="31">F21-$N21</f>
        <v>118.297803217145</v>
      </c>
      <c r="Q21" s="10">
        <f t="shared" si="31"/>
        <v>278.480850334729</v>
      </c>
      <c r="R21" s="10">
        <f t="shared" si="31"/>
        <v>514.564330360281</v>
      </c>
      <c r="S21" s="10">
        <f t="shared" si="31"/>
        <v>875.844445170206</v>
      </c>
      <c r="T21" s="10">
        <f t="shared" si="31"/>
        <v>1409.75128169449</v>
      </c>
      <c r="U21" s="10">
        <f t="shared" si="31"/>
        <v>2040.31675206736</v>
      </c>
      <c r="V21" s="10">
        <f t="shared" si="31"/>
        <v>3142.79470123312</v>
      </c>
    </row>
    <row r="22" spans="1:22">
      <c r="A22" s="3">
        <v>17</v>
      </c>
      <c r="B22" s="2">
        <v>43869</v>
      </c>
      <c r="C22" s="3">
        <v>325</v>
      </c>
      <c r="D22" s="3">
        <v>0.0155041865359653</v>
      </c>
      <c r="E22" s="1">
        <v>0.0155041865359653</v>
      </c>
      <c r="F22" s="10">
        <f t="shared" si="5"/>
        <v>445.146206392413</v>
      </c>
      <c r="G22" s="10">
        <f t="shared" si="6"/>
        <v>607.832113621209</v>
      </c>
      <c r="H22" s="10">
        <f t="shared" si="13"/>
        <v>847.60439802216</v>
      </c>
      <c r="I22" s="10">
        <f t="shared" si="16"/>
        <v>1214.52951462599</v>
      </c>
      <c r="J22" s="10">
        <f t="shared" si="19"/>
        <v>1756.77864547097</v>
      </c>
      <c r="K22" s="10">
        <f t="shared" si="21"/>
        <v>2397.19670131841</v>
      </c>
      <c r="L22" s="10">
        <f t="shared" si="23"/>
        <v>3516.90086843989</v>
      </c>
      <c r="M22" s="10"/>
      <c r="N22" s="3">
        <v>325</v>
      </c>
      <c r="O22" s="2">
        <v>43869</v>
      </c>
      <c r="P22" s="10">
        <f t="shared" ref="P22:V22" si="32">F22-$N22</f>
        <v>120.146206392413</v>
      </c>
      <c r="Q22" s="10">
        <f t="shared" si="32"/>
        <v>282.832113621209</v>
      </c>
      <c r="R22" s="10">
        <f t="shared" si="32"/>
        <v>522.60439802216</v>
      </c>
      <c r="S22" s="10">
        <f t="shared" si="32"/>
        <v>889.529514625991</v>
      </c>
      <c r="T22" s="10">
        <f t="shared" si="32"/>
        <v>1431.77864547097</v>
      </c>
      <c r="U22" s="10">
        <f t="shared" si="32"/>
        <v>2072.19670131841</v>
      </c>
      <c r="V22" s="10">
        <f t="shared" si="32"/>
        <v>3191.90086843989</v>
      </c>
    </row>
    <row r="23" spans="1:22">
      <c r="A23" s="3">
        <v>16</v>
      </c>
      <c r="B23" s="2">
        <v>43870</v>
      </c>
      <c r="C23" s="3">
        <v>322</v>
      </c>
      <c r="D23" s="3">
        <v>-0.00927363678532921</v>
      </c>
      <c r="E23" s="1">
        <v>-0.00927363678532921</v>
      </c>
      <c r="F23" s="10">
        <f t="shared" si="5"/>
        <v>441.037164487252</v>
      </c>
      <c r="G23" s="10">
        <f t="shared" si="6"/>
        <v>602.221355649321</v>
      </c>
      <c r="H23" s="10">
        <f t="shared" si="13"/>
        <v>839.780357425032</v>
      </c>
      <c r="I23" s="10">
        <f t="shared" si="16"/>
        <v>1203.31847295252</v>
      </c>
      <c r="J23" s="10">
        <f t="shared" si="19"/>
        <v>1740.56222720508</v>
      </c>
      <c r="K23" s="10">
        <f t="shared" si="21"/>
        <v>2375.06873176778</v>
      </c>
      <c r="L23" s="10">
        <f t="shared" si="23"/>
        <v>3484.43716811582</v>
      </c>
      <c r="M23" s="10"/>
      <c r="N23" s="3">
        <v>322</v>
      </c>
      <c r="O23" s="2">
        <v>43870</v>
      </c>
      <c r="P23" s="10">
        <f t="shared" ref="P23:V23" si="33">F23-$N23</f>
        <v>119.037164487252</v>
      </c>
      <c r="Q23" s="10">
        <f t="shared" si="33"/>
        <v>280.221355649321</v>
      </c>
      <c r="R23" s="10">
        <f t="shared" si="33"/>
        <v>517.780357425032</v>
      </c>
      <c r="S23" s="10">
        <f t="shared" si="33"/>
        <v>881.31847295252</v>
      </c>
      <c r="T23" s="10">
        <f t="shared" si="33"/>
        <v>1418.56222720508</v>
      </c>
      <c r="U23" s="10">
        <f t="shared" si="33"/>
        <v>2053.06873176778</v>
      </c>
      <c r="V23" s="10">
        <f t="shared" si="33"/>
        <v>3162.43716811582</v>
      </c>
    </row>
    <row r="24" spans="1:22">
      <c r="A24" s="3">
        <v>15</v>
      </c>
      <c r="B24" s="2">
        <v>43871</v>
      </c>
      <c r="C24" s="3">
        <v>319</v>
      </c>
      <c r="D24" s="3">
        <v>-0.00936044275956369</v>
      </c>
      <c r="E24" s="1">
        <v>-0.00936044275956369</v>
      </c>
      <c r="F24" s="10">
        <f t="shared" si="5"/>
        <v>436.928122582091</v>
      </c>
      <c r="G24" s="10">
        <f t="shared" si="6"/>
        <v>596.610597677433</v>
      </c>
      <c r="H24" s="10">
        <f t="shared" si="13"/>
        <v>831.956316827905</v>
      </c>
      <c r="I24" s="10">
        <f t="shared" si="16"/>
        <v>1192.10743127905</v>
      </c>
      <c r="J24" s="10">
        <f t="shared" si="19"/>
        <v>1724.3458089392</v>
      </c>
      <c r="K24" s="10">
        <f t="shared" si="21"/>
        <v>2352.94076221715</v>
      </c>
      <c r="L24" s="10">
        <f t="shared" si="23"/>
        <v>3451.97346779176</v>
      </c>
      <c r="M24" s="10"/>
      <c r="N24" s="3">
        <v>319</v>
      </c>
      <c r="O24" s="2">
        <v>43871</v>
      </c>
      <c r="P24" s="10">
        <f t="shared" ref="P24:V24" si="34">F24-$N24</f>
        <v>117.928122582091</v>
      </c>
      <c r="Q24" s="10">
        <f t="shared" si="34"/>
        <v>277.610597677433</v>
      </c>
      <c r="R24" s="10">
        <f t="shared" si="34"/>
        <v>512.956316827905</v>
      </c>
      <c r="S24" s="10">
        <f t="shared" si="34"/>
        <v>873.107431279049</v>
      </c>
      <c r="T24" s="10">
        <f t="shared" si="34"/>
        <v>1405.3458089392</v>
      </c>
      <c r="U24" s="10">
        <f t="shared" si="34"/>
        <v>2033.94076221715</v>
      </c>
      <c r="V24" s="10">
        <f t="shared" si="34"/>
        <v>3132.97346779176</v>
      </c>
    </row>
    <row r="25" spans="1:22">
      <c r="A25" s="3">
        <v>14</v>
      </c>
      <c r="B25" s="2">
        <v>43872</v>
      </c>
      <c r="C25" s="3">
        <v>320</v>
      </c>
      <c r="D25" s="3">
        <v>0.00312989300892757</v>
      </c>
      <c r="E25" s="1">
        <v>0.00312989300892757</v>
      </c>
      <c r="F25" s="10">
        <f t="shared" si="5"/>
        <v>438.297803217145</v>
      </c>
      <c r="G25" s="10">
        <f t="shared" si="6"/>
        <v>598.480850334729</v>
      </c>
      <c r="H25" s="10">
        <f t="shared" si="13"/>
        <v>834.564330360281</v>
      </c>
      <c r="I25" s="10">
        <f t="shared" si="16"/>
        <v>1195.84444517021</v>
      </c>
      <c r="J25" s="10">
        <f t="shared" si="19"/>
        <v>1729.75128169449</v>
      </c>
      <c r="K25" s="10">
        <f t="shared" si="21"/>
        <v>2360.31675206736</v>
      </c>
      <c r="L25" s="10">
        <f t="shared" si="23"/>
        <v>3462.79470123312</v>
      </c>
      <c r="M25" s="10"/>
      <c r="N25" s="3">
        <v>320</v>
      </c>
      <c r="O25" s="2">
        <v>43872</v>
      </c>
      <c r="P25" s="10">
        <f t="shared" ref="P25:V25" si="35">F25-$N25</f>
        <v>118.297803217145</v>
      </c>
      <c r="Q25" s="10">
        <f t="shared" si="35"/>
        <v>278.480850334729</v>
      </c>
      <c r="R25" s="10">
        <f t="shared" si="35"/>
        <v>514.564330360281</v>
      </c>
      <c r="S25" s="10">
        <f t="shared" si="35"/>
        <v>875.844445170206</v>
      </c>
      <c r="T25" s="10">
        <f t="shared" si="35"/>
        <v>1409.75128169449</v>
      </c>
      <c r="U25" s="10">
        <f t="shared" si="35"/>
        <v>2040.31675206736</v>
      </c>
      <c r="V25" s="10">
        <f t="shared" si="35"/>
        <v>3142.79470123312</v>
      </c>
    </row>
    <row r="26" spans="1:22">
      <c r="A26" s="3">
        <v>13</v>
      </c>
      <c r="B26" s="2">
        <v>43873</v>
      </c>
      <c r="C26" s="3">
        <v>310</v>
      </c>
      <c r="D26" s="3">
        <v>-0.0317486983145803</v>
      </c>
      <c r="E26" s="1">
        <v>-0.0317486983145803</v>
      </c>
      <c r="F26" s="10">
        <f t="shared" si="5"/>
        <v>424.600996866609</v>
      </c>
      <c r="G26" s="10">
        <f t="shared" si="6"/>
        <v>579.778323761769</v>
      </c>
      <c r="H26" s="10">
        <f t="shared" si="13"/>
        <v>808.484195036522</v>
      </c>
      <c r="I26" s="10">
        <f t="shared" si="16"/>
        <v>1158.47430625864</v>
      </c>
      <c r="J26" s="10">
        <f t="shared" si="19"/>
        <v>1675.69655414154</v>
      </c>
      <c r="K26" s="10">
        <f t="shared" si="21"/>
        <v>2286.55685356525</v>
      </c>
      <c r="L26" s="10">
        <f t="shared" si="23"/>
        <v>3354.58236681958</v>
      </c>
      <c r="M26" s="10"/>
      <c r="N26" s="3">
        <v>310</v>
      </c>
      <c r="O26" s="2">
        <v>43873</v>
      </c>
      <c r="P26" s="10">
        <f t="shared" ref="P26:V26" si="36">F26-$N26</f>
        <v>114.600996866609</v>
      </c>
      <c r="Q26" s="10">
        <f t="shared" si="36"/>
        <v>269.778323761769</v>
      </c>
      <c r="R26" s="10">
        <f t="shared" si="36"/>
        <v>498.484195036522</v>
      </c>
      <c r="S26" s="10">
        <f t="shared" si="36"/>
        <v>848.474306258637</v>
      </c>
      <c r="T26" s="10">
        <f t="shared" si="36"/>
        <v>1365.69655414154</v>
      </c>
      <c r="U26" s="10">
        <f t="shared" si="36"/>
        <v>1976.55685356525</v>
      </c>
      <c r="V26" s="10">
        <f t="shared" si="36"/>
        <v>3044.58236681958</v>
      </c>
    </row>
    <row r="27" spans="1:22">
      <c r="A27" s="3">
        <v>12</v>
      </c>
      <c r="B27" s="2">
        <v>43874</v>
      </c>
      <c r="C27" s="3">
        <v>306</v>
      </c>
      <c r="D27" s="3">
        <v>-0.0129871955268112</v>
      </c>
      <c r="E27" s="1">
        <v>-0.0129871955268112</v>
      </c>
      <c r="F27" s="10">
        <f t="shared" si="5"/>
        <v>419.122274326395</v>
      </c>
      <c r="G27" s="10">
        <f t="shared" si="6"/>
        <v>572.297313132585</v>
      </c>
      <c r="H27" s="10">
        <f t="shared" si="13"/>
        <v>798.052140907018</v>
      </c>
      <c r="I27" s="10">
        <f t="shared" si="16"/>
        <v>1143.52625069401</v>
      </c>
      <c r="J27" s="10">
        <f t="shared" si="19"/>
        <v>1654.07466312036</v>
      </c>
      <c r="K27" s="10">
        <f t="shared" si="21"/>
        <v>2257.05289416441</v>
      </c>
      <c r="L27" s="10">
        <f t="shared" si="23"/>
        <v>3311.29743305417</v>
      </c>
      <c r="M27" s="10"/>
      <c r="N27" s="3">
        <v>306</v>
      </c>
      <c r="O27" s="2">
        <v>43874</v>
      </c>
      <c r="P27" s="10">
        <f t="shared" ref="P27:V27" si="37">F27-$N27</f>
        <v>113.122274326395</v>
      </c>
      <c r="Q27" s="10">
        <f t="shared" si="37"/>
        <v>266.297313132585</v>
      </c>
      <c r="R27" s="10">
        <f t="shared" si="37"/>
        <v>492.052140907018</v>
      </c>
      <c r="S27" s="10">
        <f t="shared" si="37"/>
        <v>837.52625069401</v>
      </c>
      <c r="T27" s="10">
        <f t="shared" si="37"/>
        <v>1348.07466312036</v>
      </c>
      <c r="U27" s="10">
        <f t="shared" si="37"/>
        <v>1951.05289416441</v>
      </c>
      <c r="V27" s="10">
        <f t="shared" si="37"/>
        <v>3005.29743305417</v>
      </c>
    </row>
    <row r="28" spans="1:22">
      <c r="A28" s="3">
        <v>11</v>
      </c>
      <c r="B28" s="2">
        <v>43875</v>
      </c>
      <c r="C28" s="3">
        <v>302</v>
      </c>
      <c r="D28" s="3">
        <v>-0.0131580845775111</v>
      </c>
      <c r="E28" s="1">
        <v>-0.0131580845775111</v>
      </c>
      <c r="F28" s="10">
        <f t="shared" si="5"/>
        <v>413.64355178618</v>
      </c>
      <c r="G28" s="10">
        <f t="shared" si="6"/>
        <v>564.816302503401</v>
      </c>
      <c r="H28" s="10">
        <f t="shared" si="13"/>
        <v>787.620086777515</v>
      </c>
      <c r="I28" s="10">
        <f t="shared" si="16"/>
        <v>1128.57819512938</v>
      </c>
      <c r="J28" s="10">
        <f t="shared" si="19"/>
        <v>1632.45277209918</v>
      </c>
      <c r="K28" s="10">
        <f t="shared" si="21"/>
        <v>2227.54893476357</v>
      </c>
      <c r="L28" s="10">
        <f t="shared" si="23"/>
        <v>3268.01249928875</v>
      </c>
      <c r="M28" s="10"/>
      <c r="N28" s="3">
        <v>302</v>
      </c>
      <c r="O28" s="2">
        <v>43875</v>
      </c>
      <c r="P28" s="10">
        <f t="shared" ref="P28:V28" si="38">F28-$N28</f>
        <v>111.64355178618</v>
      </c>
      <c r="Q28" s="10">
        <f t="shared" si="38"/>
        <v>262.816302503401</v>
      </c>
      <c r="R28" s="10">
        <f t="shared" si="38"/>
        <v>485.620086777515</v>
      </c>
      <c r="S28" s="10">
        <f t="shared" si="38"/>
        <v>826.578195129382</v>
      </c>
      <c r="T28" s="10">
        <f t="shared" si="38"/>
        <v>1330.45277209918</v>
      </c>
      <c r="U28" s="10">
        <f t="shared" si="38"/>
        <v>1925.54893476357</v>
      </c>
      <c r="V28" s="10">
        <f t="shared" si="38"/>
        <v>2966.01249928875</v>
      </c>
    </row>
    <row r="29" spans="1:22">
      <c r="A29" s="3">
        <v>10</v>
      </c>
      <c r="B29" s="2">
        <v>43876</v>
      </c>
      <c r="C29" s="3">
        <v>299</v>
      </c>
      <c r="D29" s="3">
        <v>-0.00998344398418326</v>
      </c>
      <c r="E29" s="1">
        <v>-0.00998344398418326</v>
      </c>
      <c r="F29" s="10">
        <f t="shared" si="5"/>
        <v>409.53450988102</v>
      </c>
      <c r="G29" s="10">
        <f t="shared" si="6"/>
        <v>559.205544531512</v>
      </c>
      <c r="H29" s="10">
        <f t="shared" si="13"/>
        <v>779.796046180387</v>
      </c>
      <c r="I29" s="10">
        <f t="shared" si="16"/>
        <v>1117.36715345591</v>
      </c>
      <c r="J29" s="10">
        <f t="shared" si="19"/>
        <v>1616.23635383329</v>
      </c>
      <c r="K29" s="10">
        <f t="shared" si="21"/>
        <v>2205.42096521294</v>
      </c>
      <c r="L29" s="10">
        <f t="shared" si="23"/>
        <v>3235.54879896469</v>
      </c>
      <c r="M29" s="10"/>
      <c r="N29" s="3">
        <v>299</v>
      </c>
      <c r="O29" s="2">
        <v>43876</v>
      </c>
      <c r="P29" s="10">
        <f t="shared" ref="P29:V29" si="39">F29-$N29</f>
        <v>110.53450988102</v>
      </c>
      <c r="Q29" s="10">
        <f t="shared" si="39"/>
        <v>260.205544531512</v>
      </c>
      <c r="R29" s="10">
        <f t="shared" si="39"/>
        <v>480.796046180387</v>
      </c>
      <c r="S29" s="10">
        <f t="shared" si="39"/>
        <v>818.367153455911</v>
      </c>
      <c r="T29" s="10">
        <f t="shared" si="39"/>
        <v>1317.23635383329</v>
      </c>
      <c r="U29" s="10">
        <f t="shared" si="39"/>
        <v>1906.42096521294</v>
      </c>
      <c r="V29" s="10">
        <f t="shared" si="39"/>
        <v>2936.54879896469</v>
      </c>
    </row>
    <row r="30" spans="1:22">
      <c r="A30" s="3">
        <v>9</v>
      </c>
      <c r="B30" s="2">
        <v>43877</v>
      </c>
      <c r="C30" s="3">
        <v>282</v>
      </c>
      <c r="D30" s="3">
        <v>-0.0585365024525728</v>
      </c>
      <c r="E30" s="1">
        <v>-0.0585365024525728</v>
      </c>
      <c r="F30" s="10">
        <f t="shared" si="5"/>
        <v>386.249939085109</v>
      </c>
      <c r="G30" s="10">
        <f t="shared" si="6"/>
        <v>527.41124935748</v>
      </c>
      <c r="H30" s="10">
        <f t="shared" si="13"/>
        <v>735.459816129997</v>
      </c>
      <c r="I30" s="10">
        <f t="shared" si="16"/>
        <v>1053.83791730624</v>
      </c>
      <c r="J30" s="10">
        <f t="shared" si="19"/>
        <v>1524.34331699327</v>
      </c>
      <c r="K30" s="10">
        <f t="shared" si="21"/>
        <v>2080.02913775936</v>
      </c>
      <c r="L30" s="10">
        <f t="shared" si="23"/>
        <v>3051.58783046169</v>
      </c>
      <c r="M30" s="10"/>
      <c r="N30" s="3">
        <v>282</v>
      </c>
      <c r="O30" s="2">
        <v>43877</v>
      </c>
      <c r="P30" s="10">
        <f t="shared" ref="P30:V30" si="40">F30-$N30</f>
        <v>104.249939085109</v>
      </c>
      <c r="Q30" s="10">
        <f t="shared" si="40"/>
        <v>245.41124935748</v>
      </c>
      <c r="R30" s="10">
        <f t="shared" si="40"/>
        <v>453.459816129997</v>
      </c>
      <c r="S30" s="10">
        <f t="shared" si="40"/>
        <v>771.837917306244</v>
      </c>
      <c r="T30" s="10">
        <f t="shared" si="40"/>
        <v>1242.34331699327</v>
      </c>
      <c r="U30" s="10">
        <f t="shared" si="40"/>
        <v>1798.02913775936</v>
      </c>
      <c r="V30" s="10">
        <f t="shared" si="40"/>
        <v>2769.58783046169</v>
      </c>
    </row>
    <row r="31" spans="1:22">
      <c r="A31" s="3">
        <v>8</v>
      </c>
      <c r="B31" s="2">
        <v>43878</v>
      </c>
      <c r="C31" s="3">
        <v>262</v>
      </c>
      <c r="D31" s="3">
        <v>-0.0735625671770167</v>
      </c>
      <c r="E31" s="1">
        <v>-0.0735625671770167</v>
      </c>
      <c r="F31" s="10">
        <f t="shared" si="5"/>
        <v>358.856326384037</v>
      </c>
      <c r="G31" s="10">
        <f t="shared" si="6"/>
        <v>490.006196211559</v>
      </c>
      <c r="H31" s="10">
        <f t="shared" si="13"/>
        <v>683.29954548248</v>
      </c>
      <c r="I31" s="10">
        <f t="shared" si="16"/>
        <v>979.097639483106</v>
      </c>
      <c r="J31" s="10">
        <f t="shared" si="19"/>
        <v>1416.23386188736</v>
      </c>
      <c r="K31" s="10">
        <f t="shared" si="21"/>
        <v>1932.50934075515</v>
      </c>
      <c r="L31" s="10">
        <f t="shared" si="23"/>
        <v>2835.16316163462</v>
      </c>
      <c r="M31" s="10"/>
      <c r="N31" s="3">
        <v>262</v>
      </c>
      <c r="O31" s="2">
        <v>43878</v>
      </c>
      <c r="P31" s="10">
        <f t="shared" ref="P31:V31" si="41">F31-$N31</f>
        <v>96.8563263840372</v>
      </c>
      <c r="Q31" s="10">
        <f t="shared" si="41"/>
        <v>228.006196211559</v>
      </c>
      <c r="R31" s="10">
        <f t="shared" si="41"/>
        <v>421.29954548248</v>
      </c>
      <c r="S31" s="10">
        <f t="shared" si="41"/>
        <v>717.097639483106</v>
      </c>
      <c r="T31" s="10">
        <f t="shared" si="41"/>
        <v>1154.23386188736</v>
      </c>
      <c r="U31" s="10">
        <f t="shared" si="41"/>
        <v>1670.50934075515</v>
      </c>
      <c r="V31" s="10">
        <f t="shared" si="41"/>
        <v>2573.16316163462</v>
      </c>
    </row>
    <row r="32" spans="1:22">
      <c r="A32" s="3">
        <v>7</v>
      </c>
      <c r="B32" s="2">
        <v>43879</v>
      </c>
      <c r="C32" s="3">
        <v>251</v>
      </c>
      <c r="D32" s="3">
        <v>-0.042891564629313</v>
      </c>
      <c r="E32" s="1">
        <v>-0.042891564629313</v>
      </c>
      <c r="F32" s="10">
        <f t="shared" si="5"/>
        <v>343.789839398448</v>
      </c>
      <c r="G32" s="10">
        <f t="shared" si="6"/>
        <v>469.433416981303</v>
      </c>
      <c r="H32" s="10">
        <f t="shared" si="13"/>
        <v>654.611396626345</v>
      </c>
      <c r="I32" s="10">
        <f t="shared" si="16"/>
        <v>937.99048668038</v>
      </c>
      <c r="J32" s="10">
        <f t="shared" si="19"/>
        <v>1356.77366157912</v>
      </c>
      <c r="K32" s="10">
        <f t="shared" si="21"/>
        <v>1851.37345240283</v>
      </c>
      <c r="L32" s="10">
        <f t="shared" si="23"/>
        <v>2716.12959377973</v>
      </c>
      <c r="M32" s="10"/>
      <c r="N32" s="3">
        <v>251</v>
      </c>
      <c r="O32" s="2">
        <v>43879</v>
      </c>
      <c r="P32" s="10">
        <f t="shared" ref="P32:V32" si="42">F32-$N32</f>
        <v>92.7898393984479</v>
      </c>
      <c r="Q32" s="10">
        <f t="shared" si="42"/>
        <v>218.433416981303</v>
      </c>
      <c r="R32" s="10">
        <f t="shared" si="42"/>
        <v>403.611396626345</v>
      </c>
      <c r="S32" s="10">
        <f t="shared" si="42"/>
        <v>686.99048668038</v>
      </c>
      <c r="T32" s="10">
        <f t="shared" si="42"/>
        <v>1105.77366157912</v>
      </c>
      <c r="U32" s="10">
        <f t="shared" si="42"/>
        <v>1600.37345240283</v>
      </c>
      <c r="V32" s="10">
        <f t="shared" si="42"/>
        <v>2465.12959377973</v>
      </c>
    </row>
    <row r="33" spans="1:22">
      <c r="A33" s="3">
        <v>6</v>
      </c>
      <c r="B33" s="2">
        <v>43880</v>
      </c>
      <c r="C33" s="3">
        <v>232</v>
      </c>
      <c r="D33" s="3">
        <v>-0.078715567465474</v>
      </c>
      <c r="E33" s="1">
        <v>-0.078715567465474</v>
      </c>
      <c r="F33" s="10">
        <f t="shared" si="5"/>
        <v>317.76590733243</v>
      </c>
      <c r="G33" s="10">
        <f t="shared" si="6"/>
        <v>433.898616492679</v>
      </c>
      <c r="H33" s="10">
        <f t="shared" si="13"/>
        <v>605.059139511203</v>
      </c>
      <c r="I33" s="10">
        <f t="shared" si="16"/>
        <v>866.987222748399</v>
      </c>
      <c r="J33" s="10">
        <f t="shared" si="19"/>
        <v>1254.06967922851</v>
      </c>
      <c r="K33" s="10">
        <f t="shared" si="21"/>
        <v>1711.22964524883</v>
      </c>
      <c r="L33" s="10">
        <f t="shared" si="23"/>
        <v>2510.52615839401</v>
      </c>
      <c r="M33" s="10"/>
      <c r="N33" s="3">
        <v>232</v>
      </c>
      <c r="O33" s="2">
        <v>43880</v>
      </c>
      <c r="P33" s="10">
        <f t="shared" ref="P33:V33" si="43">F33-$N33</f>
        <v>85.7659073324299</v>
      </c>
      <c r="Q33" s="10">
        <f t="shared" si="43"/>
        <v>201.898616492679</v>
      </c>
      <c r="R33" s="10">
        <f t="shared" si="43"/>
        <v>373.059139511203</v>
      </c>
      <c r="S33" s="10">
        <f t="shared" si="43"/>
        <v>634.987222748399</v>
      </c>
      <c r="T33" s="10">
        <f t="shared" si="43"/>
        <v>1022.06967922851</v>
      </c>
      <c r="U33" s="10">
        <f t="shared" si="43"/>
        <v>1479.22964524883</v>
      </c>
      <c r="V33" s="10">
        <f t="shared" si="43"/>
        <v>2278.52615839401</v>
      </c>
    </row>
    <row r="34" spans="1:22">
      <c r="A34" s="3">
        <v>5</v>
      </c>
      <c r="B34" s="2">
        <v>43881</v>
      </c>
      <c r="C34" s="3">
        <v>215</v>
      </c>
      <c r="D34" s="3">
        <v>-0.0760993435386472</v>
      </c>
      <c r="E34" s="1">
        <v>-0.0760993435386472</v>
      </c>
      <c r="F34" s="10">
        <f t="shared" si="5"/>
        <v>294.481336536519</v>
      </c>
      <c r="G34" s="10">
        <f t="shared" si="6"/>
        <v>402.104321318646</v>
      </c>
      <c r="H34" s="10">
        <f t="shared" si="13"/>
        <v>560.722909460814</v>
      </c>
      <c r="I34" s="10">
        <f t="shared" si="16"/>
        <v>803.457986598732</v>
      </c>
      <c r="J34" s="10">
        <f t="shared" si="19"/>
        <v>1162.17664238849</v>
      </c>
      <c r="K34" s="10">
        <f t="shared" si="21"/>
        <v>1585.83781779526</v>
      </c>
      <c r="L34" s="10">
        <f t="shared" si="23"/>
        <v>2326.565189891</v>
      </c>
      <c r="M34" s="10"/>
      <c r="N34" s="3">
        <v>215</v>
      </c>
      <c r="O34" s="2">
        <v>43881</v>
      </c>
      <c r="P34" s="10">
        <f t="shared" ref="P34:V34" si="44">F34-$N34</f>
        <v>79.4813365365191</v>
      </c>
      <c r="Q34" s="10">
        <f t="shared" si="44"/>
        <v>187.104321318646</v>
      </c>
      <c r="R34" s="10">
        <f t="shared" si="44"/>
        <v>345.722909460814</v>
      </c>
      <c r="S34" s="10">
        <f t="shared" si="44"/>
        <v>588.457986598732</v>
      </c>
      <c r="T34" s="10">
        <f t="shared" si="44"/>
        <v>947.176642388486</v>
      </c>
      <c r="U34" s="10">
        <f t="shared" si="44"/>
        <v>1370.83781779526</v>
      </c>
      <c r="V34" s="10">
        <f t="shared" si="44"/>
        <v>2111.565189891</v>
      </c>
    </row>
    <row r="35" spans="1:22">
      <c r="A35" s="3">
        <v>4</v>
      </c>
      <c r="B35" s="2">
        <v>43882</v>
      </c>
      <c r="C35" s="3">
        <v>193</v>
      </c>
      <c r="D35" s="3">
        <v>-0.107947839222777</v>
      </c>
      <c r="E35" s="1">
        <v>-0.107947839222777</v>
      </c>
      <c r="F35" s="10">
        <f t="shared" si="5"/>
        <v>264.34836256534</v>
      </c>
      <c r="G35" s="10">
        <f t="shared" si="6"/>
        <v>360.958762858134</v>
      </c>
      <c r="H35" s="10">
        <f t="shared" si="13"/>
        <v>503.346611748544</v>
      </c>
      <c r="I35" s="10">
        <f t="shared" si="16"/>
        <v>721.243680993281</v>
      </c>
      <c r="J35" s="10">
        <f t="shared" si="19"/>
        <v>1043.25624177199</v>
      </c>
      <c r="K35" s="10">
        <f t="shared" si="21"/>
        <v>1423.56604109063</v>
      </c>
      <c r="L35" s="10">
        <f t="shared" si="23"/>
        <v>2088.49805418122</v>
      </c>
      <c r="M35" s="10"/>
      <c r="N35" s="3">
        <v>193</v>
      </c>
      <c r="O35" s="2">
        <v>43882</v>
      </c>
      <c r="P35" s="10">
        <f t="shared" ref="P35:V35" si="45">F35-$N35</f>
        <v>71.3483625653404</v>
      </c>
      <c r="Q35" s="10">
        <f t="shared" si="45"/>
        <v>167.958762858134</v>
      </c>
      <c r="R35" s="10">
        <f t="shared" si="45"/>
        <v>310.346611748544</v>
      </c>
      <c r="S35" s="10">
        <f t="shared" si="45"/>
        <v>528.243680993281</v>
      </c>
      <c r="T35" s="10">
        <f t="shared" si="45"/>
        <v>850.25624177199</v>
      </c>
      <c r="U35" s="10">
        <f t="shared" si="45"/>
        <v>1230.56604109063</v>
      </c>
      <c r="V35" s="10">
        <f t="shared" si="45"/>
        <v>1895.49805418122</v>
      </c>
    </row>
    <row r="36" spans="1:22">
      <c r="A36" s="3">
        <v>3</v>
      </c>
      <c r="B36" s="2">
        <v>43883</v>
      </c>
      <c r="C36" s="3">
        <v>188</v>
      </c>
      <c r="D36" s="3">
        <v>-0.0262482260749363</v>
      </c>
      <c r="E36" s="1">
        <v>-0.0262482260749363</v>
      </c>
      <c r="F36" s="10">
        <f t="shared" si="5"/>
        <v>257.499959390073</v>
      </c>
      <c r="G36" s="10">
        <f t="shared" si="6"/>
        <v>351.607499571653</v>
      </c>
      <c r="H36" s="10">
        <f t="shared" si="13"/>
        <v>490.306544086665</v>
      </c>
      <c r="I36" s="10">
        <f t="shared" si="16"/>
        <v>702.558611537496</v>
      </c>
      <c r="J36" s="10">
        <f t="shared" si="19"/>
        <v>1016.22887799551</v>
      </c>
      <c r="K36" s="10">
        <f t="shared" si="21"/>
        <v>1386.68609183957</v>
      </c>
      <c r="L36" s="10">
        <f t="shared" si="23"/>
        <v>2034.39188697446</v>
      </c>
      <c r="M36" s="10"/>
      <c r="N36" s="3">
        <v>188</v>
      </c>
      <c r="O36" s="2">
        <v>43883</v>
      </c>
      <c r="P36" s="10">
        <f t="shared" ref="P36:V36" si="46">F36-$N36</f>
        <v>69.4999593900725</v>
      </c>
      <c r="Q36" s="10">
        <f t="shared" si="46"/>
        <v>163.607499571653</v>
      </c>
      <c r="R36" s="10">
        <f t="shared" si="46"/>
        <v>302.306544086665</v>
      </c>
      <c r="S36" s="10">
        <f t="shared" si="46"/>
        <v>514.558611537496</v>
      </c>
      <c r="T36" s="10">
        <f t="shared" si="46"/>
        <v>828.228877995513</v>
      </c>
      <c r="U36" s="10">
        <f t="shared" si="46"/>
        <v>1198.68609183957</v>
      </c>
      <c r="V36" s="10">
        <f t="shared" si="46"/>
        <v>1846.39188697446</v>
      </c>
    </row>
    <row r="37" spans="1:22">
      <c r="A37" s="3">
        <v>2</v>
      </c>
      <c r="B37" s="2">
        <v>43884</v>
      </c>
      <c r="C37" s="3">
        <v>177</v>
      </c>
      <c r="D37" s="3">
        <v>-0.06029223025612</v>
      </c>
      <c r="E37" s="1">
        <v>-0.06029223025612</v>
      </c>
      <c r="F37" s="10">
        <f t="shared" si="5"/>
        <v>242.433472404483</v>
      </c>
      <c r="G37" s="10">
        <f t="shared" si="6"/>
        <v>331.034720341397</v>
      </c>
      <c r="H37" s="10">
        <f t="shared" si="13"/>
        <v>461.61839523053</v>
      </c>
      <c r="I37" s="10">
        <f t="shared" si="16"/>
        <v>661.45145873477</v>
      </c>
      <c r="J37" s="10">
        <f t="shared" si="19"/>
        <v>956.768677687265</v>
      </c>
      <c r="K37" s="10">
        <f t="shared" si="21"/>
        <v>1305.55020348726</v>
      </c>
      <c r="L37" s="10">
        <f t="shared" si="23"/>
        <v>1915.35831911957</v>
      </c>
      <c r="M37" s="10"/>
      <c r="N37" s="3">
        <v>177</v>
      </c>
      <c r="O37" s="2">
        <v>43884</v>
      </c>
      <c r="P37" s="10">
        <f t="shared" ref="P37:V37" si="47">F37-$N37</f>
        <v>65.4334724044832</v>
      </c>
      <c r="Q37" s="10">
        <f t="shared" si="47"/>
        <v>154.034720341397</v>
      </c>
      <c r="R37" s="10">
        <f t="shared" si="47"/>
        <v>284.61839523053</v>
      </c>
      <c r="S37" s="10">
        <f t="shared" si="47"/>
        <v>484.45145873477</v>
      </c>
      <c r="T37" s="10">
        <f t="shared" si="47"/>
        <v>779.768677687265</v>
      </c>
      <c r="U37" s="10">
        <f t="shared" si="47"/>
        <v>1128.55020348726</v>
      </c>
      <c r="V37" s="10">
        <f t="shared" si="47"/>
        <v>1738.35831911957</v>
      </c>
    </row>
    <row r="38" spans="1:22">
      <c r="A38" s="3">
        <v>1</v>
      </c>
      <c r="B38" s="2">
        <v>43885</v>
      </c>
      <c r="C38" s="3">
        <v>165</v>
      </c>
      <c r="D38" s="1">
        <v>-0.0702042586732486</v>
      </c>
      <c r="E38" s="1">
        <v>-0.0702042586732486</v>
      </c>
      <c r="F38" s="10">
        <f t="shared" si="5"/>
        <v>225.99730478384</v>
      </c>
      <c r="G38" s="10">
        <f t="shared" si="6"/>
        <v>308.591688453845</v>
      </c>
      <c r="H38" s="10">
        <f t="shared" si="13"/>
        <v>430.32223284202</v>
      </c>
      <c r="I38" s="10">
        <f t="shared" si="16"/>
        <v>616.607292040888</v>
      </c>
      <c r="J38" s="10">
        <f t="shared" si="19"/>
        <v>891.903004623722</v>
      </c>
      <c r="K38" s="10">
        <f t="shared" si="21"/>
        <v>1217.03832528473</v>
      </c>
      <c r="L38" s="10">
        <f t="shared" si="23"/>
        <v>1785.50351782333</v>
      </c>
      <c r="M38" s="10"/>
      <c r="N38" s="3">
        <v>165</v>
      </c>
      <c r="O38" s="2">
        <v>43885</v>
      </c>
      <c r="P38" s="10">
        <f t="shared" ref="P38:V38" si="48">F38-$N38</f>
        <v>60.9973047838403</v>
      </c>
      <c r="Q38" s="10">
        <f t="shared" si="48"/>
        <v>143.591688453845</v>
      </c>
      <c r="R38" s="10">
        <f t="shared" si="48"/>
        <v>265.32223284202</v>
      </c>
      <c r="S38" s="10">
        <f t="shared" si="48"/>
        <v>451.607292040888</v>
      </c>
      <c r="T38" s="10">
        <f t="shared" si="48"/>
        <v>726.903004623722</v>
      </c>
      <c r="U38" s="10">
        <f t="shared" si="48"/>
        <v>1052.03832528473</v>
      </c>
      <c r="V38" s="10">
        <f t="shared" si="48"/>
        <v>1620.50351782333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2"/>
  <sheetViews>
    <sheetView topLeftCell="A7" workbookViewId="0">
      <selection activeCell="H44" sqref="H44"/>
    </sheetView>
  </sheetViews>
  <sheetFormatPr defaultColWidth="9" defaultRowHeight="13.5"/>
  <cols>
    <col min="2" max="3" width="12.625"/>
    <col min="5" max="5" width="12.625"/>
    <col min="14" max="14" width="13.75"/>
  </cols>
  <sheetData>
    <row r="1" spans="1:20">
      <c r="A1" s="1" t="s">
        <v>15</v>
      </c>
      <c r="B1" t="s">
        <v>35</v>
      </c>
      <c r="C1" t="s">
        <v>32</v>
      </c>
      <c r="D1" t="s">
        <v>33</v>
      </c>
      <c r="E1" s="1" t="s">
        <v>33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t="s">
        <v>36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</row>
    <row r="2" spans="1:14">
      <c r="A2" s="2">
        <v>43849</v>
      </c>
      <c r="C2">
        <v>214</v>
      </c>
      <c r="F2">
        <v>214</v>
      </c>
      <c r="G2">
        <v>214</v>
      </c>
      <c r="H2">
        <v>214</v>
      </c>
      <c r="I2">
        <v>214</v>
      </c>
      <c r="J2">
        <v>214</v>
      </c>
      <c r="K2">
        <v>214</v>
      </c>
      <c r="L2">
        <v>214</v>
      </c>
      <c r="N2">
        <f>F2-$C2</f>
        <v>0</v>
      </c>
    </row>
    <row r="3" spans="1:14">
      <c r="A3" s="2">
        <v>43850</v>
      </c>
      <c r="B3">
        <v>1.30734725214964</v>
      </c>
      <c r="C3">
        <v>291</v>
      </c>
      <c r="D3">
        <v>0.307347252149641</v>
      </c>
      <c r="F3">
        <v>291</v>
      </c>
      <c r="G3">
        <v>291</v>
      </c>
      <c r="H3">
        <v>291</v>
      </c>
      <c r="I3">
        <v>291</v>
      </c>
      <c r="J3">
        <v>291</v>
      </c>
      <c r="K3">
        <v>291</v>
      </c>
      <c r="L3">
        <v>291</v>
      </c>
      <c r="N3">
        <f t="shared" ref="N3:N38" si="0">F3-$C3</f>
        <v>0</v>
      </c>
    </row>
    <row r="4" spans="1:14">
      <c r="A4" s="2">
        <v>43851</v>
      </c>
      <c r="B4">
        <v>1.41345145974081</v>
      </c>
      <c r="C4">
        <v>440</v>
      </c>
      <c r="D4">
        <v>0.413451459740814</v>
      </c>
      <c r="F4">
        <v>440</v>
      </c>
      <c r="G4">
        <v>440</v>
      </c>
      <c r="H4">
        <v>440</v>
      </c>
      <c r="I4">
        <v>440</v>
      </c>
      <c r="J4">
        <v>440</v>
      </c>
      <c r="K4">
        <v>440</v>
      </c>
      <c r="L4">
        <v>440</v>
      </c>
      <c r="N4">
        <f t="shared" si="0"/>
        <v>0</v>
      </c>
    </row>
    <row r="5" spans="1:14">
      <c r="A5" s="2">
        <v>43852</v>
      </c>
      <c r="B5">
        <v>1.23038995983498</v>
      </c>
      <c r="C5">
        <v>554</v>
      </c>
      <c r="D5">
        <v>0.230389959834977</v>
      </c>
      <c r="F5">
        <v>554</v>
      </c>
      <c r="G5">
        <v>554</v>
      </c>
      <c r="H5">
        <v>554</v>
      </c>
      <c r="I5">
        <v>554</v>
      </c>
      <c r="J5">
        <v>554</v>
      </c>
      <c r="K5">
        <v>554</v>
      </c>
      <c r="L5">
        <v>554</v>
      </c>
      <c r="N5">
        <f t="shared" si="0"/>
        <v>0</v>
      </c>
    </row>
    <row r="6" s="7" customFormat="1" spans="1:56">
      <c r="A6" s="8">
        <v>43853</v>
      </c>
      <c r="B6">
        <v>1.33827566362036</v>
      </c>
      <c r="C6">
        <v>777</v>
      </c>
      <c r="D6">
        <v>0.338275663620364</v>
      </c>
      <c r="E6">
        <f>LN(C6/C2)/3</f>
        <v>0.429821445115265</v>
      </c>
      <c r="F6">
        <v>777</v>
      </c>
      <c r="G6">
        <v>777</v>
      </c>
      <c r="H6">
        <v>777</v>
      </c>
      <c r="I6">
        <v>777</v>
      </c>
      <c r="J6">
        <v>777</v>
      </c>
      <c r="K6">
        <v>777</v>
      </c>
      <c r="L6">
        <v>777</v>
      </c>
      <c r="M6"/>
      <c r="N6">
        <f t="shared" si="0"/>
        <v>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14">
      <c r="A7" s="2">
        <v>43854</v>
      </c>
      <c r="B7">
        <v>1.44128102812711</v>
      </c>
      <c r="C7">
        <v>1208</v>
      </c>
      <c r="D7">
        <v>0.441281028127113</v>
      </c>
      <c r="E7">
        <v>0.429821445115265</v>
      </c>
      <c r="F7" s="9">
        <f t="shared" ref="F7:F38" si="1">F6*EXP(E7)</f>
        <v>1194.23584011588</v>
      </c>
      <c r="G7" s="9">
        <f t="shared" ref="G7:G38" si="2">G6*EXP(E7)</f>
        <v>1194.23584011588</v>
      </c>
      <c r="H7" s="9">
        <f>H6*EXP(E7)</f>
        <v>1194.23584011588</v>
      </c>
      <c r="I7" s="9">
        <f>I6*EXP(E7)</f>
        <v>1194.23584011588</v>
      </c>
      <c r="J7" s="9">
        <f>J6*EXP(E7)</f>
        <v>1194.23584011588</v>
      </c>
      <c r="K7" s="9">
        <f>K6*EXP(E7)</f>
        <v>1194.23584011588</v>
      </c>
      <c r="L7" s="9">
        <f>L6*EXP(E7)</f>
        <v>1194.23584011588</v>
      </c>
      <c r="N7">
        <f t="shared" si="0"/>
        <v>-13.7641598841185</v>
      </c>
    </row>
    <row r="8" spans="1:14">
      <c r="A8" s="2">
        <v>43855</v>
      </c>
      <c r="B8">
        <v>1.43697233135387</v>
      </c>
      <c r="C8">
        <v>1870</v>
      </c>
      <c r="D8">
        <v>0.436972331353872</v>
      </c>
      <c r="E8">
        <v>0.436972331353872</v>
      </c>
      <c r="F8" s="10">
        <f t="shared" si="1"/>
        <v>1848.69289819263</v>
      </c>
      <c r="G8" s="11">
        <f>G7*EXP(E7)</f>
        <v>1835.52025973911</v>
      </c>
      <c r="H8" s="11">
        <v>1835.52025973911</v>
      </c>
      <c r="I8" s="11">
        <v>1835.52025973911</v>
      </c>
      <c r="J8" s="11">
        <v>1835.52025973911</v>
      </c>
      <c r="K8" s="11">
        <v>1835.52025973911</v>
      </c>
      <c r="L8" s="11">
        <v>1835.52025973911</v>
      </c>
      <c r="N8">
        <f t="shared" si="0"/>
        <v>-21.307101807369</v>
      </c>
    </row>
    <row r="9" spans="1:14">
      <c r="A9" s="2">
        <v>43856</v>
      </c>
      <c r="B9">
        <v>1.33456055567198</v>
      </c>
      <c r="C9">
        <v>2613</v>
      </c>
      <c r="D9">
        <v>0.33456055567198</v>
      </c>
      <c r="E9">
        <v>0.33456055567198</v>
      </c>
      <c r="F9" s="10">
        <f t="shared" si="1"/>
        <v>2583.22702833013</v>
      </c>
      <c r="G9" s="10">
        <f t="shared" si="2"/>
        <v>2564.82055545363</v>
      </c>
      <c r="H9" s="12">
        <f>H8*EXP(E7)</f>
        <v>2821.16355140187</v>
      </c>
      <c r="I9" s="12">
        <v>2821.16355140187</v>
      </c>
      <c r="J9" s="12">
        <v>2821.16355140187</v>
      </c>
      <c r="K9" s="12">
        <v>2821.16355140187</v>
      </c>
      <c r="L9" s="12">
        <v>2821.16355140187</v>
      </c>
      <c r="N9">
        <f t="shared" si="0"/>
        <v>-29.7729716698695</v>
      </c>
    </row>
    <row r="10" spans="1:14">
      <c r="A10" s="2">
        <v>43857</v>
      </c>
      <c r="B10">
        <v>1.50944694707703</v>
      </c>
      <c r="C10">
        <v>4349</v>
      </c>
      <c r="D10">
        <v>0.509446947077026</v>
      </c>
      <c r="E10">
        <v>0.509446947077026</v>
      </c>
      <c r="F10" s="10">
        <f t="shared" si="1"/>
        <v>4299.44674558275</v>
      </c>
      <c r="G10" s="10">
        <f t="shared" si="2"/>
        <v>4268.8115559387</v>
      </c>
      <c r="H10" s="10">
        <f t="shared" ref="H10:H38" si="3">H9*EXP(E10)</f>
        <v>4695.46126484758</v>
      </c>
      <c r="I10" s="13">
        <f>I9*EXP(E7)</f>
        <v>4336.08059705626</v>
      </c>
      <c r="J10" s="13">
        <v>4336.08059705626</v>
      </c>
      <c r="K10" s="13">
        <v>4336.08059705626</v>
      </c>
      <c r="L10" s="13">
        <v>4336.08059705626</v>
      </c>
      <c r="N10">
        <f t="shared" si="0"/>
        <v>-49.5532544172456</v>
      </c>
    </row>
    <row r="11" spans="1:14">
      <c r="A11" s="2">
        <v>43858</v>
      </c>
      <c r="B11">
        <v>1.27733904551072</v>
      </c>
      <c r="C11">
        <v>5739</v>
      </c>
      <c r="D11">
        <v>0.277339045510724</v>
      </c>
      <c r="E11">
        <v>0.277339045510724</v>
      </c>
      <c r="F11" s="10">
        <f t="shared" si="1"/>
        <v>5673.60884637835</v>
      </c>
      <c r="G11" s="10">
        <f t="shared" si="2"/>
        <v>5633.18223029023</v>
      </c>
      <c r="H11" s="10">
        <f t="shared" si="3"/>
        <v>6196.19503310192</v>
      </c>
      <c r="I11" s="10">
        <f t="shared" ref="I11:I38" si="4">I10*EXP(E11)</f>
        <v>5721.95137882407</v>
      </c>
      <c r="J11" s="14">
        <f>J10*EXP(E7)</f>
        <v>6664.48243839853</v>
      </c>
      <c r="K11" s="14">
        <v>6664.48243839853</v>
      </c>
      <c r="L11" s="14">
        <v>6664.48243839853</v>
      </c>
      <c r="N11">
        <f t="shared" si="0"/>
        <v>-65.3911536216547</v>
      </c>
    </row>
    <row r="12" spans="1:14">
      <c r="A12" s="2">
        <v>43859</v>
      </c>
      <c r="B12">
        <v>1.2564896836282</v>
      </c>
      <c r="C12">
        <v>7417</v>
      </c>
      <c r="D12">
        <v>0.256489683628196</v>
      </c>
      <c r="E12">
        <v>0.256489683628196</v>
      </c>
      <c r="F12" s="10">
        <f t="shared" si="1"/>
        <v>7332.48942561216</v>
      </c>
      <c r="G12" s="10">
        <f t="shared" si="2"/>
        <v>7280.24265587431</v>
      </c>
      <c r="H12" s="10">
        <f t="shared" si="3"/>
        <v>8007.87220082192</v>
      </c>
      <c r="I12" s="10">
        <f t="shared" si="4"/>
        <v>7394.96661033946</v>
      </c>
      <c r="J12" s="10">
        <f t="shared" ref="J12:J38" si="5">J11*EXP(E12)</f>
        <v>8613.08002188568</v>
      </c>
      <c r="K12" s="15">
        <f>K11*EXP(E7)</f>
        <v>10243.1966328937</v>
      </c>
      <c r="L12" s="15">
        <v>10243.1966328937</v>
      </c>
      <c r="N12">
        <f t="shared" si="0"/>
        <v>-84.5105743878357</v>
      </c>
    </row>
    <row r="13" spans="1:14">
      <c r="A13" s="2">
        <v>43860</v>
      </c>
      <c r="B13">
        <v>1.22709958268562</v>
      </c>
      <c r="C13">
        <v>9308</v>
      </c>
      <c r="D13">
        <v>0.227099582685624</v>
      </c>
      <c r="E13">
        <v>0.227099582685624</v>
      </c>
      <c r="F13" s="10">
        <f t="shared" si="1"/>
        <v>9201.94304619091</v>
      </c>
      <c r="G13" s="10">
        <f t="shared" si="2"/>
        <v>9136.37570997412</v>
      </c>
      <c r="H13" s="10">
        <f t="shared" si="3"/>
        <v>10049.5179243967</v>
      </c>
      <c r="I13" s="10">
        <f t="shared" si="4"/>
        <v>9280.34909114732</v>
      </c>
      <c r="J13" s="10">
        <f t="shared" si="5"/>
        <v>10809.026404707</v>
      </c>
      <c r="K13" s="10">
        <f t="shared" ref="K13:K38" si="6">K12*EXP($E13)</f>
        <v>12854.7491248449</v>
      </c>
      <c r="L13" s="9">
        <f>L12*EXP(E7)</f>
        <v>15743.6197379099</v>
      </c>
      <c r="N13">
        <f t="shared" si="0"/>
        <v>-106.056953809086</v>
      </c>
    </row>
    <row r="14" spans="1:14">
      <c r="A14" s="2">
        <v>43861</v>
      </c>
      <c r="B14">
        <v>1.19295455483936</v>
      </c>
      <c r="C14">
        <v>11289</v>
      </c>
      <c r="D14">
        <v>0.192954554839365</v>
      </c>
      <c r="E14">
        <v>0.192954554839365</v>
      </c>
      <c r="F14" s="10">
        <f t="shared" si="1"/>
        <v>11160.3711912816</v>
      </c>
      <c r="G14" s="10">
        <f t="shared" si="2"/>
        <v>11080.8493113341</v>
      </c>
      <c r="H14" s="10">
        <f t="shared" si="3"/>
        <v>12188.3334603045</v>
      </c>
      <c r="I14" s="10">
        <f t="shared" si="4"/>
        <v>11255.4642125013</v>
      </c>
      <c r="J14" s="10">
        <f t="shared" si="5"/>
        <v>13109.4863647118</v>
      </c>
      <c r="K14" s="10">
        <f t="shared" si="6"/>
        <v>15590.5954953131</v>
      </c>
      <c r="L14" s="10">
        <f t="shared" ref="L14:L38" si="7">L13*EXP($E14)</f>
        <v>19094.2977246739</v>
      </c>
      <c r="N14">
        <f t="shared" si="0"/>
        <v>-128.628808718386</v>
      </c>
    </row>
    <row r="15" spans="1:14">
      <c r="A15" s="2">
        <v>43862</v>
      </c>
      <c r="B15">
        <v>1.19706455870818</v>
      </c>
      <c r="C15">
        <v>13748</v>
      </c>
      <c r="D15">
        <v>0.197064558708178</v>
      </c>
      <c r="E15">
        <v>0.197064558708178</v>
      </c>
      <c r="F15" s="10">
        <f t="shared" si="1"/>
        <v>13591.3529221135</v>
      </c>
      <c r="G15" s="10">
        <f t="shared" si="2"/>
        <v>13494.5093748092</v>
      </c>
      <c r="H15" s="10">
        <f t="shared" si="3"/>
        <v>14843.2286661588</v>
      </c>
      <c r="I15" s="10">
        <f t="shared" si="4"/>
        <v>13707.1593580891</v>
      </c>
      <c r="J15" s="10">
        <f t="shared" si="5"/>
        <v>15965.0295457576</v>
      </c>
      <c r="K15" s="10">
        <f t="shared" si="6"/>
        <v>18986.5804650159</v>
      </c>
      <c r="L15" s="10">
        <f t="shared" si="7"/>
        <v>23253.4684311114</v>
      </c>
      <c r="N15">
        <f t="shared" si="0"/>
        <v>-156.647077886466</v>
      </c>
    </row>
    <row r="16" spans="1:14">
      <c r="A16" s="2">
        <v>43863</v>
      </c>
      <c r="B16">
        <v>1.17449594317463</v>
      </c>
      <c r="C16">
        <v>16369</v>
      </c>
      <c r="D16">
        <v>0.17449594317463</v>
      </c>
      <c r="E16">
        <v>0.17449594317463</v>
      </c>
      <c r="F16" s="10">
        <f t="shared" si="1"/>
        <v>16182.4887970669</v>
      </c>
      <c r="G16" s="10">
        <f t="shared" si="2"/>
        <v>16067.1824233526</v>
      </c>
      <c r="H16" s="10">
        <f t="shared" si="3"/>
        <v>17673.0295342125</v>
      </c>
      <c r="I16" s="10">
        <f t="shared" si="4"/>
        <v>16320.3732566599</v>
      </c>
      <c r="J16" s="10">
        <f t="shared" si="5"/>
        <v>19008.6971657337</v>
      </c>
      <c r="K16" s="10">
        <f t="shared" si="6"/>
        <v>22606.2944160492</v>
      </c>
      <c r="L16" s="10">
        <f t="shared" si="7"/>
        <v>27686.647130409</v>
      </c>
      <c r="N16">
        <f t="shared" si="0"/>
        <v>-186.51120293305</v>
      </c>
    </row>
    <row r="17" spans="1:14">
      <c r="A17" s="2">
        <v>43864</v>
      </c>
      <c r="B17">
        <v>1.16890390255639</v>
      </c>
      <c r="C17">
        <v>19381</v>
      </c>
      <c r="D17">
        <v>0.168903902556393</v>
      </c>
      <c r="E17">
        <v>0.168903902556393</v>
      </c>
      <c r="F17" s="10">
        <f t="shared" si="1"/>
        <v>19160.1695507334</v>
      </c>
      <c r="G17" s="10">
        <f t="shared" si="2"/>
        <v>19023.6460716597</v>
      </c>
      <c r="H17" s="10">
        <f t="shared" si="3"/>
        <v>20924.9792536241</v>
      </c>
      <c r="I17" s="10">
        <f t="shared" si="4"/>
        <v>19323.4256269366</v>
      </c>
      <c r="J17" s="10">
        <f t="shared" si="5"/>
        <v>22506.4182154734</v>
      </c>
      <c r="K17" s="10">
        <f t="shared" si="6"/>
        <v>26765.9962170841</v>
      </c>
      <c r="L17" s="10">
        <f t="shared" si="7"/>
        <v>32781.1661087701</v>
      </c>
      <c r="N17">
        <f t="shared" si="0"/>
        <v>-220.830449266628</v>
      </c>
    </row>
    <row r="18" spans="1:14">
      <c r="A18" s="2">
        <v>43865</v>
      </c>
      <c r="B18">
        <v>1.16867608714047</v>
      </c>
      <c r="C18">
        <v>22942</v>
      </c>
      <c r="D18">
        <v>0.168676087140465</v>
      </c>
      <c r="E18">
        <v>0.168676087140465</v>
      </c>
      <c r="F18" s="10">
        <f t="shared" si="1"/>
        <v>22680.5949039226</v>
      </c>
      <c r="G18" s="10">
        <f t="shared" si="2"/>
        <v>22518.9870582538</v>
      </c>
      <c r="H18" s="10">
        <f t="shared" si="3"/>
        <v>24769.664828267</v>
      </c>
      <c r="I18" s="10">
        <f t="shared" si="4"/>
        <v>22873.8471045447</v>
      </c>
      <c r="J18" s="10">
        <f t="shared" si="5"/>
        <v>26641.6720860323</v>
      </c>
      <c r="K18" s="10">
        <f t="shared" si="6"/>
        <v>31683.8906770726</v>
      </c>
      <c r="L18" s="10">
        <f t="shared" si="7"/>
        <v>38804.2677296013</v>
      </c>
      <c r="N18">
        <f t="shared" si="0"/>
        <v>-261.405096077353</v>
      </c>
    </row>
    <row r="19" spans="1:14">
      <c r="A19" s="2">
        <v>43866</v>
      </c>
      <c r="B19">
        <v>1.1366756900607</v>
      </c>
      <c r="C19">
        <v>26302</v>
      </c>
      <c r="D19">
        <v>0.136675690060697</v>
      </c>
      <c r="E19">
        <v>0.136675690060697</v>
      </c>
      <c r="F19" s="10">
        <f t="shared" si="1"/>
        <v>26002.3104857019</v>
      </c>
      <c r="G19" s="10">
        <f t="shared" si="2"/>
        <v>25817.0341559668</v>
      </c>
      <c r="H19" s="10">
        <f t="shared" si="3"/>
        <v>28397.3378220329</v>
      </c>
      <c r="I19" s="10">
        <f t="shared" si="4"/>
        <v>26223.8656849331</v>
      </c>
      <c r="J19" s="10">
        <f t="shared" si="5"/>
        <v>30543.5123008814</v>
      </c>
      <c r="K19" s="10">
        <f t="shared" si="6"/>
        <v>36324.1954750398</v>
      </c>
      <c r="L19" s="10">
        <f t="shared" si="7"/>
        <v>44487.3964704024</v>
      </c>
      <c r="N19">
        <f t="shared" si="0"/>
        <v>-299.689514298083</v>
      </c>
    </row>
    <row r="20" spans="1:14">
      <c r="A20" s="2">
        <v>43867</v>
      </c>
      <c r="B20">
        <v>1.09713347287192</v>
      </c>
      <c r="C20">
        <v>28985</v>
      </c>
      <c r="D20">
        <v>0.0971334728719231</v>
      </c>
      <c r="E20">
        <v>0.0971334728719231</v>
      </c>
      <c r="F20" s="10">
        <f t="shared" si="1"/>
        <v>28654.7399219858</v>
      </c>
      <c r="G20" s="10">
        <f t="shared" si="2"/>
        <v>28450.5640259561</v>
      </c>
      <c r="H20" s="10">
        <f t="shared" si="3"/>
        <v>31294.0778941382</v>
      </c>
      <c r="I20" s="10">
        <f t="shared" si="4"/>
        <v>28898.8954025467</v>
      </c>
      <c r="J20" s="10">
        <f t="shared" si="5"/>
        <v>33659.1781629172</v>
      </c>
      <c r="K20" s="10">
        <f t="shared" si="6"/>
        <v>40029.5340979404</v>
      </c>
      <c r="L20" s="10">
        <f t="shared" si="7"/>
        <v>49025.4424262267</v>
      </c>
      <c r="N20">
        <f t="shared" si="0"/>
        <v>-330.260078014213</v>
      </c>
    </row>
    <row r="21" spans="1:14">
      <c r="A21" s="2">
        <v>43868</v>
      </c>
      <c r="B21">
        <v>1.09186989050614</v>
      </c>
      <c r="C21">
        <v>31774</v>
      </c>
      <c r="D21">
        <v>0.0918698905061356</v>
      </c>
      <c r="E21">
        <v>0.0918698905061356</v>
      </c>
      <c r="F21" s="10">
        <f t="shared" si="1"/>
        <v>31411.9615760282</v>
      </c>
      <c r="G21" s="10">
        <f t="shared" si="2"/>
        <v>31188.1394293852</v>
      </c>
      <c r="H21" s="10">
        <f t="shared" si="3"/>
        <v>34305.2624118802</v>
      </c>
      <c r="I21" s="10">
        <f t="shared" si="4"/>
        <v>31679.610230137</v>
      </c>
      <c r="J21" s="10">
        <f t="shared" si="5"/>
        <v>36897.9377936357</v>
      </c>
      <c r="K21" s="10">
        <f t="shared" si="6"/>
        <v>43881.2632888721</v>
      </c>
      <c r="L21" s="10">
        <f t="shared" si="7"/>
        <v>53742.7775625643</v>
      </c>
      <c r="N21">
        <f t="shared" si="0"/>
        <v>-362.038423971833</v>
      </c>
    </row>
    <row r="22" spans="1:14">
      <c r="A22" s="2">
        <v>43869</v>
      </c>
      <c r="B22">
        <v>1.05997645324029</v>
      </c>
      <c r="C22">
        <v>33738</v>
      </c>
      <c r="D22">
        <v>0.0599764532402878</v>
      </c>
      <c r="E22">
        <v>0.0599764532402878</v>
      </c>
      <c r="F22" s="10">
        <f t="shared" si="1"/>
        <v>33353.5834220444</v>
      </c>
      <c r="G22" s="10">
        <f t="shared" si="2"/>
        <v>33115.9264829294</v>
      </c>
      <c r="H22" s="10">
        <f t="shared" si="3"/>
        <v>36425.7236499029</v>
      </c>
      <c r="I22" s="10">
        <f t="shared" si="4"/>
        <v>33637.7758527211</v>
      </c>
      <c r="J22" s="10">
        <f t="shared" si="5"/>
        <v>39178.6563001725</v>
      </c>
      <c r="K22" s="10">
        <f t="shared" si="6"/>
        <v>46593.6319267315</v>
      </c>
      <c r="L22" s="10">
        <f t="shared" si="7"/>
        <v>57064.7016241517</v>
      </c>
      <c r="N22">
        <f t="shared" si="0"/>
        <v>-384.416577955613</v>
      </c>
    </row>
    <row r="23" spans="1:14">
      <c r="A23" s="2">
        <v>43870</v>
      </c>
      <c r="B23">
        <v>1.06439401487631</v>
      </c>
      <c r="C23">
        <v>35982</v>
      </c>
      <c r="D23">
        <v>0.064394014876308</v>
      </c>
      <c r="E23">
        <v>0.064394014876308</v>
      </c>
      <c r="F23" s="10">
        <f t="shared" si="1"/>
        <v>35572.0148998755</v>
      </c>
      <c r="G23" s="10">
        <f t="shared" si="2"/>
        <v>35318.5507946163</v>
      </c>
      <c r="H23" s="10">
        <f t="shared" si="3"/>
        <v>38848.4909707394</v>
      </c>
      <c r="I23" s="10">
        <f t="shared" si="4"/>
        <v>35875.1096903377</v>
      </c>
      <c r="J23" s="10">
        <f t="shared" si="5"/>
        <v>41784.5281579467</v>
      </c>
      <c r="K23" s="10">
        <f t="shared" si="6"/>
        <v>49692.6926310882</v>
      </c>
      <c r="L23" s="10">
        <f t="shared" si="7"/>
        <v>60860.2197474724</v>
      </c>
      <c r="N23">
        <f t="shared" si="0"/>
        <v>-409.985100124461</v>
      </c>
    </row>
    <row r="24" spans="1:14">
      <c r="A24" s="2">
        <v>43871</v>
      </c>
      <c r="B24">
        <v>1.04467648737451</v>
      </c>
      <c r="C24">
        <v>37626</v>
      </c>
      <c r="D24">
        <v>0.0446764873745111</v>
      </c>
      <c r="E24">
        <v>0.0446764873745111</v>
      </c>
      <c r="F24" s="10">
        <f t="shared" si="1"/>
        <v>37197.2828809604</v>
      </c>
      <c r="G24" s="10">
        <f t="shared" si="2"/>
        <v>36932.2381245688</v>
      </c>
      <c r="H24" s="10">
        <f t="shared" si="3"/>
        <v>40623.4595426892</v>
      </c>
      <c r="I24" s="10">
        <f t="shared" si="4"/>
        <v>37514.2259243134</v>
      </c>
      <c r="J24" s="10">
        <f t="shared" si="5"/>
        <v>43693.6428344979</v>
      </c>
      <c r="K24" s="10">
        <f t="shared" si="6"/>
        <v>51963.127478665</v>
      </c>
      <c r="L24" s="10">
        <f t="shared" si="7"/>
        <v>63640.893452793</v>
      </c>
      <c r="N24">
        <f t="shared" si="0"/>
        <v>-428.717119039604</v>
      </c>
    </row>
    <row r="25" spans="1:14">
      <c r="A25" s="2">
        <v>43872</v>
      </c>
      <c r="B25">
        <v>1.03072494584029</v>
      </c>
      <c r="C25">
        <v>38800</v>
      </c>
      <c r="D25">
        <v>0.030724945840289</v>
      </c>
      <c r="E25">
        <v>0.030724945840289</v>
      </c>
      <c r="F25" s="10">
        <f t="shared" si="1"/>
        <v>38357.9061229273</v>
      </c>
      <c r="G25" s="10">
        <f t="shared" si="2"/>
        <v>38084.5914854959</v>
      </c>
      <c r="H25" s="10">
        <f t="shared" si="3"/>
        <v>41890.9857613443</v>
      </c>
      <c r="I25" s="10">
        <f t="shared" si="4"/>
        <v>38684.7383687705</v>
      </c>
      <c r="J25" s="10">
        <f t="shared" si="5"/>
        <v>45056.9643857577</v>
      </c>
      <c r="K25" s="10">
        <f t="shared" si="6"/>
        <v>53584.4720717643</v>
      </c>
      <c r="L25" s="10">
        <f t="shared" si="7"/>
        <v>65626.6056973467</v>
      </c>
      <c r="N25">
        <f t="shared" si="0"/>
        <v>-442.093877072679</v>
      </c>
    </row>
    <row r="26" spans="1:14">
      <c r="A26" s="2">
        <v>43873</v>
      </c>
      <c r="B26">
        <v>1.30288803847368</v>
      </c>
      <c r="C26">
        <v>52526</v>
      </c>
      <c r="D26">
        <v>0.302888038473675</v>
      </c>
      <c r="E26">
        <v>0.302888038473675</v>
      </c>
      <c r="F26" s="10">
        <f t="shared" si="1"/>
        <v>51927.5097168268</v>
      </c>
      <c r="G26" s="10">
        <f t="shared" si="2"/>
        <v>51557.5065043081</v>
      </c>
      <c r="H26" s="10">
        <f t="shared" si="3"/>
        <v>56710.4618067105</v>
      </c>
      <c r="I26" s="10">
        <f t="shared" si="4"/>
        <v>52369.9630813928</v>
      </c>
      <c r="J26" s="10">
        <f t="shared" si="5"/>
        <v>60996.4461682038</v>
      </c>
      <c r="K26" s="10">
        <f t="shared" si="6"/>
        <v>72540.6695886982</v>
      </c>
      <c r="L26" s="10">
        <f t="shared" si="7"/>
        <v>88842.8631664648</v>
      </c>
      <c r="N26">
        <f t="shared" si="0"/>
        <v>-598.490283173203</v>
      </c>
    </row>
    <row r="27" spans="1:14">
      <c r="A27" s="2">
        <v>43874</v>
      </c>
      <c r="B27">
        <v>1.05953325015436</v>
      </c>
      <c r="C27">
        <v>55748</v>
      </c>
      <c r="D27">
        <v>0.05953325015436</v>
      </c>
      <c r="E27">
        <v>0.05953325015436</v>
      </c>
      <c r="F27" s="10">
        <f t="shared" si="1"/>
        <v>55112.7976943544</v>
      </c>
      <c r="G27" s="10">
        <f t="shared" si="2"/>
        <v>54720.0980962223</v>
      </c>
      <c r="H27" s="10">
        <f t="shared" si="3"/>
        <v>60189.1410882324</v>
      </c>
      <c r="I27" s="10">
        <f t="shared" si="4"/>
        <v>55582.3916129438</v>
      </c>
      <c r="J27" s="10">
        <f t="shared" si="5"/>
        <v>64738.0322313716</v>
      </c>
      <c r="K27" s="10">
        <f t="shared" si="6"/>
        <v>76990.390439606</v>
      </c>
      <c r="L27" s="10">
        <f t="shared" si="7"/>
        <v>94292.5776911259</v>
      </c>
      <c r="N27">
        <f t="shared" si="0"/>
        <v>-635.20230564558</v>
      </c>
    </row>
    <row r="28" spans="1:14">
      <c r="A28" s="2">
        <v>43875</v>
      </c>
      <c r="B28">
        <v>1.01997917656039</v>
      </c>
      <c r="C28">
        <v>56873</v>
      </c>
      <c r="D28">
        <v>0.0199791765603891</v>
      </c>
      <c r="E28">
        <v>0.0199791765603891</v>
      </c>
      <c r="F28" s="10">
        <f t="shared" si="1"/>
        <v>56224.9792507537</v>
      </c>
      <c r="G28" s="10">
        <f t="shared" si="2"/>
        <v>55824.3549369744</v>
      </c>
      <c r="H28" s="10">
        <f t="shared" si="3"/>
        <v>61403.7637423951</v>
      </c>
      <c r="I28" s="10">
        <f t="shared" si="4"/>
        <v>56704.0496197702</v>
      </c>
      <c r="J28" s="10">
        <f t="shared" si="5"/>
        <v>66044.4519461648</v>
      </c>
      <c r="K28" s="10">
        <f t="shared" si="6"/>
        <v>78544.0639210683</v>
      </c>
      <c r="L28" s="10">
        <f t="shared" si="7"/>
        <v>96195.4109748763</v>
      </c>
      <c r="N28">
        <f t="shared" si="0"/>
        <v>-648.020749246272</v>
      </c>
    </row>
    <row r="29" spans="1:14">
      <c r="A29" s="2">
        <v>43876</v>
      </c>
      <c r="B29">
        <v>1.00950229831012</v>
      </c>
      <c r="C29">
        <v>57416</v>
      </c>
      <c r="D29">
        <v>0.00950229831011839</v>
      </c>
      <c r="E29">
        <v>0.00950229831011839</v>
      </c>
      <c r="F29" s="10">
        <f t="shared" si="1"/>
        <v>56761.7922153091</v>
      </c>
      <c r="G29" s="10">
        <f t="shared" si="2"/>
        <v>56357.3429054441</v>
      </c>
      <c r="H29" s="10">
        <f t="shared" si="3"/>
        <v>61990.0216101376</v>
      </c>
      <c r="I29" s="10">
        <f t="shared" si="4"/>
        <v>57245.4365510651</v>
      </c>
      <c r="J29" s="10">
        <f t="shared" si="5"/>
        <v>66675.0171951716</v>
      </c>
      <c r="K29" s="10">
        <f t="shared" si="6"/>
        <v>79293.970321454</v>
      </c>
      <c r="L29" s="10">
        <f t="shared" si="7"/>
        <v>97113.8451731665</v>
      </c>
      <c r="N29">
        <f t="shared" si="0"/>
        <v>-654.207784690872</v>
      </c>
    </row>
    <row r="30" spans="1:14">
      <c r="A30" s="2">
        <v>43877</v>
      </c>
      <c r="B30">
        <v>1.00898142144906</v>
      </c>
      <c r="C30">
        <v>57934</v>
      </c>
      <c r="D30">
        <v>0.00898142144906264</v>
      </c>
      <c r="E30">
        <v>0.00898142144906264</v>
      </c>
      <c r="F30" s="10">
        <f t="shared" si="1"/>
        <v>57273.8900341668</v>
      </c>
      <c r="G30" s="10">
        <f t="shared" si="2"/>
        <v>56865.7918330082</v>
      </c>
      <c r="H30" s="10">
        <f t="shared" si="3"/>
        <v>62549.2878633432</v>
      </c>
      <c r="I30" s="10">
        <f t="shared" si="4"/>
        <v>57761.897748875</v>
      </c>
      <c r="J30" s="10">
        <f t="shared" si="5"/>
        <v>67276.5508949609</v>
      </c>
      <c r="K30" s="10">
        <f t="shared" si="6"/>
        <v>80009.350644474</v>
      </c>
      <c r="L30" s="10">
        <f t="shared" si="7"/>
        <v>97989.9941873733</v>
      </c>
      <c r="N30">
        <f t="shared" si="0"/>
        <v>-660.109965833231</v>
      </c>
    </row>
    <row r="31" spans="1:14">
      <c r="A31" s="2">
        <v>43878</v>
      </c>
      <c r="B31">
        <v>1.00141440299561</v>
      </c>
      <c r="C31">
        <v>58016</v>
      </c>
      <c r="D31">
        <v>0.00141440299560715</v>
      </c>
      <c r="E31">
        <v>0.00141440299560715</v>
      </c>
      <c r="F31" s="10">
        <f t="shared" si="1"/>
        <v>57354.9557120554</v>
      </c>
      <c r="G31" s="10">
        <f t="shared" si="2"/>
        <v>56946.2798871786</v>
      </c>
      <c r="H31" s="10">
        <f t="shared" si="3"/>
        <v>62637.8203590244</v>
      </c>
      <c r="I31" s="10">
        <f t="shared" si="4"/>
        <v>57843.6541547059</v>
      </c>
      <c r="J31" s="10">
        <f t="shared" si="5"/>
        <v>67371.7743763947</v>
      </c>
      <c r="K31" s="10">
        <f t="shared" si="6"/>
        <v>80122.5961782339</v>
      </c>
      <c r="L31" s="10">
        <f t="shared" si="7"/>
        <v>98128.6895911667</v>
      </c>
      <c r="N31">
        <f t="shared" si="0"/>
        <v>-661.044287944576</v>
      </c>
    </row>
    <row r="32" spans="1:14">
      <c r="A32" s="2">
        <v>43879</v>
      </c>
      <c r="B32">
        <v>0.996356442554844</v>
      </c>
      <c r="C32">
        <v>57805</v>
      </c>
      <c r="D32">
        <v>-0.00364355744515561</v>
      </c>
      <c r="E32">
        <v>-0.00364355744515561</v>
      </c>
      <c r="F32" s="10">
        <f t="shared" si="1"/>
        <v>57146.3598823663</v>
      </c>
      <c r="G32" s="10">
        <f t="shared" si="2"/>
        <v>56739.1703819353</v>
      </c>
      <c r="H32" s="10">
        <f t="shared" si="3"/>
        <v>62410.0111323326</v>
      </c>
      <c r="I32" s="10">
        <f t="shared" si="4"/>
        <v>57633.2809640922</v>
      </c>
      <c r="J32" s="10">
        <f t="shared" si="5"/>
        <v>67126.7481009979</v>
      </c>
      <c r="K32" s="10">
        <f t="shared" si="6"/>
        <v>79831.1960852663</v>
      </c>
      <c r="L32" s="10">
        <f t="shared" si="7"/>
        <v>97771.8026375033</v>
      </c>
      <c r="N32">
        <f t="shared" si="0"/>
        <v>-658.640117633695</v>
      </c>
    </row>
    <row r="33" spans="1:14">
      <c r="A33" s="2">
        <v>43880</v>
      </c>
      <c r="B33">
        <v>0.973672542566741</v>
      </c>
      <c r="C33">
        <v>56303</v>
      </c>
      <c r="D33">
        <v>-0.0263274574332586</v>
      </c>
      <c r="E33">
        <v>-0.0263274574332586</v>
      </c>
      <c r="F33" s="10">
        <f t="shared" si="1"/>
        <v>55661.4739288447</v>
      </c>
      <c r="G33" s="10">
        <f t="shared" si="2"/>
        <v>55264.8648043266</v>
      </c>
      <c r="H33" s="10">
        <f t="shared" si="3"/>
        <v>60788.3549309527</v>
      </c>
      <c r="I33" s="10">
        <f t="shared" si="4"/>
        <v>56135.7428963115</v>
      </c>
      <c r="J33" s="10">
        <f t="shared" si="5"/>
        <v>65382.5326240029</v>
      </c>
      <c r="K33" s="10">
        <f t="shared" si="6"/>
        <v>77756.8693571274</v>
      </c>
      <c r="L33" s="10">
        <f t="shared" si="7"/>
        <v>95231.3087777761</v>
      </c>
      <c r="N33">
        <f t="shared" si="0"/>
        <v>-641.526071155262</v>
      </c>
    </row>
    <row r="34" spans="1:14">
      <c r="A34" s="2">
        <v>43881</v>
      </c>
      <c r="B34">
        <v>0.975948799336801</v>
      </c>
      <c r="C34">
        <v>54965</v>
      </c>
      <c r="D34">
        <v>-0.0240512006631993</v>
      </c>
      <c r="E34">
        <v>-0.0240512006631993</v>
      </c>
      <c r="F34" s="10">
        <f t="shared" si="1"/>
        <v>54338.7193311005</v>
      </c>
      <c r="G34" s="10">
        <f t="shared" si="2"/>
        <v>53951.5353350588</v>
      </c>
      <c r="H34" s="10">
        <f t="shared" si="3"/>
        <v>59343.7637209352</v>
      </c>
      <c r="I34" s="10">
        <f t="shared" si="4"/>
        <v>54801.7176401925</v>
      </c>
      <c r="J34" s="10">
        <f t="shared" si="5"/>
        <v>63828.7641098755</v>
      </c>
      <c r="K34" s="10">
        <f t="shared" si="6"/>
        <v>75909.0336965083</v>
      </c>
      <c r="L34" s="10">
        <f t="shared" si="7"/>
        <v>92968.2057256356</v>
      </c>
      <c r="N34">
        <f t="shared" si="0"/>
        <v>-626.280668899512</v>
      </c>
    </row>
    <row r="35" spans="1:14">
      <c r="A35" s="2">
        <v>43882</v>
      </c>
      <c r="B35">
        <v>0.968939479458389</v>
      </c>
      <c r="C35">
        <v>53284</v>
      </c>
      <c r="D35">
        <v>-0.0310605205416107</v>
      </c>
      <c r="E35">
        <v>-0.0310605205416107</v>
      </c>
      <c r="F35" s="10">
        <f t="shared" si="1"/>
        <v>52676.8729343829</v>
      </c>
      <c r="G35" s="10">
        <f t="shared" si="2"/>
        <v>52301.530224566</v>
      </c>
      <c r="H35" s="10">
        <f t="shared" si="3"/>
        <v>57528.8475594708</v>
      </c>
      <c r="I35" s="10">
        <f t="shared" si="4"/>
        <v>53125.7113206589</v>
      </c>
      <c r="J35" s="10">
        <f t="shared" si="5"/>
        <v>61876.6827404822</v>
      </c>
      <c r="K35" s="10">
        <f t="shared" si="6"/>
        <v>73587.5002544301</v>
      </c>
      <c r="L35" s="10">
        <f t="shared" si="7"/>
        <v>90124.9499478717</v>
      </c>
      <c r="N35">
        <f t="shared" si="0"/>
        <v>-607.127065617053</v>
      </c>
    </row>
    <row r="36" spans="1:14">
      <c r="A36" s="2">
        <v>43883</v>
      </c>
      <c r="B36">
        <v>0.968001846308181</v>
      </c>
      <c r="C36">
        <v>51606</v>
      </c>
      <c r="D36">
        <v>-0.0319981536918189</v>
      </c>
      <c r="E36">
        <v>-0.0319981536918189</v>
      </c>
      <c r="F36" s="10">
        <f t="shared" si="1"/>
        <v>51017.9923551491</v>
      </c>
      <c r="G36" s="10">
        <f t="shared" si="2"/>
        <v>50654.4697989819</v>
      </c>
      <c r="H36" s="10">
        <f t="shared" si="3"/>
        <v>55717.1703917508</v>
      </c>
      <c r="I36" s="10">
        <f t="shared" si="4"/>
        <v>51452.6960891436</v>
      </c>
      <c r="J36" s="10">
        <f t="shared" si="5"/>
        <v>59928.085156995</v>
      </c>
      <c r="K36" s="10">
        <f t="shared" si="6"/>
        <v>71270.1099416357</v>
      </c>
      <c r="L36" s="10">
        <f t="shared" si="7"/>
        <v>87286.7683921978</v>
      </c>
      <c r="N36">
        <f t="shared" si="0"/>
        <v>-588.00764485087</v>
      </c>
    </row>
    <row r="37" spans="1:14">
      <c r="A37" s="2">
        <v>43884</v>
      </c>
      <c r="B37">
        <v>0.96485885085419</v>
      </c>
      <c r="C37">
        <v>49824</v>
      </c>
      <c r="D37">
        <v>-0.0351411491458097</v>
      </c>
      <c r="E37">
        <v>-0.0351411491458097</v>
      </c>
      <c r="F37" s="10">
        <f t="shared" si="1"/>
        <v>49256.2967698126</v>
      </c>
      <c r="G37" s="10">
        <f t="shared" si="2"/>
        <v>48905.3269632306</v>
      </c>
      <c r="H37" s="10">
        <f t="shared" si="3"/>
        <v>53793.2081075571</v>
      </c>
      <c r="I37" s="10">
        <f t="shared" si="4"/>
        <v>49675.9898063304</v>
      </c>
      <c r="J37" s="10">
        <f t="shared" si="5"/>
        <v>57858.7163287626</v>
      </c>
      <c r="K37" s="10">
        <f t="shared" si="6"/>
        <v>68809.0911469995</v>
      </c>
      <c r="L37" s="10">
        <f t="shared" si="7"/>
        <v>84272.6804707372</v>
      </c>
      <c r="N37">
        <f t="shared" si="0"/>
        <v>-567.703230187377</v>
      </c>
    </row>
    <row r="38" spans="1:14">
      <c r="A38" s="2">
        <v>43885</v>
      </c>
      <c r="B38">
        <v>0.95584742779309</v>
      </c>
      <c r="C38">
        <v>47672</v>
      </c>
      <c r="D38">
        <v>-0.0441525722069101</v>
      </c>
      <c r="E38">
        <v>-0.0441525722069101</v>
      </c>
      <c r="F38" s="10">
        <f t="shared" si="1"/>
        <v>47128.8170281492</v>
      </c>
      <c r="G38" s="10">
        <f t="shared" si="2"/>
        <v>46793.0063220763</v>
      </c>
      <c r="H38" s="10">
        <f t="shared" si="3"/>
        <v>51469.7699282165</v>
      </c>
      <c r="I38" s="10">
        <f t="shared" si="4"/>
        <v>47530.3826679388</v>
      </c>
      <c r="J38" s="10">
        <f t="shared" si="5"/>
        <v>55359.6805721092</v>
      </c>
      <c r="K38" s="10">
        <f t="shared" si="6"/>
        <v>65837.0864073491</v>
      </c>
      <c r="L38" s="10">
        <f t="shared" si="7"/>
        <v>80632.7718248431</v>
      </c>
      <c r="N38">
        <f t="shared" si="0"/>
        <v>-543.182971850772</v>
      </c>
    </row>
    <row r="41" spans="2:2">
      <c r="B41">
        <v>198</v>
      </c>
    </row>
    <row r="42" spans="2:3">
      <c r="B42">
        <v>214</v>
      </c>
      <c r="C42">
        <f>LN(B42/B41)</f>
        <v>0.0777089843273163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7" workbookViewId="0">
      <selection activeCell="I29" sqref="I29"/>
    </sheetView>
  </sheetViews>
  <sheetFormatPr defaultColWidth="9" defaultRowHeight="13.5"/>
  <cols>
    <col min="6" max="9" width="12.625"/>
  </cols>
  <sheetData>
    <row r="1" spans="1:1">
      <c r="A1" t="s">
        <v>37</v>
      </c>
    </row>
    <row r="3" spans="2:5">
      <c r="B3" t="s">
        <v>38</v>
      </c>
      <c r="E3" t="s">
        <v>31</v>
      </c>
    </row>
    <row r="4" spans="1:5">
      <c r="A4" t="s">
        <v>15</v>
      </c>
      <c r="B4" s="1" t="s">
        <v>32</v>
      </c>
      <c r="C4" s="1" t="s">
        <v>33</v>
      </c>
      <c r="D4" t="s">
        <v>28</v>
      </c>
      <c r="E4" t="s">
        <v>29</v>
      </c>
    </row>
    <row r="5" spans="1:4">
      <c r="A5" s="2">
        <v>43849</v>
      </c>
      <c r="B5" s="3">
        <v>1</v>
      </c>
      <c r="C5" s="3"/>
      <c r="D5">
        <v>0</v>
      </c>
    </row>
    <row r="6" spans="1:5">
      <c r="A6" s="2">
        <v>43850</v>
      </c>
      <c r="B6" s="3">
        <v>9</v>
      </c>
      <c r="C6" s="3">
        <v>2.19722457733622</v>
      </c>
      <c r="D6">
        <v>0</v>
      </c>
      <c r="E6" t="e">
        <v>#DIV/0!</v>
      </c>
    </row>
    <row r="7" spans="1:5">
      <c r="A7" s="2">
        <v>43851</v>
      </c>
      <c r="B7" s="3">
        <v>14</v>
      </c>
      <c r="C7" s="3">
        <v>0.441832752279039</v>
      </c>
      <c r="D7">
        <v>2</v>
      </c>
      <c r="E7" t="e">
        <v>#DIV/0!</v>
      </c>
    </row>
    <row r="8" spans="1:5">
      <c r="A8" s="2">
        <v>43852</v>
      </c>
      <c r="B8" s="3">
        <v>15</v>
      </c>
      <c r="C8" s="3">
        <v>0.0689928714869514</v>
      </c>
      <c r="D8">
        <v>4</v>
      </c>
      <c r="E8">
        <v>0.693147180559945</v>
      </c>
    </row>
    <row r="9" spans="1:5">
      <c r="A9" s="2">
        <v>43853</v>
      </c>
      <c r="B9" s="3">
        <v>13</v>
      </c>
      <c r="C9" s="3">
        <v>-0.143100843640673</v>
      </c>
      <c r="D9">
        <v>6</v>
      </c>
      <c r="E9">
        <v>0.405465108108164</v>
      </c>
    </row>
    <row r="10" spans="1:5">
      <c r="A10" s="2">
        <v>43854</v>
      </c>
      <c r="B10" s="3">
        <v>18</v>
      </c>
      <c r="C10" s="3">
        <v>0.325422400434628</v>
      </c>
      <c r="D10">
        <v>10</v>
      </c>
      <c r="E10">
        <v>0.510825623765991</v>
      </c>
    </row>
    <row r="11" spans="1:5">
      <c r="A11" s="2">
        <v>43855</v>
      </c>
      <c r="B11" s="3">
        <v>25</v>
      </c>
      <c r="C11" s="3">
        <v>0.328504066972036</v>
      </c>
      <c r="D11">
        <v>18</v>
      </c>
      <c r="E11">
        <v>0.587786664902119</v>
      </c>
    </row>
    <row r="12" spans="1:5">
      <c r="A12" s="2">
        <v>43856</v>
      </c>
      <c r="B12" s="3">
        <v>34</v>
      </c>
      <c r="C12" s="3">
        <v>0.307484699747961</v>
      </c>
      <c r="D12">
        <v>32</v>
      </c>
      <c r="E12">
        <v>0.575364144903562</v>
      </c>
    </row>
    <row r="13" spans="1:5">
      <c r="A13" s="2">
        <v>43857</v>
      </c>
      <c r="B13" s="3">
        <v>45</v>
      </c>
      <c r="C13" s="3">
        <v>0.280301965154158</v>
      </c>
      <c r="D13">
        <v>60</v>
      </c>
      <c r="E13">
        <v>0.628608659422374</v>
      </c>
    </row>
    <row r="14" spans="1:5">
      <c r="A14" s="2">
        <v>43858</v>
      </c>
      <c r="B14" s="3">
        <v>59</v>
      </c>
      <c r="C14" s="3">
        <v>0.2708749541354</v>
      </c>
      <c r="D14">
        <v>112</v>
      </c>
      <c r="E14">
        <v>0.624154309072994</v>
      </c>
    </row>
    <row r="15" spans="1:6">
      <c r="A15" s="2">
        <v>43859</v>
      </c>
      <c r="B15" s="3">
        <v>82</v>
      </c>
      <c r="C15" s="3">
        <v>0.329181803358534</v>
      </c>
      <c r="D15">
        <v>169</v>
      </c>
      <c r="E15">
        <v>0.411399843627979</v>
      </c>
      <c r="F15">
        <f>LN(B18/B5)/13</f>
        <v>0.404021032926664</v>
      </c>
    </row>
    <row r="16" spans="1:5">
      <c r="A16" s="2">
        <v>43860</v>
      </c>
      <c r="B16" s="3">
        <v>106</v>
      </c>
      <c r="C16" s="3">
        <v>0.256719846847814</v>
      </c>
      <c r="D16">
        <v>219</v>
      </c>
      <c r="E16">
        <v>0.259173014893427</v>
      </c>
    </row>
    <row r="17" spans="1:5">
      <c r="A17" s="2">
        <v>43861</v>
      </c>
      <c r="B17" s="3">
        <v>166</v>
      </c>
      <c r="C17" s="3">
        <v>0.448548694244476</v>
      </c>
      <c r="D17">
        <v>232</v>
      </c>
      <c r="E17">
        <v>0.0576656418498091</v>
      </c>
    </row>
    <row r="18" spans="1:9">
      <c r="A18" s="4">
        <v>43862</v>
      </c>
      <c r="B18" s="5">
        <v>191</v>
      </c>
      <c r="C18" s="5">
        <v>0.140285639690087</v>
      </c>
      <c r="D18" s="6">
        <v>254</v>
      </c>
      <c r="E18" s="6">
        <v>0.0905968953522266</v>
      </c>
      <c r="F18">
        <v>0.404021032926664</v>
      </c>
      <c r="G18">
        <f>D18*EXP(F18)</f>
        <v>380.450204424464</v>
      </c>
      <c r="H18">
        <f>D18*EXP(C18)</f>
        <v>292.253012048193</v>
      </c>
      <c r="I18">
        <f>D18*EXP(C9)</f>
        <v>220.133333333333</v>
      </c>
    </row>
    <row r="19" spans="1:9">
      <c r="A19" s="2">
        <v>43863</v>
      </c>
      <c r="B19" s="3">
        <v>221</v>
      </c>
      <c r="C19" s="3">
        <v>0.145889273471123</v>
      </c>
      <c r="D19">
        <v>275</v>
      </c>
      <c r="E19">
        <v>0.0794368306480348</v>
      </c>
      <c r="H19">
        <f t="shared" ref="H19:H41" si="0">D19*EXP(C19)</f>
        <v>318.193717277487</v>
      </c>
      <c r="I19">
        <f t="shared" ref="I19:I41" si="1">D19*EXP(C10)</f>
        <v>380.769230769231</v>
      </c>
    </row>
    <row r="20" spans="1:9">
      <c r="A20" s="2">
        <v>43864</v>
      </c>
      <c r="B20" s="3">
        <v>259</v>
      </c>
      <c r="C20" s="3">
        <v>0.158665360181785</v>
      </c>
      <c r="D20">
        <v>322</v>
      </c>
      <c r="E20">
        <v>0.157780447877837</v>
      </c>
      <c r="H20">
        <f t="shared" si="0"/>
        <v>377.366515837104</v>
      </c>
      <c r="I20">
        <f t="shared" si="1"/>
        <v>447.222222222222</v>
      </c>
    </row>
    <row r="21" spans="1:9">
      <c r="A21" s="2">
        <v>43865</v>
      </c>
      <c r="B21" s="3">
        <v>276</v>
      </c>
      <c r="C21" s="3">
        <v>0.0635728040176123</v>
      </c>
      <c r="D21">
        <v>335</v>
      </c>
      <c r="E21">
        <v>0.0395789862806582</v>
      </c>
      <c r="H21">
        <f t="shared" si="0"/>
        <v>356.988416988417</v>
      </c>
      <c r="I21">
        <f t="shared" si="1"/>
        <v>455.6</v>
      </c>
    </row>
    <row r="22" spans="1:9">
      <c r="A22" s="2">
        <v>43866</v>
      </c>
      <c r="B22" s="3">
        <v>298</v>
      </c>
      <c r="C22" s="3">
        <v>0.0766926207882544</v>
      </c>
      <c r="D22">
        <v>367</v>
      </c>
      <c r="E22">
        <v>0.0912313162295039</v>
      </c>
      <c r="H22">
        <f t="shared" si="0"/>
        <v>396.253623188406</v>
      </c>
      <c r="I22">
        <f t="shared" si="1"/>
        <v>485.735294117647</v>
      </c>
    </row>
    <row r="23" spans="1:9">
      <c r="A23" s="2">
        <v>43867</v>
      </c>
      <c r="B23" s="1">
        <v>312</v>
      </c>
      <c r="C23" s="1">
        <v>0.0459097013040779</v>
      </c>
      <c r="D23">
        <v>384</v>
      </c>
      <c r="E23">
        <v>0.0452807045331565</v>
      </c>
      <c r="H23">
        <f t="shared" si="0"/>
        <v>402.040268456376</v>
      </c>
      <c r="I23">
        <f t="shared" si="1"/>
        <v>503.466666666667</v>
      </c>
    </row>
    <row r="24" spans="1:9">
      <c r="A24" s="2">
        <v>43868</v>
      </c>
      <c r="B24" s="3">
        <v>320</v>
      </c>
      <c r="C24" s="3">
        <v>0.0253178079842898</v>
      </c>
      <c r="D24">
        <v>388</v>
      </c>
      <c r="E24">
        <v>0.0103627870355467</v>
      </c>
      <c r="H24">
        <f t="shared" si="0"/>
        <v>397.948717948718</v>
      </c>
      <c r="I24">
        <f t="shared" si="1"/>
        <v>539.254237288136</v>
      </c>
    </row>
    <row r="25" spans="1:9">
      <c r="A25" s="2">
        <v>43869</v>
      </c>
      <c r="B25" s="3">
        <v>325</v>
      </c>
      <c r="C25" s="3">
        <v>0.0155041865359653</v>
      </c>
      <c r="D25">
        <v>377</v>
      </c>
      <c r="E25">
        <v>-0.0287601521752627</v>
      </c>
      <c r="H25">
        <f t="shared" si="0"/>
        <v>382.890625</v>
      </c>
      <c r="I25">
        <f t="shared" si="1"/>
        <v>487.341463414634</v>
      </c>
    </row>
    <row r="26" spans="1:9">
      <c r="A26" s="2">
        <v>43870</v>
      </c>
      <c r="B26" s="3">
        <v>322</v>
      </c>
      <c r="C26" s="3">
        <v>-0.00927363678532921</v>
      </c>
      <c r="D26">
        <v>385</v>
      </c>
      <c r="E26">
        <v>0.0209981468397734</v>
      </c>
      <c r="H26">
        <f t="shared" si="0"/>
        <v>381.446153846154</v>
      </c>
      <c r="I26">
        <f t="shared" si="1"/>
        <v>602.924528301887</v>
      </c>
    </row>
    <row r="27" spans="1:9">
      <c r="A27" s="2">
        <v>43871</v>
      </c>
      <c r="B27" s="3">
        <v>319</v>
      </c>
      <c r="C27" s="3">
        <v>-0.00936044275956369</v>
      </c>
      <c r="D27">
        <v>374</v>
      </c>
      <c r="E27">
        <v>-0.0289875368732523</v>
      </c>
      <c r="H27">
        <f t="shared" si="0"/>
        <v>370.515527950311</v>
      </c>
      <c r="I27">
        <f t="shared" si="1"/>
        <v>430.325301204819</v>
      </c>
    </row>
    <row r="28" spans="1:9">
      <c r="A28" s="2">
        <v>43872</v>
      </c>
      <c r="B28" s="3">
        <v>320</v>
      </c>
      <c r="C28" s="3">
        <v>0.00312989300892757</v>
      </c>
      <c r="D28">
        <v>373</v>
      </c>
      <c r="E28">
        <v>-0.0026773777707164</v>
      </c>
      <c r="H28">
        <f t="shared" si="0"/>
        <v>374.169278996865</v>
      </c>
      <c r="I28">
        <f t="shared" si="1"/>
        <v>431.586387434555</v>
      </c>
    </row>
    <row r="29" spans="1:9">
      <c r="A29" s="2">
        <v>43873</v>
      </c>
      <c r="B29" s="3">
        <v>310</v>
      </c>
      <c r="C29" s="3">
        <v>-0.0317486983145803</v>
      </c>
      <c r="D29">
        <v>369</v>
      </c>
      <c r="E29">
        <v>-0.0107817756032884</v>
      </c>
      <c r="H29">
        <f t="shared" si="0"/>
        <v>357.46875</v>
      </c>
      <c r="I29">
        <f t="shared" si="1"/>
        <v>432.447963800905</v>
      </c>
    </row>
    <row r="30" spans="1:9">
      <c r="A30" s="2">
        <v>43874</v>
      </c>
      <c r="B30" s="3">
        <v>306</v>
      </c>
      <c r="C30" s="3">
        <v>-0.0129871955268112</v>
      </c>
      <c r="D30">
        <v>355</v>
      </c>
      <c r="E30">
        <v>-0.0386788545651114</v>
      </c>
      <c r="H30">
        <f t="shared" si="0"/>
        <v>350.41935483871</v>
      </c>
      <c r="I30">
        <f t="shared" si="1"/>
        <v>378.301158301158</v>
      </c>
    </row>
    <row r="31" spans="1:9">
      <c r="A31" s="2">
        <v>43875</v>
      </c>
      <c r="B31" s="3">
        <v>302</v>
      </c>
      <c r="C31" s="3">
        <v>-0.0131580845775111</v>
      </c>
      <c r="D31">
        <v>339</v>
      </c>
      <c r="E31">
        <v>-0.0461176820949656</v>
      </c>
      <c r="H31">
        <f t="shared" si="0"/>
        <v>334.56862745098</v>
      </c>
      <c r="I31">
        <f t="shared" si="1"/>
        <v>366.021739130435</v>
      </c>
    </row>
    <row r="32" spans="1:9">
      <c r="A32" s="2">
        <v>43876</v>
      </c>
      <c r="B32" s="3">
        <v>299</v>
      </c>
      <c r="C32" s="3">
        <v>-0.00998344398418326</v>
      </c>
      <c r="D32">
        <v>332</v>
      </c>
      <c r="E32">
        <v>-0.0208651384639617</v>
      </c>
      <c r="H32">
        <f t="shared" si="0"/>
        <v>328.701986754967</v>
      </c>
      <c r="I32">
        <f t="shared" si="1"/>
        <v>347.597315436242</v>
      </c>
    </row>
    <row r="33" spans="1:9">
      <c r="A33" s="2">
        <v>43877</v>
      </c>
      <c r="B33" s="3">
        <v>282</v>
      </c>
      <c r="C33" s="3">
        <v>-0.0585365024525728</v>
      </c>
      <c r="D33">
        <v>320</v>
      </c>
      <c r="E33">
        <v>-0.0368139731227163</v>
      </c>
      <c r="H33">
        <f t="shared" si="0"/>
        <v>301.80602006689</v>
      </c>
      <c r="I33">
        <f t="shared" si="1"/>
        <v>328.205128205128</v>
      </c>
    </row>
    <row r="34" spans="1:9">
      <c r="A34" s="2">
        <v>43878</v>
      </c>
      <c r="B34" s="3">
        <v>262</v>
      </c>
      <c r="C34" s="3">
        <v>-0.0735625671770167</v>
      </c>
      <c r="D34">
        <v>309</v>
      </c>
      <c r="E34">
        <v>-0.0349797188960268</v>
      </c>
      <c r="H34">
        <f t="shared" si="0"/>
        <v>287.085106382979</v>
      </c>
      <c r="I34">
        <f t="shared" si="1"/>
        <v>313.828125</v>
      </c>
    </row>
    <row r="35" spans="1:9">
      <c r="A35" s="2">
        <v>43879</v>
      </c>
      <c r="B35" s="3">
        <v>251</v>
      </c>
      <c r="C35" s="3">
        <v>-0.042891564629313</v>
      </c>
      <c r="D35">
        <v>295</v>
      </c>
      <c r="E35">
        <v>-0.0463659205579257</v>
      </c>
      <c r="H35">
        <f t="shared" si="0"/>
        <v>282.614503816794</v>
      </c>
      <c r="I35">
        <f t="shared" si="1"/>
        <v>292.276923076923</v>
      </c>
    </row>
    <row r="36" spans="1:9">
      <c r="A36" s="2">
        <v>43880</v>
      </c>
      <c r="B36" s="3">
        <v>232</v>
      </c>
      <c r="C36" s="3">
        <v>-0.078715567465474</v>
      </c>
      <c r="D36">
        <v>275</v>
      </c>
      <c r="E36">
        <v>-0.0702042586732486</v>
      </c>
      <c r="H36">
        <f t="shared" si="0"/>
        <v>254.183266932271</v>
      </c>
      <c r="I36">
        <f t="shared" si="1"/>
        <v>272.437888198758</v>
      </c>
    </row>
    <row r="37" spans="1:9">
      <c r="A37" s="2">
        <v>43881</v>
      </c>
      <c r="B37" s="3">
        <v>215</v>
      </c>
      <c r="C37" s="3">
        <v>-0.0760993435386472</v>
      </c>
      <c r="D37">
        <v>257</v>
      </c>
      <c r="E37">
        <v>-0.0676950127713515</v>
      </c>
      <c r="H37">
        <f t="shared" si="0"/>
        <v>238.168103448276</v>
      </c>
      <c r="I37">
        <f t="shared" si="1"/>
        <v>257.805642633229</v>
      </c>
    </row>
    <row r="38" spans="1:9">
      <c r="A38" s="2">
        <v>43882</v>
      </c>
      <c r="B38" s="3">
        <v>193</v>
      </c>
      <c r="C38" s="3">
        <v>-0.107947839222777</v>
      </c>
      <c r="D38">
        <v>234</v>
      </c>
      <c r="E38">
        <v>-0.0937549695375184</v>
      </c>
      <c r="H38">
        <f t="shared" si="0"/>
        <v>210.055813953488</v>
      </c>
      <c r="I38">
        <f t="shared" si="1"/>
        <v>226.6875</v>
      </c>
    </row>
    <row r="39" spans="1:9">
      <c r="A39" s="2">
        <v>43883</v>
      </c>
      <c r="B39" s="3">
        <v>188</v>
      </c>
      <c r="C39" s="3">
        <v>-0.0262482260749363</v>
      </c>
      <c r="D39">
        <v>222</v>
      </c>
      <c r="E39">
        <v>-0.052643733485422</v>
      </c>
      <c r="H39">
        <f t="shared" si="0"/>
        <v>216.248704663212</v>
      </c>
      <c r="I39">
        <f t="shared" si="1"/>
        <v>219.135483870968</v>
      </c>
    </row>
    <row r="40" spans="1:9">
      <c r="A40" s="2">
        <v>43884</v>
      </c>
      <c r="B40" s="3">
        <v>177</v>
      </c>
      <c r="C40" s="3">
        <v>-0.06029223025612</v>
      </c>
      <c r="D40">
        <v>210</v>
      </c>
      <c r="E40">
        <v>-0.0555698511548108</v>
      </c>
      <c r="H40">
        <f t="shared" si="0"/>
        <v>197.712765957447</v>
      </c>
      <c r="I40">
        <f t="shared" si="1"/>
        <v>207.254901960784</v>
      </c>
    </row>
    <row r="41" spans="1:9">
      <c r="A41" s="2">
        <v>43885</v>
      </c>
      <c r="B41" s="3">
        <v>165</v>
      </c>
      <c r="C41" s="1">
        <v>-0.0702042586732486</v>
      </c>
      <c r="D41">
        <v>196</v>
      </c>
      <c r="E41">
        <v>-0.0689928714869514</v>
      </c>
      <c r="H41">
        <f t="shared" si="0"/>
        <v>182.71186440678</v>
      </c>
      <c r="I41">
        <f t="shared" si="1"/>
        <v>194.05298013245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武汉</vt:lpstr>
      <vt:lpstr>温州</vt:lpstr>
      <vt:lpstr>深圳</vt:lpstr>
      <vt:lpstr>全国</vt:lpstr>
      <vt:lpstr>政策迁移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小星星</cp:lastModifiedBy>
  <dcterms:created xsi:type="dcterms:W3CDTF">2020-05-31T13:28:00Z</dcterms:created>
  <dcterms:modified xsi:type="dcterms:W3CDTF">2020-06-04T15:46:55Z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