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<sst xmlns="http://schemas.openxmlformats.org/spreadsheetml/2006/main" count="1817" uniqueCount="899">
  <si>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</si>
  <si>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</si>
  <si>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</si>
  <si>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</si>
  <si>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</si>
  <si>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</si>
  <si>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</si>
  <si>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</si>
  <si>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</si>
  <si>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</si>
  <si>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</si>
  <si>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</si>
  <si>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</si>
  <si>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</si>
  <si>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2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</si>
  <si>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</si>
  <si>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</si>
  <si>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</si>
  <si>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</si>
  <si>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</si>
  <si>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</si>
  <si>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</si>
  <si>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</si>
  <si>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</si>
  <si>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</si>
  <si>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</si>
  <si>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</si>
  <si>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4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</si>
  <si>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</si>
  <si>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</si>
  <si>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</si>
  <si>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</si>
  <si>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</si>
  <si>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</si>
  <si>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</si>
  <si>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</si>
  <si>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</si>
  <si>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</si>
  <si>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</si>
  <si>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</si>
  <si>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6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</si>
  <si>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</si>
  <si>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</si>
  <si>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</si>
  <si>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</si>
  <si>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</si>
  <si>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</si>
  <si>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</si>
  <si>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</si>
  <si>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</si>
  <si>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</si>
  <si>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</si>
  <si>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</si>
  <si>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</si>
  <si>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</si>
  <si>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</si>
  <si>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</si>
  <si>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</si>
  <si>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</si>
  <si>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</si>
  <si>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</si>
  <si>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</si>
  <si>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</si>
  <si>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1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</si>
  <si>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</si>
  <si>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</si>
  <si>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</si>
  <si>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</si>
  <si>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</si>
  <si>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</si>
  <si>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</si>
  <si>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</si>
  <si>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</si>
  <si>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</si>
  <si>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</si>
  <si>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</si>
  <si>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</si>
  <si>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</si>
  <si>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</si>
  <si>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</si>
  <si>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</si>
  <si>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3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</si>
  <si>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</si>
  <si>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</si>
  <si>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</si>
  <si>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</si>
  <si>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</si>
  <si>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https://files.ofsted.gov.uk/v1/file/50267804</t>
  </si>
  <si>
    <t>02/12/2024</t>
  </si>
  <si>
    <t>13/12/2024</t>
  </si>
  <si>
    <t>29/01/25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</si>
  <si>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</si>
  <si>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</si>
  <si>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</si>
  <si>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</si>
  <si>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</si>
  <si>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</si>
  <si>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</si>
  <si>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</si>
  <si>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</si>
  <si>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</si>
  <si>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</si>
  <si>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</si>
  <si>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5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</si>
  <si>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</si>
  <si>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</si>
  <si>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</si>
  <si>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</si>
  <si>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</si>
  <si>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</si>
  <si>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máire atherton</t>
  </si>
  <si>
    <t>11/03/2024</t>
  </si>
  <si>
    <t>15/03/2024</t>
  </si>
  <si>
    <t>16/05/24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</si>
  <si>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</si>
  <si>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</si>
  <si>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</si>
  <si>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</si>
  <si>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</si>
  <si>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</si>
  <si>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</si>
  <si>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</si>
  <si>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</si>
  <si>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</si>
  <si>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</si>
  <si>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</si>
  <si>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</si>
  <si>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</si>
  <si>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</si>
  <si>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</si>
  <si>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</si>
  <si>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06/12/2021</t>
  </si>
  <si>
    <t>17/12/2021</t>
  </si>
  <si>
    <t>11/02/22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</si>
  <si>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</si>
  <si>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</si>
  <si>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</si>
  <si>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</si>
  <si>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</si>
  <si>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</si>
  <si>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inadequate</t>
  </si>
  <si>
    <t>lorna schlechte</t>
  </si>
  <si>
    <t>25/10/2021</t>
  </si>
  <si>
    <t>05/11/2021</t>
  </si>
  <si>
    <t>17/12/21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</si>
  <si>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</si>
  <si>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</si>
  <si>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</si>
  <si>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</si>
  <si>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</si>
  <si>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</si>
  <si>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</si>
  <si>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</si>
  <si>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</si>
  <si>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</si>
  <si>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</si>
  <si>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</si>
  <si>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</si>
  <si>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</si>
  <si>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</si>
  <si>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</si>
  <si>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</si>
  <si>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</si>
  <si>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</si>
  <si>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</si>
  <si>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</si>
  <si>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</si>
  <si>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</si>
  <si>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</si>
  <si>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</si>
  <si>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</si>
  <si>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</si>
  <si>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</si>
  <si>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</si>
  <si>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</si>
  <si>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</si>
  <si>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</si>
  <si>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</si>
  <si>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</si>
  <si>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</si>
  <si>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</si>
  <si>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</si>
  <si>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</si>
  <si>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</si>
  <si>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</si>
  <si>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</si>
  <si>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</si>
  <si>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</si>
  <si>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</si>
  <si>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</si>
  <si>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</si>
  <si>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</si>
  <si>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</si>
  <si>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</si>
  <si>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</si>
  <si>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</si>
  <si>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</si>
  <si>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</si>
  <si>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</si>
  <si>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</si>
  <si>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</si>
  <si>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</si>
  <si>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</si>
  <si>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</si>
  <si>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</si>
  <si>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</si>
  <si>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</si>
  <si>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</si>
  <si>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</si>
  <si>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</si>
  <si>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</si>
  <si>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</si>
  <si>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</si>
  <si>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</si>
  <si>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</si>
  <si>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</si>
  <si>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</si>
  <si>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</si>
  <si>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</si>
  <si>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</si>
  <si>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</si>
  <si>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</si>
  <si>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</si>
  <si>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</si>
  <si>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</si>
  <si>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</si>
  <si>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</si>
  <si>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</si>
  <si>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</si>
  <si>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</si>
  <si>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</si>
  <si>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</si>
  <si>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</si>
  <si>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</si>
  <si>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</si>
  <si>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</si>
  <si>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</si>
  <si>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</si>
  <si>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</si>
  <si>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</si>
  <si>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</si>
  <si>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</si>
  <si>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</si>
  <si>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</si>
  <si>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</si>
  <si>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</si>
  <si>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</si>
  <si>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</si>
  <si>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</si>
  <si>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</si>
  <si>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</si>
  <si>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</si>
  <si>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</si>
  <si>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</si>
  <si>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</si>
  <si>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</si>
  <si>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</si>
  <si>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</si>
  <si>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</si>
  <si>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2733690</t>
  </si>
  <si>
    <t>942</t>
  </si>
  <si>
    <t>E10000006</t>
  </si>
  <si>
    <t>878, 371, 341, 812, 941, 353, 871, 356, 394</t>
  </si>
  <si>
    <t>cumberland</t>
  </si>
  <si>
    <t>https://files.ofsted.gov.uk/v1/file/50262710</t>
  </si>
  <si>
    <t>07/10/2024</t>
  </si>
  <si>
    <t>18/10/2024</t>
  </si>
  <si>
    <t>26/11/24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</si>
  <si>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</si>
  <si>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</si>
  <si>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</si>
  <si>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</si>
  <si>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</si>
  <si>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</si>
  <si>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</si>
  <si>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</si>
  <si>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</si>
  <si>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</si>
  <si>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</si>
  <si>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</si>
  <si>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</si>
  <si>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</si>
  <si>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</si>
  <si>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</si>
  <si>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</si>
  <si>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</si>
  <si>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</si>
  <si>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</si>
  <si>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</si>
  <si>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</si>
  <si>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</si>
  <si>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</si>
  <si>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</si>
  <si>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</si>
  <si>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</si>
  <si>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</si>
  <si>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</si>
  <si>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</si>
  <si>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</si>
  <si>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</si>
  <si>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</si>
  <si>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</si>
  <si>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</si>
  <si>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</si>
  <si>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</si>
  <si>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</si>
  <si>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</si>
  <si>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</si>
  <si>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</si>
  <si>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</si>
  <si>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</si>
  <si>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</si>
  <si>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</si>
  <si>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</si>
  <si>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</si>
  <si>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</si>
  <si>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</si>
  <si>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</si>
  <si>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7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</si>
  <si>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</si>
  <si>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</si>
  <si>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</si>
  <si>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</si>
  <si>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</si>
  <si>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</si>
  <si>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</si>
  <si>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</si>
  <si>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</si>
  <si>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</si>
  <si>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</si>
  <si>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</si>
  <si>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</si>
  <si>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</si>
  <si>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</si>
  <si>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</si>
  <si>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</si>
  <si>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</si>
  <si>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</si>
  <si>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</si>
  <si>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</si>
  <si>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</si>
  <si>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</si>
  <si>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</si>
  <si>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</si>
  <si>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</si>
  <si>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</si>
  <si>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</si>
  <si>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</si>
  <si>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</si>
  <si>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</si>
  <si>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</si>
  <si>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</si>
  <si>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</si>
  <si>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</si>
  <si>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</si>
  <si>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</si>
  <si>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</si>
  <si>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</si>
  <si>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</si>
  <si>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</si>
  <si>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</si>
  <si>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</si>
  <si>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</si>
  <si>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</si>
  <si>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</si>
  <si>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</si>
  <si>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</si>
  <si>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</si>
  <si>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</si>
  <si>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</si>
  <si>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</si>
  <si>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</si>
  <si>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</si>
  <si>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</si>
  <si>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</si>
  <si>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</si>
  <si>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80469</t>
  </si>
  <si>
    <t>390</t>
  </si>
  <si>
    <t>E08000037</t>
  </si>
  <si>
    <t>370, 841, 840, 392, 393, 342, 394, 357, 384, 359</t>
  </si>
  <si>
    <t>gateshead</t>
  </si>
  <si>
    <t>https://files.ofsted.gov.uk/v1/file/50267802</t>
  </si>
  <si>
    <t>rachel fairhurst</t>
  </si>
  <si>
    <t>06/12/2024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</si>
  <si>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</si>
  <si>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</si>
  <si>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</si>
  <si>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</si>
  <si>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</si>
  <si>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</si>
  <si>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</si>
  <si>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</si>
  <si>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</si>
  <si>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</si>
  <si>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</si>
  <si>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</si>
  <si>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</si>
  <si>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</si>
  <si>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</si>
  <si>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</si>
  <si>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</si>
  <si>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</si>
  <si>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</si>
  <si>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</si>
  <si>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</si>
  <si>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</si>
  <si>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</si>
  <si>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</si>
  <si>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</si>
  <si>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</si>
  <si>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</si>
  <si>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</si>
  <si>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</si>
  <si>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</si>
  <si>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</si>
  <si>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</si>
  <si>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</si>
  <si>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</si>
  <si>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</si>
  <si>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</si>
  <si>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</si>
  <si>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</si>
  <si>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</si>
  <si>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</si>
  <si>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</si>
  <si>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</si>
  <si>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</si>
  <si>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</si>
  <si>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</si>
  <si>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</si>
  <si>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</si>
  <si>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</si>
  <si>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</si>
  <si>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</si>
  <si>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</si>
  <si>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</si>
  <si>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</si>
  <si>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</si>
  <si>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</si>
  <si>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</si>
  <si>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</si>
  <si>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</si>
  <si>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</si>
  <si>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</si>
  <si>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</si>
  <si>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</si>
  <si>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</si>
  <si>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</si>
  <si>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</si>
  <si>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</si>
  <si>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</si>
  <si>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</si>
  <si>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</si>
  <si>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</si>
  <si>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</si>
  <si>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</si>
  <si>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</si>
  <si>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</si>
  <si>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</si>
  <si>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</si>
  <si>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</si>
  <si>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</si>
  <si>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</si>
  <si>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</si>
  <si>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</si>
  <si>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</si>
  <si>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80479</t>
  </si>
  <si>
    <t>340</t>
  </si>
  <si>
    <t>E08000011</t>
  </si>
  <si>
    <t>890, 876, 805, 341, 806, 807, 355, 393, 394, 357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</si>
  <si>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</si>
  <si>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</si>
  <si>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</si>
  <si>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</si>
  <si>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</si>
  <si>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</si>
  <si>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</si>
  <si>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</si>
  <si>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</si>
  <si>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</si>
  <si>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</si>
  <si>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</si>
  <si>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</si>
  <si>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</si>
  <si>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</si>
  <si>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</si>
  <si>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</si>
  <si>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</si>
  <si>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</si>
  <si>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</si>
  <si>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</si>
  <si>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</si>
  <si>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</si>
  <si>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80482</t>
  </si>
  <si>
    <t>856</t>
  </si>
  <si>
    <t>E06000016</t>
  </si>
  <si>
    <t>889, 331, 312, 313, 874, 333, 871, 852, 335, 336</t>
  </si>
  <si>
    <t>leicester</t>
  </si>
  <si>
    <t>https://files.ofsted.gov.uk/v1/file/50267800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</si>
  <si>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</si>
  <si>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</si>
  <si>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</si>
  <si>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</si>
  <si>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</si>
  <si>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</si>
  <si>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</si>
  <si>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</si>
  <si>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</si>
  <si>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</si>
  <si>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</si>
  <si>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</si>
  <si>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</si>
  <si>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</si>
  <si>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</si>
  <si>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</si>
  <si>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</si>
  <si>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</si>
  <si>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</si>
  <si>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</si>
  <si>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</si>
  <si>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</si>
  <si>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</si>
  <si>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</si>
  <si>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</si>
  <si>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</si>
  <si>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</si>
  <si>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</si>
  <si>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</si>
  <si>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</si>
  <si>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</si>
  <si>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</si>
  <si>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</si>
  <si>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</si>
  <si>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</si>
  <si>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</si>
  <si>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</si>
  <si>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</si>
  <si>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</si>
  <si>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</si>
  <si>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</si>
  <si>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</si>
  <si>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</si>
  <si>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</si>
  <si>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</si>
  <si>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</si>
  <si>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</si>
  <si>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</si>
  <si>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</si>
  <si>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</si>
  <si>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</si>
  <si>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</si>
  <si>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</si>
  <si>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</si>
  <si>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</si>
  <si>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</si>
  <si>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</si>
  <si>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</si>
  <si>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</si>
  <si>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</si>
  <si>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</si>
  <si>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</si>
  <si>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</si>
  <si>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</si>
  <si>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</si>
  <si>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</si>
  <si>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</si>
  <si>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</si>
  <si>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</si>
  <si>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</si>
  <si>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</si>
  <si>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</si>
  <si>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</si>
  <si>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</si>
  <si>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</si>
  <si>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80492</t>
  </si>
  <si>
    <t>306</t>
  </si>
  <si>
    <t>E09000008</t>
  </si>
  <si>
    <t>330, 304, 307, 308, 203, 309, 208, 209, 315, 320</t>
  </si>
  <si>
    <t>croydon</t>
  </si>
  <si>
    <t>https://files.ofsted.gov.uk/v1/file/50263391</t>
  </si>
  <si>
    <t>14/10/2024</t>
  </si>
  <si>
    <t>25/10/2024</t>
  </si>
  <si>
    <t>03/12/24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</si>
  <si>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</si>
  <si>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</si>
  <si>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</si>
  <si>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</si>
  <si>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</si>
  <si>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</si>
  <si>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</si>
  <si>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</si>
  <si>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</si>
  <si>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</si>
  <si>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</si>
  <si>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</si>
  <si>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22/07/2024</t>
  </si>
  <si>
    <t>26/07/2024</t>
  </si>
  <si>
    <t>04/09/24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</si>
  <si>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</si>
  <si>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</si>
  <si>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</si>
  <si>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</si>
  <si>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</si>
  <si>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</si>
  <si>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</si>
  <si>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</si>
  <si>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</si>
  <si>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</si>
  <si>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</si>
  <si>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</si>
  <si>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</si>
  <si>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</si>
  <si>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</si>
  <si>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</si>
  <si>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</si>
  <si>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</si>
  <si>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</si>
  <si>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</si>
  <si>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</si>
  <si>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</si>
  <si>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</si>
  <si>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</si>
  <si>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</si>
  <si>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</si>
  <si>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</si>
  <si>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</si>
  <si>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</si>
  <si>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</si>
  <si>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</si>
  <si>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</si>
  <si>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</si>
  <si>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</si>
  <si>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</si>
  <si>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</si>
  <si>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</si>
  <si>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</si>
  <si>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14/02/2020</t>
  </si>
  <si>
    <t>16/03/20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</si>
  <si>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</si>
  <si>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</si>
  <si>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</si>
  <si>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</si>
  <si>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</si>
  <si>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</si>
  <si>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</si>
  <si>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</si>
  <si>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</si>
  <si>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</si>
  <si>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</si>
  <si>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</si>
  <si>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</si>
  <si>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</si>
  <si>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</si>
  <si>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</si>
  <si>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</si>
  <si>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</si>
  <si>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</si>
  <si>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</si>
  <si>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</si>
  <si>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</si>
  <si>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</si>
  <si>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</si>
  <si>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</si>
  <si>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</si>
  <si>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80505</t>
  </si>
  <si>
    <t>206</t>
  </si>
  <si>
    <t>E09000019</t>
  </si>
  <si>
    <t>202, 203, 204, 205, 309, 208, 352, 210, 212, 213</t>
  </si>
  <si>
    <t>islington</t>
  </si>
  <si>
    <t>https://files.ofsted.gov.uk/v1/file/50267801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</si>
  <si>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</si>
  <si>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</si>
  <si>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</si>
  <si>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</si>
  <si>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</si>
  <si>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</si>
  <si>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</si>
  <si>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</si>
  <si>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</si>
  <si>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</si>
  <si>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</si>
  <si>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</si>
  <si>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</si>
  <si>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</si>
  <si>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</si>
  <si>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</si>
  <si>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</si>
  <si>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</si>
  <si>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</si>
  <si>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</si>
  <si>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</si>
  <si>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</si>
  <si>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</si>
  <si>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</si>
  <si>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</si>
  <si>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</si>
  <si>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</si>
  <si>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</si>
  <si>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</si>
  <si>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</si>
  <si>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</si>
  <si>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</si>
  <si>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</si>
  <si>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</si>
  <si>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</si>
  <si>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</si>
  <si>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</si>
  <si>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</si>
  <si>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</si>
  <si>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</si>
  <si>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</si>
  <si>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</si>
  <si>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</si>
  <si>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</si>
  <si>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</si>
  <si>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</si>
  <si>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</si>
  <si>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</si>
  <si>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</si>
  <si>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</si>
  <si>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</si>
  <si>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</si>
  <si>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</si>
  <si>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</si>
  <si>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</si>
  <si>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</si>
  <si>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</si>
  <si>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</si>
  <si>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</si>
  <si>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</si>
  <si>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</si>
  <si>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</si>
  <si>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80516</t>
  </si>
  <si>
    <t>211</t>
  </si>
  <si>
    <t>E09000030</t>
  </si>
  <si>
    <t>330, 202, 204, 205, 309, 206, 821, 352, 316, 213</t>
  </si>
  <si>
    <t>tower hamlets</t>
  </si>
  <si>
    <t>https://files.ofsted.gov.uk/v1/file/50266090</t>
  </si>
  <si>
    <t>11/11/2024</t>
  </si>
  <si>
    <t>15/11/2024</t>
  </si>
  <si>
    <t>13/01/25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</si>
  <si>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</si>
  <si>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</si>
  <si>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</si>
  <si>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</si>
  <si>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</si>
  <si>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</si>
  <si>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</si>
  <si>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</si>
  <si>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</si>
  <si>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</si>
  <si>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</si>
  <si>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</si>
  <si>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</si>
  <si>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</si>
  <si>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</si>
  <si>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80519</t>
  </si>
  <si>
    <t>213</t>
  </si>
  <si>
    <t>E09000033</t>
  </si>
  <si>
    <t>302, 202, 203, 205, 206, 207, 352, 315, 870, 212</t>
  </si>
  <si>
    <t>westminster</t>
  </si>
  <si>
    <t>https://files.ofsted.gov.uk/v1/file/50266091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</si>
  <si>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</si>
  <si>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</si>
  <si>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</si>
  <si>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</si>
  <si>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</si>
  <si>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</si>
  <si>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</si>
  <si>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</si>
  <si>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</si>
  <si>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</si>
  <si>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</si>
  <si>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</si>
  <si>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</si>
  <si>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</si>
  <si>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</si>
  <si>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</si>
  <si>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</si>
  <si>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</si>
  <si>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80522</t>
  </si>
  <si>
    <t>887</t>
  </si>
  <si>
    <t>nan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</si>
  <si>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</si>
  <si>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</si>
  <si>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</si>
  <si>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</si>
  <si>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</si>
  <si>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</si>
  <si>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</si>
  <si>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</si>
  <si>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</si>
  <si>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</si>
  <si>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</si>
  <si>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</si>
  <si>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</si>
  <si>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80524</t>
  </si>
  <si>
    <t>826</t>
  </si>
  <si>
    <t>E06000042</t>
  </si>
  <si>
    <t>822, 303, 831, 919, 886, 383, 941, 870, 866, 883</t>
  </si>
  <si>
    <t>milton keynes</t>
  </si>
  <si>
    <t>https://files.ofsted.gov.uk/v1/file/50264642</t>
  </si>
  <si>
    <t>28/10/2024</t>
  </si>
  <si>
    <t>08/11/2024</t>
  </si>
  <si>
    <t>17/12/24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</si>
  <si>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</si>
  <si>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</si>
  <si>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</si>
  <si>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</si>
  <si>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</si>
  <si>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</si>
  <si>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</si>
  <si>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</si>
  <si>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</si>
  <si>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</si>
  <si>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</si>
  <si>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</si>
  <si>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</si>
  <si>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</si>
  <si>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</si>
  <si>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</si>
  <si>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</si>
  <si>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</si>
  <si>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</si>
  <si>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</si>
  <si>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</si>
  <si>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</si>
  <si>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</si>
  <si>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</si>
  <si>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</si>
  <si>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</si>
  <si>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</si>
  <si>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</si>
  <si>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jan edwards</t>
  </si>
  <si>
    <t>14/10/2022</t>
  </si>
  <si>
    <t>25/11/22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</si>
  <si>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</si>
  <si>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</si>
  <si>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</si>
  <si>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</si>
  <si>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</si>
  <si>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</si>
  <si>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</si>
  <si>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</si>
  <si>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</si>
  <si>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</si>
  <si>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</si>
  <si>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</si>
  <si>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</si>
  <si>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</si>
  <si>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80529</t>
  </si>
  <si>
    <t>392</t>
  </si>
  <si>
    <t>E08000022</t>
  </si>
  <si>
    <t>381, 841, 840, 390, 929, 343, 342, 808, 359, 344</t>
  </si>
  <si>
    <t>north tyneside</t>
  </si>
  <si>
    <t>https://files.ofsted.gov.uk/v1/file/50266092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</si>
  <si>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</si>
  <si>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</si>
  <si>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</si>
  <si>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</si>
  <si>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</si>
  <si>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</si>
  <si>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</si>
  <si>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</si>
  <si>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</si>
  <si>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</si>
  <si>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</si>
  <si>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</si>
  <si>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</si>
  <si>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</si>
  <si>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</si>
  <si>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</si>
  <si>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</si>
  <si>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</si>
  <si>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</si>
  <si>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</si>
  <si>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</si>
  <si>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</si>
  <si>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</si>
  <si>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None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</si>
  <si>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</si>
  <si>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</si>
  <si>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</si>
  <si>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</si>
  <si>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</si>
  <si>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</si>
  <si>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</si>
  <si>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</si>
  <si>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</si>
  <si>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</si>
  <si>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</si>
  <si>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</si>
  <si>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</si>
  <si>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</si>
  <si>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</si>
  <si>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</si>
  <si>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</si>
  <si>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</si>
  <si>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inspectors_inspections_count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</si>
</sst>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183218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149435" TargetMode="External"/><Relationship Id="rId31" Type="http://schemas.openxmlformats.org/officeDocument/2006/relationships/hyperlink" Target="https://files.ofsted.gov.uk/v1/file/50181024" TargetMode="External"/><Relationship Id="rId32" Type="http://schemas.openxmlformats.org/officeDocument/2006/relationships/hyperlink" Target="https://files.ofsted.gov.uk/v1/file/50172438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187560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180552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182665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186251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149055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18266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179543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176759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1767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17285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</row>
    <row r="3" spans="1:1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 t="s">
        <v>21</v>
      </c>
      <c r="H3" t="s">
        <v>7</v>
      </c>
      <c r="I3" t="s">
        <v>8</v>
      </c>
      <c r="J3" t="s">
        <v>22</v>
      </c>
      <c r="K3" t="s">
        <v>23</v>
      </c>
      <c r="L3" t="s">
        <v>24</v>
      </c>
      <c r="M3" t="s">
        <v>25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26</v>
      </c>
      <c r="S3" t="s">
        <v>27</v>
      </c>
    </row>
    <row r="4" spans="1:19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s="2" t="s">
        <v>34</v>
      </c>
      <c r="H4" t="s">
        <v>7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26</v>
      </c>
      <c r="S4" t="s">
        <v>40</v>
      </c>
    </row>
    <row r="5" spans="1:1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s="2" t="s">
        <v>47</v>
      </c>
      <c r="H5" t="s">
        <v>7</v>
      </c>
      <c r="I5" t="s">
        <v>35</v>
      </c>
      <c r="J5" t="s">
        <v>48</v>
      </c>
      <c r="K5" t="s">
        <v>49</v>
      </c>
      <c r="L5" t="s">
        <v>50</v>
      </c>
      <c r="M5" t="s">
        <v>51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27</v>
      </c>
    </row>
    <row r="6" spans="1:19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s="2" t="s">
        <v>58</v>
      </c>
      <c r="H6" t="s">
        <v>13</v>
      </c>
      <c r="I6" t="s">
        <v>35</v>
      </c>
      <c r="J6" t="s">
        <v>59</v>
      </c>
      <c r="K6" t="s">
        <v>60</v>
      </c>
      <c r="L6" t="s">
        <v>61</v>
      </c>
      <c r="M6" t="s">
        <v>62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26</v>
      </c>
      <c r="S6" t="s">
        <v>63</v>
      </c>
    </row>
    <row r="7" spans="1:19">
      <c r="A7" t="s">
        <v>64</v>
      </c>
      <c r="B7" t="s">
        <v>65</v>
      </c>
      <c r="C7" t="s">
        <v>54</v>
      </c>
      <c r="D7" t="s">
        <v>66</v>
      </c>
      <c r="E7" t="s">
        <v>67</v>
      </c>
      <c r="F7" t="s">
        <v>68</v>
      </c>
      <c r="G7" s="2" t="s">
        <v>69</v>
      </c>
      <c r="H7" t="s">
        <v>13</v>
      </c>
      <c r="I7" t="s">
        <v>35</v>
      </c>
      <c r="J7" t="s">
        <v>70</v>
      </c>
      <c r="K7" t="s">
        <v>71</v>
      </c>
      <c r="L7" t="s">
        <v>72</v>
      </c>
      <c r="M7" t="s">
        <v>73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26</v>
      </c>
      <c r="S7" t="s">
        <v>27</v>
      </c>
    </row>
    <row r="8" spans="1:19">
      <c r="A8" t="s">
        <v>74</v>
      </c>
      <c r="B8" t="s">
        <v>75</v>
      </c>
      <c r="C8" t="s">
        <v>54</v>
      </c>
      <c r="D8" t="s">
        <v>76</v>
      </c>
      <c r="E8" t="s">
        <v>77</v>
      </c>
      <c r="F8" t="s">
        <v>78</v>
      </c>
      <c r="G8" s="2" t="s">
        <v>79</v>
      </c>
      <c r="H8" t="s">
        <v>7</v>
      </c>
      <c r="I8" t="s">
        <v>8</v>
      </c>
      <c r="J8" t="s">
        <v>80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81</v>
      </c>
    </row>
    <row r="9" spans="1:19">
      <c r="A9" t="s">
        <v>82</v>
      </c>
      <c r="B9" t="s">
        <v>83</v>
      </c>
      <c r="C9" t="s">
        <v>17</v>
      </c>
      <c r="D9" t="s">
        <v>84</v>
      </c>
      <c r="E9" t="s">
        <v>85</v>
      </c>
      <c r="F9" t="s">
        <v>86</v>
      </c>
      <c r="G9" s="2" t="s">
        <v>87</v>
      </c>
      <c r="H9" t="s">
        <v>7</v>
      </c>
      <c r="I9" t="s">
        <v>35</v>
      </c>
      <c r="J9" t="s">
        <v>48</v>
      </c>
      <c r="K9" t="s">
        <v>88</v>
      </c>
      <c r="L9" t="s">
        <v>89</v>
      </c>
      <c r="M9" t="s">
        <v>90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7</v>
      </c>
      <c r="P9" t="s">
        <v>7</v>
      </c>
      <c r="Q9" t="s">
        <v>7</v>
      </c>
      <c r="R9" t="s">
        <v>13</v>
      </c>
      <c r="S9" t="s">
        <v>27</v>
      </c>
    </row>
    <row r="10" spans="1:19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s="2" t="s">
        <v>97</v>
      </c>
      <c r="H10" t="s">
        <v>98</v>
      </c>
      <c r="I10" t="s">
        <v>8</v>
      </c>
      <c r="J10" t="s">
        <v>99</v>
      </c>
      <c r="K10" t="s">
        <v>100</v>
      </c>
      <c r="L10" t="s">
        <v>101</v>
      </c>
      <c r="M10" t="s">
        <v>102</v>
      </c>
      <c r="N10" s="3">
        <f>HYPERLINK(".\.\export_data\inspection_reports\80436_bracknell forest", ".\export_data\inspection_reports\80436_bracknell forest")</f>
        <v>0</v>
      </c>
      <c r="O10" t="s">
        <v>98</v>
      </c>
      <c r="P10" t="s">
        <v>98</v>
      </c>
      <c r="Q10" t="s">
        <v>7</v>
      </c>
      <c r="R10" t="s">
        <v>26</v>
      </c>
      <c r="S10" t="s">
        <v>103</v>
      </c>
    </row>
    <row r="11" spans="1:19">
      <c r="A11" t="s">
        <v>104</v>
      </c>
      <c r="B11" t="s">
        <v>105</v>
      </c>
      <c r="C11" t="s">
        <v>93</v>
      </c>
      <c r="D11" t="s">
        <v>106</v>
      </c>
      <c r="E11" t="s">
        <v>107</v>
      </c>
      <c r="F11" t="s">
        <v>108</v>
      </c>
      <c r="G11" s="2" t="s">
        <v>109</v>
      </c>
      <c r="H11" t="s">
        <v>98</v>
      </c>
      <c r="I11" t="s">
        <v>8</v>
      </c>
      <c r="J11" t="s">
        <v>110</v>
      </c>
      <c r="K11" t="s">
        <v>111</v>
      </c>
      <c r="L11" t="s">
        <v>112</v>
      </c>
      <c r="M11" t="s">
        <v>113</v>
      </c>
      <c r="N11" s="3">
        <f>HYPERLINK(".\.\export_data\inspection_reports\80438_brighton and hove", ".\export_data\inspection_reports\80438_brighton and hove")</f>
        <v>0</v>
      </c>
      <c r="O11" t="s">
        <v>98</v>
      </c>
      <c r="P11" t="s">
        <v>7</v>
      </c>
      <c r="Q11" t="s">
        <v>98</v>
      </c>
      <c r="R11" t="s">
        <v>98</v>
      </c>
      <c r="S11" t="s">
        <v>63</v>
      </c>
    </row>
    <row r="12" spans="1:19">
      <c r="A12" t="s">
        <v>114</v>
      </c>
      <c r="B12" t="s">
        <v>115</v>
      </c>
      <c r="C12" t="s">
        <v>17</v>
      </c>
      <c r="D12" t="s">
        <v>116</v>
      </c>
      <c r="E12" t="s">
        <v>117</v>
      </c>
      <c r="F12" t="s">
        <v>118</v>
      </c>
      <c r="G12" s="2" t="s">
        <v>119</v>
      </c>
      <c r="H12" t="s">
        <v>13</v>
      </c>
      <c r="I12" t="s">
        <v>35</v>
      </c>
      <c r="J12" t="s">
        <v>120</v>
      </c>
      <c r="K12" t="s">
        <v>121</v>
      </c>
      <c r="L12" t="s">
        <v>122</v>
      </c>
      <c r="M12" t="s">
        <v>123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81</v>
      </c>
    </row>
    <row r="13" spans="1:19">
      <c r="A13" t="s">
        <v>124</v>
      </c>
      <c r="B13" t="s">
        <v>125</v>
      </c>
      <c r="C13" t="s">
        <v>93</v>
      </c>
      <c r="D13" t="s">
        <v>126</v>
      </c>
      <c r="E13" t="s">
        <v>127</v>
      </c>
      <c r="F13" t="s">
        <v>128</v>
      </c>
      <c r="G13" s="2" t="s">
        <v>129</v>
      </c>
      <c r="H13" t="s">
        <v>13</v>
      </c>
      <c r="I13" t="s">
        <v>35</v>
      </c>
      <c r="J13" t="s">
        <v>130</v>
      </c>
      <c r="K13" t="s">
        <v>131</v>
      </c>
      <c r="L13" t="s">
        <v>132</v>
      </c>
      <c r="M13" t="s">
        <v>133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26</v>
      </c>
      <c r="S13" t="s">
        <v>63</v>
      </c>
    </row>
    <row r="14" spans="1:19">
      <c r="A14" t="s">
        <v>134</v>
      </c>
      <c r="B14" t="s">
        <v>135</v>
      </c>
      <c r="C14" t="s">
        <v>54</v>
      </c>
      <c r="D14" t="s">
        <v>136</v>
      </c>
      <c r="E14" t="s">
        <v>137</v>
      </c>
      <c r="F14" t="s">
        <v>138</v>
      </c>
      <c r="G14" s="2" t="s">
        <v>139</v>
      </c>
      <c r="H14" t="s">
        <v>140</v>
      </c>
      <c r="I14" t="s">
        <v>35</v>
      </c>
      <c r="J14" t="s">
        <v>141</v>
      </c>
      <c r="K14" t="s">
        <v>142</v>
      </c>
      <c r="L14" t="s">
        <v>143</v>
      </c>
      <c r="M14" t="s">
        <v>144</v>
      </c>
      <c r="N14" s="3">
        <f>HYPERLINK(".\.\export_data\inspection_reports\80443_bury", ".\export_data\inspection_reports\80443_bury")</f>
        <v>0</v>
      </c>
      <c r="O14" t="s">
        <v>140</v>
      </c>
      <c r="P14" t="s">
        <v>140</v>
      </c>
      <c r="Q14" t="s">
        <v>13</v>
      </c>
      <c r="R14" t="s">
        <v>26</v>
      </c>
      <c r="S14" t="s">
        <v>63</v>
      </c>
    </row>
    <row r="15" spans="1:19">
      <c r="A15" t="s">
        <v>145</v>
      </c>
      <c r="B15" t="s">
        <v>146</v>
      </c>
      <c r="C15" t="s">
        <v>2</v>
      </c>
      <c r="D15" t="s">
        <v>147</v>
      </c>
      <c r="E15" t="s">
        <v>148</v>
      </c>
      <c r="F15" t="s">
        <v>149</v>
      </c>
      <c r="G15" s="2" t="s">
        <v>150</v>
      </c>
      <c r="H15" t="s">
        <v>7</v>
      </c>
      <c r="I15" t="s">
        <v>8</v>
      </c>
      <c r="J15" t="s">
        <v>151</v>
      </c>
      <c r="K15" t="s">
        <v>152</v>
      </c>
      <c r="L15" t="s">
        <v>153</v>
      </c>
      <c r="M15" t="s">
        <v>154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27</v>
      </c>
    </row>
    <row r="16" spans="1:19">
      <c r="A16" t="s">
        <v>155</v>
      </c>
      <c r="B16" t="s">
        <v>156</v>
      </c>
      <c r="C16" t="s">
        <v>30</v>
      </c>
      <c r="D16" t="s">
        <v>157</v>
      </c>
      <c r="E16" t="s">
        <v>158</v>
      </c>
      <c r="F16" t="s">
        <v>159</v>
      </c>
      <c r="G16" s="2" t="s">
        <v>160</v>
      </c>
      <c r="H16" t="s">
        <v>13</v>
      </c>
      <c r="I16" t="s">
        <v>35</v>
      </c>
      <c r="J16" t="s">
        <v>80</v>
      </c>
      <c r="K16" t="s">
        <v>161</v>
      </c>
      <c r="L16" t="s">
        <v>112</v>
      </c>
      <c r="M16" t="s">
        <v>113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81</v>
      </c>
    </row>
    <row r="17" spans="1:19">
      <c r="A17" t="s">
        <v>162</v>
      </c>
      <c r="B17" t="s">
        <v>163</v>
      </c>
      <c r="C17" t="s">
        <v>30</v>
      </c>
      <c r="D17" t="s">
        <v>164</v>
      </c>
      <c r="E17" t="s">
        <v>165</v>
      </c>
      <c r="F17" t="s">
        <v>166</v>
      </c>
      <c r="G17" s="2" t="s">
        <v>167</v>
      </c>
      <c r="H17" t="s">
        <v>7</v>
      </c>
      <c r="I17" t="s">
        <v>8</v>
      </c>
      <c r="J17" t="s">
        <v>36</v>
      </c>
      <c r="K17" t="s">
        <v>168</v>
      </c>
      <c r="L17" t="s">
        <v>169</v>
      </c>
      <c r="M17" t="s">
        <v>170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26</v>
      </c>
      <c r="S17" t="s">
        <v>40</v>
      </c>
    </row>
    <row r="18" spans="1:19">
      <c r="A18" t="s">
        <v>171</v>
      </c>
      <c r="B18" t="s">
        <v>172</v>
      </c>
      <c r="C18" t="s">
        <v>54</v>
      </c>
      <c r="D18" t="s">
        <v>173</v>
      </c>
      <c r="E18" t="s">
        <v>174</v>
      </c>
      <c r="F18" t="s">
        <v>175</v>
      </c>
      <c r="G18" s="2" t="s">
        <v>176</v>
      </c>
      <c r="H18" t="s">
        <v>140</v>
      </c>
      <c r="I18" t="s">
        <v>35</v>
      </c>
      <c r="J18" t="s">
        <v>177</v>
      </c>
      <c r="K18" t="s">
        <v>178</v>
      </c>
      <c r="L18" t="s">
        <v>179</v>
      </c>
      <c r="M18" t="s">
        <v>113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140</v>
      </c>
      <c r="S18" t="s">
        <v>63</v>
      </c>
    </row>
    <row r="19" spans="1:19">
      <c r="A19" t="s">
        <v>180</v>
      </c>
      <c r="B19" t="s">
        <v>181</v>
      </c>
      <c r="C19" t="s">
        <v>54</v>
      </c>
      <c r="D19" t="s">
        <v>182</v>
      </c>
      <c r="E19" t="s">
        <v>183</v>
      </c>
      <c r="F19" t="s">
        <v>184</v>
      </c>
      <c r="G19" s="2" t="s">
        <v>185</v>
      </c>
      <c r="H19" t="s">
        <v>13</v>
      </c>
      <c r="I19" t="s">
        <v>8</v>
      </c>
      <c r="J19" t="s">
        <v>186</v>
      </c>
      <c r="K19" t="s">
        <v>187</v>
      </c>
      <c r="L19" t="s">
        <v>188</v>
      </c>
      <c r="M19" t="s">
        <v>189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14</v>
      </c>
    </row>
    <row r="20" spans="1:19">
      <c r="A20" t="s">
        <v>190</v>
      </c>
      <c r="B20" t="s">
        <v>191</v>
      </c>
      <c r="C20" t="s">
        <v>2</v>
      </c>
      <c r="D20" t="s">
        <v>192</v>
      </c>
      <c r="E20" t="s">
        <v>193</v>
      </c>
      <c r="F20" t="s">
        <v>194</v>
      </c>
      <c r="G20" s="2" t="s">
        <v>195</v>
      </c>
      <c r="H20" t="s">
        <v>140</v>
      </c>
      <c r="I20" t="s">
        <v>35</v>
      </c>
      <c r="J20" t="s">
        <v>196</v>
      </c>
      <c r="K20" t="s">
        <v>197</v>
      </c>
      <c r="L20" t="s">
        <v>198</v>
      </c>
      <c r="M20" t="s">
        <v>199</v>
      </c>
      <c r="N20" s="3">
        <f>HYPERLINK(".\.\export_data\inspection_reports\80449_bradford", ".\export_data\inspection_reports\80449_bradford")</f>
        <v>0</v>
      </c>
      <c r="O20" t="s">
        <v>140</v>
      </c>
      <c r="P20" t="s">
        <v>140</v>
      </c>
      <c r="Q20" t="s">
        <v>140</v>
      </c>
      <c r="R20" t="s">
        <v>26</v>
      </c>
      <c r="S20" t="s">
        <v>81</v>
      </c>
    </row>
    <row r="21" spans="1:19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s="2" t="s">
        <v>206</v>
      </c>
      <c r="H21" t="s">
        <v>98</v>
      </c>
      <c r="I21" t="s">
        <v>8</v>
      </c>
      <c r="J21" t="s">
        <v>207</v>
      </c>
      <c r="K21" t="s">
        <v>208</v>
      </c>
      <c r="L21" t="s">
        <v>209</v>
      </c>
      <c r="M21" t="s">
        <v>210</v>
      </c>
      <c r="N21" s="3">
        <f>HYPERLINK(".\.\export_data\inspection_reports\80450_london corporation", ".\export_data\inspection_reports\80450_london corporation")</f>
        <v>0</v>
      </c>
      <c r="O21" t="s">
        <v>98</v>
      </c>
      <c r="P21" t="s">
        <v>7</v>
      </c>
      <c r="Q21" t="s">
        <v>98</v>
      </c>
      <c r="R21" t="s">
        <v>98</v>
      </c>
      <c r="S21" t="s">
        <v>40</v>
      </c>
    </row>
    <row r="22" spans="1:19">
      <c r="A22" t="s">
        <v>211</v>
      </c>
      <c r="B22" t="s">
        <v>212</v>
      </c>
      <c r="C22" t="s">
        <v>2</v>
      </c>
      <c r="D22" t="s">
        <v>213</v>
      </c>
      <c r="E22" t="s">
        <v>214</v>
      </c>
      <c r="F22" t="s">
        <v>215</v>
      </c>
      <c r="G22" s="2" t="s">
        <v>216</v>
      </c>
      <c r="H22" t="s">
        <v>7</v>
      </c>
      <c r="I22" t="s">
        <v>35</v>
      </c>
      <c r="J22" t="s">
        <v>217</v>
      </c>
      <c r="K22" t="s">
        <v>218</v>
      </c>
      <c r="L22" t="s">
        <v>219</v>
      </c>
      <c r="M22" t="s">
        <v>220</v>
      </c>
      <c r="N22" s="3">
        <f>HYPERLINK(".\.\export_data\inspection_reports\80451_wakefield", ".\export_data\inspection_reports\80451_wakefield")</f>
        <v>0</v>
      </c>
      <c r="O22" t="s">
        <v>98</v>
      </c>
      <c r="P22" t="s">
        <v>7</v>
      </c>
      <c r="Q22" t="s">
        <v>7</v>
      </c>
      <c r="R22" t="s">
        <v>26</v>
      </c>
      <c r="S22" t="s">
        <v>63</v>
      </c>
    </row>
    <row r="23" spans="1:19">
      <c r="A23" t="s">
        <v>221</v>
      </c>
      <c r="B23" t="s">
        <v>222</v>
      </c>
      <c r="C23" t="s">
        <v>2</v>
      </c>
      <c r="D23" t="s">
        <v>223</v>
      </c>
      <c r="E23" t="s">
        <v>224</v>
      </c>
      <c r="F23" t="s">
        <v>225</v>
      </c>
      <c r="G23" s="2" t="s">
        <v>226</v>
      </c>
      <c r="H23" t="s">
        <v>13</v>
      </c>
      <c r="I23" t="s">
        <v>35</v>
      </c>
      <c r="J23" t="s">
        <v>196</v>
      </c>
      <c r="K23" t="s">
        <v>227</v>
      </c>
      <c r="L23" t="s">
        <v>228</v>
      </c>
      <c r="M23" t="s">
        <v>229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26</v>
      </c>
      <c r="S23" t="s">
        <v>81</v>
      </c>
    </row>
    <row r="24" spans="1:19">
      <c r="A24" t="s">
        <v>230</v>
      </c>
      <c r="B24" t="s">
        <v>231</v>
      </c>
      <c r="C24" t="s">
        <v>17</v>
      </c>
      <c r="D24" t="s">
        <v>232</v>
      </c>
      <c r="E24" t="s">
        <v>233</v>
      </c>
      <c r="F24" t="s">
        <v>234</v>
      </c>
      <c r="G24" s="2" t="s">
        <v>235</v>
      </c>
      <c r="H24" t="s">
        <v>7</v>
      </c>
      <c r="I24" t="s">
        <v>8</v>
      </c>
      <c r="J24" t="s">
        <v>236</v>
      </c>
      <c r="K24" t="s">
        <v>237</v>
      </c>
      <c r="L24" t="s">
        <v>238</v>
      </c>
      <c r="M24" t="s">
        <v>239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98</v>
      </c>
      <c r="S24" t="s">
        <v>27</v>
      </c>
    </row>
    <row r="25" spans="1:19">
      <c r="A25" t="s">
        <v>240</v>
      </c>
      <c r="B25" t="s">
        <v>241</v>
      </c>
      <c r="C25" t="s">
        <v>17</v>
      </c>
      <c r="D25" t="s">
        <v>242</v>
      </c>
      <c r="E25" t="s">
        <v>243</v>
      </c>
      <c r="F25" t="s">
        <v>244</v>
      </c>
      <c r="G25" s="2" t="s">
        <v>245</v>
      </c>
      <c r="H25" t="s">
        <v>140</v>
      </c>
      <c r="I25" t="s">
        <v>8</v>
      </c>
      <c r="J25" t="s">
        <v>120</v>
      </c>
      <c r="K25" t="s">
        <v>246</v>
      </c>
      <c r="L25" t="s">
        <v>247</v>
      </c>
      <c r="M25" t="s">
        <v>248</v>
      </c>
      <c r="N25" s="3">
        <f>HYPERLINK(".\.\export_data\inspection_reports\80455_isles of scilly", ".\export_data\inspection_reports\80455_isles of scilly")</f>
        <v>0</v>
      </c>
      <c r="O25" t="s">
        <v>140</v>
      </c>
      <c r="P25" t="s">
        <v>140</v>
      </c>
      <c r="Q25" t="s">
        <v>13</v>
      </c>
      <c r="R25" t="s">
        <v>13</v>
      </c>
      <c r="S25" t="s">
        <v>81</v>
      </c>
    </row>
    <row r="26" spans="1:19">
      <c r="A26" t="s">
        <v>249</v>
      </c>
      <c r="B26" t="s">
        <v>250</v>
      </c>
      <c r="C26" t="s">
        <v>43</v>
      </c>
      <c r="D26" t="s">
        <v>251</v>
      </c>
      <c r="E26" t="s">
        <v>252</v>
      </c>
      <c r="F26" t="s">
        <v>253</v>
      </c>
      <c r="G26" s="2" t="s">
        <v>254</v>
      </c>
      <c r="H26" t="s">
        <v>7</v>
      </c>
      <c r="I26" t="s">
        <v>35</v>
      </c>
      <c r="J26" t="s">
        <v>255</v>
      </c>
      <c r="K26" t="s">
        <v>256</v>
      </c>
      <c r="L26" t="s">
        <v>257</v>
      </c>
      <c r="M26" t="s">
        <v>258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26</v>
      </c>
      <c r="S26" t="s">
        <v>14</v>
      </c>
    </row>
    <row r="27" spans="1:19">
      <c r="A27" t="s">
        <v>259</v>
      </c>
      <c r="B27" t="s">
        <v>260</v>
      </c>
      <c r="C27" t="s">
        <v>54</v>
      </c>
      <c r="D27" t="s">
        <v>261</v>
      </c>
      <c r="E27" t="s">
        <v>262</v>
      </c>
      <c r="F27" t="s">
        <v>263</v>
      </c>
      <c r="G27" s="2" t="s">
        <v>264</v>
      </c>
      <c r="H27" t="s">
        <v>7</v>
      </c>
      <c r="I27" t="s">
        <v>35</v>
      </c>
      <c r="J27" t="s">
        <v>80</v>
      </c>
      <c r="K27" t="s">
        <v>265</v>
      </c>
      <c r="L27" t="s">
        <v>266</v>
      </c>
      <c r="M27" t="s">
        <v>267</v>
      </c>
      <c r="N27" s="3">
        <f>HYPERLINK(".\.\export_data\inspection_reports\2733690_cumberland", ".\export_data\inspection_reports\2733690_cumberland")</f>
        <v>0</v>
      </c>
      <c r="O27" t="s">
        <v>7</v>
      </c>
      <c r="P27" t="s">
        <v>13</v>
      </c>
      <c r="Q27" t="s">
        <v>7</v>
      </c>
      <c r="R27" t="s">
        <v>7</v>
      </c>
      <c r="S27" t="s">
        <v>81</v>
      </c>
    </row>
    <row r="28" spans="1:19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s="2" t="s">
        <v>274</v>
      </c>
      <c r="H28" t="s">
        <v>7</v>
      </c>
      <c r="I28" t="s">
        <v>35</v>
      </c>
      <c r="J28" t="s">
        <v>275</v>
      </c>
      <c r="K28" t="s">
        <v>276</v>
      </c>
      <c r="L28" t="s">
        <v>277</v>
      </c>
      <c r="M28" t="s">
        <v>278</v>
      </c>
      <c r="N28" s="3">
        <f>HYPERLINK(".\.\export_data\inspection_reports\80458_darlington", ".\export_data\inspection_reports\80458_darlington")</f>
        <v>0</v>
      </c>
      <c r="O28" t="s">
        <v>7</v>
      </c>
      <c r="P28" t="s">
        <v>7</v>
      </c>
      <c r="Q28" t="s">
        <v>98</v>
      </c>
      <c r="R28" t="s">
        <v>26</v>
      </c>
      <c r="S28" t="s">
        <v>63</v>
      </c>
    </row>
    <row r="29" spans="1:19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s="2" t="s">
        <v>285</v>
      </c>
      <c r="H29" t="s">
        <v>98</v>
      </c>
      <c r="I29" t="s">
        <v>8</v>
      </c>
      <c r="J29" t="s">
        <v>286</v>
      </c>
      <c r="K29" t="s">
        <v>287</v>
      </c>
      <c r="L29" t="s">
        <v>288</v>
      </c>
      <c r="M29" t="s">
        <v>289</v>
      </c>
      <c r="N29" s="3">
        <f>HYPERLINK(".\.\export_data\inspection_reports\80459_derby", ".\export_data\inspection_reports\80459_derby")</f>
        <v>0</v>
      </c>
      <c r="O29" t="s">
        <v>98</v>
      </c>
      <c r="P29" t="s">
        <v>98</v>
      </c>
      <c r="Q29" t="s">
        <v>7</v>
      </c>
      <c r="R29" t="s">
        <v>26</v>
      </c>
      <c r="S29" t="s">
        <v>63</v>
      </c>
    </row>
    <row r="30" spans="1:19">
      <c r="A30" t="s">
        <v>290</v>
      </c>
      <c r="B30" t="s">
        <v>291</v>
      </c>
      <c r="C30" t="s">
        <v>281</v>
      </c>
      <c r="D30" t="s">
        <v>292</v>
      </c>
      <c r="E30" t="s">
        <v>293</v>
      </c>
      <c r="F30" t="s">
        <v>294</v>
      </c>
      <c r="G30" s="2" t="s">
        <v>295</v>
      </c>
      <c r="H30" t="s">
        <v>7</v>
      </c>
      <c r="I30" t="s">
        <v>35</v>
      </c>
      <c r="J30" t="s">
        <v>48</v>
      </c>
      <c r="K30" t="s">
        <v>296</v>
      </c>
      <c r="L30" t="s">
        <v>297</v>
      </c>
      <c r="M30" t="s">
        <v>298</v>
      </c>
      <c r="N30" s="3">
        <f>HYPERLINK(".\.\export_data\inspection_reports\80460_derbyshire", ".\export_data\inspection_reports\80460_derbyshire")</f>
        <v>0</v>
      </c>
      <c r="O30" t="s">
        <v>7</v>
      </c>
      <c r="P30" t="s">
        <v>7</v>
      </c>
      <c r="Q30" t="s">
        <v>7</v>
      </c>
      <c r="R30" t="s">
        <v>7</v>
      </c>
      <c r="S30" t="s">
        <v>27</v>
      </c>
    </row>
    <row r="31" spans="1:19">
      <c r="A31" t="s">
        <v>299</v>
      </c>
      <c r="B31" t="s">
        <v>300</v>
      </c>
      <c r="C31" t="s">
        <v>17</v>
      </c>
      <c r="D31" t="s">
        <v>301</v>
      </c>
      <c r="E31" t="s">
        <v>302</v>
      </c>
      <c r="F31" t="s">
        <v>303</v>
      </c>
      <c r="G31" s="2" t="s">
        <v>304</v>
      </c>
      <c r="H31" t="s">
        <v>140</v>
      </c>
      <c r="I31" t="s">
        <v>35</v>
      </c>
      <c r="J31" t="s">
        <v>22</v>
      </c>
      <c r="K31" t="s">
        <v>305</v>
      </c>
      <c r="L31" t="s">
        <v>306</v>
      </c>
      <c r="M31" t="s">
        <v>307</v>
      </c>
      <c r="N31" s="3">
        <f>HYPERLINK(".\.\export_data\inspection_reports\80461_devon", ".\export_data\inspection_reports\80461_devon")</f>
        <v>0</v>
      </c>
      <c r="O31" t="s">
        <v>140</v>
      </c>
      <c r="P31" t="s">
        <v>13</v>
      </c>
      <c r="Q31" t="s">
        <v>140</v>
      </c>
      <c r="R31" t="s">
        <v>26</v>
      </c>
      <c r="S31" t="s">
        <v>27</v>
      </c>
    </row>
    <row r="32" spans="1:19">
      <c r="A32" t="s">
        <v>308</v>
      </c>
      <c r="B32" t="s">
        <v>309</v>
      </c>
      <c r="C32" t="s">
        <v>2</v>
      </c>
      <c r="D32" t="s">
        <v>310</v>
      </c>
      <c r="E32" t="s">
        <v>311</v>
      </c>
      <c r="F32" t="s">
        <v>312</v>
      </c>
      <c r="G32" s="2" t="s">
        <v>313</v>
      </c>
      <c r="H32" t="s">
        <v>13</v>
      </c>
      <c r="I32" t="s">
        <v>35</v>
      </c>
      <c r="J32" t="s">
        <v>314</v>
      </c>
      <c r="K32" t="s">
        <v>315</v>
      </c>
      <c r="L32" t="s">
        <v>316</v>
      </c>
      <c r="M32" t="s">
        <v>317</v>
      </c>
      <c r="N32" s="3">
        <f>HYPERLINK(".\.\export_data\inspection_reports\80462_doncaster", ".\export_data\inspection_reports\80462_doncaster")</f>
        <v>0</v>
      </c>
      <c r="O32" t="s">
        <v>140</v>
      </c>
      <c r="P32" t="s">
        <v>13</v>
      </c>
      <c r="Q32" t="s">
        <v>13</v>
      </c>
      <c r="R32" t="s">
        <v>26</v>
      </c>
      <c r="S32" t="s">
        <v>318</v>
      </c>
    </row>
    <row r="33" spans="1:19">
      <c r="A33" t="s">
        <v>319</v>
      </c>
      <c r="B33" t="s">
        <v>320</v>
      </c>
      <c r="C33" t="s">
        <v>17</v>
      </c>
      <c r="D33" t="s">
        <v>321</v>
      </c>
      <c r="E33" t="s">
        <v>322</v>
      </c>
      <c r="F33" t="s">
        <v>323</v>
      </c>
      <c r="G33" s="2" t="s">
        <v>324</v>
      </c>
      <c r="H33" t="s">
        <v>7</v>
      </c>
      <c r="I33" t="s">
        <v>35</v>
      </c>
      <c r="J33" t="s">
        <v>22</v>
      </c>
      <c r="K33" t="s">
        <v>325</v>
      </c>
      <c r="L33" t="s">
        <v>326</v>
      </c>
      <c r="M33" t="s">
        <v>327</v>
      </c>
      <c r="N33" s="3">
        <f>HYPERLINK(".\.\export_data\inspection_reports\2532283_dorset", ".\export_data\inspection_reports\2532283_dorset")</f>
        <v>0</v>
      </c>
      <c r="O33" t="s">
        <v>98</v>
      </c>
      <c r="P33" t="s">
        <v>7</v>
      </c>
      <c r="Q33" t="s">
        <v>7</v>
      </c>
      <c r="R33" t="s">
        <v>26</v>
      </c>
      <c r="S33" t="s">
        <v>27</v>
      </c>
    </row>
    <row r="34" spans="1:19">
      <c r="A34" t="s">
        <v>328</v>
      </c>
      <c r="B34" t="s">
        <v>329</v>
      </c>
      <c r="C34" t="s">
        <v>43</v>
      </c>
      <c r="D34" t="s">
        <v>330</v>
      </c>
      <c r="E34" t="s">
        <v>331</v>
      </c>
      <c r="F34" t="s">
        <v>332</v>
      </c>
      <c r="G34" s="2" t="s">
        <v>333</v>
      </c>
      <c r="H34" t="s">
        <v>13</v>
      </c>
      <c r="I34" t="s">
        <v>35</v>
      </c>
      <c r="J34" t="s">
        <v>48</v>
      </c>
      <c r="K34" t="s">
        <v>334</v>
      </c>
      <c r="L34" t="s">
        <v>335</v>
      </c>
      <c r="M34" t="s">
        <v>336</v>
      </c>
      <c r="N34" s="3">
        <f>HYPERLINK(".\.\export_data\inspection_reports\80464_dudley", ".\export_data\inspection_reports\80464_dudley")</f>
        <v>0</v>
      </c>
      <c r="O34" t="s">
        <v>13</v>
      </c>
      <c r="P34" t="s">
        <v>13</v>
      </c>
      <c r="Q34" t="s">
        <v>13</v>
      </c>
      <c r="R34" t="s">
        <v>26</v>
      </c>
      <c r="S34" t="s">
        <v>27</v>
      </c>
    </row>
    <row r="35" spans="1:19">
      <c r="A35" t="s">
        <v>337</v>
      </c>
      <c r="B35" t="s">
        <v>338</v>
      </c>
      <c r="C35" t="s">
        <v>270</v>
      </c>
      <c r="D35" t="s">
        <v>339</v>
      </c>
      <c r="E35" t="s">
        <v>340</v>
      </c>
      <c r="F35" t="s">
        <v>341</v>
      </c>
      <c r="G35" s="2" t="s">
        <v>342</v>
      </c>
      <c r="H35" t="s">
        <v>7</v>
      </c>
      <c r="I35" t="s">
        <v>35</v>
      </c>
      <c r="J35" t="s">
        <v>343</v>
      </c>
      <c r="K35" t="s">
        <v>344</v>
      </c>
      <c r="L35" t="s">
        <v>345</v>
      </c>
      <c r="M35" t="s">
        <v>346</v>
      </c>
      <c r="N35" s="3">
        <f>HYPERLINK(".\.\export_data\inspection_reports\80465_durham", ".\export_data\inspection_reports\80465_durham")</f>
        <v>0</v>
      </c>
      <c r="O35" t="s">
        <v>98</v>
      </c>
      <c r="P35" t="s">
        <v>7</v>
      </c>
      <c r="Q35" t="s">
        <v>7</v>
      </c>
      <c r="R35" t="s">
        <v>26</v>
      </c>
      <c r="S35" t="s">
        <v>27</v>
      </c>
    </row>
    <row r="36" spans="1:19">
      <c r="A36" t="s">
        <v>347</v>
      </c>
      <c r="B36" t="s">
        <v>348</v>
      </c>
      <c r="C36" t="s">
        <v>2</v>
      </c>
      <c r="D36" t="s">
        <v>349</v>
      </c>
      <c r="E36" t="s">
        <v>350</v>
      </c>
      <c r="F36" t="s">
        <v>351</v>
      </c>
      <c r="G36" s="2" t="s">
        <v>352</v>
      </c>
      <c r="H36" t="s">
        <v>7</v>
      </c>
      <c r="I36" t="s">
        <v>35</v>
      </c>
      <c r="J36" t="s">
        <v>353</v>
      </c>
      <c r="K36" t="s">
        <v>354</v>
      </c>
      <c r="L36" t="s">
        <v>355</v>
      </c>
      <c r="M36" t="s">
        <v>356</v>
      </c>
      <c r="N36" s="3">
        <f>HYPERLINK(".\.\export_data\inspection_reports\80466_east riding of yorkshire", ".\export_data\inspection_reports\80466_east riding of yorkshire")</f>
        <v>0</v>
      </c>
      <c r="O36" t="s">
        <v>7</v>
      </c>
      <c r="P36" t="s">
        <v>7</v>
      </c>
      <c r="Q36" t="s">
        <v>7</v>
      </c>
      <c r="R36" t="s">
        <v>13</v>
      </c>
      <c r="S36" t="s">
        <v>81</v>
      </c>
    </row>
    <row r="37" spans="1:19">
      <c r="A37" t="s">
        <v>357</v>
      </c>
      <c r="B37" t="s">
        <v>358</v>
      </c>
      <c r="C37" t="s">
        <v>93</v>
      </c>
      <c r="D37" t="s">
        <v>359</v>
      </c>
      <c r="E37" t="s">
        <v>360</v>
      </c>
      <c r="F37" t="s">
        <v>361</v>
      </c>
      <c r="G37" s="2" t="s">
        <v>362</v>
      </c>
      <c r="H37" t="s">
        <v>7</v>
      </c>
      <c r="I37" t="s">
        <v>8</v>
      </c>
      <c r="J37" t="s">
        <v>314</v>
      </c>
      <c r="K37" t="s">
        <v>363</v>
      </c>
      <c r="L37" t="s">
        <v>364</v>
      </c>
      <c r="M37" t="s">
        <v>365</v>
      </c>
      <c r="N37" s="3">
        <f>HYPERLINK(".\.\export_data\inspection_reports\80467_east sussex", ".\export_data\inspection_reports\80467_east sussex")</f>
        <v>0</v>
      </c>
      <c r="O37" t="s">
        <v>7</v>
      </c>
      <c r="P37" t="s">
        <v>7</v>
      </c>
      <c r="Q37" t="s">
        <v>98</v>
      </c>
      <c r="R37" t="s">
        <v>7</v>
      </c>
      <c r="S37" t="s">
        <v>318</v>
      </c>
    </row>
    <row r="38" spans="1:19">
      <c r="A38" t="s">
        <v>366</v>
      </c>
      <c r="B38" t="s">
        <v>367</v>
      </c>
      <c r="C38" t="s">
        <v>30</v>
      </c>
      <c r="D38" t="s">
        <v>368</v>
      </c>
      <c r="E38" t="s">
        <v>369</v>
      </c>
      <c r="F38" t="s">
        <v>370</v>
      </c>
      <c r="G38" s="2" t="s">
        <v>371</v>
      </c>
      <c r="H38" t="s">
        <v>98</v>
      </c>
      <c r="I38" t="s">
        <v>8</v>
      </c>
      <c r="J38" t="s">
        <v>372</v>
      </c>
      <c r="K38" t="s">
        <v>373</v>
      </c>
      <c r="L38" t="s">
        <v>374</v>
      </c>
      <c r="M38" t="s">
        <v>375</v>
      </c>
      <c r="N38" s="3">
        <f>HYPERLINK(".\.\export_data\inspection_reports\80468_essex", ".\export_data\inspection_reports\80468_essex")</f>
        <v>0</v>
      </c>
      <c r="O38" t="s">
        <v>98</v>
      </c>
      <c r="P38" t="s">
        <v>98</v>
      </c>
      <c r="Q38" t="s">
        <v>98</v>
      </c>
      <c r="R38" t="s">
        <v>98</v>
      </c>
      <c r="S38" t="s">
        <v>81</v>
      </c>
    </row>
    <row r="39" spans="1:19">
      <c r="A39" t="s">
        <v>376</v>
      </c>
      <c r="B39" t="s">
        <v>377</v>
      </c>
      <c r="C39" t="s">
        <v>270</v>
      </c>
      <c r="D39" t="s">
        <v>378</v>
      </c>
      <c r="E39" t="s">
        <v>379</v>
      </c>
      <c r="F39" t="s">
        <v>380</v>
      </c>
      <c r="G39" s="2" t="s">
        <v>381</v>
      </c>
      <c r="H39" t="s">
        <v>7</v>
      </c>
      <c r="I39" t="s">
        <v>8</v>
      </c>
      <c r="J39" t="s">
        <v>382</v>
      </c>
      <c r="K39" t="s">
        <v>88</v>
      </c>
      <c r="L39" t="s">
        <v>383</v>
      </c>
      <c r="M39" t="s">
        <v>90</v>
      </c>
      <c r="N39" s="3">
        <f>HYPERLINK(".\.\export_data\inspection_reports\80469_gateshead", ".\export_data\inspection_reports\80469_gateshead")</f>
        <v>0</v>
      </c>
      <c r="O39" t="s">
        <v>7</v>
      </c>
      <c r="P39" t="s">
        <v>7</v>
      </c>
      <c r="Q39" t="s">
        <v>7</v>
      </c>
      <c r="R39" t="s">
        <v>7</v>
      </c>
      <c r="S39" t="s">
        <v>63</v>
      </c>
    </row>
    <row r="40" spans="1:19">
      <c r="A40" t="s">
        <v>384</v>
      </c>
      <c r="B40" t="s">
        <v>385</v>
      </c>
      <c r="C40" t="s">
        <v>17</v>
      </c>
      <c r="D40" t="s">
        <v>386</v>
      </c>
      <c r="E40" t="s">
        <v>387</v>
      </c>
      <c r="F40" t="s">
        <v>388</v>
      </c>
      <c r="G40" s="2" t="s">
        <v>389</v>
      </c>
      <c r="H40" t="s">
        <v>13</v>
      </c>
      <c r="I40" t="s">
        <v>35</v>
      </c>
      <c r="J40" t="s">
        <v>390</v>
      </c>
      <c r="K40" t="s">
        <v>391</v>
      </c>
      <c r="L40" t="s">
        <v>392</v>
      </c>
      <c r="M40" t="s">
        <v>393</v>
      </c>
      <c r="N40" s="3">
        <f>HYPERLINK(".\.\export_data\inspection_reports\80470_gloucestershire", ".\export_data\inspection_reports\80470_gloucestershire")</f>
        <v>0</v>
      </c>
      <c r="O40" t="s">
        <v>13</v>
      </c>
      <c r="P40" t="s">
        <v>13</v>
      </c>
      <c r="Q40" t="s">
        <v>13</v>
      </c>
      <c r="R40" t="s">
        <v>26</v>
      </c>
      <c r="S40" t="s">
        <v>63</v>
      </c>
    </row>
    <row r="41" spans="1:19">
      <c r="A41" t="s">
        <v>394</v>
      </c>
      <c r="B41" t="s">
        <v>395</v>
      </c>
      <c r="C41" t="s">
        <v>54</v>
      </c>
      <c r="D41" t="s">
        <v>396</v>
      </c>
      <c r="E41" t="s">
        <v>397</v>
      </c>
      <c r="F41" t="s">
        <v>398</v>
      </c>
      <c r="G41" s="2" t="s">
        <v>399</v>
      </c>
      <c r="H41" t="s">
        <v>140</v>
      </c>
      <c r="I41" t="s">
        <v>35</v>
      </c>
      <c r="J41" t="s">
        <v>70</v>
      </c>
      <c r="K41" t="s">
        <v>400</v>
      </c>
      <c r="L41" t="s">
        <v>401</v>
      </c>
      <c r="M41" t="s">
        <v>402</v>
      </c>
      <c r="N41" s="3">
        <f>HYPERLINK(".\.\export_data\inspection_reports\80471_halton", ".\export_data\inspection_reports\80471_halton")</f>
        <v>0</v>
      </c>
      <c r="O41" t="s">
        <v>140</v>
      </c>
      <c r="P41" t="s">
        <v>140</v>
      </c>
      <c r="Q41" t="s">
        <v>140</v>
      </c>
      <c r="R41" t="s">
        <v>140</v>
      </c>
      <c r="S41" t="s">
        <v>27</v>
      </c>
    </row>
    <row r="42" spans="1:19">
      <c r="A42" t="s">
        <v>403</v>
      </c>
      <c r="B42" t="s">
        <v>404</v>
      </c>
      <c r="C42" t="s">
        <v>93</v>
      </c>
      <c r="D42" t="s">
        <v>405</v>
      </c>
      <c r="E42" t="s">
        <v>406</v>
      </c>
      <c r="F42" t="s">
        <v>407</v>
      </c>
      <c r="G42" s="2" t="s">
        <v>408</v>
      </c>
      <c r="H42" t="s">
        <v>98</v>
      </c>
      <c r="I42" t="s">
        <v>8</v>
      </c>
      <c r="J42" t="s">
        <v>372</v>
      </c>
      <c r="K42" t="s">
        <v>409</v>
      </c>
      <c r="L42" t="s">
        <v>410</v>
      </c>
      <c r="M42" t="s">
        <v>411</v>
      </c>
      <c r="N42" s="3">
        <f>HYPERLINK(".\.\export_data\inspection_reports\80472_hampshire", ".\export_data\inspection_reports\80472_hampshire")</f>
        <v>0</v>
      </c>
      <c r="O42" t="s">
        <v>98</v>
      </c>
      <c r="P42" t="s">
        <v>98</v>
      </c>
      <c r="Q42" t="s">
        <v>98</v>
      </c>
      <c r="R42" t="s">
        <v>7</v>
      </c>
      <c r="S42" t="s">
        <v>81</v>
      </c>
    </row>
    <row r="43" spans="1:19">
      <c r="A43" t="s">
        <v>412</v>
      </c>
      <c r="B43" t="s">
        <v>413</v>
      </c>
      <c r="C43" t="s">
        <v>270</v>
      </c>
      <c r="D43" t="s">
        <v>414</v>
      </c>
      <c r="E43" t="s">
        <v>415</v>
      </c>
      <c r="F43" t="s">
        <v>416</v>
      </c>
      <c r="G43" s="2" t="s">
        <v>417</v>
      </c>
      <c r="H43" t="s">
        <v>98</v>
      </c>
      <c r="I43" t="s">
        <v>8</v>
      </c>
      <c r="J43" t="s">
        <v>353</v>
      </c>
      <c r="K43" t="s">
        <v>418</v>
      </c>
      <c r="L43" t="s">
        <v>419</v>
      </c>
      <c r="M43" t="s">
        <v>113</v>
      </c>
      <c r="N43" s="3">
        <f>HYPERLINK(".\.\export_data\inspection_reports\80473_hartlepool", ".\export_data\inspection_reports\80473_hartlepool")</f>
        <v>0</v>
      </c>
      <c r="O43" t="s">
        <v>98</v>
      </c>
      <c r="P43" t="s">
        <v>98</v>
      </c>
      <c r="Q43" t="s">
        <v>98</v>
      </c>
      <c r="R43" t="s">
        <v>7</v>
      </c>
      <c r="S43" t="s">
        <v>81</v>
      </c>
    </row>
    <row r="44" spans="1:19">
      <c r="A44" t="s">
        <v>420</v>
      </c>
      <c r="B44" t="s">
        <v>421</v>
      </c>
      <c r="C44" t="s">
        <v>43</v>
      </c>
      <c r="D44" t="s">
        <v>422</v>
      </c>
      <c r="E44" t="s">
        <v>423</v>
      </c>
      <c r="F44" t="s">
        <v>424</v>
      </c>
      <c r="G44" s="2" t="s">
        <v>425</v>
      </c>
      <c r="H44" t="s">
        <v>140</v>
      </c>
      <c r="I44" t="s">
        <v>35</v>
      </c>
      <c r="J44" t="s">
        <v>70</v>
      </c>
      <c r="K44" t="s">
        <v>426</v>
      </c>
      <c r="L44" t="s">
        <v>427</v>
      </c>
      <c r="M44" t="s">
        <v>428</v>
      </c>
      <c r="N44" s="3">
        <f>HYPERLINK(".\.\export_data\inspection_reports\80474_herefordshire", ".\export_data\inspection_reports\80474_herefordshire")</f>
        <v>0</v>
      </c>
      <c r="O44" t="s">
        <v>140</v>
      </c>
      <c r="P44" t="s">
        <v>140</v>
      </c>
      <c r="Q44" t="s">
        <v>140</v>
      </c>
      <c r="R44" t="s">
        <v>26</v>
      </c>
      <c r="S44" t="s">
        <v>27</v>
      </c>
    </row>
    <row r="45" spans="1:19">
      <c r="A45" t="s">
        <v>429</v>
      </c>
      <c r="B45" t="s">
        <v>430</v>
      </c>
      <c r="C45" t="s">
        <v>30</v>
      </c>
      <c r="D45" t="s">
        <v>431</v>
      </c>
      <c r="E45" t="s">
        <v>432</v>
      </c>
      <c r="F45" t="s">
        <v>433</v>
      </c>
      <c r="G45" s="2" t="s">
        <v>434</v>
      </c>
      <c r="H45" t="s">
        <v>98</v>
      </c>
      <c r="I45" t="s">
        <v>8</v>
      </c>
      <c r="J45" t="s">
        <v>236</v>
      </c>
      <c r="K45" t="s">
        <v>435</v>
      </c>
      <c r="L45" t="s">
        <v>122</v>
      </c>
      <c r="M45" t="s">
        <v>123</v>
      </c>
      <c r="N45" s="3">
        <f>HYPERLINK(".\.\export_data\inspection_reports\80475_hertfordshire", ".\export_data\inspection_reports\80475_hertfordshire")</f>
        <v>0</v>
      </c>
      <c r="O45" t="s">
        <v>98</v>
      </c>
      <c r="P45" t="s">
        <v>7</v>
      </c>
      <c r="Q45" t="s">
        <v>98</v>
      </c>
      <c r="R45" t="s">
        <v>7</v>
      </c>
      <c r="S45" t="s">
        <v>27</v>
      </c>
    </row>
    <row r="46" spans="1:19">
      <c r="A46" t="s">
        <v>436</v>
      </c>
      <c r="B46" t="s">
        <v>437</v>
      </c>
      <c r="C46" t="s">
        <v>93</v>
      </c>
      <c r="D46" t="s">
        <v>438</v>
      </c>
      <c r="E46" t="s">
        <v>439</v>
      </c>
      <c r="F46" t="s">
        <v>440</v>
      </c>
      <c r="G46" s="2" t="s">
        <v>441</v>
      </c>
      <c r="H46" t="s">
        <v>7</v>
      </c>
      <c r="I46" t="s">
        <v>8</v>
      </c>
      <c r="J46" t="s">
        <v>99</v>
      </c>
      <c r="K46" t="s">
        <v>296</v>
      </c>
      <c r="L46" t="s">
        <v>442</v>
      </c>
      <c r="M46" t="s">
        <v>443</v>
      </c>
      <c r="N46" s="3">
        <f>HYPERLINK(".\.\export_data\inspection_reports\80419_isle of wight", ".\export_data\inspection_reports\80419_isle of wight")</f>
        <v>0</v>
      </c>
      <c r="O46" t="s">
        <v>7</v>
      </c>
      <c r="P46" t="s">
        <v>13</v>
      </c>
      <c r="Q46" t="s">
        <v>7</v>
      </c>
      <c r="R46" t="s">
        <v>7</v>
      </c>
      <c r="S46" t="s">
        <v>103</v>
      </c>
    </row>
    <row r="47" spans="1:19">
      <c r="A47" t="s">
        <v>444</v>
      </c>
      <c r="B47" t="s">
        <v>445</v>
      </c>
      <c r="C47" t="s">
        <v>93</v>
      </c>
      <c r="D47" t="s">
        <v>446</v>
      </c>
      <c r="E47" t="s">
        <v>447</v>
      </c>
      <c r="F47" t="s">
        <v>448</v>
      </c>
      <c r="G47" s="2" t="s">
        <v>449</v>
      </c>
      <c r="H47" t="s">
        <v>98</v>
      </c>
      <c r="I47" t="s">
        <v>35</v>
      </c>
      <c r="J47" t="s">
        <v>36</v>
      </c>
      <c r="K47" t="s">
        <v>344</v>
      </c>
      <c r="L47" t="s">
        <v>345</v>
      </c>
      <c r="M47" t="s">
        <v>346</v>
      </c>
      <c r="N47" s="3">
        <f>HYPERLINK(".\.\export_data\inspection_reports\80476_kent", ".\export_data\inspection_reports\80476_kent")</f>
        <v>0</v>
      </c>
      <c r="O47" t="s">
        <v>98</v>
      </c>
      <c r="P47" t="s">
        <v>7</v>
      </c>
      <c r="Q47" t="s">
        <v>98</v>
      </c>
      <c r="R47" t="s">
        <v>26</v>
      </c>
      <c r="S47" t="s">
        <v>40</v>
      </c>
    </row>
    <row r="48" spans="1:19">
      <c r="A48" t="s">
        <v>450</v>
      </c>
      <c r="B48" t="s">
        <v>451</v>
      </c>
      <c r="C48" t="s">
        <v>2</v>
      </c>
      <c r="D48" t="s">
        <v>452</v>
      </c>
      <c r="E48" t="s">
        <v>453</v>
      </c>
      <c r="F48" t="s">
        <v>454</v>
      </c>
      <c r="G48" s="2" t="s">
        <v>455</v>
      </c>
      <c r="H48" t="s">
        <v>13</v>
      </c>
      <c r="I48" t="s">
        <v>35</v>
      </c>
      <c r="J48" t="s">
        <v>343</v>
      </c>
      <c r="K48" t="s">
        <v>456</v>
      </c>
      <c r="L48" t="s">
        <v>457</v>
      </c>
      <c r="M48" t="s">
        <v>336</v>
      </c>
      <c r="N48" s="3">
        <f>HYPERLINK(".\.\export_data\inspection_reports\80477_kingston upon hull", ".\export_data\inspection_reports\80477_kingston upon hull")</f>
        <v>0</v>
      </c>
      <c r="O48" t="s">
        <v>13</v>
      </c>
      <c r="P48" t="s">
        <v>13</v>
      </c>
      <c r="Q48" t="s">
        <v>7</v>
      </c>
      <c r="R48" t="s">
        <v>26</v>
      </c>
      <c r="S48" t="s">
        <v>27</v>
      </c>
    </row>
    <row r="49" spans="1:19">
      <c r="A49" t="s">
        <v>458</v>
      </c>
      <c r="B49" t="s">
        <v>459</v>
      </c>
      <c r="C49" t="s">
        <v>2</v>
      </c>
      <c r="D49" t="s">
        <v>460</v>
      </c>
      <c r="E49" t="s">
        <v>461</v>
      </c>
      <c r="F49" t="s">
        <v>462</v>
      </c>
      <c r="G49" s="2" t="s">
        <v>463</v>
      </c>
      <c r="H49" t="s">
        <v>7</v>
      </c>
      <c r="I49" t="s">
        <v>35</v>
      </c>
      <c r="J49" t="s">
        <v>464</v>
      </c>
      <c r="K49" t="s">
        <v>465</v>
      </c>
      <c r="L49" t="s">
        <v>188</v>
      </c>
      <c r="M49" t="s">
        <v>189</v>
      </c>
      <c r="N49" s="3">
        <f>HYPERLINK(".\.\export_data\inspection_reports\80478_kirklees", ".\export_data\inspection_reports\80478_kirklees")</f>
        <v>0</v>
      </c>
      <c r="O49" t="s">
        <v>7</v>
      </c>
      <c r="P49" t="s">
        <v>7</v>
      </c>
      <c r="Q49" t="s">
        <v>7</v>
      </c>
      <c r="R49" t="s">
        <v>13</v>
      </c>
      <c r="S49" t="s">
        <v>63</v>
      </c>
    </row>
    <row r="50" spans="1:19">
      <c r="A50" t="s">
        <v>466</v>
      </c>
      <c r="B50" t="s">
        <v>467</v>
      </c>
      <c r="C50" t="s">
        <v>54</v>
      </c>
      <c r="D50" t="s">
        <v>468</v>
      </c>
      <c r="E50" t="s">
        <v>469</v>
      </c>
      <c r="F50" t="s">
        <v>470</v>
      </c>
      <c r="G50" s="2" t="s">
        <v>471</v>
      </c>
      <c r="H50" t="s">
        <v>140</v>
      </c>
      <c r="I50" t="s">
        <v>35</v>
      </c>
      <c r="J50" t="s">
        <v>472</v>
      </c>
      <c r="K50" t="s">
        <v>473</v>
      </c>
      <c r="L50" t="s">
        <v>474</v>
      </c>
      <c r="M50" t="s">
        <v>475</v>
      </c>
      <c r="N50" s="3">
        <f>HYPERLINK(".\.\export_data\inspection_reports\80479_knowsley", ".\export_data\inspection_reports\80479_knowsley")</f>
        <v>0</v>
      </c>
      <c r="O50" t="s">
        <v>140</v>
      </c>
      <c r="P50" t="s">
        <v>140</v>
      </c>
      <c r="Q50" t="s">
        <v>13</v>
      </c>
      <c r="R50" t="s">
        <v>140</v>
      </c>
      <c r="S50" t="s">
        <v>63</v>
      </c>
    </row>
    <row r="51" spans="1:19">
      <c r="A51" t="s">
        <v>476</v>
      </c>
      <c r="B51" t="s">
        <v>477</v>
      </c>
      <c r="C51" t="s">
        <v>54</v>
      </c>
      <c r="D51" t="s">
        <v>478</v>
      </c>
      <c r="E51" t="s">
        <v>479</v>
      </c>
      <c r="F51" t="s">
        <v>480</v>
      </c>
      <c r="G51" s="2" t="s">
        <v>481</v>
      </c>
      <c r="H51" t="s">
        <v>7</v>
      </c>
      <c r="I51" t="s">
        <v>35</v>
      </c>
      <c r="J51" t="s">
        <v>236</v>
      </c>
      <c r="K51" t="s">
        <v>482</v>
      </c>
      <c r="L51" t="s">
        <v>483</v>
      </c>
      <c r="M51" t="s">
        <v>484</v>
      </c>
      <c r="N51" s="3">
        <f>HYPERLINK(".\.\export_data\inspection_reports\80480_lancashire", ".\export_data\inspection_reports\80480_lancashire")</f>
        <v>0</v>
      </c>
      <c r="O51" t="s">
        <v>7</v>
      </c>
      <c r="P51" t="s">
        <v>7</v>
      </c>
      <c r="Q51" t="s">
        <v>7</v>
      </c>
      <c r="R51" t="s">
        <v>26</v>
      </c>
      <c r="S51" t="s">
        <v>27</v>
      </c>
    </row>
    <row r="52" spans="1:19">
      <c r="A52" t="s">
        <v>485</v>
      </c>
      <c r="B52" t="s">
        <v>486</v>
      </c>
      <c r="C52" t="s">
        <v>2</v>
      </c>
      <c r="D52" t="s">
        <v>487</v>
      </c>
      <c r="E52" t="s">
        <v>488</v>
      </c>
      <c r="F52" t="s">
        <v>489</v>
      </c>
      <c r="G52" s="2" t="s">
        <v>490</v>
      </c>
      <c r="H52" t="s">
        <v>98</v>
      </c>
      <c r="I52" t="s">
        <v>35</v>
      </c>
      <c r="J52" t="s">
        <v>343</v>
      </c>
      <c r="K52" t="s">
        <v>491</v>
      </c>
      <c r="L52" t="s">
        <v>24</v>
      </c>
      <c r="M52" t="s">
        <v>492</v>
      </c>
      <c r="N52" s="3">
        <f>HYPERLINK(".\.\export_data\inspection_reports\80481_leeds", ".\export_data\inspection_reports\80481_leeds")</f>
        <v>0</v>
      </c>
      <c r="O52" t="s">
        <v>98</v>
      </c>
      <c r="P52" t="s">
        <v>7</v>
      </c>
      <c r="Q52" t="s">
        <v>98</v>
      </c>
      <c r="R52" t="s">
        <v>26</v>
      </c>
      <c r="S52" t="s">
        <v>27</v>
      </c>
    </row>
    <row r="53" spans="1:19">
      <c r="A53" t="s">
        <v>493</v>
      </c>
      <c r="B53" t="s">
        <v>494</v>
      </c>
      <c r="C53" t="s">
        <v>281</v>
      </c>
      <c r="D53" t="s">
        <v>495</v>
      </c>
      <c r="E53" t="s">
        <v>496</v>
      </c>
      <c r="F53" t="s">
        <v>497</v>
      </c>
      <c r="G53" s="2" t="s">
        <v>498</v>
      </c>
      <c r="H53" t="s">
        <v>13</v>
      </c>
      <c r="I53" t="s">
        <v>8</v>
      </c>
      <c r="J53" t="s">
        <v>314</v>
      </c>
      <c r="K53" t="s">
        <v>208</v>
      </c>
      <c r="L53" t="s">
        <v>209</v>
      </c>
      <c r="M53" t="s">
        <v>90</v>
      </c>
      <c r="N53" s="3">
        <f>HYPERLINK(".\.\export_data\inspection_reports\80482_leicester", ".\export_data\inspection_reports\80482_leicester")</f>
        <v>0</v>
      </c>
      <c r="O53" t="s">
        <v>13</v>
      </c>
      <c r="P53" t="s">
        <v>13</v>
      </c>
      <c r="Q53" t="s">
        <v>13</v>
      </c>
      <c r="R53" t="s">
        <v>13</v>
      </c>
      <c r="S53" t="s">
        <v>318</v>
      </c>
    </row>
    <row r="54" spans="1:19">
      <c r="A54" t="s">
        <v>499</v>
      </c>
      <c r="B54" t="s">
        <v>500</v>
      </c>
      <c r="C54" t="s">
        <v>281</v>
      </c>
      <c r="D54" t="s">
        <v>501</v>
      </c>
      <c r="E54" t="s">
        <v>502</v>
      </c>
      <c r="F54" t="s">
        <v>503</v>
      </c>
      <c r="G54" s="2" t="s">
        <v>504</v>
      </c>
      <c r="H54" t="s">
        <v>98</v>
      </c>
      <c r="I54" t="s">
        <v>35</v>
      </c>
      <c r="J54" t="s">
        <v>505</v>
      </c>
      <c r="K54" t="s">
        <v>506</v>
      </c>
      <c r="L54" t="s">
        <v>507</v>
      </c>
      <c r="M54" t="s">
        <v>402</v>
      </c>
      <c r="N54" s="3">
        <f>HYPERLINK(".\.\export_data\inspection_reports\80483_leicestershire", ".\export_data\inspection_reports\80483_leicestershire")</f>
        <v>0</v>
      </c>
      <c r="O54" t="s">
        <v>98</v>
      </c>
      <c r="P54" t="s">
        <v>7</v>
      </c>
      <c r="Q54" t="s">
        <v>98</v>
      </c>
      <c r="R54" t="s">
        <v>98</v>
      </c>
      <c r="S54" t="s">
        <v>14</v>
      </c>
    </row>
    <row r="55" spans="1:19">
      <c r="A55" t="s">
        <v>508</v>
      </c>
      <c r="B55" t="s">
        <v>509</v>
      </c>
      <c r="C55" t="s">
        <v>281</v>
      </c>
      <c r="D55" t="s">
        <v>510</v>
      </c>
      <c r="E55" t="s">
        <v>511</v>
      </c>
      <c r="F55" t="s">
        <v>512</v>
      </c>
      <c r="G55" s="2" t="s">
        <v>513</v>
      </c>
      <c r="H55" t="s">
        <v>98</v>
      </c>
      <c r="I55" t="s">
        <v>8</v>
      </c>
      <c r="J55" t="s">
        <v>36</v>
      </c>
      <c r="K55" t="s">
        <v>514</v>
      </c>
      <c r="L55" t="s">
        <v>515</v>
      </c>
      <c r="M55" t="s">
        <v>516</v>
      </c>
      <c r="N55" s="3">
        <f>HYPERLINK(".\.\export_data\inspection_reports\80484_lincolnshire", ".\export_data\inspection_reports\80484_lincolnshire")</f>
        <v>0</v>
      </c>
      <c r="O55" t="s">
        <v>98</v>
      </c>
      <c r="P55" t="s">
        <v>98</v>
      </c>
      <c r="Q55" t="s">
        <v>98</v>
      </c>
      <c r="R55" t="s">
        <v>7</v>
      </c>
      <c r="S55" t="s">
        <v>40</v>
      </c>
    </row>
    <row r="56" spans="1:19">
      <c r="A56" t="s">
        <v>517</v>
      </c>
      <c r="B56" t="s">
        <v>518</v>
      </c>
      <c r="C56" t="s">
        <v>54</v>
      </c>
      <c r="D56" t="s">
        <v>519</v>
      </c>
      <c r="E56" t="s">
        <v>520</v>
      </c>
      <c r="F56" t="s">
        <v>521</v>
      </c>
      <c r="G56" s="2" t="s">
        <v>522</v>
      </c>
      <c r="H56" t="s">
        <v>140</v>
      </c>
      <c r="I56" t="s">
        <v>35</v>
      </c>
      <c r="J56" t="s">
        <v>70</v>
      </c>
      <c r="K56" t="s">
        <v>523</v>
      </c>
      <c r="L56" t="s">
        <v>524</v>
      </c>
      <c r="M56" t="s">
        <v>525</v>
      </c>
      <c r="N56" s="3">
        <f>HYPERLINK(".\.\export_data\inspection_reports\80485_liverpool", ".\export_data\inspection_reports\80485_liverpool")</f>
        <v>0</v>
      </c>
      <c r="O56" t="s">
        <v>140</v>
      </c>
      <c r="P56" t="s">
        <v>140</v>
      </c>
      <c r="Q56" t="s">
        <v>13</v>
      </c>
      <c r="R56" t="s">
        <v>140</v>
      </c>
      <c r="S56" t="s">
        <v>27</v>
      </c>
    </row>
    <row r="57" spans="1:19">
      <c r="A57" t="s">
        <v>526</v>
      </c>
      <c r="B57" t="s">
        <v>527</v>
      </c>
      <c r="C57" t="s">
        <v>202</v>
      </c>
      <c r="D57" t="s">
        <v>528</v>
      </c>
      <c r="E57" t="s">
        <v>529</v>
      </c>
      <c r="F57" t="s">
        <v>530</v>
      </c>
      <c r="G57" s="2" t="s">
        <v>531</v>
      </c>
      <c r="H57" t="s">
        <v>13</v>
      </c>
      <c r="I57" t="s">
        <v>35</v>
      </c>
      <c r="J57" t="s">
        <v>151</v>
      </c>
      <c r="K57" t="s">
        <v>532</v>
      </c>
      <c r="L57" t="s">
        <v>533</v>
      </c>
      <c r="M57" t="s">
        <v>534</v>
      </c>
      <c r="N57" s="3">
        <f>HYPERLINK(".\.\export_data\inspection_reports\80486_barking and dagenham", ".\export_data\inspection_reports\80486_barking and dagenham")</f>
        <v>0</v>
      </c>
      <c r="O57" t="s">
        <v>13</v>
      </c>
      <c r="P57" t="s">
        <v>13</v>
      </c>
      <c r="Q57" t="s">
        <v>13</v>
      </c>
      <c r="R57" t="s">
        <v>7</v>
      </c>
      <c r="S57" t="s">
        <v>27</v>
      </c>
    </row>
    <row r="58" spans="1:19">
      <c r="A58" t="s">
        <v>535</v>
      </c>
      <c r="B58" t="s">
        <v>536</v>
      </c>
      <c r="C58" t="s">
        <v>202</v>
      </c>
      <c r="D58" t="s">
        <v>537</v>
      </c>
      <c r="E58" t="s">
        <v>538</v>
      </c>
      <c r="F58" t="s">
        <v>539</v>
      </c>
      <c r="G58" s="2" t="s">
        <v>540</v>
      </c>
      <c r="H58" t="s">
        <v>7</v>
      </c>
      <c r="I58" t="s">
        <v>8</v>
      </c>
      <c r="J58" t="s">
        <v>151</v>
      </c>
      <c r="K58" t="s">
        <v>409</v>
      </c>
      <c r="L58" t="s">
        <v>410</v>
      </c>
      <c r="M58" t="s">
        <v>411</v>
      </c>
      <c r="N58" s="3">
        <f>HYPERLINK(".\.\export_data\inspection_reports\80487_barnet", ".\export_data\inspection_reports\80487_barnet")</f>
        <v>0</v>
      </c>
      <c r="O58" t="s">
        <v>7</v>
      </c>
      <c r="P58" t="s">
        <v>7</v>
      </c>
      <c r="Q58" t="s">
        <v>98</v>
      </c>
      <c r="R58" t="s">
        <v>7</v>
      </c>
      <c r="S58" t="s">
        <v>27</v>
      </c>
    </row>
    <row r="59" spans="1:19">
      <c r="A59" t="s">
        <v>541</v>
      </c>
      <c r="B59" t="s">
        <v>542</v>
      </c>
      <c r="C59" t="s">
        <v>202</v>
      </c>
      <c r="D59" t="s">
        <v>543</v>
      </c>
      <c r="E59" t="s">
        <v>544</v>
      </c>
      <c r="F59" t="s">
        <v>545</v>
      </c>
      <c r="G59" s="2" t="s">
        <v>546</v>
      </c>
      <c r="H59" t="s">
        <v>98</v>
      </c>
      <c r="I59" t="s">
        <v>8</v>
      </c>
      <c r="J59" t="s">
        <v>314</v>
      </c>
      <c r="K59" t="s">
        <v>547</v>
      </c>
      <c r="L59" t="s">
        <v>355</v>
      </c>
      <c r="M59" t="s">
        <v>356</v>
      </c>
      <c r="N59" s="3">
        <f>HYPERLINK(".\.\export_data\inspection_reports\80488_bexley", ".\export_data\inspection_reports\80488_bexley")</f>
        <v>0</v>
      </c>
      <c r="O59" t="s">
        <v>98</v>
      </c>
      <c r="P59" t="s">
        <v>7</v>
      </c>
      <c r="Q59" t="s">
        <v>7</v>
      </c>
      <c r="R59" t="s">
        <v>98</v>
      </c>
      <c r="S59" t="s">
        <v>318</v>
      </c>
    </row>
    <row r="60" spans="1:19">
      <c r="A60" t="s">
        <v>548</v>
      </c>
      <c r="B60" t="s">
        <v>549</v>
      </c>
      <c r="C60" t="s">
        <v>202</v>
      </c>
      <c r="D60" t="s">
        <v>550</v>
      </c>
      <c r="E60" t="s">
        <v>551</v>
      </c>
      <c r="F60" t="s">
        <v>552</v>
      </c>
      <c r="G60" s="2" t="s">
        <v>553</v>
      </c>
      <c r="H60" t="s">
        <v>7</v>
      </c>
      <c r="I60" t="s">
        <v>8</v>
      </c>
      <c r="J60" t="s">
        <v>372</v>
      </c>
      <c r="K60" t="s">
        <v>49</v>
      </c>
      <c r="L60" t="s">
        <v>554</v>
      </c>
      <c r="M60" t="s">
        <v>555</v>
      </c>
      <c r="N60" s="3">
        <f>HYPERLINK(".\.\export_data\inspection_reports\80489_brent", ".\export_data\inspection_reports\80489_brent")</f>
        <v>0</v>
      </c>
      <c r="O60" t="s">
        <v>7</v>
      </c>
      <c r="P60" t="s">
        <v>7</v>
      </c>
      <c r="Q60" t="s">
        <v>7</v>
      </c>
      <c r="R60" t="s">
        <v>7</v>
      </c>
      <c r="S60" t="s">
        <v>81</v>
      </c>
    </row>
    <row r="61" spans="1:19">
      <c r="A61" t="s">
        <v>556</v>
      </c>
      <c r="B61" t="s">
        <v>557</v>
      </c>
      <c r="C61" t="s">
        <v>202</v>
      </c>
      <c r="D61" t="s">
        <v>558</v>
      </c>
      <c r="E61" t="s">
        <v>559</v>
      </c>
      <c r="F61" t="s">
        <v>560</v>
      </c>
      <c r="G61" s="2" t="s">
        <v>561</v>
      </c>
      <c r="H61" t="s">
        <v>98</v>
      </c>
      <c r="I61" t="s">
        <v>8</v>
      </c>
      <c r="J61" t="s">
        <v>562</v>
      </c>
      <c r="K61" t="s">
        <v>563</v>
      </c>
      <c r="L61" t="s">
        <v>564</v>
      </c>
      <c r="M61" t="s">
        <v>298</v>
      </c>
      <c r="N61" s="3">
        <f>HYPERLINK(".\.\export_data\inspection_reports\80490_bromley", ".\export_data\inspection_reports\80490_bromley")</f>
        <v>0</v>
      </c>
      <c r="O61" t="s">
        <v>98</v>
      </c>
      <c r="P61" t="s">
        <v>98</v>
      </c>
      <c r="Q61" t="s">
        <v>98</v>
      </c>
      <c r="R61" t="s">
        <v>98</v>
      </c>
      <c r="S61" t="s">
        <v>81</v>
      </c>
    </row>
    <row r="62" spans="1:19">
      <c r="A62" t="s">
        <v>565</v>
      </c>
      <c r="B62" t="s">
        <v>566</v>
      </c>
      <c r="C62" t="s">
        <v>202</v>
      </c>
      <c r="D62" t="s">
        <v>567</v>
      </c>
      <c r="E62" t="s">
        <v>568</v>
      </c>
      <c r="F62" t="s">
        <v>569</v>
      </c>
      <c r="G62" s="2" t="s">
        <v>570</v>
      </c>
      <c r="H62" t="s">
        <v>98</v>
      </c>
      <c r="I62" t="s">
        <v>8</v>
      </c>
      <c r="J62" t="s">
        <v>22</v>
      </c>
      <c r="K62" t="s">
        <v>571</v>
      </c>
      <c r="L62" t="s">
        <v>572</v>
      </c>
      <c r="M62" t="s">
        <v>573</v>
      </c>
      <c r="N62" s="3">
        <f>HYPERLINK(".\.\export_data\inspection_reports\80491_camden", ".\export_data\inspection_reports\80491_camden")</f>
        <v>0</v>
      </c>
      <c r="O62" t="s">
        <v>98</v>
      </c>
      <c r="P62" t="s">
        <v>7</v>
      </c>
      <c r="Q62" t="s">
        <v>98</v>
      </c>
      <c r="R62" t="s">
        <v>26</v>
      </c>
      <c r="S62" t="s">
        <v>27</v>
      </c>
    </row>
    <row r="63" spans="1:19">
      <c r="A63" t="s">
        <v>574</v>
      </c>
      <c r="B63" t="s">
        <v>575</v>
      </c>
      <c r="C63" t="s">
        <v>202</v>
      </c>
      <c r="D63" t="s">
        <v>576</v>
      </c>
      <c r="E63" t="s">
        <v>577</v>
      </c>
      <c r="F63" t="s">
        <v>578</v>
      </c>
      <c r="G63" s="2" t="s">
        <v>579</v>
      </c>
      <c r="H63" t="s">
        <v>7</v>
      </c>
      <c r="I63" t="s">
        <v>35</v>
      </c>
      <c r="J63" t="s">
        <v>207</v>
      </c>
      <c r="K63" t="s">
        <v>580</v>
      </c>
      <c r="L63" t="s">
        <v>581</v>
      </c>
      <c r="M63" t="s">
        <v>582</v>
      </c>
      <c r="N63" s="3">
        <f>HYPERLINK(".\.\export_data\inspection_reports\80492_croydon", ".\export_data\inspection_reports\80492_croydon")</f>
        <v>0</v>
      </c>
      <c r="O63" t="s">
        <v>7</v>
      </c>
      <c r="P63" t="s">
        <v>13</v>
      </c>
      <c r="Q63" t="s">
        <v>7</v>
      </c>
      <c r="R63" t="s">
        <v>7</v>
      </c>
      <c r="S63" t="s">
        <v>40</v>
      </c>
    </row>
    <row r="64" spans="1:19">
      <c r="A64" t="s">
        <v>583</v>
      </c>
      <c r="B64" t="s">
        <v>584</v>
      </c>
      <c r="C64" t="s">
        <v>202</v>
      </c>
      <c r="D64" t="s">
        <v>585</v>
      </c>
      <c r="E64" t="s">
        <v>586</v>
      </c>
      <c r="F64" t="s">
        <v>587</v>
      </c>
      <c r="G64" s="2" t="s">
        <v>588</v>
      </c>
      <c r="H64" t="s">
        <v>7</v>
      </c>
      <c r="I64" t="s">
        <v>35</v>
      </c>
      <c r="J64" t="s">
        <v>314</v>
      </c>
      <c r="K64" t="s">
        <v>506</v>
      </c>
      <c r="L64" t="s">
        <v>507</v>
      </c>
      <c r="M64" t="s">
        <v>402</v>
      </c>
      <c r="N64" s="3">
        <f>HYPERLINK(".\.\export_data\inspection_reports\80493_ealing", ".\export_data\inspection_reports\80493_ealing")</f>
        <v>0</v>
      </c>
      <c r="O64" t="s">
        <v>7</v>
      </c>
      <c r="P64" t="s">
        <v>13</v>
      </c>
      <c r="Q64" t="s">
        <v>7</v>
      </c>
      <c r="R64" t="s">
        <v>7</v>
      </c>
      <c r="S64" t="s">
        <v>318</v>
      </c>
    </row>
    <row r="65" spans="1:19">
      <c r="A65" t="s">
        <v>589</v>
      </c>
      <c r="B65" t="s">
        <v>590</v>
      </c>
      <c r="C65" t="s">
        <v>202</v>
      </c>
      <c r="D65" t="s">
        <v>591</v>
      </c>
      <c r="E65" t="s">
        <v>592</v>
      </c>
      <c r="F65" t="s">
        <v>593</v>
      </c>
      <c r="G65" s="2" t="s">
        <v>594</v>
      </c>
      <c r="H65" t="s">
        <v>7</v>
      </c>
      <c r="I65" t="s">
        <v>8</v>
      </c>
      <c r="J65" t="s">
        <v>207</v>
      </c>
      <c r="K65" t="s">
        <v>595</v>
      </c>
      <c r="L65" t="s">
        <v>596</v>
      </c>
      <c r="M65" t="s">
        <v>597</v>
      </c>
      <c r="N65" s="3">
        <f>HYPERLINK(".\.\export_data\inspection_reports\80494_enfield", ".\export_data\inspection_reports\80494_enfield")</f>
        <v>0</v>
      </c>
      <c r="O65" t="s">
        <v>7</v>
      </c>
      <c r="P65" t="s">
        <v>7</v>
      </c>
      <c r="Q65" t="s">
        <v>98</v>
      </c>
      <c r="R65" t="s">
        <v>7</v>
      </c>
      <c r="S65" t="s">
        <v>40</v>
      </c>
    </row>
    <row r="66" spans="1:19">
      <c r="A66" t="s">
        <v>598</v>
      </c>
      <c r="B66" t="s">
        <v>599</v>
      </c>
      <c r="C66" t="s">
        <v>202</v>
      </c>
      <c r="D66" t="s">
        <v>600</v>
      </c>
      <c r="E66" t="s">
        <v>601</v>
      </c>
      <c r="F66" t="s">
        <v>602</v>
      </c>
      <c r="G66" s="2" t="s">
        <v>603</v>
      </c>
      <c r="H66" t="s">
        <v>98</v>
      </c>
      <c r="I66" t="s">
        <v>8</v>
      </c>
      <c r="J66" t="s">
        <v>314</v>
      </c>
      <c r="K66" t="s">
        <v>604</v>
      </c>
      <c r="L66" t="s">
        <v>605</v>
      </c>
      <c r="M66" t="s">
        <v>606</v>
      </c>
      <c r="N66" s="3">
        <f>HYPERLINK(".\.\export_data\inspection_reports\80495_greenwich", ".\export_data\inspection_reports\80495_greenwich")</f>
        <v>0</v>
      </c>
      <c r="O66" t="s">
        <v>98</v>
      </c>
      <c r="P66" t="s">
        <v>7</v>
      </c>
      <c r="Q66" t="s">
        <v>98</v>
      </c>
      <c r="R66" t="s">
        <v>98</v>
      </c>
      <c r="S66" t="s">
        <v>318</v>
      </c>
    </row>
    <row r="67" spans="1:19">
      <c r="A67" t="s">
        <v>607</v>
      </c>
      <c r="B67" t="s">
        <v>608</v>
      </c>
      <c r="C67" t="s">
        <v>202</v>
      </c>
      <c r="D67" t="s">
        <v>609</v>
      </c>
      <c r="E67" t="s">
        <v>610</v>
      </c>
      <c r="F67" t="s">
        <v>611</v>
      </c>
      <c r="G67" s="2" t="s">
        <v>612</v>
      </c>
      <c r="H67" t="s">
        <v>7</v>
      </c>
      <c r="I67" t="s">
        <v>35</v>
      </c>
      <c r="J67" t="s">
        <v>36</v>
      </c>
      <c r="K67" t="s">
        <v>237</v>
      </c>
      <c r="L67" t="s">
        <v>613</v>
      </c>
      <c r="M67" t="s">
        <v>614</v>
      </c>
      <c r="N67" s="3">
        <f>HYPERLINK(".\.\export_data\inspection_reports\80496_hackney", ".\export_data\inspection_reports\80496_hackney")</f>
        <v>0</v>
      </c>
      <c r="O67" t="s">
        <v>7</v>
      </c>
      <c r="P67" t="s">
        <v>7</v>
      </c>
      <c r="Q67" t="s">
        <v>7</v>
      </c>
      <c r="R67" t="s">
        <v>13</v>
      </c>
      <c r="S67" t="s">
        <v>40</v>
      </c>
    </row>
    <row r="68" spans="1:19">
      <c r="A68" t="s">
        <v>615</v>
      </c>
      <c r="B68" t="s">
        <v>616</v>
      </c>
      <c r="C68" t="s">
        <v>202</v>
      </c>
      <c r="D68" t="s">
        <v>617</v>
      </c>
      <c r="E68" t="s">
        <v>618</v>
      </c>
      <c r="F68" t="s">
        <v>619</v>
      </c>
      <c r="G68" s="2" t="s">
        <v>620</v>
      </c>
      <c r="H68" t="s">
        <v>98</v>
      </c>
      <c r="I68" t="s">
        <v>8</v>
      </c>
      <c r="J68" t="s">
        <v>207</v>
      </c>
      <c r="K68" t="s">
        <v>111</v>
      </c>
      <c r="L68" t="s">
        <v>112</v>
      </c>
      <c r="M68" t="s">
        <v>113</v>
      </c>
      <c r="N68" s="3">
        <f>HYPERLINK(".\.\export_data\inspection_reports\80497_hammersmith and fulham", ".\export_data\inspection_reports\80497_hammersmith and fulham")</f>
        <v>0</v>
      </c>
      <c r="O68" t="s">
        <v>98</v>
      </c>
      <c r="P68" t="s">
        <v>7</v>
      </c>
      <c r="Q68" t="s">
        <v>98</v>
      </c>
      <c r="R68" t="s">
        <v>98</v>
      </c>
      <c r="S68" t="s">
        <v>40</v>
      </c>
    </row>
    <row r="69" spans="1:19">
      <c r="A69" t="s">
        <v>621</v>
      </c>
      <c r="B69" t="s">
        <v>622</v>
      </c>
      <c r="C69" t="s">
        <v>202</v>
      </c>
      <c r="D69" t="s">
        <v>623</v>
      </c>
      <c r="E69" t="s">
        <v>624</v>
      </c>
      <c r="F69" t="s">
        <v>625</v>
      </c>
      <c r="G69" s="2" t="s">
        <v>626</v>
      </c>
      <c r="H69" t="s">
        <v>7</v>
      </c>
      <c r="I69" t="s">
        <v>35</v>
      </c>
      <c r="J69" t="s">
        <v>562</v>
      </c>
      <c r="K69" t="s">
        <v>627</v>
      </c>
      <c r="L69" t="s">
        <v>554</v>
      </c>
      <c r="M69" t="s">
        <v>555</v>
      </c>
      <c r="N69" s="3">
        <f>HYPERLINK(".\.\export_data\inspection_reports\80498_haringey", ".\export_data\inspection_reports\80498_haringey")</f>
        <v>0</v>
      </c>
      <c r="O69" t="s">
        <v>7</v>
      </c>
      <c r="P69" t="s">
        <v>7</v>
      </c>
      <c r="Q69" t="s">
        <v>13</v>
      </c>
      <c r="R69" t="s">
        <v>7</v>
      </c>
      <c r="S69" t="s">
        <v>81</v>
      </c>
    </row>
    <row r="70" spans="1:19">
      <c r="A70" t="s">
        <v>628</v>
      </c>
      <c r="B70" t="s">
        <v>629</v>
      </c>
      <c r="C70" t="s">
        <v>202</v>
      </c>
      <c r="D70" t="s">
        <v>630</v>
      </c>
      <c r="E70" t="s">
        <v>631</v>
      </c>
      <c r="F70" t="s">
        <v>632</v>
      </c>
      <c r="G70" s="2" t="s">
        <v>633</v>
      </c>
      <c r="H70" t="s">
        <v>7</v>
      </c>
      <c r="I70" t="s">
        <v>8</v>
      </c>
      <c r="J70" t="s">
        <v>634</v>
      </c>
      <c r="K70" t="s">
        <v>635</v>
      </c>
      <c r="L70" t="s">
        <v>636</v>
      </c>
      <c r="M70" t="s">
        <v>637</v>
      </c>
      <c r="N70" s="3">
        <f>HYPERLINK(".\.\export_data\inspection_reports\80499_harrow", ".\export_data\inspection_reports\80499_harrow")</f>
        <v>0</v>
      </c>
      <c r="O70" t="s">
        <v>7</v>
      </c>
      <c r="P70" t="s">
        <v>7</v>
      </c>
      <c r="Q70" t="s">
        <v>7</v>
      </c>
      <c r="R70" t="s">
        <v>26</v>
      </c>
      <c r="S70" t="s">
        <v>103</v>
      </c>
    </row>
    <row r="71" spans="1:19">
      <c r="A71" t="s">
        <v>638</v>
      </c>
      <c r="B71" t="s">
        <v>639</v>
      </c>
      <c r="C71" t="s">
        <v>202</v>
      </c>
      <c r="D71" t="s">
        <v>640</v>
      </c>
      <c r="E71" t="s">
        <v>641</v>
      </c>
      <c r="F71" t="s">
        <v>642</v>
      </c>
      <c r="G71" s="2" t="s">
        <v>643</v>
      </c>
      <c r="H71" t="s">
        <v>140</v>
      </c>
      <c r="I71" t="s">
        <v>35</v>
      </c>
      <c r="J71" t="s">
        <v>562</v>
      </c>
      <c r="K71" t="s">
        <v>363</v>
      </c>
      <c r="L71" t="s">
        <v>644</v>
      </c>
      <c r="M71" t="s">
        <v>645</v>
      </c>
      <c r="N71" s="3">
        <f>HYPERLINK(".\.\export_data\inspection_reports\80500_havering", ".\export_data\inspection_reports\80500_havering")</f>
        <v>0</v>
      </c>
      <c r="O71" t="s">
        <v>140</v>
      </c>
      <c r="P71" t="s">
        <v>140</v>
      </c>
      <c r="Q71" t="s">
        <v>140</v>
      </c>
      <c r="R71" t="s">
        <v>13</v>
      </c>
      <c r="S71" t="s">
        <v>81</v>
      </c>
    </row>
    <row r="72" spans="1:19">
      <c r="A72" t="s">
        <v>646</v>
      </c>
      <c r="B72" t="s">
        <v>647</v>
      </c>
      <c r="C72" t="s">
        <v>202</v>
      </c>
      <c r="D72" t="s">
        <v>648</v>
      </c>
      <c r="E72" t="s">
        <v>649</v>
      </c>
      <c r="F72" t="s">
        <v>650</v>
      </c>
      <c r="G72" s="2" t="s">
        <v>651</v>
      </c>
      <c r="H72" t="s">
        <v>98</v>
      </c>
      <c r="I72" t="s">
        <v>8</v>
      </c>
      <c r="J72" t="s">
        <v>207</v>
      </c>
      <c r="K72" t="s">
        <v>652</v>
      </c>
      <c r="L72" t="s">
        <v>653</v>
      </c>
      <c r="M72" t="s">
        <v>654</v>
      </c>
      <c r="N72" s="3">
        <f>HYPERLINK(".\.\export_data\inspection_reports\80501_hillingdon", ".\export_data\inspection_reports\80501_hillingdon")</f>
        <v>0</v>
      </c>
      <c r="O72" t="s">
        <v>98</v>
      </c>
      <c r="P72" t="s">
        <v>7</v>
      </c>
      <c r="Q72" t="s">
        <v>98</v>
      </c>
      <c r="R72" t="s">
        <v>7</v>
      </c>
      <c r="S72" t="s">
        <v>40</v>
      </c>
    </row>
    <row r="73" spans="1:19">
      <c r="A73" t="s">
        <v>655</v>
      </c>
      <c r="B73" t="s">
        <v>656</v>
      </c>
      <c r="C73" t="s">
        <v>202</v>
      </c>
      <c r="D73" t="s">
        <v>657</v>
      </c>
      <c r="E73" t="s">
        <v>658</v>
      </c>
      <c r="F73" t="s">
        <v>659</v>
      </c>
      <c r="G73" s="2" t="s">
        <v>660</v>
      </c>
      <c r="H73" t="s">
        <v>7</v>
      </c>
      <c r="I73" t="s">
        <v>8</v>
      </c>
      <c r="J73" t="s">
        <v>255</v>
      </c>
      <c r="K73" t="s">
        <v>661</v>
      </c>
      <c r="L73" t="s">
        <v>662</v>
      </c>
      <c r="M73" t="s">
        <v>663</v>
      </c>
      <c r="N73" s="3">
        <f>HYPERLINK(".\.\export_data\inspection_reports\80503_hounslow", ".\export_data\inspection_reports\80503_hounslow")</f>
        <v>0</v>
      </c>
      <c r="O73" t="s">
        <v>98</v>
      </c>
      <c r="P73" t="s">
        <v>7</v>
      </c>
      <c r="Q73" t="s">
        <v>7</v>
      </c>
      <c r="R73" t="s">
        <v>7</v>
      </c>
      <c r="S73" t="s">
        <v>14</v>
      </c>
    </row>
    <row r="74" spans="1:19">
      <c r="A74" t="s">
        <v>664</v>
      </c>
      <c r="B74" t="s">
        <v>665</v>
      </c>
      <c r="C74" t="s">
        <v>202</v>
      </c>
      <c r="D74" t="s">
        <v>666</v>
      </c>
      <c r="E74" t="s">
        <v>667</v>
      </c>
      <c r="F74" t="s">
        <v>668</v>
      </c>
      <c r="G74" s="2" t="s">
        <v>669</v>
      </c>
      <c r="H74" t="s">
        <v>98</v>
      </c>
      <c r="I74" t="s">
        <v>8</v>
      </c>
      <c r="J74" t="s">
        <v>236</v>
      </c>
      <c r="K74" t="s">
        <v>88</v>
      </c>
      <c r="L74" t="s">
        <v>383</v>
      </c>
      <c r="M74" t="s">
        <v>90</v>
      </c>
      <c r="N74" s="3">
        <f>HYPERLINK(".\.\export_data\inspection_reports\80505_islington", ".\export_data\inspection_reports\80505_islington")</f>
        <v>0</v>
      </c>
      <c r="O74" t="s">
        <v>98</v>
      </c>
      <c r="P74" t="s">
        <v>98</v>
      </c>
      <c r="Q74" t="s">
        <v>98</v>
      </c>
      <c r="R74" t="s">
        <v>98</v>
      </c>
      <c r="S74" t="s">
        <v>27</v>
      </c>
    </row>
    <row r="75" spans="1:19">
      <c r="A75" t="s">
        <v>670</v>
      </c>
      <c r="B75" t="s">
        <v>671</v>
      </c>
      <c r="C75" t="s">
        <v>202</v>
      </c>
      <c r="D75" t="s">
        <v>672</v>
      </c>
      <c r="E75" t="s">
        <v>673</v>
      </c>
      <c r="F75" t="s">
        <v>674</v>
      </c>
      <c r="G75" s="2" t="s">
        <v>675</v>
      </c>
      <c r="H75" t="s">
        <v>13</v>
      </c>
      <c r="I75" t="s">
        <v>35</v>
      </c>
      <c r="J75" t="s">
        <v>676</v>
      </c>
      <c r="K75" t="s">
        <v>677</v>
      </c>
      <c r="L75" t="s">
        <v>678</v>
      </c>
      <c r="M75" t="s">
        <v>679</v>
      </c>
      <c r="N75" s="3">
        <f>HYPERLINK(".\.\export_data\inspection_reports\80506_lambeth", ".\export_data\inspection_reports\80506_lambeth")</f>
        <v>0</v>
      </c>
      <c r="O75" t="s">
        <v>13</v>
      </c>
      <c r="P75" t="s">
        <v>13</v>
      </c>
      <c r="Q75" t="s">
        <v>13</v>
      </c>
      <c r="R75" t="s">
        <v>26</v>
      </c>
      <c r="S75" t="s">
        <v>63</v>
      </c>
    </row>
    <row r="76" spans="1:19">
      <c r="A76" t="s">
        <v>680</v>
      </c>
      <c r="B76" t="s">
        <v>681</v>
      </c>
      <c r="C76" t="s">
        <v>202</v>
      </c>
      <c r="D76" t="s">
        <v>682</v>
      </c>
      <c r="E76" t="s">
        <v>683</v>
      </c>
      <c r="F76" t="s">
        <v>684</v>
      </c>
      <c r="G76" s="2" t="s">
        <v>685</v>
      </c>
      <c r="H76" t="s">
        <v>7</v>
      </c>
      <c r="I76" t="s">
        <v>35</v>
      </c>
      <c r="J76" t="s">
        <v>686</v>
      </c>
      <c r="K76" t="s">
        <v>687</v>
      </c>
      <c r="L76" t="s">
        <v>364</v>
      </c>
      <c r="M76" t="s">
        <v>688</v>
      </c>
      <c r="N76" s="3">
        <f>HYPERLINK(".\.\export_data\inspection_reports\80508_lewisham", ".\export_data\inspection_reports\80508_lewisham")</f>
        <v>0</v>
      </c>
      <c r="O76" t="s">
        <v>7</v>
      </c>
      <c r="P76" t="s">
        <v>7</v>
      </c>
      <c r="Q76" t="s">
        <v>7</v>
      </c>
      <c r="R76" t="s">
        <v>7</v>
      </c>
      <c r="S76" t="s">
        <v>63</v>
      </c>
    </row>
    <row r="77" spans="1:19">
      <c r="A77" t="s">
        <v>689</v>
      </c>
      <c r="B77" t="s">
        <v>690</v>
      </c>
      <c r="C77" t="s">
        <v>202</v>
      </c>
      <c r="D77" t="s">
        <v>691</v>
      </c>
      <c r="E77" t="s">
        <v>692</v>
      </c>
      <c r="F77" t="s">
        <v>693</v>
      </c>
      <c r="G77" s="2" t="s">
        <v>694</v>
      </c>
      <c r="H77" t="s">
        <v>98</v>
      </c>
      <c r="I77" t="s">
        <v>8</v>
      </c>
      <c r="J77" t="s">
        <v>634</v>
      </c>
      <c r="K77" t="s">
        <v>23</v>
      </c>
      <c r="L77" t="s">
        <v>24</v>
      </c>
      <c r="M77" t="s">
        <v>492</v>
      </c>
      <c r="N77" s="3">
        <f>HYPERLINK(".\.\export_data\inspection_reports\80510_merton", ".\export_data\inspection_reports\80510_merton")</f>
        <v>0</v>
      </c>
      <c r="O77" t="s">
        <v>98</v>
      </c>
      <c r="P77" t="s">
        <v>7</v>
      </c>
      <c r="Q77" t="s">
        <v>98</v>
      </c>
      <c r="R77" t="s">
        <v>26</v>
      </c>
      <c r="S77" t="s">
        <v>103</v>
      </c>
    </row>
    <row r="78" spans="1:19">
      <c r="A78" t="s">
        <v>695</v>
      </c>
      <c r="B78" t="s">
        <v>696</v>
      </c>
      <c r="C78" t="s">
        <v>202</v>
      </c>
      <c r="D78" t="s">
        <v>697</v>
      </c>
      <c r="E78" t="s">
        <v>698</v>
      </c>
      <c r="F78" t="s">
        <v>699</v>
      </c>
      <c r="G78" s="2" t="s">
        <v>700</v>
      </c>
      <c r="H78" t="s">
        <v>7</v>
      </c>
      <c r="I78" t="s">
        <v>35</v>
      </c>
      <c r="J78" t="s">
        <v>207</v>
      </c>
      <c r="K78" t="s">
        <v>426</v>
      </c>
      <c r="L78" t="s">
        <v>427</v>
      </c>
      <c r="M78" t="s">
        <v>428</v>
      </c>
      <c r="N78" s="3">
        <f>HYPERLINK(".\.\export_data\inspection_reports\80511_newham", ".\export_data\inspection_reports\80511_newham")</f>
        <v>0</v>
      </c>
      <c r="O78" t="s">
        <v>98</v>
      </c>
      <c r="P78" t="s">
        <v>7</v>
      </c>
      <c r="Q78" t="s">
        <v>7</v>
      </c>
      <c r="R78" t="s">
        <v>26</v>
      </c>
      <c r="S78" t="s">
        <v>40</v>
      </c>
    </row>
    <row r="79" spans="1:19">
      <c r="A79" t="s">
        <v>701</v>
      </c>
      <c r="B79" t="s">
        <v>702</v>
      </c>
      <c r="C79" t="s">
        <v>202</v>
      </c>
      <c r="D79" t="s">
        <v>703</v>
      </c>
      <c r="E79" t="s">
        <v>704</v>
      </c>
      <c r="F79" t="s">
        <v>705</v>
      </c>
      <c r="G79" s="2" t="s">
        <v>706</v>
      </c>
      <c r="H79" t="s">
        <v>98</v>
      </c>
      <c r="I79" t="s">
        <v>8</v>
      </c>
      <c r="J79" t="s">
        <v>634</v>
      </c>
      <c r="K79" t="s">
        <v>409</v>
      </c>
      <c r="L79" t="s">
        <v>410</v>
      </c>
      <c r="M79" t="s">
        <v>411</v>
      </c>
      <c r="N79" s="3">
        <f>HYPERLINK(".\.\export_data\inspection_reports\80512_redbridge", ".\export_data\inspection_reports\80512_redbridge")</f>
        <v>0</v>
      </c>
      <c r="O79" t="s">
        <v>98</v>
      </c>
      <c r="P79" t="s">
        <v>98</v>
      </c>
      <c r="Q79" t="s">
        <v>98</v>
      </c>
      <c r="R79" t="s">
        <v>98</v>
      </c>
      <c r="S79" t="s">
        <v>103</v>
      </c>
    </row>
    <row r="80" spans="1:19">
      <c r="A80" t="s">
        <v>707</v>
      </c>
      <c r="B80" t="s">
        <v>708</v>
      </c>
      <c r="C80" t="s">
        <v>202</v>
      </c>
      <c r="D80" t="s">
        <v>709</v>
      </c>
      <c r="E80" t="s">
        <v>710</v>
      </c>
      <c r="F80" t="s">
        <v>711</v>
      </c>
      <c r="G80" s="2" t="s">
        <v>712</v>
      </c>
      <c r="H80" t="s">
        <v>7</v>
      </c>
      <c r="I80" t="s">
        <v>8</v>
      </c>
      <c r="J80" t="s">
        <v>713</v>
      </c>
      <c r="K80" t="s">
        <v>714</v>
      </c>
      <c r="L80" t="s">
        <v>61</v>
      </c>
      <c r="M80" t="s">
        <v>62</v>
      </c>
      <c r="N80" s="3">
        <f>HYPERLINK(".\.\export_data\inspection_reports\80513_richmond upon thames", ".\export_data\inspection_reports\80513_richmond upon thames")</f>
        <v>0</v>
      </c>
      <c r="O80" t="s">
        <v>7</v>
      </c>
      <c r="P80" t="s">
        <v>7</v>
      </c>
      <c r="Q80" t="s">
        <v>7</v>
      </c>
      <c r="R80" t="s">
        <v>26</v>
      </c>
      <c r="S80" t="s">
        <v>63</v>
      </c>
    </row>
    <row r="81" spans="1:19">
      <c r="A81" t="s">
        <v>715</v>
      </c>
      <c r="B81" t="s">
        <v>716</v>
      </c>
      <c r="C81" t="s">
        <v>202</v>
      </c>
      <c r="D81" t="s">
        <v>717</v>
      </c>
      <c r="E81" t="s">
        <v>718</v>
      </c>
      <c r="F81" t="s">
        <v>719</v>
      </c>
      <c r="G81" s="2" t="s">
        <v>720</v>
      </c>
      <c r="H81" t="s">
        <v>7</v>
      </c>
      <c r="I81" t="s">
        <v>8</v>
      </c>
      <c r="J81" t="s">
        <v>120</v>
      </c>
      <c r="K81" t="s">
        <v>721</v>
      </c>
      <c r="L81" t="s">
        <v>722</v>
      </c>
      <c r="M81" t="s">
        <v>723</v>
      </c>
      <c r="N81" s="3">
        <f>HYPERLINK(".\.\export_data\inspection_reports\80514_southwark", ".\export_data\inspection_reports\80514_southwark")</f>
        <v>0</v>
      </c>
      <c r="O81" t="s">
        <v>7</v>
      </c>
      <c r="P81" t="s">
        <v>7</v>
      </c>
      <c r="Q81" t="s">
        <v>7</v>
      </c>
      <c r="R81" t="s">
        <v>26</v>
      </c>
      <c r="S81" t="s">
        <v>81</v>
      </c>
    </row>
    <row r="82" spans="1:19">
      <c r="A82" t="s">
        <v>724</v>
      </c>
      <c r="B82" t="s">
        <v>725</v>
      </c>
      <c r="C82" t="s">
        <v>202</v>
      </c>
      <c r="D82" t="s">
        <v>726</v>
      </c>
      <c r="E82" t="s">
        <v>727</v>
      </c>
      <c r="F82" t="s">
        <v>728</v>
      </c>
      <c r="G82" s="2" t="s">
        <v>729</v>
      </c>
      <c r="H82" t="s">
        <v>7</v>
      </c>
      <c r="I82" t="s">
        <v>8</v>
      </c>
      <c r="J82" t="s">
        <v>634</v>
      </c>
      <c r="K82" t="s">
        <v>131</v>
      </c>
      <c r="L82" t="s">
        <v>730</v>
      </c>
      <c r="M82" t="s">
        <v>731</v>
      </c>
      <c r="N82" s="3">
        <f>HYPERLINK(".\.\export_data\inspection_reports\80515_sutton", ".\export_data\inspection_reports\80515_sutton")</f>
        <v>0</v>
      </c>
      <c r="O82" t="s">
        <v>98</v>
      </c>
      <c r="P82" t="s">
        <v>7</v>
      </c>
      <c r="Q82" t="s">
        <v>7</v>
      </c>
      <c r="R82" t="s">
        <v>26</v>
      </c>
      <c r="S82" t="s">
        <v>103</v>
      </c>
    </row>
    <row r="83" spans="1:19">
      <c r="A83" t="s">
        <v>732</v>
      </c>
      <c r="B83" t="s">
        <v>733</v>
      </c>
      <c r="C83" t="s">
        <v>202</v>
      </c>
      <c r="D83" t="s">
        <v>734</v>
      </c>
      <c r="E83" t="s">
        <v>735</v>
      </c>
      <c r="F83" t="s">
        <v>736</v>
      </c>
      <c r="G83" s="2" t="s">
        <v>737</v>
      </c>
      <c r="H83" t="s">
        <v>98</v>
      </c>
      <c r="I83" t="s">
        <v>8</v>
      </c>
      <c r="J83" t="s">
        <v>99</v>
      </c>
      <c r="K83" t="s">
        <v>738</v>
      </c>
      <c r="L83" t="s">
        <v>739</v>
      </c>
      <c r="M83" t="s">
        <v>740</v>
      </c>
      <c r="N83" s="3">
        <f>HYPERLINK(".\.\export_data\inspection_reports\80516_tower hamlets", ".\export_data\inspection_reports\80516_tower hamlets")</f>
        <v>0</v>
      </c>
      <c r="O83" t="s">
        <v>98</v>
      </c>
      <c r="P83" t="s">
        <v>7</v>
      </c>
      <c r="Q83" t="s">
        <v>7</v>
      </c>
      <c r="R83" t="s">
        <v>98</v>
      </c>
      <c r="S83" t="s">
        <v>103</v>
      </c>
    </row>
    <row r="84" spans="1:19">
      <c r="A84" t="s">
        <v>741</v>
      </c>
      <c r="B84" t="s">
        <v>742</v>
      </c>
      <c r="C84" t="s">
        <v>202</v>
      </c>
      <c r="D84" t="s">
        <v>743</v>
      </c>
      <c r="E84" t="s">
        <v>744</v>
      </c>
      <c r="F84" t="s">
        <v>745</v>
      </c>
      <c r="G84" s="2" t="s">
        <v>746</v>
      </c>
      <c r="H84" t="s">
        <v>7</v>
      </c>
      <c r="I84" t="s">
        <v>8</v>
      </c>
      <c r="J84" t="s">
        <v>747</v>
      </c>
      <c r="K84" t="s">
        <v>465</v>
      </c>
      <c r="L84" t="s">
        <v>613</v>
      </c>
      <c r="M84" t="s">
        <v>614</v>
      </c>
      <c r="N84" s="3">
        <f>HYPERLINK(".\.\export_data\inspection_reports\80517_waltham forest", ".\export_data\inspection_reports\80517_waltham forest")</f>
        <v>0</v>
      </c>
      <c r="O84" t="s">
        <v>7</v>
      </c>
      <c r="P84" t="s">
        <v>7</v>
      </c>
      <c r="Q84" t="s">
        <v>98</v>
      </c>
      <c r="R84" t="s">
        <v>7</v>
      </c>
      <c r="S84" t="s">
        <v>63</v>
      </c>
    </row>
    <row r="85" spans="1:19">
      <c r="A85" t="s">
        <v>748</v>
      </c>
      <c r="B85" t="s">
        <v>749</v>
      </c>
      <c r="C85" t="s">
        <v>202</v>
      </c>
      <c r="D85" t="s">
        <v>750</v>
      </c>
      <c r="E85" t="s">
        <v>751</v>
      </c>
      <c r="F85" t="s">
        <v>752</v>
      </c>
      <c r="G85" s="2" t="s">
        <v>753</v>
      </c>
      <c r="H85" t="s">
        <v>7</v>
      </c>
      <c r="I85" t="s">
        <v>35</v>
      </c>
      <c r="J85" t="s">
        <v>99</v>
      </c>
      <c r="K85" t="s">
        <v>754</v>
      </c>
      <c r="L85" t="s">
        <v>755</v>
      </c>
      <c r="M85" t="s">
        <v>336</v>
      </c>
      <c r="N85" s="3">
        <f>HYPERLINK(".\.\export_data\inspection_reports\80518_wandsworth", ".\export_data\inspection_reports\80518_wandsworth")</f>
        <v>0</v>
      </c>
      <c r="O85" t="s">
        <v>7</v>
      </c>
      <c r="P85" t="s">
        <v>7</v>
      </c>
      <c r="Q85" t="s">
        <v>7</v>
      </c>
      <c r="R85" t="s">
        <v>26</v>
      </c>
      <c r="S85" t="s">
        <v>103</v>
      </c>
    </row>
    <row r="86" spans="1:19">
      <c r="A86" t="s">
        <v>756</v>
      </c>
      <c r="B86" t="s">
        <v>757</v>
      </c>
      <c r="C86" t="s">
        <v>202</v>
      </c>
      <c r="D86" t="s">
        <v>758</v>
      </c>
      <c r="E86" t="s">
        <v>759</v>
      </c>
      <c r="F86" t="s">
        <v>760</v>
      </c>
      <c r="G86" s="2" t="s">
        <v>761</v>
      </c>
      <c r="H86" t="s">
        <v>98</v>
      </c>
      <c r="I86" t="s">
        <v>8</v>
      </c>
      <c r="J86" t="s">
        <v>151</v>
      </c>
      <c r="K86" t="s">
        <v>738</v>
      </c>
      <c r="L86" t="s">
        <v>739</v>
      </c>
      <c r="M86" t="s">
        <v>740</v>
      </c>
      <c r="N86" s="3">
        <f>HYPERLINK(".\.\export_data\inspection_reports\80519_westminster", ".\export_data\inspection_reports\80519_westminster")</f>
        <v>0</v>
      </c>
      <c r="O86" t="s">
        <v>98</v>
      </c>
      <c r="P86" t="s">
        <v>98</v>
      </c>
      <c r="Q86" t="s">
        <v>98</v>
      </c>
      <c r="R86" t="s">
        <v>98</v>
      </c>
      <c r="S86" t="s">
        <v>27</v>
      </c>
    </row>
    <row r="87" spans="1:19">
      <c r="A87" t="s">
        <v>762</v>
      </c>
      <c r="B87" t="s">
        <v>763</v>
      </c>
      <c r="C87" t="s">
        <v>30</v>
      </c>
      <c r="D87" t="s">
        <v>764</v>
      </c>
      <c r="E87" t="s">
        <v>765</v>
      </c>
      <c r="F87" t="s">
        <v>766</v>
      </c>
      <c r="G87" s="2" t="s">
        <v>767</v>
      </c>
      <c r="H87" t="s">
        <v>13</v>
      </c>
      <c r="I87" t="s">
        <v>35</v>
      </c>
      <c r="J87" t="s">
        <v>314</v>
      </c>
      <c r="K87" t="s">
        <v>768</v>
      </c>
      <c r="L87" t="s">
        <v>769</v>
      </c>
      <c r="M87" t="s">
        <v>770</v>
      </c>
      <c r="N87" s="3">
        <f>HYPERLINK(".\.\export_data\inspection_reports\80520_luton", ".\export_data\inspection_reports\80520_luton")</f>
        <v>0</v>
      </c>
      <c r="O87" t="s">
        <v>7</v>
      </c>
      <c r="P87" t="s">
        <v>13</v>
      </c>
      <c r="Q87" t="s">
        <v>13</v>
      </c>
      <c r="R87" t="s">
        <v>26</v>
      </c>
      <c r="S87" t="s">
        <v>318</v>
      </c>
    </row>
    <row r="88" spans="1:19">
      <c r="A88" t="s">
        <v>771</v>
      </c>
      <c r="B88" t="s">
        <v>772</v>
      </c>
      <c r="C88" t="s">
        <v>54</v>
      </c>
      <c r="D88" t="s">
        <v>773</v>
      </c>
      <c r="E88" t="s">
        <v>774</v>
      </c>
      <c r="F88" t="s">
        <v>775</v>
      </c>
      <c r="G88" s="2" t="s">
        <v>776</v>
      </c>
      <c r="H88" t="s">
        <v>7</v>
      </c>
      <c r="I88" t="s">
        <v>35</v>
      </c>
      <c r="J88" t="s">
        <v>777</v>
      </c>
      <c r="K88" t="s">
        <v>287</v>
      </c>
      <c r="L88" t="s">
        <v>778</v>
      </c>
      <c r="M88" t="s">
        <v>779</v>
      </c>
      <c r="N88" s="3">
        <f>HYPERLINK(".\.\export_data\inspection_reports\80521_manchester", ".\export_data\inspection_reports\80521_manchester")</f>
        <v>0</v>
      </c>
      <c r="O88" t="s">
        <v>7</v>
      </c>
      <c r="P88" t="s">
        <v>13</v>
      </c>
      <c r="Q88" t="s">
        <v>7</v>
      </c>
      <c r="R88" t="s">
        <v>26</v>
      </c>
      <c r="S88" t="s">
        <v>63</v>
      </c>
    </row>
    <row r="89" spans="1:19">
      <c r="A89" t="s">
        <v>780</v>
      </c>
      <c r="B89" t="s">
        <v>781</v>
      </c>
      <c r="C89" t="s">
        <v>782</v>
      </c>
      <c r="D89" t="s">
        <v>783</v>
      </c>
      <c r="E89" t="s">
        <v>784</v>
      </c>
      <c r="F89" t="s">
        <v>785</v>
      </c>
      <c r="G89" s="2" t="s">
        <v>786</v>
      </c>
      <c r="H89" t="s">
        <v>7</v>
      </c>
      <c r="I89" t="s">
        <v>35</v>
      </c>
      <c r="J89" t="s">
        <v>99</v>
      </c>
      <c r="K89" t="s">
        <v>787</v>
      </c>
      <c r="L89" t="s">
        <v>788</v>
      </c>
      <c r="M89" t="s">
        <v>789</v>
      </c>
      <c r="N89" s="3">
        <f>HYPERLINK(".\.\export_data\inspection_reports\80522_medway", ".\export_data\inspection_reports\80522_medway")</f>
        <v>0</v>
      </c>
      <c r="O89" t="s">
        <v>7</v>
      </c>
      <c r="P89" t="s">
        <v>13</v>
      </c>
      <c r="Q89" t="s">
        <v>7</v>
      </c>
      <c r="R89" t="s">
        <v>7</v>
      </c>
      <c r="S89" t="s">
        <v>103</v>
      </c>
    </row>
    <row r="90" spans="1:19">
      <c r="A90" t="s">
        <v>790</v>
      </c>
      <c r="B90" t="s">
        <v>791</v>
      </c>
      <c r="C90" t="s">
        <v>270</v>
      </c>
      <c r="D90" t="s">
        <v>792</v>
      </c>
      <c r="E90" t="s">
        <v>793</v>
      </c>
      <c r="F90" t="s">
        <v>794</v>
      </c>
      <c r="G90" s="2" t="s">
        <v>795</v>
      </c>
      <c r="H90" t="s">
        <v>13</v>
      </c>
      <c r="I90" t="s">
        <v>35</v>
      </c>
      <c r="J90" t="s">
        <v>353</v>
      </c>
      <c r="K90" t="s">
        <v>523</v>
      </c>
      <c r="L90" t="s">
        <v>524</v>
      </c>
      <c r="M90" t="s">
        <v>525</v>
      </c>
      <c r="N90" s="3">
        <f>HYPERLINK(".\.\export_data\inspection_reports\80523_middlesbrough", ".\export_data\inspection_reports\80523_middlesbrough")</f>
        <v>0</v>
      </c>
      <c r="O90" t="s">
        <v>13</v>
      </c>
      <c r="P90" t="s">
        <v>13</v>
      </c>
      <c r="Q90" t="s">
        <v>13</v>
      </c>
      <c r="R90" t="s">
        <v>13</v>
      </c>
      <c r="S90" t="s">
        <v>81</v>
      </c>
    </row>
    <row r="91" spans="1:19">
      <c r="A91" t="s">
        <v>796</v>
      </c>
      <c r="B91" t="s">
        <v>797</v>
      </c>
      <c r="C91" t="s">
        <v>93</v>
      </c>
      <c r="D91" t="s">
        <v>798</v>
      </c>
      <c r="E91" t="s">
        <v>799</v>
      </c>
      <c r="F91" t="s">
        <v>800</v>
      </c>
      <c r="G91" s="2" t="s">
        <v>801</v>
      </c>
      <c r="H91" t="s">
        <v>7</v>
      </c>
      <c r="I91" t="s">
        <v>35</v>
      </c>
      <c r="J91" t="s">
        <v>634</v>
      </c>
      <c r="K91" t="s">
        <v>802</v>
      </c>
      <c r="L91" t="s">
        <v>803</v>
      </c>
      <c r="M91" t="s">
        <v>804</v>
      </c>
      <c r="N91" s="3">
        <f>HYPERLINK(".\.\export_data\inspection_reports\80524_milton keynes", ".\export_data\inspection_reports\80524_milton keynes")</f>
        <v>0</v>
      </c>
      <c r="O91" t="s">
        <v>7</v>
      </c>
      <c r="P91" t="s">
        <v>7</v>
      </c>
      <c r="Q91" t="s">
        <v>7</v>
      </c>
      <c r="R91" t="s">
        <v>98</v>
      </c>
      <c r="S91" t="s">
        <v>103</v>
      </c>
    </row>
    <row r="92" spans="1:19">
      <c r="A92" t="s">
        <v>805</v>
      </c>
      <c r="B92" t="s">
        <v>806</v>
      </c>
      <c r="C92" t="s">
        <v>270</v>
      </c>
      <c r="D92" t="s">
        <v>807</v>
      </c>
      <c r="E92" t="s">
        <v>808</v>
      </c>
      <c r="F92" t="s">
        <v>809</v>
      </c>
      <c r="G92" s="2" t="s">
        <v>810</v>
      </c>
      <c r="H92" t="s">
        <v>7</v>
      </c>
      <c r="I92" t="s">
        <v>35</v>
      </c>
      <c r="J92" t="s">
        <v>343</v>
      </c>
      <c r="K92" t="s">
        <v>811</v>
      </c>
      <c r="L92" t="s">
        <v>730</v>
      </c>
      <c r="M92" t="s">
        <v>731</v>
      </c>
      <c r="N92" s="3">
        <f>HYPERLINK(".\.\export_data\inspection_reports\80525_newcastle upon tyne", ".\export_data\inspection_reports\80525_newcastle upon tyne")</f>
        <v>0</v>
      </c>
      <c r="O92" t="s">
        <v>7</v>
      </c>
      <c r="P92" t="s">
        <v>7</v>
      </c>
      <c r="Q92" t="s">
        <v>7</v>
      </c>
      <c r="R92" t="s">
        <v>26</v>
      </c>
      <c r="S92" t="s">
        <v>27</v>
      </c>
    </row>
    <row r="93" spans="1:19">
      <c r="A93" t="s">
        <v>812</v>
      </c>
      <c r="B93" t="s">
        <v>813</v>
      </c>
      <c r="C93" t="s">
        <v>30</v>
      </c>
      <c r="D93" t="s">
        <v>814</v>
      </c>
      <c r="E93" t="s">
        <v>815</v>
      </c>
      <c r="F93" t="s">
        <v>816</v>
      </c>
      <c r="G93" s="2" t="s">
        <v>817</v>
      </c>
      <c r="H93" t="s">
        <v>7</v>
      </c>
      <c r="I93" t="s">
        <v>35</v>
      </c>
      <c r="J93" t="s">
        <v>36</v>
      </c>
      <c r="K93" t="s">
        <v>754</v>
      </c>
      <c r="L93" t="s">
        <v>755</v>
      </c>
      <c r="M93" t="s">
        <v>336</v>
      </c>
      <c r="N93" s="3">
        <f>HYPERLINK(".\.\export_data\inspection_reports\80418_norfolk", ".\export_data\inspection_reports\80418_norfolk")</f>
        <v>0</v>
      </c>
      <c r="O93" t="s">
        <v>7</v>
      </c>
      <c r="P93" t="s">
        <v>7</v>
      </c>
      <c r="Q93" t="s">
        <v>7</v>
      </c>
      <c r="R93" t="s">
        <v>26</v>
      </c>
      <c r="S93" t="s">
        <v>40</v>
      </c>
    </row>
    <row r="94" spans="1:19">
      <c r="A94" t="s">
        <v>818</v>
      </c>
      <c r="B94" t="s">
        <v>819</v>
      </c>
      <c r="C94" t="s">
        <v>2</v>
      </c>
      <c r="D94" t="s">
        <v>820</v>
      </c>
      <c r="E94" t="s">
        <v>821</v>
      </c>
      <c r="F94" t="s">
        <v>822</v>
      </c>
      <c r="G94" s="2" t="s">
        <v>823</v>
      </c>
      <c r="H94" t="s">
        <v>140</v>
      </c>
      <c r="I94" t="s">
        <v>35</v>
      </c>
      <c r="J94" t="s">
        <v>196</v>
      </c>
      <c r="K94" t="s">
        <v>824</v>
      </c>
      <c r="L94" t="s">
        <v>825</v>
      </c>
      <c r="M94" t="s">
        <v>826</v>
      </c>
      <c r="N94" s="3">
        <f>HYPERLINK(".\.\export_data\inspection_reports\80526_north east lincolnshire", ".\export_data\inspection_reports\80526_north east lincolnshire")</f>
        <v>0</v>
      </c>
      <c r="O94" t="s">
        <v>140</v>
      </c>
      <c r="P94" t="s">
        <v>140</v>
      </c>
      <c r="Q94" t="s">
        <v>140</v>
      </c>
      <c r="R94" t="s">
        <v>26</v>
      </c>
      <c r="S94" t="s">
        <v>81</v>
      </c>
    </row>
    <row r="95" spans="1:19">
      <c r="A95" t="s">
        <v>827</v>
      </c>
      <c r="B95" t="s">
        <v>828</v>
      </c>
      <c r="C95" t="s">
        <v>2</v>
      </c>
      <c r="D95" t="s">
        <v>829</v>
      </c>
      <c r="E95" t="s">
        <v>830</v>
      </c>
      <c r="F95" t="s">
        <v>831</v>
      </c>
      <c r="G95" s="2" t="s">
        <v>832</v>
      </c>
      <c r="H95" t="s">
        <v>98</v>
      </c>
      <c r="I95" t="s">
        <v>8</v>
      </c>
      <c r="J95" t="s">
        <v>833</v>
      </c>
      <c r="K95" t="s">
        <v>276</v>
      </c>
      <c r="L95" t="s">
        <v>834</v>
      </c>
      <c r="M95" t="s">
        <v>835</v>
      </c>
      <c r="N95" s="3">
        <f>HYPERLINK(".\.\export_data\inspection_reports\80527_north lincolnshire", ".\export_data\inspection_reports\80527_north lincolnshire")</f>
        <v>0</v>
      </c>
      <c r="O95" t="s">
        <v>98</v>
      </c>
      <c r="P95" t="s">
        <v>98</v>
      </c>
      <c r="Q95" t="s">
        <v>98</v>
      </c>
      <c r="R95" t="s">
        <v>26</v>
      </c>
      <c r="S95" t="s">
        <v>14</v>
      </c>
    </row>
    <row r="96" spans="1:19">
      <c r="A96" t="s">
        <v>836</v>
      </c>
      <c r="B96" t="s">
        <v>837</v>
      </c>
      <c r="C96" t="s">
        <v>281</v>
      </c>
      <c r="D96" t="s">
        <v>838</v>
      </c>
      <c r="E96" t="s">
        <v>839</v>
      </c>
      <c r="F96" t="s">
        <v>840</v>
      </c>
      <c r="G96" s="2" t="s">
        <v>841</v>
      </c>
      <c r="H96" t="s">
        <v>13</v>
      </c>
      <c r="I96" t="s">
        <v>35</v>
      </c>
      <c r="J96" t="s">
        <v>186</v>
      </c>
      <c r="K96" t="s">
        <v>842</v>
      </c>
      <c r="L96" t="s">
        <v>834</v>
      </c>
      <c r="M96" t="s">
        <v>835</v>
      </c>
      <c r="N96" s="3">
        <f>HYPERLINK(".\.\export_data\inspection_reports\2637539_north northamptonshire", ".\export_data\inspection_reports\2637539_north northamptonshire")</f>
        <v>0</v>
      </c>
      <c r="O96" t="s">
        <v>13</v>
      </c>
      <c r="P96" t="s">
        <v>13</v>
      </c>
      <c r="Q96" t="s">
        <v>13</v>
      </c>
      <c r="R96" t="s">
        <v>26</v>
      </c>
      <c r="S96" t="s">
        <v>14</v>
      </c>
    </row>
    <row r="97" spans="1:19">
      <c r="A97" t="s">
        <v>843</v>
      </c>
      <c r="B97" t="s">
        <v>844</v>
      </c>
      <c r="C97" t="s">
        <v>17</v>
      </c>
      <c r="D97" t="s">
        <v>845</v>
      </c>
      <c r="E97" t="s">
        <v>846</v>
      </c>
      <c r="F97" t="s">
        <v>847</v>
      </c>
      <c r="G97" s="2" t="s">
        <v>848</v>
      </c>
      <c r="H97" t="s">
        <v>13</v>
      </c>
      <c r="I97" t="s">
        <v>35</v>
      </c>
      <c r="J97" t="s">
        <v>9</v>
      </c>
      <c r="K97" t="s">
        <v>523</v>
      </c>
      <c r="L97" t="s">
        <v>524</v>
      </c>
      <c r="M97" t="s">
        <v>849</v>
      </c>
      <c r="N97" s="3">
        <f>HYPERLINK(".\.\export_data\inspection_reports\80528_north somerset", ".\export_data\inspection_reports\80528_north somerset")</f>
        <v>0</v>
      </c>
      <c r="O97" t="s">
        <v>13</v>
      </c>
      <c r="P97" t="s">
        <v>13</v>
      </c>
      <c r="Q97" t="s">
        <v>13</v>
      </c>
      <c r="R97" t="s">
        <v>7</v>
      </c>
      <c r="S97" t="s">
        <v>14</v>
      </c>
    </row>
    <row r="98" spans="1:19">
      <c r="A98" t="s">
        <v>850</v>
      </c>
      <c r="B98" t="s">
        <v>851</v>
      </c>
      <c r="C98" t="s">
        <v>270</v>
      </c>
      <c r="D98" t="s">
        <v>852</v>
      </c>
      <c r="E98" t="s">
        <v>853</v>
      </c>
      <c r="F98" t="s">
        <v>854</v>
      </c>
      <c r="G98" s="2" t="s">
        <v>855</v>
      </c>
      <c r="H98" t="s">
        <v>98</v>
      </c>
      <c r="I98" t="s">
        <v>8</v>
      </c>
      <c r="J98" t="s">
        <v>505</v>
      </c>
      <c r="K98" t="s">
        <v>738</v>
      </c>
      <c r="L98" t="s">
        <v>739</v>
      </c>
      <c r="M98" t="s">
        <v>740</v>
      </c>
      <c r="N98" s="3">
        <f>HYPERLINK(".\.\export_data\inspection_reports\80529_north tyneside", ".\export_data\inspection_reports\80529_north tyneside")</f>
        <v>0</v>
      </c>
      <c r="O98" t="s">
        <v>98</v>
      </c>
      <c r="P98" t="s">
        <v>98</v>
      </c>
      <c r="Q98" t="s">
        <v>98</v>
      </c>
      <c r="R98" t="s">
        <v>98</v>
      </c>
      <c r="S98" t="s">
        <v>14</v>
      </c>
    </row>
    <row r="99" spans="1:19">
      <c r="A99" t="s">
        <v>856</v>
      </c>
      <c r="B99" t="s">
        <v>857</v>
      </c>
      <c r="C99" t="s">
        <v>2</v>
      </c>
      <c r="D99" t="s">
        <v>858</v>
      </c>
      <c r="E99" t="s">
        <v>859</v>
      </c>
      <c r="F99" t="s">
        <v>860</v>
      </c>
      <c r="G99" s="2" t="s">
        <v>861</v>
      </c>
      <c r="H99" t="s">
        <v>98</v>
      </c>
      <c r="I99" t="s">
        <v>8</v>
      </c>
      <c r="J99" t="s">
        <v>833</v>
      </c>
      <c r="K99" t="s">
        <v>862</v>
      </c>
      <c r="L99" t="s">
        <v>863</v>
      </c>
      <c r="M99" t="s">
        <v>864</v>
      </c>
      <c r="N99" s="3">
        <f>HYPERLINK(".\.\export_data\inspection_reports\80530_north yorkshire", ".\export_data\inspection_reports\80530_north yorkshire")</f>
        <v>0</v>
      </c>
      <c r="O99" t="s">
        <v>98</v>
      </c>
      <c r="P99" t="s">
        <v>98</v>
      </c>
      <c r="Q99" t="s">
        <v>98</v>
      </c>
      <c r="R99" t="s">
        <v>98</v>
      </c>
      <c r="S99" t="s">
        <v>14</v>
      </c>
    </row>
    <row r="100" spans="1:19">
      <c r="A100" t="s">
        <v>865</v>
      </c>
      <c r="B100" t="s">
        <v>866</v>
      </c>
      <c r="C100" t="s">
        <v>270</v>
      </c>
      <c r="D100" t="s">
        <v>867</v>
      </c>
      <c r="E100" t="s">
        <v>868</v>
      </c>
      <c r="F100" t="s">
        <v>869</v>
      </c>
      <c r="G100" s="2" t="s">
        <v>870</v>
      </c>
      <c r="H100" t="s">
        <v>98</v>
      </c>
      <c r="I100" t="s">
        <v>8</v>
      </c>
      <c r="J100" t="s">
        <v>871</v>
      </c>
      <c r="K100" t="s">
        <v>872</v>
      </c>
      <c r="L100" t="s">
        <v>401</v>
      </c>
      <c r="M100" t="s">
        <v>402</v>
      </c>
      <c r="N100" s="3">
        <f>HYPERLINK(".\.\export_data\inspection_reports\80532_northumberland", ".\export_data\inspection_reports\80532_northumberland")</f>
        <v>0</v>
      </c>
      <c r="O100" t="s">
        <v>98</v>
      </c>
      <c r="P100" t="s">
        <v>98</v>
      </c>
      <c r="Q100" t="s">
        <v>7</v>
      </c>
      <c r="R100" t="s">
        <v>7</v>
      </c>
      <c r="S100" t="s">
        <v>14</v>
      </c>
    </row>
    <row r="101" spans="1:19">
      <c r="A101" t="s">
        <v>873</v>
      </c>
      <c r="B101" t="s">
        <v>874</v>
      </c>
      <c r="C101" t="s">
        <v>281</v>
      </c>
      <c r="D101" t="s">
        <v>875</v>
      </c>
      <c r="E101" t="s">
        <v>876</v>
      </c>
      <c r="F101" t="s">
        <v>877</v>
      </c>
      <c r="G101" s="2" t="s">
        <v>878</v>
      </c>
      <c r="H101" t="s">
        <v>140</v>
      </c>
      <c r="I101" t="s">
        <v>879</v>
      </c>
      <c r="J101" t="s">
        <v>871</v>
      </c>
      <c r="M101" t="s">
        <v>770</v>
      </c>
      <c r="N101" s="3">
        <f>HYPERLINK(".\.\export_data\inspection_reports\80533_nottingham", ".\export_data\inspection_reports\80533_nottingham")</f>
        <v>0</v>
      </c>
      <c r="O101" t="s">
        <v>13</v>
      </c>
      <c r="P101" t="s">
        <v>140</v>
      </c>
      <c r="Q101" t="s">
        <v>13</v>
      </c>
      <c r="R101" t="s">
        <v>140</v>
      </c>
      <c r="S101" t="s">
        <v>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2025-02-10T09:39:19Z</dcterms:created>
  <dcterms:modified xsi:type="dcterms:W3CDTF">2025-02-10T09:39:19Z</dcterms:modified>
</cp:coreProperties>
</file>