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fsted_cs_send_inspections" sheetId="1" r:id="rId1"/>
  </sheets>
  <calcPr calcId="124519" fullCalcOnLoad="1"/>
</workbook>
</file>

<file path=xl/sharedStrings.xml><?xml version="1.0" encoding="utf-8"?>
<sst xmlns="http://schemas.openxmlformats.org/spreadsheetml/2006/main" count="841" uniqueCount="569">
  <si>
    <t>80426</t>
  </si>
  <si>
    <t>370</t>
  </si>
  <si>
    <t>YH</t>
  </si>
  <si>
    <t>E08000016</t>
  </si>
  <si>
    <t>371, 840, 812, 807, 372, 342, 394, 357, 384, 359</t>
  </si>
  <si>
    <t>barnsley</t>
  </si>
  <si>
    <t>https://files.ofsted.gov.uk/v1/file/50188665</t>
  </si>
  <si>
    <t>18/07/22</t>
  </si>
  <si>
    <t>Not found or not applicable.</t>
  </si>
  <si>
    <t>Most children in Barnsley receive the right support at the right time to identify risk and meet their needs across the front door services. The recently formed Barnsley Safeguarding Children Partnership (BSCP) demonstrates ambition and commitment to improve outcomes for children and their families.</t>
  </si>
  <si>
    <t>The quality and consistency of all agencies gathering, recording and responding to the expressed wishes and feelings of children with whom they work. The quality of referrals to the multi-agency safeguarding hub (MASH), including the timeliness of those from general practitioners (GPs).</t>
  </si>
  <si>
    <t>80428</t>
  </si>
  <si>
    <t>822</t>
  </si>
  <si>
    <t>E</t>
  </si>
  <si>
    <t>E06000055</t>
  </si>
  <si>
    <t>831, 881, 919, 886, 887, 826, 940, 941, 866, 937</t>
  </si>
  <si>
    <t>bedford</t>
  </si>
  <si>
    <t>https://files.ofsted.gov.uk/v1/file/50212861</t>
  </si>
  <si>
    <t>31/03/23</t>
  </si>
  <si>
    <t>Children and their families benefit from a comprehensive range of universal and targeted early help services in Bedford, and the majority of children have timely early support when they need it. Partner agencies appropriately access targeted early help for families at the right time, and this is making a positive difference for most children.</t>
  </si>
  <si>
    <t>The quality and timeliness of information-sharing between all professionals involved with children and their families need to improve. This includes information-sharing in the IFD when multi-agency safeguarding hub (MASH) checks are requested.</t>
  </si>
  <si>
    <t>80430</t>
  </si>
  <si>
    <t>889</t>
  </si>
  <si>
    <t>NW</t>
  </si>
  <si>
    <t>E06000008</t>
  </si>
  <si>
    <t>350, 380, 331, 831, 382, 353, 874, 354, 894, 335</t>
  </si>
  <si>
    <t>blackburn with darwen</t>
  </si>
  <si>
    <t>https://files.ofsted.gov.uk/v1/file/50223270</t>
  </si>
  <si>
    <t>14/07/23</t>
  </si>
  <si>
    <t>Committed leaders across Blackburn with Darwen (BwD) safeguarding partnership fully support the Pan-Lancashire Childrens Safeguarding Assurance Partnership (CSAP) decision to reconfigure its strategic safeguarding arrangements. They rightly recognise that the current CSAP arrangements do not provide sufficient assurance at a granular level.</t>
  </si>
  <si>
    <t>Shared and consistent multi-agency processes and records of referrals when professionals identify children in need or at risk of harm. The quality and consistency with which the voices of children and their lived experiences are recorded in referrals, assessments, plans and multi-agency reviews.</t>
  </si>
  <si>
    <t>80436</t>
  </si>
  <si>
    <t>867</t>
  </si>
  <si>
    <t>SE</t>
  </si>
  <si>
    <t>E06000036</t>
  </si>
  <si>
    <t>825, 823, 850, 919, 931, 803, 358, 869, 938, 816</t>
  </si>
  <si>
    <t>bracknell forest</t>
  </si>
  <si>
    <t>https://files.ofsted.gov.uk/v1/file/50061226</t>
  </si>
  <si>
    <t>08/03/19</t>
  </si>
  <si>
    <t>There are no areas for priority action</t>
  </si>
  <si>
    <t>Despite the committed and skilled leadership and the considerable strengths found in most single agencies in Bracknell Forest, these strengths are not yet maximised to best effect in multi-agency practice. Multi-agency systems and processes are not always efficient when identifying risks.</t>
  </si>
  <si>
    <t>Multi-agency strengths Senior leaders and managers in Bracknell Forest have positive and productive working relationships. There is a shared ambition to ensure that high-quality services are available for children, as well as a determination to continuously improve services, systems and processes.</t>
  </si>
  <si>
    <t>80441</t>
  </si>
  <si>
    <t>801</t>
  </si>
  <si>
    <t>SW</t>
  </si>
  <si>
    <t>E06000023</t>
  </si>
  <si>
    <t>846, 331, 831, 383, 874, 879, 851, 870, 373, 852</t>
  </si>
  <si>
    <t>bristol</t>
  </si>
  <si>
    <t>https://files.ofsted.gov.uk/v1/file/50000231</t>
  </si>
  <si>
    <t>01/12/17</t>
  </si>
  <si>
    <t>identified during the inspection had already been identified, with action being taken to address these deficits. 1 This joint inspection was conducted under section 20 of the Children Act 2004.</t>
  </si>
  <si>
    <t>The multi-agency partnership has a strong commitment to the protection of children in Bristol. There is a developing culture of learning, demonstrated throughout the inspection by partners looking for opportunities to improve.</t>
  </si>
  <si>
    <t>80442</t>
  </si>
  <si>
    <t>825</t>
  </si>
  <si>
    <t>E10000002</t>
  </si>
  <si>
    <t>867, 873, 823, 850, 919, 931, 936, 358, 869, 868</t>
  </si>
  <si>
    <t>buckinghamshire</t>
  </si>
  <si>
    <t>https://files.ofsted.gov.uk/v1/file/50241559</t>
  </si>
  <si>
    <t>14/03/24</t>
  </si>
  <si>
    <t>All three statutory partners in BSCP have seen significant change over the last two years. Consequently, the relationships between partners have taken time to establish.</t>
  </si>
  <si>
    <t>The consolidation of performance information and data to fully understand the most pressing issues for families. The effectiveness of sub-groups of the safeguarding partnership.</t>
  </si>
  <si>
    <t>80446</t>
  </si>
  <si>
    <t>823</t>
  </si>
  <si>
    <t>E06000056</t>
  </si>
  <si>
    <t>867, 895, 881, 850, 919, 855, 803, 937, 869, 938</t>
  </si>
  <si>
    <t>central bedfordshire</t>
  </si>
  <si>
    <t>https://files.ofsted.gov.uk/v1/file/50000216</t>
  </si>
  <si>
    <t>10/05/16</t>
  </si>
  <si>
    <t>Responses to children missing and at risk of child sexual exploitation While there is considerable evidence of effective joint work with individual young people subject to sexual exploitation, broader operational activity to robustly and persistently deter, target and pursue perpetrators requires strengthening. Plans to improve prevention of exploitation through targeting places where abuse might occur (such as hotels and licensed premises) are yet to be consistently developed and delivered.</t>
  </si>
  <si>
    <t>Current arrangements within the single access referral hub are strong. Thresholds for intervention are generally understood and applied well by almost all agencies.</t>
  </si>
  <si>
    <t>80447</t>
  </si>
  <si>
    <t>895</t>
  </si>
  <si>
    <t>E06000049</t>
  </si>
  <si>
    <t>823, 896, 811, 850, 855, 802, 815, 877, 937, 885</t>
  </si>
  <si>
    <t>cheshire east</t>
  </si>
  <si>
    <t>https://files.ofsted.gov.uk/v1/file/50194535</t>
  </si>
  <si>
    <t>26/09/22</t>
  </si>
  <si>
    <t>Until this inspection, strategic multi-agency partners did not understand the extent and impact of the failure to protect children and drive forward plans for those who are at risk of, or are victims of, criminal and sexual exploitation. Notwithstanding the tangible commitment and ambition of all partners to improving services, there is insufficient senior leadership analysis of the underlying complexities or understanding of the day-to-day experiences of these vulnerable children.</t>
  </si>
  <si>
    <t>The consistent recording and analysis of childrens voices across all agencies records. Children missing from home and at risk of exploitation are quickly and consistently identified by the multi-agency integrated front door.</t>
  </si>
  <si>
    <t>80448</t>
  </si>
  <si>
    <t>896</t>
  </si>
  <si>
    <t>E06000050</t>
  </si>
  <si>
    <t>895, 811, 881, 891, 334, 860, 356, 877, 937, 885</t>
  </si>
  <si>
    <t>cheshire west and chester</t>
  </si>
  <si>
    <t>https://files.ofsted.gov.uk/v1/file/50000233</t>
  </si>
  <si>
    <t>10/11/17</t>
  </si>
  <si>
    <t>. These include ensuring consistent and appropriate responses to the initial indicators of risk of neglect by all professionals at all times.</t>
  </si>
  <si>
    <t>There is clear drive at a strategic level in Cheshire West and Chester to embed a shared approach across partners to tackle neglect. This is resulting in effective practice at the frontline of many services to identify and support children suffering neglect.</t>
  </si>
  <si>
    <t>80449</t>
  </si>
  <si>
    <t>380</t>
  </si>
  <si>
    <t>E08000032</t>
  </si>
  <si>
    <t>889, 350, 831, 332, 382, 353, 874, 354, 894, 335</t>
  </si>
  <si>
    <t>bradford</t>
  </si>
  <si>
    <t>https://files.ofsted.gov.uk/v1/file/50000223</t>
  </si>
  <si>
    <t>21/04/17</t>
  </si>
  <si>
    <t>Identifying and managing risk of harm at the front door There has been no dedicated health professional in the MASH for the past 12 months. While arrangements to access information from health visitors, school nurses and the emergency departments at Airedale General Hospital and Bradford Royal Infirmary work well, information gathering from adult mental health, CAMHS and adult substance misuse is less well secured.</t>
  </si>
  <si>
    <t>Leaders and partners have high aspirations for all children in Bradford. Across partners, there is commitment to continuous improvement to offer a wide range of high quality services to meet the diverse needs of children and families in the Bradford district.</t>
  </si>
  <si>
    <t>80453</t>
  </si>
  <si>
    <t>816</t>
  </si>
  <si>
    <t>E06000014</t>
  </si>
  <si>
    <t>867, 823, 895, 896, 850, 919, 356, 877, 937, 885</t>
  </si>
  <si>
    <t>york</t>
  </si>
  <si>
    <t>https://files.ofsted.gov.uk/v1/file/50037488</t>
  </si>
  <si>
    <t>09/11/18</t>
  </si>
  <si>
    <t>When children are the subject of a referral because they may be children in need or at risk of significant harm, this process works well for most children who receive a timely service that is well matched to their needs. During this inspection, inspectors did not find any child at immediate risk of significant harm where this has not been recognised and appropriate action taken.</t>
  </si>
  <si>
    <t>A strong, shared commitment to working in a child-focused way and listening to the voices of children and young people characterises the work of agencies in York. Driven by the influential LSCB, this approach is seen at both a strategic level and in work with individual children and their families.</t>
  </si>
  <si>
    <t>80454</t>
  </si>
  <si>
    <t>908</t>
  </si>
  <si>
    <t>E06000052</t>
  </si>
  <si>
    <t>878, 838, 845, 884, 921, 925, 926, 893, 933, 935</t>
  </si>
  <si>
    <t>cornwall</t>
  </si>
  <si>
    <t>https://files.ofsted.gov.uk/v1/file/50040004</t>
  </si>
  <si>
    <t>23/11/18</t>
  </si>
  <si>
    <t>Within the MARU, strategy discussions are mostly timely, but they do not Practice study: highly effective practice All names are pseudonyms. A significant strength is the quality of the support given to children who have been subject to child sexual abuse in the family environment, and their families.</t>
  </si>
  <si>
    <t>Work in Cornwall to tackle child sexual abuse in the family environment is underpinned by strong and inclusive strategic leadership, modelled by the director of childrens services and his leadership team. There are established links between strategic boards, particularly the OSCP and the overarching childrens One Vision Partnership.</t>
  </si>
  <si>
    <t>80456</t>
  </si>
  <si>
    <t>331</t>
  </si>
  <si>
    <t>WM</t>
  </si>
  <si>
    <t>E08000026</t>
  </si>
  <si>
    <t>350, 831, 383, 887, 874, 851, 373, 852, 357, 335</t>
  </si>
  <si>
    <t>coventry</t>
  </si>
  <si>
    <t>https://files.ofsted.gov.uk/v1/file/50247377</t>
  </si>
  <si>
    <t>17/05/24</t>
  </si>
  <si>
    <t>Children at risk of criminal exploitation and serious youth violence are safer as a result of the effective partnership work undertaken by both statutory services and the third sector to reduce risks in places and spaces as well as for individual young people in Coventry. Mature partnership arrangements are in place.</t>
  </si>
  <si>
    <t>The emergency duty team provides a minimal safeguarding response to incidents of serious youth violence, meaning that strategy meetings are not held at the earliest opportunity and plans are made to provide immediate protection for younger children in the family without a social worker seeing the child or family to assess. Children wait too long to receive mental health assessments from the child and adolescent mental health services crisis teams, and children who become looked after wait too long for their initial health assessment.</t>
  </si>
  <si>
    <t>80459</t>
  </si>
  <si>
    <t>831</t>
  </si>
  <si>
    <t>EM</t>
  </si>
  <si>
    <t>E06000015</t>
  </si>
  <si>
    <t>350, 331, 332, 382, 383, 887, 874, 373, 894, 335</t>
  </si>
  <si>
    <t>derby</t>
  </si>
  <si>
    <t>https://files.ofsted.gov.uk/v1/file/50074944</t>
  </si>
  <si>
    <t>08/05/19</t>
  </si>
  <si>
    <t>The quality of referrals to childrens social care across the partnership is too variable. Not all partners are using the safeguarding referral form, and the variable quality of information shared hinders the first contact team in identifying risk and making fully informed decisions.</t>
  </si>
  <si>
    <t>Effective relationships in the MASH between childrens social care, health and police agencies ensure a joint analysis of risk and constructive challenge from partner agencies about thresholds of intervention. Timely, well-informed strategy discussions result in swift decision-making for children who require immediate protection, including outside office hours.</t>
  </si>
  <si>
    <t>80465</t>
  </si>
  <si>
    <t>840</t>
  </si>
  <si>
    <t>NE</t>
  </si>
  <si>
    <t>E06000047</t>
  </si>
  <si>
    <t>370, 841, 390, 392, 807, 342, 808, 394, 384, 359</t>
  </si>
  <si>
    <t>durham</t>
  </si>
  <si>
    <t>https://files.ofsted.gov.uk/v1/file/50015171</t>
  </si>
  <si>
    <t>24/08/18</t>
  </si>
  <si>
    <t>This is a multi-agency area for priority action. Strategy meetings are not always being held where the threshold is met due to the lack of effective risk-assessment by all agencies and the lack of understanding of thresholds.</t>
  </si>
  <si>
    <t>When professionals make decisions on thresholds, childrens history and cumulative risk are not fully considered. A number of children have a history of a significant number of re-referrals and numerous assessments because of a repeated pattern of abuse.</t>
  </si>
  <si>
    <t>Strong commitment to a multi-agency approach at a strategic level can be seen through the investment from agencies into the multi-agency safeguarding hub (MASH) and a commitment to commissioning a range of services for adult and child victims and perpetrators of domestic abuse. Awareness-raising of domestic abuse by the partners is embedded and visible and leads to increased confidence in victims reporting domestic abuse.</t>
  </si>
  <si>
    <t>80467</t>
  </si>
  <si>
    <t>845</t>
  </si>
  <si>
    <t>E10000011</t>
  </si>
  <si>
    <t>839, 878, 838, 881, 886, 926, 802, 933, 935, 885</t>
  </si>
  <si>
    <t>east sussex</t>
  </si>
  <si>
    <t>https://files.ofsted.gov.uk/v1/file/50150001</t>
  </si>
  <si>
    <t>14/04/20</t>
  </si>
  <si>
    <t>For some children, there are difficulties establishing the right pathway when their emotional well-being needs are first assessed or when there is a need to respond quickly to deteriorating mental health. Where emotional well-being or mental ill health are the presenting issue, professionals do not always consider the wider needs of children and young people.</t>
  </si>
  <si>
    <t>Professionals make timely and sufficiently detailed referrals about the safety, emotional well-being or mental health of a child or young person through the recently established SPOA triage service. This reduces the number of referrals a child or young person experiences and ensures better access to services to meet their needs.</t>
  </si>
  <si>
    <t>80470</t>
  </si>
  <si>
    <t>916</t>
  </si>
  <si>
    <t>E10000013</t>
  </si>
  <si>
    <t>800, 873, 878, 838, 850, 893, 803, 938, 865, 885</t>
  </si>
  <si>
    <t>gloucestershire</t>
  </si>
  <si>
    <t>https://files.ofsted.gov.uk/v1/file/50225172</t>
  </si>
  <si>
    <t>03/08/23</t>
  </si>
  <si>
    <t>Most children living in Gloucestershire who are initially identified to be in need of help and protection receive a swift and appropriate multi-agency response from the front door. Senior leaders strategic partnership is strong, and this mature relationship is supported by effective governance in the Gloucestershire Safeguarding Childrens Partnership (GSCP).</t>
  </si>
  <si>
    <t>The consideration of childrens wishes and feelings as initial need and risks are identified, so that childrens voices are used to help inform decisions across all partner agencies. The efficiency of partner recording systems to better support multi-agency information-sharing about childrens needs.</t>
  </si>
  <si>
    <t>80471</t>
  </si>
  <si>
    <t>876</t>
  </si>
  <si>
    <t>E06000006</t>
  </si>
  <si>
    <t>370, 841, 840, 805, 340, 806, 812, 807, 393, 394</t>
  </si>
  <si>
    <t>halton</t>
  </si>
  <si>
    <t>https://files.ofsted.gov.uk/v1/file/50103039</t>
  </si>
  <si>
    <t>23/08/19</t>
  </si>
  <si>
    <t>Assessment of risk and threshold for intervention are not consistently applied. Children receive a prompt service when needs are identified, although, for some children, this has been through the provision of early help services.</t>
  </si>
  <si>
    <t>Early help is a strength in Halton. When children do not require a statutory service, they are signposted to and provided with an effective response from a range of early help services.</t>
  </si>
  <si>
    <t>80472</t>
  </si>
  <si>
    <t>850</t>
  </si>
  <si>
    <t>E10000014</t>
  </si>
  <si>
    <t>873, 823, 916, 919, 855, 802, 803, 937, 938, 885</t>
  </si>
  <si>
    <t>hampshire</t>
  </si>
  <si>
    <t>https://files.ofsted.gov.uk/v1/file/50000224</t>
  </si>
  <si>
    <t>09/12/16</t>
  </si>
  <si>
    <t>01/02/17</t>
  </si>
  <si>
    <t>are minor. Inspectorates found some variability in frontline practice and in a small number of cases considered that improvements were required.</t>
  </si>
  <si>
    <t>Senior leaders in Hampshire ensure that there is good planning and long-term foresight to promote the protection of children living with domestic abuse. There is clarity in commissioning arrangements that have streamlined domestic abuse services effectively into two key providers supported by smaller localised grant- supported projects and individual agency work.</t>
  </si>
  <si>
    <t>80478</t>
  </si>
  <si>
    <t>382</t>
  </si>
  <si>
    <t>E08000034</t>
  </si>
  <si>
    <t>350, 351, 381, 831, 332, 888, 383, 354, 808, 894</t>
  </si>
  <si>
    <t>kirklees</t>
  </si>
  <si>
    <t>https://files.ofsted.gov.uk/v1/file/50190981</t>
  </si>
  <si>
    <t>18/08/22</t>
  </si>
  <si>
    <t>Partners at a strategic level enable a well-embedded practice approach that supports professionals to work well together. Children in Kirklees who are at risk of, or experiencing, criminal exploitation have their needs identified quickly and receive multi-agency support to manage and reduce risk to them effectively.</t>
  </si>
  <si>
    <t>The recording of the work and decision-making of the Kirklees Safeguarding Children Partnership (KSCP). The training offer from the KSCP to ensure that it provides relevant, localised multi-agency training focusing on child criminal exploitation.</t>
  </si>
  <si>
    <t>80480</t>
  </si>
  <si>
    <t>888</t>
  </si>
  <si>
    <t>E10000017</t>
  </si>
  <si>
    <t>351, 381, 896, 830, 886, 891, 343, 860, 808, 359</t>
  </si>
  <si>
    <t>lancashire</t>
  </si>
  <si>
    <t>https://files.ofsted.gov.uk/v1/file/50246983</t>
  </si>
  <si>
    <t>16/05/24</t>
  </si>
  <si>
    <t>For one child, professionals from across all agencies did not fully recognise their level of risk or the extent to which adults were criminally exploiting them. The child was involved in offending and professionals were too ready to see this as an active choice.</t>
  </si>
  <si>
    <t>Leaders from across the local area partnership of agencies have a shared commitment to addressing the causes and impact of serious youth violence and the criminal exploitation of children. Underpinned by a helpful single strategy, leaders across the partnership have developed a unified public health and trauma-informed approach to addressing serious youth violence and criminal exploitation.</t>
  </si>
  <si>
    <t>How consistently staff in partner agencies understand and apply the thresholds for holding child protection strategy meetings and conducting child protection enquiries. This includes increasing awareness of formal escalation processes The quality and impact of practice across partner agencies for children at the highest level of risk.</t>
  </si>
  <si>
    <t>80481</t>
  </si>
  <si>
    <t>383</t>
  </si>
  <si>
    <t>E08000035</t>
  </si>
  <si>
    <t>350, 351, 381, 841, 831, 382, 392, 373, 808, 344</t>
  </si>
  <si>
    <t>leeds</t>
  </si>
  <si>
    <t>https://files.ofsted.gov.uk/v1/file/50246977</t>
  </si>
  <si>
    <t>Some children have had a less cohesive response across agency partners. For a child whose need was identified and referred promptly by the school, there was a significant delay in the completion of the social work assessment and many months before a risk matrix assessment was completed and a Safe referral made.</t>
  </si>
  <si>
    <t>Most children in Leeds who are affected by serious youth violence and/or criminal exploitation benefit from an effective and well-coordinated multi-agency response. Strategic partnerships in Leeds are well embedded and mature.</t>
  </si>
  <si>
    <t>Consistent and timely sharing of police protection notifications (PPNs) when police officers identify risks to children. The quality of PPNs should include detailed information, including a childs ethnicity and culture, to assist with multi- agency decision-making.</t>
  </si>
  <si>
    <t>80484</t>
  </si>
  <si>
    <t>925</t>
  </si>
  <si>
    <t>E10000019</t>
  </si>
  <si>
    <t>908, 909, 830, 926, 813, 940, 891, 860, 935, 885</t>
  </si>
  <si>
    <t>lincolnshire</t>
  </si>
  <si>
    <t>https://files.ofsted.gov.uk/v1/file/50000226</t>
  </si>
  <si>
    <t>02/12/16</t>
  </si>
  <si>
    <t>05/12/16</t>
  </si>
  <si>
    <t>have been identified to support more effective and timely information sharing. Agencies do not always share the full range of information known to them so that a full consideration of risks to children living with domestic abuse can be undertaken at the earliest opportunity.</t>
  </si>
  <si>
    <t>The local partnership has a clear and collective determination and drive to engage agencies in delivering a coherent approach to tackle domestic abuse. Strategic action plans are well considered and comprehensive, and are underpinned by a strong shared vision and ambition to reduce incidents of domestic abuse and prevent their reoccurrence.</t>
  </si>
  <si>
    <t>80485</t>
  </si>
  <si>
    <t>341</t>
  </si>
  <si>
    <t>E08000012</t>
  </si>
  <si>
    <t>841, 390, 876, 805, 340, 806, 391, 355, 393, 394</t>
  </si>
  <si>
    <t>liverpool</t>
  </si>
  <si>
    <t>https://files.ofsted.gov.uk/v1/file/50000222</t>
  </si>
  <si>
    <t>02/08/16</t>
  </si>
  <si>
    <t>03/08/16</t>
  </si>
  <si>
    <t>s Leadership Ineffective management oversight means that statutory child protection enquiries are not consistently undertaken by childrens services or jointly investigated by the police. The Careline (front door) contact team refers children at risk of significant harm promptly to the co-located police and social work joint investigation team (JIT).</t>
  </si>
  <si>
    <t>Leadership and management There are delays in the MASH process as a result of the high volume of referrals. There is no triage process in place, except for domestic abuse referrals.</t>
  </si>
  <si>
    <t>There is a strategic commitment and clear ambition to improving services for children across the partnership. This is evidenced well in overarching joint strategic priorities and plans.</t>
  </si>
  <si>
    <t>80488</t>
  </si>
  <si>
    <t>303</t>
  </si>
  <si>
    <t>GL</t>
  </si>
  <si>
    <t>E09000004</t>
  </si>
  <si>
    <t>822, 881, 311, 886, 887, 826, 941, 882, 866, 883</t>
  </si>
  <si>
    <t>bexley</t>
  </si>
  <si>
    <t>https://files.ofsted.gov.uk/v1/file/50148145</t>
  </si>
  <si>
    <t>06/03/20</t>
  </si>
  <si>
    <t>and is responsive to external challenge. Partners demonstrate effective scrutiny and oversight of frontline practice across all agencies.</t>
  </si>
  <si>
    <t>Senior leadership across the partnership is stable and effective. Priorities are shared and partners attendance and commitment to key strategic boards provide a robust multi-agency view of childrens mental health and of how this can be better met.</t>
  </si>
  <si>
    <t>80492</t>
  </si>
  <si>
    <t>306</t>
  </si>
  <si>
    <t>E09000008</t>
  </si>
  <si>
    <t>330, 304, 307, 308, 203, 309, 208, 209, 315, 320</t>
  </si>
  <si>
    <t>croydon</t>
  </si>
  <si>
    <t>https://files.ofsted.gov.uk/v1/file/50000217</t>
  </si>
  <si>
    <t>29/06/16</t>
  </si>
  <si>
    <t>Identifying and managing risk of harm at the front door The Multi Agency Safeguarding Hub (MASH) is experiencing high and increasing levels of demand. In addition to the MASH, a specialist duty service has been developed to meet the needs of the high numbers of Unaccompanied Asylum Seeking Children in Croydon.</t>
  </si>
  <si>
    <t>In meeting the level of current demand, there is a clear commitment from the council and senior leaders across all partners to work together to support some of the most vulnerable children in the community. For example, the leader of the council, the local strategic partnership and the Local Childrens Safeguarding Board (LSCB) have prioritised child sexual exploitation through a programme of work to increase awareness across the local area and build capacity, to respond to and prevent child sexual exploitation.</t>
  </si>
  <si>
    <t>80495</t>
  </si>
  <si>
    <t>203</t>
  </si>
  <si>
    <t>E09000011</t>
  </si>
  <si>
    <t>301, 307, 308, 205, 309, 352, 315, 870, 210, 320</t>
  </si>
  <si>
    <t>greenwich</t>
  </si>
  <si>
    <t>https://files.ofsted.gov.uk/v1/file/50004431</t>
  </si>
  <si>
    <t>09/05/18</t>
  </si>
  <si>
    <t>. These audits provide more detailed information about the quality of practice than file audits alone.</t>
  </si>
  <si>
    <t>Inspectors identified many features of effective leadership in Greenwich. When children are at risk of exploitation or are missing from home and school, there are effective multi-agency arrangements to identify and support them.</t>
  </si>
  <si>
    <t>80498</t>
  </si>
  <si>
    <t>309</t>
  </si>
  <si>
    <t>E09000014</t>
  </si>
  <si>
    <t>306, 308, 203, 204, 205, 206, 208, 209, 210, 320</t>
  </si>
  <si>
    <t>haringey</t>
  </si>
  <si>
    <t>https://files.ofsted.gov.uk/v1/file/50024897</t>
  </si>
  <si>
    <t>30/01/18</t>
  </si>
  <si>
    <t>Practice at the front door is not sufficiently robust. Pathways are not clear.</t>
  </si>
  <si>
    <t>There is multi-agency representation in the MASH to ensure that information is shared effectively. The appointment of a full-time health representative in the MASH, with support from safeguarding advisers at times of absence, is a positive development.</t>
  </si>
  <si>
    <t>80499</t>
  </si>
  <si>
    <t>310</t>
  </si>
  <si>
    <t>E09000015</t>
  </si>
  <si>
    <t>302, 304, 307, 312, 313, 314, 315, 317, 871, 319</t>
  </si>
  <si>
    <t>harrow</t>
  </si>
  <si>
    <t>https://files.ofsted.gov.uk/v1/file/50217932</t>
  </si>
  <si>
    <t>24/05/23</t>
  </si>
  <si>
    <t>The Harrow Strategic Safeguarding Partnership (HSSP) does not have effective oversight or scrutiny of the multi-agency safeguarding hub (MASH), or early help offer in Harrow. Children and their families benefit from a wide range of early help services that support them to improve their lived experiences.</t>
  </si>
  <si>
    <t>The strategic oversight and scrutiny from the HSSP of the MASH and the provision of early support. The location of the MASH to ensure that agencies are co-located safely and are supported to assess risk and make timely joint decisions.</t>
  </si>
  <si>
    <t>80503</t>
  </si>
  <si>
    <t>313</t>
  </si>
  <si>
    <t>E09000018</t>
  </si>
  <si>
    <t>302, 307, 310, 312, 856, 315, 870, 317, 871, 319</t>
  </si>
  <si>
    <t>hounslow</t>
  </si>
  <si>
    <t>https://files.ofsted.gov.uk/v1/file/50000225</t>
  </si>
  <si>
    <t>13/06/17</t>
  </si>
  <si>
    <t>across the partnership and for individual agencies. Most of these areas for development had already been identified by the partnership, and work is taking place to make improvements.</t>
  </si>
  <si>
    <t>The Hounslow One Stop Shop is an excellent service. Parents who are subject to domestic abuse are able to attend this resource, which is open one morning a week, and they can access a wide range of support, advice and signposting to services.</t>
  </si>
  <si>
    <t>80505</t>
  </si>
  <si>
    <t>206</t>
  </si>
  <si>
    <t>E09000019</t>
  </si>
  <si>
    <t>202, 203, 204, 205, 309, 208, 352, 210, 212, 213</t>
  </si>
  <si>
    <t>islington</t>
  </si>
  <si>
    <t>https://files.ofsted.gov.uk/v1/file/50052395</t>
  </si>
  <si>
    <t>29/01/19</t>
  </si>
  <si>
    <t>There is a need across the partnership for shared multi-agency analysis of information about child sexual abuse in the family environment to enhance senior leaders understanding of the prevalence and profile of children at risk of sexual abuse in the family environment. The analysis of the experiences of the children considered in the deep dive indicates that senior leaders need to further understand the quality and impact of interventions for children subject to and at risk of sexual abuse in the family environment.</t>
  </si>
  <si>
    <t>There is a clear strategic intent, vision and expectation among senior leaders to improve outcomes for all children. Partnership arrangements are purposeful in their drive for innovative practice derived from trauma-informed and relationship- based leadership.</t>
  </si>
  <si>
    <t>80508</t>
  </si>
  <si>
    <t>209</t>
  </si>
  <si>
    <t>E09000023</t>
  </si>
  <si>
    <t>304, 306, 308, 203, 204, 205, 309, 208, 210, 320</t>
  </si>
  <si>
    <t>lewisham</t>
  </si>
  <si>
    <t>https://files.ofsted.gov.uk/v1/file/50206436</t>
  </si>
  <si>
    <t>31/01/23</t>
  </si>
  <si>
    <t>. However, auditors are not consistently detailing how improvements can be achieved, and actions are not always tracked and the impact evaluated to inform future priorities.</t>
  </si>
  <si>
    <t>Lewishams Safeguarding Children Partnership (LSCP) arrangements are well established and are becoming increasingly effective. Stability of leadership since 2019 and a shared ambition and determination to drive forward continuous improvement are key factors positively influencing the partnerships progress in strengthening their front door services.</t>
  </si>
  <si>
    <t>The length of time children spend in police stations out of hours. Staffing capacity in the emergency duty team, the police missing persons unit and the referral and assessment teams.</t>
  </si>
  <si>
    <t>80510</t>
  </si>
  <si>
    <t>315</t>
  </si>
  <si>
    <t>E09000024</t>
  </si>
  <si>
    <t>302, 307, 308, 312, 313, 314, 870, 317, 319, 212</t>
  </si>
  <si>
    <t>merton</t>
  </si>
  <si>
    <t>https://files.ofsted.gov.uk/v1/file/50239374</t>
  </si>
  <si>
    <t>12/02/24</t>
  </si>
  <si>
    <t>Most vulnerable children in Merton affected by serious youth violence and/or criminal exploitation benefit from effective strategically aligned and integrated partnership arrangements. These arrangements are underpinned by comprehensive joint contextual safeguarding strategies that include a holistic analysis of factors that 2 make children more vulnerable to serious youth violence and criminal exploitation, those missing from home and those exploited by organised gangs.</t>
  </si>
  <si>
    <t>The development of a cohesive child-centred policing policy for London. Child-centred training for police officers across all teams and services in responding to and investigating crimes for children affected by serious youth violence and/or criminal and sexual exploitation.</t>
  </si>
  <si>
    <t>80515</t>
  </si>
  <si>
    <t>319</t>
  </si>
  <si>
    <t>E09000029</t>
  </si>
  <si>
    <t>302, 822, 303, 867, 305, 919, 314, 826, 870, 866</t>
  </si>
  <si>
    <t>sutton</t>
  </si>
  <si>
    <t>https://files.ofsted.gov.uk/v1/file/50227080</t>
  </si>
  <si>
    <t>01/09/23</t>
  </si>
  <si>
    <t>Children and their families in Sutton benefit from inclusive multi-agency local safeguarding childrens partnership (LSCP) arrangements. Committed leaders have an accurate and realistic understanding of the services they lead, including both the strengths and the challenges, ensuring that most children can access the requisite level of help, support and protection at the right time across front door services.</t>
  </si>
  <si>
    <t>The effectiveness of management oversight and supervision across health and police services. Management and staff capacity in the police, early help teams and health services.</t>
  </si>
  <si>
    <t>80521</t>
  </si>
  <si>
    <t>352</t>
  </si>
  <si>
    <t>E08000003</t>
  </si>
  <si>
    <t>330, 801, 341, 391, 892, 851, 355, 373, 852, 336</t>
  </si>
  <si>
    <t>manchester</t>
  </si>
  <si>
    <t>https://files.ofsted.gov.uk/v1/file/50234228</t>
  </si>
  <si>
    <t>30/11/23</t>
  </si>
  <si>
    <t>Effective and mature partnership arrangements between agencies are supporting a coordinated and comprehensive muti-agency response to serious youth violence. A strong learning culture enables the partnership to identify when improvements are needed and to work together to address these.</t>
  </si>
  <si>
    <t>How effectively the arrangements for the monitoring and evaluation of serious youth violence support the partnership in implementing its strategy. How well the strong strategic intent to address the disproportionate impact of serious youth violence and criminal exploitation on children from some ethnic backgrounds and those with special educational needs and/or disabilities (SEND) has been translated into positive change for children.</t>
  </si>
  <si>
    <t>80522</t>
  </si>
  <si>
    <t>887</t>
  </si>
  <si>
    <t>nan</t>
  </si>
  <si>
    <t>E06000035</t>
  </si>
  <si>
    <t>332, 311, 886, 940, 941, 372, 882, 866, 894, 883</t>
  </si>
  <si>
    <t>medway</t>
  </si>
  <si>
    <t>https://files.ofsted.gov.uk/v1/file/50009659</t>
  </si>
  <si>
    <t>03/08/18</t>
  </si>
  <si>
    <t>The partnership has not ensured that that the new multi-agency front-door arrangements of the SPA and MASH, introduced in April 2018, consistently gather the right information quickly enough and make swift and appropriate decisions about children. This means that some children are left in situations of unassessed risk.</t>
  </si>
  <si>
    <t>There is a shared commitment across the partnership to tackle domestic abuse. A 2015 needs assessment, followed up by a new 2018 domestic abuse joint strategic needs assessment, provides a clear understanding of the level and profile of need, and highlights gaps in service provision.</t>
  </si>
  <si>
    <t>80524</t>
  </si>
  <si>
    <t>826</t>
  </si>
  <si>
    <t>E06000042</t>
  </si>
  <si>
    <t>822, 303, 831, 919, 886, 383, 941, 870, 866, 883</t>
  </si>
  <si>
    <t>milton keynes</t>
  </si>
  <si>
    <t>https://files.ofsted.gov.uk/v1/file/50134651</t>
  </si>
  <si>
    <t>18/12/19</t>
  </si>
  <si>
    <t>Leadership and management While there have been some noteworthy improvements in accessibility to mental health services and plans for the future of young peoples mental health services in Milton Keynes are in place, there are still some areas that require further work. This includes, for instance, ensuring that young people whose mental health needs mean they sit just below the threshold for CAMHS can receive a service that meets their needs well.</t>
  </si>
  <si>
    <t>There is clear drive and determination at a strategic level in Milton Keynes to improve outcomes for children. Effective governance structures and agency attendance at a wide range of boards provide evidence of a collective commitment to working in partnership in relation to safeguarding, and to meeting the needs of children with poor emotional and mental health.</t>
  </si>
  <si>
    <t>80532</t>
  </si>
  <si>
    <t>929</t>
  </si>
  <si>
    <t>E06000057</t>
  </si>
  <si>
    <t>381, 896, 830, 811, 888, 392, 891, 860, 808, 877</t>
  </si>
  <si>
    <t>northumberland</t>
  </si>
  <si>
    <t>https://files.ofsted.gov.uk/v1/file/50097926</t>
  </si>
  <si>
    <t>02/08/19</t>
  </si>
  <si>
    <t>The need for an intelligence profile of the criminal exploitation of children has recently been identified by leaders in the partnership and commissioned by the police. The child sexual exploitation profile needs to be updated.</t>
  </si>
  <si>
    <t>The MASH has effective systems in place which ensure that new concerns about children are responded to in a timely manner. In the main, thresholds are understood, and the risk of significant harm is identified.</t>
  </si>
  <si>
    <t>80536</t>
  </si>
  <si>
    <t>931</t>
  </si>
  <si>
    <t>E10000025</t>
  </si>
  <si>
    <t>800, 867, 825, 873, 916, 850, 919, 869, 938, 865</t>
  </si>
  <si>
    <t>oxfordshire</t>
  </si>
  <si>
    <t>https://files.ofsted.gov.uk/v1/file/50000219</t>
  </si>
  <si>
    <t>Leadership and management Senior leaders within childrens social care have not yet achieved the same good standard of practice across all services. They are full and effective partners in initiatives to improve partners responses to sexual exploitation, such as the Kingfisher team and services to support missing children.</t>
  </si>
  <si>
    <t>Significant financial resources and time have been expended by the local authority, police and health agencies, following a high profile investigation into child sexual exploitation in the county. This investigation commenced in 2011.</t>
  </si>
  <si>
    <t>80537</t>
  </si>
  <si>
    <t>874</t>
  </si>
  <si>
    <t>E06000031</t>
  </si>
  <si>
    <t>350, 831, 887, 879, 851, 372, 373, 852, 894, 335</t>
  </si>
  <si>
    <t>peterborough</t>
  </si>
  <si>
    <t>https://files.ofsted.gov.uk/v1/file/50000229</t>
  </si>
  <si>
    <t>10/08/17</t>
  </si>
  <si>
    <t>11/08/17</t>
  </si>
  <si>
    <t>. However, the partnership has not developed good-quality action plans to implement change and monitor improvement.</t>
  </si>
  <si>
    <t>The PSCB has started to support partners to understand and focus on the specific risks to older children suffering neglect. The board has identified the further work needed to develop links between the strategy around neglect and work with children at risk of criminal exploitation and from gangs.</t>
  </si>
  <si>
    <t>80538</t>
  </si>
  <si>
    <t>879</t>
  </si>
  <si>
    <t>E06000026</t>
  </si>
  <si>
    <t>839, 921, 887, 874, 851, 372, 882, 357, 894, 880</t>
  </si>
  <si>
    <t>plymouth</t>
  </si>
  <si>
    <t>https://files.ofsted.gov.uk/v1/file/50140853</t>
  </si>
  <si>
    <t>08/01/20</t>
  </si>
  <si>
    <t>The governance arrangements for the youth offending team are weak and require urgent attention. Children allocated within the YOT do not have their needs fully and holistically known or understood at board level, and the partnership cannot be confident those needs are being met.</t>
  </si>
  <si>
    <t>Senior leadership across the partnership is stable. Attendance and commitment to key strategic boards provide a robust multi-agency overview of childrens mental health needs.</t>
  </si>
  <si>
    <t>80539</t>
  </si>
  <si>
    <t>851</t>
  </si>
  <si>
    <t>E06000044</t>
  </si>
  <si>
    <t>801, 331, 831, 874, 879, 355, 373, 852, 882, 894</t>
  </si>
  <si>
    <t>portsmouth</t>
  </si>
  <si>
    <t>https://files.ofsted.gov.uk/v1/file/50144233</t>
  </si>
  <si>
    <t>31/01/20</t>
  </si>
  <si>
    <t>. The named GP is working with primary care partners to strengthen safeguarding practice.</t>
  </si>
  <si>
    <t>Joint working and integration at a strategic level in Portsmouth is strong and is increasingly leading to children in Portsmouth receiving the emotional well-being and mental health services they need. Further examples of strong partnership working were seen in the health and well-being board and the Portsmouth safeguarding childrens partnership (PSCP), both of which include representatives of statutory and non-statutory partners.</t>
  </si>
  <si>
    <t>80542</t>
  </si>
  <si>
    <t>354</t>
  </si>
  <si>
    <t>E08000005</t>
  </si>
  <si>
    <t>350, 831, 371, 382, 806, 353, 372, 861, 357, 335</t>
  </si>
  <si>
    <t>rochdale</t>
  </si>
  <si>
    <t>https://files.ofsted.gov.uk/v1/file/50252244</t>
  </si>
  <si>
    <t>12/07/24</t>
  </si>
  <si>
    <t>. Through analysis of audits under section 11 of the Children Act 2004, the RBSCP has assured itself that safeguarding is a priority for all partner agencies.</t>
  </si>
  <si>
    <t>Rochdale Borough Safeguarding Childrens Partnership (RBSCP) is well established. Shared priorities are communicated clearly in strategic plans and in annual reports.</t>
  </si>
  <si>
    <t>The RBSCPs quality assurance arrangements and routine multi-agency audits, to offer assurances on the impact of front door services for vulnerable children. Consistent consideration of the voice of children, their lived experiences and unique and diverse needs in referrals, practice and plans across all agencies and by the RBSCP executive.</t>
  </si>
  <si>
    <t>80546</t>
  </si>
  <si>
    <t>868</t>
  </si>
  <si>
    <t>E06000040</t>
  </si>
  <si>
    <t>867, 825, 873, 850, 919, 931, 936, 358, 869, 872</t>
  </si>
  <si>
    <t>windsor &amp; maidenhead</t>
  </si>
  <si>
    <t>https://files.ofsted.gov.uk/v1/file/50187407</t>
  </si>
  <si>
    <t>04/07/22</t>
  </si>
  <si>
    <t>and is responsive to challenge. Partners demonstrate mostly effective scrutiny and oversight of frontline practice across all agencies.</t>
  </si>
  <si>
    <t>The safeguarding partnership in Windsor and Maidenhead is effective. This strong partnership works well to help and protect children.</t>
  </si>
  <si>
    <t>Monitoring and oversight of safeguarding practice in adult services. Consistency and quality of partner contacts and referrals to the single point of access.</t>
  </si>
  <si>
    <t>80548</t>
  </si>
  <si>
    <t>355</t>
  </si>
  <si>
    <t>E08000006</t>
  </si>
  <si>
    <t>390, 876, 805, 341, 806, 391, 373, 393, 394, 357</t>
  </si>
  <si>
    <t>salford</t>
  </si>
  <si>
    <t>https://files.ofsted.gov.uk/v1/file/50000227</t>
  </si>
  <si>
    <t>28/10/16</t>
  </si>
  <si>
    <t>A multi-agency internal audit was coordinated by childrens social care on behalf of the SSCB on children living with domestic abuse, and this identified a number of the same themes identified by this inspection. The key agencies have a good understanding of the work that they need to do locally to improve the response to children living with domestic abuse.</t>
  </si>
  <si>
    <t>Leaders and managers have a good understanding of the nature and extent of domestic abuse in their area, and this informs the development of strategic thinking and planning. It also underpins the Salford commitment to agencies working together to respond to families at an early stage.</t>
  </si>
  <si>
    <t>80550</t>
  </si>
  <si>
    <t>343</t>
  </si>
  <si>
    <t>E08000014</t>
  </si>
  <si>
    <t>351, 381, 841, 830, 888, 392, 891, 808, 359, 344</t>
  </si>
  <si>
    <t>sefton</t>
  </si>
  <si>
    <t>https://files.ofsted.gov.uk/v1/file/50134652</t>
  </si>
  <si>
    <t>have been identified during this inspection. Senior leaders across the partnership have a clear willingness to support and help children who have been identified as having a range of emotional well-being and mental health needs.</t>
  </si>
  <si>
    <t>The relevant strategic partners are not always involved in decisions about which services are needed for children with emotional well-being and mental health needs. This reduces their opportunity to share information about childrens needs effectively and reduces their capacity to optimise plans for the commissioning of services.</t>
  </si>
  <si>
    <t>Senior leaders across the partnership recognise the importance of supporting children to be resilient, and they share a commitment to multi-agency working. Childrens emotional health and well-being have been priorities for leaders in Sefton for several years and have resulted in the commissioning of a range of services to help support children and their families.</t>
  </si>
  <si>
    <t>80552</t>
  </si>
  <si>
    <t>893</t>
  </si>
  <si>
    <t>E06000051</t>
  </si>
  <si>
    <t>908, 909, 878, 838, 916, 884, 933, 935, 865, 885</t>
  </si>
  <si>
    <t>shropshire</t>
  </si>
  <si>
    <t>https://files.ofsted.gov.uk/v1/file/50050253</t>
  </si>
  <si>
    <t>15/01/19</t>
  </si>
  <si>
    <t>The partnership is not currently achieving the maximum effectiveness from the co- location of agencies within Compass. Triaging and decision-making for children in need or at risk is largely local authority-led, except for children discussed at a daily Domestic Violence Triage meeting, rather than being more jointly owned by the partnership through effective information-sharing and decision-making.</t>
  </si>
  <si>
    <t>Children in Shropshire receive a timely and proportionate response when concerns are raised about children at risk of significant harm and those requiring an assessment of need. The positive working relationship between partners in the Compass service contributes to the overall confidence of partners in decision- making and the application of thresholds.</t>
  </si>
  <si>
    <t>80554</t>
  </si>
  <si>
    <t>334</t>
  </si>
  <si>
    <t>E08000029</t>
  </si>
  <si>
    <t>351, 823, 895, 896, 811, 881, 356, 358, 877, 937</t>
  </si>
  <si>
    <t>solihull</t>
  </si>
  <si>
    <t>https://files.ofsted.gov.uk/v1/file/50177948</t>
  </si>
  <si>
    <t>21/02/22</t>
  </si>
  <si>
    <t>Children in need of help and protection in Solihull wait too long for their initial need and risk to be assessed. This means that for a significant number of children, they remain in situations of unassessed and unknown risk.</t>
  </si>
  <si>
    <t>The timeliness and quality of the initial decision-making in the MASH in relation to concerns received about children. The communication between health agencies in the MASH and their access to all health information held about children to ensure timely and effective information- sharing that informs decision-making for children.</t>
  </si>
  <si>
    <t>80555</t>
  </si>
  <si>
    <t>933</t>
  </si>
  <si>
    <t>E10000027</t>
  </si>
  <si>
    <t>908, 878, 838, 845, 916, 884, 926, 893, 935, 865</t>
  </si>
  <si>
    <t>somerset</t>
  </si>
  <si>
    <t>https://files.ofsted.gov.uk/v1/file/50252825</t>
  </si>
  <si>
    <t>18/07/24</t>
  </si>
  <si>
    <t>How well the Safer Somerset Partnership (SSP) understands the extent of serious youth violence and criminal exploitation in Somerset to enable an informed strategic response and more effective frontline practice. The sharing of information and the recognition of risk by partner agencies, to protect children at risk of serious youth violence at the earliest opportunity.</t>
  </si>
  <si>
    <t>highlighted by auditing are consistent with the findings of this inspection. Unfortunately, this learning is not collated, shared and used effectively to support strategic and structural change that improves the effectiveness with which agencies are tackling the risk to children from serious youth violence.</t>
  </si>
  <si>
    <t>Ineffective partnership working between agencies has led to a failure to identify, understand and respond to the extent of serious youth violence and the criminal exploitation of children in Somerset. As a result, children are being left at risk of significant harm.</t>
  </si>
  <si>
    <t>How effectively the Somerset Safeguarding Children Partnership (SSCP) and the SSP prioritise and fulfil their serious violence duty. How effectively partner agencies challenge and support schools to tackle the very high exclusion rates, to enable children to remain in school and to reduce the increased vulnerability to serious youth violence and criminal exploitation associated with being out of school.</t>
  </si>
  <si>
    <t>80557</t>
  </si>
  <si>
    <t>393</t>
  </si>
  <si>
    <t>E08000023</t>
  </si>
  <si>
    <t>840, 390, 876, 805, 341, 807, 355, 342, 394, 357</t>
  </si>
  <si>
    <t>south tyneside</t>
  </si>
  <si>
    <t>https://files.ofsted.gov.uk/v1/file/50000221</t>
  </si>
  <si>
    <t>05/04/16</t>
  </si>
  <si>
    <t>which the partnership was unaware of, such as the lack of robust management oversight of the quality of safeguarding practice in South Tyneside Foundation Trust. 1 This joint inspection was conducted under section 20 of the Children Act 2004.</t>
  </si>
  <si>
    <t>There is a clear commitment from leaders across the partnership and from the council to improve outcomes for vulnerable children. The local partnership has a clear determination and ambition to prevent child sexual exploitation.</t>
  </si>
  <si>
    <t>80559</t>
  </si>
  <si>
    <t>882</t>
  </si>
  <si>
    <t>E06000033</t>
  </si>
  <si>
    <t>839, 845, 881, 921, 886, 887, 879, 935, 866, 894</t>
  </si>
  <si>
    <t>southend-on-sea</t>
  </si>
  <si>
    <t>https://files.ofsted.gov.uk/v1/file/50004430</t>
  </si>
  <si>
    <t>The current child sexual exploitation action plan, strategy and guidance documents are clear, up to date and contain specific actions, but are still very new and at too early a stage to have had a significant impact. It is not clear how local information, audit and scrutiny have underpinned the strategy, and some elements of the local approach are not as advanced as they could be.</t>
  </si>
  <si>
    <t>Work in Southend-on-Sea to tackle child sexual and criminal exploitation, gangs and the risks arising from going missing from home, care or school is underpinned by strong working relationships and a shared commitment and drive for continuous improvement. This is reflected in how agencies have used national best practice and local learning to enhance the quality and impact of services.</t>
  </si>
  <si>
    <t>80563</t>
  </si>
  <si>
    <t>808</t>
  </si>
  <si>
    <t>E06000004</t>
  </si>
  <si>
    <t>351, 381, 841, 840, 888, 392, 343, 342, 359, 344</t>
  </si>
  <si>
    <t>stockton-on-tees</t>
  </si>
  <si>
    <t>https://files.ofsted.gov.uk/v1/file/50000232</t>
  </si>
  <si>
    <t>15/01/18</t>
  </si>
  <si>
    <t>There is a lack of resilience in some of the partnership teams within the childrens hub. Staff sickness and capacity issues caused health services to become virtual partners for several months, while workload pressures mean that police child protection support officers regularly carry out work from the central protecting vulnerable people support team (PVP).</t>
  </si>
  <si>
    <t>In addition to the LSCB conference, statement of intent, neglect training and roll- out of the evidence-based tool for identifying neglect, individual agencies are focused on enhancing the knowledge and skills of front line staff to tackle neglect. Recent initiatives include the local authoritys topic of the month focus on adolescent neglect in August and September, neglect training delivered in termly forum meetings with school-designated safeguarding leads and quick awareness-raising measures, such as Cleveland polices child neglect screensaver.</t>
  </si>
  <si>
    <t>80566</t>
  </si>
  <si>
    <t>394</t>
  </si>
  <si>
    <t>E08000024</t>
  </si>
  <si>
    <t>370, 841, 840, 390, 876, 807, 393, 342, 357, 384</t>
  </si>
  <si>
    <t>sunderland</t>
  </si>
  <si>
    <t>https://files.ofsted.gov.uk/v1/file/50211127</t>
  </si>
  <si>
    <t>16/03/23</t>
  </si>
  <si>
    <t>Sunderland Safeguarding Children Partnership (LSP) arrangements are well established and effective. Leaders have an accurate understanding of the needs of vulnerable children in their local area.</t>
  </si>
  <si>
    <t>Communication with and involvement of all partners in meetings and in decisions about next steps to help children. Increased staffing capacity to allow the consistent involvement of health practitioners across the spectrum of early help services.</t>
  </si>
  <si>
    <t>80567</t>
  </si>
  <si>
    <t>936</t>
  </si>
  <si>
    <t>E10000030</t>
  </si>
  <si>
    <t>867, 825, 873, 823, 850, 919, 931, 869, 868, 872</t>
  </si>
  <si>
    <t>surrey</t>
  </si>
  <si>
    <t>https://files.ofsted.gov.uk/v1/file/50215331</t>
  </si>
  <si>
    <t>02/05/23</t>
  </si>
  <si>
    <t>Children and families in Surrey have access to a broad and predominantly well- coordinated range of family support and early help services. For some children, this support is making a positive difference in their lives.</t>
  </si>
  <si>
    <t>Oversight of the quality and effectiveness of early help provision by the Surrey Safeguarding Childrens Partnership so that the partnership is assured that the right children are receiving timely, coordinated multi-agency support. Referral agencies and parents being consistently informed of the outcomes of referrals.</t>
  </si>
  <si>
    <t>80572</t>
  </si>
  <si>
    <t>880</t>
  </si>
  <si>
    <t>E06000027</t>
  </si>
  <si>
    <t>839, 921, 926, 812, 879, 807, 372, 882, 894, 359</t>
  </si>
  <si>
    <t>torbay</t>
  </si>
  <si>
    <t>https://files.ofsted.gov.uk/v1/file/50238582</t>
  </si>
  <si>
    <t>30/01/24</t>
  </si>
  <si>
    <t>The Torbay Safeguarding Children Partnership (TSCP) was reconstituted in 2020 following a short period of alignment with a neighbouring local authority. Since that time, a clearer focus on the children of Torbay has resulted in a more targeted and cohesive approach to both strategic oversight and the identification and delivery of services to children who may be in need or at risk of harm.</t>
  </si>
  <si>
    <t>The consistency with which professional curiosity and challenge are applied, particularly in situations in which children living with chronic domestic abuse or neglect are not making progress and situations in which children have unexplained injuries. Performance information across the partnership to inform needs analysis and measure the impact of strategic approaches to areas of concern.</t>
  </si>
  <si>
    <t>80574</t>
  </si>
  <si>
    <t>335</t>
  </si>
  <si>
    <t>E08000030</t>
  </si>
  <si>
    <t>350, 831, 332, 382, 874, 354, 333, 861, 357, 894</t>
  </si>
  <si>
    <t>walsall</t>
  </si>
  <si>
    <t>https://files.ofsted.gov.uk/v1/file/50203897</t>
  </si>
  <si>
    <t>06/01/23</t>
  </si>
  <si>
    <t>and strengths in practice. The Operations and Scrutiny Group proactively requested assurance from the MASH Management Group about the front door practice in the context of the findings of the Solihull Joint Targeted Area Inspection.</t>
  </si>
  <si>
    <t>Children who need help and protection receive a coordinated and effective multi- agency response at the front door in Walsall. Senior leaders ensure that there is a culture of continuous and shared learning across the partnership, which is successfully disseminated to staff.</t>
  </si>
  <si>
    <t>The collation of information about childrens health needs so that they are consistently analysed effectively by a health practitioner in the multi-agency safeguarding hub (MASH). The MASHs communication with general practitioners (GPs) and the consistency in using health information they provide about children.</t>
  </si>
  <si>
    <t>80580</t>
  </si>
  <si>
    <t>865</t>
  </si>
  <si>
    <t>E06000054</t>
  </si>
  <si>
    <t>800, 873, 878, 838, 916, 850, 802, 893, 938, 885</t>
  </si>
  <si>
    <t>wiltshire</t>
  </si>
  <si>
    <t>https://files.ofsted.gov.uk/v1/file/50000228</t>
  </si>
  <si>
    <t>16/12/16</t>
  </si>
  <si>
    <t>identified are minor and will enhance changes already made. The challenge moving forward is to embed the improvements already achieved to maintain the momentum and pace of change to ensure a consistently strong approach.</t>
  </si>
  <si>
    <t>There is a strong and committed partnership across Wiltshire, including childrens social care, police, health services (including child and adolescent mental health services and adult mental health services), probation services, Cafcass, childrens centres, youth offending services and housing, as well as voluntary and community services, and this partnership has developed a culture of continuous improvement. All of these partners are dedicated to improving outcomes for vulnerable children, including those experiencing domestic abuse.</t>
  </si>
  <si>
    <t>80581</t>
  </si>
  <si>
    <t>344</t>
  </si>
  <si>
    <t>E08000015</t>
  </si>
  <si>
    <t>381, 841, 840, 888, 392, 807, 343, 342, 808, 359</t>
  </si>
  <si>
    <t>wirral</t>
  </si>
  <si>
    <t>https://files.ofsted.gov.uk/v1/file/50208286</t>
  </si>
  <si>
    <t>16/02/23</t>
  </si>
  <si>
    <t>Children and families in the Wirral are benefiting from a broad and generally well- coordinated range of family support and early help services that make a positive difference to their lives. Strategic leaders from the police, health agencies and the local authority have a clear understanding of practice across the partnership and know themselves well, actively inviting internal and external challenge.</t>
  </si>
  <si>
    <t>How effectively the early help offer is further developed to ensure greater consistency of access for children across the local authority area. The proportion of children receiving early help who benefit from a coordinated multi-agency plan to coordinate that support and to help ensure that it is as effective as possible.</t>
  </si>
  <si>
    <t>80582</t>
  </si>
  <si>
    <t>872</t>
  </si>
  <si>
    <t>E06000041</t>
  </si>
  <si>
    <t>867, 825, 895, 850, 919, 931, 857, 936, 869, 868</t>
  </si>
  <si>
    <t>wokingham</t>
  </si>
  <si>
    <t>https://files.ofsted.gov.uk/v1/file/50000230</t>
  </si>
  <si>
    <t>14/07/17</t>
  </si>
  <si>
    <t>have been identified during this inspection. A number relate to the early response to neglect, in particular early multi-agency risk-assessment and better engagement and communication between the police and childrens social care at the very early stages, when children at risk of neglect are first identified.</t>
  </si>
  <si>
    <t>Strong and visible leadership by the Wokingham director of childrens services is evident in promoting a clear and shared direction with partner agencies in safeguarding children and young people at risk of neglect. The work undertaken alongside senior leaders in partner agencies whose responsibilities span a number of other local authority areas has helped to ensure that the specific needs of Wokinghams population are recognised.</t>
  </si>
  <si>
    <t>urn</t>
  </si>
  <si>
    <t>la_code</t>
  </si>
  <si>
    <t>region_code</t>
  </si>
  <si>
    <t>ltla23cd</t>
  </si>
  <si>
    <t>stat_neighbours</t>
  </si>
  <si>
    <t>local_authority</t>
  </si>
  <si>
    <t>inspection_link</t>
  </si>
  <si>
    <t>inspection_start_date</t>
  </si>
  <si>
    <t>publication_date</t>
  </si>
  <si>
    <t>local_link_to_all_inspections</t>
  </si>
  <si>
    <t>summary_priority_action</t>
  </si>
  <si>
    <t>summary_improvement</t>
  </si>
  <si>
    <t>summary_key_strengths</t>
  </si>
  <si>
    <t>summary_headline_findings</t>
  </si>
  <si>
    <t>summary_needs_to_improve</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</si>
</sst>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u/>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3"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iles.ofsted.gov.uk/v1/file/50188665" TargetMode="External"/><Relationship Id="rId2" Type="http://schemas.openxmlformats.org/officeDocument/2006/relationships/hyperlink" Target="https://files.ofsted.gov.uk/v1/file/50212861" TargetMode="External"/><Relationship Id="rId3" Type="http://schemas.openxmlformats.org/officeDocument/2006/relationships/hyperlink" Target="https://files.ofsted.gov.uk/v1/file/50223270" TargetMode="External"/><Relationship Id="rId4" Type="http://schemas.openxmlformats.org/officeDocument/2006/relationships/hyperlink" Target="https://files.ofsted.gov.uk/v1/file/50061226" TargetMode="External"/><Relationship Id="rId5" Type="http://schemas.openxmlformats.org/officeDocument/2006/relationships/hyperlink" Target="https://files.ofsted.gov.uk/v1/file/50000231" TargetMode="External"/><Relationship Id="rId6" Type="http://schemas.openxmlformats.org/officeDocument/2006/relationships/hyperlink" Target="https://files.ofsted.gov.uk/v1/file/50241559" TargetMode="External"/><Relationship Id="rId7" Type="http://schemas.openxmlformats.org/officeDocument/2006/relationships/hyperlink" Target="https://files.ofsted.gov.uk/v1/file/50000216" TargetMode="External"/><Relationship Id="rId8" Type="http://schemas.openxmlformats.org/officeDocument/2006/relationships/hyperlink" Target="https://files.ofsted.gov.uk/v1/file/50194535" TargetMode="External"/><Relationship Id="rId9" Type="http://schemas.openxmlformats.org/officeDocument/2006/relationships/hyperlink" Target="https://files.ofsted.gov.uk/v1/file/50000233" TargetMode="External"/><Relationship Id="rId10" Type="http://schemas.openxmlformats.org/officeDocument/2006/relationships/hyperlink" Target="https://files.ofsted.gov.uk/v1/file/50000223" TargetMode="External"/><Relationship Id="rId11" Type="http://schemas.openxmlformats.org/officeDocument/2006/relationships/hyperlink" Target="https://files.ofsted.gov.uk/v1/file/50037488" TargetMode="External"/><Relationship Id="rId12" Type="http://schemas.openxmlformats.org/officeDocument/2006/relationships/hyperlink" Target="https://files.ofsted.gov.uk/v1/file/50040004" TargetMode="External"/><Relationship Id="rId13" Type="http://schemas.openxmlformats.org/officeDocument/2006/relationships/hyperlink" Target="https://files.ofsted.gov.uk/v1/file/50247377" TargetMode="External"/><Relationship Id="rId14" Type="http://schemas.openxmlformats.org/officeDocument/2006/relationships/hyperlink" Target="https://files.ofsted.gov.uk/v1/file/50074944" TargetMode="External"/><Relationship Id="rId15" Type="http://schemas.openxmlformats.org/officeDocument/2006/relationships/hyperlink" Target="https://files.ofsted.gov.uk/v1/file/50015171" TargetMode="External"/><Relationship Id="rId16" Type="http://schemas.openxmlformats.org/officeDocument/2006/relationships/hyperlink" Target="https://files.ofsted.gov.uk/v1/file/50150001" TargetMode="External"/><Relationship Id="rId17" Type="http://schemas.openxmlformats.org/officeDocument/2006/relationships/hyperlink" Target="https://files.ofsted.gov.uk/v1/file/50225172" TargetMode="External"/><Relationship Id="rId18" Type="http://schemas.openxmlformats.org/officeDocument/2006/relationships/hyperlink" Target="https://files.ofsted.gov.uk/v1/file/50103039" TargetMode="External"/><Relationship Id="rId19" Type="http://schemas.openxmlformats.org/officeDocument/2006/relationships/hyperlink" Target="https://files.ofsted.gov.uk/v1/file/50000224" TargetMode="External"/><Relationship Id="rId20" Type="http://schemas.openxmlformats.org/officeDocument/2006/relationships/hyperlink" Target="https://files.ofsted.gov.uk/v1/file/50190981" TargetMode="External"/><Relationship Id="rId21" Type="http://schemas.openxmlformats.org/officeDocument/2006/relationships/hyperlink" Target="https://files.ofsted.gov.uk/v1/file/50246983" TargetMode="External"/><Relationship Id="rId22" Type="http://schemas.openxmlformats.org/officeDocument/2006/relationships/hyperlink" Target="https://files.ofsted.gov.uk/v1/file/50246977" TargetMode="External"/><Relationship Id="rId23" Type="http://schemas.openxmlformats.org/officeDocument/2006/relationships/hyperlink" Target="https://files.ofsted.gov.uk/v1/file/50000226" TargetMode="External"/><Relationship Id="rId24" Type="http://schemas.openxmlformats.org/officeDocument/2006/relationships/hyperlink" Target="https://files.ofsted.gov.uk/v1/file/50000222" TargetMode="External"/><Relationship Id="rId25" Type="http://schemas.openxmlformats.org/officeDocument/2006/relationships/hyperlink" Target="https://files.ofsted.gov.uk/v1/file/50148145" TargetMode="External"/><Relationship Id="rId26" Type="http://schemas.openxmlformats.org/officeDocument/2006/relationships/hyperlink" Target="https://files.ofsted.gov.uk/v1/file/50000217" TargetMode="External"/><Relationship Id="rId27" Type="http://schemas.openxmlformats.org/officeDocument/2006/relationships/hyperlink" Target="https://files.ofsted.gov.uk/v1/file/50004431" TargetMode="External"/><Relationship Id="rId28" Type="http://schemas.openxmlformats.org/officeDocument/2006/relationships/hyperlink" Target="https://files.ofsted.gov.uk/v1/file/50024897" TargetMode="External"/><Relationship Id="rId29" Type="http://schemas.openxmlformats.org/officeDocument/2006/relationships/hyperlink" Target="https://files.ofsted.gov.uk/v1/file/50217932" TargetMode="External"/><Relationship Id="rId30" Type="http://schemas.openxmlformats.org/officeDocument/2006/relationships/hyperlink" Target="https://files.ofsted.gov.uk/v1/file/50000225" TargetMode="External"/><Relationship Id="rId31" Type="http://schemas.openxmlformats.org/officeDocument/2006/relationships/hyperlink" Target="https://files.ofsted.gov.uk/v1/file/50052395" TargetMode="External"/><Relationship Id="rId32" Type="http://schemas.openxmlformats.org/officeDocument/2006/relationships/hyperlink" Target="https://files.ofsted.gov.uk/v1/file/50206436" TargetMode="External"/><Relationship Id="rId33" Type="http://schemas.openxmlformats.org/officeDocument/2006/relationships/hyperlink" Target="https://files.ofsted.gov.uk/v1/file/50239374" TargetMode="External"/><Relationship Id="rId34" Type="http://schemas.openxmlformats.org/officeDocument/2006/relationships/hyperlink" Target="https://files.ofsted.gov.uk/v1/file/50227080" TargetMode="External"/><Relationship Id="rId35" Type="http://schemas.openxmlformats.org/officeDocument/2006/relationships/hyperlink" Target="https://files.ofsted.gov.uk/v1/file/50234228" TargetMode="External"/><Relationship Id="rId36" Type="http://schemas.openxmlformats.org/officeDocument/2006/relationships/hyperlink" Target="https://files.ofsted.gov.uk/v1/file/50009659" TargetMode="External"/><Relationship Id="rId37" Type="http://schemas.openxmlformats.org/officeDocument/2006/relationships/hyperlink" Target="https://files.ofsted.gov.uk/v1/file/50134651" TargetMode="External"/><Relationship Id="rId38" Type="http://schemas.openxmlformats.org/officeDocument/2006/relationships/hyperlink" Target="https://files.ofsted.gov.uk/v1/file/50097926" TargetMode="External"/><Relationship Id="rId39" Type="http://schemas.openxmlformats.org/officeDocument/2006/relationships/hyperlink" Target="https://files.ofsted.gov.uk/v1/file/50000219" TargetMode="External"/><Relationship Id="rId40" Type="http://schemas.openxmlformats.org/officeDocument/2006/relationships/hyperlink" Target="https://files.ofsted.gov.uk/v1/file/50000229" TargetMode="External"/><Relationship Id="rId41" Type="http://schemas.openxmlformats.org/officeDocument/2006/relationships/hyperlink" Target="https://files.ofsted.gov.uk/v1/file/50140853" TargetMode="External"/><Relationship Id="rId42" Type="http://schemas.openxmlformats.org/officeDocument/2006/relationships/hyperlink" Target="https://files.ofsted.gov.uk/v1/file/50144233" TargetMode="External"/><Relationship Id="rId43" Type="http://schemas.openxmlformats.org/officeDocument/2006/relationships/hyperlink" Target="https://files.ofsted.gov.uk/v1/file/50252244" TargetMode="External"/><Relationship Id="rId44" Type="http://schemas.openxmlformats.org/officeDocument/2006/relationships/hyperlink" Target="https://files.ofsted.gov.uk/v1/file/50187407" TargetMode="External"/><Relationship Id="rId45" Type="http://schemas.openxmlformats.org/officeDocument/2006/relationships/hyperlink" Target="https://files.ofsted.gov.uk/v1/file/50000227" TargetMode="External"/><Relationship Id="rId46" Type="http://schemas.openxmlformats.org/officeDocument/2006/relationships/hyperlink" Target="https://files.ofsted.gov.uk/v1/file/50134652" TargetMode="External"/><Relationship Id="rId47" Type="http://schemas.openxmlformats.org/officeDocument/2006/relationships/hyperlink" Target="https://files.ofsted.gov.uk/v1/file/50050253" TargetMode="External"/><Relationship Id="rId48" Type="http://schemas.openxmlformats.org/officeDocument/2006/relationships/hyperlink" Target="https://files.ofsted.gov.uk/v1/file/50177948" TargetMode="External"/><Relationship Id="rId49" Type="http://schemas.openxmlformats.org/officeDocument/2006/relationships/hyperlink" Target="https://files.ofsted.gov.uk/v1/file/50252825" TargetMode="External"/><Relationship Id="rId50" Type="http://schemas.openxmlformats.org/officeDocument/2006/relationships/hyperlink" Target="https://files.ofsted.gov.uk/v1/file/50000221" TargetMode="External"/><Relationship Id="rId51" Type="http://schemas.openxmlformats.org/officeDocument/2006/relationships/hyperlink" Target="https://files.ofsted.gov.uk/v1/file/50004430" TargetMode="External"/><Relationship Id="rId52" Type="http://schemas.openxmlformats.org/officeDocument/2006/relationships/hyperlink" Target="https://files.ofsted.gov.uk/v1/file/50000232" TargetMode="External"/><Relationship Id="rId53" Type="http://schemas.openxmlformats.org/officeDocument/2006/relationships/hyperlink" Target="https://files.ofsted.gov.uk/v1/file/50211127" TargetMode="External"/><Relationship Id="rId54" Type="http://schemas.openxmlformats.org/officeDocument/2006/relationships/hyperlink" Target="https://files.ofsted.gov.uk/v1/file/50215331" TargetMode="External"/><Relationship Id="rId55" Type="http://schemas.openxmlformats.org/officeDocument/2006/relationships/hyperlink" Target="https://files.ofsted.gov.uk/v1/file/50238582" TargetMode="External"/><Relationship Id="rId56" Type="http://schemas.openxmlformats.org/officeDocument/2006/relationships/hyperlink" Target="https://files.ofsted.gov.uk/v1/file/50203897" TargetMode="External"/><Relationship Id="rId57" Type="http://schemas.openxmlformats.org/officeDocument/2006/relationships/hyperlink" Target="https://files.ofsted.gov.uk/v1/file/50000228" TargetMode="External"/><Relationship Id="rId58" Type="http://schemas.openxmlformats.org/officeDocument/2006/relationships/hyperlink" Target="https://files.ofsted.gov.uk/v1/file/50208286" TargetMode="External"/><Relationship Id="rId59" Type="http://schemas.openxmlformats.org/officeDocument/2006/relationships/hyperlink" Target="https://files.ofsted.gov.uk/v1/file/50000230" TargetMode="External"/></Relationships>
</file>

<file path=xl/worksheets/sheet1.xml><?xml version="1.0" encoding="utf-8"?>
<worksheet xmlns="http://schemas.openxmlformats.org/spreadsheetml/2006/main" xmlns:r="http://schemas.openxmlformats.org/officeDocument/2006/relationships">
  <dimension ref="A1:O60"/>
  <sheetViews>
    <sheetView tabSelected="1" workbookViewId="0"/>
  </sheetViews>
  <sheetFormatPr defaultRowHeight="15"/>
  <sheetData>
    <row r="1" spans="1:15">
      <c r="A1" s="1" t="s">
        <v>554</v>
      </c>
      <c r="B1" s="1" t="s">
        <v>555</v>
      </c>
      <c r="C1" s="1" t="s">
        <v>556</v>
      </c>
      <c r="D1" s="1" t="s">
        <v>557</v>
      </c>
      <c r="E1" s="1" t="s">
        <v>558</v>
      </c>
      <c r="F1" s="1" t="s">
        <v>559</v>
      </c>
      <c r="G1" s="1" t="s">
        <v>560</v>
      </c>
      <c r="H1" s="1" t="s">
        <v>561</v>
      </c>
      <c r="I1" s="1" t="s">
        <v>562</v>
      </c>
      <c r="J1" s="1" t="s">
        <v>563</v>
      </c>
      <c r="K1" s="1" t="s">
        <v>564</v>
      </c>
      <c r="L1" s="1" t="s">
        <v>565</v>
      </c>
      <c r="M1" s="1" t="s">
        <v>566</v>
      </c>
      <c r="N1" s="1" t="s">
        <v>567</v>
      </c>
      <c r="O1" s="1" t="s">
        <v>568</v>
      </c>
    </row>
    <row r="2" spans="1:15">
      <c r="A2" t="s">
        <v>0</v>
      </c>
      <c r="B2" t="s">
        <v>1</v>
      </c>
      <c r="C2" t="s">
        <v>2</v>
      </c>
      <c r="D2" t="s">
        <v>3</v>
      </c>
      <c r="E2" t="s">
        <v>4</v>
      </c>
      <c r="F2" t="s">
        <v>5</v>
      </c>
      <c r="G2" s="2" t="s">
        <v>6</v>
      </c>
      <c r="H2" t="s">
        <v>7</v>
      </c>
      <c r="I2" t="s">
        <v>7</v>
      </c>
      <c r="J2" s="3">
        <f>HYPERLINK(".\.\export_data\inspection_reports\80426_barnsley", ".\export_data\inspection_reports\80426_barnsley")</f>
        <v>0</v>
      </c>
      <c r="K2" t="s">
        <v>8</v>
      </c>
      <c r="L2" t="s">
        <v>8</v>
      </c>
      <c r="M2" t="s">
        <v>8</v>
      </c>
      <c r="N2" t="s">
        <v>9</v>
      </c>
      <c r="O2" t="s">
        <v>10</v>
      </c>
    </row>
    <row r="3" spans="1:15">
      <c r="A3" t="s">
        <v>11</v>
      </c>
      <c r="B3" t="s">
        <v>12</v>
      </c>
      <c r="C3" t="s">
        <v>13</v>
      </c>
      <c r="D3" t="s">
        <v>14</v>
      </c>
      <c r="E3" t="s">
        <v>15</v>
      </c>
      <c r="F3" t="s">
        <v>16</v>
      </c>
      <c r="G3" s="2" t="s">
        <v>17</v>
      </c>
      <c r="H3" t="s">
        <v>18</v>
      </c>
      <c r="I3" t="s">
        <v>18</v>
      </c>
      <c r="J3" s="3">
        <f>HYPERLINK(".\.\export_data\inspection_reports\80428_bedford", ".\export_data\inspection_reports\80428_bedford")</f>
        <v>0</v>
      </c>
      <c r="K3" t="s">
        <v>8</v>
      </c>
      <c r="L3" t="s">
        <v>8</v>
      </c>
      <c r="M3" t="s">
        <v>8</v>
      </c>
      <c r="N3" t="s">
        <v>19</v>
      </c>
      <c r="O3" t="s">
        <v>20</v>
      </c>
    </row>
    <row r="4" spans="1:15">
      <c r="A4" t="s">
        <v>21</v>
      </c>
      <c r="B4" t="s">
        <v>22</v>
      </c>
      <c r="C4" t="s">
        <v>23</v>
      </c>
      <c r="D4" t="s">
        <v>24</v>
      </c>
      <c r="E4" t="s">
        <v>25</v>
      </c>
      <c r="F4" t="s">
        <v>26</v>
      </c>
      <c r="G4" s="2" t="s">
        <v>27</v>
      </c>
      <c r="H4" t="s">
        <v>28</v>
      </c>
      <c r="I4" t="s">
        <v>28</v>
      </c>
      <c r="J4" s="3">
        <f>HYPERLINK(".\.\export_data\inspection_reports\80430_blackburn with darwen", ".\export_data\inspection_reports\80430_blackburn with darwen")</f>
        <v>0</v>
      </c>
      <c r="K4" t="s">
        <v>8</v>
      </c>
      <c r="L4" t="s">
        <v>8</v>
      </c>
      <c r="M4" t="s">
        <v>8</v>
      </c>
      <c r="N4" t="s">
        <v>29</v>
      </c>
      <c r="O4" t="s">
        <v>30</v>
      </c>
    </row>
    <row r="5" spans="1:15">
      <c r="A5" t="s">
        <v>31</v>
      </c>
      <c r="B5" t="s">
        <v>32</v>
      </c>
      <c r="C5" t="s">
        <v>33</v>
      </c>
      <c r="D5" t="s">
        <v>34</v>
      </c>
      <c r="E5" t="s">
        <v>35</v>
      </c>
      <c r="F5" t="s">
        <v>36</v>
      </c>
      <c r="G5" s="2" t="s">
        <v>37</v>
      </c>
      <c r="H5" t="s">
        <v>38</v>
      </c>
      <c r="I5" t="s">
        <v>38</v>
      </c>
      <c r="J5" s="3">
        <f>HYPERLINK(".\.\export_data\inspection_reports\80436_bracknell forest", ".\export_data\inspection_reports\80436_bracknell forest")</f>
        <v>0</v>
      </c>
      <c r="K5" t="s">
        <v>39</v>
      </c>
      <c r="L5" t="s">
        <v>40</v>
      </c>
      <c r="M5" t="s">
        <v>41</v>
      </c>
      <c r="N5" t="s">
        <v>8</v>
      </c>
      <c r="O5" t="s">
        <v>8</v>
      </c>
    </row>
    <row r="6" spans="1:15">
      <c r="A6" t="s">
        <v>42</v>
      </c>
      <c r="B6" t="s">
        <v>43</v>
      </c>
      <c r="C6" t="s">
        <v>44</v>
      </c>
      <c r="D6" t="s">
        <v>45</v>
      </c>
      <c r="E6" t="s">
        <v>46</v>
      </c>
      <c r="F6" t="s">
        <v>47</v>
      </c>
      <c r="G6" s="2" t="s">
        <v>48</v>
      </c>
      <c r="H6" t="s">
        <v>49</v>
      </c>
      <c r="I6" t="s">
        <v>49</v>
      </c>
      <c r="J6" s="3">
        <f>HYPERLINK(".\.\export_data\inspection_reports\80441_bristol", ".\export_data\inspection_reports\80441_bristol")</f>
        <v>0</v>
      </c>
      <c r="K6" t="s">
        <v>8</v>
      </c>
      <c r="L6" t="s">
        <v>50</v>
      </c>
      <c r="M6" t="s">
        <v>51</v>
      </c>
      <c r="N6" t="s">
        <v>8</v>
      </c>
      <c r="O6" t="s">
        <v>8</v>
      </c>
    </row>
    <row r="7" spans="1:15">
      <c r="A7" t="s">
        <v>52</v>
      </c>
      <c r="B7" t="s">
        <v>53</v>
      </c>
      <c r="C7" t="s">
        <v>33</v>
      </c>
      <c r="D7" t="s">
        <v>54</v>
      </c>
      <c r="E7" t="s">
        <v>55</v>
      </c>
      <c r="F7" t="s">
        <v>56</v>
      </c>
      <c r="G7" s="2" t="s">
        <v>57</v>
      </c>
      <c r="H7" t="s">
        <v>58</v>
      </c>
      <c r="I7" t="s">
        <v>58</v>
      </c>
      <c r="J7" s="3">
        <f>HYPERLINK(".\.\export_data\inspection_reports\80442_buckinghamshire", ".\export_data\inspection_reports\80442_buckinghamshire")</f>
        <v>0</v>
      </c>
      <c r="K7" t="s">
        <v>8</v>
      </c>
      <c r="L7" t="s">
        <v>8</v>
      </c>
      <c r="M7" t="s">
        <v>8</v>
      </c>
      <c r="N7" t="s">
        <v>59</v>
      </c>
      <c r="O7" t="s">
        <v>60</v>
      </c>
    </row>
    <row r="8" spans="1:15">
      <c r="A8" t="s">
        <v>61</v>
      </c>
      <c r="B8" t="s">
        <v>62</v>
      </c>
      <c r="C8" t="s">
        <v>13</v>
      </c>
      <c r="D8" t="s">
        <v>63</v>
      </c>
      <c r="E8" t="s">
        <v>64</v>
      </c>
      <c r="F8" t="s">
        <v>65</v>
      </c>
      <c r="G8" s="2" t="s">
        <v>66</v>
      </c>
      <c r="H8" t="s">
        <v>67</v>
      </c>
      <c r="I8" t="s">
        <v>67</v>
      </c>
      <c r="J8" s="3">
        <f>HYPERLINK(".\.\export_data\inspection_reports\80446_central bedfordshire", ".\export_data\inspection_reports\80446_central bedfordshire")</f>
        <v>0</v>
      </c>
      <c r="K8" t="s">
        <v>8</v>
      </c>
      <c r="L8" t="s">
        <v>68</v>
      </c>
      <c r="M8" t="s">
        <v>69</v>
      </c>
      <c r="N8" t="s">
        <v>8</v>
      </c>
      <c r="O8" t="s">
        <v>8</v>
      </c>
    </row>
    <row r="9" spans="1:15">
      <c r="A9" t="s">
        <v>70</v>
      </c>
      <c r="B9" t="s">
        <v>71</v>
      </c>
      <c r="C9" t="s">
        <v>23</v>
      </c>
      <c r="D9" t="s">
        <v>72</v>
      </c>
      <c r="E9" t="s">
        <v>73</v>
      </c>
      <c r="F9" t="s">
        <v>74</v>
      </c>
      <c r="G9" s="2" t="s">
        <v>75</v>
      </c>
      <c r="H9" t="s">
        <v>76</v>
      </c>
      <c r="I9" t="s">
        <v>76</v>
      </c>
      <c r="J9" s="3">
        <f>HYPERLINK(".\.\export_data\inspection_reports\80447_cheshire east", ".\export_data\inspection_reports\80447_cheshire east")</f>
        <v>0</v>
      </c>
      <c r="K9" t="s">
        <v>8</v>
      </c>
      <c r="L9" t="s">
        <v>8</v>
      </c>
      <c r="M9" t="s">
        <v>8</v>
      </c>
      <c r="N9" t="s">
        <v>77</v>
      </c>
      <c r="O9" t="s">
        <v>78</v>
      </c>
    </row>
    <row r="10" spans="1:15">
      <c r="A10" t="s">
        <v>79</v>
      </c>
      <c r="B10" t="s">
        <v>80</v>
      </c>
      <c r="C10" t="s">
        <v>23</v>
      </c>
      <c r="D10" t="s">
        <v>81</v>
      </c>
      <c r="E10" t="s">
        <v>82</v>
      </c>
      <c r="F10" t="s">
        <v>83</v>
      </c>
      <c r="G10" s="2" t="s">
        <v>84</v>
      </c>
      <c r="H10" t="s">
        <v>85</v>
      </c>
      <c r="I10" t="s">
        <v>85</v>
      </c>
      <c r="J10" s="3">
        <f>HYPERLINK(".\.\export_data\inspection_reports\80448_cheshire west and chester", ".\export_data\inspection_reports\80448_cheshire west and chester")</f>
        <v>0</v>
      </c>
      <c r="K10" t="s">
        <v>8</v>
      </c>
      <c r="L10" t="s">
        <v>86</v>
      </c>
      <c r="M10" t="s">
        <v>87</v>
      </c>
      <c r="N10" t="s">
        <v>8</v>
      </c>
      <c r="O10" t="s">
        <v>8</v>
      </c>
    </row>
    <row r="11" spans="1:15">
      <c r="A11" t="s">
        <v>88</v>
      </c>
      <c r="B11" t="s">
        <v>89</v>
      </c>
      <c r="C11" t="s">
        <v>2</v>
      </c>
      <c r="D11" t="s">
        <v>90</v>
      </c>
      <c r="E11" t="s">
        <v>91</v>
      </c>
      <c r="F11" t="s">
        <v>92</v>
      </c>
      <c r="G11" s="2" t="s">
        <v>93</v>
      </c>
      <c r="H11" t="s">
        <v>94</v>
      </c>
      <c r="I11" t="s">
        <v>94</v>
      </c>
      <c r="J11" s="3">
        <f>HYPERLINK(".\.\export_data\inspection_reports\80449_bradford", ".\export_data\inspection_reports\80449_bradford")</f>
        <v>0</v>
      </c>
      <c r="K11" t="s">
        <v>8</v>
      </c>
      <c r="L11" t="s">
        <v>95</v>
      </c>
      <c r="M11" t="s">
        <v>96</v>
      </c>
      <c r="N11" t="s">
        <v>8</v>
      </c>
      <c r="O11" t="s">
        <v>8</v>
      </c>
    </row>
    <row r="12" spans="1:15">
      <c r="A12" t="s">
        <v>97</v>
      </c>
      <c r="B12" t="s">
        <v>98</v>
      </c>
      <c r="C12" t="s">
        <v>2</v>
      </c>
      <c r="D12" t="s">
        <v>99</v>
      </c>
      <c r="E12" t="s">
        <v>100</v>
      </c>
      <c r="F12" t="s">
        <v>101</v>
      </c>
      <c r="G12" s="2" t="s">
        <v>102</v>
      </c>
      <c r="H12" t="s">
        <v>103</v>
      </c>
      <c r="I12" t="s">
        <v>103</v>
      </c>
      <c r="J12" s="3">
        <f>HYPERLINK(".\.\export_data\inspection_reports\80453_york", ".\export_data\inspection_reports\80453_york")</f>
        <v>0</v>
      </c>
      <c r="K12" t="s">
        <v>8</v>
      </c>
      <c r="L12" t="s">
        <v>104</v>
      </c>
      <c r="M12" t="s">
        <v>105</v>
      </c>
      <c r="N12" t="s">
        <v>8</v>
      </c>
      <c r="O12" t="s">
        <v>8</v>
      </c>
    </row>
    <row r="13" spans="1:15">
      <c r="A13" t="s">
        <v>106</v>
      </c>
      <c r="B13" t="s">
        <v>107</v>
      </c>
      <c r="C13" t="s">
        <v>44</v>
      </c>
      <c r="D13" t="s">
        <v>108</v>
      </c>
      <c r="E13" t="s">
        <v>109</v>
      </c>
      <c r="F13" t="s">
        <v>110</v>
      </c>
      <c r="G13" s="2" t="s">
        <v>111</v>
      </c>
      <c r="H13" t="s">
        <v>112</v>
      </c>
      <c r="I13" t="s">
        <v>112</v>
      </c>
      <c r="J13" s="3">
        <f>HYPERLINK(".\.\export_data\inspection_reports\80454_cornwall", ".\export_data\inspection_reports\80454_cornwall")</f>
        <v>0</v>
      </c>
      <c r="K13" t="s">
        <v>39</v>
      </c>
      <c r="L13" t="s">
        <v>113</v>
      </c>
      <c r="M13" t="s">
        <v>114</v>
      </c>
      <c r="N13" t="s">
        <v>8</v>
      </c>
      <c r="O13" t="s">
        <v>8</v>
      </c>
    </row>
    <row r="14" spans="1:15">
      <c r="A14" t="s">
        <v>115</v>
      </c>
      <c r="B14" t="s">
        <v>116</v>
      </c>
      <c r="C14" t="s">
        <v>117</v>
      </c>
      <c r="D14" t="s">
        <v>118</v>
      </c>
      <c r="E14" t="s">
        <v>119</v>
      </c>
      <c r="F14" t="s">
        <v>120</v>
      </c>
      <c r="G14" s="2" t="s">
        <v>121</v>
      </c>
      <c r="H14" t="s">
        <v>122</v>
      </c>
      <c r="I14" t="s">
        <v>122</v>
      </c>
      <c r="J14" s="3">
        <f>HYPERLINK(".\.\export_data\inspection_reports\80456_coventry", ".\export_data\inspection_reports\80456_coventry")</f>
        <v>0</v>
      </c>
      <c r="K14" t="s">
        <v>8</v>
      </c>
      <c r="L14" t="s">
        <v>8</v>
      </c>
      <c r="M14" t="s">
        <v>8</v>
      </c>
      <c r="N14" t="s">
        <v>123</v>
      </c>
      <c r="O14" t="s">
        <v>124</v>
      </c>
    </row>
    <row r="15" spans="1:15">
      <c r="A15" t="s">
        <v>125</v>
      </c>
      <c r="B15" t="s">
        <v>126</v>
      </c>
      <c r="C15" t="s">
        <v>127</v>
      </c>
      <c r="D15" t="s">
        <v>128</v>
      </c>
      <c r="E15" t="s">
        <v>129</v>
      </c>
      <c r="F15" t="s">
        <v>130</v>
      </c>
      <c r="G15" s="2" t="s">
        <v>131</v>
      </c>
      <c r="H15" t="s">
        <v>132</v>
      </c>
      <c r="I15" t="s">
        <v>132</v>
      </c>
      <c r="J15" s="3">
        <f>HYPERLINK(".\.\export_data\inspection_reports\80459_derby", ".\export_data\inspection_reports\80459_derby")</f>
        <v>0</v>
      </c>
      <c r="K15" t="s">
        <v>8</v>
      </c>
      <c r="L15" t="s">
        <v>133</v>
      </c>
      <c r="M15" t="s">
        <v>134</v>
      </c>
      <c r="N15" t="s">
        <v>8</v>
      </c>
      <c r="O15" t="s">
        <v>8</v>
      </c>
    </row>
    <row r="16" spans="1:15">
      <c r="A16" t="s">
        <v>135</v>
      </c>
      <c r="B16" t="s">
        <v>136</v>
      </c>
      <c r="C16" t="s">
        <v>137</v>
      </c>
      <c r="D16" t="s">
        <v>138</v>
      </c>
      <c r="E16" t="s">
        <v>139</v>
      </c>
      <c r="F16" t="s">
        <v>140</v>
      </c>
      <c r="G16" s="2" t="s">
        <v>141</v>
      </c>
      <c r="H16" t="s">
        <v>142</v>
      </c>
      <c r="I16" t="s">
        <v>142</v>
      </c>
      <c r="J16" s="3">
        <f>HYPERLINK(".\.\export_data\inspection_reports\80465_durham", ".\export_data\inspection_reports\80465_durham")</f>
        <v>0</v>
      </c>
      <c r="K16" t="s">
        <v>143</v>
      </c>
      <c r="L16" t="s">
        <v>144</v>
      </c>
      <c r="M16" t="s">
        <v>145</v>
      </c>
      <c r="N16" t="s">
        <v>8</v>
      </c>
      <c r="O16" t="s">
        <v>8</v>
      </c>
    </row>
    <row r="17" spans="1:15">
      <c r="A17" t="s">
        <v>146</v>
      </c>
      <c r="B17" t="s">
        <v>147</v>
      </c>
      <c r="C17" t="s">
        <v>33</v>
      </c>
      <c r="D17" t="s">
        <v>148</v>
      </c>
      <c r="E17" t="s">
        <v>149</v>
      </c>
      <c r="F17" t="s">
        <v>150</v>
      </c>
      <c r="G17" s="2" t="s">
        <v>151</v>
      </c>
      <c r="H17" t="s">
        <v>152</v>
      </c>
      <c r="I17" t="s">
        <v>152</v>
      </c>
      <c r="J17" s="3">
        <f>HYPERLINK(".\.\export_data\inspection_reports\80467_east sussex", ".\export_data\inspection_reports\80467_east sussex")</f>
        <v>0</v>
      </c>
      <c r="K17" t="s">
        <v>8</v>
      </c>
      <c r="L17" t="s">
        <v>153</v>
      </c>
      <c r="M17" t="s">
        <v>154</v>
      </c>
      <c r="N17" t="s">
        <v>8</v>
      </c>
      <c r="O17" t="s">
        <v>8</v>
      </c>
    </row>
    <row r="18" spans="1:15">
      <c r="A18" t="s">
        <v>155</v>
      </c>
      <c r="B18" t="s">
        <v>156</v>
      </c>
      <c r="C18" t="s">
        <v>44</v>
      </c>
      <c r="D18" t="s">
        <v>157</v>
      </c>
      <c r="E18" t="s">
        <v>158</v>
      </c>
      <c r="F18" t="s">
        <v>159</v>
      </c>
      <c r="G18" s="2" t="s">
        <v>160</v>
      </c>
      <c r="H18" t="s">
        <v>161</v>
      </c>
      <c r="I18" t="s">
        <v>161</v>
      </c>
      <c r="J18" s="3">
        <f>HYPERLINK(".\.\export_data\inspection_reports\80470_gloucestershire", ".\export_data\inspection_reports\80470_gloucestershire")</f>
        <v>0</v>
      </c>
      <c r="K18" t="s">
        <v>8</v>
      </c>
      <c r="L18" t="s">
        <v>8</v>
      </c>
      <c r="M18" t="s">
        <v>8</v>
      </c>
      <c r="N18" t="s">
        <v>162</v>
      </c>
      <c r="O18" t="s">
        <v>163</v>
      </c>
    </row>
    <row r="19" spans="1:15">
      <c r="A19" t="s">
        <v>164</v>
      </c>
      <c r="B19" t="s">
        <v>165</v>
      </c>
      <c r="C19" t="s">
        <v>23</v>
      </c>
      <c r="D19" t="s">
        <v>166</v>
      </c>
      <c r="E19" t="s">
        <v>167</v>
      </c>
      <c r="F19" t="s">
        <v>168</v>
      </c>
      <c r="G19" s="2" t="s">
        <v>169</v>
      </c>
      <c r="H19" t="s">
        <v>170</v>
      </c>
      <c r="I19" t="s">
        <v>170</v>
      </c>
      <c r="J19" s="3">
        <f>HYPERLINK(".\.\export_data\inspection_reports\80471_halton", ".\export_data\inspection_reports\80471_halton")</f>
        <v>0</v>
      </c>
      <c r="K19" t="s">
        <v>8</v>
      </c>
      <c r="L19" t="s">
        <v>171</v>
      </c>
      <c r="M19" t="s">
        <v>172</v>
      </c>
      <c r="N19" t="s">
        <v>8</v>
      </c>
      <c r="O19" t="s">
        <v>8</v>
      </c>
    </row>
    <row r="20" spans="1:15">
      <c r="A20" t="s">
        <v>173</v>
      </c>
      <c r="B20" t="s">
        <v>174</v>
      </c>
      <c r="C20" t="s">
        <v>33</v>
      </c>
      <c r="D20" t="s">
        <v>175</v>
      </c>
      <c r="E20" t="s">
        <v>176</v>
      </c>
      <c r="F20" t="s">
        <v>177</v>
      </c>
      <c r="G20" s="2" t="s">
        <v>178</v>
      </c>
      <c r="H20" t="s">
        <v>179</v>
      </c>
      <c r="I20" t="s">
        <v>180</v>
      </c>
      <c r="J20" s="3">
        <f>HYPERLINK(".\.\export_data\inspection_reports\80472_hampshire", ".\export_data\inspection_reports\80472_hampshire")</f>
        <v>0</v>
      </c>
      <c r="K20" t="s">
        <v>8</v>
      </c>
      <c r="L20" t="s">
        <v>181</v>
      </c>
      <c r="M20" t="s">
        <v>182</v>
      </c>
      <c r="N20" t="s">
        <v>8</v>
      </c>
      <c r="O20" t="s">
        <v>8</v>
      </c>
    </row>
    <row r="21" spans="1:15">
      <c r="A21" t="s">
        <v>183</v>
      </c>
      <c r="B21" t="s">
        <v>184</v>
      </c>
      <c r="C21" t="s">
        <v>2</v>
      </c>
      <c r="D21" t="s">
        <v>185</v>
      </c>
      <c r="E21" t="s">
        <v>186</v>
      </c>
      <c r="F21" t="s">
        <v>187</v>
      </c>
      <c r="G21" s="2" t="s">
        <v>188</v>
      </c>
      <c r="H21" t="s">
        <v>189</v>
      </c>
      <c r="I21" t="s">
        <v>189</v>
      </c>
      <c r="J21" s="3">
        <f>HYPERLINK(".\.\export_data\inspection_reports\80478_kirklees", ".\export_data\inspection_reports\80478_kirklees")</f>
        <v>0</v>
      </c>
      <c r="K21" t="s">
        <v>8</v>
      </c>
      <c r="L21" t="s">
        <v>8</v>
      </c>
      <c r="M21" t="s">
        <v>8</v>
      </c>
      <c r="N21" t="s">
        <v>190</v>
      </c>
      <c r="O21" t="s">
        <v>191</v>
      </c>
    </row>
    <row r="22" spans="1:15">
      <c r="A22" t="s">
        <v>192</v>
      </c>
      <c r="B22" t="s">
        <v>193</v>
      </c>
      <c r="C22" t="s">
        <v>23</v>
      </c>
      <c r="D22" t="s">
        <v>194</v>
      </c>
      <c r="E22" t="s">
        <v>195</v>
      </c>
      <c r="F22" t="s">
        <v>196</v>
      </c>
      <c r="G22" s="2" t="s">
        <v>197</v>
      </c>
      <c r="H22" t="s">
        <v>198</v>
      </c>
      <c r="I22" t="s">
        <v>198</v>
      </c>
      <c r="J22" s="3">
        <f>HYPERLINK(".\.\export_data\inspection_reports\80480_lancashire", ".\export_data\inspection_reports\80480_lancashire")</f>
        <v>0</v>
      </c>
      <c r="K22" t="s">
        <v>8</v>
      </c>
      <c r="L22" t="s">
        <v>199</v>
      </c>
      <c r="M22" t="s">
        <v>8</v>
      </c>
      <c r="N22" t="s">
        <v>200</v>
      </c>
      <c r="O22" t="s">
        <v>201</v>
      </c>
    </row>
    <row r="23" spans="1:15">
      <c r="A23" t="s">
        <v>202</v>
      </c>
      <c r="B23" t="s">
        <v>203</v>
      </c>
      <c r="C23" t="s">
        <v>2</v>
      </c>
      <c r="D23" t="s">
        <v>204</v>
      </c>
      <c r="E23" t="s">
        <v>205</v>
      </c>
      <c r="F23" t="s">
        <v>206</v>
      </c>
      <c r="G23" s="2" t="s">
        <v>207</v>
      </c>
      <c r="H23" t="s">
        <v>198</v>
      </c>
      <c r="I23" t="s">
        <v>198</v>
      </c>
      <c r="J23" s="3">
        <f>HYPERLINK(".\.\export_data\inspection_reports\80481_leeds", ".\export_data\inspection_reports\80481_leeds")</f>
        <v>0</v>
      </c>
      <c r="K23" t="s">
        <v>8</v>
      </c>
      <c r="L23" t="s">
        <v>208</v>
      </c>
      <c r="M23" t="s">
        <v>8</v>
      </c>
      <c r="N23" t="s">
        <v>209</v>
      </c>
      <c r="O23" t="s">
        <v>210</v>
      </c>
    </row>
    <row r="24" spans="1:15">
      <c r="A24" t="s">
        <v>211</v>
      </c>
      <c r="B24" t="s">
        <v>212</v>
      </c>
      <c r="C24" t="s">
        <v>127</v>
      </c>
      <c r="D24" t="s">
        <v>213</v>
      </c>
      <c r="E24" t="s">
        <v>214</v>
      </c>
      <c r="F24" t="s">
        <v>215</v>
      </c>
      <c r="G24" s="2" t="s">
        <v>216</v>
      </c>
      <c r="H24" t="s">
        <v>217</v>
      </c>
      <c r="I24" t="s">
        <v>218</v>
      </c>
      <c r="J24" s="3">
        <f>HYPERLINK(".\.\export_data\inspection_reports\80484_lincolnshire", ".\export_data\inspection_reports\80484_lincolnshire")</f>
        <v>0</v>
      </c>
      <c r="K24" t="s">
        <v>8</v>
      </c>
      <c r="L24" t="s">
        <v>219</v>
      </c>
      <c r="M24" t="s">
        <v>220</v>
      </c>
      <c r="N24" t="s">
        <v>8</v>
      </c>
      <c r="O24" t="s">
        <v>8</v>
      </c>
    </row>
    <row r="25" spans="1:15">
      <c r="A25" t="s">
        <v>221</v>
      </c>
      <c r="B25" t="s">
        <v>222</v>
      </c>
      <c r="C25" t="s">
        <v>23</v>
      </c>
      <c r="D25" t="s">
        <v>223</v>
      </c>
      <c r="E25" t="s">
        <v>224</v>
      </c>
      <c r="F25" t="s">
        <v>225</v>
      </c>
      <c r="G25" s="2" t="s">
        <v>226</v>
      </c>
      <c r="H25" t="s">
        <v>227</v>
      </c>
      <c r="I25" t="s">
        <v>228</v>
      </c>
      <c r="J25" s="3">
        <f>HYPERLINK(".\.\export_data\inspection_reports\80485_liverpool", ".\export_data\inspection_reports\80485_liverpool")</f>
        <v>0</v>
      </c>
      <c r="K25" t="s">
        <v>229</v>
      </c>
      <c r="L25" t="s">
        <v>230</v>
      </c>
      <c r="M25" t="s">
        <v>231</v>
      </c>
      <c r="N25" t="s">
        <v>8</v>
      </c>
      <c r="O25" t="s">
        <v>8</v>
      </c>
    </row>
    <row r="26" spans="1:15">
      <c r="A26" t="s">
        <v>232</v>
      </c>
      <c r="B26" t="s">
        <v>233</v>
      </c>
      <c r="C26" t="s">
        <v>234</v>
      </c>
      <c r="D26" t="s">
        <v>235</v>
      </c>
      <c r="E26" t="s">
        <v>236</v>
      </c>
      <c r="F26" t="s">
        <v>237</v>
      </c>
      <c r="G26" s="2" t="s">
        <v>238</v>
      </c>
      <c r="H26" t="s">
        <v>239</v>
      </c>
      <c r="I26" t="s">
        <v>239</v>
      </c>
      <c r="J26" s="3">
        <f>HYPERLINK(".\.\export_data\inspection_reports\80488_bexley", ".\export_data\inspection_reports\80488_bexley")</f>
        <v>0</v>
      </c>
      <c r="K26" t="s">
        <v>8</v>
      </c>
      <c r="L26" t="s">
        <v>240</v>
      </c>
      <c r="M26" t="s">
        <v>241</v>
      </c>
      <c r="N26" t="s">
        <v>8</v>
      </c>
      <c r="O26" t="s">
        <v>8</v>
      </c>
    </row>
    <row r="27" spans="1:15">
      <c r="A27" t="s">
        <v>242</v>
      </c>
      <c r="B27" t="s">
        <v>243</v>
      </c>
      <c r="C27" t="s">
        <v>234</v>
      </c>
      <c r="D27" t="s">
        <v>244</v>
      </c>
      <c r="E27" t="s">
        <v>245</v>
      </c>
      <c r="F27" t="s">
        <v>246</v>
      </c>
      <c r="G27" s="2" t="s">
        <v>247</v>
      </c>
      <c r="H27" t="s">
        <v>248</v>
      </c>
      <c r="I27" t="s">
        <v>248</v>
      </c>
      <c r="J27" s="3">
        <f>HYPERLINK(".\.\export_data\inspection_reports\80492_croydon", ".\export_data\inspection_reports\80492_croydon")</f>
        <v>0</v>
      </c>
      <c r="K27" t="s">
        <v>8</v>
      </c>
      <c r="L27" t="s">
        <v>249</v>
      </c>
      <c r="M27" t="s">
        <v>250</v>
      </c>
      <c r="N27" t="s">
        <v>8</v>
      </c>
      <c r="O27" t="s">
        <v>8</v>
      </c>
    </row>
    <row r="28" spans="1:15">
      <c r="A28" t="s">
        <v>251</v>
      </c>
      <c r="B28" t="s">
        <v>252</v>
      </c>
      <c r="C28" t="s">
        <v>234</v>
      </c>
      <c r="D28" t="s">
        <v>253</v>
      </c>
      <c r="E28" t="s">
        <v>254</v>
      </c>
      <c r="F28" t="s">
        <v>255</v>
      </c>
      <c r="G28" s="2" t="s">
        <v>256</v>
      </c>
      <c r="H28" t="s">
        <v>257</v>
      </c>
      <c r="I28" t="s">
        <v>257</v>
      </c>
      <c r="J28" s="3">
        <f>HYPERLINK(".\.\export_data\inspection_reports\80495_greenwich", ".\export_data\inspection_reports\80495_greenwich")</f>
        <v>0</v>
      </c>
      <c r="K28" t="s">
        <v>8</v>
      </c>
      <c r="L28" t="s">
        <v>258</v>
      </c>
      <c r="M28" t="s">
        <v>259</v>
      </c>
      <c r="N28" t="s">
        <v>8</v>
      </c>
      <c r="O28" t="s">
        <v>8</v>
      </c>
    </row>
    <row r="29" spans="1:15">
      <c r="A29" t="s">
        <v>260</v>
      </c>
      <c r="B29" t="s">
        <v>261</v>
      </c>
      <c r="C29" t="s">
        <v>234</v>
      </c>
      <c r="D29" t="s">
        <v>262</v>
      </c>
      <c r="E29" t="s">
        <v>263</v>
      </c>
      <c r="F29" t="s">
        <v>264</v>
      </c>
      <c r="G29" s="2" t="s">
        <v>265</v>
      </c>
      <c r="H29" t="s">
        <v>266</v>
      </c>
      <c r="I29" t="s">
        <v>266</v>
      </c>
      <c r="J29" s="3">
        <f>HYPERLINK(".\.\export_data\inspection_reports\80498_haringey", ".\export_data\inspection_reports\80498_haringey")</f>
        <v>0</v>
      </c>
      <c r="K29" t="s">
        <v>8</v>
      </c>
      <c r="L29" t="s">
        <v>267</v>
      </c>
      <c r="M29" t="s">
        <v>268</v>
      </c>
      <c r="N29" t="s">
        <v>8</v>
      </c>
      <c r="O29" t="s">
        <v>8</v>
      </c>
    </row>
    <row r="30" spans="1:15">
      <c r="A30" t="s">
        <v>269</v>
      </c>
      <c r="B30" t="s">
        <v>270</v>
      </c>
      <c r="C30" t="s">
        <v>234</v>
      </c>
      <c r="D30" t="s">
        <v>271</v>
      </c>
      <c r="E30" t="s">
        <v>272</v>
      </c>
      <c r="F30" t="s">
        <v>273</v>
      </c>
      <c r="G30" s="2" t="s">
        <v>274</v>
      </c>
      <c r="H30" t="s">
        <v>275</v>
      </c>
      <c r="I30" t="s">
        <v>275</v>
      </c>
      <c r="J30" s="3">
        <f>HYPERLINK(".\.\export_data\inspection_reports\80499_harrow", ".\export_data\inspection_reports\80499_harrow")</f>
        <v>0</v>
      </c>
      <c r="K30" t="s">
        <v>8</v>
      </c>
      <c r="L30" t="s">
        <v>8</v>
      </c>
      <c r="M30" t="s">
        <v>8</v>
      </c>
      <c r="N30" t="s">
        <v>276</v>
      </c>
      <c r="O30" t="s">
        <v>277</v>
      </c>
    </row>
    <row r="31" spans="1:15">
      <c r="A31" t="s">
        <v>278</v>
      </c>
      <c r="B31" t="s">
        <v>279</v>
      </c>
      <c r="C31" t="s">
        <v>234</v>
      </c>
      <c r="D31" t="s">
        <v>280</v>
      </c>
      <c r="E31" t="s">
        <v>281</v>
      </c>
      <c r="F31" t="s">
        <v>282</v>
      </c>
      <c r="G31" s="2" t="s">
        <v>283</v>
      </c>
      <c r="H31" t="s">
        <v>284</v>
      </c>
      <c r="I31" t="s">
        <v>284</v>
      </c>
      <c r="J31" s="3">
        <f>HYPERLINK(".\.\export_data\inspection_reports\80503_hounslow", ".\export_data\inspection_reports\80503_hounslow")</f>
        <v>0</v>
      </c>
      <c r="K31" t="s">
        <v>8</v>
      </c>
      <c r="L31" t="s">
        <v>285</v>
      </c>
      <c r="M31" t="s">
        <v>286</v>
      </c>
      <c r="N31" t="s">
        <v>8</v>
      </c>
      <c r="O31" t="s">
        <v>8</v>
      </c>
    </row>
    <row r="32" spans="1:15">
      <c r="A32" t="s">
        <v>287</v>
      </c>
      <c r="B32" t="s">
        <v>288</v>
      </c>
      <c r="C32" t="s">
        <v>234</v>
      </c>
      <c r="D32" t="s">
        <v>289</v>
      </c>
      <c r="E32" t="s">
        <v>290</v>
      </c>
      <c r="F32" t="s">
        <v>291</v>
      </c>
      <c r="G32" s="2" t="s">
        <v>292</v>
      </c>
      <c r="H32" t="s">
        <v>293</v>
      </c>
      <c r="I32" t="s">
        <v>293</v>
      </c>
      <c r="J32" s="3">
        <f>HYPERLINK(".\.\export_data\inspection_reports\80505_islington", ".\export_data\inspection_reports\80505_islington")</f>
        <v>0</v>
      </c>
      <c r="K32" t="s">
        <v>8</v>
      </c>
      <c r="L32" t="s">
        <v>294</v>
      </c>
      <c r="M32" t="s">
        <v>295</v>
      </c>
      <c r="N32" t="s">
        <v>8</v>
      </c>
      <c r="O32" t="s">
        <v>8</v>
      </c>
    </row>
    <row r="33" spans="1:15">
      <c r="A33" t="s">
        <v>296</v>
      </c>
      <c r="B33" t="s">
        <v>297</v>
      </c>
      <c r="C33" t="s">
        <v>234</v>
      </c>
      <c r="D33" t="s">
        <v>298</v>
      </c>
      <c r="E33" t="s">
        <v>299</v>
      </c>
      <c r="F33" t="s">
        <v>300</v>
      </c>
      <c r="G33" s="2" t="s">
        <v>301</v>
      </c>
      <c r="H33" t="s">
        <v>302</v>
      </c>
      <c r="I33" t="s">
        <v>302</v>
      </c>
      <c r="J33" s="3">
        <f>HYPERLINK(".\.\export_data\inspection_reports\80508_lewisham", ".\export_data\inspection_reports\80508_lewisham")</f>
        <v>0</v>
      </c>
      <c r="K33" t="s">
        <v>8</v>
      </c>
      <c r="L33" t="s">
        <v>303</v>
      </c>
      <c r="M33" t="s">
        <v>8</v>
      </c>
      <c r="N33" t="s">
        <v>304</v>
      </c>
      <c r="O33" t="s">
        <v>305</v>
      </c>
    </row>
    <row r="34" spans="1:15">
      <c r="A34" t="s">
        <v>306</v>
      </c>
      <c r="B34" t="s">
        <v>307</v>
      </c>
      <c r="C34" t="s">
        <v>234</v>
      </c>
      <c r="D34" t="s">
        <v>308</v>
      </c>
      <c r="E34" t="s">
        <v>309</v>
      </c>
      <c r="F34" t="s">
        <v>310</v>
      </c>
      <c r="G34" s="2" t="s">
        <v>311</v>
      </c>
      <c r="H34" t="s">
        <v>312</v>
      </c>
      <c r="I34" t="s">
        <v>312</v>
      </c>
      <c r="J34" s="3">
        <f>HYPERLINK(".\.\export_data\inspection_reports\80510_merton", ".\export_data\inspection_reports\80510_merton")</f>
        <v>0</v>
      </c>
      <c r="K34" t="s">
        <v>8</v>
      </c>
      <c r="L34" t="s">
        <v>8</v>
      </c>
      <c r="M34" t="s">
        <v>8</v>
      </c>
      <c r="N34" t="s">
        <v>313</v>
      </c>
      <c r="O34" t="s">
        <v>314</v>
      </c>
    </row>
    <row r="35" spans="1:15">
      <c r="A35" t="s">
        <v>315</v>
      </c>
      <c r="B35" t="s">
        <v>316</v>
      </c>
      <c r="C35" t="s">
        <v>234</v>
      </c>
      <c r="D35" t="s">
        <v>317</v>
      </c>
      <c r="E35" t="s">
        <v>318</v>
      </c>
      <c r="F35" t="s">
        <v>319</v>
      </c>
      <c r="G35" s="2" t="s">
        <v>320</v>
      </c>
      <c r="H35" t="s">
        <v>321</v>
      </c>
      <c r="I35" t="s">
        <v>321</v>
      </c>
      <c r="J35" s="3">
        <f>HYPERLINK(".\.\export_data\inspection_reports\80515_sutton", ".\export_data\inspection_reports\80515_sutton")</f>
        <v>0</v>
      </c>
      <c r="K35" t="s">
        <v>8</v>
      </c>
      <c r="L35" t="s">
        <v>8</v>
      </c>
      <c r="M35" t="s">
        <v>8</v>
      </c>
      <c r="N35" t="s">
        <v>322</v>
      </c>
      <c r="O35" t="s">
        <v>323</v>
      </c>
    </row>
    <row r="36" spans="1:15">
      <c r="A36" t="s">
        <v>324</v>
      </c>
      <c r="B36" t="s">
        <v>325</v>
      </c>
      <c r="C36" t="s">
        <v>23</v>
      </c>
      <c r="D36" t="s">
        <v>326</v>
      </c>
      <c r="E36" t="s">
        <v>327</v>
      </c>
      <c r="F36" t="s">
        <v>328</v>
      </c>
      <c r="G36" s="2" t="s">
        <v>329</v>
      </c>
      <c r="H36" t="s">
        <v>330</v>
      </c>
      <c r="I36" t="s">
        <v>330</v>
      </c>
      <c r="J36" s="3">
        <f>HYPERLINK(".\.\export_data\inspection_reports\80521_manchester", ".\export_data\inspection_reports\80521_manchester")</f>
        <v>0</v>
      </c>
      <c r="K36" t="s">
        <v>8</v>
      </c>
      <c r="L36" t="s">
        <v>8</v>
      </c>
      <c r="M36" t="s">
        <v>8</v>
      </c>
      <c r="N36" t="s">
        <v>331</v>
      </c>
      <c r="O36" t="s">
        <v>332</v>
      </c>
    </row>
    <row r="37" spans="1:15">
      <c r="A37" t="s">
        <v>333</v>
      </c>
      <c r="B37" t="s">
        <v>334</v>
      </c>
      <c r="C37" t="s">
        <v>335</v>
      </c>
      <c r="D37" t="s">
        <v>336</v>
      </c>
      <c r="E37" t="s">
        <v>337</v>
      </c>
      <c r="F37" t="s">
        <v>338</v>
      </c>
      <c r="G37" s="2" t="s">
        <v>339</v>
      </c>
      <c r="H37" t="s">
        <v>340</v>
      </c>
      <c r="I37" t="s">
        <v>340</v>
      </c>
      <c r="J37" s="3">
        <f>HYPERLINK(".\.\export_data\inspection_reports\80522_medway", ".\export_data\inspection_reports\80522_medway")</f>
        <v>0</v>
      </c>
      <c r="K37" t="s">
        <v>8</v>
      </c>
      <c r="L37" t="s">
        <v>341</v>
      </c>
      <c r="M37" t="s">
        <v>342</v>
      </c>
      <c r="N37" t="s">
        <v>8</v>
      </c>
      <c r="O37" t="s">
        <v>8</v>
      </c>
    </row>
    <row r="38" spans="1:15">
      <c r="A38" t="s">
        <v>343</v>
      </c>
      <c r="B38" t="s">
        <v>344</v>
      </c>
      <c r="C38" t="s">
        <v>33</v>
      </c>
      <c r="D38" t="s">
        <v>345</v>
      </c>
      <c r="E38" t="s">
        <v>346</v>
      </c>
      <c r="F38" t="s">
        <v>347</v>
      </c>
      <c r="G38" s="2" t="s">
        <v>348</v>
      </c>
      <c r="H38" t="s">
        <v>349</v>
      </c>
      <c r="I38" t="s">
        <v>349</v>
      </c>
      <c r="J38" s="3">
        <f>HYPERLINK(".\.\export_data\inspection_reports\80524_milton keynes", ".\export_data\inspection_reports\80524_milton keynes")</f>
        <v>0</v>
      </c>
      <c r="K38" t="s">
        <v>8</v>
      </c>
      <c r="L38" t="s">
        <v>350</v>
      </c>
      <c r="M38" t="s">
        <v>351</v>
      </c>
      <c r="N38" t="s">
        <v>8</v>
      </c>
      <c r="O38" t="s">
        <v>8</v>
      </c>
    </row>
    <row r="39" spans="1:15">
      <c r="A39" t="s">
        <v>352</v>
      </c>
      <c r="B39" t="s">
        <v>353</v>
      </c>
      <c r="C39" t="s">
        <v>137</v>
      </c>
      <c r="D39" t="s">
        <v>354</v>
      </c>
      <c r="E39" t="s">
        <v>355</v>
      </c>
      <c r="F39" t="s">
        <v>356</v>
      </c>
      <c r="G39" s="2" t="s">
        <v>357</v>
      </c>
      <c r="H39" t="s">
        <v>358</v>
      </c>
      <c r="I39" t="s">
        <v>358</v>
      </c>
      <c r="J39" s="3">
        <f>HYPERLINK(".\.\export_data\inspection_reports\80532_northumberland", ".\export_data\inspection_reports\80532_northumberland")</f>
        <v>0</v>
      </c>
      <c r="K39" t="s">
        <v>8</v>
      </c>
      <c r="L39" t="s">
        <v>359</v>
      </c>
      <c r="M39" t="s">
        <v>360</v>
      </c>
      <c r="N39" t="s">
        <v>8</v>
      </c>
      <c r="O39" t="s">
        <v>8</v>
      </c>
    </row>
    <row r="40" spans="1:15">
      <c r="A40" t="s">
        <v>361</v>
      </c>
      <c r="B40" t="s">
        <v>362</v>
      </c>
      <c r="C40" t="s">
        <v>33</v>
      </c>
      <c r="D40" t="s">
        <v>363</v>
      </c>
      <c r="E40" t="s">
        <v>364</v>
      </c>
      <c r="F40" t="s">
        <v>365</v>
      </c>
      <c r="G40" s="2" t="s">
        <v>366</v>
      </c>
      <c r="H40" t="s">
        <v>67</v>
      </c>
      <c r="I40" t="s">
        <v>67</v>
      </c>
      <c r="J40" s="3">
        <f>HYPERLINK(".\.\export_data\inspection_reports\80536_oxfordshire", ".\export_data\inspection_reports\80536_oxfordshire")</f>
        <v>0</v>
      </c>
      <c r="K40" t="s">
        <v>8</v>
      </c>
      <c r="L40" t="s">
        <v>367</v>
      </c>
      <c r="M40" t="s">
        <v>368</v>
      </c>
      <c r="N40" t="s">
        <v>8</v>
      </c>
      <c r="O40" t="s">
        <v>8</v>
      </c>
    </row>
    <row r="41" spans="1:15">
      <c r="A41" t="s">
        <v>369</v>
      </c>
      <c r="B41" t="s">
        <v>370</v>
      </c>
      <c r="C41" t="s">
        <v>13</v>
      </c>
      <c r="D41" t="s">
        <v>371</v>
      </c>
      <c r="E41" t="s">
        <v>372</v>
      </c>
      <c r="F41" t="s">
        <v>373</v>
      </c>
      <c r="G41" s="2" t="s">
        <v>374</v>
      </c>
      <c r="H41" t="s">
        <v>375</v>
      </c>
      <c r="I41" t="s">
        <v>376</v>
      </c>
      <c r="J41" s="3">
        <f>HYPERLINK(".\.\export_data\inspection_reports\80537_peterborough", ".\export_data\inspection_reports\80537_peterborough")</f>
        <v>0</v>
      </c>
      <c r="K41" t="s">
        <v>8</v>
      </c>
      <c r="L41" t="s">
        <v>377</v>
      </c>
      <c r="M41" t="s">
        <v>378</v>
      </c>
      <c r="N41" t="s">
        <v>8</v>
      </c>
      <c r="O41" t="s">
        <v>8</v>
      </c>
    </row>
    <row r="42" spans="1:15">
      <c r="A42" t="s">
        <v>379</v>
      </c>
      <c r="B42" t="s">
        <v>380</v>
      </c>
      <c r="C42" t="s">
        <v>44</v>
      </c>
      <c r="D42" t="s">
        <v>381</v>
      </c>
      <c r="E42" t="s">
        <v>382</v>
      </c>
      <c r="F42" t="s">
        <v>383</v>
      </c>
      <c r="G42" s="2" t="s">
        <v>384</v>
      </c>
      <c r="H42" t="s">
        <v>385</v>
      </c>
      <c r="I42" t="s">
        <v>385</v>
      </c>
      <c r="J42" s="3">
        <f>HYPERLINK(".\.\export_data\inspection_reports\80538_plymouth", ".\export_data\inspection_reports\80538_plymouth")</f>
        <v>0</v>
      </c>
      <c r="K42" t="s">
        <v>8</v>
      </c>
      <c r="L42" t="s">
        <v>386</v>
      </c>
      <c r="M42" t="s">
        <v>387</v>
      </c>
      <c r="N42" t="s">
        <v>8</v>
      </c>
      <c r="O42" t="s">
        <v>8</v>
      </c>
    </row>
    <row r="43" spans="1:15">
      <c r="A43" t="s">
        <v>388</v>
      </c>
      <c r="B43" t="s">
        <v>389</v>
      </c>
      <c r="C43" t="s">
        <v>33</v>
      </c>
      <c r="D43" t="s">
        <v>390</v>
      </c>
      <c r="E43" t="s">
        <v>391</v>
      </c>
      <c r="F43" t="s">
        <v>392</v>
      </c>
      <c r="G43" s="2" t="s">
        <v>393</v>
      </c>
      <c r="H43" t="s">
        <v>394</v>
      </c>
      <c r="I43" t="s">
        <v>394</v>
      </c>
      <c r="J43" s="3">
        <f>HYPERLINK(".\.\export_data\inspection_reports\80539_portsmouth", ".\export_data\inspection_reports\80539_portsmouth")</f>
        <v>0</v>
      </c>
      <c r="K43" t="s">
        <v>8</v>
      </c>
      <c r="L43" t="s">
        <v>395</v>
      </c>
      <c r="M43" t="s">
        <v>396</v>
      </c>
      <c r="N43" t="s">
        <v>8</v>
      </c>
      <c r="O43" t="s">
        <v>8</v>
      </c>
    </row>
    <row r="44" spans="1:15">
      <c r="A44" t="s">
        <v>397</v>
      </c>
      <c r="B44" t="s">
        <v>398</v>
      </c>
      <c r="C44" t="s">
        <v>23</v>
      </c>
      <c r="D44" t="s">
        <v>399</v>
      </c>
      <c r="E44" t="s">
        <v>400</v>
      </c>
      <c r="F44" t="s">
        <v>401</v>
      </c>
      <c r="G44" s="2" t="s">
        <v>402</v>
      </c>
      <c r="H44" t="s">
        <v>403</v>
      </c>
      <c r="I44" t="s">
        <v>403</v>
      </c>
      <c r="J44" s="3">
        <f>HYPERLINK(".\.\export_data\inspection_reports\80542_rochdale", ".\export_data\inspection_reports\80542_rochdale")</f>
        <v>0</v>
      </c>
      <c r="K44" t="s">
        <v>8</v>
      </c>
      <c r="L44" t="s">
        <v>404</v>
      </c>
      <c r="M44" t="s">
        <v>8</v>
      </c>
      <c r="N44" t="s">
        <v>405</v>
      </c>
      <c r="O44" t="s">
        <v>406</v>
      </c>
    </row>
    <row r="45" spans="1:15">
      <c r="A45" t="s">
        <v>407</v>
      </c>
      <c r="B45" t="s">
        <v>408</v>
      </c>
      <c r="C45" t="s">
        <v>33</v>
      </c>
      <c r="D45" t="s">
        <v>409</v>
      </c>
      <c r="E45" t="s">
        <v>410</v>
      </c>
      <c r="F45" t="s">
        <v>411</v>
      </c>
      <c r="G45" s="2" t="s">
        <v>412</v>
      </c>
      <c r="H45" t="s">
        <v>413</v>
      </c>
      <c r="I45" t="s">
        <v>413</v>
      </c>
      <c r="J45" s="3">
        <f>HYPERLINK(".\.\export_data\inspection_reports\80546_windsor &amp; maidenhead", ".\export_data\inspection_reports\80546_windsor &amp; maidenhead")</f>
        <v>0</v>
      </c>
      <c r="K45" t="s">
        <v>8</v>
      </c>
      <c r="L45" t="s">
        <v>414</v>
      </c>
      <c r="M45" t="s">
        <v>8</v>
      </c>
      <c r="N45" t="s">
        <v>415</v>
      </c>
      <c r="O45" t="s">
        <v>416</v>
      </c>
    </row>
    <row r="46" spans="1:15">
      <c r="A46" t="s">
        <v>417</v>
      </c>
      <c r="B46" t="s">
        <v>418</v>
      </c>
      <c r="C46" t="s">
        <v>23</v>
      </c>
      <c r="D46" t="s">
        <v>419</v>
      </c>
      <c r="E46" t="s">
        <v>420</v>
      </c>
      <c r="F46" t="s">
        <v>421</v>
      </c>
      <c r="G46" s="2" t="s">
        <v>422</v>
      </c>
      <c r="H46" t="s">
        <v>423</v>
      </c>
      <c r="I46" t="s">
        <v>423</v>
      </c>
      <c r="J46" s="3">
        <f>HYPERLINK(".\.\export_data\inspection_reports\80548_salford", ".\export_data\inspection_reports\80548_salford")</f>
        <v>0</v>
      </c>
      <c r="K46" t="s">
        <v>8</v>
      </c>
      <c r="L46" t="s">
        <v>424</v>
      </c>
      <c r="M46" t="s">
        <v>425</v>
      </c>
      <c r="N46" t="s">
        <v>8</v>
      </c>
      <c r="O46" t="s">
        <v>8</v>
      </c>
    </row>
    <row r="47" spans="1:15">
      <c r="A47" t="s">
        <v>426</v>
      </c>
      <c r="B47" t="s">
        <v>427</v>
      </c>
      <c r="C47" t="s">
        <v>23</v>
      </c>
      <c r="D47" t="s">
        <v>428</v>
      </c>
      <c r="E47" t="s">
        <v>429</v>
      </c>
      <c r="F47" t="s">
        <v>430</v>
      </c>
      <c r="G47" s="2" t="s">
        <v>431</v>
      </c>
      <c r="H47" t="s">
        <v>349</v>
      </c>
      <c r="I47" t="s">
        <v>349</v>
      </c>
      <c r="J47" s="3">
        <f>HYPERLINK(".\.\export_data\inspection_reports\80550_sefton", ".\export_data\inspection_reports\80550_sefton")</f>
        <v>0</v>
      </c>
      <c r="K47" t="s">
        <v>432</v>
      </c>
      <c r="L47" t="s">
        <v>433</v>
      </c>
      <c r="M47" t="s">
        <v>434</v>
      </c>
      <c r="N47" t="s">
        <v>8</v>
      </c>
      <c r="O47" t="s">
        <v>8</v>
      </c>
    </row>
    <row r="48" spans="1:15">
      <c r="A48" t="s">
        <v>435</v>
      </c>
      <c r="B48" t="s">
        <v>436</v>
      </c>
      <c r="C48" t="s">
        <v>117</v>
      </c>
      <c r="D48" t="s">
        <v>437</v>
      </c>
      <c r="E48" t="s">
        <v>438</v>
      </c>
      <c r="F48" t="s">
        <v>439</v>
      </c>
      <c r="G48" s="2" t="s">
        <v>440</v>
      </c>
      <c r="H48" t="s">
        <v>441</v>
      </c>
      <c r="I48" t="s">
        <v>441</v>
      </c>
      <c r="J48" s="3">
        <f>HYPERLINK(".\.\export_data\inspection_reports\80552_shropshire", ".\export_data\inspection_reports\80552_shropshire")</f>
        <v>0</v>
      </c>
      <c r="K48" t="s">
        <v>8</v>
      </c>
      <c r="L48" t="s">
        <v>442</v>
      </c>
      <c r="M48" t="s">
        <v>443</v>
      </c>
      <c r="N48" t="s">
        <v>8</v>
      </c>
      <c r="O48" t="s">
        <v>8</v>
      </c>
    </row>
    <row r="49" spans="1:15">
      <c r="A49" t="s">
        <v>444</v>
      </c>
      <c r="B49" t="s">
        <v>445</v>
      </c>
      <c r="C49" t="s">
        <v>117</v>
      </c>
      <c r="D49" t="s">
        <v>446</v>
      </c>
      <c r="E49" t="s">
        <v>447</v>
      </c>
      <c r="F49" t="s">
        <v>448</v>
      </c>
      <c r="G49" s="2" t="s">
        <v>449</v>
      </c>
      <c r="H49" t="s">
        <v>450</v>
      </c>
      <c r="I49" t="s">
        <v>450</v>
      </c>
      <c r="J49" s="3">
        <f>HYPERLINK(".\.\export_data\inspection_reports\80554_solihull", ".\export_data\inspection_reports\80554_solihull")</f>
        <v>0</v>
      </c>
      <c r="K49" t="s">
        <v>8</v>
      </c>
      <c r="L49" t="s">
        <v>8</v>
      </c>
      <c r="M49" t="s">
        <v>8</v>
      </c>
      <c r="N49" t="s">
        <v>451</v>
      </c>
      <c r="O49" t="s">
        <v>452</v>
      </c>
    </row>
    <row r="50" spans="1:15">
      <c r="A50" t="s">
        <v>453</v>
      </c>
      <c r="B50" t="s">
        <v>454</v>
      </c>
      <c r="C50" t="s">
        <v>44</v>
      </c>
      <c r="D50" t="s">
        <v>455</v>
      </c>
      <c r="E50" t="s">
        <v>456</v>
      </c>
      <c r="F50" t="s">
        <v>457</v>
      </c>
      <c r="G50" s="2" t="s">
        <v>458</v>
      </c>
      <c r="H50" t="s">
        <v>459</v>
      </c>
      <c r="I50" t="s">
        <v>459</v>
      </c>
      <c r="J50" s="3">
        <f>HYPERLINK(".\.\export_data\inspection_reports\80555_somerset", ".\export_data\inspection_reports\80555_somerset")</f>
        <v>0</v>
      </c>
      <c r="K50" t="s">
        <v>460</v>
      </c>
      <c r="L50" t="s">
        <v>461</v>
      </c>
      <c r="M50" t="s">
        <v>8</v>
      </c>
      <c r="N50" t="s">
        <v>462</v>
      </c>
      <c r="O50" t="s">
        <v>463</v>
      </c>
    </row>
    <row r="51" spans="1:15">
      <c r="A51" t="s">
        <v>464</v>
      </c>
      <c r="B51" t="s">
        <v>465</v>
      </c>
      <c r="C51" t="s">
        <v>137</v>
      </c>
      <c r="D51" t="s">
        <v>466</v>
      </c>
      <c r="E51" t="s">
        <v>467</v>
      </c>
      <c r="F51" t="s">
        <v>468</v>
      </c>
      <c r="G51" s="2" t="s">
        <v>469</v>
      </c>
      <c r="H51" t="s">
        <v>470</v>
      </c>
      <c r="I51" t="s">
        <v>470</v>
      </c>
      <c r="J51" s="3">
        <f>HYPERLINK(".\.\export_data\inspection_reports\80557_south tyneside", ".\export_data\inspection_reports\80557_south tyneside")</f>
        <v>0</v>
      </c>
      <c r="K51" t="s">
        <v>8</v>
      </c>
      <c r="L51" t="s">
        <v>471</v>
      </c>
      <c r="M51" t="s">
        <v>472</v>
      </c>
      <c r="N51" t="s">
        <v>8</v>
      </c>
      <c r="O51" t="s">
        <v>8</v>
      </c>
    </row>
    <row r="52" spans="1:15">
      <c r="A52" t="s">
        <v>473</v>
      </c>
      <c r="B52" t="s">
        <v>474</v>
      </c>
      <c r="C52" t="s">
        <v>13</v>
      </c>
      <c r="D52" t="s">
        <v>475</v>
      </c>
      <c r="E52" t="s">
        <v>476</v>
      </c>
      <c r="F52" t="s">
        <v>477</v>
      </c>
      <c r="G52" s="2" t="s">
        <v>478</v>
      </c>
      <c r="H52" t="s">
        <v>257</v>
      </c>
      <c r="I52" t="s">
        <v>257</v>
      </c>
      <c r="J52" s="3">
        <f>HYPERLINK(".\.\export_data\inspection_reports\80559_southend-on-sea", ".\export_data\inspection_reports\80559_southend-on-sea")</f>
        <v>0</v>
      </c>
      <c r="K52" t="s">
        <v>8</v>
      </c>
      <c r="L52" t="s">
        <v>479</v>
      </c>
      <c r="M52" t="s">
        <v>480</v>
      </c>
      <c r="N52" t="s">
        <v>8</v>
      </c>
      <c r="O52" t="s">
        <v>8</v>
      </c>
    </row>
    <row r="53" spans="1:15">
      <c r="A53" t="s">
        <v>481</v>
      </c>
      <c r="B53" t="s">
        <v>482</v>
      </c>
      <c r="C53" t="s">
        <v>137</v>
      </c>
      <c r="D53" t="s">
        <v>483</v>
      </c>
      <c r="E53" t="s">
        <v>484</v>
      </c>
      <c r="F53" t="s">
        <v>485</v>
      </c>
      <c r="G53" s="2" t="s">
        <v>486</v>
      </c>
      <c r="H53" t="s">
        <v>487</v>
      </c>
      <c r="I53" t="s">
        <v>487</v>
      </c>
      <c r="J53" s="3">
        <f>HYPERLINK(".\.\export_data\inspection_reports\80563_stockton-on-tees", ".\export_data\inspection_reports\80563_stockton-on-tees")</f>
        <v>0</v>
      </c>
      <c r="K53" t="s">
        <v>8</v>
      </c>
      <c r="L53" t="s">
        <v>488</v>
      </c>
      <c r="M53" t="s">
        <v>489</v>
      </c>
      <c r="N53" t="s">
        <v>8</v>
      </c>
      <c r="O53" t="s">
        <v>8</v>
      </c>
    </row>
    <row r="54" spans="1:15">
      <c r="A54" t="s">
        <v>490</v>
      </c>
      <c r="B54" t="s">
        <v>491</v>
      </c>
      <c r="C54" t="s">
        <v>137</v>
      </c>
      <c r="D54" t="s">
        <v>492</v>
      </c>
      <c r="E54" t="s">
        <v>493</v>
      </c>
      <c r="F54" t="s">
        <v>494</v>
      </c>
      <c r="G54" s="2" t="s">
        <v>495</v>
      </c>
      <c r="H54" t="s">
        <v>496</v>
      </c>
      <c r="I54" t="s">
        <v>496</v>
      </c>
      <c r="J54" s="3">
        <f>HYPERLINK(".\.\export_data\inspection_reports\80566_sunderland", ".\export_data\inspection_reports\80566_sunderland")</f>
        <v>0</v>
      </c>
      <c r="K54" t="s">
        <v>8</v>
      </c>
      <c r="L54" t="s">
        <v>8</v>
      </c>
      <c r="M54" t="s">
        <v>8</v>
      </c>
      <c r="N54" t="s">
        <v>497</v>
      </c>
      <c r="O54" t="s">
        <v>498</v>
      </c>
    </row>
    <row r="55" spans="1:15">
      <c r="A55" t="s">
        <v>499</v>
      </c>
      <c r="B55" t="s">
        <v>500</v>
      </c>
      <c r="C55" t="s">
        <v>33</v>
      </c>
      <c r="D55" t="s">
        <v>501</v>
      </c>
      <c r="E55" t="s">
        <v>502</v>
      </c>
      <c r="F55" t="s">
        <v>503</v>
      </c>
      <c r="G55" s="2" t="s">
        <v>504</v>
      </c>
      <c r="H55" t="s">
        <v>505</v>
      </c>
      <c r="I55" t="s">
        <v>505</v>
      </c>
      <c r="J55" s="3">
        <f>HYPERLINK(".\.\export_data\inspection_reports\80567_surrey", ".\export_data\inspection_reports\80567_surrey")</f>
        <v>0</v>
      </c>
      <c r="K55" t="s">
        <v>8</v>
      </c>
      <c r="L55" t="s">
        <v>8</v>
      </c>
      <c r="M55" t="s">
        <v>8</v>
      </c>
      <c r="N55" t="s">
        <v>506</v>
      </c>
      <c r="O55" t="s">
        <v>507</v>
      </c>
    </row>
    <row r="56" spans="1:15">
      <c r="A56" t="s">
        <v>508</v>
      </c>
      <c r="B56" t="s">
        <v>509</v>
      </c>
      <c r="C56" t="s">
        <v>44</v>
      </c>
      <c r="D56" t="s">
        <v>510</v>
      </c>
      <c r="E56" t="s">
        <v>511</v>
      </c>
      <c r="F56" t="s">
        <v>512</v>
      </c>
      <c r="G56" s="2" t="s">
        <v>513</v>
      </c>
      <c r="H56" t="s">
        <v>514</v>
      </c>
      <c r="I56" t="s">
        <v>514</v>
      </c>
      <c r="J56" s="3">
        <f>HYPERLINK(".\.\export_data\inspection_reports\80572_torbay", ".\export_data\inspection_reports\80572_torbay")</f>
        <v>0</v>
      </c>
      <c r="K56" t="s">
        <v>8</v>
      </c>
      <c r="L56" t="s">
        <v>8</v>
      </c>
      <c r="M56" t="s">
        <v>8</v>
      </c>
      <c r="N56" t="s">
        <v>515</v>
      </c>
      <c r="O56" t="s">
        <v>516</v>
      </c>
    </row>
    <row r="57" spans="1:15">
      <c r="A57" t="s">
        <v>517</v>
      </c>
      <c r="B57" t="s">
        <v>518</v>
      </c>
      <c r="C57" t="s">
        <v>117</v>
      </c>
      <c r="D57" t="s">
        <v>519</v>
      </c>
      <c r="E57" t="s">
        <v>520</v>
      </c>
      <c r="F57" t="s">
        <v>521</v>
      </c>
      <c r="G57" s="2" t="s">
        <v>522</v>
      </c>
      <c r="H57" t="s">
        <v>523</v>
      </c>
      <c r="I57" t="s">
        <v>523</v>
      </c>
      <c r="J57" s="3">
        <f>HYPERLINK(".\.\export_data\inspection_reports\80574_walsall", ".\export_data\inspection_reports\80574_walsall")</f>
        <v>0</v>
      </c>
      <c r="K57" t="s">
        <v>8</v>
      </c>
      <c r="L57" t="s">
        <v>524</v>
      </c>
      <c r="M57" t="s">
        <v>8</v>
      </c>
      <c r="N57" t="s">
        <v>525</v>
      </c>
      <c r="O57" t="s">
        <v>526</v>
      </c>
    </row>
    <row r="58" spans="1:15">
      <c r="A58" t="s">
        <v>527</v>
      </c>
      <c r="B58" t="s">
        <v>528</v>
      </c>
      <c r="C58" t="s">
        <v>44</v>
      </c>
      <c r="D58" t="s">
        <v>529</v>
      </c>
      <c r="E58" t="s">
        <v>530</v>
      </c>
      <c r="F58" t="s">
        <v>531</v>
      </c>
      <c r="G58" s="2" t="s">
        <v>532</v>
      </c>
      <c r="H58" t="s">
        <v>533</v>
      </c>
      <c r="I58" t="s">
        <v>533</v>
      </c>
      <c r="J58" s="3">
        <f>HYPERLINK(".\.\export_data\inspection_reports\80580_wiltshire", ".\export_data\inspection_reports\80580_wiltshire")</f>
        <v>0</v>
      </c>
      <c r="K58" t="s">
        <v>8</v>
      </c>
      <c r="L58" t="s">
        <v>534</v>
      </c>
      <c r="M58" t="s">
        <v>535</v>
      </c>
      <c r="N58" t="s">
        <v>8</v>
      </c>
      <c r="O58" t="s">
        <v>8</v>
      </c>
    </row>
    <row r="59" spans="1:15">
      <c r="A59" t="s">
        <v>536</v>
      </c>
      <c r="B59" t="s">
        <v>537</v>
      </c>
      <c r="C59" t="s">
        <v>23</v>
      </c>
      <c r="D59" t="s">
        <v>538</v>
      </c>
      <c r="E59" t="s">
        <v>539</v>
      </c>
      <c r="F59" t="s">
        <v>540</v>
      </c>
      <c r="G59" s="2" t="s">
        <v>541</v>
      </c>
      <c r="H59" t="s">
        <v>542</v>
      </c>
      <c r="I59" t="s">
        <v>542</v>
      </c>
      <c r="J59" s="3">
        <f>HYPERLINK(".\.\export_data\inspection_reports\80581_wirral", ".\export_data\inspection_reports\80581_wirral")</f>
        <v>0</v>
      </c>
      <c r="K59" t="s">
        <v>8</v>
      </c>
      <c r="L59" t="s">
        <v>8</v>
      </c>
      <c r="M59" t="s">
        <v>8</v>
      </c>
      <c r="N59" t="s">
        <v>543</v>
      </c>
      <c r="O59" t="s">
        <v>544</v>
      </c>
    </row>
    <row r="60" spans="1:15">
      <c r="A60" t="s">
        <v>545</v>
      </c>
      <c r="B60" t="s">
        <v>546</v>
      </c>
      <c r="C60" t="s">
        <v>33</v>
      </c>
      <c r="D60" t="s">
        <v>547</v>
      </c>
      <c r="E60" t="s">
        <v>548</v>
      </c>
      <c r="F60" t="s">
        <v>549</v>
      </c>
      <c r="G60" s="2" t="s">
        <v>550</v>
      </c>
      <c r="H60" t="s">
        <v>551</v>
      </c>
      <c r="I60" t="s">
        <v>551</v>
      </c>
      <c r="J60" s="3">
        <f>HYPERLINK(".\.\export_data\inspection_reports\80582_wokingham", ".\export_data\inspection_reports\80582_wokingham")</f>
        <v>0</v>
      </c>
      <c r="K60" t="s">
        <v>8</v>
      </c>
      <c r="L60" t="s">
        <v>552</v>
      </c>
      <c r="M60" t="s">
        <v>553</v>
      </c>
      <c r="N60" t="s">
        <v>8</v>
      </c>
      <c r="O60" t="s">
        <v>8</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 ref="G41" r:id="rId40"/>
    <hyperlink ref="G42" r:id="rId41"/>
    <hyperlink ref="G43" r:id="rId42"/>
    <hyperlink ref="G44" r:id="rId43"/>
    <hyperlink ref="G45" r:id="rId44"/>
    <hyperlink ref="G46" r:id="rId45"/>
    <hyperlink ref="G47" r:id="rId46"/>
    <hyperlink ref="G48" r:id="rId47"/>
    <hyperlink ref="G49" r:id="rId48"/>
    <hyperlink ref="G50" r:id="rId49"/>
    <hyperlink ref="G51" r:id="rId50"/>
    <hyperlink ref="G52" r:id="rId51"/>
    <hyperlink ref="G53" r:id="rId52"/>
    <hyperlink ref="G54" r:id="rId53"/>
    <hyperlink ref="G55" r:id="rId54"/>
    <hyperlink ref="G56" r:id="rId55"/>
    <hyperlink ref="G57" r:id="rId56"/>
    <hyperlink ref="G58" r:id="rId57"/>
    <hyperlink ref="G59" r:id="rId58"/>
    <hyperlink ref="G60" r:id="rId5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ofsted_cs_send_inspections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2024-08-13T10:55:02Z</dcterms:created>
  <dcterms:modified xsi:type="dcterms:W3CDTF">2024-08-13T10:55:02Z</dcterms:modified>
</cp:coreProperties>
</file>