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<sst xmlns="http://schemas.openxmlformats.org/spreadsheetml/2006/main" count="1038" uniqueCount="692">
  <si>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</si>
  <si>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</si>
  <si>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</si>
  <si>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</si>
  <si>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</si>
  <si>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</si>
  <si>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</si>
  <si>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</si>
  <si>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</si>
  <si>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</si>
  <si>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</si>
  <si>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</si>
  <si>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</si>
  <si>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</si>
  <si>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</si>
  <si>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</si>
  <si>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</si>
  <si>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</si>
  <si>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</si>
  <si>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</si>
  <si>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</si>
  <si>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</si>
  <si>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</si>
  <si>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</si>
  <si>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</si>
  <si>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</si>
  <si>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</si>
  <si>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</si>
  <si>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</si>
  <si>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</si>
  <si>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</si>
  <si>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</si>
  <si>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</si>
  <si>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</si>
  <si>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</si>
  <si>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</si>
  <si>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</si>
  <si>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</si>
  <si>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</si>
  <si>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</si>
  <si>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</si>
  <si>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</si>
  <si>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</si>
  <si>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</si>
  <si>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</si>
  <si>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</si>
  <si>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</si>
  <si>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</si>
  <si>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</si>
  <si>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</si>
  <si>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</si>
  <si>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</si>
  <si>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</si>
  <si>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</si>
  <si>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</si>
  <si>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</si>
  <si>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</si>
  <si>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</si>
  <si>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</si>
  <si>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</si>
  <si>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</si>
  <si>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</si>
  <si>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</si>
  <si>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</si>
  <si>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</si>
  <si>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</si>
  <si>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</si>
  <si>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</si>
  <si>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</si>
  <si>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</si>
  <si>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</si>
  <si>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</si>
  <si>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</si>
  <si>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</si>
  <si>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</si>
  <si>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</si>
  <si>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</si>
  <si>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</si>
  <si>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</si>
  <si>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</si>
  <si>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</si>
  <si>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</si>
  <si>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</si>
  <si>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</si>
  <si>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</si>
  <si>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</si>
  <si>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</si>
  <si>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</si>
  <si>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</si>
  <si>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</si>
  <si>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</si>
  <si>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</si>
  <si>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</si>
  <si>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</si>
  <si>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</si>
  <si>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</si>
  <si>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</si>
  <si>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</si>
  <si>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</si>
  <si>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</si>
  <si>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</si>
  <si>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</si>
  <si>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</si>
  <si>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</si>
  <si>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</si>
  <si>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</si>
  <si>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</si>
  <si>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</si>
  <si>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</si>
  <si>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</si>
  <si>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</si>
  <si>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</si>
  <si>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</si>
  <si>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</si>
  <si>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</si>
  <si>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</si>
  <si>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</si>
  <si>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</si>
  <si>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</si>
  <si>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</si>
  <si>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</si>
  <si>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</si>
  <si>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</si>
  <si>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</si>
  <si>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</si>
  <si>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</si>
  <si>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</si>
  <si>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</si>
  <si>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</si>
  <si>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</si>
  <si>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</si>
  <si>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</si>
  <si>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</si>
  <si>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</si>
  <si>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</si>
  <si>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</si>
  <si>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</si>
  <si>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</si>
  <si>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</si>
  <si>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</si>
  <si>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</si>
  <si>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</si>
  <si>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</si>
  <si>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</si>
  <si>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</si>
  <si>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</si>
  <si>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</si>
  <si>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</si>
  <si>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</si>
  <si>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</si>
  <si>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</si>
  <si>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</si>
  <si>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</si>
  <si>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</si>
  <si>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</si>
  <si>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</si>
  <si>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</si>
  <si>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</si>
  <si>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</si>
  <si>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</si>
  <si>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</si>
  <si>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</si>
  <si>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</si>
  <si>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</si>
  <si>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</si>
  <si>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</si>
  <si>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</si>
  <si>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</si>
  <si>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</si>
  <si>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</si>
  <si>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</si>
  <si>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</si>
  <si>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</si>
  <si>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</si>
  <si>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</si>
  <si>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</si>
  <si>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</si>
  <si>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</si>
  <si>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</si>
  <si>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</si>
  <si>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</si>
  <si>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</si>
  <si>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</si>
  <si>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</si>
  <si>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</si>
  <si>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</si>
  <si>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</si>
  <si>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</si>
  <si>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</si>
  <si>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</si>
  <si>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</si>
  <si>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</si>
  <si>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</si>
  <si>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</si>
  <si>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</si>
  <si>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</si>
  <si>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</si>
  <si>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</si>
  <si>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</si>
  <si>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</si>
  <si>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</si>
  <si>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</si>
  <si>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</si>
  <si>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</si>
  <si>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</si>
  <si>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</si>
  <si>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</si>
  <si>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</si>
  <si>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</si>
  <si>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</si>
  <si>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</si>
  <si>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</si>
  <si>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</si>
  <si>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</si>
  <si>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</si>
  <si>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</si>
  <si>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</si>
  <si>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</si>
  <si>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</si>
  <si>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</si>
  <si>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</si>
  <si>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</si>
  <si>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</si>
  <si>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</si>
  <si>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</si>
  <si>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</si>
  <si>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</si>
  <si>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</si>
  <si>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</si>
  <si>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</si>
  <si>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</si>
  <si>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</si>
  <si>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</si>
  <si>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</si>
  <si>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</si>
  <si>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</si>
  <si>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</si>
  <si>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</si>
  <si>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</si>
  <si>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</si>
  <si>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</si>
  <si>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</si>
  <si>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</si>
  <si>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</si>
  <si>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</si>
  <si>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</si>
  <si>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</si>
  <si>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</si>
  <si>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</si>
  <si>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</si>
  <si>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</si>
  <si>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</si>
  <si>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</si>
  <si>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</si>
  <si>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</si>
  <si>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</si>
  <si>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</si>
  <si>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</si>
  <si>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</si>
  <si>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</si>
  <si>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</si>
  <si>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</si>
  <si>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</si>
  <si>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</si>
  <si>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</si>
  <si>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</si>
  <si>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</si>
  <si>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</si>
  <si>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</si>
  <si>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</si>
  <si>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</si>
  <si>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</si>
  <si>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</si>
  <si>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</si>
  <si>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</si>
  <si>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</si>
  <si>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</si>
  <si>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</si>
  <si>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</si>
  <si>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</si>
  <si>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</si>
  <si>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</si>
  <si>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</si>
  <si>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</si>
  <si>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</si>
  <si>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</si>
  <si>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</si>
  <si>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</si>
  <si>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</si>
  <si>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</si>
  <si>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</si>
  <si>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</si>
  <si>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</si>
  <si>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</si>
  <si>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</si>
  <si>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</si>
  <si>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</si>
  <si>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</si>
  <si>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</si>
  <si>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</si>
  <si>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</si>
  <si>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</si>
  <si>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</si>
  <si>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</si>
  <si>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</si>
  <si>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</si>
  <si>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</si>
  <si>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</si>
  <si>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</si>
  <si>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</si>
  <si>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</si>
  <si>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</si>
  <si>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</si>
  <si>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</si>
  <si>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</si>
  <si>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</si>
  <si>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</si>
  <si>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</si>
  <si>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</si>
  <si>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</si>
  <si>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</si>
  <si>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</si>
  <si>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</si>
  <si>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</si>
  <si>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</si>
  <si>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</si>
  <si>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</si>
  <si>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</si>
  <si>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</si>
  <si>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</si>
  <si>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</si>
  <si>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</si>
  <si>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</si>
  <si>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</si>
  <si>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</si>
  <si>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</si>
  <si>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</si>
  <si>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</si>
  <si>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</si>
  <si>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</si>
  <si>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</si>
  <si>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</si>
  <si>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</si>
  <si>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</si>
  <si>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</si>
  <si>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</si>
  <si>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</si>
  <si>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</si>
  <si>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</si>
  <si>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</si>
  <si>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</si>
  <si>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</si>
  <si>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</si>
  <si>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</si>
  <si>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</si>
  <si>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</si>
  <si>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</si>
  <si>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</si>
  <si>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</si>
  <si>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</si>
  <si>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</si>
  <si>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</si>
  <si>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</si>
  <si>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</si>
  <si>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</si>
  <si>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</si>
  <si>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</si>
  <si>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</si>
  <si>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</si>
  <si>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</si>
  <si>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</si>
  <si>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</si>
  <si>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</si>
  <si>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</si>
  <si>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80513</t>
  </si>
  <si>
    <t>318</t>
  </si>
  <si>
    <t>E09000027</t>
  </si>
  <si>
    <t>305, 825, 873, 919, 314, 931, 936, 869, 868, 872</t>
  </si>
  <si>
    <t>richmond upon thames</t>
  </si>
  <si>
    <t>https://files.ofsted.gov.uk/v1/file/50256172</t>
  </si>
  <si>
    <t>06/09/24</t>
  </si>
  <si>
    <t>Identification of initial need and risk in richmond upon thames.</t>
  </si>
  <si>
    <t>and areas for improvement well. Leaders use a wide range of measures to monitor practice and evaluate its impact for children and families. The KRSCP subgroups are effective in their planning and their scrutiny of performance data.</t>
  </si>
  <si>
    <t>The local safeguarding partnership functions under a joint arrangement with a neighbouring authority. Senior leaders from police, childrens social care and the integrated care board share the statutory responsibility for safeguarding and promoting the welfare of children in both local areas, via a strategic leadership group. There is currently inconsistent engagement across the three statutory partners in the local safeguarding arrangements, with limited attendance at strategic meetings by police representatives.</t>
  </si>
  <si>
    <t>The quality of partners referrals to the SPA, specifically, the use of professional curiosity and the details given about childrens family circumstances and their lived experiences. The timeliness of formal strategy meetings outside of normal working hours, for children who may be at risk of significant harm. The delivery of Operation Encompass, to ensure police are consistently informing schools when children have experienced domestic abuse.</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</si>
  <si>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</si>
  <si>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</si>
  <si>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</si>
  <si>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</si>
  <si>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</si>
  <si>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</si>
  <si>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</si>
  <si>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</si>
  <si>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</si>
  <si>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</si>
  <si>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</si>
  <si>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</si>
  <si>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</si>
  <si>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</si>
  <si>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</si>
  <si>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</si>
  <si>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</si>
  <si>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</si>
  <si>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</si>
  <si>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</si>
  <si>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</si>
  <si>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</si>
  <si>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</si>
  <si>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</si>
  <si>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</si>
  <si>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</si>
  <si>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</si>
  <si>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</si>
  <si>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</si>
  <si>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</si>
  <si>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</si>
  <si>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</si>
  <si>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</si>
  <si>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</si>
  <si>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</si>
  <si>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</si>
  <si>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</si>
  <si>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</si>
  <si>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</si>
  <si>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</si>
  <si>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</si>
  <si>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</si>
  <si>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</si>
  <si>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</si>
  <si>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</si>
  <si>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</si>
  <si>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</si>
  <si>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</si>
  <si>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</si>
  <si>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</si>
  <si>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</si>
  <si>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</si>
  <si>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</si>
  <si>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</si>
  <si>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</si>
  <si>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</si>
  <si>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</si>
  <si>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80536</t>
  </si>
  <si>
    <t>931</t>
  </si>
  <si>
    <t>E10000025</t>
  </si>
  <si>
    <t>800, 867, 825, 873, 916, 850, 919, 869, 938, 865</t>
  </si>
  <si>
    <t>oxfordshire</t>
  </si>
  <si>
    <t>https://files.ofsted.gov.uk/v1/file/50000219</t>
  </si>
  <si>
    <t>Abuse and neglect in oxfordshire between 7 march 2016 and 12 march 2016.</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</si>
  <si>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 However, the quality and standard of this integrated model of service delivery is not replicated for all children and young people at the point of referral to childrens services for reasons other than exploitation.</t>
  </si>
  <si>
    <t>Significant financial resources and time have been expended by the local authority, police and health agencies, following a high profile investigation into child sexual exploitation in the county. This investigation commenced in 2011. The Oxfordshire Safeguarding Childrens Board (OSCB) has strategically and effectively led the development of a robust multi-agency response to child sexual exploitation.</t>
  </si>
  <si>
    <t>Oxfordshire child protection agencies place children and young people who have experienced child sexual exploitation at the heart of their practice. One young person who had been subjected to exploitation said he had received a comprehensive service from his social worker. He said he has experienced sustained and trusting relationships with the social worker.</t>
  </si>
  <si>
    <t>80537</t>
  </si>
  <si>
    <t>874</t>
  </si>
  <si>
    <t>E06000031</t>
  </si>
  <si>
    <t>350, 831, 887, 879, 851, 372, 373, 852, 894, 335</t>
  </si>
  <si>
    <t>peterborough</t>
  </si>
  <si>
    <t>https://files.ofsted.gov.uk/v1/file/50000229</t>
  </si>
  <si>
    <t>10/08/17</t>
  </si>
  <si>
    <t>11/08/17</t>
  </si>
  <si>
    <t>Abuse and neglect in peterborough city council between 26 and 30 june 2017.</t>
  </si>
  <si>
    <t>Identifying and managing risk of harm at the front door Social work decision-making in the MASH is not always informed by the effective evaluation of childrens history or consideration of their lived experience. This means that some older children suffering neglect do not have their needs fully considered. In some less high-risk cases, key information from partners is not always gathered to inform decisions and plans for children, and agencies do not consistently get feedback to keep them informed.</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</si>
  <si>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 The board has also facilitated learning, through presentations of research, regarding the links between neglect and child sexual exploitation.</t>
  </si>
  <si>
    <t>Involvement of adult substance misuse service in multi-agency working and keeping children safe. The adult substance misuse service is effective in contributing to the safeguarding of children experiencing neglect in Peterborough. Regular risk assessments by the service show consideration of the impact of adult behaviours on children and how these behaviours contribute to neglect.</t>
  </si>
  <si>
    <t>80538</t>
  </si>
  <si>
    <t>879</t>
  </si>
  <si>
    <t>E06000026</t>
  </si>
  <si>
    <t>839, 921, 887, 874, 851, 372, 882, 357, 894, 880</t>
  </si>
  <si>
    <t>plymouth</t>
  </si>
  <si>
    <t>https://files.ofsted.gov.uk/v1/file/50140853</t>
  </si>
  <si>
    <t>08/01/20</t>
  </si>
  <si>
    <t>Childrens mental health in plymouth between 18 november 2019 and 22 november 2019.</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</si>
  <si>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 A period of change and transition has meant that the leadership is not providing a coherent or comprehensive oversight of the service.</t>
  </si>
  <si>
    <t>Senior leadership across the partnership is stable. Attendance and commitment to key strategic boards provide a robust multi-agency overview of childrens mental health needs. The children and young people partnership system design group (CYPPSDG) reports to the health and well-being board and maintains a strong focus on childrens emotional well-being and mental health.</t>
  </si>
  <si>
    <t>Case study: effective practice</t>
  </si>
  <si>
    <t>A looked after young person with a number of adverse childhood experiences has experienced a significant number of episodes of going missing, criminal and sexual exploitation, substance misuse, offending behaviour and disengagement from education. The young person has substantial mental health difficulties, impacting on their safety and emotional well-being. They have previously been provided with a series of unsuitable places to live.</t>
  </si>
  <si>
    <t>80539</t>
  </si>
  <si>
    <t>851</t>
  </si>
  <si>
    <t>E06000044</t>
  </si>
  <si>
    <t>801, 331, 831, 874, 879, 355, 373, 852, 882, 894</t>
  </si>
  <si>
    <t>portsmouth</t>
  </si>
  <si>
    <t>https://files.ofsted.gov.uk/v1/file/50144233</t>
  </si>
  <si>
    <t>31/01/20</t>
  </si>
  <si>
    <t>Childrens mental health in portsmouth between 9 and 13 december 2019.</t>
  </si>
  <si>
    <t>While referrals to the MASH are timely, the quality of referrals by partners is not consistently good. 11 Referrers and key agencies are not always informed of outcomes of referrals or notifications sent to the MASH. Initial strategy discussions in the MASH do not bring all the key agencies together, which means that the planning for section 47 enquiries is not always sufficiently well informed by key information, including information about childrens developmental and emotional well-being needs.</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</si>
  <si>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 These bodies have strengthened relationships between leaders and underpin the ambition to improve support for childrens emotional well-being and mental health needs.</t>
  </si>
  <si>
    <t>Some children benefit from strong integrated working that is child-centred and clearly recognises their needs. Professionals work effectively together, leading to a strong multi-agency response to children who have mental ill health. For example, Joanna who had traumatic early life experiences, including feeling rejected, and who consequently suffers from anxiety, is being supported in a flexible way to ensure that her mental health needs are met.</t>
  </si>
  <si>
    <t>80542</t>
  </si>
  <si>
    <t>354</t>
  </si>
  <si>
    <t>E08000005</t>
  </si>
  <si>
    <t>350, 831, 371, 382, 806, 353, 372, 861, 357, 335</t>
  </si>
  <si>
    <t>rochdale</t>
  </si>
  <si>
    <t>https://files.ofsted.gov.uk/v1/file/50252244</t>
  </si>
  <si>
    <t>12/07/24</t>
  </si>
  <si>
    <t>Identification of initial need and risk (often referred to as the front door) in rochdale.</t>
  </si>
  <si>
    <t>and areas for improvement. Through analysis of audits under section 11 of the Children Act 2004, the RBSCP has assured itself that safeguarding is a priority for all partner agencies. Themed audits provide appropriate recommendations for change, but further analysis has not taken place to evaluate whether practice has changed or improved.</t>
  </si>
  <si>
    <t>Rochdale Borough Safeguarding Childrens Partnership (RBSCP) is well established. Shared priorities are communicated clearly in strategic plans and in annual reports. Local and regional governance arrangements are augmented by a culture of professional accountability and respectful challenge.</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</si>
  <si>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 The provision of additional capacity and resources for staff in schools and in health services, to support the lead practitioner role, including when health navigators are absent from the EHASH.</t>
  </si>
  <si>
    <t>80546</t>
  </si>
  <si>
    <t>868</t>
  </si>
  <si>
    <t>E06000040</t>
  </si>
  <si>
    <t>867, 825, 873, 850, 919, 931, 936, 358, 869, 872</t>
  </si>
  <si>
    <t>windsor &amp; maidenhead</t>
  </si>
  <si>
    <t>https://files.ofsted.gov.uk/v1/file/50187407</t>
  </si>
  <si>
    <t>04/07/22</t>
  </si>
  <si>
    <t>Identification of initial need and risk in the royal borough of windsor and maidenhead.</t>
  </si>
  <si>
    <t>and areas for improvement and is responsive to challenge. Partners demonstrate mostly effective scrutiny and oversight of frontline practice across all agencies. The partnership is focused on driving improvements to the provision offered to children and young people in need at their first point of contact with services.</t>
  </si>
  <si>
    <t>The safeguarding partnership in Windsor and Maidenhead is effective. This strong partnership works well to help and protect children. It demonstrates care and compassion and a sustained approach to striving to deliver good services.</t>
  </si>
  <si>
    <t>Monitoring and oversight of safeguarding practice in adult services. Consistency and quality of partner contacts and referrals to the single point of access. Timely response from partners within agreed timescales to requests for information from the multi-agency safeguarding hub (MASH).</t>
  </si>
  <si>
    <t>80548</t>
  </si>
  <si>
    <t>355</t>
  </si>
  <si>
    <t>E08000006</t>
  </si>
  <si>
    <t>390, 876, 805, 341, 806, 391, 373, 393, 394, 357</t>
  </si>
  <si>
    <t>salford</t>
  </si>
  <si>
    <t>https://files.ofsted.gov.uk/v1/file/50000227</t>
  </si>
  <si>
    <t>28/10/16</t>
  </si>
  <si>
    <t>Abuse and neglect in salford between 12 and 16 september 2016.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</si>
  <si>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 Findings have been integrated into the childrens domestic abuse action plan.</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</si>
  <si>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 The partnership has a clear vision and adapts initiatives to maximise their effectiveness within Salford.</t>
  </si>
  <si>
    <t>The Bridge is effective in enabling children and families to access help at an early stage through a wide range of good early intervention services. Effective information sharing was evident in early help and is improving further with the development of the 025 pilot for early help in the West locality, which is supporting the co-location of adult and childrens services. Practitioners assess effectively the needs of children and families to ensure appropriate interventions.</t>
  </si>
  <si>
    <t>80550</t>
  </si>
  <si>
    <t>343</t>
  </si>
  <si>
    <t>E08000014</t>
  </si>
  <si>
    <t>351, 381, 841, 830, 888, 392, 891, 808, 359, 344</t>
  </si>
  <si>
    <t>sefton</t>
  </si>
  <si>
    <t>https://files.ofsted.gov.uk/v1/file/50134652</t>
  </si>
  <si>
    <t>Childrens mental health in sefton.</t>
  </si>
  <si>
    <t>Leaders across the strategic partnership need to take swift and decisive action to ensure that: the mental health needs of children in the borough are fully understood and addressed, with a particular focus on avoiding drift and delay and more effective service commissioning there is improvement in communication, information-sharing and the application of thresholds and, where appropriate, ensure that escalation processes are followed child protection procedures are followed to protect children who are at risk of harm 3 there is improvement in the coordination and effectiveness of early help childrens mental health service response. Areas for improvement 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</si>
  <si>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 The police are not represented at the HWBB and are not present and fully engaged with education partners on the CICG.</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</si>
  <si>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 The HWBB has appropriate links with the local safeguarding partnership arrangements and receives regular information on childrens needs and services from the childrens emotional health and well-being steering group and the childrens integrated commissioning group (CICG).</t>
  </si>
  <si>
    <t>Case study: area(s) for improvement</t>
  </si>
  <si>
    <t>Poor assessments of one childs experiences, and risks to her safety and her mental health have led to a lack of joint decision-making and planning to effect positive change for her. As a result, the child was supported under a child in need plan for five years, with no positive impact on the level of risk, her emotional well-being or her mental health. There has been escalation of concerns and professional challenge over a considerable period, with mixed messages and limited articulation of the outcomes to be achieved.</t>
  </si>
  <si>
    <t>80552</t>
  </si>
  <si>
    <t>893</t>
  </si>
  <si>
    <t>E06000051</t>
  </si>
  <si>
    <t>908, 909, 878, 838, 916, 884, 933, 935, 865, 885</t>
  </si>
  <si>
    <t>shropshire</t>
  </si>
  <si>
    <t>https://files.ofsted.gov.uk/v1/file/50050253</t>
  </si>
  <si>
    <t>15/01/19</t>
  </si>
  <si>
    <t>Sexual abuse in the family in shropshire between 19 november 2018 and 23 november 2018.</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</si>
  <si>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 Professional challenge when professionals are working together to protect children is not always sufficiently robust.</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</si>
  <si>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 Services at the front door are well established, with experienced, confident and competent social work staff and managers who recognise issues of child sexual abuse along with other safeguarding issues, and respond sensitively.</t>
  </si>
  <si>
    <t>80554</t>
  </si>
  <si>
    <t>334</t>
  </si>
  <si>
    <t>E08000029</t>
  </si>
  <si>
    <t>351, 823, 895, 896, 811, 881, 356, 358, 877, 937</t>
  </si>
  <si>
    <t>solihull</t>
  </si>
  <si>
    <t>https://files.ofsted.gov.uk/v1/file/50177948</t>
  </si>
  <si>
    <t>21/02/22</t>
  </si>
  <si>
    <t>The identification of initial need and risk in solihull.</t>
  </si>
  <si>
    <t>Leaders of the local safeguarding children partnership need to take urgent action to understand and identify the initial needs and risks of children presenting to Solihulls front door services. This includes: ensuring that there is sufficient multi-agency capacity within the MASH to meet childrens needs promptly ensuring that comprehensive performance information and a robust audit programme, relating to practice and impact for children in the MASH, are delivered and regularly considered by the LSCP ensuring that the right agencies are represented in the range of the LSCPs activities and that there are sufficient resources to support the LSCP to carry out its statutory functions. West Midlands Police need to take urgent action to improve the quality of information held on the Connect system to make sure that links to connected individuals are present and accurate, and to reduce multiple records held against the same person, so that risk to children can be clearly seen, recognised and shared when appropriate.</t>
  </si>
  <si>
    <t>Children in need of help and protection in Solihull wait too long for their initial need and risk to be assessed. This means that for a significant number of children, they remain in situations of unassessed and unknown risk. Weaknesses in the joint strategic governance of the multi-agency safeguarding hub (MASH) have led to the lack of a cohesive approach to structuring and resourcing the MASH.</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</si>
  <si>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 All agencies attendance at, and engagement with, child protection meetings, discussions and information-sharing forums.</t>
  </si>
  <si>
    <t>80555</t>
  </si>
  <si>
    <t>933</t>
  </si>
  <si>
    <t>E10000027</t>
  </si>
  <si>
    <t>908, 878, 838, 845, 916, 884, 926, 893, 935, 865</t>
  </si>
  <si>
    <t>somerset</t>
  </si>
  <si>
    <t>https://files.ofsted.gov.uk/v1/file/50252825</t>
  </si>
  <si>
    <t>18/07/24</t>
  </si>
  <si>
    <t>Serious youth violence in somerset.</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</si>
  <si>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 In particular, the quality, effectiveness and governance of safeguarding practice by lead safeguarding partners in the Somerset NHS ICB, Somerset Council Public Health Directorate and Avon and Somerset Constabulary in Somerset.</t>
  </si>
  <si>
    <t>Child-centred and positive relationships between children and early intervention workers, including family intervention specialists. The involvement of children in identifying their priorities for reducing risk, both individually and collectively. The level of knowledge and understanding in the emergency duty service of serious youth violence and county lines.</t>
  </si>
  <si>
    <t>Ineffective partnership working between agencies has led to a failure to identify, understand and respond to the extent of serious youth violence and the criminal exploitation of children in Somerset. As a result, children are being left at risk of significant harm. Strategic leaders do not have a local problem profile or analysis of need and rely too heavily on crime data in isolation.</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</si>
  <si>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 The professional curiosity of practitioners across the partnership, with specific regard to the links between childrens additional vulnerabilities and the risk of serious youth violence and criminal exploitation.</t>
  </si>
  <si>
    <t>80557</t>
  </si>
  <si>
    <t>393</t>
  </si>
  <si>
    <t>E08000023</t>
  </si>
  <si>
    <t>840, 390, 876, 805, 341, 807, 355, 342, 394, 357</t>
  </si>
  <si>
    <t>south tyneside</t>
  </si>
  <si>
    <t>https://files.ofsted.gov.uk/v1/file/50000221</t>
  </si>
  <si>
    <t>05/04/16</t>
  </si>
  <si>
    <t>Abuse and neglect in south tyneside metropolitan borough between 22 and 26 february 2016.</t>
  </si>
  <si>
    <t>Leadership and management There is a lack of effective management oversight within health services to ensure that all health professionals effectively and routinely assess risks to children. Health Local Authority and CCG commissioners and senior managers in South Tyneside Foundation Trust do not have a sufficiently robust understanding of what is happening to assess and manage risk in those frontline services inspected. There is a lack of regular safeguarding audit activity by safeguarding leads in the South Tyneside Foundation Trust in both the community and acute services inspected.</t>
  </si>
  <si>
    <t>There is a clear commitment from leaders across the partnership and from the council to improve outcomes for vulnerable children. The local partnership has a clear determination and ambition to prevent child sexual exploitation. A whole council approach to tackling child sexual exploitation in South Tyneside is developing and this is promoted through the Local Safeguarding Children Board (LSCB).</t>
  </si>
  <si>
    <t>Staff in the Community Rehabilitation Company (CRC) and the National Probation Service (NPS) are effective in identifying and taking action to address risks to children that arise from the behaviour of the people who are supervised by these agencies. The staff manage risks well and work closely with partners to alert them to concerns and offer support to address offending and behaviours that might harm children. For example, the NPS are effective in identifying children who are linked to offenders who have committed violent offences.</t>
  </si>
  <si>
    <t>80559</t>
  </si>
  <si>
    <t>882</t>
  </si>
  <si>
    <t>E06000033</t>
  </si>
  <si>
    <t>839, 845, 881, 921, 886, 887, 879, 935, 866, 894</t>
  </si>
  <si>
    <t>southend-on-sea</t>
  </si>
  <si>
    <t>https://files.ofsted.gov.uk/v1/file/50004430</t>
  </si>
  <si>
    <t>Child sexual exploitation, children associated with gangs and at risk of exploitation and children missing from home, care or education in southend-on-sea between 19 and 23 march 2018.</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</si>
  <si>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 For example, work with local taxi drivers remains at an early stage of development.</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</si>
  <si>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 When agencies, particularly the police and local authority, have worked together to tackle the risks for a specific group of children and young people, learning from this joint working has acted as a catalyst to enhance the quality and effectiveness of wider services, for example through building on the success of the adolescent intervention team.</t>
  </si>
  <si>
    <t>Strong partnership working and a timely response tailored to the individual needs of a child have ensured that he is safer from harm. Risk, not only to him but also to the wider public, has been tackled effectively. He has built a relationship of trust with key professionals, providing a platform for further progress.</t>
  </si>
  <si>
    <t>80563</t>
  </si>
  <si>
    <t>808</t>
  </si>
  <si>
    <t>E06000004</t>
  </si>
  <si>
    <t>351, 381, 841, 840, 888, 392, 343, 342, 359, 344</t>
  </si>
  <si>
    <t>stockton-on-tees</t>
  </si>
  <si>
    <t>https://files.ofsted.gov.uk/v1/file/50000232</t>
  </si>
  <si>
    <t>15/01/18</t>
  </si>
  <si>
    <t>Abuse and neglect in stockton-on-tees between 20 and 24 november 2017.</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</si>
  <si>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 This has created delay in considering the cases of a few children.</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</si>
  <si>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 Alongside the roll-out of the neglect assessment tool, the ongoing adoption of the family work model across agencies is beginning to support a sharper focus on both neglect and the lived experiences of children.</t>
  </si>
  <si>
    <t>Strong partnership working and timely and effective intervention to tackle neglect have resulted in significantly improved outcomes for Mark, a highly vulnerable seven-year-old boy who had been living with serious and chronic neglect. A prompt and comprehensive referral to the childrens hub by his school identified significant concerns about neglect for Mark. The subsequent social work assessment further substantiated these risks.</t>
  </si>
  <si>
    <t>80566</t>
  </si>
  <si>
    <t>394</t>
  </si>
  <si>
    <t>E08000024</t>
  </si>
  <si>
    <t>370, 841, 840, 390, 876, 807, 393, 342, 357, 384</t>
  </si>
  <si>
    <t>sunderland</t>
  </si>
  <si>
    <t>https://files.ofsted.gov.uk/v1/file/50211127</t>
  </si>
  <si>
    <t>16/03/23</t>
  </si>
  <si>
    <t>Children and families who need help.</t>
  </si>
  <si>
    <t>The LSPs highly evolved and mature strategic relationships with its key partners and local organisations have led to creative, innovative early help services, ensuring that children swiftly get the right level of help. Robust governance arrangements are enhanced by a culture of professional curiosity, accountability and respectful challenge. Leaders know their services well.</t>
  </si>
  <si>
    <t>Sunderland Safeguarding Children Partnership (LSP) arrangements are well established and effective. Leaders have an accurate understanding of the needs of vulnerable children in their local area. They are fully cognisant of the importance of addressing childrens needs early.</t>
  </si>
  <si>
    <t>Communication with and involvement of all partners in meetings and in decisions about next steps to help children. Increased staffing capacity to allow the consistent involvement of health practitioners across the spectrum of early help services. Consideration and analysis of childrens ethnic identity, cultural heritage and diverse needs in referrals, assessments and plans.</t>
  </si>
  <si>
    <t>80567</t>
  </si>
  <si>
    <t>936</t>
  </si>
  <si>
    <t>E10000030</t>
  </si>
  <si>
    <t>867, 825, 873, 823, 850, 919, 931, 869, 868, 872</t>
  </si>
  <si>
    <t>surrey</t>
  </si>
  <si>
    <t>https://files.ofsted.gov.uk/v1/file/50215331</t>
  </si>
  <si>
    <t>02/05/23</t>
  </si>
  <si>
    <t>Children and families in surrey who need help.</t>
  </si>
  <si>
    <t>and the further areas for development. The partnership is investing in a clear shared vision of early help, and they are increasingly working well together. The partnership has engaged well with partners in the community and voluntary sector and the large number of borough councils.</t>
  </si>
  <si>
    <t>Children and families in Surrey have access to a broad and predominantly well- coordinated range of family support and early help services. For some children, this support is making a positive difference in their lives. However, not all children are receiving the right help at the right time.</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</si>
  <si>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 Information-sharing between partners, to enable partners to support children more effectively.</t>
  </si>
  <si>
    <t>80572</t>
  </si>
  <si>
    <t>880</t>
  </si>
  <si>
    <t>E06000027</t>
  </si>
  <si>
    <t>839, 921, 926, 812, 879, 807, 372, 882, 894, 359</t>
  </si>
  <si>
    <t>torbay</t>
  </si>
  <si>
    <t>https://files.ofsted.gov.uk/v1/file/50238582</t>
  </si>
  <si>
    <t>30/01/24</t>
  </si>
  <si>
    <t>Identification of initial need and risk in torbay.</t>
  </si>
  <si>
    <t>A strong partnership approach to providing early help is making a positive difference for many children. The development of family hubs and the access families have to immediate support. Consistently good multi-agency attendance and information-sharing in the MASH supports and protects children.</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</si>
  <si>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 The TSCP Executive Group functions effectively and benefits from healthy challenge from independent scrutiny.</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</si>
  <si>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 3 The partnerships strategic approach to children with poor emotional and mental health.</t>
  </si>
  <si>
    <t>80574</t>
  </si>
  <si>
    <t>335</t>
  </si>
  <si>
    <t>E08000030</t>
  </si>
  <si>
    <t>350, 831, 332, 382, 874, 354, 333, 861, 357, 894</t>
  </si>
  <si>
    <t>walsall</t>
  </si>
  <si>
    <t>https://files.ofsted.gov.uk/v1/file/50203897</t>
  </si>
  <si>
    <t>06/01/23</t>
  </si>
  <si>
    <t>Identification of initial need and risk in walsall.</t>
  </si>
  <si>
    <t>in practice. The Operations and Scrutiny Group proactively requested assurance from the MASH Management Group about the front door practice in the context of the findings of the Solihull Joint Targeted Area Inspection. The MASH Management Group reviewed whether the areas for improvement and priority actions were relevant to Walsalls front door.</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</si>
  <si>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 This helps to support identification of risk and needs for children, at the earliest opportunity, and promotes improvements in services for children and their families.</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</si>
  <si>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 2 The consistent attendance and participation of partners at strategy meetings so that relevant knowledge and information about risks to children are shared effectively.</t>
  </si>
  <si>
    <t>80580</t>
  </si>
  <si>
    <t>865</t>
  </si>
  <si>
    <t>E06000054</t>
  </si>
  <si>
    <t>800, 873, 878, 838, 916, 850, 802, 893, 938, 885</t>
  </si>
  <si>
    <t>wiltshire</t>
  </si>
  <si>
    <t>https://files.ofsted.gov.uk/v1/file/50000228</t>
  </si>
  <si>
    <t>16/12/16</t>
  </si>
  <si>
    <t>Abuse and neglect in wiltshire between 31 october and 4 november 2016.</t>
  </si>
  <si>
    <t>In all cases seen, risk has been identified and appropriate action taken to safeguard children. Overall, the multi-agency approach to protecting children and to reducing 9 the risk of domestic abuse is strong. There are, however, a number of areas where responses could be further strengthened and these are detailed below.</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</si>
  <si>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 It is clear that leaders in all organisations, including the lead member for childrens services, the police and crime commissioner and the director of quality, Wiltshire Clinical Commissioning Group have prioritised the protection of children, including those living in homes where domestic abuse occurs.</t>
  </si>
  <si>
    <t>The Domestic Abuse Conference Call takes place daily within the MASH. It is chaired by the police. All domestic abuse cases that have occurred within the previous 24 hours are discussed, with partners being sent details of the cases to be discussed prior to the meeting.</t>
  </si>
  <si>
    <t>80581</t>
  </si>
  <si>
    <t>344</t>
  </si>
  <si>
    <t>E08000015</t>
  </si>
  <si>
    <t>381, 841, 840, 888, 392, 807, 343, 342, 808, 359</t>
  </si>
  <si>
    <t>wirral</t>
  </si>
  <si>
    <t>https://files.ofsted.gov.uk/v1/file/50208286</t>
  </si>
  <si>
    <t>16/02/23</t>
  </si>
  <si>
    <t>Children and families who need help in the wirral.</t>
  </si>
  <si>
    <t>Senior leaders in partner agencies have a shared and well-developed vision for early help in the Wirral. Staff across statutory and voluntary agencies have understood and engaged with this. There is a broad range of locality-based early help and family support services available to children and their families that are making a positive difference.</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</si>
  <si>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 Cohesive leadership and healthy challenge have enabled the partnership to develop a strong and effective early help offer to children and their families.</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</si>
  <si>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 How well the early help needs of children with special educational needs and/or disabilities are met.</t>
  </si>
  <si>
    <t>80582</t>
  </si>
  <si>
    <t>872</t>
  </si>
  <si>
    <t>E06000041</t>
  </si>
  <si>
    <t>867, 825, 895, 850, 919, 931, 857, 936, 869, 868</t>
  </si>
  <si>
    <t>wokingham</t>
  </si>
  <si>
    <t>https://files.ofsted.gov.uk/v1/file/50000230</t>
  </si>
  <si>
    <t>14/07/17</t>
  </si>
  <si>
    <t>Abuse and neglect in wokingham borough council between 22 may and 26 may 2017.</t>
  </si>
  <si>
    <t>Identifying and managing risk of harm at the front door There are a number of areas of practice at the front door of services, in particular in the MASH, where further work is needed to ensure a consistent, and considered multi-agency approach to joint risk-assessment and decision- making in cases of neglect. Most significantly, more joint work is required at the early stages of assessment, when agencies are first made aware of children at risk of neglect. There were examples in a small number of cases where police officers had failed to effectively investigate concerns about adults who were linked to children who are experiencing neglect.</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</si>
  <si>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 The development of the local MASH in 2016 is a strong example of ensuring that the needs of Wokinghams children are prioritised and responded to.</t>
  </si>
  <si>
    <t>The GP role in the recognition of neglect The role of GPs in recognising and taking steps to reduce and help address harm to children and young people at risk of neglect was strong in two GP practices that were visited. The issues that GPs are helping young people and their families to deal with are hidden or difficult to detect in an area of relative affluence such as Wokingham. These include the impact on childrens emotional and mental well-being where parents exert undue pressure and have idealised expectations that their children will achieve highly in all aspects of their lives.</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</si>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</sst>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190981" TargetMode="External"/><Relationship Id="rId21" Type="http://schemas.openxmlformats.org/officeDocument/2006/relationships/hyperlink" Target="https://files.ofsted.gov.uk/v1/file/50246983" TargetMode="External"/><Relationship Id="rId22" Type="http://schemas.openxmlformats.org/officeDocument/2006/relationships/hyperlink" Target="https://files.ofsted.gov.uk/v1/file/50246977" TargetMode="External"/><Relationship Id="rId23" Type="http://schemas.openxmlformats.org/officeDocument/2006/relationships/hyperlink" Target="https://files.ofsted.gov.uk/v1/file/50000226" TargetMode="External"/><Relationship Id="rId24" Type="http://schemas.openxmlformats.org/officeDocument/2006/relationships/hyperlink" Target="https://files.ofsted.gov.uk/v1/file/50000222" TargetMode="External"/><Relationship Id="rId25" Type="http://schemas.openxmlformats.org/officeDocument/2006/relationships/hyperlink" Target="https://files.ofsted.gov.uk/v1/file/50148145" TargetMode="External"/><Relationship Id="rId26" Type="http://schemas.openxmlformats.org/officeDocument/2006/relationships/hyperlink" Target="https://files.ofsted.gov.uk/v1/file/50000217" TargetMode="External"/><Relationship Id="rId27" Type="http://schemas.openxmlformats.org/officeDocument/2006/relationships/hyperlink" Target="https://files.ofsted.gov.uk/v1/file/50004431" TargetMode="External"/><Relationship Id="rId28" Type="http://schemas.openxmlformats.org/officeDocument/2006/relationships/hyperlink" Target="https://files.ofsted.gov.uk/v1/file/50024897" TargetMode="External"/><Relationship Id="rId29" Type="http://schemas.openxmlformats.org/officeDocument/2006/relationships/hyperlink" Target="https://files.ofsted.gov.uk/v1/file/50217932" TargetMode="External"/><Relationship Id="rId30" Type="http://schemas.openxmlformats.org/officeDocument/2006/relationships/hyperlink" Target="https://files.ofsted.gov.uk/v1/file/50000225" TargetMode="External"/><Relationship Id="rId31" Type="http://schemas.openxmlformats.org/officeDocument/2006/relationships/hyperlink" Target="https://files.ofsted.gov.uk/v1/file/50052395" TargetMode="External"/><Relationship Id="rId32" Type="http://schemas.openxmlformats.org/officeDocument/2006/relationships/hyperlink" Target="https://files.ofsted.gov.uk/v1/file/50206436" TargetMode="External"/><Relationship Id="rId33" Type="http://schemas.openxmlformats.org/officeDocument/2006/relationships/hyperlink" Target="https://files.ofsted.gov.uk/v1/file/50239374" TargetMode="External"/><Relationship Id="rId34" Type="http://schemas.openxmlformats.org/officeDocument/2006/relationships/hyperlink" Target="https://files.ofsted.gov.uk/v1/file/50256172" TargetMode="External"/><Relationship Id="rId35" Type="http://schemas.openxmlformats.org/officeDocument/2006/relationships/hyperlink" Target="https://files.ofsted.gov.uk/v1/file/50227080" TargetMode="External"/><Relationship Id="rId36" Type="http://schemas.openxmlformats.org/officeDocument/2006/relationships/hyperlink" Target="https://files.ofsted.gov.uk/v1/file/50234228" TargetMode="External"/><Relationship Id="rId37" Type="http://schemas.openxmlformats.org/officeDocument/2006/relationships/hyperlink" Target="https://files.ofsted.gov.uk/v1/file/50009659" TargetMode="External"/><Relationship Id="rId38" Type="http://schemas.openxmlformats.org/officeDocument/2006/relationships/hyperlink" Target="https://files.ofsted.gov.uk/v1/file/50134651" TargetMode="External"/><Relationship Id="rId39" Type="http://schemas.openxmlformats.org/officeDocument/2006/relationships/hyperlink" Target="https://files.ofsted.gov.uk/v1/file/50097926" TargetMode="External"/><Relationship Id="rId40" Type="http://schemas.openxmlformats.org/officeDocument/2006/relationships/hyperlink" Target="https://files.ofsted.gov.uk/v1/file/50000219" TargetMode="External"/><Relationship Id="rId41" Type="http://schemas.openxmlformats.org/officeDocument/2006/relationships/hyperlink" Target="https://files.ofsted.gov.uk/v1/file/50000229" TargetMode="External"/><Relationship Id="rId42" Type="http://schemas.openxmlformats.org/officeDocument/2006/relationships/hyperlink" Target="https://files.ofsted.gov.uk/v1/file/50140853" TargetMode="External"/><Relationship Id="rId43" Type="http://schemas.openxmlformats.org/officeDocument/2006/relationships/hyperlink" Target="https://files.ofsted.gov.uk/v1/file/50144233" TargetMode="External"/><Relationship Id="rId44" Type="http://schemas.openxmlformats.org/officeDocument/2006/relationships/hyperlink" Target="https://files.ofsted.gov.uk/v1/file/50252244" TargetMode="External"/><Relationship Id="rId45" Type="http://schemas.openxmlformats.org/officeDocument/2006/relationships/hyperlink" Target="https://files.ofsted.gov.uk/v1/file/50187407" TargetMode="External"/><Relationship Id="rId46" Type="http://schemas.openxmlformats.org/officeDocument/2006/relationships/hyperlink" Target="https://files.ofsted.gov.uk/v1/file/50000227" TargetMode="External"/><Relationship Id="rId47" Type="http://schemas.openxmlformats.org/officeDocument/2006/relationships/hyperlink" Target="https://files.ofsted.gov.uk/v1/file/50134652" TargetMode="External"/><Relationship Id="rId48" Type="http://schemas.openxmlformats.org/officeDocument/2006/relationships/hyperlink" Target="https://files.ofsted.gov.uk/v1/file/50050253" TargetMode="External"/><Relationship Id="rId49" Type="http://schemas.openxmlformats.org/officeDocument/2006/relationships/hyperlink" Target="https://files.ofsted.gov.uk/v1/file/50177948" TargetMode="External"/><Relationship Id="rId50" Type="http://schemas.openxmlformats.org/officeDocument/2006/relationships/hyperlink" Target="https://files.ofsted.gov.uk/v1/file/50252825" TargetMode="External"/><Relationship Id="rId51" Type="http://schemas.openxmlformats.org/officeDocument/2006/relationships/hyperlink" Target="https://files.ofsted.gov.uk/v1/file/50000221" TargetMode="External"/><Relationship Id="rId52" Type="http://schemas.openxmlformats.org/officeDocument/2006/relationships/hyperlink" Target="https://files.ofsted.gov.uk/v1/file/50004430" TargetMode="External"/><Relationship Id="rId53" Type="http://schemas.openxmlformats.org/officeDocument/2006/relationships/hyperlink" Target="https://files.ofsted.gov.uk/v1/file/50000232" TargetMode="External"/><Relationship Id="rId54" Type="http://schemas.openxmlformats.org/officeDocument/2006/relationships/hyperlink" Target="https://files.ofsted.gov.uk/v1/file/50211127" TargetMode="External"/><Relationship Id="rId55" Type="http://schemas.openxmlformats.org/officeDocument/2006/relationships/hyperlink" Target="https://files.ofsted.gov.uk/v1/file/50215331" TargetMode="External"/><Relationship Id="rId56" Type="http://schemas.openxmlformats.org/officeDocument/2006/relationships/hyperlink" Target="https://files.ofsted.gov.uk/v1/file/50238582" TargetMode="External"/><Relationship Id="rId57" Type="http://schemas.openxmlformats.org/officeDocument/2006/relationships/hyperlink" Target="https://files.ofsted.gov.uk/v1/file/50203897" TargetMode="External"/><Relationship Id="rId58" Type="http://schemas.openxmlformats.org/officeDocument/2006/relationships/hyperlink" Target="https://files.ofsted.gov.uk/v1/file/50000228" TargetMode="External"/><Relationship Id="rId59" Type="http://schemas.openxmlformats.org/officeDocument/2006/relationships/hyperlink" Target="https://files.ofsted.gov.uk/v1/file/50208286" TargetMode="External"/><Relationship Id="rId60"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R61"/>
  <sheetViews>
    <sheetView tabSelected="1" workbookViewId="0"/>
  </sheetViews>
  <sheetFormatPr defaultRowHeight="15"/>
  <sheetData>
    <row r="1" spans="1:18">
      <c r="A1" s="1" t="s">
        <v>674</v>
      </c>
      <c r="B1" s="1" t="s">
        <v>675</v>
      </c>
      <c r="C1" s="1" t="s">
        <v>676</v>
      </c>
      <c r="D1" s="1" t="s">
        <v>677</v>
      </c>
      <c r="E1" s="1" t="s">
        <v>678</v>
      </c>
      <c r="F1" s="1" t="s">
        <v>679</v>
      </c>
      <c r="G1" s="1" t="s">
        <v>680</v>
      </c>
      <c r="H1" s="1" t="s">
        <v>681</v>
      </c>
      <c r="I1" s="1" t="s">
        <v>682</v>
      </c>
      <c r="J1" s="1" t="s">
        <v>683</v>
      </c>
      <c r="K1" s="1" t="s">
        <v>684</v>
      </c>
      <c r="L1" s="1" t="s">
        <v>685</v>
      </c>
      <c r="M1" s="1" t="s">
        <v>686</v>
      </c>
      <c r="N1" s="1" t="s">
        <v>687</v>
      </c>
      <c r="O1" s="1" t="s">
        <v>688</v>
      </c>
      <c r="P1" s="1" t="s">
        <v>689</v>
      </c>
      <c r="Q1" s="1" t="s">
        <v>690</v>
      </c>
      <c r="R1" s="1" t="s">
        <v>691</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39</v>
      </c>
      <c r="D5" t="s">
        <v>40</v>
      </c>
      <c r="E5" t="s">
        <v>41</v>
      </c>
      <c r="F5" t="s">
        <v>42</v>
      </c>
      <c r="G5" s="2" t="s">
        <v>43</v>
      </c>
      <c r="H5" t="s">
        <v>44</v>
      </c>
      <c r="I5" t="s">
        <v>44</v>
      </c>
      <c r="J5" s="3">
        <f>HYPERLINK(".\.\export_data\inspection_reports\80436_bracknell forest", ".\export_data\inspection_reports\80436_bracknell forest")</f>
        <v>0</v>
      </c>
      <c r="K5" t="s">
        <v>45</v>
      </c>
      <c r="L5" t="s">
        <v>46</v>
      </c>
      <c r="M5" t="s">
        <v>47</v>
      </c>
      <c r="N5" t="s">
        <v>48</v>
      </c>
      <c r="O5" t="s">
        <v>9</v>
      </c>
      <c r="P5" t="s">
        <v>9</v>
      </c>
      <c r="Q5" t="s">
        <v>12</v>
      </c>
      <c r="R5" t="s">
        <v>9</v>
      </c>
    </row>
    <row r="6" spans="1:18">
      <c r="A6" t="s">
        <v>49</v>
      </c>
      <c r="B6" t="s">
        <v>50</v>
      </c>
      <c r="C6" t="s">
        <v>51</v>
      </c>
      <c r="D6" t="s">
        <v>52</v>
      </c>
      <c r="E6" t="s">
        <v>53</v>
      </c>
      <c r="F6" t="s">
        <v>54</v>
      </c>
      <c r="G6" s="2" t="s">
        <v>55</v>
      </c>
      <c r="H6" t="s">
        <v>56</v>
      </c>
      <c r="I6" t="s">
        <v>56</v>
      </c>
      <c r="J6" s="3">
        <f>HYPERLINK(".\.\export_data\inspection_reports\80441_bristol", ".\export_data\inspection_reports\80441_bristol")</f>
        <v>0</v>
      </c>
      <c r="K6" t="s">
        <v>57</v>
      </c>
      <c r="L6" t="s">
        <v>9</v>
      </c>
      <c r="M6" t="s">
        <v>58</v>
      </c>
      <c r="N6" t="s">
        <v>59</v>
      </c>
      <c r="O6" t="s">
        <v>9</v>
      </c>
      <c r="P6" t="s">
        <v>9</v>
      </c>
      <c r="Q6" t="s">
        <v>60</v>
      </c>
      <c r="R6" t="s">
        <v>61</v>
      </c>
    </row>
    <row r="7" spans="1:18">
      <c r="A7" t="s">
        <v>62</v>
      </c>
      <c r="B7" t="s">
        <v>63</v>
      </c>
      <c r="C7" t="s">
        <v>39</v>
      </c>
      <c r="D7" t="s">
        <v>64</v>
      </c>
      <c r="E7" t="s">
        <v>65</v>
      </c>
      <c r="F7" t="s">
        <v>66</v>
      </c>
      <c r="G7" s="2" t="s">
        <v>67</v>
      </c>
      <c r="H7" t="s">
        <v>68</v>
      </c>
      <c r="I7" t="s">
        <v>68</v>
      </c>
      <c r="J7" s="3">
        <f>HYPERLINK(".\.\export_data\inspection_reports\80442_buckinghamshire", ".\export_data\inspection_reports\80442_buckinghamshire")</f>
        <v>0</v>
      </c>
      <c r="K7" t="s">
        <v>69</v>
      </c>
      <c r="L7" t="s">
        <v>9</v>
      </c>
      <c r="M7" t="s">
        <v>9</v>
      </c>
      <c r="N7" t="s">
        <v>70</v>
      </c>
      <c r="O7" t="s">
        <v>71</v>
      </c>
      <c r="P7" t="s">
        <v>72</v>
      </c>
      <c r="Q7" t="s">
        <v>12</v>
      </c>
      <c r="R7" t="s">
        <v>9</v>
      </c>
    </row>
    <row r="8" spans="1:18">
      <c r="A8" t="s">
        <v>73</v>
      </c>
      <c r="B8" t="s">
        <v>74</v>
      </c>
      <c r="C8" t="s">
        <v>15</v>
      </c>
      <c r="D8" t="s">
        <v>75</v>
      </c>
      <c r="E8" t="s">
        <v>76</v>
      </c>
      <c r="F8" t="s">
        <v>77</v>
      </c>
      <c r="G8" s="2" t="s">
        <v>78</v>
      </c>
      <c r="H8" t="s">
        <v>79</v>
      </c>
      <c r="I8" t="s">
        <v>79</v>
      </c>
      <c r="J8" s="3">
        <f>HYPERLINK(".\.\export_data\inspection_reports\80446_central bedfordshire", ".\export_data\inspection_reports\80446_central bedfordshire")</f>
        <v>0</v>
      </c>
      <c r="K8" t="s">
        <v>80</v>
      </c>
      <c r="L8" t="s">
        <v>9</v>
      </c>
      <c r="M8" t="s">
        <v>81</v>
      </c>
      <c r="N8" t="s">
        <v>82</v>
      </c>
      <c r="O8" t="s">
        <v>9</v>
      </c>
      <c r="P8" t="s">
        <v>9</v>
      </c>
      <c r="Q8" t="s">
        <v>60</v>
      </c>
      <c r="R8" t="s">
        <v>83</v>
      </c>
    </row>
    <row r="9" spans="1:18">
      <c r="A9" t="s">
        <v>84</v>
      </c>
      <c r="B9" t="s">
        <v>85</v>
      </c>
      <c r="C9" t="s">
        <v>27</v>
      </c>
      <c r="D9" t="s">
        <v>86</v>
      </c>
      <c r="E9" t="s">
        <v>87</v>
      </c>
      <c r="F9" t="s">
        <v>88</v>
      </c>
      <c r="G9" s="2" t="s">
        <v>89</v>
      </c>
      <c r="H9" t="s">
        <v>90</v>
      </c>
      <c r="I9" t="s">
        <v>90</v>
      </c>
      <c r="J9" s="3">
        <f>HYPERLINK(".\.\export_data\inspection_reports\80447_cheshire east", ".\export_data\inspection_reports\80447_cheshire east")</f>
        <v>0</v>
      </c>
      <c r="K9" t="s">
        <v>91</v>
      </c>
      <c r="L9" t="s">
        <v>9</v>
      </c>
      <c r="M9" t="s">
        <v>9</v>
      </c>
      <c r="N9" t="s">
        <v>92</v>
      </c>
      <c r="O9" t="s">
        <v>93</v>
      </c>
      <c r="P9" t="s">
        <v>94</v>
      </c>
      <c r="Q9" t="s">
        <v>12</v>
      </c>
      <c r="R9" t="s">
        <v>9</v>
      </c>
    </row>
    <row r="10" spans="1:18">
      <c r="A10" t="s">
        <v>95</v>
      </c>
      <c r="B10" t="s">
        <v>96</v>
      </c>
      <c r="C10" t="s">
        <v>27</v>
      </c>
      <c r="D10" t="s">
        <v>97</v>
      </c>
      <c r="E10" t="s">
        <v>98</v>
      </c>
      <c r="F10" t="s">
        <v>99</v>
      </c>
      <c r="G10" s="2" t="s">
        <v>100</v>
      </c>
      <c r="H10" t="s">
        <v>101</v>
      </c>
      <c r="I10" t="s">
        <v>101</v>
      </c>
      <c r="J10" s="3">
        <f>HYPERLINK(".\.\export_data\inspection_reports\80448_cheshire west and chester", ".\export_data\inspection_reports\80448_cheshire west and chester")</f>
        <v>0</v>
      </c>
      <c r="K10" t="s">
        <v>102</v>
      </c>
      <c r="L10" t="s">
        <v>9</v>
      </c>
      <c r="M10" t="s">
        <v>103</v>
      </c>
      <c r="N10" t="s">
        <v>104</v>
      </c>
      <c r="O10" t="s">
        <v>9</v>
      </c>
      <c r="P10" t="s">
        <v>9</v>
      </c>
      <c r="Q10" t="s">
        <v>60</v>
      </c>
      <c r="R10" t="s">
        <v>105</v>
      </c>
    </row>
    <row r="11" spans="1:18">
      <c r="A11" t="s">
        <v>106</v>
      </c>
      <c r="B11" t="s">
        <v>107</v>
      </c>
      <c r="C11" t="s">
        <v>2</v>
      </c>
      <c r="D11" t="s">
        <v>108</v>
      </c>
      <c r="E11" t="s">
        <v>109</v>
      </c>
      <c r="F11" t="s">
        <v>110</v>
      </c>
      <c r="G11" s="2" t="s">
        <v>111</v>
      </c>
      <c r="H11" t="s">
        <v>112</v>
      </c>
      <c r="I11" t="s">
        <v>112</v>
      </c>
      <c r="J11" s="3">
        <f>HYPERLINK(".\.\export_data\inspection_reports\80449_bradford", ".\export_data\inspection_reports\80449_bradford")</f>
        <v>0</v>
      </c>
      <c r="K11" t="s">
        <v>113</v>
      </c>
      <c r="L11" t="s">
        <v>9</v>
      </c>
      <c r="M11" t="s">
        <v>114</v>
      </c>
      <c r="N11" t="s">
        <v>115</v>
      </c>
      <c r="O11" t="s">
        <v>9</v>
      </c>
      <c r="P11" t="s">
        <v>9</v>
      </c>
      <c r="Q11" t="s">
        <v>60</v>
      </c>
      <c r="R11" t="s">
        <v>116</v>
      </c>
    </row>
    <row r="12" spans="1:18">
      <c r="A12" t="s">
        <v>117</v>
      </c>
      <c r="B12" t="s">
        <v>118</v>
      </c>
      <c r="C12" t="s">
        <v>2</v>
      </c>
      <c r="D12" t="s">
        <v>119</v>
      </c>
      <c r="E12" t="s">
        <v>120</v>
      </c>
      <c r="F12" t="s">
        <v>121</v>
      </c>
      <c r="G12" s="2" t="s">
        <v>122</v>
      </c>
      <c r="H12" t="s">
        <v>123</v>
      </c>
      <c r="I12" t="s">
        <v>123</v>
      </c>
      <c r="J12" s="3">
        <f>HYPERLINK(".\.\export_data\inspection_reports\80453_york", ".\export_data\inspection_reports\80453_york")</f>
        <v>0</v>
      </c>
      <c r="K12" t="s">
        <v>124</v>
      </c>
      <c r="L12" t="s">
        <v>9</v>
      </c>
      <c r="M12" t="s">
        <v>125</v>
      </c>
      <c r="N12" t="s">
        <v>126</v>
      </c>
      <c r="O12" t="s">
        <v>9</v>
      </c>
      <c r="P12" t="s">
        <v>9</v>
      </c>
      <c r="Q12" t="s">
        <v>12</v>
      </c>
      <c r="R12" t="s">
        <v>9</v>
      </c>
    </row>
    <row r="13" spans="1:18">
      <c r="A13" t="s">
        <v>127</v>
      </c>
      <c r="B13" t="s">
        <v>128</v>
      </c>
      <c r="C13" t="s">
        <v>51</v>
      </c>
      <c r="D13" t="s">
        <v>129</v>
      </c>
      <c r="E13" t="s">
        <v>130</v>
      </c>
      <c r="F13" t="s">
        <v>131</v>
      </c>
      <c r="G13" s="2" t="s">
        <v>132</v>
      </c>
      <c r="H13" t="s">
        <v>133</v>
      </c>
      <c r="I13" t="s">
        <v>133</v>
      </c>
      <c r="J13" s="3">
        <f>HYPERLINK(".\.\export_data\inspection_reports\80454_cornwall", ".\export_data\inspection_reports\80454_cornwall")</f>
        <v>0</v>
      </c>
      <c r="K13" t="s">
        <v>134</v>
      </c>
      <c r="L13" t="s">
        <v>135</v>
      </c>
      <c r="M13" t="s">
        <v>136</v>
      </c>
      <c r="N13" t="s">
        <v>137</v>
      </c>
      <c r="O13" t="s">
        <v>9</v>
      </c>
      <c r="P13" t="s">
        <v>9</v>
      </c>
      <c r="Q13" t="s">
        <v>12</v>
      </c>
      <c r="R13" t="s">
        <v>9</v>
      </c>
    </row>
    <row r="14" spans="1:18">
      <c r="A14" t="s">
        <v>138</v>
      </c>
      <c r="B14" t="s">
        <v>139</v>
      </c>
      <c r="C14" t="s">
        <v>140</v>
      </c>
      <c r="D14" t="s">
        <v>141</v>
      </c>
      <c r="E14" t="s">
        <v>142</v>
      </c>
      <c r="F14" t="s">
        <v>143</v>
      </c>
      <c r="G14" s="2" t="s">
        <v>144</v>
      </c>
      <c r="H14" t="s">
        <v>145</v>
      </c>
      <c r="I14" t="s">
        <v>145</v>
      </c>
      <c r="J14" s="3">
        <f>HYPERLINK(".\.\export_data\inspection_reports\80456_coventry", ".\export_data\inspection_reports\80456_coventry")</f>
        <v>0</v>
      </c>
      <c r="K14" t="s">
        <v>146</v>
      </c>
      <c r="L14" t="s">
        <v>9</v>
      </c>
      <c r="M14" t="s">
        <v>9</v>
      </c>
      <c r="N14" t="s">
        <v>147</v>
      </c>
      <c r="O14" t="s">
        <v>148</v>
      </c>
      <c r="P14" t="s">
        <v>149</v>
      </c>
      <c r="Q14" t="s">
        <v>12</v>
      </c>
      <c r="R14" t="s">
        <v>9</v>
      </c>
    </row>
    <row r="15" spans="1:18">
      <c r="A15" t="s">
        <v>150</v>
      </c>
      <c r="B15" t="s">
        <v>151</v>
      </c>
      <c r="C15" t="s">
        <v>152</v>
      </c>
      <c r="D15" t="s">
        <v>153</v>
      </c>
      <c r="E15" t="s">
        <v>154</v>
      </c>
      <c r="F15" t="s">
        <v>155</v>
      </c>
      <c r="G15" s="2" t="s">
        <v>156</v>
      </c>
      <c r="H15" t="s">
        <v>157</v>
      </c>
      <c r="I15" t="s">
        <v>157</v>
      </c>
      <c r="J15" s="3">
        <f>HYPERLINK(".\.\export_data\inspection_reports\80459_derby", ".\export_data\inspection_reports\80459_derby")</f>
        <v>0</v>
      </c>
      <c r="K15" t="s">
        <v>158</v>
      </c>
      <c r="L15" t="s">
        <v>9</v>
      </c>
      <c r="M15" t="s">
        <v>159</v>
      </c>
      <c r="N15" t="s">
        <v>160</v>
      </c>
      <c r="O15" t="s">
        <v>9</v>
      </c>
      <c r="P15" t="s">
        <v>9</v>
      </c>
      <c r="Q15" t="s">
        <v>12</v>
      </c>
      <c r="R15" t="s">
        <v>9</v>
      </c>
    </row>
    <row r="16" spans="1:18">
      <c r="A16" t="s">
        <v>161</v>
      </c>
      <c r="B16" t="s">
        <v>162</v>
      </c>
      <c r="C16" t="s">
        <v>163</v>
      </c>
      <c r="D16" t="s">
        <v>164</v>
      </c>
      <c r="E16" t="s">
        <v>165</v>
      </c>
      <c r="F16" t="s">
        <v>166</v>
      </c>
      <c r="G16" s="2" t="s">
        <v>167</v>
      </c>
      <c r="H16" t="s">
        <v>168</v>
      </c>
      <c r="I16" t="s">
        <v>168</v>
      </c>
      <c r="J16" s="3">
        <f>HYPERLINK(".\.\export_data\inspection_reports\80465_durham", ".\export_data\inspection_reports\80465_durham")</f>
        <v>0</v>
      </c>
      <c r="K16" t="s">
        <v>169</v>
      </c>
      <c r="L16" t="s">
        <v>170</v>
      </c>
      <c r="M16" t="s">
        <v>171</v>
      </c>
      <c r="N16" t="s">
        <v>172</v>
      </c>
      <c r="O16" t="s">
        <v>9</v>
      </c>
      <c r="P16" t="s">
        <v>9</v>
      </c>
      <c r="Q16" t="s">
        <v>12</v>
      </c>
      <c r="R16" t="s">
        <v>9</v>
      </c>
    </row>
    <row r="17" spans="1:18">
      <c r="A17" t="s">
        <v>173</v>
      </c>
      <c r="B17" t="s">
        <v>174</v>
      </c>
      <c r="C17" t="s">
        <v>39</v>
      </c>
      <c r="D17" t="s">
        <v>175</v>
      </c>
      <c r="E17" t="s">
        <v>176</v>
      </c>
      <c r="F17" t="s">
        <v>177</v>
      </c>
      <c r="G17" s="2" t="s">
        <v>178</v>
      </c>
      <c r="H17" t="s">
        <v>179</v>
      </c>
      <c r="I17" t="s">
        <v>179</v>
      </c>
      <c r="J17" s="3">
        <f>HYPERLINK(".\.\export_data\inspection_reports\80467_east sussex", ".\export_data\inspection_reports\80467_east sussex")</f>
        <v>0</v>
      </c>
      <c r="K17" t="s">
        <v>180</v>
      </c>
      <c r="L17" t="s">
        <v>9</v>
      </c>
      <c r="M17" t="s">
        <v>181</v>
      </c>
      <c r="N17" t="s">
        <v>182</v>
      </c>
      <c r="O17" t="s">
        <v>9</v>
      </c>
      <c r="P17" t="s">
        <v>9</v>
      </c>
      <c r="Q17" t="s">
        <v>60</v>
      </c>
      <c r="R17" t="s">
        <v>183</v>
      </c>
    </row>
    <row r="18" spans="1:18">
      <c r="A18" t="s">
        <v>184</v>
      </c>
      <c r="B18" t="s">
        <v>185</v>
      </c>
      <c r="C18" t="s">
        <v>51</v>
      </c>
      <c r="D18" t="s">
        <v>186</v>
      </c>
      <c r="E18" t="s">
        <v>187</v>
      </c>
      <c r="F18" t="s">
        <v>188</v>
      </c>
      <c r="G18" s="2" t="s">
        <v>189</v>
      </c>
      <c r="H18" t="s">
        <v>190</v>
      </c>
      <c r="I18" t="s">
        <v>190</v>
      </c>
      <c r="J18" s="3">
        <f>HYPERLINK(".\.\export_data\inspection_reports\80470_gloucestershire", ".\export_data\inspection_reports\80470_gloucestershire")</f>
        <v>0</v>
      </c>
      <c r="K18" t="s">
        <v>191</v>
      </c>
      <c r="L18" t="s">
        <v>9</v>
      </c>
      <c r="M18" t="s">
        <v>9</v>
      </c>
      <c r="N18" t="s">
        <v>192</v>
      </c>
      <c r="O18" t="s">
        <v>193</v>
      </c>
      <c r="P18" t="s">
        <v>194</v>
      </c>
      <c r="Q18" t="s">
        <v>12</v>
      </c>
      <c r="R18" t="s">
        <v>9</v>
      </c>
    </row>
    <row r="19" spans="1:18">
      <c r="A19" t="s">
        <v>195</v>
      </c>
      <c r="B19" t="s">
        <v>196</v>
      </c>
      <c r="C19" t="s">
        <v>27</v>
      </c>
      <c r="D19" t="s">
        <v>197</v>
      </c>
      <c r="E19" t="s">
        <v>198</v>
      </c>
      <c r="F19" t="s">
        <v>199</v>
      </c>
      <c r="G19" s="2" t="s">
        <v>200</v>
      </c>
      <c r="H19" t="s">
        <v>201</v>
      </c>
      <c r="I19" t="s">
        <v>201</v>
      </c>
      <c r="J19" s="3">
        <f>HYPERLINK(".\.\export_data\inspection_reports\80471_halton", ".\export_data\inspection_reports\80471_halton")</f>
        <v>0</v>
      </c>
      <c r="K19" t="s">
        <v>202</v>
      </c>
      <c r="L19" t="s">
        <v>9</v>
      </c>
      <c r="M19" t="s">
        <v>203</v>
      </c>
      <c r="N19" t="s">
        <v>204</v>
      </c>
      <c r="O19" t="s">
        <v>9</v>
      </c>
      <c r="P19" t="s">
        <v>9</v>
      </c>
      <c r="Q19" t="s">
        <v>60</v>
      </c>
      <c r="R19" t="s">
        <v>205</v>
      </c>
    </row>
    <row r="20" spans="1:18">
      <c r="A20" t="s">
        <v>206</v>
      </c>
      <c r="B20" t="s">
        <v>207</v>
      </c>
      <c r="C20" t="s">
        <v>39</v>
      </c>
      <c r="D20" t="s">
        <v>208</v>
      </c>
      <c r="E20" t="s">
        <v>209</v>
      </c>
      <c r="F20" t="s">
        <v>210</v>
      </c>
      <c r="G20" s="2" t="s">
        <v>211</v>
      </c>
      <c r="H20" t="s">
        <v>212</v>
      </c>
      <c r="I20" t="s">
        <v>213</v>
      </c>
      <c r="J20" s="3">
        <f>HYPERLINK(".\.\export_data\inspection_reports\80472_hampshire", ".\export_data\inspection_reports\80472_hampshire")</f>
        <v>0</v>
      </c>
      <c r="K20" t="s">
        <v>214</v>
      </c>
      <c r="L20" t="s">
        <v>9</v>
      </c>
      <c r="M20" t="s">
        <v>215</v>
      </c>
      <c r="N20" t="s">
        <v>216</v>
      </c>
      <c r="O20" t="s">
        <v>9</v>
      </c>
      <c r="P20" t="s">
        <v>9</v>
      </c>
      <c r="Q20" t="s">
        <v>60</v>
      </c>
      <c r="R20" t="s">
        <v>217</v>
      </c>
    </row>
    <row r="21" spans="1:18">
      <c r="A21" t="s">
        <v>218</v>
      </c>
      <c r="B21" t="s">
        <v>219</v>
      </c>
      <c r="C21" t="s">
        <v>2</v>
      </c>
      <c r="D21" t="s">
        <v>220</v>
      </c>
      <c r="E21" t="s">
        <v>221</v>
      </c>
      <c r="F21" t="s">
        <v>222</v>
      </c>
      <c r="G21" s="2" t="s">
        <v>223</v>
      </c>
      <c r="H21" t="s">
        <v>224</v>
      </c>
      <c r="I21" t="s">
        <v>224</v>
      </c>
      <c r="J21" s="3">
        <f>HYPERLINK(".\.\export_data\inspection_reports\80478_kirklees", ".\export_data\inspection_reports\80478_kirklees")</f>
        <v>0</v>
      </c>
      <c r="K21" t="s">
        <v>225</v>
      </c>
      <c r="L21" t="s">
        <v>9</v>
      </c>
      <c r="M21" t="s">
        <v>9</v>
      </c>
      <c r="N21" t="s">
        <v>9</v>
      </c>
      <c r="O21" t="s">
        <v>226</v>
      </c>
      <c r="P21" t="s">
        <v>227</v>
      </c>
      <c r="Q21" t="s">
        <v>12</v>
      </c>
      <c r="R21" t="s">
        <v>9</v>
      </c>
    </row>
    <row r="22" spans="1:18">
      <c r="A22" t="s">
        <v>228</v>
      </c>
      <c r="B22" t="s">
        <v>229</v>
      </c>
      <c r="C22" t="s">
        <v>27</v>
      </c>
      <c r="D22" t="s">
        <v>230</v>
      </c>
      <c r="E22" t="s">
        <v>231</v>
      </c>
      <c r="F22" t="s">
        <v>232</v>
      </c>
      <c r="G22" s="2" t="s">
        <v>233</v>
      </c>
      <c r="H22" t="s">
        <v>234</v>
      </c>
      <c r="I22" t="s">
        <v>234</v>
      </c>
      <c r="J22" s="3">
        <f>HYPERLINK(".\.\export_data\inspection_reports\80480_lancashire", ".\export_data\inspection_reports\80480_lancashire")</f>
        <v>0</v>
      </c>
      <c r="K22" t="s">
        <v>235</v>
      </c>
      <c r="L22" t="s">
        <v>9</v>
      </c>
      <c r="M22" t="s">
        <v>9</v>
      </c>
      <c r="N22" t="s">
        <v>236</v>
      </c>
      <c r="O22" t="s">
        <v>237</v>
      </c>
      <c r="P22" t="s">
        <v>238</v>
      </c>
      <c r="Q22" t="s">
        <v>12</v>
      </c>
      <c r="R22" t="s">
        <v>9</v>
      </c>
    </row>
    <row r="23" spans="1:18">
      <c r="A23" t="s">
        <v>239</v>
      </c>
      <c r="B23" t="s">
        <v>240</v>
      </c>
      <c r="C23" t="s">
        <v>2</v>
      </c>
      <c r="D23" t="s">
        <v>241</v>
      </c>
      <c r="E23" t="s">
        <v>242</v>
      </c>
      <c r="F23" t="s">
        <v>243</v>
      </c>
      <c r="G23" s="2" t="s">
        <v>244</v>
      </c>
      <c r="H23" t="s">
        <v>234</v>
      </c>
      <c r="I23" t="s">
        <v>234</v>
      </c>
      <c r="J23" s="3">
        <f>HYPERLINK(".\.\export_data\inspection_reports\80481_leeds", ".\export_data\inspection_reports\80481_leeds")</f>
        <v>0</v>
      </c>
      <c r="K23" t="s">
        <v>245</v>
      </c>
      <c r="L23" t="s">
        <v>9</v>
      </c>
      <c r="M23" t="s">
        <v>9</v>
      </c>
      <c r="N23" t="s">
        <v>246</v>
      </c>
      <c r="O23" t="s">
        <v>247</v>
      </c>
      <c r="P23" t="s">
        <v>248</v>
      </c>
      <c r="Q23" t="s">
        <v>12</v>
      </c>
      <c r="R23" t="s">
        <v>9</v>
      </c>
    </row>
    <row r="24" spans="1:18">
      <c r="A24" t="s">
        <v>249</v>
      </c>
      <c r="B24" t="s">
        <v>250</v>
      </c>
      <c r="C24" t="s">
        <v>152</v>
      </c>
      <c r="D24" t="s">
        <v>251</v>
      </c>
      <c r="E24" t="s">
        <v>252</v>
      </c>
      <c r="F24" t="s">
        <v>253</v>
      </c>
      <c r="G24" s="2" t="s">
        <v>254</v>
      </c>
      <c r="H24" t="s">
        <v>255</v>
      </c>
      <c r="I24" t="s">
        <v>256</v>
      </c>
      <c r="J24" s="3">
        <f>HYPERLINK(".\.\export_data\inspection_reports\80484_lincolnshire", ".\export_data\inspection_reports\80484_lincolnshire")</f>
        <v>0</v>
      </c>
      <c r="K24" t="s">
        <v>257</v>
      </c>
      <c r="L24" t="s">
        <v>9</v>
      </c>
      <c r="M24" t="s">
        <v>258</v>
      </c>
      <c r="N24" t="s">
        <v>259</v>
      </c>
      <c r="O24" t="s">
        <v>9</v>
      </c>
      <c r="P24" t="s">
        <v>9</v>
      </c>
      <c r="Q24" t="s">
        <v>60</v>
      </c>
      <c r="R24" t="s">
        <v>260</v>
      </c>
    </row>
    <row r="25" spans="1:18">
      <c r="A25" t="s">
        <v>261</v>
      </c>
      <c r="B25" t="s">
        <v>262</v>
      </c>
      <c r="C25" t="s">
        <v>27</v>
      </c>
      <c r="D25" t="s">
        <v>263</v>
      </c>
      <c r="E25" t="s">
        <v>264</v>
      </c>
      <c r="F25" t="s">
        <v>265</v>
      </c>
      <c r="G25" s="2" t="s">
        <v>266</v>
      </c>
      <c r="H25" t="s">
        <v>267</v>
      </c>
      <c r="I25" t="s">
        <v>268</v>
      </c>
      <c r="J25" s="3">
        <f>HYPERLINK(".\.\export_data\inspection_reports\80485_liverpool", ".\export_data\inspection_reports\80485_liverpool")</f>
        <v>0</v>
      </c>
      <c r="K25" t="s">
        <v>269</v>
      </c>
      <c r="L25" t="s">
        <v>270</v>
      </c>
      <c r="M25" t="s">
        <v>271</v>
      </c>
      <c r="N25" t="s">
        <v>272</v>
      </c>
      <c r="O25" t="s">
        <v>9</v>
      </c>
      <c r="P25" t="s">
        <v>9</v>
      </c>
      <c r="Q25" t="s">
        <v>273</v>
      </c>
      <c r="R25" t="s">
        <v>274</v>
      </c>
    </row>
    <row r="26" spans="1:18">
      <c r="A26" t="s">
        <v>275</v>
      </c>
      <c r="B26" t="s">
        <v>276</v>
      </c>
      <c r="C26" t="s">
        <v>277</v>
      </c>
      <c r="D26" t="s">
        <v>278</v>
      </c>
      <c r="E26" t="s">
        <v>279</v>
      </c>
      <c r="F26" t="s">
        <v>280</v>
      </c>
      <c r="G26" s="2" t="s">
        <v>281</v>
      </c>
      <c r="H26" t="s">
        <v>282</v>
      </c>
      <c r="I26" t="s">
        <v>282</v>
      </c>
      <c r="J26" s="3">
        <f>HYPERLINK(".\.\export_data\inspection_reports\80488_bexley", ".\export_data\inspection_reports\80488_bexley")</f>
        <v>0</v>
      </c>
      <c r="K26" t="s">
        <v>283</v>
      </c>
      <c r="L26" t="s">
        <v>9</v>
      </c>
      <c r="M26" t="s">
        <v>284</v>
      </c>
      <c r="N26" t="s">
        <v>285</v>
      </c>
      <c r="O26" t="s">
        <v>9</v>
      </c>
      <c r="P26" t="s">
        <v>9</v>
      </c>
      <c r="Q26" t="s">
        <v>60</v>
      </c>
      <c r="R26" t="s">
        <v>286</v>
      </c>
    </row>
    <row r="27" spans="1:18">
      <c r="A27" t="s">
        <v>287</v>
      </c>
      <c r="B27" t="s">
        <v>288</v>
      </c>
      <c r="C27" t="s">
        <v>277</v>
      </c>
      <c r="D27" t="s">
        <v>289</v>
      </c>
      <c r="E27" t="s">
        <v>290</v>
      </c>
      <c r="F27" t="s">
        <v>291</v>
      </c>
      <c r="G27" s="2" t="s">
        <v>292</v>
      </c>
      <c r="H27" t="s">
        <v>293</v>
      </c>
      <c r="I27" t="s">
        <v>293</v>
      </c>
      <c r="J27" s="3">
        <f>HYPERLINK(".\.\export_data\inspection_reports\80492_croydon", ".\export_data\inspection_reports\80492_croydon")</f>
        <v>0</v>
      </c>
      <c r="K27" t="s">
        <v>294</v>
      </c>
      <c r="L27" t="s">
        <v>9</v>
      </c>
      <c r="M27" t="s">
        <v>295</v>
      </c>
      <c r="N27" t="s">
        <v>296</v>
      </c>
      <c r="O27" t="s">
        <v>9</v>
      </c>
      <c r="P27" t="s">
        <v>9</v>
      </c>
      <c r="Q27" t="s">
        <v>60</v>
      </c>
      <c r="R27" t="s">
        <v>297</v>
      </c>
    </row>
    <row r="28" spans="1:18">
      <c r="A28" t="s">
        <v>298</v>
      </c>
      <c r="B28" t="s">
        <v>299</v>
      </c>
      <c r="C28" t="s">
        <v>277</v>
      </c>
      <c r="D28" t="s">
        <v>300</v>
      </c>
      <c r="E28" t="s">
        <v>301</v>
      </c>
      <c r="F28" t="s">
        <v>302</v>
      </c>
      <c r="G28" s="2" t="s">
        <v>303</v>
      </c>
      <c r="H28" t="s">
        <v>304</v>
      </c>
      <c r="I28" t="s">
        <v>304</v>
      </c>
      <c r="J28" s="3">
        <f>HYPERLINK(".\.\export_data\inspection_reports\80495_greenwich", ".\export_data\inspection_reports\80495_greenwich")</f>
        <v>0</v>
      </c>
      <c r="K28" t="s">
        <v>305</v>
      </c>
      <c r="L28" t="s">
        <v>9</v>
      </c>
      <c r="M28" t="s">
        <v>306</v>
      </c>
      <c r="N28" t="s">
        <v>307</v>
      </c>
      <c r="O28" t="s">
        <v>9</v>
      </c>
      <c r="P28" t="s">
        <v>9</v>
      </c>
      <c r="Q28" t="s">
        <v>60</v>
      </c>
      <c r="R28" t="s">
        <v>308</v>
      </c>
    </row>
    <row r="29" spans="1:18">
      <c r="A29" t="s">
        <v>309</v>
      </c>
      <c r="B29" t="s">
        <v>310</v>
      </c>
      <c r="C29" t="s">
        <v>277</v>
      </c>
      <c r="D29" t="s">
        <v>311</v>
      </c>
      <c r="E29" t="s">
        <v>312</v>
      </c>
      <c r="F29" t="s">
        <v>313</v>
      </c>
      <c r="G29" s="2" t="s">
        <v>314</v>
      </c>
      <c r="H29" t="s">
        <v>315</v>
      </c>
      <c r="I29" t="s">
        <v>315</v>
      </c>
      <c r="J29" s="3">
        <f>HYPERLINK(".\.\export_data\inspection_reports\80498_haringey", ".\export_data\inspection_reports\80498_haringey")</f>
        <v>0</v>
      </c>
      <c r="K29" t="s">
        <v>316</v>
      </c>
      <c r="L29" t="s">
        <v>9</v>
      </c>
      <c r="M29" t="s">
        <v>317</v>
      </c>
      <c r="N29" t="s">
        <v>318</v>
      </c>
      <c r="O29" t="s">
        <v>9</v>
      </c>
      <c r="P29" t="s">
        <v>9</v>
      </c>
      <c r="Q29" t="s">
        <v>60</v>
      </c>
      <c r="R29" t="s">
        <v>319</v>
      </c>
    </row>
    <row r="30" spans="1:18">
      <c r="A30" t="s">
        <v>320</v>
      </c>
      <c r="B30" t="s">
        <v>321</v>
      </c>
      <c r="C30" t="s">
        <v>277</v>
      </c>
      <c r="D30" t="s">
        <v>322</v>
      </c>
      <c r="E30" t="s">
        <v>323</v>
      </c>
      <c r="F30" t="s">
        <v>324</v>
      </c>
      <c r="G30" s="2" t="s">
        <v>325</v>
      </c>
      <c r="H30" t="s">
        <v>326</v>
      </c>
      <c r="I30" t="s">
        <v>326</v>
      </c>
      <c r="J30" s="3">
        <f>HYPERLINK(".\.\export_data\inspection_reports\80499_harrow", ".\export_data\inspection_reports\80499_harrow")</f>
        <v>0</v>
      </c>
      <c r="K30" t="s">
        <v>327</v>
      </c>
      <c r="L30" t="s">
        <v>9</v>
      </c>
      <c r="M30" t="s">
        <v>9</v>
      </c>
      <c r="N30" t="s">
        <v>328</v>
      </c>
      <c r="O30" t="s">
        <v>329</v>
      </c>
      <c r="P30" t="s">
        <v>330</v>
      </c>
      <c r="Q30" t="s">
        <v>12</v>
      </c>
      <c r="R30" t="s">
        <v>9</v>
      </c>
    </row>
    <row r="31" spans="1:18">
      <c r="A31" t="s">
        <v>331</v>
      </c>
      <c r="B31" t="s">
        <v>332</v>
      </c>
      <c r="C31" t="s">
        <v>277</v>
      </c>
      <c r="D31" t="s">
        <v>333</v>
      </c>
      <c r="E31" t="s">
        <v>334</v>
      </c>
      <c r="F31" t="s">
        <v>335</v>
      </c>
      <c r="G31" s="2" t="s">
        <v>336</v>
      </c>
      <c r="H31" t="s">
        <v>337</v>
      </c>
      <c r="I31" t="s">
        <v>337</v>
      </c>
      <c r="J31" s="3">
        <f>HYPERLINK(".\.\export_data\inspection_reports\80503_hounslow", ".\export_data\inspection_reports\80503_hounslow")</f>
        <v>0</v>
      </c>
      <c r="K31" t="s">
        <v>338</v>
      </c>
      <c r="L31" t="s">
        <v>9</v>
      </c>
      <c r="M31" t="s">
        <v>339</v>
      </c>
      <c r="N31" t="s">
        <v>340</v>
      </c>
      <c r="O31" t="s">
        <v>9</v>
      </c>
      <c r="P31" t="s">
        <v>9</v>
      </c>
      <c r="Q31" t="s">
        <v>60</v>
      </c>
      <c r="R31" t="s">
        <v>341</v>
      </c>
    </row>
    <row r="32" spans="1:18">
      <c r="A32" t="s">
        <v>342</v>
      </c>
      <c r="B32" t="s">
        <v>343</v>
      </c>
      <c r="C32" t="s">
        <v>277</v>
      </c>
      <c r="D32" t="s">
        <v>344</v>
      </c>
      <c r="E32" t="s">
        <v>345</v>
      </c>
      <c r="F32" t="s">
        <v>346</v>
      </c>
      <c r="G32" s="2" t="s">
        <v>347</v>
      </c>
      <c r="H32" t="s">
        <v>348</v>
      </c>
      <c r="I32" t="s">
        <v>348</v>
      </c>
      <c r="J32" s="3">
        <f>HYPERLINK(".\.\export_data\inspection_reports\80505_islington", ".\export_data\inspection_reports\80505_islington")</f>
        <v>0</v>
      </c>
      <c r="K32" t="s">
        <v>349</v>
      </c>
      <c r="L32" t="s">
        <v>9</v>
      </c>
      <c r="M32" t="s">
        <v>350</v>
      </c>
      <c r="N32" t="s">
        <v>351</v>
      </c>
      <c r="O32" t="s">
        <v>9</v>
      </c>
      <c r="P32" t="s">
        <v>9</v>
      </c>
      <c r="Q32" t="s">
        <v>12</v>
      </c>
      <c r="R32" t="s">
        <v>9</v>
      </c>
    </row>
    <row r="33" spans="1:18">
      <c r="A33" t="s">
        <v>352</v>
      </c>
      <c r="B33" t="s">
        <v>353</v>
      </c>
      <c r="C33" t="s">
        <v>277</v>
      </c>
      <c r="D33" t="s">
        <v>354</v>
      </c>
      <c r="E33" t="s">
        <v>355</v>
      </c>
      <c r="F33" t="s">
        <v>356</v>
      </c>
      <c r="G33" s="2" t="s">
        <v>357</v>
      </c>
      <c r="H33" t="s">
        <v>358</v>
      </c>
      <c r="I33" t="s">
        <v>358</v>
      </c>
      <c r="J33" s="3">
        <f>HYPERLINK(".\.\export_data\inspection_reports\80508_lewisham", ".\export_data\inspection_reports\80508_lewisham")</f>
        <v>0</v>
      </c>
      <c r="K33" t="s">
        <v>359</v>
      </c>
      <c r="L33" t="s">
        <v>9</v>
      </c>
      <c r="M33" t="s">
        <v>9</v>
      </c>
      <c r="N33" t="s">
        <v>360</v>
      </c>
      <c r="O33" t="s">
        <v>361</v>
      </c>
      <c r="P33" t="s">
        <v>362</v>
      </c>
      <c r="Q33" t="s">
        <v>12</v>
      </c>
      <c r="R33" t="s">
        <v>9</v>
      </c>
    </row>
    <row r="34" spans="1:18">
      <c r="A34" t="s">
        <v>363</v>
      </c>
      <c r="B34" t="s">
        <v>364</v>
      </c>
      <c r="C34" t="s">
        <v>277</v>
      </c>
      <c r="D34" t="s">
        <v>365</v>
      </c>
      <c r="E34" t="s">
        <v>366</v>
      </c>
      <c r="F34" t="s">
        <v>367</v>
      </c>
      <c r="G34" s="2" t="s">
        <v>368</v>
      </c>
      <c r="H34" t="s">
        <v>369</v>
      </c>
      <c r="I34" t="s">
        <v>369</v>
      </c>
      <c r="J34" s="3">
        <f>HYPERLINK(".\.\export_data\inspection_reports\80510_merton", ".\export_data\inspection_reports\80510_merton")</f>
        <v>0</v>
      </c>
      <c r="K34" t="s">
        <v>370</v>
      </c>
      <c r="L34" t="s">
        <v>9</v>
      </c>
      <c r="M34" t="s">
        <v>9</v>
      </c>
      <c r="N34" t="s">
        <v>371</v>
      </c>
      <c r="O34" t="s">
        <v>372</v>
      </c>
      <c r="P34" t="s">
        <v>373</v>
      </c>
      <c r="Q34" t="s">
        <v>12</v>
      </c>
      <c r="R34" t="s">
        <v>9</v>
      </c>
    </row>
    <row r="35" spans="1:18">
      <c r="A35" t="s">
        <v>374</v>
      </c>
      <c r="B35" t="s">
        <v>375</v>
      </c>
      <c r="C35" t="s">
        <v>277</v>
      </c>
      <c r="D35" t="s">
        <v>376</v>
      </c>
      <c r="E35" t="s">
        <v>377</v>
      </c>
      <c r="F35" t="s">
        <v>378</v>
      </c>
      <c r="G35" s="2" t="s">
        <v>379</v>
      </c>
      <c r="H35" t="s">
        <v>380</v>
      </c>
      <c r="I35" t="s">
        <v>380</v>
      </c>
      <c r="J35" s="3">
        <f>HYPERLINK(".\.\export_data\inspection_reports\80513_richmond upon thames", ".\export_data\inspection_reports\80513_richmond upon thames")</f>
        <v>0</v>
      </c>
      <c r="K35" t="s">
        <v>381</v>
      </c>
      <c r="L35" t="s">
        <v>9</v>
      </c>
      <c r="M35" t="s">
        <v>9</v>
      </c>
      <c r="N35" t="s">
        <v>382</v>
      </c>
      <c r="O35" t="s">
        <v>383</v>
      </c>
      <c r="P35" t="s">
        <v>384</v>
      </c>
      <c r="Q35" t="s">
        <v>12</v>
      </c>
      <c r="R35" t="s">
        <v>9</v>
      </c>
    </row>
    <row r="36" spans="1:18">
      <c r="A36" t="s">
        <v>385</v>
      </c>
      <c r="B36" t="s">
        <v>386</v>
      </c>
      <c r="C36" t="s">
        <v>277</v>
      </c>
      <c r="D36" t="s">
        <v>387</v>
      </c>
      <c r="E36" t="s">
        <v>388</v>
      </c>
      <c r="F36" t="s">
        <v>389</v>
      </c>
      <c r="G36" s="2" t="s">
        <v>390</v>
      </c>
      <c r="H36" t="s">
        <v>391</v>
      </c>
      <c r="I36" t="s">
        <v>391</v>
      </c>
      <c r="J36" s="3">
        <f>HYPERLINK(".\.\export_data\inspection_reports\80515_sutton", ".\export_data\inspection_reports\80515_sutton")</f>
        <v>0</v>
      </c>
      <c r="K36" t="s">
        <v>392</v>
      </c>
      <c r="L36" t="s">
        <v>9</v>
      </c>
      <c r="M36" t="s">
        <v>9</v>
      </c>
      <c r="N36" t="s">
        <v>393</v>
      </c>
      <c r="O36" t="s">
        <v>394</v>
      </c>
      <c r="P36" t="s">
        <v>395</v>
      </c>
      <c r="Q36" t="s">
        <v>12</v>
      </c>
      <c r="R36" t="s">
        <v>9</v>
      </c>
    </row>
    <row r="37" spans="1:18">
      <c r="A37" t="s">
        <v>396</v>
      </c>
      <c r="B37" t="s">
        <v>397</v>
      </c>
      <c r="C37" t="s">
        <v>27</v>
      </c>
      <c r="D37" t="s">
        <v>398</v>
      </c>
      <c r="E37" t="s">
        <v>399</v>
      </c>
      <c r="F37" t="s">
        <v>400</v>
      </c>
      <c r="G37" s="2" t="s">
        <v>401</v>
      </c>
      <c r="H37" t="s">
        <v>402</v>
      </c>
      <c r="I37" t="s">
        <v>402</v>
      </c>
      <c r="J37" s="3">
        <f>HYPERLINK(".\.\export_data\inspection_reports\80521_manchester", ".\export_data\inspection_reports\80521_manchester")</f>
        <v>0</v>
      </c>
      <c r="K37" t="s">
        <v>403</v>
      </c>
      <c r="L37" t="s">
        <v>9</v>
      </c>
      <c r="M37" t="s">
        <v>9</v>
      </c>
      <c r="N37" t="s">
        <v>404</v>
      </c>
      <c r="O37" t="s">
        <v>405</v>
      </c>
      <c r="P37" t="s">
        <v>406</v>
      </c>
      <c r="Q37" t="s">
        <v>12</v>
      </c>
      <c r="R37" t="s">
        <v>9</v>
      </c>
    </row>
    <row r="38" spans="1:18">
      <c r="A38" t="s">
        <v>407</v>
      </c>
      <c r="B38" t="s">
        <v>408</v>
      </c>
      <c r="C38" t="s">
        <v>409</v>
      </c>
      <c r="D38" t="s">
        <v>410</v>
      </c>
      <c r="E38" t="s">
        <v>411</v>
      </c>
      <c r="F38" t="s">
        <v>412</v>
      </c>
      <c r="G38" s="2" t="s">
        <v>413</v>
      </c>
      <c r="H38" t="s">
        <v>414</v>
      </c>
      <c r="I38" t="s">
        <v>414</v>
      </c>
      <c r="J38" s="3">
        <f>HYPERLINK(".\.\export_data\inspection_reports\80522_medway", ".\export_data\inspection_reports\80522_medway")</f>
        <v>0</v>
      </c>
      <c r="K38" t="s">
        <v>415</v>
      </c>
      <c r="L38" t="s">
        <v>9</v>
      </c>
      <c r="M38" t="s">
        <v>416</v>
      </c>
      <c r="N38" t="s">
        <v>417</v>
      </c>
      <c r="O38" t="s">
        <v>9</v>
      </c>
      <c r="P38" t="s">
        <v>9</v>
      </c>
      <c r="Q38" t="s">
        <v>418</v>
      </c>
      <c r="R38" t="s">
        <v>419</v>
      </c>
    </row>
    <row r="39" spans="1:18">
      <c r="A39" t="s">
        <v>420</v>
      </c>
      <c r="B39" t="s">
        <v>421</v>
      </c>
      <c r="C39" t="s">
        <v>39</v>
      </c>
      <c r="D39" t="s">
        <v>422</v>
      </c>
      <c r="E39" t="s">
        <v>423</v>
      </c>
      <c r="F39" t="s">
        <v>424</v>
      </c>
      <c r="G39" s="2" t="s">
        <v>425</v>
      </c>
      <c r="H39" t="s">
        <v>426</v>
      </c>
      <c r="I39" t="s">
        <v>426</v>
      </c>
      <c r="J39" s="3">
        <f>HYPERLINK(".\.\export_data\inspection_reports\80524_milton keynes", ".\export_data\inspection_reports\80524_milton keynes")</f>
        <v>0</v>
      </c>
      <c r="K39" t="s">
        <v>427</v>
      </c>
      <c r="L39" t="s">
        <v>9</v>
      </c>
      <c r="M39" t="s">
        <v>428</v>
      </c>
      <c r="N39" t="s">
        <v>429</v>
      </c>
      <c r="O39" t="s">
        <v>9</v>
      </c>
      <c r="P39" t="s">
        <v>9</v>
      </c>
      <c r="Q39" t="s">
        <v>60</v>
      </c>
      <c r="R39" t="s">
        <v>430</v>
      </c>
    </row>
    <row r="40" spans="1:18">
      <c r="A40" t="s">
        <v>431</v>
      </c>
      <c r="B40" t="s">
        <v>432</v>
      </c>
      <c r="C40" t="s">
        <v>163</v>
      </c>
      <c r="D40" t="s">
        <v>433</v>
      </c>
      <c r="E40" t="s">
        <v>434</v>
      </c>
      <c r="F40" t="s">
        <v>435</v>
      </c>
      <c r="G40" s="2" t="s">
        <v>436</v>
      </c>
      <c r="H40" t="s">
        <v>437</v>
      </c>
      <c r="I40" t="s">
        <v>437</v>
      </c>
      <c r="J40" s="3">
        <f>HYPERLINK(".\.\export_data\inspection_reports\80532_northumberland", ".\export_data\inspection_reports\80532_northumberland")</f>
        <v>0</v>
      </c>
      <c r="K40" t="s">
        <v>438</v>
      </c>
      <c r="L40" t="s">
        <v>9</v>
      </c>
      <c r="M40" t="s">
        <v>439</v>
      </c>
      <c r="N40" t="s">
        <v>440</v>
      </c>
      <c r="O40" t="s">
        <v>9</v>
      </c>
      <c r="P40" t="s">
        <v>9</v>
      </c>
      <c r="Q40" t="s">
        <v>60</v>
      </c>
      <c r="R40" t="s">
        <v>441</v>
      </c>
    </row>
    <row r="41" spans="1:18">
      <c r="A41" t="s">
        <v>442</v>
      </c>
      <c r="B41" t="s">
        <v>443</v>
      </c>
      <c r="C41" t="s">
        <v>39</v>
      </c>
      <c r="D41" t="s">
        <v>444</v>
      </c>
      <c r="E41" t="s">
        <v>445</v>
      </c>
      <c r="F41" t="s">
        <v>446</v>
      </c>
      <c r="G41" s="2" t="s">
        <v>447</v>
      </c>
      <c r="H41" t="s">
        <v>79</v>
      </c>
      <c r="I41" t="s">
        <v>79</v>
      </c>
      <c r="J41" s="3">
        <f>HYPERLINK(".\.\export_data\inspection_reports\80536_oxfordshire", ".\export_data\inspection_reports\80536_oxfordshire")</f>
        <v>0</v>
      </c>
      <c r="K41" t="s">
        <v>448</v>
      </c>
      <c r="L41" t="s">
        <v>9</v>
      </c>
      <c r="M41" t="s">
        <v>449</v>
      </c>
      <c r="N41" t="s">
        <v>450</v>
      </c>
      <c r="O41" t="s">
        <v>9</v>
      </c>
      <c r="P41" t="s">
        <v>9</v>
      </c>
      <c r="Q41" t="s">
        <v>60</v>
      </c>
      <c r="R41" t="s">
        <v>451</v>
      </c>
    </row>
    <row r="42" spans="1:18">
      <c r="A42" t="s">
        <v>452</v>
      </c>
      <c r="B42" t="s">
        <v>453</v>
      </c>
      <c r="C42" t="s">
        <v>15</v>
      </c>
      <c r="D42" t="s">
        <v>454</v>
      </c>
      <c r="E42" t="s">
        <v>455</v>
      </c>
      <c r="F42" t="s">
        <v>456</v>
      </c>
      <c r="G42" s="2" t="s">
        <v>457</v>
      </c>
      <c r="H42" t="s">
        <v>458</v>
      </c>
      <c r="I42" t="s">
        <v>459</v>
      </c>
      <c r="J42" s="3">
        <f>HYPERLINK(".\.\export_data\inspection_reports\80537_peterborough", ".\export_data\inspection_reports\80537_peterborough")</f>
        <v>0</v>
      </c>
      <c r="K42" t="s">
        <v>460</v>
      </c>
      <c r="L42" t="s">
        <v>9</v>
      </c>
      <c r="M42" t="s">
        <v>461</v>
      </c>
      <c r="N42" t="s">
        <v>462</v>
      </c>
      <c r="O42" t="s">
        <v>9</v>
      </c>
      <c r="P42" t="s">
        <v>9</v>
      </c>
      <c r="Q42" t="s">
        <v>60</v>
      </c>
      <c r="R42" t="s">
        <v>463</v>
      </c>
    </row>
    <row r="43" spans="1:18">
      <c r="A43" t="s">
        <v>464</v>
      </c>
      <c r="B43" t="s">
        <v>465</v>
      </c>
      <c r="C43" t="s">
        <v>51</v>
      </c>
      <c r="D43" t="s">
        <v>466</v>
      </c>
      <c r="E43" t="s">
        <v>467</v>
      </c>
      <c r="F43" t="s">
        <v>468</v>
      </c>
      <c r="G43" s="2" t="s">
        <v>469</v>
      </c>
      <c r="H43" t="s">
        <v>470</v>
      </c>
      <c r="I43" t="s">
        <v>470</v>
      </c>
      <c r="J43" s="3">
        <f>HYPERLINK(".\.\export_data\inspection_reports\80538_plymouth", ".\export_data\inspection_reports\80538_plymouth")</f>
        <v>0</v>
      </c>
      <c r="K43" t="s">
        <v>471</v>
      </c>
      <c r="L43" t="s">
        <v>9</v>
      </c>
      <c r="M43" t="s">
        <v>472</v>
      </c>
      <c r="N43" t="s">
        <v>473</v>
      </c>
      <c r="O43" t="s">
        <v>9</v>
      </c>
      <c r="P43" t="s">
        <v>9</v>
      </c>
      <c r="Q43" t="s">
        <v>474</v>
      </c>
      <c r="R43" t="s">
        <v>475</v>
      </c>
    </row>
    <row r="44" spans="1:18">
      <c r="A44" t="s">
        <v>476</v>
      </c>
      <c r="B44" t="s">
        <v>477</v>
      </c>
      <c r="C44" t="s">
        <v>39</v>
      </c>
      <c r="D44" t="s">
        <v>478</v>
      </c>
      <c r="E44" t="s">
        <v>479</v>
      </c>
      <c r="F44" t="s">
        <v>480</v>
      </c>
      <c r="G44" s="2" t="s">
        <v>481</v>
      </c>
      <c r="H44" t="s">
        <v>482</v>
      </c>
      <c r="I44" t="s">
        <v>482</v>
      </c>
      <c r="J44" s="3">
        <f>HYPERLINK(".\.\export_data\inspection_reports\80539_portsmouth", ".\export_data\inspection_reports\80539_portsmouth")</f>
        <v>0</v>
      </c>
      <c r="K44" t="s">
        <v>483</v>
      </c>
      <c r="L44" t="s">
        <v>9</v>
      </c>
      <c r="M44" t="s">
        <v>484</v>
      </c>
      <c r="N44" t="s">
        <v>485</v>
      </c>
      <c r="O44" t="s">
        <v>9</v>
      </c>
      <c r="P44" t="s">
        <v>9</v>
      </c>
      <c r="Q44" t="s">
        <v>60</v>
      </c>
      <c r="R44" t="s">
        <v>486</v>
      </c>
    </row>
    <row r="45" spans="1:18">
      <c r="A45" t="s">
        <v>487</v>
      </c>
      <c r="B45" t="s">
        <v>488</v>
      </c>
      <c r="C45" t="s">
        <v>27</v>
      </c>
      <c r="D45" t="s">
        <v>489</v>
      </c>
      <c r="E45" t="s">
        <v>490</v>
      </c>
      <c r="F45" t="s">
        <v>491</v>
      </c>
      <c r="G45" s="2" t="s">
        <v>492</v>
      </c>
      <c r="H45" t="s">
        <v>493</v>
      </c>
      <c r="I45" t="s">
        <v>493</v>
      </c>
      <c r="J45" s="3">
        <f>HYPERLINK(".\.\export_data\inspection_reports\80542_rochdale", ".\export_data\inspection_reports\80542_rochdale")</f>
        <v>0</v>
      </c>
      <c r="K45" t="s">
        <v>494</v>
      </c>
      <c r="L45" t="s">
        <v>9</v>
      </c>
      <c r="M45" t="s">
        <v>9</v>
      </c>
      <c r="N45" t="s">
        <v>495</v>
      </c>
      <c r="O45" t="s">
        <v>496</v>
      </c>
      <c r="P45" t="s">
        <v>497</v>
      </c>
      <c r="Q45" t="s">
        <v>12</v>
      </c>
      <c r="R45" t="s">
        <v>9</v>
      </c>
    </row>
    <row r="46" spans="1:18">
      <c r="A46" t="s">
        <v>498</v>
      </c>
      <c r="B46" t="s">
        <v>499</v>
      </c>
      <c r="C46" t="s">
        <v>39</v>
      </c>
      <c r="D46" t="s">
        <v>500</v>
      </c>
      <c r="E46" t="s">
        <v>501</v>
      </c>
      <c r="F46" t="s">
        <v>502</v>
      </c>
      <c r="G46" s="2" t="s">
        <v>503</v>
      </c>
      <c r="H46" t="s">
        <v>504</v>
      </c>
      <c r="I46" t="s">
        <v>504</v>
      </c>
      <c r="J46" s="3">
        <f>HYPERLINK(".\.\export_data\inspection_reports\80546_windsor &amp; maidenhead", ".\export_data\inspection_reports\80546_windsor &amp; maidenhead")</f>
        <v>0</v>
      </c>
      <c r="K46" t="s">
        <v>505</v>
      </c>
      <c r="L46" t="s">
        <v>9</v>
      </c>
      <c r="M46" t="s">
        <v>9</v>
      </c>
      <c r="N46" t="s">
        <v>506</v>
      </c>
      <c r="O46" t="s">
        <v>507</v>
      </c>
      <c r="P46" t="s">
        <v>508</v>
      </c>
      <c r="Q46" t="s">
        <v>12</v>
      </c>
      <c r="R46" t="s">
        <v>9</v>
      </c>
    </row>
    <row r="47" spans="1:18">
      <c r="A47" t="s">
        <v>509</v>
      </c>
      <c r="B47" t="s">
        <v>510</v>
      </c>
      <c r="C47" t="s">
        <v>27</v>
      </c>
      <c r="D47" t="s">
        <v>511</v>
      </c>
      <c r="E47" t="s">
        <v>512</v>
      </c>
      <c r="F47" t="s">
        <v>513</v>
      </c>
      <c r="G47" s="2" t="s">
        <v>514</v>
      </c>
      <c r="H47" t="s">
        <v>515</v>
      </c>
      <c r="I47" t="s">
        <v>515</v>
      </c>
      <c r="J47" s="3">
        <f>HYPERLINK(".\.\export_data\inspection_reports\80548_salford", ".\export_data\inspection_reports\80548_salford")</f>
        <v>0</v>
      </c>
      <c r="K47" t="s">
        <v>516</v>
      </c>
      <c r="L47" t="s">
        <v>9</v>
      </c>
      <c r="M47" t="s">
        <v>517</v>
      </c>
      <c r="N47" t="s">
        <v>518</v>
      </c>
      <c r="O47" t="s">
        <v>9</v>
      </c>
      <c r="P47" t="s">
        <v>9</v>
      </c>
      <c r="Q47" t="s">
        <v>60</v>
      </c>
      <c r="R47" t="s">
        <v>519</v>
      </c>
    </row>
    <row r="48" spans="1:18">
      <c r="A48" t="s">
        <v>520</v>
      </c>
      <c r="B48" t="s">
        <v>521</v>
      </c>
      <c r="C48" t="s">
        <v>27</v>
      </c>
      <c r="D48" t="s">
        <v>522</v>
      </c>
      <c r="E48" t="s">
        <v>523</v>
      </c>
      <c r="F48" t="s">
        <v>524</v>
      </c>
      <c r="G48" s="2" t="s">
        <v>525</v>
      </c>
      <c r="H48" t="s">
        <v>426</v>
      </c>
      <c r="I48" t="s">
        <v>426</v>
      </c>
      <c r="J48" s="3">
        <f>HYPERLINK(".\.\export_data\inspection_reports\80550_sefton", ".\export_data\inspection_reports\80550_sefton")</f>
        <v>0</v>
      </c>
      <c r="K48" t="s">
        <v>526</v>
      </c>
      <c r="L48" t="s">
        <v>527</v>
      </c>
      <c r="M48" t="s">
        <v>528</v>
      </c>
      <c r="N48" t="s">
        <v>529</v>
      </c>
      <c r="O48" t="s">
        <v>9</v>
      </c>
      <c r="P48" t="s">
        <v>9</v>
      </c>
      <c r="Q48" t="s">
        <v>530</v>
      </c>
      <c r="R48" t="s">
        <v>531</v>
      </c>
    </row>
    <row r="49" spans="1:18">
      <c r="A49" t="s">
        <v>532</v>
      </c>
      <c r="B49" t="s">
        <v>533</v>
      </c>
      <c r="C49" t="s">
        <v>140</v>
      </c>
      <c r="D49" t="s">
        <v>534</v>
      </c>
      <c r="E49" t="s">
        <v>535</v>
      </c>
      <c r="F49" t="s">
        <v>536</v>
      </c>
      <c r="G49" s="2" t="s">
        <v>537</v>
      </c>
      <c r="H49" t="s">
        <v>538</v>
      </c>
      <c r="I49" t="s">
        <v>538</v>
      </c>
      <c r="J49" s="3">
        <f>HYPERLINK(".\.\export_data\inspection_reports\80552_shropshire", ".\export_data\inspection_reports\80552_shropshire")</f>
        <v>0</v>
      </c>
      <c r="K49" t="s">
        <v>539</v>
      </c>
      <c r="L49" t="s">
        <v>9</v>
      </c>
      <c r="M49" t="s">
        <v>540</v>
      </c>
      <c r="N49" t="s">
        <v>541</v>
      </c>
      <c r="O49" t="s">
        <v>9</v>
      </c>
      <c r="P49" t="s">
        <v>9</v>
      </c>
      <c r="Q49" t="s">
        <v>12</v>
      </c>
      <c r="R49" t="s">
        <v>9</v>
      </c>
    </row>
    <row r="50" spans="1:18">
      <c r="A50" t="s">
        <v>542</v>
      </c>
      <c r="B50" t="s">
        <v>543</v>
      </c>
      <c r="C50" t="s">
        <v>140</v>
      </c>
      <c r="D50" t="s">
        <v>544</v>
      </c>
      <c r="E50" t="s">
        <v>545</v>
      </c>
      <c r="F50" t="s">
        <v>546</v>
      </c>
      <c r="G50" s="2" t="s">
        <v>547</v>
      </c>
      <c r="H50" t="s">
        <v>548</v>
      </c>
      <c r="I50" t="s">
        <v>548</v>
      </c>
      <c r="J50" s="3">
        <f>HYPERLINK(".\.\export_data\inspection_reports\80554_solihull", ".\export_data\inspection_reports\80554_solihull")</f>
        <v>0</v>
      </c>
      <c r="K50" t="s">
        <v>549</v>
      </c>
      <c r="L50" t="s">
        <v>550</v>
      </c>
      <c r="M50" t="s">
        <v>9</v>
      </c>
      <c r="N50" t="s">
        <v>9</v>
      </c>
      <c r="O50" t="s">
        <v>551</v>
      </c>
      <c r="P50" t="s">
        <v>552</v>
      </c>
      <c r="Q50" t="s">
        <v>12</v>
      </c>
      <c r="R50" t="s">
        <v>9</v>
      </c>
    </row>
    <row r="51" spans="1:18">
      <c r="A51" t="s">
        <v>553</v>
      </c>
      <c r="B51" t="s">
        <v>554</v>
      </c>
      <c r="C51" t="s">
        <v>51</v>
      </c>
      <c r="D51" t="s">
        <v>555</v>
      </c>
      <c r="E51" t="s">
        <v>556</v>
      </c>
      <c r="F51" t="s">
        <v>557</v>
      </c>
      <c r="G51" s="2" t="s">
        <v>558</v>
      </c>
      <c r="H51" t="s">
        <v>559</v>
      </c>
      <c r="I51" t="s">
        <v>559</v>
      </c>
      <c r="J51" s="3">
        <f>HYPERLINK(".\.\export_data\inspection_reports\80555_somerset", ".\export_data\inspection_reports\80555_somerset")</f>
        <v>0</v>
      </c>
      <c r="K51" t="s">
        <v>560</v>
      </c>
      <c r="L51" t="s">
        <v>561</v>
      </c>
      <c r="M51" t="s">
        <v>9</v>
      </c>
      <c r="N51" t="s">
        <v>562</v>
      </c>
      <c r="O51" t="s">
        <v>563</v>
      </c>
      <c r="P51" t="s">
        <v>564</v>
      </c>
      <c r="Q51" t="s">
        <v>12</v>
      </c>
      <c r="R51" t="s">
        <v>9</v>
      </c>
    </row>
    <row r="52" spans="1:18">
      <c r="A52" t="s">
        <v>565</v>
      </c>
      <c r="B52" t="s">
        <v>566</v>
      </c>
      <c r="C52" t="s">
        <v>163</v>
      </c>
      <c r="D52" t="s">
        <v>567</v>
      </c>
      <c r="E52" t="s">
        <v>568</v>
      </c>
      <c r="F52" t="s">
        <v>569</v>
      </c>
      <c r="G52" s="2" t="s">
        <v>570</v>
      </c>
      <c r="H52" t="s">
        <v>571</v>
      </c>
      <c r="I52" t="s">
        <v>571</v>
      </c>
      <c r="J52" s="3">
        <f>HYPERLINK(".\.\export_data\inspection_reports\80557_south tyneside", ".\export_data\inspection_reports\80557_south tyneside")</f>
        <v>0</v>
      </c>
      <c r="K52" t="s">
        <v>572</v>
      </c>
      <c r="L52" t="s">
        <v>9</v>
      </c>
      <c r="M52" t="s">
        <v>573</v>
      </c>
      <c r="N52" t="s">
        <v>574</v>
      </c>
      <c r="O52" t="s">
        <v>9</v>
      </c>
      <c r="P52" t="s">
        <v>9</v>
      </c>
      <c r="Q52" t="s">
        <v>60</v>
      </c>
      <c r="R52" t="s">
        <v>575</v>
      </c>
    </row>
    <row r="53" spans="1:18">
      <c r="A53" t="s">
        <v>576</v>
      </c>
      <c r="B53" t="s">
        <v>577</v>
      </c>
      <c r="C53" t="s">
        <v>15</v>
      </c>
      <c r="D53" t="s">
        <v>578</v>
      </c>
      <c r="E53" t="s">
        <v>579</v>
      </c>
      <c r="F53" t="s">
        <v>580</v>
      </c>
      <c r="G53" s="2" t="s">
        <v>581</v>
      </c>
      <c r="H53" t="s">
        <v>304</v>
      </c>
      <c r="I53" t="s">
        <v>304</v>
      </c>
      <c r="J53" s="3">
        <f>HYPERLINK(".\.\export_data\inspection_reports\80559_southend-on-sea", ".\export_data\inspection_reports\80559_southend-on-sea")</f>
        <v>0</v>
      </c>
      <c r="K53" t="s">
        <v>582</v>
      </c>
      <c r="L53" t="s">
        <v>9</v>
      </c>
      <c r="M53" t="s">
        <v>583</v>
      </c>
      <c r="N53" t="s">
        <v>584</v>
      </c>
      <c r="O53" t="s">
        <v>9</v>
      </c>
      <c r="P53" t="s">
        <v>9</v>
      </c>
      <c r="Q53" t="s">
        <v>474</v>
      </c>
      <c r="R53" t="s">
        <v>585</v>
      </c>
    </row>
    <row r="54" spans="1:18">
      <c r="A54" t="s">
        <v>586</v>
      </c>
      <c r="B54" t="s">
        <v>587</v>
      </c>
      <c r="C54" t="s">
        <v>163</v>
      </c>
      <c r="D54" t="s">
        <v>588</v>
      </c>
      <c r="E54" t="s">
        <v>589</v>
      </c>
      <c r="F54" t="s">
        <v>590</v>
      </c>
      <c r="G54" s="2" t="s">
        <v>591</v>
      </c>
      <c r="H54" t="s">
        <v>592</v>
      </c>
      <c r="I54" t="s">
        <v>592</v>
      </c>
      <c r="J54" s="3">
        <f>HYPERLINK(".\.\export_data\inspection_reports\80563_stockton-on-tees", ".\export_data\inspection_reports\80563_stockton-on-tees")</f>
        <v>0</v>
      </c>
      <c r="K54" t="s">
        <v>593</v>
      </c>
      <c r="L54" t="s">
        <v>9</v>
      </c>
      <c r="M54" t="s">
        <v>594</v>
      </c>
      <c r="N54" t="s">
        <v>595</v>
      </c>
      <c r="O54" t="s">
        <v>9</v>
      </c>
      <c r="P54" t="s">
        <v>9</v>
      </c>
      <c r="Q54" t="s">
        <v>60</v>
      </c>
      <c r="R54" t="s">
        <v>596</v>
      </c>
    </row>
    <row r="55" spans="1:18">
      <c r="A55" t="s">
        <v>597</v>
      </c>
      <c r="B55" t="s">
        <v>598</v>
      </c>
      <c r="C55" t="s">
        <v>163</v>
      </c>
      <c r="D55" t="s">
        <v>599</v>
      </c>
      <c r="E55" t="s">
        <v>600</v>
      </c>
      <c r="F55" t="s">
        <v>601</v>
      </c>
      <c r="G55" s="2" t="s">
        <v>602</v>
      </c>
      <c r="H55" t="s">
        <v>603</v>
      </c>
      <c r="I55" t="s">
        <v>603</v>
      </c>
      <c r="J55" s="3">
        <f>HYPERLINK(".\.\export_data\inspection_reports\80566_sunderland", ".\export_data\inspection_reports\80566_sunderland")</f>
        <v>0</v>
      </c>
      <c r="K55" t="s">
        <v>604</v>
      </c>
      <c r="L55" t="s">
        <v>9</v>
      </c>
      <c r="M55" t="s">
        <v>9</v>
      </c>
      <c r="N55" t="s">
        <v>605</v>
      </c>
      <c r="O55" t="s">
        <v>606</v>
      </c>
      <c r="P55" t="s">
        <v>607</v>
      </c>
      <c r="Q55" t="s">
        <v>12</v>
      </c>
      <c r="R55" t="s">
        <v>9</v>
      </c>
    </row>
    <row r="56" spans="1:18">
      <c r="A56" t="s">
        <v>608</v>
      </c>
      <c r="B56" t="s">
        <v>609</v>
      </c>
      <c r="C56" t="s">
        <v>39</v>
      </c>
      <c r="D56" t="s">
        <v>610</v>
      </c>
      <c r="E56" t="s">
        <v>611</v>
      </c>
      <c r="F56" t="s">
        <v>612</v>
      </c>
      <c r="G56" s="2" t="s">
        <v>613</v>
      </c>
      <c r="H56" t="s">
        <v>614</v>
      </c>
      <c r="I56" t="s">
        <v>614</v>
      </c>
      <c r="J56" s="3">
        <f>HYPERLINK(".\.\export_data\inspection_reports\80567_surrey", ".\export_data\inspection_reports\80567_surrey")</f>
        <v>0</v>
      </c>
      <c r="K56" t="s">
        <v>615</v>
      </c>
      <c r="L56" t="s">
        <v>9</v>
      </c>
      <c r="M56" t="s">
        <v>9</v>
      </c>
      <c r="N56" t="s">
        <v>616</v>
      </c>
      <c r="O56" t="s">
        <v>617</v>
      </c>
      <c r="P56" t="s">
        <v>618</v>
      </c>
      <c r="Q56" t="s">
        <v>12</v>
      </c>
      <c r="R56" t="s">
        <v>9</v>
      </c>
    </row>
    <row r="57" spans="1:18">
      <c r="A57" t="s">
        <v>619</v>
      </c>
      <c r="B57" t="s">
        <v>620</v>
      </c>
      <c r="C57" t="s">
        <v>51</v>
      </c>
      <c r="D57" t="s">
        <v>621</v>
      </c>
      <c r="E57" t="s">
        <v>622</v>
      </c>
      <c r="F57" t="s">
        <v>623</v>
      </c>
      <c r="G57" s="2" t="s">
        <v>624</v>
      </c>
      <c r="H57" t="s">
        <v>625</v>
      </c>
      <c r="I57" t="s">
        <v>625</v>
      </c>
      <c r="J57" s="3">
        <f>HYPERLINK(".\.\export_data\inspection_reports\80572_torbay", ".\export_data\inspection_reports\80572_torbay")</f>
        <v>0</v>
      </c>
      <c r="K57" t="s">
        <v>626</v>
      </c>
      <c r="L57" t="s">
        <v>9</v>
      </c>
      <c r="M57" t="s">
        <v>9</v>
      </c>
      <c r="N57" t="s">
        <v>627</v>
      </c>
      <c r="O57" t="s">
        <v>628</v>
      </c>
      <c r="P57" t="s">
        <v>629</v>
      </c>
      <c r="Q57" t="s">
        <v>12</v>
      </c>
      <c r="R57" t="s">
        <v>9</v>
      </c>
    </row>
    <row r="58" spans="1:18">
      <c r="A58" t="s">
        <v>630</v>
      </c>
      <c r="B58" t="s">
        <v>631</v>
      </c>
      <c r="C58" t="s">
        <v>140</v>
      </c>
      <c r="D58" t="s">
        <v>632</v>
      </c>
      <c r="E58" t="s">
        <v>633</v>
      </c>
      <c r="F58" t="s">
        <v>634</v>
      </c>
      <c r="G58" s="2" t="s">
        <v>635</v>
      </c>
      <c r="H58" t="s">
        <v>636</v>
      </c>
      <c r="I58" t="s">
        <v>636</v>
      </c>
      <c r="J58" s="3">
        <f>HYPERLINK(".\.\export_data\inspection_reports\80574_walsall", ".\export_data\inspection_reports\80574_walsall")</f>
        <v>0</v>
      </c>
      <c r="K58" t="s">
        <v>637</v>
      </c>
      <c r="L58" t="s">
        <v>9</v>
      </c>
      <c r="M58" t="s">
        <v>9</v>
      </c>
      <c r="N58" t="s">
        <v>638</v>
      </c>
      <c r="O58" t="s">
        <v>639</v>
      </c>
      <c r="P58" t="s">
        <v>640</v>
      </c>
      <c r="Q58" t="s">
        <v>12</v>
      </c>
      <c r="R58" t="s">
        <v>9</v>
      </c>
    </row>
    <row r="59" spans="1:18">
      <c r="A59" t="s">
        <v>641</v>
      </c>
      <c r="B59" t="s">
        <v>642</v>
      </c>
      <c r="C59" t="s">
        <v>51</v>
      </c>
      <c r="D59" t="s">
        <v>643</v>
      </c>
      <c r="E59" t="s">
        <v>644</v>
      </c>
      <c r="F59" t="s">
        <v>645</v>
      </c>
      <c r="G59" s="2" t="s">
        <v>646</v>
      </c>
      <c r="H59" t="s">
        <v>647</v>
      </c>
      <c r="I59" t="s">
        <v>647</v>
      </c>
      <c r="J59" s="3">
        <f>HYPERLINK(".\.\export_data\inspection_reports\80580_wiltshire", ".\export_data\inspection_reports\80580_wiltshire")</f>
        <v>0</v>
      </c>
      <c r="K59" t="s">
        <v>648</v>
      </c>
      <c r="L59" t="s">
        <v>9</v>
      </c>
      <c r="M59" t="s">
        <v>649</v>
      </c>
      <c r="N59" t="s">
        <v>650</v>
      </c>
      <c r="O59" t="s">
        <v>9</v>
      </c>
      <c r="P59" t="s">
        <v>9</v>
      </c>
      <c r="Q59" t="s">
        <v>60</v>
      </c>
      <c r="R59" t="s">
        <v>651</v>
      </c>
    </row>
    <row r="60" spans="1:18">
      <c r="A60" t="s">
        <v>652</v>
      </c>
      <c r="B60" t="s">
        <v>653</v>
      </c>
      <c r="C60" t="s">
        <v>27</v>
      </c>
      <c r="D60" t="s">
        <v>654</v>
      </c>
      <c r="E60" t="s">
        <v>655</v>
      </c>
      <c r="F60" t="s">
        <v>656</v>
      </c>
      <c r="G60" s="2" t="s">
        <v>657</v>
      </c>
      <c r="H60" t="s">
        <v>658</v>
      </c>
      <c r="I60" t="s">
        <v>658</v>
      </c>
      <c r="J60" s="3">
        <f>HYPERLINK(".\.\export_data\inspection_reports\80581_wirral", ".\export_data\inspection_reports\80581_wirral")</f>
        <v>0</v>
      </c>
      <c r="K60" t="s">
        <v>659</v>
      </c>
      <c r="L60" t="s">
        <v>9</v>
      </c>
      <c r="M60" t="s">
        <v>9</v>
      </c>
      <c r="N60" t="s">
        <v>660</v>
      </c>
      <c r="O60" t="s">
        <v>661</v>
      </c>
      <c r="P60" t="s">
        <v>662</v>
      </c>
      <c r="Q60" t="s">
        <v>12</v>
      </c>
      <c r="R60" t="s">
        <v>9</v>
      </c>
    </row>
    <row r="61" spans="1:18">
      <c r="A61" t="s">
        <v>663</v>
      </c>
      <c r="B61" t="s">
        <v>664</v>
      </c>
      <c r="C61" t="s">
        <v>39</v>
      </c>
      <c r="D61" t="s">
        <v>665</v>
      </c>
      <c r="E61" t="s">
        <v>666</v>
      </c>
      <c r="F61" t="s">
        <v>667</v>
      </c>
      <c r="G61" s="2" t="s">
        <v>668</v>
      </c>
      <c r="H61" t="s">
        <v>669</v>
      </c>
      <c r="I61" t="s">
        <v>669</v>
      </c>
      <c r="J61" s="3">
        <f>HYPERLINK(".\.\export_data\inspection_reports\80582_wokingham", ".\export_data\inspection_reports\80582_wokingham")</f>
        <v>0</v>
      </c>
      <c r="K61" t="s">
        <v>670</v>
      </c>
      <c r="L61" t="s">
        <v>9</v>
      </c>
      <c r="M61" t="s">
        <v>671</v>
      </c>
      <c r="N61" t="s">
        <v>672</v>
      </c>
      <c r="O61" t="s">
        <v>9</v>
      </c>
      <c r="P61" t="s">
        <v>9</v>
      </c>
      <c r="Q61" t="s">
        <v>60</v>
      </c>
      <c r="R61" t="s">
        <v>673</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2024-09-30T09:27:19Z</dcterms:created>
  <dcterms:modified xsi:type="dcterms:W3CDTF">2024-09-30T09:27:19Z</dcterms:modified>
</cp:coreProperties>
</file>