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-elle/Desktop/Data301/project/course-project-solo_305/data/processed.data/"/>
    </mc:Choice>
  </mc:AlternateContent>
  <xr:revisionPtr revIDLastSave="0" documentId="8_{F187336C-319E-0746-BFD6-A5A9E08F4F8F}" xr6:coauthVersionLast="45" xr6:coauthVersionMax="45" xr10:uidLastSave="{00000000-0000-0000-0000-000000000000}"/>
  <bookViews>
    <workbookView xWindow="15020" yWindow="0" windowWidth="13780" windowHeight="18000" xr2:uid="{B44E4B2B-3803-5545-A6C2-48051946DD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6" i="1" l="1"/>
  <c r="A55" i="1"/>
  <c r="A54" i="1"/>
  <c r="A33" i="1"/>
  <c r="A34" i="1" s="1"/>
  <c r="A32" i="1"/>
  <c r="A31" i="1"/>
  <c r="B42" i="1"/>
  <c r="B41" i="1"/>
  <c r="B40" i="1"/>
  <c r="B39" i="1"/>
  <c r="B38" i="1"/>
  <c r="B37" i="1"/>
  <c r="B36" i="1"/>
  <c r="B35" i="1"/>
  <c r="B34" i="1"/>
  <c r="C29" i="1"/>
  <c r="C30" i="1" s="1"/>
  <c r="C32" i="1" s="1"/>
  <c r="A30" i="1" s="1"/>
  <c r="C28" i="1"/>
  <c r="C26" i="1"/>
  <c r="B14" i="1"/>
  <c r="B15" i="1" s="1"/>
  <c r="C14" i="1" s="1"/>
  <c r="C12" i="1"/>
  <c r="C11" i="1"/>
  <c r="C10" i="1"/>
  <c r="B11" i="1"/>
  <c r="B16" i="1" s="1"/>
  <c r="B10" i="1"/>
  <c r="G7" i="1"/>
  <c r="H7" i="1" s="1"/>
  <c r="G6" i="1"/>
  <c r="G5" i="1"/>
  <c r="H5" i="1" s="1"/>
  <c r="G4" i="1"/>
  <c r="G3" i="1"/>
  <c r="H3" i="1" s="1"/>
  <c r="G8" i="1" s="1"/>
  <c r="E7" i="1"/>
  <c r="F7" i="1" s="1"/>
  <c r="E6" i="1"/>
  <c r="F6" i="1" s="1"/>
  <c r="E8" i="1" s="1"/>
  <c r="E5" i="1"/>
  <c r="F5" i="1" s="1"/>
  <c r="E4" i="1"/>
  <c r="F4" i="1" s="1"/>
  <c r="E3" i="1"/>
  <c r="H6" i="1"/>
  <c r="H4" i="1"/>
  <c r="F3" i="1"/>
  <c r="B12" i="1" l="1"/>
</calcChain>
</file>

<file path=xl/sharedStrings.xml><?xml version="1.0" encoding="utf-8"?>
<sst xmlns="http://schemas.openxmlformats.org/spreadsheetml/2006/main" count="25" uniqueCount="25">
  <si>
    <t>Expense</t>
  </si>
  <si>
    <t xml:space="preserve">Incramental </t>
  </si>
  <si>
    <t xml:space="preserve">required rate = </t>
  </si>
  <si>
    <t>Tax rate =</t>
  </si>
  <si>
    <t>A</t>
  </si>
  <si>
    <t>B</t>
  </si>
  <si>
    <t>CCA rate =</t>
  </si>
  <si>
    <t>Question 2</t>
  </si>
  <si>
    <t>Per year for 6 years (annuity)</t>
  </si>
  <si>
    <t>50,000 = sunk cost</t>
  </si>
  <si>
    <t>cca = .2</t>
  </si>
  <si>
    <t>200,000 residual value</t>
  </si>
  <si>
    <t xml:space="preserve">80,000/ year </t>
  </si>
  <si>
    <t>fixed costs</t>
  </si>
  <si>
    <t>.6 of sales</t>
  </si>
  <si>
    <t>variable costs</t>
  </si>
  <si>
    <t xml:space="preserve">NWC </t>
  </si>
  <si>
    <t xml:space="preserve">tax </t>
  </si>
  <si>
    <t>r</t>
  </si>
  <si>
    <t>FC</t>
  </si>
  <si>
    <t>VC</t>
  </si>
  <si>
    <t>Sales</t>
  </si>
  <si>
    <t>Tax</t>
  </si>
  <si>
    <t>NI</t>
  </si>
  <si>
    <t>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</si>
</sst>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#,##0.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8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5BB6-8716-5348-B3CB-73C540C2F31E}">
  <dimension ref="A1:H56"/>
  <sheetViews>
    <sheetView tabSelected="1" zoomScale="182" workbookViewId="0">
      <selection activeCell="A56" sqref="A56"/>
    </sheetView>
  </sheetViews>
  <sheetFormatPr baseColWidth="10" defaultRowHeight="16" x14ac:dyDescent="0.2"/>
  <cols>
    <col min="1" max="1" width="23.83203125" customWidth="1"/>
    <col min="2" max="3" width="13.33203125" customWidth="1"/>
  </cols>
  <sheetData>
    <row r="1" spans="1:8" x14ac:dyDescent="0.2">
      <c r="A1" t="s">
        <v>0</v>
      </c>
      <c r="B1" t="s">
        <v>1</v>
      </c>
      <c r="C1" t="s">
        <v>2</v>
      </c>
      <c r="D1">
        <v>0.15</v>
      </c>
      <c r="E1" t="s">
        <v>4</v>
      </c>
      <c r="G1" t="s">
        <v>5</v>
      </c>
    </row>
    <row r="2" spans="1:8" x14ac:dyDescent="0.2">
      <c r="A2" s="1">
        <v>17000</v>
      </c>
      <c r="C2" t="s">
        <v>3</v>
      </c>
      <c r="D2">
        <v>0.35</v>
      </c>
      <c r="E2">
        <v>-194000</v>
      </c>
      <c r="G2">
        <v>-336000</v>
      </c>
    </row>
    <row r="3" spans="1:8" x14ac:dyDescent="0.2">
      <c r="C3" t="s">
        <v>6</v>
      </c>
      <c r="D3">
        <v>0.3</v>
      </c>
      <c r="E3">
        <f>86000*(1-0.35)</f>
        <v>55900</v>
      </c>
      <c r="F3">
        <f>E3/1.15</f>
        <v>48608.695652173919</v>
      </c>
      <c r="G3">
        <f>118000*(1-0.35)</f>
        <v>76700</v>
      </c>
      <c r="H3">
        <f>G3/1.15</f>
        <v>66695.652173913055</v>
      </c>
    </row>
    <row r="4" spans="1:8" x14ac:dyDescent="0.2">
      <c r="E4">
        <f>86000*(1-0.35)</f>
        <v>55900</v>
      </c>
      <c r="F4">
        <f>E4/1.15^2</f>
        <v>42268.431001890363</v>
      </c>
      <c r="G4">
        <f>130000*(1-0.35)</f>
        <v>84500</v>
      </c>
      <c r="H4">
        <f>G4/1.15^2</f>
        <v>63894.139886578458</v>
      </c>
    </row>
    <row r="5" spans="1:8" x14ac:dyDescent="0.2">
      <c r="E5">
        <f>67000*(1-0.35)</f>
        <v>43550</v>
      </c>
      <c r="F5">
        <f>E5/1.15^3</f>
        <v>28634.831922413094</v>
      </c>
      <c r="G5">
        <f>106000*(1-0.35)</f>
        <v>68900</v>
      </c>
      <c r="H5">
        <f>G5/1.15^3</f>
        <v>45302.868414564</v>
      </c>
    </row>
    <row r="6" spans="1:8" x14ac:dyDescent="0.2">
      <c r="E6">
        <f>56000*(1-0.35)</f>
        <v>36400</v>
      </c>
      <c r="F6">
        <f>E6/1.15^4</f>
        <v>20811.818139586416</v>
      </c>
      <c r="G6">
        <f>98000*(1-0.35)</f>
        <v>63700</v>
      </c>
      <c r="H6">
        <f>G6/1.15^4</f>
        <v>36420.681744276226</v>
      </c>
    </row>
    <row r="7" spans="1:8" x14ac:dyDescent="0.2">
      <c r="E7">
        <f>39000*(1-0.35)</f>
        <v>25350</v>
      </c>
      <c r="F7">
        <f>E7/1.15^5</f>
        <v>12603.430239811649</v>
      </c>
      <c r="G7">
        <f>59000*(1-0.35)</f>
        <v>38350</v>
      </c>
      <c r="H7">
        <f>G7/1.15^5</f>
        <v>19066.727798689419</v>
      </c>
    </row>
    <row r="8" spans="1:8" x14ac:dyDescent="0.2">
      <c r="E8">
        <f>E2+SUM(F3:F7)+B16</f>
        <v>1241.6997094986364</v>
      </c>
      <c r="G8">
        <f>G2+SUM(H3:H7)+C12</f>
        <v>-31332.973460239693</v>
      </c>
    </row>
    <row r="10" spans="1:8" x14ac:dyDescent="0.2">
      <c r="B10">
        <f>194000*0.3*0.35</f>
        <v>20370</v>
      </c>
      <c r="C10">
        <f>336000*0.3*0.35</f>
        <v>35280</v>
      </c>
    </row>
    <row r="11" spans="1:8" x14ac:dyDescent="0.2">
      <c r="B11">
        <f>B10/(0.3+0.15)</f>
        <v>45266.666666666672</v>
      </c>
      <c r="C11">
        <f>C10/(0.3+0.15)</f>
        <v>78400.000000000015</v>
      </c>
    </row>
    <row r="12" spans="1:8" x14ac:dyDescent="0.2">
      <c r="B12">
        <f>B11*((1+0.5*15)/1.15)</f>
        <v>334579.71014492761</v>
      </c>
      <c r="C12">
        <f>C11*((1+0.5*0.15)/1.15)</f>
        <v>73286.95652173915</v>
      </c>
    </row>
    <row r="14" spans="1:8" x14ac:dyDescent="0.2">
      <c r="B14">
        <f>1+0.5*0.15</f>
        <v>1.075</v>
      </c>
      <c r="C14">
        <f>C11*B15</f>
        <v>73286.95652173915</v>
      </c>
    </row>
    <row r="15" spans="1:8" x14ac:dyDescent="0.2">
      <c r="B15">
        <f>B14/1.15</f>
        <v>0.93478260869565222</v>
      </c>
    </row>
    <row r="16" spans="1:8" x14ac:dyDescent="0.2">
      <c r="B16">
        <f>B11*B15</f>
        <v>42314.492753623192</v>
      </c>
    </row>
    <row r="17" spans="1:4" x14ac:dyDescent="0.2">
      <c r="A17" t="s">
        <v>7</v>
      </c>
    </row>
    <row r="18" spans="1:4" x14ac:dyDescent="0.2">
      <c r="A18" t="s">
        <v>9</v>
      </c>
    </row>
    <row r="19" spans="1:4" x14ac:dyDescent="0.2">
      <c r="A19" s="1">
        <v>650000</v>
      </c>
      <c r="B19" t="s">
        <v>8</v>
      </c>
    </row>
    <row r="20" spans="1:4" x14ac:dyDescent="0.2">
      <c r="A20" s="1">
        <v>-500000</v>
      </c>
      <c r="B20" t="s">
        <v>10</v>
      </c>
    </row>
    <row r="21" spans="1:4" x14ac:dyDescent="0.2">
      <c r="A21" t="s">
        <v>11</v>
      </c>
    </row>
    <row r="22" spans="1:4" x14ac:dyDescent="0.2">
      <c r="A22" t="s">
        <v>12</v>
      </c>
      <c r="B22" t="s">
        <v>13</v>
      </c>
    </row>
    <row r="23" spans="1:4" x14ac:dyDescent="0.2">
      <c r="A23" t="s">
        <v>14</v>
      </c>
      <c r="B23" t="s">
        <v>15</v>
      </c>
    </row>
    <row r="24" spans="1:4" x14ac:dyDescent="0.2">
      <c r="A24" s="1">
        <v>75000</v>
      </c>
      <c r="B24" t="s">
        <v>16</v>
      </c>
    </row>
    <row r="25" spans="1:4" x14ac:dyDescent="0.2">
      <c r="A25">
        <v>0.34</v>
      </c>
      <c r="B25" t="s">
        <v>17</v>
      </c>
      <c r="C25" s="1">
        <v>650000</v>
      </c>
      <c r="D25" t="s">
        <v>21</v>
      </c>
    </row>
    <row r="26" spans="1:4" x14ac:dyDescent="0.2">
      <c r="A26">
        <v>0.16</v>
      </c>
      <c r="B26" t="s">
        <v>18</v>
      </c>
      <c r="C26">
        <f>C25*0.6</f>
        <v>390000</v>
      </c>
      <c r="D26" t="s">
        <v>20</v>
      </c>
    </row>
    <row r="27" spans="1:4" x14ac:dyDescent="0.2">
      <c r="A27" s="1"/>
      <c r="C27" s="1">
        <v>80000</v>
      </c>
      <c r="D27" t="s">
        <v>19</v>
      </c>
    </row>
    <row r="28" spans="1:4" x14ac:dyDescent="0.2">
      <c r="A28" s="1">
        <v>-500000</v>
      </c>
      <c r="C28" s="1">
        <f>C25-C26-C27</f>
        <v>180000</v>
      </c>
      <c r="D28" t="s">
        <v>24</v>
      </c>
    </row>
    <row r="29" spans="1:4" x14ac:dyDescent="0.2">
      <c r="A29">
        <v>-75000</v>
      </c>
      <c r="C29">
        <f>C28*0.34</f>
        <v>61200.000000000007</v>
      </c>
      <c r="D29" t="s">
        <v>22</v>
      </c>
    </row>
    <row r="30" spans="1:4" x14ac:dyDescent="0.2">
      <c r="A30" s="2">
        <f>C32</f>
        <v>-437746.62590944371</v>
      </c>
      <c r="C30" s="1">
        <f>C25-C26-C27-C29</f>
        <v>118800</v>
      </c>
      <c r="D30" t="s">
        <v>23</v>
      </c>
    </row>
    <row r="31" spans="1:4" x14ac:dyDescent="0.2">
      <c r="A31">
        <f>B42</f>
        <v>74937.753466258888</v>
      </c>
    </row>
    <row r="32" spans="1:4" x14ac:dyDescent="0.2">
      <c r="A32">
        <f>75000/(1.16)^6</f>
        <v>30783.169100056188</v>
      </c>
      <c r="C32" s="2">
        <f>PV(0.16,6,C30)</f>
        <v>-437746.62590944371</v>
      </c>
    </row>
    <row r="33" spans="1:2" x14ac:dyDescent="0.2">
      <c r="A33" s="3">
        <f>A28+A29+437746.63+72425+A32</f>
        <v>-34045.200899943811</v>
      </c>
    </row>
    <row r="34" spans="1:2" x14ac:dyDescent="0.2">
      <c r="A34">
        <f>A33+200000/1.16^6</f>
        <v>48043.250033539356</v>
      </c>
      <c r="B34">
        <f>500000*0.2*0.34</f>
        <v>34000</v>
      </c>
    </row>
    <row r="35" spans="1:2" x14ac:dyDescent="0.2">
      <c r="B35">
        <f>B34/(0.2+0.15)</f>
        <v>97142.857142857145</v>
      </c>
    </row>
    <row r="36" spans="1:2" x14ac:dyDescent="0.2">
      <c r="B36">
        <f>(1+0.5*(0.16))/(1+0.16)</f>
        <v>0.93103448275862077</v>
      </c>
    </row>
    <row r="37" spans="1:2" x14ac:dyDescent="0.2">
      <c r="B37">
        <f>B35*B36</f>
        <v>90443.349753694594</v>
      </c>
    </row>
    <row r="38" spans="1:2" x14ac:dyDescent="0.2">
      <c r="B38">
        <f>200000*0.2*0.34</f>
        <v>13600.000000000002</v>
      </c>
    </row>
    <row r="39" spans="1:2" x14ac:dyDescent="0.2">
      <c r="B39">
        <f>B38/(0.2+0.16)</f>
        <v>37777.777777777781</v>
      </c>
    </row>
    <row r="40" spans="1:2" x14ac:dyDescent="0.2">
      <c r="B40">
        <f>1/(1+0.16)^6</f>
        <v>0.41044225466741585</v>
      </c>
    </row>
    <row r="41" spans="1:2" x14ac:dyDescent="0.2">
      <c r="B41">
        <f>B39*B40</f>
        <v>15505.596287435712</v>
      </c>
    </row>
    <row r="42" spans="1:2" x14ac:dyDescent="0.2">
      <c r="B42">
        <f>B37-B41</f>
        <v>74937.753466258888</v>
      </c>
    </row>
    <row r="43" spans="1:2" x14ac:dyDescent="0.2">
      <c r="A43">
        <v>97500</v>
      </c>
    </row>
    <row r="44" spans="1:2" x14ac:dyDescent="0.2">
      <c r="A44">
        <v>97500</v>
      </c>
    </row>
    <row r="45" spans="1:2" x14ac:dyDescent="0.2">
      <c r="A45">
        <v>97500</v>
      </c>
    </row>
    <row r="46" spans="1:2" x14ac:dyDescent="0.2">
      <c r="A46">
        <v>97500</v>
      </c>
    </row>
    <row r="47" spans="1:2" x14ac:dyDescent="0.2">
      <c r="A47">
        <v>97500</v>
      </c>
    </row>
    <row r="48" spans="1:2" x14ac:dyDescent="0.2">
      <c r="A48">
        <v>-425000</v>
      </c>
    </row>
    <row r="49" spans="1:1" x14ac:dyDescent="0.2">
      <c r="A49">
        <v>91209</v>
      </c>
    </row>
    <row r="50" spans="1:1" x14ac:dyDescent="0.2">
      <c r="A50">
        <v>30000</v>
      </c>
    </row>
    <row r="51" spans="1:1" x14ac:dyDescent="0.2">
      <c r="A51">
        <v>60000</v>
      </c>
    </row>
    <row r="52" spans="1:1" x14ac:dyDescent="0.2">
      <c r="A52">
        <v>150000</v>
      </c>
    </row>
    <row r="53" spans="1:1" x14ac:dyDescent="0.2">
      <c r="A53">
        <v>0.35</v>
      </c>
    </row>
    <row r="54" spans="1:1" x14ac:dyDescent="0.2">
      <c r="A54">
        <f>A52*A53</f>
        <v>52500</v>
      </c>
    </row>
    <row r="55" spans="1:1" x14ac:dyDescent="0.2">
      <c r="A55">
        <f>A52-A54</f>
        <v>97500</v>
      </c>
    </row>
    <row r="56" spans="1:1" x14ac:dyDescent="0.2">
      <c r="A56" s="4" t="e">
        <f>IRR(A43:A51)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2020-11-25T20:04:59Z</dcterms:created>
  <dcterms:modified xsi:type="dcterms:W3CDTF">2020-11-29T02:04:20Z</dcterms:modified>
</cp:coreProperties>
</file>