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D3E56C73-72C2-C54B-B25C-4CD512A5A32E}" xr6:coauthVersionLast="34" xr6:coauthVersionMax="34" xr10:uidLastSave="{00000000-0000-0000-0000-000000000000}"/>
  <bookViews>
    <workbookView xWindow="0" yWindow="460" windowWidth="25600" windowHeight="1554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CV'!$A$1:$X$170</definedName>
    <definedName name="rngAll">'Flat CV'!$A$1:$X$170</definedName>
    <definedName name="tblOrganisation">Organisation!$A$1:$D$14</definedName>
    <definedName name="tblRoleType">RoleType!$A$1:$A$3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2" i="6" l="1"/>
  <c r="AA41" i="6"/>
  <c r="AA40" i="6"/>
  <c r="AA39" i="6"/>
  <c r="AF39" i="6" s="1"/>
  <c r="AA38" i="6"/>
  <c r="AA37" i="6"/>
  <c r="AA36" i="6"/>
  <c r="AA35" i="6"/>
  <c r="AA34" i="6"/>
  <c r="AA33" i="6"/>
  <c r="AA32" i="6"/>
  <c r="AF32" i="6" s="1"/>
  <c r="AA31" i="6"/>
  <c r="AF31" i="6" s="1"/>
  <c r="AA30" i="6"/>
  <c r="AA29" i="6"/>
  <c r="AA28" i="6"/>
  <c r="AA27" i="6"/>
  <c r="AA26" i="6"/>
  <c r="AA25" i="6"/>
  <c r="AA24" i="6"/>
  <c r="AF24" i="6" s="1"/>
  <c r="AA23" i="6"/>
  <c r="AF23" i="6" s="1"/>
  <c r="AA22" i="6"/>
  <c r="AA21" i="6"/>
  <c r="AA20" i="6"/>
  <c r="AA19" i="6"/>
  <c r="AA18" i="6"/>
  <c r="AA17" i="6"/>
  <c r="AA16" i="6"/>
  <c r="AF16" i="6" s="1"/>
  <c r="AA15" i="6"/>
  <c r="AF15" i="6" s="1"/>
  <c r="AA14" i="6"/>
  <c r="AA13" i="6"/>
  <c r="AA12" i="6"/>
  <c r="AA11" i="6"/>
  <c r="AA10" i="6"/>
  <c r="AA9" i="6"/>
  <c r="AA8" i="6"/>
  <c r="AF8" i="6" s="1"/>
  <c r="AA7" i="6"/>
  <c r="AF7" i="6" s="1"/>
  <c r="AA6" i="6"/>
  <c r="AA5" i="6"/>
  <c r="AA4" i="6"/>
  <c r="AA2" i="6"/>
  <c r="AF2" i="6" s="1"/>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s="1"/>
  <c r="P40" i="6"/>
  <c r="P39" i="6"/>
  <c r="P38" i="6"/>
  <c r="P37" i="6"/>
  <c r="P36" i="6"/>
  <c r="P35" i="6"/>
  <c r="P34" i="6"/>
  <c r="P33" i="6"/>
  <c r="U33" i="6" s="1"/>
  <c r="P32" i="6"/>
  <c r="U32" i="6" s="1"/>
  <c r="P31" i="6"/>
  <c r="P30" i="6"/>
  <c r="P29" i="6"/>
  <c r="P28" i="6"/>
  <c r="P27" i="6"/>
  <c r="P26" i="6"/>
  <c r="P25" i="6"/>
  <c r="P24" i="6"/>
  <c r="P23" i="6"/>
  <c r="P22" i="6"/>
  <c r="P21" i="6"/>
  <c r="P20" i="6"/>
  <c r="P19" i="6"/>
  <c r="P18" i="6"/>
  <c r="P17" i="6"/>
  <c r="P16" i="6"/>
  <c r="P15" i="6"/>
  <c r="P14" i="6"/>
  <c r="P13" i="6"/>
  <c r="P12" i="6"/>
  <c r="U12" i="6" s="1"/>
  <c r="P11" i="6"/>
  <c r="P10" i="6"/>
  <c r="P9" i="6"/>
  <c r="P8" i="6"/>
  <c r="P7" i="6"/>
  <c r="P6" i="6"/>
  <c r="P5" i="6"/>
  <c r="P3" i="6"/>
  <c r="P2" i="6"/>
  <c r="P4" i="6"/>
  <c r="Q4" i="6"/>
  <c r="R4" i="6" s="1"/>
  <c r="M160" i="1"/>
  <c r="M157" i="1"/>
  <c r="M154" i="1"/>
  <c r="M145" i="1"/>
  <c r="M142" i="1"/>
  <c r="M143" i="1" s="1"/>
  <c r="M139" i="1"/>
  <c r="M136" i="1"/>
  <c r="M133" i="1"/>
  <c r="M132" i="1"/>
  <c r="M131" i="1"/>
  <c r="M130" i="1"/>
  <c r="M129" i="1"/>
  <c r="M128" i="1"/>
  <c r="M127" i="1"/>
  <c r="M126" i="1"/>
  <c r="M125" i="1"/>
  <c r="M124" i="1"/>
  <c r="M123" i="1"/>
  <c r="M122" i="1"/>
  <c r="M121" i="1"/>
  <c r="M120" i="1"/>
  <c r="M119" i="1"/>
  <c r="M118" i="1"/>
  <c r="M117" i="1"/>
  <c r="M116" i="1"/>
  <c r="M115" i="1"/>
  <c r="M114" i="1"/>
  <c r="M113" i="1"/>
  <c r="M103" i="1"/>
  <c r="M95" i="1"/>
  <c r="M41" i="1"/>
  <c r="M39" i="1"/>
  <c r="M18" i="1"/>
  <c r="M16" i="1"/>
  <c r="M15" i="1"/>
  <c r="M14" i="1"/>
  <c r="M13" i="1"/>
  <c r="M12" i="1"/>
  <c r="M11" i="1"/>
  <c r="M10" i="1"/>
  <c r="M9" i="1"/>
  <c r="M8" i="1"/>
  <c r="M7" i="1"/>
  <c r="M6" i="1"/>
  <c r="M5" i="1"/>
  <c r="M4" i="1"/>
  <c r="M3" i="1"/>
  <c r="M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s="1"/>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s="1"/>
  <c r="S26" i="6"/>
  <c r="T26" i="6" s="1"/>
  <c r="S25" i="6"/>
  <c r="S24" i="6"/>
  <c r="T24" i="6" s="1"/>
  <c r="S21" i="6"/>
  <c r="T21" i="6" s="1"/>
  <c r="S20" i="6"/>
  <c r="T20" i="6" s="1"/>
  <c r="S17" i="6"/>
  <c r="S16" i="6"/>
  <c r="T16" i="6" s="1"/>
  <c r="S10" i="6"/>
  <c r="S5" i="6"/>
  <c r="S3" i="6"/>
  <c r="T3" i="6" s="1"/>
  <c r="U3" i="6" s="1"/>
  <c r="S2" i="6"/>
  <c r="T2" i="6" s="1"/>
  <c r="Q42" i="6"/>
  <c r="S42" i="6" s="1"/>
  <c r="T42" i="6" s="1"/>
  <c r="Q41" i="6"/>
  <c r="Q40" i="6"/>
  <c r="Q39" i="6"/>
  <c r="Q38" i="6"/>
  <c r="Q37" i="6"/>
  <c r="Q36" i="6"/>
  <c r="Q35" i="6"/>
  <c r="Q34" i="6"/>
  <c r="Q33" i="6"/>
  <c r="Q32" i="6"/>
  <c r="Q31" i="6"/>
  <c r="Q30" i="6"/>
  <c r="S30" i="6" s="1"/>
  <c r="T30" i="6" s="1"/>
  <c r="Q29" i="6"/>
  <c r="Q28" i="6"/>
  <c r="Q27" i="6"/>
  <c r="Q26" i="6"/>
  <c r="Q25" i="6"/>
  <c r="Q24" i="6"/>
  <c r="Q23" i="6"/>
  <c r="Q22" i="6"/>
  <c r="Q21" i="6"/>
  <c r="Q20" i="6"/>
  <c r="Q19" i="6"/>
  <c r="Q18" i="6"/>
  <c r="Q17" i="6"/>
  <c r="Q16" i="6"/>
  <c r="Q15" i="6"/>
  <c r="Q14" i="6"/>
  <c r="S14" i="6" s="1"/>
  <c r="Q13" i="6"/>
  <c r="Q12" i="6"/>
  <c r="Q11" i="6"/>
  <c r="Q10" i="6"/>
  <c r="Q9" i="6"/>
  <c r="S9" i="6" s="1"/>
  <c r="T9" i="6" s="1"/>
  <c r="Q8" i="6"/>
  <c r="Q7" i="6"/>
  <c r="Q6" i="6"/>
  <c r="Q5" i="6"/>
  <c r="Q3" i="6"/>
  <c r="Q2" i="6"/>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3" i="1"/>
  <c r="M42" i="1" l="1"/>
  <c r="M17" i="1"/>
  <c r="M19" i="1"/>
  <c r="M40" i="1"/>
  <c r="M144" i="1"/>
  <c r="M134" i="1"/>
  <c r="M161" i="1"/>
  <c r="M137" i="1"/>
  <c r="M146" i="1"/>
  <c r="M140" i="1"/>
  <c r="M155" i="1"/>
  <c r="M96" i="1"/>
  <c r="M104" i="1"/>
  <c r="M158" i="1"/>
  <c r="U7" i="6"/>
  <c r="U11" i="6"/>
  <c r="U15" i="6"/>
  <c r="U19" i="6"/>
  <c r="U23" i="6"/>
  <c r="U27" i="6"/>
  <c r="U31" i="6"/>
  <c r="U35" i="6"/>
  <c r="U39" i="6"/>
  <c r="U4" i="6"/>
  <c r="T5" i="6"/>
  <c r="S6" i="6"/>
  <c r="S12" i="6"/>
  <c r="S22" i="6"/>
  <c r="T22" i="6" s="1"/>
  <c r="S33" i="6"/>
  <c r="S38" i="6"/>
  <c r="S7" i="6"/>
  <c r="S11" i="6"/>
  <c r="S15" i="6"/>
  <c r="T15" i="6" s="1"/>
  <c r="S19" i="6"/>
  <c r="T19" i="6" s="1"/>
  <c r="S23" i="6"/>
  <c r="T23" i="6" s="1"/>
  <c r="S27" i="6"/>
  <c r="T27" i="6" s="1"/>
  <c r="S31" i="6"/>
  <c r="T31" i="6" s="1"/>
  <c r="S35" i="6"/>
  <c r="S39" i="6"/>
  <c r="S8" i="6"/>
  <c r="T8" i="6" s="1"/>
  <c r="S13" i="6"/>
  <c r="T13" i="6" s="1"/>
  <c r="S18" i="6"/>
  <c r="T18" i="6" s="1"/>
  <c r="S34" i="6"/>
  <c r="T34" i="6" s="1"/>
  <c r="S41" i="6"/>
  <c r="T41" i="6" s="1"/>
  <c r="S40" i="6"/>
  <c r="T40" i="6" s="1"/>
  <c r="S4" i="6"/>
  <c r="T4" i="6" s="1"/>
  <c r="S36" i="6"/>
  <c r="T36" i="6" s="1"/>
  <c r="B49" i="6"/>
  <c r="C49" i="6" s="1"/>
  <c r="B48" i="6"/>
  <c r="C48" i="6" s="1"/>
  <c r="B47" i="6"/>
  <c r="C47" i="6" s="1"/>
  <c r="B46" i="6"/>
  <c r="C46" i="6" s="1"/>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s="1"/>
  <c r="I15" i="6"/>
  <c r="J15" i="6" s="1"/>
  <c r="K15" i="6" s="1"/>
  <c r="M15" i="6" s="1"/>
  <c r="N15" i="6" s="1"/>
  <c r="I14" i="6"/>
  <c r="J14" i="6" s="1"/>
  <c r="K14" i="6" s="1"/>
  <c r="J13" i="6"/>
  <c r="K13" i="6" s="1"/>
  <c r="M13" i="6" s="1"/>
  <c r="N13" i="6" s="1"/>
  <c r="I13" i="6"/>
  <c r="I12" i="6"/>
  <c r="J12" i="6" s="1"/>
  <c r="K12" i="6" s="1"/>
  <c r="M12" i="6" s="1"/>
  <c r="N12" i="6" s="1"/>
  <c r="I42" i="6"/>
  <c r="J42" i="6" s="1"/>
  <c r="K42" i="6" s="1"/>
  <c r="M42" i="6" s="1"/>
  <c r="N42" i="6" s="1"/>
  <c r="I41" i="6"/>
  <c r="J41" i="6" s="1"/>
  <c r="K41" i="6" s="1"/>
  <c r="M41" i="6" s="1"/>
  <c r="N41" i="6" s="1"/>
  <c r="I40" i="6"/>
  <c r="J40" i="6" s="1"/>
  <c r="K40" i="6" s="1"/>
  <c r="M40" i="6" s="1"/>
  <c r="N40" i="6" s="1"/>
  <c r="I39" i="6"/>
  <c r="J39" i="6" s="1"/>
  <c r="K39" i="6" s="1"/>
  <c r="M39" i="6" s="1"/>
  <c r="N39" i="6" s="1"/>
  <c r="I38" i="6"/>
  <c r="J38" i="6" s="1"/>
  <c r="K38" i="6" s="1"/>
  <c r="M38" i="6" s="1"/>
  <c r="N38" i="6" s="1"/>
  <c r="I37" i="6"/>
  <c r="J37" i="6" s="1"/>
  <c r="K37" i="6" s="1"/>
  <c r="M37" i="6" s="1"/>
  <c r="N37" i="6" s="1"/>
  <c r="I36" i="6"/>
  <c r="J36" i="6" s="1"/>
  <c r="K36" i="6" s="1"/>
  <c r="M36" i="6" s="1"/>
  <c r="N36" i="6" s="1"/>
  <c r="I35" i="6"/>
  <c r="J35" i="6" s="1"/>
  <c r="K35" i="6" s="1"/>
  <c r="M35" i="6" s="1"/>
  <c r="N35" i="6" s="1"/>
  <c r="I34" i="6"/>
  <c r="J34" i="6" s="1"/>
  <c r="K34" i="6" s="1"/>
  <c r="M34" i="6" s="1"/>
  <c r="N34" i="6" s="1"/>
  <c r="I33" i="6"/>
  <c r="J33" i="6" s="1"/>
  <c r="K33" i="6" s="1"/>
  <c r="M33" i="6" s="1"/>
  <c r="N33" i="6" s="1"/>
  <c r="J32" i="6"/>
  <c r="K32" i="6" s="1"/>
  <c r="M32" i="6" s="1"/>
  <c r="N32" i="6" s="1"/>
  <c r="I32" i="6"/>
  <c r="I31" i="6"/>
  <c r="J31" i="6" s="1"/>
  <c r="K31" i="6" s="1"/>
  <c r="M31" i="6" s="1"/>
  <c r="N31" i="6" s="1"/>
  <c r="I30" i="6"/>
  <c r="J30" i="6" s="1"/>
  <c r="K30" i="6" s="1"/>
  <c r="M30" i="6" s="1"/>
  <c r="N30" i="6" s="1"/>
  <c r="I29" i="6"/>
  <c r="J29" i="6" s="1"/>
  <c r="K29" i="6" s="1"/>
  <c r="M29" i="6" s="1"/>
  <c r="N29" i="6" s="1"/>
  <c r="I28" i="6"/>
  <c r="J28" i="6" s="1"/>
  <c r="K28" i="6" s="1"/>
  <c r="M28" i="6" s="1"/>
  <c r="N28" i="6" s="1"/>
  <c r="I27" i="6"/>
  <c r="J27" i="6" s="1"/>
  <c r="K27" i="6" s="1"/>
  <c r="M27" i="6" s="1"/>
  <c r="N27" i="6" s="1"/>
  <c r="I26" i="6"/>
  <c r="J26" i="6" s="1"/>
  <c r="K26" i="6" s="1"/>
  <c r="M26" i="6" s="1"/>
  <c r="N26" i="6" s="1"/>
  <c r="I25" i="6"/>
  <c r="J25" i="6" s="1"/>
  <c r="K25" i="6" s="1"/>
  <c r="M25" i="6" s="1"/>
  <c r="N25" i="6" s="1"/>
  <c r="J24" i="6"/>
  <c r="K24" i="6" s="1"/>
  <c r="M24" i="6" s="1"/>
  <c r="N24" i="6" s="1"/>
  <c r="I24" i="6"/>
  <c r="I23" i="6"/>
  <c r="J23" i="6" s="1"/>
  <c r="K23" i="6" s="1"/>
  <c r="M23" i="6" s="1"/>
  <c r="N23" i="6" s="1"/>
  <c r="I22" i="6"/>
  <c r="J22" i="6" s="1"/>
  <c r="K22" i="6" s="1"/>
  <c r="M22" i="6" s="1"/>
  <c r="N22" i="6" s="1"/>
  <c r="I21" i="6"/>
  <c r="J21" i="6" s="1"/>
  <c r="K21" i="6" s="1"/>
  <c r="M21" i="6" s="1"/>
  <c r="N21" i="6" s="1"/>
  <c r="I20" i="6"/>
  <c r="J20" i="6" s="1"/>
  <c r="K20" i="6" s="1"/>
  <c r="M20" i="6" s="1"/>
  <c r="N20" i="6" s="1"/>
  <c r="I19" i="6"/>
  <c r="J19" i="6" s="1"/>
  <c r="K19" i="6" s="1"/>
  <c r="M19" i="6" s="1"/>
  <c r="N19" i="6" s="1"/>
  <c r="J18" i="6"/>
  <c r="K18" i="6" s="1"/>
  <c r="M18" i="6" s="1"/>
  <c r="N18" i="6" s="1"/>
  <c r="I18" i="6"/>
  <c r="I17" i="6"/>
  <c r="J17" i="6" s="1"/>
  <c r="K17" i="6" s="1"/>
  <c r="M17" i="6" s="1"/>
  <c r="N17" i="6" s="1"/>
  <c r="J16" i="6"/>
  <c r="K16" i="6" s="1"/>
  <c r="M16" i="6" s="1"/>
  <c r="N16" i="6" s="1"/>
  <c r="I16" i="6"/>
  <c r="I11" i="6"/>
  <c r="J11" i="6" s="1"/>
  <c r="K11" i="6" s="1"/>
  <c r="M11" i="6" s="1"/>
  <c r="N11" i="6" s="1"/>
  <c r="I10" i="6"/>
  <c r="J10" i="6" s="1"/>
  <c r="K10" i="6" s="1"/>
  <c r="M10" i="6" s="1"/>
  <c r="N10" i="6" s="1"/>
  <c r="I9" i="6"/>
  <c r="J9" i="6" s="1"/>
  <c r="K9" i="6" s="1"/>
  <c r="M9" i="6" s="1"/>
  <c r="N9" i="6" s="1"/>
  <c r="I8" i="6"/>
  <c r="J8" i="6" s="1"/>
  <c r="K8" i="6" s="1"/>
  <c r="M8" i="6" s="1"/>
  <c r="N8" i="6" s="1"/>
  <c r="I7" i="6"/>
  <c r="J7" i="6" s="1"/>
  <c r="K7" i="6" s="1"/>
  <c r="M7" i="6" s="1"/>
  <c r="N7" i="6" s="1"/>
  <c r="I6" i="6"/>
  <c r="J6" i="6" s="1"/>
  <c r="K6" i="6" s="1"/>
  <c r="M6" i="6" s="1"/>
  <c r="N6" i="6" s="1"/>
  <c r="I5" i="6"/>
  <c r="J5" i="6" s="1"/>
  <c r="K5" i="6" s="1"/>
  <c r="M5" i="6" s="1"/>
  <c r="N5" i="6" s="1"/>
  <c r="I4" i="6"/>
  <c r="J4" i="6" s="1"/>
  <c r="K4" i="6" s="1"/>
  <c r="M4" i="6" s="1"/>
  <c r="N4" i="6" s="1"/>
  <c r="I3" i="6"/>
  <c r="J3" i="6" s="1"/>
  <c r="K3" i="6" s="1"/>
  <c r="M3" i="6" s="1"/>
  <c r="N3" i="6" s="1"/>
  <c r="I2" i="6"/>
  <c r="J2" i="6" s="1"/>
  <c r="K2" i="6" s="1"/>
  <c r="M20" i="1" l="1"/>
  <c r="M43" i="1"/>
  <c r="M97" i="1"/>
  <c r="M156" i="1"/>
  <c r="M141" i="1"/>
  <c r="M147" i="1"/>
  <c r="M138" i="1"/>
  <c r="M159" i="1"/>
  <c r="M162" i="1"/>
  <c r="M105" i="1"/>
  <c r="M135" i="1"/>
  <c r="T33" i="6"/>
  <c r="T32" i="6"/>
  <c r="T14" i="6"/>
  <c r="T11" i="6"/>
  <c r="T10" i="6"/>
  <c r="T39" i="6"/>
  <c r="T7" i="6"/>
  <c r="T12" i="6"/>
  <c r="T35" i="6"/>
  <c r="T38" i="6"/>
  <c r="T6" i="6"/>
  <c r="T37" i="6"/>
  <c r="M2" i="6"/>
  <c r="N2" i="6" s="1"/>
  <c r="M44" i="1" l="1"/>
  <c r="M21" i="1"/>
  <c r="M163" i="1"/>
  <c r="M106" i="1"/>
  <c r="M148" i="1"/>
  <c r="M98" i="1"/>
  <c r="S2" i="1"/>
  <c r="N2" i="1"/>
  <c r="O2" i="1" s="1"/>
  <c r="V2" i="1"/>
  <c r="W2" i="1"/>
  <c r="T2" i="1"/>
  <c r="W10" i="1"/>
  <c r="R2" i="1" l="1"/>
  <c r="Q2" i="1"/>
  <c r="P2" i="1"/>
  <c r="M22" i="1"/>
  <c r="M45" i="1"/>
  <c r="M99" i="1"/>
  <c r="M107" i="1"/>
  <c r="M149" i="1"/>
  <c r="M164" i="1"/>
  <c r="X2" i="1"/>
  <c r="U2" i="1"/>
  <c r="V15" i="1"/>
  <c r="N15" i="1"/>
  <c r="O15" i="1" s="1"/>
  <c r="S15" i="1"/>
  <c r="W15" i="1"/>
  <c r="N16" i="1"/>
  <c r="O16" i="1" s="1"/>
  <c r="V16" i="1"/>
  <c r="T15" i="1"/>
  <c r="U15" i="1" s="1"/>
  <c r="S16" i="1"/>
  <c r="W16" i="1"/>
  <c r="X16" i="1" s="1"/>
  <c r="T16" i="1"/>
  <c r="T11" i="1"/>
  <c r="V11" i="1"/>
  <c r="T10" i="1"/>
  <c r="S12" i="1"/>
  <c r="N12" i="1"/>
  <c r="O12" i="1" s="1"/>
  <c r="V12" i="1"/>
  <c r="W11" i="1"/>
  <c r="X11" i="1" s="1"/>
  <c r="W12" i="1"/>
  <c r="N11" i="1"/>
  <c r="O11" i="1" s="1"/>
  <c r="S11" i="1"/>
  <c r="N9" i="1"/>
  <c r="V9" i="1"/>
  <c r="N13" i="1"/>
  <c r="O13" i="1" s="1"/>
  <c r="V13" i="1"/>
  <c r="O9" i="1"/>
  <c r="S9" i="1"/>
  <c r="W9" i="1"/>
  <c r="N10" i="1"/>
  <c r="O10" i="1" s="1"/>
  <c r="V10" i="1"/>
  <c r="X10" i="1" s="1"/>
  <c r="T12" i="1"/>
  <c r="U12" i="1" s="1"/>
  <c r="S13" i="1"/>
  <c r="W13" i="1"/>
  <c r="X13" i="1" s="1"/>
  <c r="T9" i="1"/>
  <c r="S10" i="1"/>
  <c r="T13" i="1"/>
  <c r="N4" i="1"/>
  <c r="O4" i="1" s="1"/>
  <c r="V4" i="1"/>
  <c r="S4" i="1"/>
  <c r="W4" i="1"/>
  <c r="N5" i="1"/>
  <c r="O5" i="1" s="1"/>
  <c r="V5" i="1"/>
  <c r="T4" i="1"/>
  <c r="S5" i="1"/>
  <c r="W5" i="1"/>
  <c r="T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s="1"/>
  <c r="B5" i="4"/>
  <c r="C5" i="4" s="1"/>
  <c r="B6" i="4"/>
  <c r="D6" i="4" s="1"/>
  <c r="C6" i="4"/>
  <c r="B7" i="4"/>
  <c r="C7" i="4"/>
  <c r="D7" i="4"/>
  <c r="B8" i="4"/>
  <c r="C8" i="4" s="1"/>
  <c r="B9" i="4"/>
  <c r="C9" i="4" s="1"/>
  <c r="B10" i="4"/>
  <c r="D10" i="4" s="1"/>
  <c r="C10" i="4"/>
  <c r="B11" i="4"/>
  <c r="C11" i="4"/>
  <c r="D11" i="4"/>
  <c r="B12" i="4"/>
  <c r="C12" i="4" s="1"/>
  <c r="B13" i="4"/>
  <c r="C13" i="4" s="1"/>
  <c r="B14" i="4"/>
  <c r="D14" i="4" s="1"/>
  <c r="C14" i="4"/>
  <c r="B15" i="4"/>
  <c r="C15" i="4"/>
  <c r="D15" i="4"/>
  <c r="B16" i="4"/>
  <c r="C16" i="4" s="1"/>
  <c r="B17" i="4"/>
  <c r="C17" i="4" s="1"/>
  <c r="B18" i="4"/>
  <c r="D18" i="4" s="1"/>
  <c r="C18" i="4"/>
  <c r="B19" i="4"/>
  <c r="C19" i="4"/>
  <c r="D19" i="4"/>
  <c r="B20" i="4"/>
  <c r="C20" i="4" s="1"/>
  <c r="B21" i="4"/>
  <c r="C21" i="4" s="1"/>
  <c r="B22" i="4"/>
  <c r="D22" i="4" s="1"/>
  <c r="C22" i="4"/>
  <c r="B23" i="4"/>
  <c r="C23" i="4"/>
  <c r="D23" i="4"/>
  <c r="B24" i="4"/>
  <c r="C24" i="4" s="1"/>
  <c r="B25" i="4"/>
  <c r="C25" i="4" s="1"/>
  <c r="B26" i="4"/>
  <c r="D26" i="4" s="1"/>
  <c r="B27" i="4"/>
  <c r="C27" i="4"/>
  <c r="D27" i="4"/>
  <c r="B3" i="4"/>
  <c r="D3" i="4" s="1"/>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s="1"/>
  <c r="E16" i="3" s="1"/>
  <c r="B15" i="3"/>
  <c r="D15" i="3" s="1"/>
  <c r="B14" i="3"/>
  <c r="B13" i="3"/>
  <c r="B12" i="3"/>
  <c r="D12" i="3" s="1"/>
  <c r="B11" i="3"/>
  <c r="D11" i="3" s="1"/>
  <c r="B10" i="3"/>
  <c r="B9" i="3"/>
  <c r="B8" i="3"/>
  <c r="D8" i="3" s="1"/>
  <c r="B7" i="3"/>
  <c r="D7" i="3" s="1"/>
  <c r="B6" i="3"/>
  <c r="B5" i="3"/>
  <c r="B4" i="3"/>
  <c r="D4" i="3" s="1"/>
  <c r="B3" i="3"/>
  <c r="D3" i="3" s="1"/>
  <c r="X4" i="1" l="1"/>
  <c r="R5" i="1"/>
  <c r="Q5" i="1"/>
  <c r="P5" i="1"/>
  <c r="R13" i="1"/>
  <c r="Q13" i="1"/>
  <c r="P13" i="1"/>
  <c r="P11" i="1"/>
  <c r="R11" i="1"/>
  <c r="Q11" i="1"/>
  <c r="Q12" i="1"/>
  <c r="P12" i="1"/>
  <c r="R12" i="1"/>
  <c r="Q16" i="1"/>
  <c r="P16" i="1"/>
  <c r="R16" i="1"/>
  <c r="M46" i="1"/>
  <c r="M23" i="1"/>
  <c r="R4" i="1"/>
  <c r="Q4" i="1"/>
  <c r="P4" i="1"/>
  <c r="P10" i="1"/>
  <c r="R10" i="1"/>
  <c r="Q10" i="1"/>
  <c r="R15" i="1"/>
  <c r="Q15" i="1"/>
  <c r="P15" i="1"/>
  <c r="R9" i="1"/>
  <c r="Q9" i="1"/>
  <c r="P9" i="1"/>
  <c r="M165" i="1"/>
  <c r="M150" i="1"/>
  <c r="M108" i="1"/>
  <c r="M100" i="1"/>
  <c r="U10" i="1"/>
  <c r="U5" i="1"/>
  <c r="X5" i="1"/>
  <c r="X15" i="1"/>
  <c r="U16" i="1"/>
  <c r="U9" i="1"/>
  <c r="U13" i="1"/>
  <c r="X12" i="1"/>
  <c r="U4" i="1"/>
  <c r="X9" i="1"/>
  <c r="U11" i="1"/>
  <c r="D24" i="4"/>
  <c r="C26" i="4"/>
  <c r="D20" i="4"/>
  <c r="D16" i="4"/>
  <c r="D12" i="4"/>
  <c r="D8" i="4"/>
  <c r="D4" i="4"/>
  <c r="D21" i="4"/>
  <c r="D17" i="4"/>
  <c r="D13" i="4"/>
  <c r="D9" i="4"/>
  <c r="D5" i="4"/>
  <c r="D25" i="4"/>
  <c r="C3" i="4"/>
  <c r="E3" i="1"/>
  <c r="E4" i="1" s="1"/>
  <c r="E5" i="1" s="1"/>
  <c r="M24" i="1" l="1"/>
  <c r="M47" i="1"/>
  <c r="M109" i="1"/>
  <c r="M101" i="1"/>
  <c r="M151" i="1"/>
  <c r="M166" i="1"/>
  <c r="S95" i="1"/>
  <c r="S103" i="1"/>
  <c r="V116" i="1"/>
  <c r="V120" i="1"/>
  <c r="V124" i="1"/>
  <c r="S132" i="1"/>
  <c r="V142" i="1"/>
  <c r="T121" i="1"/>
  <c r="V125" i="1"/>
  <c r="V129" i="1"/>
  <c r="V133" i="1"/>
  <c r="S154" i="1"/>
  <c r="T115" i="1"/>
  <c r="W119" i="1"/>
  <c r="V123" i="1"/>
  <c r="V127" i="1"/>
  <c r="V131" i="1"/>
  <c r="S3" i="1"/>
  <c r="S14" i="1"/>
  <c r="S41" i="1"/>
  <c r="T6" i="1"/>
  <c r="S18" i="1"/>
  <c r="T8" i="1"/>
  <c r="S7" i="1"/>
  <c r="V39" i="1"/>
  <c r="E6" i="1"/>
  <c r="E7" i="1" s="1"/>
  <c r="E8" i="1" s="1"/>
  <c r="E9" i="1" s="1"/>
  <c r="W115" i="1"/>
  <c r="S130" i="1"/>
  <c r="T133" i="1"/>
  <c r="N7" i="1"/>
  <c r="T39" i="1"/>
  <c r="N128" i="1"/>
  <c r="N95" i="1"/>
  <c r="O95" i="1" s="1"/>
  <c r="T131" i="1"/>
  <c r="V14" i="1"/>
  <c r="V18" i="1"/>
  <c r="V95" i="1"/>
  <c r="T114" i="1"/>
  <c r="T116" i="1"/>
  <c r="S119" i="1"/>
  <c r="S122" i="1"/>
  <c r="S140" i="1"/>
  <c r="V140" i="1"/>
  <c r="N41" i="1"/>
  <c r="O41" i="1" s="1"/>
  <c r="V132" i="1"/>
  <c r="W139" i="1"/>
  <c r="O7" i="1"/>
  <c r="W6" i="1"/>
  <c r="N14" i="1"/>
  <c r="O14" i="1" s="1"/>
  <c r="N39" i="1"/>
  <c r="O39" i="1" s="1"/>
  <c r="V41" i="1"/>
  <c r="N114" i="1"/>
  <c r="O114" i="1" s="1"/>
  <c r="N116" i="1"/>
  <c r="O116" i="1" s="1"/>
  <c r="S139" i="1"/>
  <c r="S157" i="1"/>
  <c r="V7" i="1"/>
  <c r="W123" i="1"/>
  <c r="T3" i="1"/>
  <c r="N19" i="1"/>
  <c r="O19" i="1" s="1"/>
  <c r="S118" i="1"/>
  <c r="W127" i="1"/>
  <c r="V154" i="1"/>
  <c r="N3" i="1"/>
  <c r="V3" i="1"/>
  <c r="T7" i="1"/>
  <c r="U7" i="1" s="1"/>
  <c r="W8" i="1"/>
  <c r="V17" i="1"/>
  <c r="N18" i="1"/>
  <c r="O18" i="1" s="1"/>
  <c r="S39" i="1"/>
  <c r="T41" i="1"/>
  <c r="T95" i="1"/>
  <c r="N103" i="1"/>
  <c r="O103" i="1" s="1"/>
  <c r="V103" i="1"/>
  <c r="S116" i="1"/>
  <c r="W117" i="1"/>
  <c r="V118" i="1"/>
  <c r="S124" i="1"/>
  <c r="N126" i="1"/>
  <c r="O126" i="1" s="1"/>
  <c r="V128" i="1"/>
  <c r="T129" i="1"/>
  <c r="W131" i="1"/>
  <c r="W133" i="1"/>
  <c r="N154" i="1"/>
  <c r="O154" i="1" s="1"/>
  <c r="T118" i="1"/>
  <c r="T103" i="1"/>
  <c r="N118" i="1"/>
  <c r="O118" i="1" s="1"/>
  <c r="O3" i="1"/>
  <c r="T14" i="1"/>
  <c r="U14" i="1" s="1"/>
  <c r="T18" i="1"/>
  <c r="U18" i="1" s="1"/>
  <c r="S117" i="1"/>
  <c r="T123" i="1"/>
  <c r="T125" i="1"/>
  <c r="W129" i="1"/>
  <c r="T154" i="1"/>
  <c r="W125" i="1"/>
  <c r="V126" i="1"/>
  <c r="T127" i="1"/>
  <c r="S6" i="1"/>
  <c r="S8" i="1"/>
  <c r="V113" i="1"/>
  <c r="N113" i="1"/>
  <c r="O113" i="1" s="1"/>
  <c r="S113" i="1"/>
  <c r="W113" i="1"/>
  <c r="T113" i="1"/>
  <c r="W136" i="1"/>
  <c r="V136" i="1"/>
  <c r="S136" i="1"/>
  <c r="N136" i="1"/>
  <c r="O136" i="1" s="1"/>
  <c r="T136" i="1"/>
  <c r="W3" i="1"/>
  <c r="N6" i="1"/>
  <c r="O6" i="1" s="1"/>
  <c r="V6" i="1"/>
  <c r="W7" i="1"/>
  <c r="N8" i="1"/>
  <c r="O8" i="1" s="1"/>
  <c r="V8" i="1"/>
  <c r="W14" i="1"/>
  <c r="X14" i="1" s="1"/>
  <c r="W18" i="1"/>
  <c r="W41" i="1"/>
  <c r="V161" i="1"/>
  <c r="N161" i="1"/>
  <c r="O161" i="1" s="1"/>
  <c r="S161" i="1"/>
  <c r="W161" i="1"/>
  <c r="T161" i="1"/>
  <c r="W39" i="1"/>
  <c r="W122" i="1"/>
  <c r="T122" i="1"/>
  <c r="V122" i="1"/>
  <c r="N122" i="1"/>
  <c r="O122" i="1" s="1"/>
  <c r="W120" i="1"/>
  <c r="S120" i="1"/>
  <c r="T120" i="1"/>
  <c r="N120" i="1"/>
  <c r="O120" i="1" s="1"/>
  <c r="V121" i="1"/>
  <c r="N121" i="1"/>
  <c r="O121" i="1" s="1"/>
  <c r="S121" i="1"/>
  <c r="W121" i="1"/>
  <c r="W124" i="1"/>
  <c r="T124" i="1"/>
  <c r="W130" i="1"/>
  <c r="T130" i="1"/>
  <c r="V130" i="1"/>
  <c r="N130" i="1"/>
  <c r="O130" i="1" s="1"/>
  <c r="W132" i="1"/>
  <c r="T132" i="1"/>
  <c r="V145" i="1"/>
  <c r="N145" i="1"/>
  <c r="O145" i="1" s="1"/>
  <c r="S145" i="1"/>
  <c r="T145" i="1"/>
  <c r="W160" i="1"/>
  <c r="V160" i="1"/>
  <c r="S160" i="1"/>
  <c r="T160" i="1"/>
  <c r="V96" i="1"/>
  <c r="N96" i="1"/>
  <c r="O96" i="1" s="1"/>
  <c r="W114" i="1"/>
  <c r="V114" i="1"/>
  <c r="S114" i="1"/>
  <c r="V115" i="1"/>
  <c r="X115" i="1" s="1"/>
  <c r="N115" i="1"/>
  <c r="O115" i="1" s="1"/>
  <c r="S115" i="1"/>
  <c r="N124" i="1"/>
  <c r="O124" i="1" s="1"/>
  <c r="N132" i="1"/>
  <c r="O132" i="1" s="1"/>
  <c r="W145" i="1"/>
  <c r="W158" i="1"/>
  <c r="T158" i="1"/>
  <c r="N160" i="1"/>
  <c r="O160" i="1" s="1"/>
  <c r="W95" i="1"/>
  <c r="W103" i="1"/>
  <c r="W118" i="1"/>
  <c r="V119" i="1"/>
  <c r="N119" i="1"/>
  <c r="O119" i="1" s="1"/>
  <c r="T119" i="1"/>
  <c r="U119" i="1" s="1"/>
  <c r="W128" i="1"/>
  <c r="T128" i="1"/>
  <c r="O128" i="1"/>
  <c r="S128" i="1"/>
  <c r="W142" i="1"/>
  <c r="X142" i="1" s="1"/>
  <c r="S142" i="1"/>
  <c r="T142" i="1"/>
  <c r="N142" i="1"/>
  <c r="O142" i="1" s="1"/>
  <c r="W116" i="1"/>
  <c r="X116" i="1" s="1"/>
  <c r="V117" i="1"/>
  <c r="N117" i="1"/>
  <c r="O117" i="1" s="1"/>
  <c r="T117" i="1"/>
  <c r="W126" i="1"/>
  <c r="X126" i="1" s="1"/>
  <c r="T126" i="1"/>
  <c r="S126" i="1"/>
  <c r="S123" i="1"/>
  <c r="S125" i="1"/>
  <c r="S127" i="1"/>
  <c r="S129" i="1"/>
  <c r="S131" i="1"/>
  <c r="U131" i="1" s="1"/>
  <c r="S133" i="1"/>
  <c r="U133" i="1" s="1"/>
  <c r="W140" i="1"/>
  <c r="V157" i="1"/>
  <c r="N157" i="1"/>
  <c r="O157" i="1" s="1"/>
  <c r="T157" i="1"/>
  <c r="U157" i="1" s="1"/>
  <c r="N123" i="1"/>
  <c r="O123" i="1" s="1"/>
  <c r="N125" i="1"/>
  <c r="O125" i="1" s="1"/>
  <c r="N127" i="1"/>
  <c r="O127" i="1" s="1"/>
  <c r="N129" i="1"/>
  <c r="O129" i="1" s="1"/>
  <c r="N131" i="1"/>
  <c r="O131" i="1" s="1"/>
  <c r="N133" i="1"/>
  <c r="O133" i="1" s="1"/>
  <c r="V139" i="1"/>
  <c r="N139" i="1"/>
  <c r="O139" i="1" s="1"/>
  <c r="T139" i="1"/>
  <c r="N140" i="1"/>
  <c r="O140" i="1" s="1"/>
  <c r="T140" i="1"/>
  <c r="W154" i="1"/>
  <c r="W157" i="1"/>
  <c r="U114" i="1" l="1"/>
  <c r="X129" i="1"/>
  <c r="E14" i="1"/>
  <c r="U132" i="1"/>
  <c r="U124" i="1"/>
  <c r="X3" i="1"/>
  <c r="U6" i="1"/>
  <c r="U3" i="1"/>
  <c r="Q6" i="1"/>
  <c r="P6" i="1"/>
  <c r="R6" i="1"/>
  <c r="Q39" i="1"/>
  <c r="P39" i="1"/>
  <c r="R39" i="1"/>
  <c r="P14" i="1"/>
  <c r="R14" i="1"/>
  <c r="Q14" i="1"/>
  <c r="R8" i="1"/>
  <c r="Q8" i="1"/>
  <c r="P8" i="1"/>
  <c r="Q3" i="1"/>
  <c r="R3" i="1"/>
  <c r="P3" i="1"/>
  <c r="P18" i="1"/>
  <c r="R18" i="1"/>
  <c r="Q18" i="1"/>
  <c r="X6" i="1"/>
  <c r="P41" i="1"/>
  <c r="R41" i="1"/>
  <c r="Q41" i="1"/>
  <c r="Q19" i="1"/>
  <c r="P19" i="1"/>
  <c r="R19" i="1"/>
  <c r="Q7" i="1"/>
  <c r="P7" i="1"/>
  <c r="R7" i="1"/>
  <c r="M48" i="1"/>
  <c r="M25" i="1"/>
  <c r="X133" i="1"/>
  <c r="X124" i="1"/>
  <c r="X125" i="1"/>
  <c r="U130" i="1"/>
  <c r="U116" i="1"/>
  <c r="P103" i="1"/>
  <c r="R103" i="1"/>
  <c r="Q103" i="1"/>
  <c r="P116" i="1"/>
  <c r="Q116" i="1"/>
  <c r="R116" i="1"/>
  <c r="Q139" i="1"/>
  <c r="P139" i="1"/>
  <c r="R139" i="1"/>
  <c r="P140" i="1"/>
  <c r="R140" i="1"/>
  <c r="Q140" i="1"/>
  <c r="Q133" i="1"/>
  <c r="P133" i="1"/>
  <c r="R133" i="1"/>
  <c r="Q125" i="1"/>
  <c r="R125" i="1"/>
  <c r="P125" i="1"/>
  <c r="R142" i="1"/>
  <c r="Q142" i="1"/>
  <c r="P142" i="1"/>
  <c r="Q131" i="1"/>
  <c r="R131" i="1"/>
  <c r="P131" i="1"/>
  <c r="R123" i="1"/>
  <c r="Q123" i="1"/>
  <c r="P123" i="1"/>
  <c r="R126" i="1"/>
  <c r="Q126" i="1"/>
  <c r="P126" i="1"/>
  <c r="P117" i="1"/>
  <c r="R117" i="1"/>
  <c r="Q117" i="1"/>
  <c r="Q128" i="1"/>
  <c r="P128" i="1"/>
  <c r="R128" i="1"/>
  <c r="P119" i="1"/>
  <c r="Q119" i="1"/>
  <c r="R119" i="1"/>
  <c r="P115" i="1"/>
  <c r="R115" i="1"/>
  <c r="Q115" i="1"/>
  <c r="P120" i="1"/>
  <c r="R120" i="1"/>
  <c r="Q120" i="1"/>
  <c r="R122" i="1"/>
  <c r="P122" i="1"/>
  <c r="Q122" i="1"/>
  <c r="Q154" i="1"/>
  <c r="P154" i="1"/>
  <c r="R154" i="1"/>
  <c r="Q114" i="1"/>
  <c r="R114" i="1"/>
  <c r="P114" i="1"/>
  <c r="Q95" i="1"/>
  <c r="R95" i="1"/>
  <c r="P95" i="1"/>
  <c r="Q129" i="1"/>
  <c r="P129" i="1"/>
  <c r="R129" i="1"/>
  <c r="P160" i="1"/>
  <c r="R160" i="1"/>
  <c r="Q160" i="1"/>
  <c r="Q132" i="1"/>
  <c r="P132" i="1"/>
  <c r="R132" i="1"/>
  <c r="P96" i="1"/>
  <c r="R96" i="1"/>
  <c r="Q96" i="1"/>
  <c r="Q113" i="1"/>
  <c r="P113" i="1"/>
  <c r="R113" i="1"/>
  <c r="P118" i="1"/>
  <c r="R118" i="1"/>
  <c r="Q118" i="1"/>
  <c r="R127" i="1"/>
  <c r="Q127" i="1"/>
  <c r="P127" i="1"/>
  <c r="Q157" i="1"/>
  <c r="P157" i="1"/>
  <c r="R157" i="1"/>
  <c r="R124" i="1"/>
  <c r="Q124" i="1"/>
  <c r="P124" i="1"/>
  <c r="P145" i="1"/>
  <c r="R145" i="1"/>
  <c r="Q145" i="1"/>
  <c r="Q130" i="1"/>
  <c r="P130" i="1"/>
  <c r="R130" i="1"/>
  <c r="R121" i="1"/>
  <c r="P121" i="1"/>
  <c r="Q121" i="1"/>
  <c r="Q161" i="1"/>
  <c r="P161" i="1"/>
  <c r="R161" i="1"/>
  <c r="R136" i="1"/>
  <c r="P136" i="1"/>
  <c r="Q136" i="1"/>
  <c r="M167" i="1"/>
  <c r="M152" i="1"/>
  <c r="M102" i="1"/>
  <c r="M110" i="1"/>
  <c r="X7" i="1"/>
  <c r="X113" i="1"/>
  <c r="U120" i="1"/>
  <c r="X121" i="1"/>
  <c r="X130" i="1"/>
  <c r="X118" i="1"/>
  <c r="X131" i="1"/>
  <c r="X128" i="1"/>
  <c r="U122" i="1"/>
  <c r="X95" i="1"/>
  <c r="X120" i="1"/>
  <c r="X122" i="1"/>
  <c r="U118" i="1"/>
  <c r="X127" i="1"/>
  <c r="U125" i="1"/>
  <c r="X8" i="1"/>
  <c r="X132" i="1"/>
  <c r="U8" i="1"/>
  <c r="U121" i="1"/>
  <c r="U123" i="1"/>
  <c r="U129" i="1"/>
  <c r="X123" i="1"/>
  <c r="U126" i="1"/>
  <c r="U128" i="1"/>
  <c r="X114" i="1"/>
  <c r="U154" i="1"/>
  <c r="U117" i="1"/>
  <c r="X117" i="1"/>
  <c r="X119" i="1"/>
  <c r="U113" i="1"/>
  <c r="U127" i="1"/>
  <c r="U115" i="1"/>
  <c r="X161" i="1"/>
  <c r="U103" i="1"/>
  <c r="V134" i="1"/>
  <c r="U95" i="1"/>
  <c r="N158" i="1"/>
  <c r="O158" i="1" s="1"/>
  <c r="W134" i="1"/>
  <c r="T134" i="1"/>
  <c r="S158" i="1"/>
  <c r="U158" i="1" s="1"/>
  <c r="V158" i="1"/>
  <c r="X158" i="1" s="1"/>
  <c r="U41" i="1"/>
  <c r="N159" i="1"/>
  <c r="O159" i="1" s="1"/>
  <c r="T104" i="1"/>
  <c r="N134" i="1"/>
  <c r="O134" i="1" s="1"/>
  <c r="X39" i="1"/>
  <c r="S19" i="1"/>
  <c r="N17" i="1"/>
  <c r="O17" i="1" s="1"/>
  <c r="X18" i="1"/>
  <c r="X140" i="1"/>
  <c r="T96" i="1"/>
  <c r="S134" i="1"/>
  <c r="X103" i="1"/>
  <c r="S96" i="1"/>
  <c r="W104" i="1"/>
  <c r="N105" i="1"/>
  <c r="O105" i="1" s="1"/>
  <c r="E10" i="1"/>
  <c r="E15" i="1"/>
  <c r="X41" i="1"/>
  <c r="U139" i="1"/>
  <c r="N104" i="1"/>
  <c r="O104" i="1" s="1"/>
  <c r="S17" i="1"/>
  <c r="U140" i="1"/>
  <c r="T19" i="1"/>
  <c r="V19" i="1"/>
  <c r="X154" i="1"/>
  <c r="V104" i="1"/>
  <c r="X136" i="1"/>
  <c r="U39" i="1"/>
  <c r="X160" i="1"/>
  <c r="U160" i="1"/>
  <c r="U145" i="1"/>
  <c r="U142" i="1"/>
  <c r="U161" i="1"/>
  <c r="X139" i="1"/>
  <c r="X157" i="1"/>
  <c r="X145" i="1"/>
  <c r="U136" i="1"/>
  <c r="S104" i="1"/>
  <c r="S159" i="1"/>
  <c r="W96" i="1"/>
  <c r="X96" i="1" s="1"/>
  <c r="V159" i="1"/>
  <c r="T159" i="1"/>
  <c r="W159" i="1"/>
  <c r="T17" i="1"/>
  <c r="U17" i="1" s="1"/>
  <c r="W17" i="1"/>
  <c r="X17" i="1" s="1"/>
  <c r="W19" i="1"/>
  <c r="W146" i="1"/>
  <c r="V146" i="1"/>
  <c r="T146" i="1"/>
  <c r="N146" i="1"/>
  <c r="O146" i="1" s="1"/>
  <c r="S146" i="1"/>
  <c r="V143" i="1"/>
  <c r="N143" i="1"/>
  <c r="O143" i="1" s="1"/>
  <c r="S143" i="1"/>
  <c r="W143" i="1"/>
  <c r="T143" i="1"/>
  <c r="W97" i="1"/>
  <c r="T97" i="1"/>
  <c r="V135" i="1"/>
  <c r="V141" i="1"/>
  <c r="N141" i="1"/>
  <c r="O141" i="1" s="1"/>
  <c r="W141" i="1"/>
  <c r="T141" i="1"/>
  <c r="S141" i="1"/>
  <c r="V105" i="1"/>
  <c r="V42" i="1"/>
  <c r="N42" i="1"/>
  <c r="O42" i="1" s="1"/>
  <c r="W42" i="1"/>
  <c r="T42" i="1"/>
  <c r="S42" i="1"/>
  <c r="V155" i="1"/>
  <c r="N155" i="1"/>
  <c r="O155" i="1" s="1"/>
  <c r="T155" i="1"/>
  <c r="W155" i="1"/>
  <c r="S155" i="1"/>
  <c r="V40" i="1"/>
  <c r="N40" i="1"/>
  <c r="O40" i="1" s="1"/>
  <c r="T40" i="1"/>
  <c r="S40" i="1"/>
  <c r="W40" i="1"/>
  <c r="X40" i="1" s="1"/>
  <c r="W162" i="1"/>
  <c r="V162" i="1"/>
  <c r="S162" i="1"/>
  <c r="T162" i="1"/>
  <c r="N162" i="1"/>
  <c r="O162" i="1" s="1"/>
  <c r="V137" i="1"/>
  <c r="N137" i="1"/>
  <c r="O137" i="1" s="1"/>
  <c r="S137" i="1"/>
  <c r="T137" i="1"/>
  <c r="W137" i="1"/>
  <c r="X134" i="1" l="1"/>
  <c r="R42" i="1"/>
  <c r="P42" i="1"/>
  <c r="Q42" i="1"/>
  <c r="Q17" i="1"/>
  <c r="R17" i="1"/>
  <c r="P17" i="1"/>
  <c r="R40" i="1"/>
  <c r="Q40" i="1"/>
  <c r="P40" i="1"/>
  <c r="M26" i="1"/>
  <c r="M49" i="1"/>
  <c r="U104" i="1"/>
  <c r="R155" i="1"/>
  <c r="Q155" i="1"/>
  <c r="P155" i="1"/>
  <c r="P104" i="1"/>
  <c r="R104" i="1"/>
  <c r="Q104" i="1"/>
  <c r="R134" i="1"/>
  <c r="Q134" i="1"/>
  <c r="P134" i="1"/>
  <c r="R158" i="1"/>
  <c r="Q158" i="1"/>
  <c r="P158" i="1"/>
  <c r="Q137" i="1"/>
  <c r="P137" i="1"/>
  <c r="R137" i="1"/>
  <c r="R162" i="1"/>
  <c r="P162" i="1"/>
  <c r="Q162" i="1"/>
  <c r="R146" i="1"/>
  <c r="Q146" i="1"/>
  <c r="P146" i="1"/>
  <c r="Q105" i="1"/>
  <c r="P105" i="1"/>
  <c r="R105" i="1"/>
  <c r="M111" i="1"/>
  <c r="M153" i="1"/>
  <c r="M168" i="1"/>
  <c r="R141" i="1"/>
  <c r="Q141" i="1"/>
  <c r="P141" i="1"/>
  <c r="P143" i="1"/>
  <c r="R143" i="1"/>
  <c r="Q143" i="1"/>
  <c r="P159" i="1"/>
  <c r="Q159" i="1"/>
  <c r="R159" i="1"/>
  <c r="U134" i="1"/>
  <c r="X155" i="1"/>
  <c r="U19" i="1"/>
  <c r="T135" i="1"/>
  <c r="U96" i="1"/>
  <c r="S135" i="1"/>
  <c r="N97" i="1"/>
  <c r="O97" i="1" s="1"/>
  <c r="S97" i="1"/>
  <c r="U97" i="1" s="1"/>
  <c r="W135" i="1"/>
  <c r="X135" i="1" s="1"/>
  <c r="N135" i="1"/>
  <c r="O135" i="1" s="1"/>
  <c r="V97" i="1"/>
  <c r="W105" i="1"/>
  <c r="X105" i="1" s="1"/>
  <c r="X104" i="1"/>
  <c r="T105" i="1"/>
  <c r="S105" i="1"/>
  <c r="E11" i="1"/>
  <c r="E12" i="1" s="1"/>
  <c r="E13" i="1" s="1"/>
  <c r="E16" i="1"/>
  <c r="E17" i="1" s="1"/>
  <c r="E18" i="1" s="1"/>
  <c r="E19" i="1" s="1"/>
  <c r="E20" i="1" s="1"/>
  <c r="E21" i="1" s="1"/>
  <c r="E22" i="1" s="1"/>
  <c r="E23" i="1" s="1"/>
  <c r="E24" i="1" s="1"/>
  <c r="E25" i="1" s="1"/>
  <c r="E26" i="1" s="1"/>
  <c r="E27" i="1" s="1"/>
  <c r="E28" i="1" s="1"/>
  <c r="E29" i="1" s="1"/>
  <c r="E30" i="1" s="1"/>
  <c r="E31" i="1" s="1"/>
  <c r="X19" i="1"/>
  <c r="U159" i="1"/>
  <c r="U155" i="1"/>
  <c r="X137" i="1"/>
  <c r="U42" i="1"/>
  <c r="U141" i="1"/>
  <c r="X143" i="1"/>
  <c r="X97" i="1"/>
  <c r="X146" i="1"/>
  <c r="U143" i="1"/>
  <c r="U162" i="1"/>
  <c r="X162" i="1"/>
  <c r="X42" i="1"/>
  <c r="X141" i="1"/>
  <c r="U146" i="1"/>
  <c r="U137" i="1"/>
  <c r="X159" i="1"/>
  <c r="U40" i="1"/>
  <c r="V20" i="1"/>
  <c r="N20" i="1"/>
  <c r="O20" i="1" s="1"/>
  <c r="W20" i="1"/>
  <c r="S20" i="1"/>
  <c r="T20" i="1"/>
  <c r="W156" i="1"/>
  <c r="T156" i="1"/>
  <c r="N156" i="1"/>
  <c r="O156" i="1" s="1"/>
  <c r="S156" i="1"/>
  <c r="V156" i="1"/>
  <c r="W43" i="1"/>
  <c r="S43" i="1"/>
  <c r="V43" i="1"/>
  <c r="T43" i="1"/>
  <c r="N43" i="1"/>
  <c r="O43" i="1" s="1"/>
  <c r="V147" i="1"/>
  <c r="N147" i="1"/>
  <c r="O147" i="1" s="1"/>
  <c r="T147" i="1"/>
  <c r="W147" i="1"/>
  <c r="S147" i="1"/>
  <c r="T98" i="1"/>
  <c r="V98" i="1"/>
  <c r="N98" i="1"/>
  <c r="O98" i="1" s="1"/>
  <c r="S98" i="1"/>
  <c r="W98" i="1"/>
  <c r="W144" i="1"/>
  <c r="V144" i="1"/>
  <c r="S144" i="1"/>
  <c r="N144" i="1"/>
  <c r="O144" i="1" s="1"/>
  <c r="T144" i="1"/>
  <c r="W138" i="1"/>
  <c r="V138" i="1"/>
  <c r="T138" i="1"/>
  <c r="S138" i="1"/>
  <c r="N138" i="1"/>
  <c r="O138" i="1" s="1"/>
  <c r="V163" i="1"/>
  <c r="N163" i="1"/>
  <c r="O163" i="1" s="1"/>
  <c r="T163" i="1"/>
  <c r="S163" i="1"/>
  <c r="W163" i="1"/>
  <c r="W106" i="1"/>
  <c r="V106" i="1"/>
  <c r="S106" i="1"/>
  <c r="N106" i="1"/>
  <c r="O106" i="1" s="1"/>
  <c r="T106" i="1"/>
  <c r="R20" i="1" l="1"/>
  <c r="Q20" i="1"/>
  <c r="P20" i="1"/>
  <c r="Q43" i="1"/>
  <c r="P43" i="1"/>
  <c r="R43" i="1"/>
  <c r="M50" i="1"/>
  <c r="M27" i="1"/>
  <c r="R163" i="1"/>
  <c r="P163" i="1"/>
  <c r="Q163" i="1"/>
  <c r="R106" i="1"/>
  <c r="Q106" i="1"/>
  <c r="P106" i="1"/>
  <c r="Q147" i="1"/>
  <c r="P147" i="1"/>
  <c r="R147" i="1"/>
  <c r="M112" i="1"/>
  <c r="R138" i="1"/>
  <c r="P138" i="1"/>
  <c r="Q138" i="1"/>
  <c r="R97" i="1"/>
  <c r="Q97" i="1"/>
  <c r="P97" i="1"/>
  <c r="M169" i="1"/>
  <c r="P144" i="1"/>
  <c r="R144" i="1"/>
  <c r="Q144" i="1"/>
  <c r="Q98" i="1"/>
  <c r="R98" i="1"/>
  <c r="P98" i="1"/>
  <c r="P156" i="1"/>
  <c r="R156" i="1"/>
  <c r="Q156" i="1"/>
  <c r="P135" i="1"/>
  <c r="R135" i="1"/>
  <c r="Q135" i="1"/>
  <c r="U135" i="1"/>
  <c r="U105" i="1"/>
  <c r="X147" i="1"/>
  <c r="U43" i="1"/>
  <c r="E32" i="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33" i="1"/>
  <c r="U144" i="1"/>
  <c r="U106" i="1"/>
  <c r="X20" i="1"/>
  <c r="U98" i="1"/>
  <c r="U163" i="1"/>
  <c r="X106" i="1"/>
  <c r="X138" i="1"/>
  <c r="X144" i="1"/>
  <c r="U156" i="1"/>
  <c r="U147" i="1"/>
  <c r="X43" i="1"/>
  <c r="X98" i="1"/>
  <c r="X163" i="1"/>
  <c r="U138" i="1"/>
  <c r="X156" i="1"/>
  <c r="U20" i="1"/>
  <c r="T21" i="1"/>
  <c r="N21" i="1"/>
  <c r="O21" i="1" s="1"/>
  <c r="W21" i="1"/>
  <c r="S21" i="1"/>
  <c r="V21" i="1"/>
  <c r="S99" i="1"/>
  <c r="W99" i="1"/>
  <c r="V99" i="1"/>
  <c r="N99" i="1"/>
  <c r="O99" i="1" s="1"/>
  <c r="T99" i="1"/>
  <c r="W148" i="1"/>
  <c r="T148" i="1"/>
  <c r="N148" i="1"/>
  <c r="O148" i="1" s="1"/>
  <c r="S148" i="1"/>
  <c r="V148" i="1"/>
  <c r="V44" i="1"/>
  <c r="N44" i="1"/>
  <c r="O44" i="1" s="1"/>
  <c r="S44" i="1"/>
  <c r="T44" i="1"/>
  <c r="W44" i="1"/>
  <c r="V107" i="1"/>
  <c r="N107" i="1"/>
  <c r="O107" i="1" s="1"/>
  <c r="S107" i="1"/>
  <c r="T107" i="1"/>
  <c r="W107" i="1"/>
  <c r="W164" i="1"/>
  <c r="T164" i="1"/>
  <c r="V164" i="1"/>
  <c r="N164" i="1"/>
  <c r="O164" i="1" s="1"/>
  <c r="S164" i="1"/>
  <c r="M51" i="1" l="1"/>
  <c r="R44" i="1"/>
  <c r="Q44" i="1"/>
  <c r="P44" i="1"/>
  <c r="R21" i="1"/>
  <c r="Q21" i="1"/>
  <c r="P21" i="1"/>
  <c r="M28" i="1"/>
  <c r="R99" i="1"/>
  <c r="Q99" i="1"/>
  <c r="P99" i="1"/>
  <c r="P164" i="1"/>
  <c r="Q164" i="1"/>
  <c r="R164" i="1"/>
  <c r="R148" i="1"/>
  <c r="P148" i="1"/>
  <c r="Q148" i="1"/>
  <c r="R107" i="1"/>
  <c r="Q107" i="1"/>
  <c r="P107" i="1"/>
  <c r="M170" i="1"/>
  <c r="X44" i="1"/>
  <c r="E66" i="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65" i="1"/>
  <c r="U164" i="1"/>
  <c r="U107" i="1"/>
  <c r="U44" i="1"/>
  <c r="U148" i="1"/>
  <c r="X21" i="1"/>
  <c r="X164" i="1"/>
  <c r="X148" i="1"/>
  <c r="X107" i="1"/>
  <c r="U99" i="1"/>
  <c r="X99" i="1"/>
  <c r="U21" i="1"/>
  <c r="S22" i="1"/>
  <c r="W22" i="1"/>
  <c r="T22" i="1"/>
  <c r="N22" i="1"/>
  <c r="O22" i="1" s="1"/>
  <c r="V22" i="1"/>
  <c r="T100" i="1"/>
  <c r="V100" i="1"/>
  <c r="N100" i="1"/>
  <c r="O100" i="1" s="1"/>
  <c r="S100" i="1"/>
  <c r="W100" i="1"/>
  <c r="W45" i="1"/>
  <c r="V45" i="1"/>
  <c r="T45" i="1"/>
  <c r="S45" i="1"/>
  <c r="N45" i="1"/>
  <c r="O45" i="1" s="1"/>
  <c r="V165" i="1"/>
  <c r="N165" i="1"/>
  <c r="O165" i="1" s="1"/>
  <c r="S165" i="1"/>
  <c r="W165" i="1"/>
  <c r="T165" i="1"/>
  <c r="W108" i="1"/>
  <c r="V108" i="1"/>
  <c r="T108" i="1"/>
  <c r="S108" i="1"/>
  <c r="N108" i="1"/>
  <c r="O108" i="1" s="1"/>
  <c r="V149" i="1"/>
  <c r="N149" i="1"/>
  <c r="O149" i="1" s="1"/>
  <c r="W149" i="1"/>
  <c r="T149" i="1"/>
  <c r="S149" i="1"/>
  <c r="M29" i="1" l="1"/>
  <c r="R45" i="1"/>
  <c r="Q45" i="1"/>
  <c r="P45" i="1"/>
  <c r="P22" i="1"/>
  <c r="R22" i="1"/>
  <c r="Q22" i="1"/>
  <c r="M52" i="1"/>
  <c r="Q149" i="1"/>
  <c r="P149" i="1"/>
  <c r="R149" i="1"/>
  <c r="P100" i="1"/>
  <c r="R100" i="1"/>
  <c r="Q100" i="1"/>
  <c r="Q165" i="1"/>
  <c r="P165" i="1"/>
  <c r="R165" i="1"/>
  <c r="P108" i="1"/>
  <c r="R108" i="1"/>
  <c r="Q108" i="1"/>
  <c r="U165" i="1"/>
  <c r="X45" i="1"/>
  <c r="X149" i="1"/>
  <c r="X108" i="1"/>
  <c r="X165" i="1"/>
  <c r="U149" i="1"/>
  <c r="X100" i="1"/>
  <c r="U100" i="1"/>
  <c r="X22" i="1"/>
  <c r="U108" i="1"/>
  <c r="U45" i="1"/>
  <c r="U22" i="1"/>
  <c r="T23" i="1"/>
  <c r="S23" i="1"/>
  <c r="W23" i="1"/>
  <c r="V23" i="1"/>
  <c r="N23" i="1"/>
  <c r="O23" i="1" s="1"/>
  <c r="V109" i="1"/>
  <c r="N109" i="1"/>
  <c r="O109" i="1" s="1"/>
  <c r="T109" i="1"/>
  <c r="W109" i="1"/>
  <c r="S109" i="1"/>
  <c r="W166" i="1"/>
  <c r="T166" i="1"/>
  <c r="V166" i="1"/>
  <c r="S166" i="1"/>
  <c r="N166" i="1"/>
  <c r="O166" i="1" s="1"/>
  <c r="W150" i="1"/>
  <c r="S150" i="1"/>
  <c r="T150" i="1"/>
  <c r="N150" i="1"/>
  <c r="O150" i="1" s="1"/>
  <c r="V150" i="1"/>
  <c r="V46" i="1"/>
  <c r="N46" i="1"/>
  <c r="O46" i="1" s="1"/>
  <c r="S46" i="1"/>
  <c r="W46" i="1"/>
  <c r="T46" i="1"/>
  <c r="S101" i="1"/>
  <c r="W101" i="1"/>
  <c r="T101" i="1"/>
  <c r="N101" i="1"/>
  <c r="O101" i="1" s="1"/>
  <c r="V101" i="1"/>
  <c r="P46" i="1" l="1"/>
  <c r="R46" i="1"/>
  <c r="Q46" i="1"/>
  <c r="M53" i="1"/>
  <c r="Q23" i="1"/>
  <c r="P23" i="1"/>
  <c r="R23" i="1"/>
  <c r="M30" i="1"/>
  <c r="R101" i="1"/>
  <c r="Q101" i="1"/>
  <c r="P101" i="1"/>
  <c r="R150" i="1"/>
  <c r="Q150" i="1"/>
  <c r="P150" i="1"/>
  <c r="P166" i="1"/>
  <c r="R166" i="1"/>
  <c r="Q166" i="1"/>
  <c r="R109" i="1"/>
  <c r="Q109" i="1"/>
  <c r="P109" i="1"/>
  <c r="X109" i="1"/>
  <c r="X23" i="1"/>
  <c r="U101" i="1"/>
  <c r="U23" i="1"/>
  <c r="X101" i="1"/>
  <c r="X46" i="1"/>
  <c r="X150" i="1"/>
  <c r="U166" i="1"/>
  <c r="U150" i="1"/>
  <c r="X166" i="1"/>
  <c r="U109" i="1"/>
  <c r="U46" i="1"/>
  <c r="S24" i="1"/>
  <c r="W24" i="1"/>
  <c r="V24" i="1"/>
  <c r="T24" i="1"/>
  <c r="N24" i="1"/>
  <c r="O24" i="1" s="1"/>
  <c r="V167" i="1"/>
  <c r="N167" i="1"/>
  <c r="O167" i="1" s="1"/>
  <c r="S167" i="1"/>
  <c r="W167" i="1"/>
  <c r="T167" i="1"/>
  <c r="W110" i="1"/>
  <c r="T110" i="1"/>
  <c r="N110" i="1"/>
  <c r="O110" i="1" s="1"/>
  <c r="S110" i="1"/>
  <c r="V110" i="1"/>
  <c r="W47" i="1"/>
  <c r="T47" i="1"/>
  <c r="N47" i="1"/>
  <c r="O47" i="1" s="1"/>
  <c r="S47" i="1"/>
  <c r="V47" i="1"/>
  <c r="T102" i="1"/>
  <c r="V102" i="1"/>
  <c r="N102" i="1"/>
  <c r="O102" i="1" s="1"/>
  <c r="W102" i="1"/>
  <c r="S102" i="1"/>
  <c r="V151" i="1"/>
  <c r="N151" i="1"/>
  <c r="O151" i="1" s="1"/>
  <c r="S151" i="1"/>
  <c r="W151" i="1"/>
  <c r="T151" i="1"/>
  <c r="Q47" i="1" l="1"/>
  <c r="P47" i="1"/>
  <c r="R47" i="1"/>
  <c r="M54" i="1"/>
  <c r="M31" i="1"/>
  <c r="R24" i="1"/>
  <c r="Q24" i="1"/>
  <c r="P24" i="1"/>
  <c r="Q110" i="1"/>
  <c r="P110" i="1"/>
  <c r="R110" i="1"/>
  <c r="P151" i="1"/>
  <c r="R151" i="1"/>
  <c r="Q151" i="1"/>
  <c r="P102" i="1"/>
  <c r="R102" i="1"/>
  <c r="Q102" i="1"/>
  <c r="Q167" i="1"/>
  <c r="R167" i="1"/>
  <c r="P167" i="1"/>
  <c r="U24" i="1"/>
  <c r="X167" i="1"/>
  <c r="U151" i="1"/>
  <c r="X47" i="1"/>
  <c r="U110" i="1"/>
  <c r="X24" i="1"/>
  <c r="U102" i="1"/>
  <c r="U167" i="1"/>
  <c r="X102" i="1"/>
  <c r="X110" i="1"/>
  <c r="X151" i="1"/>
  <c r="U47" i="1"/>
  <c r="S25" i="1"/>
  <c r="W25" i="1"/>
  <c r="T25" i="1"/>
  <c r="N25" i="1"/>
  <c r="O25" i="1" s="1"/>
  <c r="V25" i="1"/>
  <c r="V48" i="1"/>
  <c r="N48" i="1"/>
  <c r="O48" i="1" s="1"/>
  <c r="S48" i="1"/>
  <c r="W48" i="1"/>
  <c r="T48" i="1"/>
  <c r="V111" i="1"/>
  <c r="N111" i="1"/>
  <c r="O111" i="1" s="1"/>
  <c r="W111" i="1"/>
  <c r="T111" i="1"/>
  <c r="S111" i="1"/>
  <c r="W168" i="1"/>
  <c r="T168" i="1"/>
  <c r="V168" i="1"/>
  <c r="N168" i="1"/>
  <c r="O168" i="1" s="1"/>
  <c r="S168" i="1"/>
  <c r="W152" i="1"/>
  <c r="V152" i="1"/>
  <c r="S152" i="1"/>
  <c r="T152" i="1"/>
  <c r="N152" i="1"/>
  <c r="O152" i="1" s="1"/>
  <c r="Q25" i="1" l="1"/>
  <c r="P25" i="1"/>
  <c r="R25" i="1"/>
  <c r="Q48" i="1"/>
  <c r="P48" i="1"/>
  <c r="R48" i="1"/>
  <c r="M32" i="1"/>
  <c r="M55" i="1"/>
  <c r="P168" i="1"/>
  <c r="Q168" i="1"/>
  <c r="R168" i="1"/>
  <c r="Q152" i="1"/>
  <c r="P152" i="1"/>
  <c r="R152" i="1"/>
  <c r="R111" i="1"/>
  <c r="Q111" i="1"/>
  <c r="P111" i="1"/>
  <c r="X48" i="1"/>
  <c r="U111" i="1"/>
  <c r="X111" i="1"/>
  <c r="U152" i="1"/>
  <c r="X152" i="1"/>
  <c r="U168" i="1"/>
  <c r="U25" i="1"/>
  <c r="X168" i="1"/>
  <c r="X25" i="1"/>
  <c r="U48" i="1"/>
  <c r="V26" i="1"/>
  <c r="W26" i="1"/>
  <c r="S26" i="1"/>
  <c r="T26" i="1"/>
  <c r="N26" i="1"/>
  <c r="O26" i="1" s="1"/>
  <c r="W112" i="1"/>
  <c r="S112" i="1"/>
  <c r="T112" i="1"/>
  <c r="N112" i="1"/>
  <c r="O112" i="1" s="1"/>
  <c r="V112" i="1"/>
  <c r="V153" i="1"/>
  <c r="N153" i="1"/>
  <c r="O153" i="1" s="1"/>
  <c r="S153" i="1"/>
  <c r="W153" i="1"/>
  <c r="T153" i="1"/>
  <c r="W49" i="1"/>
  <c r="T49" i="1"/>
  <c r="V49" i="1"/>
  <c r="N49" i="1"/>
  <c r="O49" i="1" s="1"/>
  <c r="S49" i="1"/>
  <c r="V169" i="1"/>
  <c r="N169" i="1"/>
  <c r="O169" i="1" s="1"/>
  <c r="S169" i="1"/>
  <c r="W169" i="1"/>
  <c r="T169" i="1"/>
  <c r="Q49" i="1" l="1"/>
  <c r="P49" i="1"/>
  <c r="R49" i="1"/>
  <c r="R26" i="1"/>
  <c r="Q26" i="1"/>
  <c r="P26" i="1"/>
  <c r="M56" i="1"/>
  <c r="M33" i="1"/>
  <c r="R169" i="1"/>
  <c r="Q169" i="1"/>
  <c r="P169" i="1"/>
  <c r="Q153" i="1"/>
  <c r="P153" i="1"/>
  <c r="R153" i="1"/>
  <c r="Q112" i="1"/>
  <c r="P112" i="1"/>
  <c r="R112" i="1"/>
  <c r="X49" i="1"/>
  <c r="X26" i="1"/>
  <c r="U112" i="1"/>
  <c r="U169" i="1"/>
  <c r="U153" i="1"/>
  <c r="X169" i="1"/>
  <c r="X112" i="1"/>
  <c r="U26" i="1"/>
  <c r="X153" i="1"/>
  <c r="U49" i="1"/>
  <c r="T27" i="1"/>
  <c r="S27" i="1"/>
  <c r="W27" i="1"/>
  <c r="V27" i="1"/>
  <c r="N27" i="1"/>
  <c r="O27" i="1" s="1"/>
  <c r="T170" i="1"/>
  <c r="S170" i="1"/>
  <c r="V170" i="1"/>
  <c r="W170" i="1"/>
  <c r="N170" i="1"/>
  <c r="O170" i="1" s="1"/>
  <c r="V50" i="1"/>
  <c r="N50" i="1"/>
  <c r="O50" i="1" s="1"/>
  <c r="S50" i="1"/>
  <c r="W50" i="1"/>
  <c r="T50" i="1"/>
  <c r="P27" i="1" l="1"/>
  <c r="Q27" i="1"/>
  <c r="R27" i="1"/>
  <c r="M34" i="1"/>
  <c r="M57" i="1"/>
  <c r="Q50" i="1"/>
  <c r="P50" i="1"/>
  <c r="R50" i="1"/>
  <c r="R170" i="1"/>
  <c r="Q170" i="1"/>
  <c r="P170" i="1"/>
  <c r="X27" i="1"/>
  <c r="X50" i="1"/>
  <c r="U170" i="1"/>
  <c r="X170" i="1"/>
  <c r="U27" i="1"/>
  <c r="U50" i="1"/>
  <c r="N28" i="1"/>
  <c r="O28" i="1" s="1"/>
  <c r="S28" i="1"/>
  <c r="W28" i="1"/>
  <c r="T28" i="1"/>
  <c r="V28" i="1"/>
  <c r="W51" i="1"/>
  <c r="T51" i="1"/>
  <c r="V51" i="1"/>
  <c r="S51" i="1"/>
  <c r="N51" i="1"/>
  <c r="O51" i="1" s="1"/>
  <c r="M58" i="1" l="1"/>
  <c r="M35" i="1"/>
  <c r="P51" i="1"/>
  <c r="R51" i="1"/>
  <c r="Q51" i="1"/>
  <c r="R28" i="1"/>
  <c r="Q28" i="1"/>
  <c r="P28" i="1"/>
  <c r="U51" i="1"/>
  <c r="X28" i="1"/>
  <c r="X51" i="1"/>
  <c r="U28" i="1"/>
  <c r="W29" i="1"/>
  <c r="S29" i="1"/>
  <c r="V29" i="1"/>
  <c r="T29" i="1"/>
  <c r="N29" i="1"/>
  <c r="O29" i="1" s="1"/>
  <c r="V52" i="1"/>
  <c r="N52" i="1"/>
  <c r="O52" i="1" s="1"/>
  <c r="S52" i="1"/>
  <c r="T52" i="1"/>
  <c r="W52" i="1"/>
  <c r="Q29" i="1" l="1"/>
  <c r="P29" i="1"/>
  <c r="R29" i="1"/>
  <c r="R52" i="1"/>
  <c r="Q52" i="1"/>
  <c r="P52" i="1"/>
  <c r="M36" i="1"/>
  <c r="M59" i="1"/>
  <c r="X52" i="1"/>
  <c r="X29" i="1"/>
  <c r="U29" i="1"/>
  <c r="U52" i="1"/>
  <c r="W30" i="1"/>
  <c r="V30" i="1"/>
  <c r="N30" i="1"/>
  <c r="O30" i="1" s="1"/>
  <c r="S30" i="1"/>
  <c r="T30" i="1"/>
  <c r="W53" i="1"/>
  <c r="T53" i="1"/>
  <c r="V53" i="1"/>
  <c r="N53" i="1"/>
  <c r="O53" i="1" s="1"/>
  <c r="S53" i="1"/>
  <c r="P30" i="1" l="1"/>
  <c r="R30" i="1"/>
  <c r="Q30" i="1"/>
  <c r="R53" i="1"/>
  <c r="Q53" i="1"/>
  <c r="P53" i="1"/>
  <c r="M60" i="1"/>
  <c r="M37" i="1"/>
  <c r="T33" i="1"/>
  <c r="U53" i="1"/>
  <c r="X53" i="1"/>
  <c r="U30" i="1"/>
  <c r="X30" i="1"/>
  <c r="N31" i="1"/>
  <c r="O31" i="1" s="1"/>
  <c r="S31" i="1"/>
  <c r="T31" i="1"/>
  <c r="W31" i="1"/>
  <c r="V31" i="1"/>
  <c r="V54" i="1"/>
  <c r="N54" i="1"/>
  <c r="O54" i="1" s="1"/>
  <c r="S54" i="1"/>
  <c r="W54" i="1"/>
  <c r="T54" i="1"/>
  <c r="P31" i="1" l="1"/>
  <c r="R31" i="1"/>
  <c r="Q31" i="1"/>
  <c r="R54" i="1"/>
  <c r="Q54" i="1"/>
  <c r="P54" i="1"/>
  <c r="M38" i="1"/>
  <c r="M61" i="1"/>
  <c r="M62" i="1" s="1"/>
  <c r="M63" i="1" s="1"/>
  <c r="M64" i="1" s="1"/>
  <c r="M65" i="1" s="1"/>
  <c r="M66" i="1" s="1"/>
  <c r="M67" i="1" s="1"/>
  <c r="M68" i="1" s="1"/>
  <c r="M69" i="1" s="1"/>
  <c r="M70" i="1" s="1"/>
  <c r="M71" i="1" s="1"/>
  <c r="M72" i="1" s="1"/>
  <c r="V33" i="1"/>
  <c r="S33" i="1"/>
  <c r="U33" i="1" s="1"/>
  <c r="W33" i="1"/>
  <c r="N33" i="1"/>
  <c r="O33" i="1" s="1"/>
  <c r="X31" i="1"/>
  <c r="X54" i="1"/>
  <c r="U31" i="1"/>
  <c r="U54" i="1"/>
  <c r="V32" i="1"/>
  <c r="T32" i="1"/>
  <c r="S32" i="1"/>
  <c r="W32" i="1"/>
  <c r="N32" i="1"/>
  <c r="O32" i="1" s="1"/>
  <c r="W55" i="1"/>
  <c r="T55" i="1"/>
  <c r="N55" i="1"/>
  <c r="O55" i="1" s="1"/>
  <c r="V55" i="1"/>
  <c r="S55" i="1"/>
  <c r="Q32" i="1" l="1"/>
  <c r="P32" i="1"/>
  <c r="R32" i="1"/>
  <c r="M73" i="1"/>
  <c r="N72" i="1"/>
  <c r="O72" i="1" s="1"/>
  <c r="Q72" i="1" s="1"/>
  <c r="T72" i="1"/>
  <c r="W72" i="1"/>
  <c r="V72" i="1"/>
  <c r="S72" i="1"/>
  <c r="U72" i="1" s="1"/>
  <c r="P55" i="1"/>
  <c r="R55" i="1"/>
  <c r="Q55" i="1"/>
  <c r="P33" i="1"/>
  <c r="R33" i="1"/>
  <c r="Q33" i="1"/>
  <c r="X33" i="1"/>
  <c r="X55" i="1"/>
  <c r="U55" i="1"/>
  <c r="X32" i="1"/>
  <c r="U32" i="1"/>
  <c r="W34" i="1"/>
  <c r="T34" i="1"/>
  <c r="V34" i="1"/>
  <c r="N34" i="1"/>
  <c r="O34" i="1" s="1"/>
  <c r="S34" i="1"/>
  <c r="V56" i="1"/>
  <c r="N56" i="1"/>
  <c r="O56" i="1" s="1"/>
  <c r="S56" i="1"/>
  <c r="W56" i="1"/>
  <c r="T56" i="1"/>
  <c r="P72" i="1" l="1"/>
  <c r="X72" i="1"/>
  <c r="R34" i="1"/>
  <c r="Q34" i="1"/>
  <c r="P34" i="1"/>
  <c r="P56" i="1"/>
  <c r="R56" i="1"/>
  <c r="Q56" i="1"/>
  <c r="M74" i="1"/>
  <c r="T73" i="1"/>
  <c r="U73" i="1" s="1"/>
  <c r="W73" i="1"/>
  <c r="V73" i="1"/>
  <c r="S73" i="1"/>
  <c r="N73" i="1"/>
  <c r="O73" i="1" s="1"/>
  <c r="P73" i="1" s="1"/>
  <c r="R72" i="1"/>
  <c r="X34" i="1"/>
  <c r="X56" i="1"/>
  <c r="U34" i="1"/>
  <c r="U56" i="1"/>
  <c r="V35" i="1"/>
  <c r="T35" i="1"/>
  <c r="W35" i="1"/>
  <c r="N35" i="1"/>
  <c r="O35" i="1" s="1"/>
  <c r="S35" i="1"/>
  <c r="W57" i="1"/>
  <c r="T57" i="1"/>
  <c r="V57" i="1"/>
  <c r="N57" i="1"/>
  <c r="O57" i="1" s="1"/>
  <c r="S57" i="1"/>
  <c r="X73" i="1" l="1"/>
  <c r="M75" i="1"/>
  <c r="W74" i="1"/>
  <c r="V74" i="1"/>
  <c r="T74" i="1"/>
  <c r="N74" i="1"/>
  <c r="O74" i="1" s="1"/>
  <c r="Q74" i="1" s="1"/>
  <c r="S74" i="1"/>
  <c r="R74" i="1"/>
  <c r="Q57" i="1"/>
  <c r="P57" i="1"/>
  <c r="R57" i="1"/>
  <c r="R73" i="1"/>
  <c r="P35" i="1"/>
  <c r="Q35" i="1"/>
  <c r="R35" i="1"/>
  <c r="Q73" i="1"/>
  <c r="X57" i="1"/>
  <c r="X35" i="1"/>
  <c r="U35" i="1"/>
  <c r="U57" i="1"/>
  <c r="S36" i="1"/>
  <c r="T36" i="1"/>
  <c r="N36" i="1"/>
  <c r="O36" i="1" s="1"/>
  <c r="V36" i="1"/>
  <c r="W36" i="1"/>
  <c r="V58" i="1"/>
  <c r="N58" i="1"/>
  <c r="O58" i="1" s="1"/>
  <c r="S58" i="1"/>
  <c r="W58" i="1"/>
  <c r="T58" i="1"/>
  <c r="X74" i="1" l="1"/>
  <c r="U74" i="1"/>
  <c r="P74" i="1"/>
  <c r="R58" i="1"/>
  <c r="P58" i="1"/>
  <c r="Q58" i="1"/>
  <c r="Q36" i="1"/>
  <c r="P36" i="1"/>
  <c r="R36" i="1"/>
  <c r="M76" i="1"/>
  <c r="W75" i="1"/>
  <c r="T75" i="1"/>
  <c r="V75" i="1"/>
  <c r="S75" i="1"/>
  <c r="N75" i="1"/>
  <c r="O75" i="1" s="1"/>
  <c r="R75" i="1" s="1"/>
  <c r="P75" i="1"/>
  <c r="X58" i="1"/>
  <c r="X36" i="1"/>
  <c r="U36" i="1"/>
  <c r="U58" i="1"/>
  <c r="S37" i="1"/>
  <c r="W37" i="1"/>
  <c r="V37" i="1"/>
  <c r="T37" i="1"/>
  <c r="N37" i="1"/>
  <c r="O37" i="1" s="1"/>
  <c r="W59" i="1"/>
  <c r="T59" i="1"/>
  <c r="V59" i="1"/>
  <c r="S59" i="1"/>
  <c r="N59" i="1"/>
  <c r="O59" i="1" s="1"/>
  <c r="U75" i="1" l="1"/>
  <c r="X75" i="1"/>
  <c r="P59" i="1"/>
  <c r="R59" i="1"/>
  <c r="Q59" i="1"/>
  <c r="Q75" i="1"/>
  <c r="M77" i="1"/>
  <c r="S76" i="1"/>
  <c r="N76" i="1"/>
  <c r="O76" i="1" s="1"/>
  <c r="P76" i="1" s="1"/>
  <c r="V76" i="1"/>
  <c r="T76" i="1"/>
  <c r="W76" i="1"/>
  <c r="Q37" i="1"/>
  <c r="P37" i="1"/>
  <c r="R37" i="1"/>
  <c r="U59" i="1"/>
  <c r="X37" i="1"/>
  <c r="X59" i="1"/>
  <c r="U37" i="1"/>
  <c r="T38" i="1"/>
  <c r="N38" i="1"/>
  <c r="O38" i="1" s="1"/>
  <c r="S38" i="1"/>
  <c r="V38" i="1"/>
  <c r="W38" i="1"/>
  <c r="V60" i="1"/>
  <c r="N60" i="1"/>
  <c r="O60" i="1" s="1"/>
  <c r="S60" i="1"/>
  <c r="T60" i="1"/>
  <c r="W60" i="1"/>
  <c r="Q76" i="1" l="1"/>
  <c r="X76" i="1"/>
  <c r="R76" i="1"/>
  <c r="U76" i="1"/>
  <c r="M78" i="1"/>
  <c r="S77" i="1"/>
  <c r="W77" i="1"/>
  <c r="V77" i="1"/>
  <c r="X77" i="1" s="1"/>
  <c r="T77" i="1"/>
  <c r="N77" i="1"/>
  <c r="O77" i="1" s="1"/>
  <c r="Q77" i="1" s="1"/>
  <c r="Q38" i="1"/>
  <c r="P38" i="1"/>
  <c r="R38" i="1"/>
  <c r="Q60" i="1"/>
  <c r="P60" i="1"/>
  <c r="R60" i="1"/>
  <c r="X38" i="1"/>
  <c r="U38" i="1"/>
  <c r="X60" i="1"/>
  <c r="U60" i="1"/>
  <c r="W61" i="1"/>
  <c r="T61" i="1"/>
  <c r="V61" i="1"/>
  <c r="N61" i="1"/>
  <c r="O61" i="1" s="1"/>
  <c r="S61" i="1"/>
  <c r="U77" i="1" l="1"/>
  <c r="P77" i="1"/>
  <c r="R77" i="1"/>
  <c r="M79" i="1"/>
  <c r="V78" i="1"/>
  <c r="S78" i="1"/>
  <c r="T78" i="1"/>
  <c r="U78" i="1" s="1"/>
  <c r="W78" i="1"/>
  <c r="N78" i="1"/>
  <c r="O78" i="1" s="1"/>
  <c r="R78" i="1" s="1"/>
  <c r="R61" i="1"/>
  <c r="Q61" i="1"/>
  <c r="P61" i="1"/>
  <c r="X61" i="1"/>
  <c r="U61" i="1"/>
  <c r="V62" i="1"/>
  <c r="N62" i="1"/>
  <c r="O62" i="1" s="1"/>
  <c r="S62" i="1"/>
  <c r="W62" i="1"/>
  <c r="T62" i="1"/>
  <c r="X78" i="1" l="1"/>
  <c r="P78" i="1"/>
  <c r="Q78" i="1"/>
  <c r="M80" i="1"/>
  <c r="T79" i="1"/>
  <c r="V79" i="1"/>
  <c r="W79" i="1"/>
  <c r="X79" i="1" s="1"/>
  <c r="S79" i="1"/>
  <c r="N79" i="1"/>
  <c r="O79" i="1" s="1"/>
  <c r="R79" i="1" s="1"/>
  <c r="R62" i="1"/>
  <c r="Q62" i="1"/>
  <c r="P62" i="1"/>
  <c r="X62" i="1"/>
  <c r="U62" i="1"/>
  <c r="W63" i="1"/>
  <c r="T63" i="1"/>
  <c r="S63" i="1"/>
  <c r="V63" i="1"/>
  <c r="N63" i="1"/>
  <c r="O63" i="1" s="1"/>
  <c r="U79" i="1" l="1"/>
  <c r="P79" i="1"/>
  <c r="Q79" i="1"/>
  <c r="M81" i="1"/>
  <c r="V80" i="1"/>
  <c r="N80" i="1"/>
  <c r="O80" i="1" s="1"/>
  <c r="R80" i="1" s="1"/>
  <c r="T80" i="1"/>
  <c r="W80" i="1"/>
  <c r="S80" i="1"/>
  <c r="Q80" i="1"/>
  <c r="P63" i="1"/>
  <c r="R63" i="1"/>
  <c r="Q63" i="1"/>
  <c r="S65" i="1"/>
  <c r="X63" i="1"/>
  <c r="U63" i="1"/>
  <c r="V64" i="1"/>
  <c r="T64" i="1"/>
  <c r="N64" i="1"/>
  <c r="O64" i="1" s="1"/>
  <c r="S64" i="1"/>
  <c r="W64" i="1"/>
  <c r="X80" i="1" l="1"/>
  <c r="P80" i="1"/>
  <c r="U80" i="1"/>
  <c r="M82" i="1"/>
  <c r="V81" i="1"/>
  <c r="S81" i="1"/>
  <c r="T81" i="1"/>
  <c r="W81" i="1"/>
  <c r="N81" i="1"/>
  <c r="O81" i="1" s="1"/>
  <c r="P81" i="1" s="1"/>
  <c r="R64" i="1"/>
  <c r="P64" i="1"/>
  <c r="Q64" i="1"/>
  <c r="V65" i="1"/>
  <c r="T65" i="1"/>
  <c r="U65" i="1" s="1"/>
  <c r="W65" i="1"/>
  <c r="N65" i="1"/>
  <c r="O65" i="1" s="1"/>
  <c r="X64" i="1"/>
  <c r="U64" i="1"/>
  <c r="W66" i="1"/>
  <c r="T66" i="1"/>
  <c r="N66" i="1"/>
  <c r="O66" i="1" s="1"/>
  <c r="S66" i="1"/>
  <c r="V66" i="1"/>
  <c r="X81" i="1" l="1"/>
  <c r="Q81" i="1"/>
  <c r="U81" i="1"/>
  <c r="R81" i="1"/>
  <c r="M83" i="1"/>
  <c r="W82" i="1"/>
  <c r="V82" i="1"/>
  <c r="S82" i="1"/>
  <c r="T82" i="1"/>
  <c r="N82" i="1"/>
  <c r="O82" i="1" s="1"/>
  <c r="Q82" i="1" s="1"/>
  <c r="R82" i="1"/>
  <c r="R66" i="1"/>
  <c r="Q66" i="1"/>
  <c r="P66" i="1"/>
  <c r="Q65" i="1"/>
  <c r="P65" i="1"/>
  <c r="R65" i="1"/>
  <c r="X65" i="1"/>
  <c r="X66" i="1"/>
  <c r="U66" i="1"/>
  <c r="V67" i="1"/>
  <c r="N67" i="1"/>
  <c r="O67" i="1" s="1"/>
  <c r="W67" i="1"/>
  <c r="T67" i="1"/>
  <c r="S67" i="1"/>
  <c r="X82" i="1" l="1"/>
  <c r="P82" i="1"/>
  <c r="U82" i="1"/>
  <c r="M84" i="1"/>
  <c r="W83" i="1"/>
  <c r="T83" i="1"/>
  <c r="V83" i="1"/>
  <c r="S83" i="1"/>
  <c r="N83" i="1"/>
  <c r="O83" i="1" s="1"/>
  <c r="P83" i="1" s="1"/>
  <c r="P67" i="1"/>
  <c r="R67" i="1"/>
  <c r="Q67" i="1"/>
  <c r="X67" i="1"/>
  <c r="U67" i="1"/>
  <c r="W68" i="1"/>
  <c r="S68" i="1"/>
  <c r="T68" i="1"/>
  <c r="N68" i="1"/>
  <c r="O68" i="1" s="1"/>
  <c r="V68" i="1"/>
  <c r="X83" i="1" l="1"/>
  <c r="Q83" i="1"/>
  <c r="R83" i="1"/>
  <c r="U83" i="1"/>
  <c r="M85" i="1"/>
  <c r="T84" i="1"/>
  <c r="W84" i="1"/>
  <c r="V84" i="1"/>
  <c r="X84" i="1" s="1"/>
  <c r="N84" i="1"/>
  <c r="O84" i="1" s="1"/>
  <c r="Q84" i="1" s="1"/>
  <c r="S84" i="1"/>
  <c r="Q68" i="1"/>
  <c r="P68" i="1"/>
  <c r="R68" i="1"/>
  <c r="X68" i="1"/>
  <c r="U68" i="1"/>
  <c r="V69" i="1"/>
  <c r="N69" i="1"/>
  <c r="O69" i="1" s="1"/>
  <c r="S69" i="1"/>
  <c r="W69" i="1"/>
  <c r="T69" i="1"/>
  <c r="R84" i="1" l="1"/>
  <c r="U84" i="1"/>
  <c r="P84" i="1"/>
  <c r="M86" i="1"/>
  <c r="N85" i="1"/>
  <c r="O85" i="1" s="1"/>
  <c r="R85" i="1" s="1"/>
  <c r="S85" i="1"/>
  <c r="T85" i="1"/>
  <c r="W85" i="1"/>
  <c r="V85" i="1"/>
  <c r="P85" i="1"/>
  <c r="Q69" i="1"/>
  <c r="P69" i="1"/>
  <c r="R69" i="1"/>
  <c r="U69" i="1"/>
  <c r="X69" i="1"/>
  <c r="W70" i="1"/>
  <c r="V70" i="1"/>
  <c r="S70" i="1"/>
  <c r="T70" i="1"/>
  <c r="N70" i="1"/>
  <c r="O70" i="1" s="1"/>
  <c r="Q85" i="1" l="1"/>
  <c r="U85" i="1"/>
  <c r="X85" i="1"/>
  <c r="M87" i="1"/>
  <c r="V86" i="1"/>
  <c r="N86" i="1"/>
  <c r="O86" i="1" s="1"/>
  <c r="Q86" i="1" s="1"/>
  <c r="S86" i="1"/>
  <c r="W86" i="1"/>
  <c r="T86" i="1"/>
  <c r="P70" i="1"/>
  <c r="R70" i="1"/>
  <c r="Q70" i="1"/>
  <c r="X70" i="1"/>
  <c r="U70" i="1"/>
  <c r="V71" i="1"/>
  <c r="N71" i="1"/>
  <c r="O71" i="1" s="1"/>
  <c r="S71" i="1"/>
  <c r="W71" i="1"/>
  <c r="T71" i="1"/>
  <c r="R86" i="1" l="1"/>
  <c r="X86" i="1"/>
  <c r="U86" i="1"/>
  <c r="P86" i="1"/>
  <c r="M88" i="1"/>
  <c r="N87" i="1"/>
  <c r="O87" i="1" s="1"/>
  <c r="Q87" i="1" s="1"/>
  <c r="V87" i="1"/>
  <c r="S87" i="1"/>
  <c r="T87" i="1"/>
  <c r="W87" i="1"/>
  <c r="R71" i="1"/>
  <c r="Q71" i="1"/>
  <c r="P71" i="1"/>
  <c r="X71" i="1"/>
  <c r="U71" i="1"/>
  <c r="U87" i="1" l="1"/>
  <c r="P87" i="1"/>
  <c r="R87" i="1"/>
  <c r="X87" i="1"/>
  <c r="M89" i="1"/>
  <c r="T88" i="1"/>
  <c r="W88" i="1"/>
  <c r="V88" i="1"/>
  <c r="N88" i="1"/>
  <c r="O88" i="1" s="1"/>
  <c r="P88" i="1" s="1"/>
  <c r="S88" i="1"/>
  <c r="R88" i="1" l="1"/>
  <c r="Q88" i="1"/>
  <c r="X88" i="1"/>
  <c r="U88" i="1"/>
  <c r="M90" i="1"/>
  <c r="W89" i="1"/>
  <c r="V89" i="1"/>
  <c r="N89" i="1"/>
  <c r="O89" i="1" s="1"/>
  <c r="R89" i="1" s="1"/>
  <c r="S89" i="1"/>
  <c r="T89" i="1"/>
  <c r="U89" i="1"/>
  <c r="X89" i="1" l="1"/>
  <c r="Q89" i="1"/>
  <c r="M91" i="1"/>
  <c r="T90" i="1"/>
  <c r="S90" i="1"/>
  <c r="V90" i="1"/>
  <c r="N90" i="1"/>
  <c r="O90" i="1" s="1"/>
  <c r="Q90" i="1" s="1"/>
  <c r="W90" i="1"/>
  <c r="U90" i="1"/>
  <c r="P89" i="1"/>
  <c r="P90" i="1" l="1"/>
  <c r="X90" i="1"/>
  <c r="R90" i="1"/>
  <c r="M92" i="1"/>
  <c r="V91" i="1"/>
  <c r="S91" i="1"/>
  <c r="N91" i="1"/>
  <c r="O91" i="1" s="1"/>
  <c r="Q91" i="1" s="1"/>
  <c r="W91" i="1"/>
  <c r="T91" i="1"/>
  <c r="R91" i="1"/>
  <c r="U91" i="1" l="1"/>
  <c r="X91" i="1"/>
  <c r="P91" i="1"/>
  <c r="M93" i="1"/>
  <c r="N92" i="1"/>
  <c r="O92" i="1" s="1"/>
  <c r="P92" i="1" s="1"/>
  <c r="T92" i="1"/>
  <c r="U92" i="1" s="1"/>
  <c r="W92" i="1"/>
  <c r="S92" i="1"/>
  <c r="V92" i="1"/>
  <c r="Q92" i="1" l="1"/>
  <c r="X92" i="1"/>
  <c r="R92" i="1"/>
  <c r="M94" i="1"/>
  <c r="V93" i="1"/>
  <c r="N93" i="1"/>
  <c r="O93" i="1" s="1"/>
  <c r="R93" i="1" s="1"/>
  <c r="S93" i="1"/>
  <c r="T93" i="1"/>
  <c r="W93" i="1"/>
  <c r="X93" i="1" s="1"/>
  <c r="U93" i="1"/>
  <c r="Q93" i="1" l="1"/>
  <c r="P93" i="1"/>
  <c r="T94" i="1"/>
  <c r="S94" i="1"/>
  <c r="V94" i="1"/>
  <c r="X94" i="1" s="1"/>
  <c r="N94" i="1"/>
  <c r="O94" i="1" s="1"/>
  <c r="P94" i="1" s="1"/>
  <c r="W94" i="1"/>
  <c r="R94" i="1" l="1"/>
  <c r="Q94" i="1"/>
  <c r="U94" i="1"/>
</calcChain>
</file>

<file path=xl/sharedStrings.xml><?xml version="1.0" encoding="utf-8"?>
<sst xmlns="http://schemas.openxmlformats.org/spreadsheetml/2006/main" count="955" uniqueCount="308">
  <si>
    <t>Component</t>
  </si>
  <si>
    <t>Section</t>
  </si>
  <si>
    <t>Main heading</t>
  </si>
  <si>
    <t>Title</t>
  </si>
  <si>
    <t>Section heading</t>
  </si>
  <si>
    <t>Introduction</t>
  </si>
  <si>
    <t>Highlighted info</t>
  </si>
  <si>
    <t>Paragraph</t>
  </si>
  <si>
    <t>Experience</t>
  </si>
  <si>
    <t>Organisaton name</t>
  </si>
  <si>
    <t>Job title</t>
  </si>
  <si>
    <t>Bullet</t>
  </si>
  <si>
    <t>Quote</t>
  </si>
  <si>
    <t>Skills</t>
  </si>
  <si>
    <t>Big learns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</si>
  <si>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</si>
  <si>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</si>
  <si>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</si>
  <si>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</si>
  <si>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</si>
  <si>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</si>
  <si>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</si>
  <si>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</si>
  <si>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</si>
  <si>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</si>
  <si>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</si>
  <si>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</si>
  <si>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</si>
  <si>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</si>
  <si>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</si>
  <si>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</si>
  <si>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</si>
  <si>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Analsysis, reporting and write-up in R and R Markdown</t>
  </si>
  <si>
    <t>Obejct detection in Tensorflow</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</si>
  <si>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</si>
  <si>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</si>
  <si>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</si>
  <si>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</si>
  <si>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</si>
  <si>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</si>
  <si>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</si>
  <si>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</si>
  <si>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</si>
  <si>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</si>
  <si>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</si>
  <si>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</si>
  <si>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</si>
  <si>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</si>
  <si>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 Scaled up the database from eight users in one office in one country to 150 users in five offices spread across the world</t>
  </si>
  <si>
    <t>· Overseen the introduction of our own private cloud</t>
  </si>
  <si>
    <t>· Built the entire support infrastructure including, but not limited to: introduction of helpdesk, decreasing the maintenance window from fourteen to two hours, enabling 24-hour uptime</t>
  </si>
  <si>
    <t>· Automated countless reports</t>
  </si>
  <si>
    <t>· Devolved our total dependence on a software house (a £100k pa expense) by bringing development in house</t>
  </si>
  <si>
    <t>· Made us Microsoft Gold Partners</t>
  </si>
  <si>
    <t>· Introduced Lean-Agile project management and, in turn, Kanban (so successfully that we now use it in our sales teams as well as our IT team)</t>
  </si>
  <si>
    <t>· Pete’s even contributed to the bottom line bringing in leads worth well over £150K</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</si>
  <si>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</si>
  <si>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</si>
  <si>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</si>
  <si>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</si>
  <si>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</si>
  <si>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I joined the board of Evolution in 2012 and the full board one year later. The first person ever to break into the inner circle having been a junior in the company. I was a manager before this role, but I learned about management during it.</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</si>
  <si>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</si>
  <si>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</si>
  <si>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</si>
  <si>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</si>
  <si>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</si>
  <si>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This period began with the great recession, moved to a period of rapid UK-based expansion and culminated in a small single-brand, single-office, single-country, single-language company, to a multi-national, multiple brand enterprise.</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</si>
  <si>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</si>
  <si>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</si>
  <si>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</si>
  <si>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</si>
  <si>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</si>
  <si>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</si>
  <si>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</si>
  <si>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</si>
  <si>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Inter•Act leveraged EPOS data to provide B2C offers through kiosk technology.</t>
  </si>
  <si>
    <t>Pete joined my data development team at Inter•Act as the company transitioned from an Excel-based analytics model to a Business Objects one…</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</si>
  <si>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</si>
  <si>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</si>
  <si>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</si>
  <si>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</si>
  <si>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</si>
  <si>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</si>
  <si>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</si>
  <si>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 xml:space="preserve">As one who spends their spare time performing improve and stand-up comedy, it stands to reason that I like public speaking. </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</si>
  <si>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</si>
  <si>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</si>
  <si>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</si>
  <si>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</si>
  <si>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</si>
  <si>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Microsoft (PASS Chapter) – 2016-2017</t>
  </si>
  <si>
    <t>Co-leader</t>
  </si>
  <si>
    <t>Organise the monthly user group</t>
  </si>
  <si>
    <t>Manchester SQL – 2016-2017</t>
  </si>
  <si>
    <t>Co-organiser</t>
  </si>
  <si>
    <t>Organise the annual SQL Saturday conference (300 attendees)</t>
  </si>
  <si>
    <t>FC United – 2005-9999</t>
  </si>
  <si>
    <t>Co-owner</t>
  </si>
  <si>
    <t>Take football back</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</si>
  <si>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</si>
  <si>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</si>
  <si>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</si>
  <si>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</si>
  <si>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</si>
  <si>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</si>
  <si>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</si>
  <si>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</si>
  <si>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</si>
  <si>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</si>
  <si>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</si>
  <si>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</si>
  <si>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</si>
  <si>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</si>
  <si>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</si>
  <si>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</si>
  <si>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Physics - S-Level</t>
  </si>
  <si>
    <t>Distinction</t>
  </si>
  <si>
    <t>Geography - A-Level</t>
  </si>
  <si>
    <t>A</t>
  </si>
  <si>
    <t>Maths - A-Level</t>
  </si>
  <si>
    <t>Physics - A-Level</t>
  </si>
  <si>
    <t>Further Maths - A-Level</t>
  </si>
  <si>
    <t>B</t>
  </si>
  <si>
    <t>TextforShow</t>
  </si>
  <si>
    <t>DefaultOrderInd</t>
  </si>
  <si>
    <t>ParentTextFK</t>
  </si>
  <si>
    <t>Company</t>
  </si>
  <si>
    <t xml:space="preserve">Look at your Data Ltd </t>
  </si>
  <si>
    <t xml:space="preserve">ManchesterSQL </t>
  </si>
  <si>
    <t xml:space="preserve">Evolution Recruitment Solutions </t>
  </si>
  <si>
    <t xml:space="preserve">LBM </t>
  </si>
  <si>
    <t xml:space="preserve">Inter•Act Systems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</si>
  <si>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</si>
  <si>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</si>
  <si>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</si>
  <si>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</si>
  <si>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</si>
  <si>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</si>
  <si>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</si>
  <si>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</si>
  <si>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</si>
  <si>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</si>
  <si>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</si>
  <si>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</si>
  <si>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</si>
  <si>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</si>
  <si>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</si>
  <si>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</si>
  <si>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</si>
  <si>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</si>
  <si>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</si>
  <si>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</si>
  <si>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</si>
  <si>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</si>
  <si>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</si>
  <si>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</si>
  <si>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</si>
  <si>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</si>
  <si>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</si>
  <si>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</si>
  <si>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</si>
  <si>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</si>
  <si>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</si>
  <si>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</si>
  <si>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</si>
  <si>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</si>
  <si>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</si>
  <si>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</si>
  <si>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</si>
  <si>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</si>
  <si>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Data Analyst, Inter•Act Systems – Aug 1999 - Apr 2000</t>
  </si>
  <si>
    <t>Senior Data Manager, LBM – Aug 2002 - Oct 2003</t>
  </si>
  <si>
    <t>Business Applications Specialist, Inter•Act Systems – Apr 2001 - Apr2002</t>
  </si>
  <si>
    <t>Data Specialist, Inter•Act Systems – Aug 1999 - Apr 2002</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</si>
  <si>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</si>
  <si>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</si>
  <si>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</si>
  <si>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</si>
  <si>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A-levels, Longdean School – Sep 1993 - Jun 1995</t>
  </si>
  <si>
    <t>StartMonth</t>
  </si>
  <si>
    <t>EndMonth</t>
  </si>
  <si>
    <t>StartDate</t>
  </si>
  <si>
    <t>MSc Data Science, University of Dundee – Jan 2017 - Jan 2019</t>
  </si>
  <si>
    <t>MSci Mathematical Physics, University of Nottingham – Oct 1995 - Jun 1999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</si>
  <si>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</si>
  <si>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</si>
  <si>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</si>
  <si>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</si>
  <si>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</si>
  <si>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</si>
  <si>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</si>
  <si>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</si>
  <si>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</si>
  <si>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</si>
  <si>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</si>
  <si>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</si>
  <si>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</si>
  <si>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</si>
  <si>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</si>
  <si>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</si>
  <si>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</si>
  <si>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</si>
  <si>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</si>
  <si>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</si>
  <si>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</si>
  <si>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</si>
  <si>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</si>
  <si>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</si>
  <si>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</si>
  <si>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</si>
  <si>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</si>
  <si>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</si>
  <si>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</si>
  <si>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</si>
  <si>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</si>
  <si>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</si>
  <si>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</si>
  <si>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</si>
  <si>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</si>
  <si>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</si>
  <si>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</si>
  <si>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</si>
  <si>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</si>
  <si>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</si>
  <si>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</si>
  <si>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</si>
  <si>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</si>
  <si>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</si>
  <si>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</si>
  <si>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</si>
  <si>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</si>
  <si>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</si>
  <si>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</si>
  <si>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publically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</si>
  <si>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publically about SQL Server across the globe. I also mentor SQL Server. I augment my SQL Server skills with skills in associated platforms such as R, Python and Power BI (on which I have also spoken publically).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</si>
  <si>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megthodologies: collaborative filters, association rules, k-means, restrcted boltzmann machnes, convoluted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My ethos is that it always starts with the data.</t>
  </si>
  <si>
    <t>Look at your Data delivered GDPR training to medium-sized groups of varied backgrounds, organisations and technical abilities.</t>
  </si>
  <si>
    <t>For twelve years I worked for the Evolution Group. It was eight people when I started. By the time I left it was an internaional group of six companies. I sat on the board of all. Evolution is the only recruitment business of its size to be recognised as Microsoft Gold Partners.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</si>
  <si>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</si>
  <si>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</si>
  <si>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</si>
  <si>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</si>
  <si>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</si>
  <si>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</si>
  <si>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</si>
  <si>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</si>
  <si>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</si>
  <si>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</si>
  <si>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</si>
  <si>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</si>
  <si>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</si>
  <si>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</si>
  <si>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</si>
  <si>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</si>
  <si>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</si>
  <si>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</si>
  <si>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</si>
  <si>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</si>
  <si>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</si>
  <si>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</si>
  <si>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</si>
  <si>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</si>
  <si>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</si>
  <si>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</si>
  <si>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</si>
  <si>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</si>
  <si>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</si>
  <si>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</si>
  <si>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</si>
  <si>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</si>
  <si>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</si>
  <si>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</si>
  <si>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</si>
  <si>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</si>
  <si>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</si>
  <si>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</si>
  <si>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</si>
  <si>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</si>
  <si>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</si>
  <si>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</si>
  <si>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</si>
  <si>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</si>
  <si>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</si>
  <si>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</si>
  <si>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</si>
  <si>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</si>
  <si>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</si>
  <si>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Studying Data Science has taught me the why behind the what of the data things I do. Study has coalesced disparate tasks into a body of knowledge as opposed to a bag of tricks. (It has defnitely taught me there is no such thing as genius!)</t>
  </si>
  <si>
    <t>Finally, my A-level results, of which I emaiproud.</t>
  </si>
  <si>
    <t>Microsoft Gold Partners</t>
  </si>
  <si>
    <t>A happy IT team who worked well together and every member of whom I remain proud of</t>
  </si>
  <si>
    <t>Data warehouse</t>
  </si>
  <si>
    <t>MI as a habit</t>
  </si>
  <si>
    <t>Virtualised Infrastructure</t>
  </si>
  <si>
    <t>Best in class recruitment technology</t>
  </si>
  <si>
    <t>Introduction of Kanban (pan-organisation)</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</si>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</sst>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sheetPr filterMode="1"/>
  <dimension ref="A1:X170"/>
  <sheetViews>
    <sheetView tabSelected="1" zoomScale="50" zoomScaleNormal="50" workbookViewId="0">
      <pane ySplit="1" topLeftCell="A88" activePane="bottomLeft" state="frozen"/>
      <selection pane="bottomLeft" activeCell="B99" sqref="B99"/>
    </sheetView>
  </sheetViews>
  <sheetFormatPr baseColWidth="10" defaultRowHeight="40" customHeight="1"/>
  <cols>
    <col min="1" max="1" width="33.1640625" customWidth="1"/>
    <col min="2" max="2" width="108.6640625" style="7" customWidth="1"/>
    <col min="3" max="3" width="11.33203125" bestFit="1" customWidth="1"/>
    <col min="4" max="9" width="11.33203125" customWidth="1"/>
    <col min="11" max="11" width="16.5" bestFit="1" customWidth="1"/>
    <col min="13" max="13" width="11.33203125" customWidth="1"/>
    <col min="21" max="21" width="17.33203125" style="1" bestFit="1" customWidth="1"/>
    <col min="24" max="24" width="17.33203125" style="1" bestFit="1" customWidth="1"/>
  </cols>
  <sheetData>
    <row r="1" spans="1:24" ht="40" customHeight="1">
      <c r="A1" t="s">
        <v>276</v>
      </c>
      <c r="B1" s="7" t="s">
        <v>124</v>
      </c>
      <c r="C1" t="s">
        <v>125</v>
      </c>
      <c r="D1" t="s">
        <v>126</v>
      </c>
      <c r="E1" t="s">
        <v>185</v>
      </c>
      <c r="F1" t="s">
        <v>263</v>
      </c>
      <c r="G1" t="s">
        <v>262</v>
      </c>
      <c r="H1" t="s">
        <v>264</v>
      </c>
      <c r="I1" t="s">
        <v>287</v>
      </c>
      <c r="J1" t="s">
        <v>230</v>
      </c>
      <c r="K1" t="s">
        <v>0</v>
      </c>
      <c r="L1" t="s">
        <v>1</v>
      </c>
      <c r="M1" t="s">
        <v>227</v>
      </c>
      <c r="N1" t="s">
        <v>260</v>
      </c>
      <c r="O1" t="s">
        <v>127</v>
      </c>
      <c r="P1" t="s">
        <v>141</v>
      </c>
      <c r="Q1" t="s">
        <v>142</v>
      </c>
      <c r="R1" t="s">
        <v>162</v>
      </c>
      <c r="S1" t="s">
        <v>180</v>
      </c>
      <c r="T1" t="s">
        <v>163</v>
      </c>
      <c r="U1" s="1" t="s">
        <v>182</v>
      </c>
      <c r="V1" t="s">
        <v>181</v>
      </c>
      <c r="W1" t="s">
        <v>164</v>
      </c>
      <c r="X1" s="1" t="s">
        <v>246</v>
      </c>
    </row>
    <row r="2" spans="1:24" ht="40" hidden="1" customHeight="1">
      <c r="A2">
        <v>1</v>
      </c>
      <c r="B2" s="7" t="s">
        <v>21</v>
      </c>
      <c r="C2">
        <v>1</v>
      </c>
      <c r="D2">
        <v>1</v>
      </c>
      <c r="E2">
        <v>0</v>
      </c>
      <c r="F2">
        <v>0</v>
      </c>
      <c r="G2">
        <v>0</v>
      </c>
      <c r="H2">
        <v>0</v>
      </c>
      <c r="I2">
        <v>0</v>
      </c>
      <c r="J2" t="s">
        <v>233</v>
      </c>
      <c r="K2" t="s">
        <v>2</v>
      </c>
      <c r="L2" t="s">
        <v>3</v>
      </c>
      <c r="M2" t="str">
        <f>IF(AND(L2&lt;&gt;$L$18,L2&lt;&gt;$L$147,L2&lt;&gt;$L$148),"Person, Planet Earth – Apr 1977 - Dec 2018",IF(K2=$K$18,B2,M1))</f>
        <v>Person, Planet Earth – Apr 1977 - Dec 2018</v>
      </c>
      <c r="N2" t="str">
        <f t="shared" ref="N2:N74" si="0">IF($M2="","",LEFT($M2,FIND(",",$M2)-1))</f>
        <v>Person</v>
      </c>
      <c r="O2" t="str">
        <f t="shared" ref="O2" si="1">IF($M2="","",SUBSTITUTE(LEFT($M2,FIND("–",$M2)-1),N2&amp;", ",""))</f>
        <v xml:space="preserve">Planet Earth </v>
      </c>
      <c r="P2" t="str">
        <f t="shared" ref="P2:R21" si="2">IF($M2="","",VLOOKUP($O2,tblOrganisation,COLUMN()-14,FALSE))</f>
        <v>Mancheser</v>
      </c>
      <c r="Q2" t="str">
        <f t="shared" si="2"/>
        <v>Lancashire</v>
      </c>
      <c r="R2" t="str">
        <f t="shared" si="2"/>
        <v>United Kingdom</v>
      </c>
      <c r="S2" t="str">
        <f t="shared" ref="S2:S74" si="3">IF($M2="","",MID($M2,FIND("–",$M2)+2,3))</f>
        <v>Apr</v>
      </c>
      <c r="T2" t="str">
        <f t="shared" ref="T2:T41" si="4">IF($M2="","",MID($M2,LEN($M2)-14,4))</f>
        <v>1977</v>
      </c>
      <c r="U2" s="1">
        <f t="shared" ref="U2" si="5">IF($M2="","",EOMONTH(DATE(T2,MONTH(DATEVALUE(S2&amp;"1")),15),-1)+1)</f>
        <v>28216</v>
      </c>
      <c r="V2" t="str">
        <f t="shared" ref="V2:V74" si="6">IF($M2="","",MID($M2,LEN($M2)-7,3))</f>
        <v>Dec</v>
      </c>
      <c r="W2" t="str">
        <f t="shared" ref="W2:W74" si="7">IF($M2="","",MID($M2,LEN($M2)-3,4))</f>
        <v>2018</v>
      </c>
      <c r="X2" s="1">
        <f t="shared" ref="X2" si="8">IF($M2="","",EOMONTH(DATE(W2,MONTH(DATEVALUE(V2&amp;"1")),15),0))</f>
        <v>43465</v>
      </c>
    </row>
    <row r="3" spans="1:24" ht="40" hidden="1" customHeight="1">
      <c r="A3">
        <f>A2+1</f>
        <v>2</v>
      </c>
      <c r="B3" s="7" t="s">
        <v>22</v>
      </c>
      <c r="C3">
        <v>2</v>
      </c>
      <c r="D3">
        <v>1</v>
      </c>
      <c r="E3">
        <f>IF(K3=K2,E2,E2+1)</f>
        <v>0</v>
      </c>
      <c r="F3">
        <v>0</v>
      </c>
      <c r="G3">
        <v>0</v>
      </c>
      <c r="H3">
        <v>0</v>
      </c>
      <c r="I3">
        <v>0</v>
      </c>
      <c r="J3" t="s">
        <v>233</v>
      </c>
      <c r="K3" t="s">
        <v>2</v>
      </c>
      <c r="L3" t="s">
        <v>3</v>
      </c>
      <c r="M3" t="str">
        <f t="shared" ref="M3:M66" si="9">IF(AND(L3&lt;&gt;$L$18,L3&lt;&gt;$L$147,L3&lt;&gt;$L$148),"Person, Planet Earth – Apr 1977 - Dec 2018",IF(K3=$K$18,B3,M2))</f>
        <v>Person, Planet Earth – Apr 1977 - Dec 2018</v>
      </c>
      <c r="N3" t="str">
        <f t="shared" si="0"/>
        <v>Person</v>
      </c>
      <c r="O3" t="str">
        <f t="shared" ref="O3:O74" si="10">IF($M3="","",SUBSTITUTE(LEFT($M3,FIND("–",$M3)-1),N3&amp;", ",""))</f>
        <v xml:space="preserve">Planet Earth </v>
      </c>
      <c r="P3" t="str">
        <f t="shared" si="2"/>
        <v>Mancheser</v>
      </c>
      <c r="Q3" t="str">
        <f t="shared" si="2"/>
        <v>Lancashire</v>
      </c>
      <c r="R3" t="str">
        <f t="shared" si="2"/>
        <v>United Kingdom</v>
      </c>
      <c r="S3" t="str">
        <f t="shared" si="3"/>
        <v>Apr</v>
      </c>
      <c r="T3" t="str">
        <f t="shared" si="4"/>
        <v>1977</v>
      </c>
      <c r="U3" s="1">
        <f t="shared" ref="U3:U75" si="11">IF($M3="","",EOMONTH(DATE(T3,MONTH(DATEVALUE(S3&amp;"1")),15),-1)+1)</f>
        <v>28216</v>
      </c>
      <c r="V3" t="str">
        <f t="shared" si="6"/>
        <v>Dec</v>
      </c>
      <c r="W3" t="str">
        <f t="shared" si="7"/>
        <v>2018</v>
      </c>
      <c r="X3" s="1">
        <f t="shared" ref="X3:X75" si="12">IF($M3="","",EOMONTH(DATE(W3,MONTH(DATEVALUE(V3&amp;"1")),15),0))</f>
        <v>43465</v>
      </c>
    </row>
    <row r="4" spans="1:24" ht="40" hidden="1" customHeight="1">
      <c r="A4">
        <f t="shared" ref="A4:A67" si="13">A3+1</f>
        <v>3</v>
      </c>
      <c r="B4" s="7" t="s">
        <v>228</v>
      </c>
      <c r="C4">
        <v>2</v>
      </c>
      <c r="D4">
        <v>1</v>
      </c>
      <c r="E4">
        <f>IF(K4=K3,E3,E3+1)</f>
        <v>0</v>
      </c>
      <c r="F4">
        <v>0</v>
      </c>
      <c r="G4">
        <v>0</v>
      </c>
      <c r="H4">
        <v>0</v>
      </c>
      <c r="I4">
        <v>0</v>
      </c>
      <c r="J4" t="s">
        <v>233</v>
      </c>
      <c r="K4" t="s">
        <v>2</v>
      </c>
      <c r="L4" t="s">
        <v>3</v>
      </c>
      <c r="M4" t="str">
        <f t="shared" si="9"/>
        <v>Person, Planet Earth – Apr 1977 - Dec 2018</v>
      </c>
      <c r="N4" t="str">
        <f t="shared" si="0"/>
        <v>Person</v>
      </c>
      <c r="O4" t="str">
        <f t="shared" ref="O4:O5" si="14">IF($M4="","",SUBSTITUTE(LEFT($M4,FIND("–",$M4)-1),N4&amp;", ",""))</f>
        <v xml:space="preserve">Planet Earth </v>
      </c>
      <c r="P4" t="str">
        <f t="shared" si="2"/>
        <v>Mancheser</v>
      </c>
      <c r="Q4" t="str">
        <f t="shared" si="2"/>
        <v>Lancashire</v>
      </c>
      <c r="R4" t="str">
        <f t="shared" si="2"/>
        <v>United Kingdom</v>
      </c>
      <c r="S4" t="str">
        <f t="shared" si="3"/>
        <v>Apr</v>
      </c>
      <c r="T4" t="str">
        <f t="shared" si="4"/>
        <v>1977</v>
      </c>
      <c r="U4" s="1">
        <f t="shared" ref="U4:U5" si="15">IF($M4="","",EOMONTH(DATE(T4,MONTH(DATEVALUE(S4&amp;"1")),15),-1)+1)</f>
        <v>28216</v>
      </c>
      <c r="V4" t="str">
        <f t="shared" si="6"/>
        <v>Dec</v>
      </c>
      <c r="W4" t="str">
        <f t="shared" si="7"/>
        <v>2018</v>
      </c>
      <c r="X4" s="1">
        <f t="shared" ref="X4:X5" si="16">IF($M4="","",EOMONTH(DATE(W4,MONTH(DATEVALUE(V4&amp;"1")),15),0))</f>
        <v>43465</v>
      </c>
    </row>
    <row r="5" spans="1:24" ht="40" hidden="1" customHeight="1">
      <c r="A5">
        <f t="shared" si="13"/>
        <v>4</v>
      </c>
      <c r="B5" s="7" t="s">
        <v>229</v>
      </c>
      <c r="C5">
        <v>2</v>
      </c>
      <c r="D5">
        <v>1</v>
      </c>
      <c r="E5">
        <f>IF(K5=K4,E4,E4+1)</f>
        <v>0</v>
      </c>
      <c r="F5">
        <v>0</v>
      </c>
      <c r="G5">
        <v>0</v>
      </c>
      <c r="H5">
        <v>0</v>
      </c>
      <c r="I5">
        <v>0</v>
      </c>
      <c r="J5" t="s">
        <v>233</v>
      </c>
      <c r="K5" t="s">
        <v>2</v>
      </c>
      <c r="L5" t="s">
        <v>3</v>
      </c>
      <c r="M5" t="str">
        <f t="shared" si="9"/>
        <v>Person, Planet Earth – Apr 1977 - Dec 2018</v>
      </c>
      <c r="N5" t="str">
        <f t="shared" si="0"/>
        <v>Person</v>
      </c>
      <c r="O5" t="str">
        <f t="shared" si="14"/>
        <v xml:space="preserve">Planet Earth </v>
      </c>
      <c r="P5" t="str">
        <f t="shared" si="2"/>
        <v>Mancheser</v>
      </c>
      <c r="Q5" t="str">
        <f t="shared" si="2"/>
        <v>Lancashire</v>
      </c>
      <c r="R5" t="str">
        <f t="shared" si="2"/>
        <v>United Kingdom</v>
      </c>
      <c r="S5" t="str">
        <f t="shared" si="3"/>
        <v>Apr</v>
      </c>
      <c r="T5" t="str">
        <f t="shared" si="4"/>
        <v>1977</v>
      </c>
      <c r="U5" s="1">
        <f t="shared" si="15"/>
        <v>28216</v>
      </c>
      <c r="V5" t="str">
        <f t="shared" si="6"/>
        <v>Dec</v>
      </c>
      <c r="W5" t="str">
        <f t="shared" si="7"/>
        <v>2018</v>
      </c>
      <c r="X5" s="1">
        <f t="shared" si="16"/>
        <v>43465</v>
      </c>
    </row>
    <row r="6" spans="1:24" ht="40" hidden="1" customHeight="1">
      <c r="A6">
        <f t="shared" si="13"/>
        <v>5</v>
      </c>
      <c r="B6" s="7" t="s">
        <v>23</v>
      </c>
      <c r="C6">
        <v>3</v>
      </c>
      <c r="D6">
        <v>3</v>
      </c>
      <c r="E6">
        <f>IF(K6=K3,E3,E3+1)</f>
        <v>1</v>
      </c>
      <c r="F6">
        <v>0</v>
      </c>
      <c r="G6">
        <v>0</v>
      </c>
      <c r="H6">
        <v>0</v>
      </c>
      <c r="I6">
        <v>0</v>
      </c>
      <c r="J6" t="s">
        <v>233</v>
      </c>
      <c r="K6" t="s">
        <v>4</v>
      </c>
      <c r="L6" t="s">
        <v>5</v>
      </c>
      <c r="M6" t="str">
        <f t="shared" si="9"/>
        <v>Person, Planet Earth – Apr 1977 - Dec 2018</v>
      </c>
      <c r="N6" t="str">
        <f t="shared" si="0"/>
        <v>Person</v>
      </c>
      <c r="O6" t="str">
        <f t="shared" si="10"/>
        <v xml:space="preserve">Planet Earth </v>
      </c>
      <c r="P6" t="str">
        <f t="shared" si="2"/>
        <v>Mancheser</v>
      </c>
      <c r="Q6" t="str">
        <f t="shared" si="2"/>
        <v>Lancashire</v>
      </c>
      <c r="R6" t="str">
        <f t="shared" si="2"/>
        <v>United Kingdom</v>
      </c>
      <c r="S6" t="str">
        <f t="shared" si="3"/>
        <v>Apr</v>
      </c>
      <c r="T6" t="str">
        <f t="shared" si="4"/>
        <v>1977</v>
      </c>
      <c r="U6" s="1">
        <f t="shared" si="11"/>
        <v>28216</v>
      </c>
      <c r="V6" t="str">
        <f t="shared" si="6"/>
        <v>Dec</v>
      </c>
      <c r="W6" t="str">
        <f t="shared" si="7"/>
        <v>2018</v>
      </c>
      <c r="X6" s="1">
        <f t="shared" si="12"/>
        <v>43465</v>
      </c>
    </row>
    <row r="7" spans="1:24" ht="40" hidden="1" customHeight="1">
      <c r="A7">
        <f t="shared" si="13"/>
        <v>6</v>
      </c>
      <c r="B7" s="7" t="s">
        <v>24</v>
      </c>
      <c r="C7">
        <v>4</v>
      </c>
      <c r="D7">
        <v>3</v>
      </c>
      <c r="E7">
        <f t="shared" ref="E7:E13" si="17">IF(K7=K6,E6,E6+1)</f>
        <v>2</v>
      </c>
      <c r="F7">
        <v>0</v>
      </c>
      <c r="G7">
        <v>0</v>
      </c>
      <c r="H7">
        <v>0</v>
      </c>
      <c r="I7">
        <v>0</v>
      </c>
      <c r="J7" t="s">
        <v>233</v>
      </c>
      <c r="K7" t="s">
        <v>6</v>
      </c>
      <c r="L7" t="s">
        <v>5</v>
      </c>
      <c r="M7" t="str">
        <f t="shared" si="9"/>
        <v>Person, Planet Earth – Apr 1977 - Dec 2018</v>
      </c>
      <c r="N7" t="str">
        <f t="shared" si="0"/>
        <v>Person</v>
      </c>
      <c r="O7" t="str">
        <f t="shared" si="10"/>
        <v xml:space="preserve">Planet Earth </v>
      </c>
      <c r="P7" t="str">
        <f t="shared" si="2"/>
        <v>Mancheser</v>
      </c>
      <c r="Q7" t="str">
        <f t="shared" si="2"/>
        <v>Lancashire</v>
      </c>
      <c r="R7" t="str">
        <f t="shared" si="2"/>
        <v>United Kingdom</v>
      </c>
      <c r="S7" t="str">
        <f t="shared" si="3"/>
        <v>Apr</v>
      </c>
      <c r="T7" t="str">
        <f t="shared" si="4"/>
        <v>1977</v>
      </c>
      <c r="U7" s="1">
        <f t="shared" si="11"/>
        <v>28216</v>
      </c>
      <c r="V7" t="str">
        <f t="shared" si="6"/>
        <v>Dec</v>
      </c>
      <c r="W7" t="str">
        <f t="shared" si="7"/>
        <v>2018</v>
      </c>
      <c r="X7" s="1">
        <f t="shared" si="12"/>
        <v>43465</v>
      </c>
    </row>
    <row r="8" spans="1:24" ht="40" customHeight="1">
      <c r="A8">
        <f t="shared" si="13"/>
        <v>7</v>
      </c>
      <c r="B8" s="7" t="s">
        <v>281</v>
      </c>
      <c r="C8">
        <v>5</v>
      </c>
      <c r="D8">
        <v>3</v>
      </c>
      <c r="E8">
        <f t="shared" si="17"/>
        <v>2</v>
      </c>
      <c r="F8">
        <v>1</v>
      </c>
      <c r="G8">
        <v>0</v>
      </c>
      <c r="H8">
        <v>0</v>
      </c>
      <c r="I8">
        <v>0</v>
      </c>
      <c r="J8" t="s">
        <v>232</v>
      </c>
      <c r="K8" t="s">
        <v>6</v>
      </c>
      <c r="L8" t="s">
        <v>5</v>
      </c>
      <c r="M8" t="str">
        <f t="shared" si="9"/>
        <v>Person, Planet Earth – Apr 1977 - Dec 2018</v>
      </c>
      <c r="N8" t="str">
        <f t="shared" si="0"/>
        <v>Person</v>
      </c>
      <c r="O8" t="str">
        <f t="shared" si="10"/>
        <v xml:space="preserve">Planet Earth </v>
      </c>
      <c r="P8" t="str">
        <f t="shared" si="2"/>
        <v>Mancheser</v>
      </c>
      <c r="Q8" t="str">
        <f t="shared" si="2"/>
        <v>Lancashire</v>
      </c>
      <c r="R8" t="str">
        <f t="shared" si="2"/>
        <v>United Kingdom</v>
      </c>
      <c r="S8" t="str">
        <f t="shared" si="3"/>
        <v>Apr</v>
      </c>
      <c r="T8" t="str">
        <f t="shared" si="4"/>
        <v>1977</v>
      </c>
      <c r="U8" s="1">
        <f t="shared" si="11"/>
        <v>28216</v>
      </c>
      <c r="V8" t="str">
        <f t="shared" si="6"/>
        <v>Dec</v>
      </c>
      <c r="W8" t="str">
        <f t="shared" si="7"/>
        <v>2018</v>
      </c>
      <c r="X8" s="1">
        <f t="shared" si="12"/>
        <v>43465</v>
      </c>
    </row>
    <row r="9" spans="1:24" ht="40" hidden="1" customHeight="1">
      <c r="A9">
        <f t="shared" si="13"/>
        <v>8</v>
      </c>
      <c r="B9" s="7" t="s">
        <v>282</v>
      </c>
      <c r="C9">
        <v>5</v>
      </c>
      <c r="D9">
        <v>3</v>
      </c>
      <c r="E9">
        <f t="shared" si="17"/>
        <v>2</v>
      </c>
      <c r="F9">
        <v>0</v>
      </c>
      <c r="G9">
        <v>1</v>
      </c>
      <c r="H9">
        <v>1</v>
      </c>
      <c r="I9">
        <v>0</v>
      </c>
      <c r="J9" t="s">
        <v>232</v>
      </c>
      <c r="K9" t="s">
        <v>6</v>
      </c>
      <c r="L9" t="s">
        <v>5</v>
      </c>
      <c r="M9" t="str">
        <f t="shared" si="9"/>
        <v>Person, Planet Earth – Apr 1977 - Dec 2018</v>
      </c>
      <c r="N9" t="str">
        <f t="shared" si="0"/>
        <v>Person</v>
      </c>
      <c r="O9" t="str">
        <f t="shared" ref="O9:O13" si="18">IF($M9="","",SUBSTITUTE(LEFT($M9,FIND("–",$M9)-1),N9&amp;", ",""))</f>
        <v xml:space="preserve">Planet Earth </v>
      </c>
      <c r="P9" t="str">
        <f t="shared" si="2"/>
        <v>Mancheser</v>
      </c>
      <c r="Q9" t="str">
        <f t="shared" si="2"/>
        <v>Lancashire</v>
      </c>
      <c r="R9" t="str">
        <f t="shared" si="2"/>
        <v>United Kingdom</v>
      </c>
      <c r="S9" t="str">
        <f t="shared" si="3"/>
        <v>Apr</v>
      </c>
      <c r="T9" t="str">
        <f t="shared" si="4"/>
        <v>1977</v>
      </c>
      <c r="U9" s="1">
        <f t="shared" ref="U9:U13" si="19">IF($M9="","",EOMONTH(DATE(T9,MONTH(DATEVALUE(S9&amp;"1")),15),-1)+1)</f>
        <v>28216</v>
      </c>
      <c r="V9" t="str">
        <f t="shared" si="6"/>
        <v>Dec</v>
      </c>
      <c r="W9" t="str">
        <f t="shared" si="7"/>
        <v>2018</v>
      </c>
      <c r="X9" s="1">
        <f t="shared" ref="X9:X13" si="20">IF($M9="","",EOMONTH(DATE(W9,MONTH(DATEVALUE(V9&amp;"1")),15),0))</f>
        <v>43465</v>
      </c>
    </row>
    <row r="10" spans="1:24" ht="40" hidden="1" customHeight="1">
      <c r="A10">
        <f t="shared" si="13"/>
        <v>9</v>
      </c>
      <c r="B10" s="7" t="s">
        <v>283</v>
      </c>
      <c r="C10">
        <v>5</v>
      </c>
      <c r="D10">
        <v>3</v>
      </c>
      <c r="E10">
        <f t="shared" si="17"/>
        <v>2</v>
      </c>
      <c r="F10">
        <v>0</v>
      </c>
      <c r="G10">
        <v>0</v>
      </c>
      <c r="H10">
        <v>1</v>
      </c>
      <c r="I10">
        <v>1</v>
      </c>
      <c r="J10" t="s">
        <v>232</v>
      </c>
      <c r="K10" t="s">
        <v>6</v>
      </c>
      <c r="L10" t="s">
        <v>5</v>
      </c>
      <c r="M10" t="str">
        <f t="shared" si="9"/>
        <v>Person, Planet Earth – Apr 1977 - Dec 2018</v>
      </c>
      <c r="N10" t="str">
        <f t="shared" si="0"/>
        <v>Person</v>
      </c>
      <c r="O10" t="str">
        <f t="shared" si="18"/>
        <v xml:space="preserve">Planet Earth </v>
      </c>
      <c r="P10" t="str">
        <f t="shared" si="2"/>
        <v>Mancheser</v>
      </c>
      <c r="Q10" t="str">
        <f t="shared" si="2"/>
        <v>Lancashire</v>
      </c>
      <c r="R10" t="str">
        <f t="shared" si="2"/>
        <v>United Kingdom</v>
      </c>
      <c r="S10" t="str">
        <f t="shared" si="3"/>
        <v>Apr</v>
      </c>
      <c r="T10" t="str">
        <f t="shared" si="4"/>
        <v>1977</v>
      </c>
      <c r="U10" s="1">
        <f t="shared" si="19"/>
        <v>28216</v>
      </c>
      <c r="V10" t="str">
        <f t="shared" si="6"/>
        <v>Dec</v>
      </c>
      <c r="W10" t="str">
        <f t="shared" si="7"/>
        <v>2018</v>
      </c>
      <c r="X10" s="1">
        <f t="shared" si="20"/>
        <v>43465</v>
      </c>
    </row>
    <row r="11" spans="1:24" ht="40" customHeight="1">
      <c r="A11">
        <f t="shared" si="13"/>
        <v>10</v>
      </c>
      <c r="B11" s="7" t="s">
        <v>284</v>
      </c>
      <c r="C11">
        <v>5</v>
      </c>
      <c r="D11">
        <v>3</v>
      </c>
      <c r="E11">
        <f t="shared" si="17"/>
        <v>2</v>
      </c>
      <c r="F11">
        <v>1</v>
      </c>
      <c r="G11">
        <v>0</v>
      </c>
      <c r="H11">
        <v>0</v>
      </c>
      <c r="I11">
        <v>0</v>
      </c>
      <c r="J11" t="s">
        <v>231</v>
      </c>
      <c r="K11" t="s">
        <v>6</v>
      </c>
      <c r="L11" t="s">
        <v>5</v>
      </c>
      <c r="M11" t="str">
        <f t="shared" si="9"/>
        <v>Person, Planet Earth – Apr 1977 - Dec 2018</v>
      </c>
      <c r="N11" t="str">
        <f t="shared" si="0"/>
        <v>Person</v>
      </c>
      <c r="O11" t="str">
        <f t="shared" si="18"/>
        <v xml:space="preserve">Planet Earth </v>
      </c>
      <c r="P11" t="str">
        <f t="shared" si="2"/>
        <v>Mancheser</v>
      </c>
      <c r="Q11" t="str">
        <f t="shared" si="2"/>
        <v>Lancashire</v>
      </c>
      <c r="R11" t="str">
        <f t="shared" si="2"/>
        <v>United Kingdom</v>
      </c>
      <c r="S11" t="str">
        <f t="shared" si="3"/>
        <v>Apr</v>
      </c>
      <c r="T11" t="str">
        <f t="shared" si="4"/>
        <v>1977</v>
      </c>
      <c r="U11" s="1">
        <f t="shared" si="19"/>
        <v>28216</v>
      </c>
      <c r="V11" t="str">
        <f t="shared" si="6"/>
        <v>Dec</v>
      </c>
      <c r="W11" t="str">
        <f t="shared" si="7"/>
        <v>2018</v>
      </c>
      <c r="X11" s="1">
        <f t="shared" si="20"/>
        <v>43465</v>
      </c>
    </row>
    <row r="12" spans="1:24" ht="40" hidden="1" customHeight="1">
      <c r="A12">
        <f t="shared" si="13"/>
        <v>11</v>
      </c>
      <c r="B12" s="7" t="s">
        <v>285</v>
      </c>
      <c r="C12">
        <v>5</v>
      </c>
      <c r="D12">
        <v>3</v>
      </c>
      <c r="E12">
        <f t="shared" si="17"/>
        <v>2</v>
      </c>
      <c r="F12">
        <v>0</v>
      </c>
      <c r="G12">
        <v>1</v>
      </c>
      <c r="H12">
        <v>0</v>
      </c>
      <c r="I12">
        <v>1</v>
      </c>
      <c r="J12" t="s">
        <v>231</v>
      </c>
      <c r="K12" t="s">
        <v>6</v>
      </c>
      <c r="L12" t="s">
        <v>5</v>
      </c>
      <c r="M12" t="str">
        <f t="shared" si="9"/>
        <v>Person, Planet Earth – Apr 1977 - Dec 2018</v>
      </c>
      <c r="N12" t="str">
        <f t="shared" si="0"/>
        <v>Person</v>
      </c>
      <c r="O12" t="str">
        <f t="shared" si="18"/>
        <v xml:space="preserve">Planet Earth </v>
      </c>
      <c r="P12" t="str">
        <f t="shared" si="2"/>
        <v>Mancheser</v>
      </c>
      <c r="Q12" t="str">
        <f t="shared" si="2"/>
        <v>Lancashire</v>
      </c>
      <c r="R12" t="str">
        <f t="shared" si="2"/>
        <v>United Kingdom</v>
      </c>
      <c r="S12" t="str">
        <f t="shared" si="3"/>
        <v>Apr</v>
      </c>
      <c r="T12" t="str">
        <f t="shared" si="4"/>
        <v>1977</v>
      </c>
      <c r="U12" s="1">
        <f t="shared" si="19"/>
        <v>28216</v>
      </c>
      <c r="V12" t="str">
        <f t="shared" si="6"/>
        <v>Dec</v>
      </c>
      <c r="W12" t="str">
        <f t="shared" si="7"/>
        <v>2018</v>
      </c>
      <c r="X12" s="1">
        <f t="shared" si="20"/>
        <v>43465</v>
      </c>
    </row>
    <row r="13" spans="1:24" ht="40" hidden="1" customHeight="1">
      <c r="A13">
        <f t="shared" si="13"/>
        <v>12</v>
      </c>
      <c r="B13" s="7" t="s">
        <v>286</v>
      </c>
      <c r="C13">
        <v>5</v>
      </c>
      <c r="D13">
        <v>3</v>
      </c>
      <c r="E13">
        <f t="shared" si="17"/>
        <v>2</v>
      </c>
      <c r="F13">
        <v>0</v>
      </c>
      <c r="G13">
        <v>0</v>
      </c>
      <c r="H13">
        <v>1</v>
      </c>
      <c r="I13">
        <v>0</v>
      </c>
      <c r="J13" t="s">
        <v>231</v>
      </c>
      <c r="K13" t="s">
        <v>6</v>
      </c>
      <c r="L13" t="s">
        <v>5</v>
      </c>
      <c r="M13" t="str">
        <f t="shared" si="9"/>
        <v>Person, Planet Earth – Apr 1977 - Dec 2018</v>
      </c>
      <c r="N13" t="str">
        <f t="shared" si="0"/>
        <v>Person</v>
      </c>
      <c r="O13" t="str">
        <f t="shared" si="18"/>
        <v xml:space="preserve">Planet Earth </v>
      </c>
      <c r="P13" t="str">
        <f t="shared" si="2"/>
        <v>Mancheser</v>
      </c>
      <c r="Q13" t="str">
        <f t="shared" si="2"/>
        <v>Lancashire</v>
      </c>
      <c r="R13" t="str">
        <f t="shared" si="2"/>
        <v>United Kingdom</v>
      </c>
      <c r="S13" t="str">
        <f t="shared" si="3"/>
        <v>Apr</v>
      </c>
      <c r="T13" t="str">
        <f t="shared" si="4"/>
        <v>1977</v>
      </c>
      <c r="U13" s="1">
        <f t="shared" si="19"/>
        <v>28216</v>
      </c>
      <c r="V13" t="str">
        <f t="shared" si="6"/>
        <v>Dec</v>
      </c>
      <c r="W13" t="str">
        <f t="shared" si="7"/>
        <v>2018</v>
      </c>
      <c r="X13" s="1">
        <f t="shared" si="20"/>
        <v>43465</v>
      </c>
    </row>
    <row r="14" spans="1:24" ht="112">
      <c r="A14">
        <f t="shared" si="13"/>
        <v>13</v>
      </c>
      <c r="B14" s="7" t="s">
        <v>236</v>
      </c>
      <c r="C14">
        <v>6</v>
      </c>
      <c r="D14">
        <v>3</v>
      </c>
      <c r="E14">
        <f>IF(K14=K8,E8,E8+1)</f>
        <v>3</v>
      </c>
      <c r="F14">
        <v>1</v>
      </c>
      <c r="G14">
        <v>0</v>
      </c>
      <c r="H14">
        <v>0</v>
      </c>
      <c r="I14">
        <v>0</v>
      </c>
      <c r="J14" t="s">
        <v>233</v>
      </c>
      <c r="K14" t="s">
        <v>7</v>
      </c>
      <c r="L14" t="s">
        <v>5</v>
      </c>
      <c r="M14" t="str">
        <f t="shared" si="9"/>
        <v>Person, Planet Earth – Apr 1977 - Dec 2018</v>
      </c>
      <c r="N14" t="str">
        <f t="shared" si="0"/>
        <v>Person</v>
      </c>
      <c r="O14" t="str">
        <f t="shared" si="10"/>
        <v xml:space="preserve">Planet Earth </v>
      </c>
      <c r="P14" t="str">
        <f t="shared" si="2"/>
        <v>Mancheser</v>
      </c>
      <c r="Q14" t="str">
        <f t="shared" si="2"/>
        <v>Lancashire</v>
      </c>
      <c r="R14" t="str">
        <f t="shared" si="2"/>
        <v>United Kingdom</v>
      </c>
      <c r="S14" t="str">
        <f t="shared" si="3"/>
        <v>Apr</v>
      </c>
      <c r="T14" t="str">
        <f t="shared" si="4"/>
        <v>1977</v>
      </c>
      <c r="U14" s="1">
        <f t="shared" si="11"/>
        <v>28216</v>
      </c>
      <c r="V14" t="str">
        <f t="shared" si="6"/>
        <v>Dec</v>
      </c>
      <c r="W14" t="str">
        <f t="shared" si="7"/>
        <v>2018</v>
      </c>
      <c r="X14" s="1">
        <f t="shared" si="12"/>
        <v>43465</v>
      </c>
    </row>
    <row r="15" spans="1:24" ht="80" hidden="1">
      <c r="A15">
        <f t="shared" si="13"/>
        <v>14</v>
      </c>
      <c r="B15" s="7" t="s">
        <v>234</v>
      </c>
      <c r="C15">
        <v>6</v>
      </c>
      <c r="D15">
        <v>3</v>
      </c>
      <c r="E15">
        <f>IF(K15=K9,E9,E9+1)</f>
        <v>3</v>
      </c>
      <c r="F15">
        <v>0</v>
      </c>
      <c r="G15">
        <v>1</v>
      </c>
      <c r="H15">
        <v>0</v>
      </c>
      <c r="I15">
        <v>1</v>
      </c>
      <c r="J15" t="s">
        <v>233</v>
      </c>
      <c r="K15" t="s">
        <v>7</v>
      </c>
      <c r="L15" t="s">
        <v>5</v>
      </c>
      <c r="M15" t="str">
        <f t="shared" si="9"/>
        <v>Person, Planet Earth – Apr 1977 - Dec 2018</v>
      </c>
      <c r="N15" t="str">
        <f t="shared" si="0"/>
        <v>Person</v>
      </c>
      <c r="O15" t="str">
        <f t="shared" ref="O15:O16" si="21">IF($M15="","",SUBSTITUTE(LEFT($M15,FIND("–",$M15)-1),N15&amp;", ",""))</f>
        <v xml:space="preserve">Planet Earth </v>
      </c>
      <c r="P15" t="str">
        <f t="shared" si="2"/>
        <v>Mancheser</v>
      </c>
      <c r="Q15" t="str">
        <f t="shared" si="2"/>
        <v>Lancashire</v>
      </c>
      <c r="R15" t="str">
        <f t="shared" si="2"/>
        <v>United Kingdom</v>
      </c>
      <c r="S15" t="str">
        <f t="shared" si="3"/>
        <v>Apr</v>
      </c>
      <c r="T15" t="str">
        <f t="shared" si="4"/>
        <v>1977</v>
      </c>
      <c r="U15" s="1">
        <f t="shared" ref="U15:U16" si="22">IF($M15="","",EOMONTH(DATE(T15,MONTH(DATEVALUE(S15&amp;"1")),15),-1)+1)</f>
        <v>28216</v>
      </c>
      <c r="V15" t="str">
        <f t="shared" si="6"/>
        <v>Dec</v>
      </c>
      <c r="W15" t="str">
        <f t="shared" si="7"/>
        <v>2018</v>
      </c>
      <c r="X15" s="1">
        <f t="shared" ref="X15:X16" si="23">IF($M15="","",EOMONTH(DATE(W15,MONTH(DATEVALUE(V15&amp;"1")),15),0))</f>
        <v>43465</v>
      </c>
    </row>
    <row r="16" spans="1:24" ht="128" hidden="1">
      <c r="A16">
        <f t="shared" si="13"/>
        <v>15</v>
      </c>
      <c r="B16" s="7" t="s">
        <v>235</v>
      </c>
      <c r="C16">
        <v>6</v>
      </c>
      <c r="D16">
        <v>3</v>
      </c>
      <c r="E16">
        <f>IF(K16=K10,E10,E10+1)</f>
        <v>3</v>
      </c>
      <c r="F16">
        <v>0</v>
      </c>
      <c r="G16">
        <v>0</v>
      </c>
      <c r="H16">
        <v>1</v>
      </c>
      <c r="I16">
        <v>0</v>
      </c>
      <c r="J16" t="s">
        <v>233</v>
      </c>
      <c r="K16" t="s">
        <v>7</v>
      </c>
      <c r="L16" t="s">
        <v>5</v>
      </c>
      <c r="M16" t="str">
        <f t="shared" si="9"/>
        <v>Person, Planet Earth – Apr 1977 - Dec 2018</v>
      </c>
      <c r="N16" t="str">
        <f t="shared" si="0"/>
        <v>Person</v>
      </c>
      <c r="O16" t="str">
        <f t="shared" si="21"/>
        <v xml:space="preserve">Planet Earth </v>
      </c>
      <c r="P16" t="str">
        <f t="shared" si="2"/>
        <v>Mancheser</v>
      </c>
      <c r="Q16" t="str">
        <f t="shared" si="2"/>
        <v>Lancashire</v>
      </c>
      <c r="R16" t="str">
        <f t="shared" si="2"/>
        <v>United Kingdom</v>
      </c>
      <c r="S16" t="str">
        <f t="shared" si="3"/>
        <v>Apr</v>
      </c>
      <c r="T16" t="str">
        <f t="shared" si="4"/>
        <v>1977</v>
      </c>
      <c r="U16" s="1">
        <f t="shared" si="22"/>
        <v>28216</v>
      </c>
      <c r="V16" t="str">
        <f t="shared" si="6"/>
        <v>Dec</v>
      </c>
      <c r="W16" t="str">
        <f t="shared" si="7"/>
        <v>2018</v>
      </c>
      <c r="X16" s="1">
        <f t="shared" si="23"/>
        <v>43465</v>
      </c>
    </row>
    <row r="17" spans="1:24" ht="40" hidden="1" customHeight="1">
      <c r="A17">
        <f t="shared" si="13"/>
        <v>16</v>
      </c>
      <c r="B17" s="7" t="s">
        <v>25</v>
      </c>
      <c r="C17">
        <v>9</v>
      </c>
      <c r="D17">
        <v>9</v>
      </c>
      <c r="E17">
        <f t="shared" ref="E17:E32" si="24">IF(K17=K16,E16,E16+1)</f>
        <v>4</v>
      </c>
      <c r="F17">
        <v>0</v>
      </c>
      <c r="G17">
        <v>0</v>
      </c>
      <c r="H17">
        <v>0</v>
      </c>
      <c r="I17">
        <v>0</v>
      </c>
      <c r="J17" t="s">
        <v>233</v>
      </c>
      <c r="K17" t="s">
        <v>4</v>
      </c>
      <c r="L17" t="s">
        <v>8</v>
      </c>
      <c r="M17" t="str">
        <f t="shared" si="9"/>
        <v>Person, Planet Earth – Apr 1977 - Dec 2018</v>
      </c>
      <c r="N17" t="str">
        <f t="shared" si="0"/>
        <v>Person</v>
      </c>
      <c r="O17" t="str">
        <f t="shared" si="10"/>
        <v xml:space="preserve">Planet Earth </v>
      </c>
      <c r="P17" t="str">
        <f t="shared" si="2"/>
        <v>Mancheser</v>
      </c>
      <c r="Q17" t="str">
        <f t="shared" si="2"/>
        <v>Lancashire</v>
      </c>
      <c r="R17" t="str">
        <f t="shared" si="2"/>
        <v>United Kingdom</v>
      </c>
      <c r="S17" t="str">
        <f t="shared" si="3"/>
        <v>Apr</v>
      </c>
      <c r="T17" t="str">
        <f t="shared" si="4"/>
        <v>1977</v>
      </c>
      <c r="U17" s="1">
        <f t="shared" si="11"/>
        <v>28216</v>
      </c>
      <c r="V17" t="str">
        <f t="shared" si="6"/>
        <v>Dec</v>
      </c>
      <c r="W17" t="str">
        <f t="shared" si="7"/>
        <v>2018</v>
      </c>
      <c r="X17" s="1">
        <f t="shared" si="12"/>
        <v>43465</v>
      </c>
    </row>
    <row r="18" spans="1:24" ht="40" customHeight="1">
      <c r="A18">
        <f t="shared" si="13"/>
        <v>17</v>
      </c>
      <c r="B18" s="7" t="s">
        <v>166</v>
      </c>
      <c r="C18">
        <v>10</v>
      </c>
      <c r="D18">
        <v>9</v>
      </c>
      <c r="E18">
        <f t="shared" si="24"/>
        <v>5</v>
      </c>
      <c r="F18">
        <v>1</v>
      </c>
      <c r="G18">
        <v>1</v>
      </c>
      <c r="H18">
        <v>1</v>
      </c>
      <c r="I18">
        <v>1</v>
      </c>
      <c r="J18" t="s">
        <v>233</v>
      </c>
      <c r="K18" t="s">
        <v>9</v>
      </c>
      <c r="L18" t="s">
        <v>8</v>
      </c>
      <c r="M18" t="str">
        <f t="shared" si="9"/>
        <v>Founder, Look at your Data Ltd – Jan 2017 - Dec 2018</v>
      </c>
      <c r="N18" t="str">
        <f t="shared" si="0"/>
        <v>Founder</v>
      </c>
      <c r="O18" t="str">
        <f t="shared" si="10"/>
        <v xml:space="preserve">Look at your Data Ltd </v>
      </c>
      <c r="P18" t="str">
        <f t="shared" si="2"/>
        <v>Manchester</v>
      </c>
      <c r="Q18" t="str">
        <f t="shared" si="2"/>
        <v>Lancashire</v>
      </c>
      <c r="R18" t="str">
        <f t="shared" si="2"/>
        <v>United Kingdom</v>
      </c>
      <c r="S18" t="str">
        <f t="shared" si="3"/>
        <v>Jan</v>
      </c>
      <c r="T18" t="str">
        <f t="shared" si="4"/>
        <v>2017</v>
      </c>
      <c r="U18" s="1">
        <f t="shared" si="11"/>
        <v>42736</v>
      </c>
      <c r="V18" t="str">
        <f t="shared" si="6"/>
        <v>Dec</v>
      </c>
      <c r="W18" t="str">
        <f t="shared" si="7"/>
        <v>2018</v>
      </c>
      <c r="X18" s="1">
        <f t="shared" si="12"/>
        <v>43465</v>
      </c>
    </row>
    <row r="19" spans="1:24" ht="40" hidden="1" customHeight="1">
      <c r="A19">
        <f t="shared" si="13"/>
        <v>18</v>
      </c>
      <c r="B19" s="7" t="s">
        <v>26</v>
      </c>
      <c r="C19">
        <v>11</v>
      </c>
      <c r="D19">
        <v>10</v>
      </c>
      <c r="E19">
        <f t="shared" si="24"/>
        <v>6</v>
      </c>
      <c r="F19">
        <v>0</v>
      </c>
      <c r="G19">
        <v>0</v>
      </c>
      <c r="H19">
        <v>0</v>
      </c>
      <c r="I19">
        <v>0</v>
      </c>
      <c r="J19" t="s">
        <v>233</v>
      </c>
      <c r="K19" t="s">
        <v>7</v>
      </c>
      <c r="L19" t="s">
        <v>8</v>
      </c>
      <c r="M19" t="str">
        <f t="shared" si="9"/>
        <v>Founder, Look at your Data Ltd – Jan 2017 - Dec 2018</v>
      </c>
      <c r="N19" t="str">
        <f t="shared" si="0"/>
        <v>Founder</v>
      </c>
      <c r="O19" t="str">
        <f t="shared" si="10"/>
        <v xml:space="preserve">Look at your Data Ltd </v>
      </c>
      <c r="P19" t="str">
        <f t="shared" si="2"/>
        <v>Manchester</v>
      </c>
      <c r="Q19" t="str">
        <f t="shared" si="2"/>
        <v>Lancashire</v>
      </c>
      <c r="R19" t="str">
        <f t="shared" si="2"/>
        <v>United Kingdom</v>
      </c>
      <c r="S19" t="str">
        <f t="shared" si="3"/>
        <v>Jan</v>
      </c>
      <c r="T19" t="str">
        <f t="shared" si="4"/>
        <v>2017</v>
      </c>
      <c r="U19" s="1">
        <f t="shared" si="11"/>
        <v>42736</v>
      </c>
      <c r="V19" t="str">
        <f t="shared" si="6"/>
        <v>Dec</v>
      </c>
      <c r="W19" t="str">
        <f t="shared" si="7"/>
        <v>2018</v>
      </c>
      <c r="X19" s="1">
        <f t="shared" si="12"/>
        <v>43465</v>
      </c>
    </row>
    <row r="20" spans="1:24" ht="40" hidden="1" customHeight="1">
      <c r="A20">
        <f t="shared" si="13"/>
        <v>19</v>
      </c>
      <c r="B20" s="7" t="s">
        <v>27</v>
      </c>
      <c r="C20">
        <v>12</v>
      </c>
      <c r="D20">
        <v>10</v>
      </c>
      <c r="E20">
        <f t="shared" si="24"/>
        <v>7</v>
      </c>
      <c r="F20">
        <v>0</v>
      </c>
      <c r="G20">
        <v>0</v>
      </c>
      <c r="H20">
        <v>0</v>
      </c>
      <c r="I20">
        <v>0</v>
      </c>
      <c r="J20" t="s">
        <v>233</v>
      </c>
      <c r="K20" t="s">
        <v>10</v>
      </c>
      <c r="L20" t="s">
        <v>8</v>
      </c>
      <c r="M20" t="str">
        <f t="shared" si="9"/>
        <v>Founder, Look at your Data Ltd – Jan 2017 - Dec 2018</v>
      </c>
      <c r="N20" t="str">
        <f t="shared" si="0"/>
        <v>Founder</v>
      </c>
      <c r="O20" t="str">
        <f t="shared" si="10"/>
        <v xml:space="preserve">Look at your Data Ltd </v>
      </c>
      <c r="P20" t="str">
        <f t="shared" si="2"/>
        <v>Manchester</v>
      </c>
      <c r="Q20" t="str">
        <f t="shared" si="2"/>
        <v>Lancashire</v>
      </c>
      <c r="R20" t="str">
        <f t="shared" si="2"/>
        <v>United Kingdom</v>
      </c>
      <c r="S20" t="str">
        <f t="shared" si="3"/>
        <v>Jan</v>
      </c>
      <c r="T20" t="str">
        <f t="shared" si="4"/>
        <v>2017</v>
      </c>
      <c r="U20" s="1">
        <f t="shared" si="11"/>
        <v>42736</v>
      </c>
      <c r="V20" t="str">
        <f t="shared" si="6"/>
        <v>Dec</v>
      </c>
      <c r="W20" t="str">
        <f t="shared" si="7"/>
        <v>2018</v>
      </c>
      <c r="X20" s="1">
        <f t="shared" si="12"/>
        <v>43465</v>
      </c>
    </row>
    <row r="21" spans="1:24" ht="40" hidden="1" customHeight="1">
      <c r="A21">
        <f t="shared" si="13"/>
        <v>20</v>
      </c>
      <c r="B21" s="7" t="s">
        <v>28</v>
      </c>
      <c r="C21">
        <v>13</v>
      </c>
      <c r="D21">
        <v>12</v>
      </c>
      <c r="E21">
        <f t="shared" si="24"/>
        <v>8</v>
      </c>
      <c r="F21">
        <v>0</v>
      </c>
      <c r="G21">
        <v>0</v>
      </c>
      <c r="H21">
        <v>0</v>
      </c>
      <c r="I21">
        <v>0</v>
      </c>
      <c r="J21" t="s">
        <v>233</v>
      </c>
      <c r="K21" t="s">
        <v>7</v>
      </c>
      <c r="L21" t="s">
        <v>8</v>
      </c>
      <c r="M21" t="str">
        <f t="shared" si="9"/>
        <v>Founder, Look at your Data Ltd – Jan 2017 - Dec 2018</v>
      </c>
      <c r="N21" t="str">
        <f t="shared" si="0"/>
        <v>Founder</v>
      </c>
      <c r="O21" t="str">
        <f t="shared" si="10"/>
        <v xml:space="preserve">Look at your Data Ltd </v>
      </c>
      <c r="P21" t="str">
        <f t="shared" si="2"/>
        <v>Manchester</v>
      </c>
      <c r="Q21" t="str">
        <f t="shared" si="2"/>
        <v>Lancashire</v>
      </c>
      <c r="R21" t="str">
        <f t="shared" si="2"/>
        <v>United Kingdom</v>
      </c>
      <c r="S21" t="str">
        <f t="shared" si="3"/>
        <v>Jan</v>
      </c>
      <c r="T21" t="str">
        <f t="shared" si="4"/>
        <v>2017</v>
      </c>
      <c r="U21" s="1">
        <f t="shared" si="11"/>
        <v>42736</v>
      </c>
      <c r="V21" t="str">
        <f t="shared" si="6"/>
        <v>Dec</v>
      </c>
      <c r="W21" t="str">
        <f t="shared" si="7"/>
        <v>2018</v>
      </c>
      <c r="X21" s="1">
        <f t="shared" si="12"/>
        <v>43465</v>
      </c>
    </row>
    <row r="22" spans="1:24" ht="40" hidden="1" customHeight="1">
      <c r="A22">
        <f t="shared" si="13"/>
        <v>21</v>
      </c>
      <c r="B22" s="7" t="s">
        <v>29</v>
      </c>
      <c r="C22">
        <v>14</v>
      </c>
      <c r="D22">
        <v>12</v>
      </c>
      <c r="E22">
        <f t="shared" si="24"/>
        <v>9</v>
      </c>
      <c r="F22">
        <v>0</v>
      </c>
      <c r="G22">
        <v>0</v>
      </c>
      <c r="H22">
        <v>0</v>
      </c>
      <c r="I22">
        <v>0</v>
      </c>
      <c r="J22" t="s">
        <v>233</v>
      </c>
      <c r="K22" t="s">
        <v>12</v>
      </c>
      <c r="L22" t="s">
        <v>8</v>
      </c>
      <c r="M22" t="str">
        <f t="shared" si="9"/>
        <v>Founder, Look at your Data Ltd – Jan 2017 - Dec 2018</v>
      </c>
      <c r="N22" t="str">
        <f t="shared" si="0"/>
        <v>Founder</v>
      </c>
      <c r="O22" t="str">
        <f t="shared" si="10"/>
        <v xml:space="preserve">Look at your Data Ltd </v>
      </c>
      <c r="P22" t="str">
        <f t="shared" ref="P22:R41" si="25">IF($M22="","",VLOOKUP($O22,tblOrganisation,COLUMN()-14,FALSE))</f>
        <v>Manchester</v>
      </c>
      <c r="Q22" t="str">
        <f t="shared" si="25"/>
        <v>Lancashire</v>
      </c>
      <c r="R22" t="str">
        <f t="shared" si="25"/>
        <v>United Kingdom</v>
      </c>
      <c r="S22" t="str">
        <f t="shared" si="3"/>
        <v>Jan</v>
      </c>
      <c r="T22" t="str">
        <f t="shared" si="4"/>
        <v>2017</v>
      </c>
      <c r="U22" s="1">
        <f t="shared" si="11"/>
        <v>42736</v>
      </c>
      <c r="V22" t="str">
        <f t="shared" si="6"/>
        <v>Dec</v>
      </c>
      <c r="W22" t="str">
        <f t="shared" si="7"/>
        <v>2018</v>
      </c>
      <c r="X22" s="1">
        <f t="shared" si="12"/>
        <v>43465</v>
      </c>
    </row>
    <row r="23" spans="1:24" ht="40" hidden="1" customHeight="1">
      <c r="A23">
        <f t="shared" si="13"/>
        <v>22</v>
      </c>
      <c r="B23" s="7" t="s">
        <v>30</v>
      </c>
      <c r="C23">
        <v>15</v>
      </c>
      <c r="D23">
        <v>14</v>
      </c>
      <c r="E23">
        <f t="shared" si="24"/>
        <v>9</v>
      </c>
      <c r="F23">
        <v>0</v>
      </c>
      <c r="G23">
        <v>0</v>
      </c>
      <c r="H23">
        <v>0</v>
      </c>
      <c r="I23">
        <v>0</v>
      </c>
      <c r="J23" t="s">
        <v>233</v>
      </c>
      <c r="K23" t="s">
        <v>12</v>
      </c>
      <c r="L23" t="s">
        <v>8</v>
      </c>
      <c r="M23" t="str">
        <f t="shared" si="9"/>
        <v>Founder, Look at your Data Ltd – Jan 2017 - Dec 2018</v>
      </c>
      <c r="N23" t="str">
        <f t="shared" si="0"/>
        <v>Founder</v>
      </c>
      <c r="O23" t="str">
        <f t="shared" si="10"/>
        <v xml:space="preserve">Look at your Data Ltd </v>
      </c>
      <c r="P23" t="str">
        <f t="shared" si="25"/>
        <v>Manchester</v>
      </c>
      <c r="Q23" t="str">
        <f t="shared" si="25"/>
        <v>Lancashire</v>
      </c>
      <c r="R23" t="str">
        <f t="shared" si="25"/>
        <v>United Kingdom</v>
      </c>
      <c r="S23" t="str">
        <f t="shared" si="3"/>
        <v>Jan</v>
      </c>
      <c r="T23" t="str">
        <f t="shared" si="4"/>
        <v>2017</v>
      </c>
      <c r="U23" s="1">
        <f t="shared" si="11"/>
        <v>42736</v>
      </c>
      <c r="V23" t="str">
        <f t="shared" si="6"/>
        <v>Dec</v>
      </c>
      <c r="W23" t="str">
        <f t="shared" si="7"/>
        <v>2018</v>
      </c>
      <c r="X23" s="1">
        <f t="shared" si="12"/>
        <v>43465</v>
      </c>
    </row>
    <row r="24" spans="1:24" ht="40" hidden="1" customHeight="1">
      <c r="A24">
        <f t="shared" si="13"/>
        <v>23</v>
      </c>
      <c r="B24" s="7" t="s">
        <v>31</v>
      </c>
      <c r="C24">
        <v>16</v>
      </c>
      <c r="D24">
        <v>12</v>
      </c>
      <c r="E24">
        <f t="shared" si="24"/>
        <v>10</v>
      </c>
      <c r="F24">
        <v>0</v>
      </c>
      <c r="G24">
        <v>0</v>
      </c>
      <c r="H24">
        <v>0</v>
      </c>
      <c r="I24">
        <v>0</v>
      </c>
      <c r="J24" t="s">
        <v>233</v>
      </c>
      <c r="K24" t="s">
        <v>11</v>
      </c>
      <c r="L24" t="s">
        <v>8</v>
      </c>
      <c r="M24" t="str">
        <f t="shared" si="9"/>
        <v>Founder, Look at your Data Ltd – Jan 2017 - Dec 2018</v>
      </c>
      <c r="N24" t="str">
        <f t="shared" si="0"/>
        <v>Founder</v>
      </c>
      <c r="O24" t="str">
        <f t="shared" si="10"/>
        <v xml:space="preserve">Look at your Data Ltd </v>
      </c>
      <c r="P24" t="str">
        <f t="shared" si="25"/>
        <v>Manchester</v>
      </c>
      <c r="Q24" t="str">
        <f t="shared" si="25"/>
        <v>Lancashire</v>
      </c>
      <c r="R24" t="str">
        <f t="shared" si="25"/>
        <v>United Kingdom</v>
      </c>
      <c r="S24" t="str">
        <f t="shared" si="3"/>
        <v>Jan</v>
      </c>
      <c r="T24" t="str">
        <f t="shared" si="4"/>
        <v>2017</v>
      </c>
      <c r="U24" s="1">
        <f t="shared" si="11"/>
        <v>42736</v>
      </c>
      <c r="V24" t="str">
        <f t="shared" si="6"/>
        <v>Dec</v>
      </c>
      <c r="W24" t="str">
        <f t="shared" si="7"/>
        <v>2018</v>
      </c>
      <c r="X24" s="1">
        <f t="shared" si="12"/>
        <v>43465</v>
      </c>
    </row>
    <row r="25" spans="1:24" ht="40" hidden="1" customHeight="1">
      <c r="A25">
        <f t="shared" si="13"/>
        <v>24</v>
      </c>
      <c r="B25" s="7" t="s">
        <v>32</v>
      </c>
      <c r="C25">
        <v>17</v>
      </c>
      <c r="D25">
        <v>12</v>
      </c>
      <c r="E25">
        <f t="shared" si="24"/>
        <v>10</v>
      </c>
      <c r="F25">
        <v>0</v>
      </c>
      <c r="G25">
        <v>0</v>
      </c>
      <c r="H25">
        <v>0</v>
      </c>
      <c r="I25">
        <v>0</v>
      </c>
      <c r="J25" t="s">
        <v>233</v>
      </c>
      <c r="K25" t="s">
        <v>11</v>
      </c>
      <c r="L25" t="s">
        <v>8</v>
      </c>
      <c r="M25" t="str">
        <f t="shared" si="9"/>
        <v>Founder, Look at your Data Ltd – Jan 2017 - Dec 2018</v>
      </c>
      <c r="N25" t="str">
        <f t="shared" si="0"/>
        <v>Founder</v>
      </c>
      <c r="O25" t="str">
        <f t="shared" si="10"/>
        <v xml:space="preserve">Look at your Data Ltd </v>
      </c>
      <c r="P25" t="str">
        <f t="shared" si="25"/>
        <v>Manchester</v>
      </c>
      <c r="Q25" t="str">
        <f t="shared" si="25"/>
        <v>Lancashire</v>
      </c>
      <c r="R25" t="str">
        <f t="shared" si="25"/>
        <v>United Kingdom</v>
      </c>
      <c r="S25" t="str">
        <f t="shared" si="3"/>
        <v>Jan</v>
      </c>
      <c r="T25" t="str">
        <f t="shared" si="4"/>
        <v>2017</v>
      </c>
      <c r="U25" s="1">
        <f t="shared" si="11"/>
        <v>42736</v>
      </c>
      <c r="V25" t="str">
        <f t="shared" si="6"/>
        <v>Dec</v>
      </c>
      <c r="W25" t="str">
        <f t="shared" si="7"/>
        <v>2018</v>
      </c>
      <c r="X25" s="1">
        <f t="shared" si="12"/>
        <v>43465</v>
      </c>
    </row>
    <row r="26" spans="1:24" ht="40" hidden="1" customHeight="1">
      <c r="A26">
        <f t="shared" si="13"/>
        <v>25</v>
      </c>
      <c r="B26" s="7" t="s">
        <v>33</v>
      </c>
      <c r="C26">
        <v>18</v>
      </c>
      <c r="D26">
        <v>12</v>
      </c>
      <c r="E26">
        <f t="shared" si="24"/>
        <v>10</v>
      </c>
      <c r="F26">
        <v>0</v>
      </c>
      <c r="G26">
        <v>0</v>
      </c>
      <c r="H26">
        <v>0</v>
      </c>
      <c r="I26">
        <v>0</v>
      </c>
      <c r="J26" t="s">
        <v>233</v>
      </c>
      <c r="K26" t="s">
        <v>11</v>
      </c>
      <c r="L26" t="s">
        <v>8</v>
      </c>
      <c r="M26" t="str">
        <f t="shared" si="9"/>
        <v>Founder, Look at your Data Ltd – Jan 2017 - Dec 2018</v>
      </c>
      <c r="N26" t="str">
        <f t="shared" si="0"/>
        <v>Founder</v>
      </c>
      <c r="O26" t="str">
        <f t="shared" si="10"/>
        <v xml:space="preserve">Look at your Data Ltd </v>
      </c>
      <c r="P26" t="str">
        <f t="shared" si="25"/>
        <v>Manchester</v>
      </c>
      <c r="Q26" t="str">
        <f t="shared" si="25"/>
        <v>Lancashire</v>
      </c>
      <c r="R26" t="str">
        <f t="shared" si="25"/>
        <v>United Kingdom</v>
      </c>
      <c r="S26" t="str">
        <f t="shared" si="3"/>
        <v>Jan</v>
      </c>
      <c r="T26" t="str">
        <f t="shared" si="4"/>
        <v>2017</v>
      </c>
      <c r="U26" s="1">
        <f t="shared" si="11"/>
        <v>42736</v>
      </c>
      <c r="V26" t="str">
        <f t="shared" si="6"/>
        <v>Dec</v>
      </c>
      <c r="W26" t="str">
        <f t="shared" si="7"/>
        <v>2018</v>
      </c>
      <c r="X26" s="1">
        <f t="shared" si="12"/>
        <v>43465</v>
      </c>
    </row>
    <row r="27" spans="1:24" ht="40" hidden="1" customHeight="1">
      <c r="A27">
        <f t="shared" si="13"/>
        <v>26</v>
      </c>
      <c r="B27" s="7" t="s">
        <v>34</v>
      </c>
      <c r="C27">
        <v>19</v>
      </c>
      <c r="D27">
        <v>12</v>
      </c>
      <c r="E27">
        <f t="shared" si="24"/>
        <v>11</v>
      </c>
      <c r="F27">
        <v>0</v>
      </c>
      <c r="G27">
        <v>0</v>
      </c>
      <c r="H27">
        <v>0</v>
      </c>
      <c r="I27">
        <v>0</v>
      </c>
      <c r="J27" t="s">
        <v>233</v>
      </c>
      <c r="K27" t="s">
        <v>7</v>
      </c>
      <c r="L27" t="s">
        <v>8</v>
      </c>
      <c r="M27" t="str">
        <f t="shared" si="9"/>
        <v>Founder, Look at your Data Ltd – Jan 2017 - Dec 2018</v>
      </c>
      <c r="N27" t="str">
        <f t="shared" si="0"/>
        <v>Founder</v>
      </c>
      <c r="O27" t="str">
        <f t="shared" si="10"/>
        <v xml:space="preserve">Look at your Data Ltd </v>
      </c>
      <c r="P27" t="str">
        <f t="shared" si="25"/>
        <v>Manchester</v>
      </c>
      <c r="Q27" t="str">
        <f t="shared" si="25"/>
        <v>Lancashire</v>
      </c>
      <c r="R27" t="str">
        <f t="shared" si="25"/>
        <v>United Kingdom</v>
      </c>
      <c r="S27" t="str">
        <f t="shared" si="3"/>
        <v>Jan</v>
      </c>
      <c r="T27" t="str">
        <f t="shared" si="4"/>
        <v>2017</v>
      </c>
      <c r="U27" s="1">
        <f t="shared" si="11"/>
        <v>42736</v>
      </c>
      <c r="V27" t="str">
        <f t="shared" si="6"/>
        <v>Dec</v>
      </c>
      <c r="W27" t="str">
        <f t="shared" si="7"/>
        <v>2018</v>
      </c>
      <c r="X27" s="1">
        <f t="shared" si="12"/>
        <v>43465</v>
      </c>
    </row>
    <row r="28" spans="1:24" ht="40" hidden="1" customHeight="1">
      <c r="A28">
        <f t="shared" si="13"/>
        <v>27</v>
      </c>
      <c r="B28" s="7" t="s">
        <v>35</v>
      </c>
      <c r="C28">
        <v>20</v>
      </c>
      <c r="D28">
        <v>12</v>
      </c>
      <c r="E28">
        <f t="shared" si="24"/>
        <v>12</v>
      </c>
      <c r="F28">
        <v>0</v>
      </c>
      <c r="G28">
        <v>0</v>
      </c>
      <c r="H28">
        <v>0</v>
      </c>
      <c r="I28">
        <v>0</v>
      </c>
      <c r="J28" t="s">
        <v>233</v>
      </c>
      <c r="K28" t="s">
        <v>12</v>
      </c>
      <c r="L28" t="s">
        <v>8</v>
      </c>
      <c r="M28" t="str">
        <f t="shared" si="9"/>
        <v>Founder, Look at your Data Ltd – Jan 2017 - Dec 2018</v>
      </c>
      <c r="N28" t="str">
        <f t="shared" si="0"/>
        <v>Founder</v>
      </c>
      <c r="O28" t="str">
        <f t="shared" si="10"/>
        <v xml:space="preserve">Look at your Data Ltd </v>
      </c>
      <c r="P28" t="str">
        <f t="shared" si="25"/>
        <v>Manchester</v>
      </c>
      <c r="Q28" t="str">
        <f t="shared" si="25"/>
        <v>Lancashire</v>
      </c>
      <c r="R28" t="str">
        <f t="shared" si="25"/>
        <v>United Kingdom</v>
      </c>
      <c r="S28" t="str">
        <f t="shared" si="3"/>
        <v>Jan</v>
      </c>
      <c r="T28" t="str">
        <f t="shared" si="4"/>
        <v>2017</v>
      </c>
      <c r="U28" s="1">
        <f t="shared" si="11"/>
        <v>42736</v>
      </c>
      <c r="V28" t="str">
        <f t="shared" si="6"/>
        <v>Dec</v>
      </c>
      <c r="W28" t="str">
        <f t="shared" si="7"/>
        <v>2018</v>
      </c>
      <c r="X28" s="1">
        <f t="shared" si="12"/>
        <v>43465</v>
      </c>
    </row>
    <row r="29" spans="1:24" ht="40" hidden="1" customHeight="1">
      <c r="A29">
        <f t="shared" si="13"/>
        <v>28</v>
      </c>
      <c r="B29" s="7" t="s">
        <v>36</v>
      </c>
      <c r="C29">
        <v>21</v>
      </c>
      <c r="D29">
        <v>20</v>
      </c>
      <c r="E29">
        <f t="shared" si="24"/>
        <v>12</v>
      </c>
      <c r="F29">
        <v>0</v>
      </c>
      <c r="G29">
        <v>0</v>
      </c>
      <c r="H29">
        <v>0</v>
      </c>
      <c r="I29">
        <v>0</v>
      </c>
      <c r="J29" t="s">
        <v>233</v>
      </c>
      <c r="K29" t="s">
        <v>12</v>
      </c>
      <c r="L29" t="s">
        <v>8</v>
      </c>
      <c r="M29" t="str">
        <f t="shared" si="9"/>
        <v>Founder, Look at your Data Ltd – Jan 2017 - Dec 2018</v>
      </c>
      <c r="N29" t="str">
        <f t="shared" si="0"/>
        <v>Founder</v>
      </c>
      <c r="O29" t="str">
        <f t="shared" si="10"/>
        <v xml:space="preserve">Look at your Data Ltd </v>
      </c>
      <c r="P29" t="str">
        <f t="shared" si="25"/>
        <v>Manchester</v>
      </c>
      <c r="Q29" t="str">
        <f t="shared" si="25"/>
        <v>Lancashire</v>
      </c>
      <c r="R29" t="str">
        <f t="shared" si="25"/>
        <v>United Kingdom</v>
      </c>
      <c r="S29" t="str">
        <f t="shared" si="3"/>
        <v>Jan</v>
      </c>
      <c r="T29" t="str">
        <f t="shared" si="4"/>
        <v>2017</v>
      </c>
      <c r="U29" s="1">
        <f t="shared" si="11"/>
        <v>42736</v>
      </c>
      <c r="V29" t="str">
        <f t="shared" si="6"/>
        <v>Dec</v>
      </c>
      <c r="W29" t="str">
        <f t="shared" si="7"/>
        <v>2018</v>
      </c>
      <c r="X29" s="1">
        <f t="shared" si="12"/>
        <v>43465</v>
      </c>
    </row>
    <row r="30" spans="1:24" ht="40" hidden="1" customHeight="1">
      <c r="A30">
        <f t="shared" si="13"/>
        <v>29</v>
      </c>
      <c r="B30" s="7" t="s">
        <v>37</v>
      </c>
      <c r="C30">
        <v>22</v>
      </c>
      <c r="D30">
        <v>21</v>
      </c>
      <c r="E30">
        <f t="shared" si="24"/>
        <v>12</v>
      </c>
      <c r="F30">
        <v>0</v>
      </c>
      <c r="G30">
        <v>0</v>
      </c>
      <c r="H30">
        <v>0</v>
      </c>
      <c r="I30">
        <v>0</v>
      </c>
      <c r="J30" t="s">
        <v>233</v>
      </c>
      <c r="K30" t="s">
        <v>12</v>
      </c>
      <c r="L30" t="s">
        <v>8</v>
      </c>
      <c r="M30" t="str">
        <f t="shared" si="9"/>
        <v>Founder, Look at your Data Ltd – Jan 2017 - Dec 2018</v>
      </c>
      <c r="N30" t="str">
        <f t="shared" si="0"/>
        <v>Founder</v>
      </c>
      <c r="O30" t="str">
        <f t="shared" si="10"/>
        <v xml:space="preserve">Look at your Data Ltd </v>
      </c>
      <c r="P30" t="str">
        <f t="shared" si="25"/>
        <v>Manchester</v>
      </c>
      <c r="Q30" t="str">
        <f t="shared" si="25"/>
        <v>Lancashire</v>
      </c>
      <c r="R30" t="str">
        <f t="shared" si="25"/>
        <v>United Kingdom</v>
      </c>
      <c r="S30" t="str">
        <f t="shared" si="3"/>
        <v>Jan</v>
      </c>
      <c r="T30" t="str">
        <f t="shared" si="4"/>
        <v>2017</v>
      </c>
      <c r="U30" s="1">
        <f t="shared" si="11"/>
        <v>42736</v>
      </c>
      <c r="V30" t="str">
        <f t="shared" si="6"/>
        <v>Dec</v>
      </c>
      <c r="W30" t="str">
        <f t="shared" si="7"/>
        <v>2018</v>
      </c>
      <c r="X30" s="1">
        <f t="shared" si="12"/>
        <v>43465</v>
      </c>
    </row>
    <row r="31" spans="1:24" ht="40" hidden="1" customHeight="1">
      <c r="A31">
        <f t="shared" si="13"/>
        <v>30</v>
      </c>
      <c r="B31" s="7" t="s">
        <v>38</v>
      </c>
      <c r="C31">
        <v>23</v>
      </c>
      <c r="D31">
        <v>12</v>
      </c>
      <c r="E31">
        <f t="shared" si="24"/>
        <v>13</v>
      </c>
      <c r="F31">
        <v>0</v>
      </c>
      <c r="G31">
        <v>0</v>
      </c>
      <c r="H31">
        <v>0</v>
      </c>
      <c r="I31">
        <v>0</v>
      </c>
      <c r="J31" t="s">
        <v>233</v>
      </c>
      <c r="K31" t="s">
        <v>7</v>
      </c>
      <c r="L31" t="s">
        <v>8</v>
      </c>
      <c r="M31" t="str">
        <f t="shared" si="9"/>
        <v>Founder, Look at your Data Ltd – Jan 2017 - Dec 2018</v>
      </c>
      <c r="N31" t="str">
        <f t="shared" si="0"/>
        <v>Founder</v>
      </c>
      <c r="O31" t="str">
        <f t="shared" si="10"/>
        <v xml:space="preserve">Look at your Data Ltd </v>
      </c>
      <c r="P31" t="str">
        <f t="shared" si="25"/>
        <v>Manchester</v>
      </c>
      <c r="Q31" t="str">
        <f t="shared" si="25"/>
        <v>Lancashire</v>
      </c>
      <c r="R31" t="str">
        <f t="shared" si="25"/>
        <v>United Kingdom</v>
      </c>
      <c r="S31" t="str">
        <f t="shared" si="3"/>
        <v>Jan</v>
      </c>
      <c r="T31" t="str">
        <f t="shared" si="4"/>
        <v>2017</v>
      </c>
      <c r="U31" s="1">
        <f t="shared" si="11"/>
        <v>42736</v>
      </c>
      <c r="V31" t="str">
        <f t="shared" si="6"/>
        <v>Dec</v>
      </c>
      <c r="W31" t="str">
        <f t="shared" si="7"/>
        <v>2018</v>
      </c>
      <c r="X31" s="1">
        <f t="shared" si="12"/>
        <v>43465</v>
      </c>
    </row>
    <row r="32" spans="1:24" ht="40" hidden="1" customHeight="1">
      <c r="A32">
        <f t="shared" si="13"/>
        <v>31</v>
      </c>
      <c r="B32" s="7" t="s">
        <v>39</v>
      </c>
      <c r="C32">
        <v>24</v>
      </c>
      <c r="D32">
        <v>10</v>
      </c>
      <c r="E32">
        <f t="shared" si="24"/>
        <v>14</v>
      </c>
      <c r="F32">
        <v>0</v>
      </c>
      <c r="G32">
        <v>0</v>
      </c>
      <c r="H32">
        <v>0</v>
      </c>
      <c r="I32">
        <v>0</v>
      </c>
      <c r="J32" t="s">
        <v>233</v>
      </c>
      <c r="K32" t="s">
        <v>10</v>
      </c>
      <c r="L32" t="s">
        <v>8</v>
      </c>
      <c r="M32" t="str">
        <f t="shared" si="9"/>
        <v>Founder, Look at your Data Ltd – Jan 2017 - Dec 2018</v>
      </c>
      <c r="N32" t="str">
        <f t="shared" si="0"/>
        <v>Founder</v>
      </c>
      <c r="O32" t="str">
        <f t="shared" si="10"/>
        <v xml:space="preserve">Look at your Data Ltd </v>
      </c>
      <c r="P32" t="str">
        <f t="shared" si="25"/>
        <v>Manchester</v>
      </c>
      <c r="Q32" t="str">
        <f t="shared" si="25"/>
        <v>Lancashire</v>
      </c>
      <c r="R32" t="str">
        <f t="shared" si="25"/>
        <v>United Kingdom</v>
      </c>
      <c r="S32" t="str">
        <f t="shared" si="3"/>
        <v>Jan</v>
      </c>
      <c r="T32" t="str">
        <f t="shared" si="4"/>
        <v>2017</v>
      </c>
      <c r="U32" s="1">
        <f t="shared" si="11"/>
        <v>42736</v>
      </c>
      <c r="V32" t="str">
        <f t="shared" si="6"/>
        <v>Dec</v>
      </c>
      <c r="W32" t="str">
        <f t="shared" si="7"/>
        <v>2018</v>
      </c>
      <c r="X32" s="1">
        <f t="shared" si="12"/>
        <v>43465</v>
      </c>
    </row>
    <row r="33" spans="1:24" ht="40" customHeight="1">
      <c r="A33">
        <f t="shared" si="13"/>
        <v>32</v>
      </c>
      <c r="B33" s="7" t="s">
        <v>237</v>
      </c>
      <c r="C33">
        <v>25</v>
      </c>
      <c r="D33">
        <v>24</v>
      </c>
      <c r="E33">
        <f>IF(K33=K31,E31,E31+1)</f>
        <v>13</v>
      </c>
      <c r="F33">
        <v>1</v>
      </c>
      <c r="G33">
        <v>1</v>
      </c>
      <c r="H33">
        <v>1</v>
      </c>
      <c r="I33">
        <v>1</v>
      </c>
      <c r="J33" t="s">
        <v>233</v>
      </c>
      <c r="K33" t="s">
        <v>7</v>
      </c>
      <c r="L33" t="s">
        <v>8</v>
      </c>
      <c r="M33" t="str">
        <f t="shared" si="9"/>
        <v>Founder, Look at your Data Ltd – Jan 2017 - Dec 2018</v>
      </c>
      <c r="N33" t="str">
        <f t="shared" si="0"/>
        <v>Founder</v>
      </c>
      <c r="O33" t="str">
        <f t="shared" ref="O33" si="26">IF($M33="","",SUBSTITUTE(LEFT($M33,FIND("–",$M33)-1),N33&amp;", ",""))</f>
        <v xml:space="preserve">Look at your Data Ltd </v>
      </c>
      <c r="P33" t="str">
        <f t="shared" si="25"/>
        <v>Manchester</v>
      </c>
      <c r="Q33" t="str">
        <f t="shared" si="25"/>
        <v>Lancashire</v>
      </c>
      <c r="R33" t="str">
        <f t="shared" si="25"/>
        <v>United Kingdom</v>
      </c>
      <c r="S33" t="str">
        <f t="shared" si="3"/>
        <v>Jan</v>
      </c>
      <c r="T33" t="str">
        <f t="shared" si="4"/>
        <v>2017</v>
      </c>
      <c r="U33" s="1">
        <f t="shared" ref="U33" si="27">IF($M33="","",EOMONTH(DATE(T33,MONTH(DATEVALUE(S33&amp;"1")),15),-1)+1)</f>
        <v>42736</v>
      </c>
      <c r="V33" t="str">
        <f t="shared" si="6"/>
        <v>Dec</v>
      </c>
      <c r="W33" t="str">
        <f t="shared" si="7"/>
        <v>2018</v>
      </c>
      <c r="X33" s="1">
        <f t="shared" ref="X33" si="28">IF($M33="","",EOMONTH(DATE(W33,MONTH(DATEVALUE(V33&amp;"1")),15),0))</f>
        <v>43465</v>
      </c>
    </row>
    <row r="34" spans="1:24" ht="40" hidden="1" customHeight="1">
      <c r="A34">
        <f t="shared" si="13"/>
        <v>33</v>
      </c>
      <c r="B34" s="7" t="s">
        <v>40</v>
      </c>
      <c r="C34">
        <v>25</v>
      </c>
      <c r="D34">
        <v>24</v>
      </c>
      <c r="E34">
        <f>IF(K34=K32,E32,E32+1)</f>
        <v>15</v>
      </c>
      <c r="F34">
        <v>0</v>
      </c>
      <c r="G34">
        <v>0</v>
      </c>
      <c r="H34">
        <v>0</v>
      </c>
      <c r="I34">
        <v>0</v>
      </c>
      <c r="J34" t="s">
        <v>233</v>
      </c>
      <c r="K34" t="s">
        <v>7</v>
      </c>
      <c r="L34" t="s">
        <v>8</v>
      </c>
      <c r="M34" t="str">
        <f t="shared" si="9"/>
        <v>Founder, Look at your Data Ltd – Jan 2017 - Dec 2018</v>
      </c>
      <c r="N34" t="str">
        <f t="shared" si="0"/>
        <v>Founder</v>
      </c>
      <c r="O34" t="str">
        <f t="shared" si="10"/>
        <v xml:space="preserve">Look at your Data Ltd </v>
      </c>
      <c r="P34" t="str">
        <f t="shared" si="25"/>
        <v>Manchester</v>
      </c>
      <c r="Q34" t="str">
        <f t="shared" si="25"/>
        <v>Lancashire</v>
      </c>
      <c r="R34" t="str">
        <f t="shared" si="25"/>
        <v>United Kingdom</v>
      </c>
      <c r="S34" t="str">
        <f t="shared" si="3"/>
        <v>Jan</v>
      </c>
      <c r="T34" t="str">
        <f t="shared" si="4"/>
        <v>2017</v>
      </c>
      <c r="U34" s="1">
        <f t="shared" si="11"/>
        <v>42736</v>
      </c>
      <c r="V34" t="str">
        <f t="shared" si="6"/>
        <v>Dec</v>
      </c>
      <c r="W34" t="str">
        <f t="shared" si="7"/>
        <v>2018</v>
      </c>
      <c r="X34" s="1">
        <f t="shared" si="12"/>
        <v>43465</v>
      </c>
    </row>
    <row r="35" spans="1:24" ht="40" hidden="1" customHeight="1">
      <c r="A35">
        <f t="shared" si="13"/>
        <v>34</v>
      </c>
      <c r="B35" s="7" t="s">
        <v>41</v>
      </c>
      <c r="C35">
        <v>26</v>
      </c>
      <c r="D35">
        <v>24</v>
      </c>
      <c r="E35">
        <f t="shared" ref="E35:E65" si="29">IF(K35=K34,E34,E34+1)</f>
        <v>16</v>
      </c>
      <c r="F35">
        <v>0</v>
      </c>
      <c r="G35">
        <v>0</v>
      </c>
      <c r="H35">
        <v>0</v>
      </c>
      <c r="I35">
        <v>0</v>
      </c>
      <c r="J35" t="s">
        <v>233</v>
      </c>
      <c r="K35" t="s">
        <v>12</v>
      </c>
      <c r="L35" t="s">
        <v>8</v>
      </c>
      <c r="M35" t="str">
        <f t="shared" si="9"/>
        <v>Founder, Look at your Data Ltd – Jan 2017 - Dec 2018</v>
      </c>
      <c r="N35" t="str">
        <f t="shared" si="0"/>
        <v>Founder</v>
      </c>
      <c r="O35" t="str">
        <f t="shared" si="10"/>
        <v xml:space="preserve">Look at your Data Ltd </v>
      </c>
      <c r="P35" t="str">
        <f t="shared" si="25"/>
        <v>Manchester</v>
      </c>
      <c r="Q35" t="str">
        <f t="shared" si="25"/>
        <v>Lancashire</v>
      </c>
      <c r="R35" t="str">
        <f t="shared" si="25"/>
        <v>United Kingdom</v>
      </c>
      <c r="S35" t="str">
        <f t="shared" si="3"/>
        <v>Jan</v>
      </c>
      <c r="T35" t="str">
        <f t="shared" si="4"/>
        <v>2017</v>
      </c>
      <c r="U35" s="1">
        <f t="shared" si="11"/>
        <v>42736</v>
      </c>
      <c r="V35" t="str">
        <f t="shared" si="6"/>
        <v>Dec</v>
      </c>
      <c r="W35" t="str">
        <f t="shared" si="7"/>
        <v>2018</v>
      </c>
      <c r="X35" s="1">
        <f t="shared" si="12"/>
        <v>43465</v>
      </c>
    </row>
    <row r="36" spans="1:24" ht="40" hidden="1" customHeight="1">
      <c r="A36">
        <f t="shared" si="13"/>
        <v>35</v>
      </c>
      <c r="B36" s="7" t="s">
        <v>42</v>
      </c>
      <c r="C36">
        <v>27</v>
      </c>
      <c r="D36">
        <v>24</v>
      </c>
      <c r="E36">
        <f t="shared" si="29"/>
        <v>16</v>
      </c>
      <c r="F36">
        <v>0</v>
      </c>
      <c r="G36">
        <v>0</v>
      </c>
      <c r="H36">
        <v>0</v>
      </c>
      <c r="I36">
        <v>0</v>
      </c>
      <c r="J36" t="s">
        <v>233</v>
      </c>
      <c r="K36" t="s">
        <v>12</v>
      </c>
      <c r="L36" t="s">
        <v>8</v>
      </c>
      <c r="M36" t="str">
        <f t="shared" si="9"/>
        <v>Founder, Look at your Data Ltd – Jan 2017 - Dec 2018</v>
      </c>
      <c r="N36" t="str">
        <f t="shared" si="0"/>
        <v>Founder</v>
      </c>
      <c r="O36" t="str">
        <f t="shared" si="10"/>
        <v xml:space="preserve">Look at your Data Ltd </v>
      </c>
      <c r="P36" t="str">
        <f t="shared" si="25"/>
        <v>Manchester</v>
      </c>
      <c r="Q36" t="str">
        <f t="shared" si="25"/>
        <v>Lancashire</v>
      </c>
      <c r="R36" t="str">
        <f t="shared" si="25"/>
        <v>United Kingdom</v>
      </c>
      <c r="S36" t="str">
        <f t="shared" si="3"/>
        <v>Jan</v>
      </c>
      <c r="T36" t="str">
        <f t="shared" si="4"/>
        <v>2017</v>
      </c>
      <c r="U36" s="1">
        <f t="shared" si="11"/>
        <v>42736</v>
      </c>
      <c r="V36" t="str">
        <f t="shared" si="6"/>
        <v>Dec</v>
      </c>
      <c r="W36" t="str">
        <f t="shared" si="7"/>
        <v>2018</v>
      </c>
      <c r="X36" s="1">
        <f t="shared" si="12"/>
        <v>43465</v>
      </c>
    </row>
    <row r="37" spans="1:24" ht="40" hidden="1" customHeight="1">
      <c r="A37">
        <f t="shared" si="13"/>
        <v>36</v>
      </c>
      <c r="B37" s="7" t="s">
        <v>43</v>
      </c>
      <c r="C37">
        <v>28</v>
      </c>
      <c r="D37">
        <v>24</v>
      </c>
      <c r="E37">
        <f t="shared" si="29"/>
        <v>17</v>
      </c>
      <c r="F37">
        <v>0</v>
      </c>
      <c r="G37">
        <v>0</v>
      </c>
      <c r="H37">
        <v>0</v>
      </c>
      <c r="I37">
        <v>0</v>
      </c>
      <c r="J37" t="s">
        <v>233</v>
      </c>
      <c r="K37" t="s">
        <v>13</v>
      </c>
      <c r="L37" t="s">
        <v>8</v>
      </c>
      <c r="M37" t="str">
        <f t="shared" si="9"/>
        <v>Founder, Look at your Data Ltd – Jan 2017 - Dec 2018</v>
      </c>
      <c r="N37" t="str">
        <f t="shared" si="0"/>
        <v>Founder</v>
      </c>
      <c r="O37" t="str">
        <f t="shared" si="10"/>
        <v xml:space="preserve">Look at your Data Ltd </v>
      </c>
      <c r="P37" t="str">
        <f t="shared" si="25"/>
        <v>Manchester</v>
      </c>
      <c r="Q37" t="str">
        <f t="shared" si="25"/>
        <v>Lancashire</v>
      </c>
      <c r="R37" t="str">
        <f t="shared" si="25"/>
        <v>United Kingdom</v>
      </c>
      <c r="S37" t="str">
        <f t="shared" si="3"/>
        <v>Jan</v>
      </c>
      <c r="T37" t="str">
        <f t="shared" si="4"/>
        <v>2017</v>
      </c>
      <c r="U37" s="1">
        <f t="shared" si="11"/>
        <v>42736</v>
      </c>
      <c r="V37" t="str">
        <f t="shared" si="6"/>
        <v>Dec</v>
      </c>
      <c r="W37" t="str">
        <f t="shared" si="7"/>
        <v>2018</v>
      </c>
      <c r="X37" s="1">
        <f t="shared" si="12"/>
        <v>43465</v>
      </c>
    </row>
    <row r="38" spans="1:24" ht="40" customHeight="1">
      <c r="A38">
        <f t="shared" si="13"/>
        <v>37</v>
      </c>
      <c r="B38" s="7" t="s">
        <v>240</v>
      </c>
      <c r="C38">
        <v>29</v>
      </c>
      <c r="D38">
        <v>24</v>
      </c>
      <c r="E38">
        <f t="shared" si="29"/>
        <v>18</v>
      </c>
      <c r="F38">
        <v>1</v>
      </c>
      <c r="G38">
        <v>1</v>
      </c>
      <c r="H38">
        <v>1</v>
      </c>
      <c r="I38">
        <v>1</v>
      </c>
      <c r="J38" t="s">
        <v>233</v>
      </c>
      <c r="K38" t="s">
        <v>14</v>
      </c>
      <c r="L38" t="s">
        <v>8</v>
      </c>
      <c r="M38" t="str">
        <f t="shared" si="9"/>
        <v>Founder, Look at your Data Ltd – Jan 2017 - Dec 2018</v>
      </c>
      <c r="N38" t="str">
        <f t="shared" si="0"/>
        <v>Founder</v>
      </c>
      <c r="O38" t="str">
        <f t="shared" si="10"/>
        <v xml:space="preserve">Look at your Data Ltd </v>
      </c>
      <c r="P38" t="str">
        <f t="shared" si="25"/>
        <v>Manchester</v>
      </c>
      <c r="Q38" t="str">
        <f t="shared" si="25"/>
        <v>Lancashire</v>
      </c>
      <c r="R38" t="str">
        <f t="shared" si="25"/>
        <v>United Kingdom</v>
      </c>
      <c r="S38" t="str">
        <f t="shared" si="3"/>
        <v>Jan</v>
      </c>
      <c r="T38" t="str">
        <f t="shared" si="4"/>
        <v>2017</v>
      </c>
      <c r="U38" s="1">
        <f t="shared" si="11"/>
        <v>42736</v>
      </c>
      <c r="V38" t="str">
        <f t="shared" si="6"/>
        <v>Dec</v>
      </c>
      <c r="W38" t="str">
        <f t="shared" si="7"/>
        <v>2018</v>
      </c>
      <c r="X38" s="1">
        <f t="shared" si="12"/>
        <v>43465</v>
      </c>
    </row>
    <row r="39" spans="1:24" ht="40" customHeight="1">
      <c r="A39">
        <f t="shared" si="13"/>
        <v>38</v>
      </c>
      <c r="B39" s="7" t="s">
        <v>165</v>
      </c>
      <c r="C39">
        <v>30</v>
      </c>
      <c r="D39">
        <v>9</v>
      </c>
      <c r="E39">
        <f t="shared" si="29"/>
        <v>19</v>
      </c>
      <c r="F39">
        <v>1</v>
      </c>
      <c r="G39">
        <v>1</v>
      </c>
      <c r="H39">
        <v>1</v>
      </c>
      <c r="I39">
        <v>1</v>
      </c>
      <c r="J39" t="s">
        <v>233</v>
      </c>
      <c r="K39" t="s">
        <v>9</v>
      </c>
      <c r="L39" t="s">
        <v>8</v>
      </c>
      <c r="M39" t="str">
        <f t="shared" si="9"/>
        <v>Non-executive Director, ManchesterSQL – Jan 2017 - Dec 2017</v>
      </c>
      <c r="N39" t="str">
        <f t="shared" si="0"/>
        <v>Non-executive Director</v>
      </c>
      <c r="O39" t="str">
        <f t="shared" si="10"/>
        <v xml:space="preserve">ManchesterSQL </v>
      </c>
      <c r="P39" t="str">
        <f t="shared" si="25"/>
        <v>Manchester</v>
      </c>
      <c r="Q39" t="str">
        <f t="shared" si="25"/>
        <v>Lancashire</v>
      </c>
      <c r="R39" t="str">
        <f t="shared" si="25"/>
        <v>United Kingdom</v>
      </c>
      <c r="S39" t="str">
        <f t="shared" si="3"/>
        <v>Jan</v>
      </c>
      <c r="T39" t="str">
        <f t="shared" si="4"/>
        <v>2017</v>
      </c>
      <c r="U39" s="1">
        <f t="shared" si="11"/>
        <v>42736</v>
      </c>
      <c r="V39" t="str">
        <f t="shared" si="6"/>
        <v>Dec</v>
      </c>
      <c r="W39" t="str">
        <f t="shared" si="7"/>
        <v>2017</v>
      </c>
      <c r="X39" s="1">
        <f t="shared" si="12"/>
        <v>43100</v>
      </c>
    </row>
    <row r="40" spans="1:24" ht="40" customHeight="1">
      <c r="A40">
        <f t="shared" si="13"/>
        <v>39</v>
      </c>
      <c r="B40" s="7" t="s">
        <v>44</v>
      </c>
      <c r="C40">
        <v>31</v>
      </c>
      <c r="D40">
        <v>30</v>
      </c>
      <c r="E40">
        <f t="shared" si="29"/>
        <v>20</v>
      </c>
      <c r="F40">
        <v>1</v>
      </c>
      <c r="G40">
        <v>1</v>
      </c>
      <c r="H40">
        <v>1</v>
      </c>
      <c r="I40">
        <v>1</v>
      </c>
      <c r="J40" t="s">
        <v>233</v>
      </c>
      <c r="K40" t="s">
        <v>7</v>
      </c>
      <c r="L40" t="s">
        <v>8</v>
      </c>
      <c r="M40" t="str">
        <f t="shared" si="9"/>
        <v>Non-executive Director, ManchesterSQL – Jan 2017 - Dec 2017</v>
      </c>
      <c r="N40" t="str">
        <f t="shared" si="0"/>
        <v>Non-executive Director</v>
      </c>
      <c r="O40" t="str">
        <f t="shared" si="10"/>
        <v xml:space="preserve">ManchesterSQL </v>
      </c>
      <c r="P40" t="str">
        <f t="shared" si="25"/>
        <v>Manchester</v>
      </c>
      <c r="Q40" t="str">
        <f t="shared" si="25"/>
        <v>Lancashire</v>
      </c>
      <c r="R40" t="str">
        <f t="shared" si="25"/>
        <v>United Kingdom</v>
      </c>
      <c r="S40" t="str">
        <f t="shared" si="3"/>
        <v>Jan</v>
      </c>
      <c r="T40" t="str">
        <f t="shared" si="4"/>
        <v>2017</v>
      </c>
      <c r="U40" s="1">
        <f t="shared" si="11"/>
        <v>42736</v>
      </c>
      <c r="V40" t="str">
        <f t="shared" si="6"/>
        <v>Dec</v>
      </c>
      <c r="W40" t="str">
        <f t="shared" si="7"/>
        <v>2017</v>
      </c>
      <c r="X40" s="1">
        <f t="shared" si="12"/>
        <v>43100</v>
      </c>
    </row>
    <row r="41" spans="1:24" ht="40" customHeight="1">
      <c r="A41">
        <f t="shared" si="13"/>
        <v>40</v>
      </c>
      <c r="B41" s="7" t="s">
        <v>167</v>
      </c>
      <c r="C41">
        <v>32</v>
      </c>
      <c r="D41">
        <v>9</v>
      </c>
      <c r="E41">
        <f t="shared" si="29"/>
        <v>21</v>
      </c>
      <c r="F41">
        <v>1</v>
      </c>
      <c r="G41">
        <v>1</v>
      </c>
      <c r="H41">
        <v>1</v>
      </c>
      <c r="I41">
        <v>1</v>
      </c>
      <c r="J41" t="s">
        <v>233</v>
      </c>
      <c r="K41" t="s">
        <v>9</v>
      </c>
      <c r="L41" t="s">
        <v>8</v>
      </c>
      <c r="M41" t="str">
        <f t="shared" si="9"/>
        <v>IT Director, Evolution Recruitment Solutions – Sep 2004 - Dec 2016</v>
      </c>
      <c r="N41" t="str">
        <f t="shared" si="0"/>
        <v>IT Director</v>
      </c>
      <c r="O41" t="str">
        <f t="shared" si="10"/>
        <v xml:space="preserve">Evolution Recruitment Solutions </v>
      </c>
      <c r="P41" t="str">
        <f t="shared" si="25"/>
        <v>Warrington</v>
      </c>
      <c r="Q41" t="str">
        <f t="shared" si="25"/>
        <v>Cheshire</v>
      </c>
      <c r="R41" t="str">
        <f t="shared" si="25"/>
        <v>United Kingdom</v>
      </c>
      <c r="S41" t="str">
        <f t="shared" si="3"/>
        <v>Sep</v>
      </c>
      <c r="T41" t="str">
        <f t="shared" si="4"/>
        <v>2004</v>
      </c>
      <c r="U41" s="1">
        <f t="shared" si="11"/>
        <v>38231</v>
      </c>
      <c r="V41" t="str">
        <f t="shared" si="6"/>
        <v>Dec</v>
      </c>
      <c r="W41" t="str">
        <f t="shared" si="7"/>
        <v>2016</v>
      </c>
      <c r="X41" s="1">
        <f t="shared" si="12"/>
        <v>42735</v>
      </c>
    </row>
    <row r="42" spans="1:24" ht="40" customHeight="1">
      <c r="A42">
        <f t="shared" si="13"/>
        <v>41</v>
      </c>
      <c r="B42" s="7" t="s">
        <v>238</v>
      </c>
      <c r="C42">
        <v>33</v>
      </c>
      <c r="D42">
        <v>32</v>
      </c>
      <c r="E42">
        <f t="shared" si="29"/>
        <v>22</v>
      </c>
      <c r="F42">
        <v>1</v>
      </c>
      <c r="G42">
        <v>1</v>
      </c>
      <c r="H42">
        <v>1</v>
      </c>
      <c r="I42">
        <v>1</v>
      </c>
      <c r="J42" t="s">
        <v>233</v>
      </c>
      <c r="K42" t="s">
        <v>7</v>
      </c>
      <c r="L42" t="s">
        <v>8</v>
      </c>
      <c r="M42" t="str">
        <f t="shared" si="9"/>
        <v>IT Director, Evolution Recruitment Solutions – Sep 2004 - Dec 2016</v>
      </c>
      <c r="N42" t="str">
        <f t="shared" si="0"/>
        <v>IT Director</v>
      </c>
      <c r="O42" t="str">
        <f t="shared" si="10"/>
        <v xml:space="preserve">Evolution Recruitment Solutions </v>
      </c>
      <c r="P42" t="str">
        <f t="shared" ref="P42:R61" si="30">IF($M42="","",VLOOKUP($O42,tblOrganisation,COLUMN()-14,FALSE))</f>
        <v>Warrington</v>
      </c>
      <c r="Q42" t="str">
        <f t="shared" si="30"/>
        <v>Cheshire</v>
      </c>
      <c r="R42" t="str">
        <f t="shared" si="30"/>
        <v>United Kingdom</v>
      </c>
      <c r="S42" t="str">
        <f t="shared" si="3"/>
        <v>Sep</v>
      </c>
      <c r="T42" t="str">
        <f t="shared" ref="T42:T74" si="31">IF($M42="","",MID($M42,LEN($M42)-14,4))</f>
        <v>2004</v>
      </c>
      <c r="U42" s="1">
        <f t="shared" si="11"/>
        <v>38231</v>
      </c>
      <c r="V42" t="str">
        <f t="shared" si="6"/>
        <v>Dec</v>
      </c>
      <c r="W42" t="str">
        <f t="shared" si="7"/>
        <v>2016</v>
      </c>
      <c r="X42" s="1">
        <f t="shared" si="12"/>
        <v>42735</v>
      </c>
    </row>
    <row r="43" spans="1:24" ht="40" hidden="1" customHeight="1">
      <c r="A43">
        <f t="shared" si="13"/>
        <v>42</v>
      </c>
      <c r="B43" s="7" t="s">
        <v>45</v>
      </c>
      <c r="C43">
        <v>34</v>
      </c>
      <c r="D43">
        <v>32</v>
      </c>
      <c r="E43">
        <f t="shared" si="29"/>
        <v>23</v>
      </c>
      <c r="F43">
        <v>0</v>
      </c>
      <c r="G43">
        <v>0</v>
      </c>
      <c r="H43">
        <v>0</v>
      </c>
      <c r="I43">
        <v>0</v>
      </c>
      <c r="J43" t="s">
        <v>233</v>
      </c>
      <c r="K43" t="s">
        <v>12</v>
      </c>
      <c r="L43" t="s">
        <v>8</v>
      </c>
      <c r="M43" t="str">
        <f t="shared" si="9"/>
        <v>IT Director, Evolution Recruitment Solutions – Sep 2004 - Dec 2016</v>
      </c>
      <c r="N43" t="str">
        <f t="shared" si="0"/>
        <v>IT Director</v>
      </c>
      <c r="O43" t="str">
        <f t="shared" si="10"/>
        <v xml:space="preserve">Evolution Recruitment Solutions </v>
      </c>
      <c r="P43" t="str">
        <f t="shared" si="30"/>
        <v>Warrington</v>
      </c>
      <c r="Q43" t="str">
        <f t="shared" si="30"/>
        <v>Cheshire</v>
      </c>
      <c r="R43" t="str">
        <f t="shared" si="30"/>
        <v>United Kingdom</v>
      </c>
      <c r="S43" t="str">
        <f t="shared" si="3"/>
        <v>Sep</v>
      </c>
      <c r="T43" t="str">
        <f t="shared" si="31"/>
        <v>2004</v>
      </c>
      <c r="U43" s="1">
        <f t="shared" si="11"/>
        <v>38231</v>
      </c>
      <c r="V43" t="str">
        <f t="shared" si="6"/>
        <v>Dec</v>
      </c>
      <c r="W43" t="str">
        <f t="shared" si="7"/>
        <v>2016</v>
      </c>
      <c r="X43" s="1">
        <f t="shared" si="12"/>
        <v>42735</v>
      </c>
    </row>
    <row r="44" spans="1:24" ht="40" hidden="1" customHeight="1">
      <c r="A44">
        <f t="shared" si="13"/>
        <v>43</v>
      </c>
      <c r="B44" s="7" t="s">
        <v>46</v>
      </c>
      <c r="C44">
        <v>35</v>
      </c>
      <c r="D44">
        <v>34</v>
      </c>
      <c r="E44">
        <f t="shared" si="29"/>
        <v>23</v>
      </c>
      <c r="F44">
        <v>0</v>
      </c>
      <c r="G44">
        <v>0</v>
      </c>
      <c r="H44">
        <v>0</v>
      </c>
      <c r="I44">
        <v>0</v>
      </c>
      <c r="J44" t="s">
        <v>233</v>
      </c>
      <c r="K44" t="s">
        <v>12</v>
      </c>
      <c r="L44" t="s">
        <v>8</v>
      </c>
      <c r="M44" t="str">
        <f t="shared" si="9"/>
        <v>IT Director, Evolution Recruitment Solutions – Sep 2004 - Dec 2016</v>
      </c>
      <c r="N44" t="str">
        <f t="shared" si="0"/>
        <v>IT Director</v>
      </c>
      <c r="O44" t="str">
        <f t="shared" si="10"/>
        <v xml:space="preserve">Evolution Recruitment Solutions </v>
      </c>
      <c r="P44" t="str">
        <f t="shared" si="30"/>
        <v>Warrington</v>
      </c>
      <c r="Q44" t="str">
        <f t="shared" si="30"/>
        <v>Cheshire</v>
      </c>
      <c r="R44" t="str">
        <f t="shared" si="30"/>
        <v>United Kingdom</v>
      </c>
      <c r="S44" t="str">
        <f t="shared" si="3"/>
        <v>Sep</v>
      </c>
      <c r="T44" t="str">
        <f t="shared" si="31"/>
        <v>2004</v>
      </c>
      <c r="U44" s="1">
        <f t="shared" si="11"/>
        <v>38231</v>
      </c>
      <c r="V44" t="str">
        <f t="shared" si="6"/>
        <v>Dec</v>
      </c>
      <c r="W44" t="str">
        <f t="shared" si="7"/>
        <v>2016</v>
      </c>
      <c r="X44" s="1">
        <f t="shared" si="12"/>
        <v>42735</v>
      </c>
    </row>
    <row r="45" spans="1:24" ht="40" hidden="1" customHeight="1">
      <c r="A45">
        <f t="shared" si="13"/>
        <v>44</v>
      </c>
      <c r="B45" s="7" t="s">
        <v>47</v>
      </c>
      <c r="C45">
        <v>36</v>
      </c>
      <c r="D45">
        <v>34</v>
      </c>
      <c r="E45">
        <f t="shared" si="29"/>
        <v>23</v>
      </c>
      <c r="F45">
        <v>0</v>
      </c>
      <c r="G45">
        <v>0</v>
      </c>
      <c r="H45">
        <v>0</v>
      </c>
      <c r="I45">
        <v>0</v>
      </c>
      <c r="J45" t="s">
        <v>233</v>
      </c>
      <c r="K45" t="s">
        <v>12</v>
      </c>
      <c r="L45" t="s">
        <v>8</v>
      </c>
      <c r="M45" t="str">
        <f t="shared" si="9"/>
        <v>IT Director, Evolution Recruitment Solutions – Sep 2004 - Dec 2016</v>
      </c>
      <c r="N45" t="str">
        <f t="shared" si="0"/>
        <v>IT Director</v>
      </c>
      <c r="O45" t="str">
        <f t="shared" si="10"/>
        <v xml:space="preserve">Evolution Recruitment Solutions </v>
      </c>
      <c r="P45" t="str">
        <f t="shared" si="30"/>
        <v>Warrington</v>
      </c>
      <c r="Q45" t="str">
        <f t="shared" si="30"/>
        <v>Cheshire</v>
      </c>
      <c r="R45" t="str">
        <f t="shared" si="30"/>
        <v>United Kingdom</v>
      </c>
      <c r="S45" t="str">
        <f t="shared" si="3"/>
        <v>Sep</v>
      </c>
      <c r="T45" t="str">
        <f t="shared" si="31"/>
        <v>2004</v>
      </c>
      <c r="U45" s="1">
        <f t="shared" si="11"/>
        <v>38231</v>
      </c>
      <c r="V45" t="str">
        <f t="shared" si="6"/>
        <v>Dec</v>
      </c>
      <c r="W45" t="str">
        <f t="shared" si="7"/>
        <v>2016</v>
      </c>
      <c r="X45" s="1">
        <f t="shared" si="12"/>
        <v>42735</v>
      </c>
    </row>
    <row r="46" spans="1:24" ht="40" hidden="1" customHeight="1">
      <c r="A46">
        <f t="shared" si="13"/>
        <v>45</v>
      </c>
      <c r="B46" s="7" t="s">
        <v>48</v>
      </c>
      <c r="C46">
        <v>37</v>
      </c>
      <c r="D46">
        <v>34</v>
      </c>
      <c r="E46">
        <f t="shared" si="29"/>
        <v>23</v>
      </c>
      <c r="F46">
        <v>0</v>
      </c>
      <c r="G46">
        <v>0</v>
      </c>
      <c r="H46">
        <v>0</v>
      </c>
      <c r="I46">
        <v>0</v>
      </c>
      <c r="J46" t="s">
        <v>233</v>
      </c>
      <c r="K46" t="s">
        <v>12</v>
      </c>
      <c r="L46" t="s">
        <v>8</v>
      </c>
      <c r="M46" t="str">
        <f t="shared" si="9"/>
        <v>IT Director, Evolution Recruitment Solutions – Sep 2004 - Dec 2016</v>
      </c>
      <c r="N46" t="str">
        <f t="shared" si="0"/>
        <v>IT Director</v>
      </c>
      <c r="O46" t="str">
        <f t="shared" si="10"/>
        <v xml:space="preserve">Evolution Recruitment Solutions </v>
      </c>
      <c r="P46" t="str">
        <f t="shared" si="30"/>
        <v>Warrington</v>
      </c>
      <c r="Q46" t="str">
        <f t="shared" si="30"/>
        <v>Cheshire</v>
      </c>
      <c r="R46" t="str">
        <f t="shared" si="30"/>
        <v>United Kingdom</v>
      </c>
      <c r="S46" t="str">
        <f t="shared" si="3"/>
        <v>Sep</v>
      </c>
      <c r="T46" t="str">
        <f t="shared" si="31"/>
        <v>2004</v>
      </c>
      <c r="U46" s="1">
        <f t="shared" si="11"/>
        <v>38231</v>
      </c>
      <c r="V46" t="str">
        <f t="shared" si="6"/>
        <v>Dec</v>
      </c>
      <c r="W46" t="str">
        <f t="shared" si="7"/>
        <v>2016</v>
      </c>
      <c r="X46" s="1">
        <f t="shared" si="12"/>
        <v>42735</v>
      </c>
    </row>
    <row r="47" spans="1:24" ht="40" hidden="1" customHeight="1">
      <c r="A47">
        <f t="shared" si="13"/>
        <v>46</v>
      </c>
      <c r="B47" s="7" t="s">
        <v>49</v>
      </c>
      <c r="C47">
        <v>38</v>
      </c>
      <c r="D47">
        <v>34</v>
      </c>
      <c r="E47">
        <f t="shared" si="29"/>
        <v>23</v>
      </c>
      <c r="F47">
        <v>0</v>
      </c>
      <c r="G47">
        <v>0</v>
      </c>
      <c r="H47">
        <v>0</v>
      </c>
      <c r="I47">
        <v>0</v>
      </c>
      <c r="J47" t="s">
        <v>233</v>
      </c>
      <c r="K47" t="s">
        <v>12</v>
      </c>
      <c r="L47" t="s">
        <v>8</v>
      </c>
      <c r="M47" t="str">
        <f t="shared" si="9"/>
        <v>IT Director, Evolution Recruitment Solutions – Sep 2004 - Dec 2016</v>
      </c>
      <c r="N47" t="str">
        <f t="shared" si="0"/>
        <v>IT Director</v>
      </c>
      <c r="O47" t="str">
        <f t="shared" si="10"/>
        <v xml:space="preserve">Evolution Recruitment Solutions </v>
      </c>
      <c r="P47" t="str">
        <f t="shared" si="30"/>
        <v>Warrington</v>
      </c>
      <c r="Q47" t="str">
        <f t="shared" si="30"/>
        <v>Cheshire</v>
      </c>
      <c r="R47" t="str">
        <f t="shared" si="30"/>
        <v>United Kingdom</v>
      </c>
      <c r="S47" t="str">
        <f t="shared" si="3"/>
        <v>Sep</v>
      </c>
      <c r="T47" t="str">
        <f t="shared" si="31"/>
        <v>2004</v>
      </c>
      <c r="U47" s="1">
        <f t="shared" si="11"/>
        <v>38231</v>
      </c>
      <c r="V47" t="str">
        <f t="shared" si="6"/>
        <v>Dec</v>
      </c>
      <c r="W47" t="str">
        <f t="shared" si="7"/>
        <v>2016</v>
      </c>
      <c r="X47" s="1">
        <f t="shared" si="12"/>
        <v>42735</v>
      </c>
    </row>
    <row r="48" spans="1:24" ht="40" hidden="1" customHeight="1">
      <c r="A48">
        <f t="shared" si="13"/>
        <v>47</v>
      </c>
      <c r="B48" s="7" t="s">
        <v>50</v>
      </c>
      <c r="C48">
        <v>39</v>
      </c>
      <c r="D48">
        <v>34</v>
      </c>
      <c r="E48">
        <f t="shared" si="29"/>
        <v>23</v>
      </c>
      <c r="F48">
        <v>0</v>
      </c>
      <c r="G48">
        <v>0</v>
      </c>
      <c r="H48">
        <v>0</v>
      </c>
      <c r="I48">
        <v>0</v>
      </c>
      <c r="J48" t="s">
        <v>233</v>
      </c>
      <c r="K48" t="s">
        <v>12</v>
      </c>
      <c r="L48" t="s">
        <v>8</v>
      </c>
      <c r="M48" t="str">
        <f t="shared" si="9"/>
        <v>IT Director, Evolution Recruitment Solutions – Sep 2004 - Dec 2016</v>
      </c>
      <c r="N48" t="str">
        <f t="shared" si="0"/>
        <v>IT Director</v>
      </c>
      <c r="O48" t="str">
        <f t="shared" si="10"/>
        <v xml:space="preserve">Evolution Recruitment Solutions </v>
      </c>
      <c r="P48" t="str">
        <f t="shared" si="30"/>
        <v>Warrington</v>
      </c>
      <c r="Q48" t="str">
        <f t="shared" si="30"/>
        <v>Cheshire</v>
      </c>
      <c r="R48" t="str">
        <f t="shared" si="30"/>
        <v>United Kingdom</v>
      </c>
      <c r="S48" t="str">
        <f t="shared" si="3"/>
        <v>Sep</v>
      </c>
      <c r="T48" t="str">
        <f t="shared" si="31"/>
        <v>2004</v>
      </c>
      <c r="U48" s="1">
        <f t="shared" si="11"/>
        <v>38231</v>
      </c>
      <c r="V48" t="str">
        <f t="shared" si="6"/>
        <v>Dec</v>
      </c>
      <c r="W48" t="str">
        <f t="shared" si="7"/>
        <v>2016</v>
      </c>
      <c r="X48" s="1">
        <f t="shared" si="12"/>
        <v>42735</v>
      </c>
    </row>
    <row r="49" spans="1:24" ht="40" hidden="1" customHeight="1">
      <c r="A49">
        <f t="shared" si="13"/>
        <v>48</v>
      </c>
      <c r="B49" s="7" t="s">
        <v>51</v>
      </c>
      <c r="C49">
        <v>40</v>
      </c>
      <c r="D49">
        <v>34</v>
      </c>
      <c r="E49">
        <f t="shared" si="29"/>
        <v>23</v>
      </c>
      <c r="F49">
        <v>0</v>
      </c>
      <c r="G49">
        <v>0</v>
      </c>
      <c r="H49">
        <v>0</v>
      </c>
      <c r="I49">
        <v>0</v>
      </c>
      <c r="J49" t="s">
        <v>233</v>
      </c>
      <c r="K49" t="s">
        <v>12</v>
      </c>
      <c r="L49" t="s">
        <v>8</v>
      </c>
      <c r="M49" t="str">
        <f t="shared" si="9"/>
        <v>IT Director, Evolution Recruitment Solutions – Sep 2004 - Dec 2016</v>
      </c>
      <c r="N49" t="str">
        <f t="shared" si="0"/>
        <v>IT Director</v>
      </c>
      <c r="O49" t="str">
        <f t="shared" si="10"/>
        <v xml:space="preserve">Evolution Recruitment Solutions </v>
      </c>
      <c r="P49" t="str">
        <f t="shared" si="30"/>
        <v>Warrington</v>
      </c>
      <c r="Q49" t="str">
        <f t="shared" si="30"/>
        <v>Cheshire</v>
      </c>
      <c r="R49" t="str">
        <f t="shared" si="30"/>
        <v>United Kingdom</v>
      </c>
      <c r="S49" t="str">
        <f t="shared" si="3"/>
        <v>Sep</v>
      </c>
      <c r="T49" t="str">
        <f t="shared" si="31"/>
        <v>2004</v>
      </c>
      <c r="U49" s="1">
        <f t="shared" si="11"/>
        <v>38231</v>
      </c>
      <c r="V49" t="str">
        <f t="shared" si="6"/>
        <v>Dec</v>
      </c>
      <c r="W49" t="str">
        <f t="shared" si="7"/>
        <v>2016</v>
      </c>
      <c r="X49" s="1">
        <f t="shared" si="12"/>
        <v>42735</v>
      </c>
    </row>
    <row r="50" spans="1:24" ht="40" hidden="1" customHeight="1">
      <c r="A50">
        <f t="shared" si="13"/>
        <v>49</v>
      </c>
      <c r="B50" s="7" t="s">
        <v>52</v>
      </c>
      <c r="C50">
        <v>41</v>
      </c>
      <c r="D50">
        <v>34</v>
      </c>
      <c r="E50">
        <f t="shared" si="29"/>
        <v>23</v>
      </c>
      <c r="F50">
        <v>0</v>
      </c>
      <c r="G50">
        <v>0</v>
      </c>
      <c r="H50">
        <v>0</v>
      </c>
      <c r="I50">
        <v>0</v>
      </c>
      <c r="J50" t="s">
        <v>233</v>
      </c>
      <c r="K50" t="s">
        <v>12</v>
      </c>
      <c r="L50" t="s">
        <v>8</v>
      </c>
      <c r="M50" t="str">
        <f t="shared" si="9"/>
        <v>IT Director, Evolution Recruitment Solutions – Sep 2004 - Dec 2016</v>
      </c>
      <c r="N50" t="str">
        <f t="shared" si="0"/>
        <v>IT Director</v>
      </c>
      <c r="O50" t="str">
        <f t="shared" si="10"/>
        <v xml:space="preserve">Evolution Recruitment Solutions </v>
      </c>
      <c r="P50" t="str">
        <f t="shared" si="30"/>
        <v>Warrington</v>
      </c>
      <c r="Q50" t="str">
        <f t="shared" si="30"/>
        <v>Cheshire</v>
      </c>
      <c r="R50" t="str">
        <f t="shared" si="30"/>
        <v>United Kingdom</v>
      </c>
      <c r="S50" t="str">
        <f t="shared" si="3"/>
        <v>Sep</v>
      </c>
      <c r="T50" t="str">
        <f t="shared" si="31"/>
        <v>2004</v>
      </c>
      <c r="U50" s="1">
        <f t="shared" si="11"/>
        <v>38231</v>
      </c>
      <c r="V50" t="str">
        <f t="shared" si="6"/>
        <v>Dec</v>
      </c>
      <c r="W50" t="str">
        <f t="shared" si="7"/>
        <v>2016</v>
      </c>
      <c r="X50" s="1">
        <f t="shared" si="12"/>
        <v>42735</v>
      </c>
    </row>
    <row r="51" spans="1:24" ht="40" hidden="1" customHeight="1">
      <c r="A51">
        <f t="shared" si="13"/>
        <v>50</v>
      </c>
      <c r="B51" s="7" t="s">
        <v>53</v>
      </c>
      <c r="C51">
        <v>42</v>
      </c>
      <c r="D51">
        <v>34</v>
      </c>
      <c r="E51">
        <f t="shared" si="29"/>
        <v>23</v>
      </c>
      <c r="F51">
        <v>0</v>
      </c>
      <c r="G51">
        <v>0</v>
      </c>
      <c r="H51">
        <v>0</v>
      </c>
      <c r="I51">
        <v>0</v>
      </c>
      <c r="J51" t="s">
        <v>233</v>
      </c>
      <c r="K51" t="s">
        <v>12</v>
      </c>
      <c r="L51" t="s">
        <v>8</v>
      </c>
      <c r="M51" t="str">
        <f t="shared" si="9"/>
        <v>IT Director, Evolution Recruitment Solutions – Sep 2004 - Dec 2016</v>
      </c>
      <c r="N51" t="str">
        <f t="shared" si="0"/>
        <v>IT Director</v>
      </c>
      <c r="O51" t="str">
        <f t="shared" si="10"/>
        <v xml:space="preserve">Evolution Recruitment Solutions </v>
      </c>
      <c r="P51" t="str">
        <f t="shared" si="30"/>
        <v>Warrington</v>
      </c>
      <c r="Q51" t="str">
        <f t="shared" si="30"/>
        <v>Cheshire</v>
      </c>
      <c r="R51" t="str">
        <f t="shared" si="30"/>
        <v>United Kingdom</v>
      </c>
      <c r="S51" t="str">
        <f t="shared" si="3"/>
        <v>Sep</v>
      </c>
      <c r="T51" t="str">
        <f t="shared" si="31"/>
        <v>2004</v>
      </c>
      <c r="U51" s="1">
        <f t="shared" si="11"/>
        <v>38231</v>
      </c>
      <c r="V51" t="str">
        <f t="shared" si="6"/>
        <v>Dec</v>
      </c>
      <c r="W51" t="str">
        <f t="shared" si="7"/>
        <v>2016</v>
      </c>
      <c r="X51" s="1">
        <f t="shared" si="12"/>
        <v>42735</v>
      </c>
    </row>
    <row r="52" spans="1:24" ht="40" hidden="1" customHeight="1">
      <c r="A52">
        <f t="shared" si="13"/>
        <v>51</v>
      </c>
      <c r="B52" s="7" t="s">
        <v>54</v>
      </c>
      <c r="C52">
        <v>43</v>
      </c>
      <c r="D52">
        <v>34</v>
      </c>
      <c r="E52">
        <f t="shared" si="29"/>
        <v>23</v>
      </c>
      <c r="F52">
        <v>0</v>
      </c>
      <c r="G52">
        <v>0</v>
      </c>
      <c r="H52">
        <v>0</v>
      </c>
      <c r="I52">
        <v>0</v>
      </c>
      <c r="J52" t="s">
        <v>233</v>
      </c>
      <c r="K52" t="s">
        <v>12</v>
      </c>
      <c r="L52" t="s">
        <v>8</v>
      </c>
      <c r="M52" t="str">
        <f t="shared" si="9"/>
        <v>IT Director, Evolution Recruitment Solutions – Sep 2004 - Dec 2016</v>
      </c>
      <c r="N52" t="str">
        <f t="shared" si="0"/>
        <v>IT Director</v>
      </c>
      <c r="O52" t="str">
        <f t="shared" si="10"/>
        <v xml:space="preserve">Evolution Recruitment Solutions </v>
      </c>
      <c r="P52" t="str">
        <f t="shared" si="30"/>
        <v>Warrington</v>
      </c>
      <c r="Q52" t="str">
        <f t="shared" si="30"/>
        <v>Cheshire</v>
      </c>
      <c r="R52" t="str">
        <f t="shared" si="30"/>
        <v>United Kingdom</v>
      </c>
      <c r="S52" t="str">
        <f t="shared" si="3"/>
        <v>Sep</v>
      </c>
      <c r="T52" t="str">
        <f t="shared" si="31"/>
        <v>2004</v>
      </c>
      <c r="U52" s="1">
        <f t="shared" si="11"/>
        <v>38231</v>
      </c>
      <c r="V52" t="str">
        <f t="shared" si="6"/>
        <v>Dec</v>
      </c>
      <c r="W52" t="str">
        <f t="shared" si="7"/>
        <v>2016</v>
      </c>
      <c r="X52" s="1">
        <f t="shared" si="12"/>
        <v>42735</v>
      </c>
    </row>
    <row r="53" spans="1:24" ht="40" hidden="1" customHeight="1">
      <c r="A53">
        <f t="shared" si="13"/>
        <v>52</v>
      </c>
      <c r="B53" s="7" t="s">
        <v>55</v>
      </c>
      <c r="C53">
        <v>44</v>
      </c>
      <c r="D53">
        <v>34</v>
      </c>
      <c r="E53">
        <f t="shared" si="29"/>
        <v>23</v>
      </c>
      <c r="F53">
        <v>0</v>
      </c>
      <c r="G53">
        <v>0</v>
      </c>
      <c r="H53">
        <v>0</v>
      </c>
      <c r="I53">
        <v>0</v>
      </c>
      <c r="J53" t="s">
        <v>233</v>
      </c>
      <c r="K53" t="s">
        <v>12</v>
      </c>
      <c r="L53" t="s">
        <v>8</v>
      </c>
      <c r="M53" t="str">
        <f t="shared" si="9"/>
        <v>IT Director, Evolution Recruitment Solutions – Sep 2004 - Dec 2016</v>
      </c>
      <c r="N53" t="str">
        <f t="shared" si="0"/>
        <v>IT Director</v>
      </c>
      <c r="O53" t="str">
        <f t="shared" si="10"/>
        <v xml:space="preserve">Evolution Recruitment Solutions </v>
      </c>
      <c r="P53" t="str">
        <f t="shared" si="30"/>
        <v>Warrington</v>
      </c>
      <c r="Q53" t="str">
        <f t="shared" si="30"/>
        <v>Cheshire</v>
      </c>
      <c r="R53" t="str">
        <f t="shared" si="30"/>
        <v>United Kingdom</v>
      </c>
      <c r="S53" t="str">
        <f t="shared" si="3"/>
        <v>Sep</v>
      </c>
      <c r="T53" t="str">
        <f t="shared" si="31"/>
        <v>2004</v>
      </c>
      <c r="U53" s="1">
        <f t="shared" si="11"/>
        <v>38231</v>
      </c>
      <c r="V53" t="str">
        <f t="shared" si="6"/>
        <v>Dec</v>
      </c>
      <c r="W53" t="str">
        <f t="shared" si="7"/>
        <v>2016</v>
      </c>
      <c r="X53" s="1">
        <f t="shared" si="12"/>
        <v>42735</v>
      </c>
    </row>
    <row r="54" spans="1:24" ht="40" hidden="1" customHeight="1">
      <c r="A54">
        <f t="shared" si="13"/>
        <v>53</v>
      </c>
      <c r="B54" s="7" t="s">
        <v>56</v>
      </c>
      <c r="C54">
        <v>45</v>
      </c>
      <c r="D54">
        <v>34</v>
      </c>
      <c r="E54">
        <f t="shared" si="29"/>
        <v>23</v>
      </c>
      <c r="F54">
        <v>0</v>
      </c>
      <c r="G54">
        <v>0</v>
      </c>
      <c r="H54">
        <v>0</v>
      </c>
      <c r="I54">
        <v>0</v>
      </c>
      <c r="J54" t="s">
        <v>233</v>
      </c>
      <c r="K54" t="s">
        <v>12</v>
      </c>
      <c r="L54" t="s">
        <v>8</v>
      </c>
      <c r="M54" t="str">
        <f t="shared" si="9"/>
        <v>IT Director, Evolution Recruitment Solutions – Sep 2004 - Dec 2016</v>
      </c>
      <c r="N54" t="str">
        <f t="shared" si="0"/>
        <v>IT Director</v>
      </c>
      <c r="O54" t="str">
        <f t="shared" si="10"/>
        <v xml:space="preserve">Evolution Recruitment Solutions </v>
      </c>
      <c r="P54" t="str">
        <f t="shared" si="30"/>
        <v>Warrington</v>
      </c>
      <c r="Q54" t="str">
        <f t="shared" si="30"/>
        <v>Cheshire</v>
      </c>
      <c r="R54" t="str">
        <f t="shared" si="30"/>
        <v>United Kingdom</v>
      </c>
      <c r="S54" t="str">
        <f t="shared" si="3"/>
        <v>Sep</v>
      </c>
      <c r="T54" t="str">
        <f t="shared" si="31"/>
        <v>2004</v>
      </c>
      <c r="U54" s="1">
        <f t="shared" si="11"/>
        <v>38231</v>
      </c>
      <c r="V54" t="str">
        <f t="shared" si="6"/>
        <v>Dec</v>
      </c>
      <c r="W54" t="str">
        <f t="shared" si="7"/>
        <v>2016</v>
      </c>
      <c r="X54" s="1">
        <f t="shared" si="12"/>
        <v>42735</v>
      </c>
    </row>
    <row r="55" spans="1:24" ht="40" hidden="1" customHeight="1">
      <c r="A55">
        <f t="shared" si="13"/>
        <v>54</v>
      </c>
      <c r="B55" s="7" t="s">
        <v>57</v>
      </c>
      <c r="C55">
        <v>46</v>
      </c>
      <c r="D55">
        <v>34</v>
      </c>
      <c r="E55">
        <f t="shared" si="29"/>
        <v>23</v>
      </c>
      <c r="F55">
        <v>0</v>
      </c>
      <c r="G55">
        <v>0</v>
      </c>
      <c r="H55">
        <v>0</v>
      </c>
      <c r="I55">
        <v>0</v>
      </c>
      <c r="J55" t="s">
        <v>233</v>
      </c>
      <c r="K55" t="s">
        <v>12</v>
      </c>
      <c r="L55" t="s">
        <v>8</v>
      </c>
      <c r="M55" t="str">
        <f t="shared" si="9"/>
        <v>IT Director, Evolution Recruitment Solutions – Sep 2004 - Dec 2016</v>
      </c>
      <c r="N55" t="str">
        <f t="shared" si="0"/>
        <v>IT Director</v>
      </c>
      <c r="O55" t="str">
        <f t="shared" si="10"/>
        <v xml:space="preserve">Evolution Recruitment Solutions </v>
      </c>
      <c r="P55" t="str">
        <f t="shared" si="30"/>
        <v>Warrington</v>
      </c>
      <c r="Q55" t="str">
        <f t="shared" si="30"/>
        <v>Cheshire</v>
      </c>
      <c r="R55" t="str">
        <f t="shared" si="30"/>
        <v>United Kingdom</v>
      </c>
      <c r="S55" t="str">
        <f t="shared" si="3"/>
        <v>Sep</v>
      </c>
      <c r="T55" t="str">
        <f t="shared" si="31"/>
        <v>2004</v>
      </c>
      <c r="U55" s="1">
        <f t="shared" si="11"/>
        <v>38231</v>
      </c>
      <c r="V55" t="str">
        <f t="shared" si="6"/>
        <v>Dec</v>
      </c>
      <c r="W55" t="str">
        <f t="shared" si="7"/>
        <v>2016</v>
      </c>
      <c r="X55" s="1">
        <f t="shared" si="12"/>
        <v>42735</v>
      </c>
    </row>
    <row r="56" spans="1:24" ht="48">
      <c r="A56">
        <f t="shared" si="13"/>
        <v>55</v>
      </c>
      <c r="B56" s="7" t="s">
        <v>239</v>
      </c>
      <c r="C56">
        <v>47</v>
      </c>
      <c r="D56">
        <v>32</v>
      </c>
      <c r="E56">
        <f t="shared" si="29"/>
        <v>24</v>
      </c>
      <c r="F56">
        <v>1</v>
      </c>
      <c r="G56">
        <v>1</v>
      </c>
      <c r="H56">
        <v>1</v>
      </c>
      <c r="I56">
        <v>1</v>
      </c>
      <c r="J56" t="s">
        <v>233</v>
      </c>
      <c r="K56" t="s">
        <v>7</v>
      </c>
      <c r="L56" t="s">
        <v>8</v>
      </c>
      <c r="M56" t="str">
        <f t="shared" si="9"/>
        <v>IT Director, Evolution Recruitment Solutions – Sep 2004 - Dec 2016</v>
      </c>
      <c r="N56" t="str">
        <f t="shared" si="0"/>
        <v>IT Director</v>
      </c>
      <c r="O56" t="str">
        <f t="shared" si="10"/>
        <v xml:space="preserve">Evolution Recruitment Solutions </v>
      </c>
      <c r="P56" t="str">
        <f t="shared" si="30"/>
        <v>Warrington</v>
      </c>
      <c r="Q56" t="str">
        <f t="shared" si="30"/>
        <v>Cheshire</v>
      </c>
      <c r="R56" t="str">
        <f t="shared" si="30"/>
        <v>United Kingdom</v>
      </c>
      <c r="S56" t="str">
        <f t="shared" si="3"/>
        <v>Sep</v>
      </c>
      <c r="T56" t="str">
        <f t="shared" si="31"/>
        <v>2004</v>
      </c>
      <c r="U56" s="1">
        <f t="shared" si="11"/>
        <v>38231</v>
      </c>
      <c r="V56" t="str">
        <f t="shared" si="6"/>
        <v>Dec</v>
      </c>
      <c r="W56" t="str">
        <f t="shared" si="7"/>
        <v>2016</v>
      </c>
      <c r="X56" s="1">
        <f t="shared" si="12"/>
        <v>42735</v>
      </c>
    </row>
    <row r="57" spans="1:24" ht="40" customHeight="1">
      <c r="A57">
        <f t="shared" si="13"/>
        <v>56</v>
      </c>
      <c r="B57" s="7" t="s">
        <v>170</v>
      </c>
      <c r="C57">
        <v>48</v>
      </c>
      <c r="D57">
        <v>32</v>
      </c>
      <c r="E57">
        <f t="shared" si="29"/>
        <v>25</v>
      </c>
      <c r="F57">
        <v>1</v>
      </c>
      <c r="G57">
        <v>1</v>
      </c>
      <c r="H57">
        <v>1</v>
      </c>
      <c r="I57">
        <v>1</v>
      </c>
      <c r="J57" t="s">
        <v>233</v>
      </c>
      <c r="K57" t="s">
        <v>10</v>
      </c>
      <c r="L57" t="s">
        <v>8</v>
      </c>
      <c r="M57" t="str">
        <f t="shared" si="9"/>
        <v>IT Director, Evolution Recruitment Solutions – Sep 2004 - Dec 2016</v>
      </c>
      <c r="N57" t="str">
        <f t="shared" si="0"/>
        <v>IT Director</v>
      </c>
      <c r="O57" t="str">
        <f t="shared" si="10"/>
        <v xml:space="preserve">Evolution Recruitment Solutions </v>
      </c>
      <c r="P57" t="str">
        <f t="shared" si="30"/>
        <v>Warrington</v>
      </c>
      <c r="Q57" t="str">
        <f t="shared" si="30"/>
        <v>Cheshire</v>
      </c>
      <c r="R57" t="str">
        <f t="shared" si="30"/>
        <v>United Kingdom</v>
      </c>
      <c r="S57" t="str">
        <f t="shared" si="3"/>
        <v>Sep</v>
      </c>
      <c r="T57" t="str">
        <f t="shared" si="31"/>
        <v>2004</v>
      </c>
      <c r="U57" s="1">
        <f t="shared" si="11"/>
        <v>38231</v>
      </c>
      <c r="V57" t="str">
        <f t="shared" si="6"/>
        <v>Dec</v>
      </c>
      <c r="W57" t="str">
        <f t="shared" si="7"/>
        <v>2016</v>
      </c>
      <c r="X57" s="1">
        <f t="shared" si="12"/>
        <v>42735</v>
      </c>
    </row>
    <row r="58" spans="1:24" ht="40" hidden="1" customHeight="1">
      <c r="A58">
        <f t="shared" si="13"/>
        <v>57</v>
      </c>
      <c r="B58" s="7" t="s">
        <v>58</v>
      </c>
      <c r="C58">
        <v>49</v>
      </c>
      <c r="D58">
        <v>48</v>
      </c>
      <c r="E58">
        <f t="shared" si="29"/>
        <v>26</v>
      </c>
      <c r="F58">
        <v>0</v>
      </c>
      <c r="G58">
        <v>0</v>
      </c>
      <c r="H58">
        <v>0</v>
      </c>
      <c r="I58">
        <v>0</v>
      </c>
      <c r="J58" t="s">
        <v>233</v>
      </c>
      <c r="K58" t="s">
        <v>7</v>
      </c>
      <c r="L58" t="s">
        <v>8</v>
      </c>
      <c r="M58" t="str">
        <f t="shared" si="9"/>
        <v>IT Director, Evolution Recruitment Solutions – Sep 2004 - Dec 2016</v>
      </c>
      <c r="N58" t="str">
        <f t="shared" si="0"/>
        <v>IT Director</v>
      </c>
      <c r="O58" t="str">
        <f t="shared" si="10"/>
        <v xml:space="preserve">Evolution Recruitment Solutions </v>
      </c>
      <c r="P58" t="str">
        <f t="shared" si="30"/>
        <v>Warrington</v>
      </c>
      <c r="Q58" t="str">
        <f t="shared" si="30"/>
        <v>Cheshire</v>
      </c>
      <c r="R58" t="str">
        <f t="shared" si="30"/>
        <v>United Kingdom</v>
      </c>
      <c r="S58" t="str">
        <f t="shared" si="3"/>
        <v>Sep</v>
      </c>
      <c r="T58" t="str">
        <f t="shared" si="31"/>
        <v>2004</v>
      </c>
      <c r="U58" s="1">
        <f t="shared" si="11"/>
        <v>38231</v>
      </c>
      <c r="V58" t="str">
        <f t="shared" si="6"/>
        <v>Dec</v>
      </c>
      <c r="W58" t="str">
        <f t="shared" si="7"/>
        <v>2016</v>
      </c>
      <c r="X58" s="1">
        <f t="shared" si="12"/>
        <v>42735</v>
      </c>
    </row>
    <row r="59" spans="1:24" ht="40" hidden="1" customHeight="1">
      <c r="A59">
        <f t="shared" si="13"/>
        <v>58</v>
      </c>
      <c r="B59" s="7" t="s">
        <v>59</v>
      </c>
      <c r="C59">
        <v>50</v>
      </c>
      <c r="D59">
        <v>48</v>
      </c>
      <c r="E59">
        <f t="shared" si="29"/>
        <v>27</v>
      </c>
      <c r="F59">
        <v>0</v>
      </c>
      <c r="G59">
        <v>0</v>
      </c>
      <c r="H59">
        <v>0</v>
      </c>
      <c r="I59">
        <v>0</v>
      </c>
      <c r="J59" t="s">
        <v>233</v>
      </c>
      <c r="K59" t="s">
        <v>12</v>
      </c>
      <c r="L59" t="s">
        <v>8</v>
      </c>
      <c r="M59" t="str">
        <f t="shared" si="9"/>
        <v>IT Director, Evolution Recruitment Solutions – Sep 2004 - Dec 2016</v>
      </c>
      <c r="N59" t="str">
        <f t="shared" si="0"/>
        <v>IT Director</v>
      </c>
      <c r="O59" t="str">
        <f t="shared" si="10"/>
        <v xml:space="preserve">Evolution Recruitment Solutions </v>
      </c>
      <c r="P59" t="str">
        <f t="shared" si="30"/>
        <v>Warrington</v>
      </c>
      <c r="Q59" t="str">
        <f t="shared" si="30"/>
        <v>Cheshire</v>
      </c>
      <c r="R59" t="str">
        <f t="shared" si="30"/>
        <v>United Kingdom</v>
      </c>
      <c r="S59" t="str">
        <f t="shared" si="3"/>
        <v>Sep</v>
      </c>
      <c r="T59" t="str">
        <f t="shared" si="31"/>
        <v>2004</v>
      </c>
      <c r="U59" s="1">
        <f t="shared" si="11"/>
        <v>38231</v>
      </c>
      <c r="V59" t="str">
        <f t="shared" si="6"/>
        <v>Dec</v>
      </c>
      <c r="W59" t="str">
        <f t="shared" si="7"/>
        <v>2016</v>
      </c>
      <c r="X59" s="1">
        <f t="shared" si="12"/>
        <v>42735</v>
      </c>
    </row>
    <row r="60" spans="1:24" ht="40" hidden="1" customHeight="1">
      <c r="A60">
        <f t="shared" si="13"/>
        <v>59</v>
      </c>
      <c r="B60" s="7" t="s">
        <v>60</v>
      </c>
      <c r="C60">
        <v>51</v>
      </c>
      <c r="D60">
        <v>50</v>
      </c>
      <c r="E60">
        <f t="shared" si="29"/>
        <v>27</v>
      </c>
      <c r="F60">
        <v>0</v>
      </c>
      <c r="G60">
        <v>0</v>
      </c>
      <c r="H60">
        <v>0</v>
      </c>
      <c r="I60">
        <v>0</v>
      </c>
      <c r="J60" t="s">
        <v>233</v>
      </c>
      <c r="K60" t="s">
        <v>12</v>
      </c>
      <c r="L60" t="s">
        <v>8</v>
      </c>
      <c r="M60" t="str">
        <f t="shared" si="9"/>
        <v>IT Director, Evolution Recruitment Solutions – Sep 2004 - Dec 2016</v>
      </c>
      <c r="N60" t="str">
        <f t="shared" si="0"/>
        <v>IT Director</v>
      </c>
      <c r="O60" t="str">
        <f t="shared" si="10"/>
        <v xml:space="preserve">Evolution Recruitment Solutions </v>
      </c>
      <c r="P60" t="str">
        <f t="shared" si="30"/>
        <v>Warrington</v>
      </c>
      <c r="Q60" t="str">
        <f t="shared" si="30"/>
        <v>Cheshire</v>
      </c>
      <c r="R60" t="str">
        <f t="shared" si="30"/>
        <v>United Kingdom</v>
      </c>
      <c r="S60" t="str">
        <f t="shared" si="3"/>
        <v>Sep</v>
      </c>
      <c r="T60" t="str">
        <f t="shared" si="31"/>
        <v>2004</v>
      </c>
      <c r="U60" s="1">
        <f t="shared" si="11"/>
        <v>38231</v>
      </c>
      <c r="V60" t="str">
        <f t="shared" si="6"/>
        <v>Dec</v>
      </c>
      <c r="W60" t="str">
        <f t="shared" si="7"/>
        <v>2016</v>
      </c>
      <c r="X60" s="1">
        <f t="shared" si="12"/>
        <v>42735</v>
      </c>
    </row>
    <row r="61" spans="1:24" ht="40" customHeight="1">
      <c r="A61">
        <f t="shared" si="13"/>
        <v>60</v>
      </c>
      <c r="B61" s="7" t="s">
        <v>61</v>
      </c>
      <c r="C61">
        <v>52</v>
      </c>
      <c r="D61">
        <v>48</v>
      </c>
      <c r="E61">
        <f t="shared" si="29"/>
        <v>28</v>
      </c>
      <c r="F61">
        <v>1</v>
      </c>
      <c r="G61">
        <v>1</v>
      </c>
      <c r="H61">
        <v>1</v>
      </c>
      <c r="I61">
        <v>1</v>
      </c>
      <c r="J61" t="s">
        <v>233</v>
      </c>
      <c r="K61" t="s">
        <v>7</v>
      </c>
      <c r="L61" t="s">
        <v>8</v>
      </c>
      <c r="M61" t="str">
        <f t="shared" si="9"/>
        <v>IT Director, Evolution Recruitment Solutions – Sep 2004 - Dec 2016</v>
      </c>
      <c r="N61" t="str">
        <f t="shared" si="0"/>
        <v>IT Director</v>
      </c>
      <c r="O61" t="str">
        <f t="shared" si="10"/>
        <v xml:space="preserve">Evolution Recruitment Solutions </v>
      </c>
      <c r="P61" t="str">
        <f t="shared" si="30"/>
        <v>Warrington</v>
      </c>
      <c r="Q61" t="str">
        <f t="shared" si="30"/>
        <v>Cheshire</v>
      </c>
      <c r="R61" t="str">
        <f t="shared" si="30"/>
        <v>United Kingdom</v>
      </c>
      <c r="S61" t="str">
        <f t="shared" si="3"/>
        <v>Sep</v>
      </c>
      <c r="T61" t="str">
        <f t="shared" si="31"/>
        <v>2004</v>
      </c>
      <c r="U61" s="1">
        <f t="shared" si="11"/>
        <v>38231</v>
      </c>
      <c r="V61" t="str">
        <f t="shared" si="6"/>
        <v>Dec</v>
      </c>
      <c r="W61" t="str">
        <f t="shared" si="7"/>
        <v>2016</v>
      </c>
      <c r="X61" s="1">
        <f t="shared" si="12"/>
        <v>42735</v>
      </c>
    </row>
    <row r="62" spans="1:24" ht="40" customHeight="1">
      <c r="A62">
        <f t="shared" si="13"/>
        <v>61</v>
      </c>
      <c r="B62" s="7" t="s">
        <v>62</v>
      </c>
      <c r="C62">
        <v>53</v>
      </c>
      <c r="D62">
        <v>48</v>
      </c>
      <c r="E62">
        <f t="shared" si="29"/>
        <v>29</v>
      </c>
      <c r="F62">
        <v>1</v>
      </c>
      <c r="G62">
        <v>1</v>
      </c>
      <c r="H62">
        <v>1</v>
      </c>
      <c r="I62">
        <v>1</v>
      </c>
      <c r="J62" t="s">
        <v>233</v>
      </c>
      <c r="K62" t="s">
        <v>11</v>
      </c>
      <c r="L62" t="s">
        <v>8</v>
      </c>
      <c r="M62" t="str">
        <f t="shared" si="9"/>
        <v>IT Director, Evolution Recruitment Solutions – Sep 2004 - Dec 2016</v>
      </c>
      <c r="N62" t="str">
        <f t="shared" si="0"/>
        <v>IT Director</v>
      </c>
      <c r="O62" t="str">
        <f t="shared" si="10"/>
        <v xml:space="preserve">Evolution Recruitment Solutions </v>
      </c>
      <c r="P62" t="str">
        <f t="shared" ref="P62:R81" si="32">IF($M62="","",VLOOKUP($O62,tblOrganisation,COLUMN()-14,FALSE))</f>
        <v>Warrington</v>
      </c>
      <c r="Q62" t="str">
        <f t="shared" si="32"/>
        <v>Cheshire</v>
      </c>
      <c r="R62" t="str">
        <f t="shared" si="32"/>
        <v>United Kingdom</v>
      </c>
      <c r="S62" t="str">
        <f t="shared" si="3"/>
        <v>Sep</v>
      </c>
      <c r="T62" t="str">
        <f t="shared" si="31"/>
        <v>2004</v>
      </c>
      <c r="U62" s="1">
        <f t="shared" si="11"/>
        <v>38231</v>
      </c>
      <c r="V62" t="str">
        <f t="shared" si="6"/>
        <v>Dec</v>
      </c>
      <c r="W62" t="str">
        <f t="shared" si="7"/>
        <v>2016</v>
      </c>
      <c r="X62" s="1">
        <f t="shared" si="12"/>
        <v>42735</v>
      </c>
    </row>
    <row r="63" spans="1:24" ht="40" customHeight="1">
      <c r="A63">
        <f t="shared" si="13"/>
        <v>62</v>
      </c>
      <c r="B63" s="7" t="s">
        <v>290</v>
      </c>
      <c r="C63">
        <v>54</v>
      </c>
      <c r="D63">
        <v>48</v>
      </c>
      <c r="E63">
        <f t="shared" si="29"/>
        <v>29</v>
      </c>
      <c r="F63">
        <v>3</v>
      </c>
      <c r="G63">
        <v>2</v>
      </c>
      <c r="H63">
        <v>3</v>
      </c>
      <c r="I63">
        <v>2</v>
      </c>
      <c r="J63" t="s">
        <v>233</v>
      </c>
      <c r="K63" t="s">
        <v>11</v>
      </c>
      <c r="L63" t="s">
        <v>8</v>
      </c>
      <c r="M63" t="str">
        <f t="shared" si="9"/>
        <v>IT Director, Evolution Recruitment Solutions – Sep 2004 - Dec 2016</v>
      </c>
      <c r="N63" t="str">
        <f t="shared" si="0"/>
        <v>IT Director</v>
      </c>
      <c r="O63" t="str">
        <f t="shared" si="10"/>
        <v xml:space="preserve">Evolution Recruitment Solutions </v>
      </c>
      <c r="P63" t="str">
        <f t="shared" si="32"/>
        <v>Warrington</v>
      </c>
      <c r="Q63" t="str">
        <f t="shared" si="32"/>
        <v>Cheshire</v>
      </c>
      <c r="R63" t="str">
        <f t="shared" si="32"/>
        <v>United Kingdom</v>
      </c>
      <c r="S63" t="str">
        <f t="shared" si="3"/>
        <v>Sep</v>
      </c>
      <c r="T63" t="str">
        <f t="shared" si="31"/>
        <v>2004</v>
      </c>
      <c r="U63" s="1">
        <f t="shared" si="11"/>
        <v>38231</v>
      </c>
      <c r="V63" t="str">
        <f t="shared" si="6"/>
        <v>Dec</v>
      </c>
      <c r="W63" t="str">
        <f t="shared" si="7"/>
        <v>2016</v>
      </c>
      <c r="X63" s="1">
        <f t="shared" si="12"/>
        <v>42735</v>
      </c>
    </row>
    <row r="64" spans="1:24" ht="40" customHeight="1">
      <c r="A64">
        <f t="shared" si="13"/>
        <v>63</v>
      </c>
      <c r="B64" s="7" t="s">
        <v>291</v>
      </c>
      <c r="C64">
        <v>55</v>
      </c>
      <c r="D64">
        <v>48</v>
      </c>
      <c r="E64">
        <f t="shared" si="29"/>
        <v>29</v>
      </c>
      <c r="F64">
        <v>7</v>
      </c>
      <c r="G64">
        <v>1</v>
      </c>
      <c r="H64">
        <v>7</v>
      </c>
      <c r="I64">
        <v>1</v>
      </c>
      <c r="J64" t="s">
        <v>233</v>
      </c>
      <c r="K64" t="s">
        <v>11</v>
      </c>
      <c r="L64" t="s">
        <v>8</v>
      </c>
      <c r="M64" t="str">
        <f t="shared" si="9"/>
        <v>IT Director, Evolution Recruitment Solutions – Sep 2004 - Dec 2016</v>
      </c>
      <c r="N64" t="str">
        <f t="shared" si="0"/>
        <v>IT Director</v>
      </c>
      <c r="O64" t="str">
        <f t="shared" si="10"/>
        <v xml:space="preserve">Evolution Recruitment Solutions </v>
      </c>
      <c r="P64" t="str">
        <f t="shared" si="32"/>
        <v>Warrington</v>
      </c>
      <c r="Q64" t="str">
        <f t="shared" si="32"/>
        <v>Cheshire</v>
      </c>
      <c r="R64" t="str">
        <f t="shared" si="32"/>
        <v>United Kingdom</v>
      </c>
      <c r="S64" t="str">
        <f t="shared" si="3"/>
        <v>Sep</v>
      </c>
      <c r="T64" t="str">
        <f t="shared" si="31"/>
        <v>2004</v>
      </c>
      <c r="U64" s="1">
        <f t="shared" si="11"/>
        <v>38231</v>
      </c>
      <c r="V64" t="str">
        <f t="shared" si="6"/>
        <v>Dec</v>
      </c>
      <c r="W64" t="str">
        <f t="shared" si="7"/>
        <v>2016</v>
      </c>
      <c r="X64" s="1">
        <f t="shared" si="12"/>
        <v>42735</v>
      </c>
    </row>
    <row r="65" spans="1:24" ht="40" customHeight="1">
      <c r="A65">
        <f t="shared" si="13"/>
        <v>64</v>
      </c>
      <c r="B65" s="7" t="s">
        <v>292</v>
      </c>
      <c r="C65">
        <v>55</v>
      </c>
      <c r="D65">
        <v>48</v>
      </c>
      <c r="E65">
        <f t="shared" si="29"/>
        <v>29</v>
      </c>
      <c r="F65">
        <v>2</v>
      </c>
      <c r="G65">
        <v>6</v>
      </c>
      <c r="H65">
        <v>2</v>
      </c>
      <c r="I65">
        <v>0</v>
      </c>
      <c r="J65" t="s">
        <v>233</v>
      </c>
      <c r="K65" t="s">
        <v>11</v>
      </c>
      <c r="L65" t="s">
        <v>8</v>
      </c>
      <c r="M65" t="str">
        <f t="shared" si="9"/>
        <v>IT Director, Evolution Recruitment Solutions – Sep 2004 - Dec 2016</v>
      </c>
      <c r="N65" t="str">
        <f t="shared" si="0"/>
        <v>IT Director</v>
      </c>
      <c r="O65" t="str">
        <f t="shared" ref="O65" si="33">IF($M65="","",SUBSTITUTE(LEFT($M65,FIND("–",$M65)-1),N65&amp;", ",""))</f>
        <v xml:space="preserve">Evolution Recruitment Solutions </v>
      </c>
      <c r="P65" t="str">
        <f t="shared" si="32"/>
        <v>Warrington</v>
      </c>
      <c r="Q65" t="str">
        <f t="shared" si="32"/>
        <v>Cheshire</v>
      </c>
      <c r="R65" t="str">
        <f t="shared" si="32"/>
        <v>United Kingdom</v>
      </c>
      <c r="S65" t="str">
        <f t="shared" si="3"/>
        <v>Sep</v>
      </c>
      <c r="T65" t="str">
        <f t="shared" si="31"/>
        <v>2004</v>
      </c>
      <c r="U65" s="1">
        <f t="shared" ref="U65" si="34">IF($M65="","",EOMONTH(DATE(T65,MONTH(DATEVALUE(S65&amp;"1")),15),-1)+1)</f>
        <v>38231</v>
      </c>
      <c r="V65" t="str">
        <f t="shared" si="6"/>
        <v>Dec</v>
      </c>
      <c r="W65" t="str">
        <f t="shared" si="7"/>
        <v>2016</v>
      </c>
      <c r="X65" s="1">
        <f t="shared" ref="X65" si="35">IF($M65="","",EOMONTH(DATE(W65,MONTH(DATEVALUE(V65&amp;"1")),15),0))</f>
        <v>42735</v>
      </c>
    </row>
    <row r="66" spans="1:24" ht="40" customHeight="1">
      <c r="A66">
        <f t="shared" si="13"/>
        <v>65</v>
      </c>
      <c r="B66" s="7" t="s">
        <v>293</v>
      </c>
      <c r="C66">
        <v>56</v>
      </c>
      <c r="D66">
        <v>48</v>
      </c>
      <c r="E66">
        <f>IF(K66=K64,E64,E64+1)</f>
        <v>29</v>
      </c>
      <c r="F66">
        <v>1</v>
      </c>
      <c r="G66">
        <v>5</v>
      </c>
      <c r="H66">
        <v>1</v>
      </c>
      <c r="I66">
        <v>5</v>
      </c>
      <c r="J66" t="s">
        <v>233</v>
      </c>
      <c r="K66" t="s">
        <v>11</v>
      </c>
      <c r="L66" t="s">
        <v>8</v>
      </c>
      <c r="M66" t="str">
        <f t="shared" si="9"/>
        <v>IT Director, Evolution Recruitment Solutions – Sep 2004 - Dec 2016</v>
      </c>
      <c r="N66" t="str">
        <f t="shared" si="0"/>
        <v>IT Director</v>
      </c>
      <c r="O66" t="str">
        <f t="shared" si="10"/>
        <v xml:space="preserve">Evolution Recruitment Solutions </v>
      </c>
      <c r="P66" t="str">
        <f t="shared" si="32"/>
        <v>Warrington</v>
      </c>
      <c r="Q66" t="str">
        <f t="shared" si="32"/>
        <v>Cheshire</v>
      </c>
      <c r="R66" t="str">
        <f t="shared" si="32"/>
        <v>United Kingdom</v>
      </c>
      <c r="S66" t="str">
        <f t="shared" si="3"/>
        <v>Sep</v>
      </c>
      <c r="T66" t="str">
        <f t="shared" si="31"/>
        <v>2004</v>
      </c>
      <c r="U66" s="1">
        <f t="shared" si="11"/>
        <v>38231</v>
      </c>
      <c r="V66" t="str">
        <f t="shared" si="6"/>
        <v>Dec</v>
      </c>
      <c r="W66" t="str">
        <f t="shared" si="7"/>
        <v>2016</v>
      </c>
      <c r="X66" s="1">
        <f t="shared" si="12"/>
        <v>42735</v>
      </c>
    </row>
    <row r="67" spans="1:24" ht="40" customHeight="1">
      <c r="A67">
        <f t="shared" si="13"/>
        <v>66</v>
      </c>
      <c r="B67" s="7" t="s">
        <v>294</v>
      </c>
      <c r="C67">
        <v>57</v>
      </c>
      <c r="D67">
        <v>48</v>
      </c>
      <c r="E67">
        <f t="shared" ref="E67:E98" si="36">IF(K67=K66,E66,E66+1)</f>
        <v>29</v>
      </c>
      <c r="F67">
        <v>4</v>
      </c>
      <c r="G67">
        <v>7</v>
      </c>
      <c r="H67">
        <v>4</v>
      </c>
      <c r="I67">
        <v>0</v>
      </c>
      <c r="J67" t="s">
        <v>233</v>
      </c>
      <c r="K67" t="s">
        <v>11</v>
      </c>
      <c r="L67" t="s">
        <v>8</v>
      </c>
      <c r="M67" t="str">
        <f t="shared" ref="M67:M130" si="37">IF(AND(L67&lt;&gt;$L$18,L67&lt;&gt;$L$147,L67&lt;&gt;$L$148),"Person, Planet Earth – Apr 1977 - Dec 2018",IF(K67=$K$18,B67,M66))</f>
        <v>IT Director, Evolution Recruitment Solutions – Sep 2004 - Dec 2016</v>
      </c>
      <c r="N67" t="str">
        <f t="shared" si="0"/>
        <v>IT Director</v>
      </c>
      <c r="O67" t="str">
        <f t="shared" si="10"/>
        <v xml:space="preserve">Evolution Recruitment Solutions </v>
      </c>
      <c r="P67" t="str">
        <f t="shared" si="32"/>
        <v>Warrington</v>
      </c>
      <c r="Q67" t="str">
        <f t="shared" si="32"/>
        <v>Cheshire</v>
      </c>
      <c r="R67" t="str">
        <f t="shared" si="32"/>
        <v>United Kingdom</v>
      </c>
      <c r="S67" t="str">
        <f t="shared" si="3"/>
        <v>Sep</v>
      </c>
      <c r="T67" t="str">
        <f t="shared" si="31"/>
        <v>2004</v>
      </c>
      <c r="U67" s="1">
        <f t="shared" si="11"/>
        <v>38231</v>
      </c>
      <c r="V67" t="str">
        <f t="shared" si="6"/>
        <v>Dec</v>
      </c>
      <c r="W67" t="str">
        <f t="shared" si="7"/>
        <v>2016</v>
      </c>
      <c r="X67" s="1">
        <f t="shared" si="12"/>
        <v>42735</v>
      </c>
    </row>
    <row r="68" spans="1:24" ht="40" customHeight="1">
      <c r="A68">
        <f t="shared" ref="A68:A131" si="38">A67+1</f>
        <v>67</v>
      </c>
      <c r="B68" s="7" t="s">
        <v>295</v>
      </c>
      <c r="C68">
        <v>58</v>
      </c>
      <c r="D68">
        <v>48</v>
      </c>
      <c r="E68">
        <f t="shared" si="36"/>
        <v>29</v>
      </c>
      <c r="F68">
        <v>5</v>
      </c>
      <c r="G68">
        <v>4</v>
      </c>
      <c r="H68">
        <v>5</v>
      </c>
      <c r="I68">
        <v>4</v>
      </c>
      <c r="J68" t="s">
        <v>233</v>
      </c>
      <c r="K68" t="s">
        <v>11</v>
      </c>
      <c r="L68" t="s">
        <v>8</v>
      </c>
      <c r="M68" t="str">
        <f t="shared" si="37"/>
        <v>IT Director, Evolution Recruitment Solutions – Sep 2004 - Dec 2016</v>
      </c>
      <c r="N68" t="str">
        <f t="shared" si="0"/>
        <v>IT Director</v>
      </c>
      <c r="O68" t="str">
        <f t="shared" si="10"/>
        <v xml:space="preserve">Evolution Recruitment Solutions </v>
      </c>
      <c r="P68" t="str">
        <f t="shared" si="32"/>
        <v>Warrington</v>
      </c>
      <c r="Q68" t="str">
        <f t="shared" si="32"/>
        <v>Cheshire</v>
      </c>
      <c r="R68" t="str">
        <f t="shared" si="32"/>
        <v>United Kingdom</v>
      </c>
      <c r="S68" t="str">
        <f t="shared" si="3"/>
        <v>Sep</v>
      </c>
      <c r="T68" t="str">
        <f t="shared" si="31"/>
        <v>2004</v>
      </c>
      <c r="U68" s="1">
        <f t="shared" si="11"/>
        <v>38231</v>
      </c>
      <c r="V68" t="str">
        <f t="shared" si="6"/>
        <v>Dec</v>
      </c>
      <c r="W68" t="str">
        <f t="shared" si="7"/>
        <v>2016</v>
      </c>
      <c r="X68" s="1">
        <f t="shared" si="12"/>
        <v>42735</v>
      </c>
    </row>
    <row r="69" spans="1:24" ht="40" customHeight="1">
      <c r="A69">
        <f t="shared" si="38"/>
        <v>68</v>
      </c>
      <c r="B69" s="7" t="s">
        <v>296</v>
      </c>
      <c r="C69">
        <v>59</v>
      </c>
      <c r="D69">
        <v>48</v>
      </c>
      <c r="E69">
        <f t="shared" si="36"/>
        <v>29</v>
      </c>
      <c r="F69">
        <v>6</v>
      </c>
      <c r="G69">
        <v>3</v>
      </c>
      <c r="H69">
        <v>6</v>
      </c>
      <c r="I69">
        <v>3</v>
      </c>
      <c r="J69" t="s">
        <v>233</v>
      </c>
      <c r="K69" t="s">
        <v>11</v>
      </c>
      <c r="L69" t="s">
        <v>8</v>
      </c>
      <c r="M69" t="str">
        <f t="shared" si="37"/>
        <v>IT Director, Evolution Recruitment Solutions – Sep 2004 - Dec 2016</v>
      </c>
      <c r="N69" t="str">
        <f t="shared" si="0"/>
        <v>IT Director</v>
      </c>
      <c r="O69" t="str">
        <f t="shared" si="10"/>
        <v xml:space="preserve">Evolution Recruitment Solutions </v>
      </c>
      <c r="P69" t="str">
        <f t="shared" si="32"/>
        <v>Warrington</v>
      </c>
      <c r="Q69" t="str">
        <f t="shared" si="32"/>
        <v>Cheshire</v>
      </c>
      <c r="R69" t="str">
        <f t="shared" si="32"/>
        <v>United Kingdom</v>
      </c>
      <c r="S69" t="str">
        <f t="shared" si="3"/>
        <v>Sep</v>
      </c>
      <c r="T69" t="str">
        <f t="shared" si="31"/>
        <v>2004</v>
      </c>
      <c r="U69" s="1">
        <f t="shared" si="11"/>
        <v>38231</v>
      </c>
      <c r="V69" t="str">
        <f t="shared" si="6"/>
        <v>Dec</v>
      </c>
      <c r="W69" t="str">
        <f t="shared" si="7"/>
        <v>2016</v>
      </c>
      <c r="X69" s="1">
        <f t="shared" si="12"/>
        <v>42735</v>
      </c>
    </row>
    <row r="70" spans="1:24" ht="40" hidden="1" customHeight="1">
      <c r="A70">
        <f t="shared" si="38"/>
        <v>69</v>
      </c>
      <c r="B70" s="7" t="s">
        <v>63</v>
      </c>
      <c r="C70">
        <v>60</v>
      </c>
      <c r="D70">
        <v>48</v>
      </c>
      <c r="E70">
        <f t="shared" si="36"/>
        <v>30</v>
      </c>
      <c r="F70">
        <v>0</v>
      </c>
      <c r="G70">
        <v>0</v>
      </c>
      <c r="H70">
        <v>0</v>
      </c>
      <c r="I70">
        <v>0</v>
      </c>
      <c r="J70" t="s">
        <v>233</v>
      </c>
      <c r="K70" t="s">
        <v>13</v>
      </c>
      <c r="L70" t="s">
        <v>8</v>
      </c>
      <c r="M70" t="str">
        <f t="shared" si="37"/>
        <v>IT Director, Evolution Recruitment Solutions – Sep 2004 - Dec 2016</v>
      </c>
      <c r="N70" t="str">
        <f t="shared" si="0"/>
        <v>IT Director</v>
      </c>
      <c r="O70" t="str">
        <f t="shared" si="10"/>
        <v xml:space="preserve">Evolution Recruitment Solutions </v>
      </c>
      <c r="P70" t="str">
        <f t="shared" si="32"/>
        <v>Warrington</v>
      </c>
      <c r="Q70" t="str">
        <f t="shared" si="32"/>
        <v>Cheshire</v>
      </c>
      <c r="R70" t="str">
        <f t="shared" si="32"/>
        <v>United Kingdom</v>
      </c>
      <c r="S70" t="str">
        <f t="shared" si="3"/>
        <v>Sep</v>
      </c>
      <c r="T70" t="str">
        <f t="shared" si="31"/>
        <v>2004</v>
      </c>
      <c r="U70" s="1">
        <f t="shared" si="11"/>
        <v>38231</v>
      </c>
      <c r="V70" t="str">
        <f t="shared" si="6"/>
        <v>Dec</v>
      </c>
      <c r="W70" t="str">
        <f t="shared" si="7"/>
        <v>2016</v>
      </c>
      <c r="X70" s="1">
        <f t="shared" si="12"/>
        <v>42735</v>
      </c>
    </row>
    <row r="71" spans="1:24" ht="40" customHeight="1">
      <c r="A71">
        <f t="shared" si="38"/>
        <v>70</v>
      </c>
      <c r="B71" s="7" t="s">
        <v>241</v>
      </c>
      <c r="C71">
        <v>61</v>
      </c>
      <c r="D71">
        <v>48</v>
      </c>
      <c r="E71">
        <f t="shared" si="36"/>
        <v>31</v>
      </c>
      <c r="F71">
        <v>1</v>
      </c>
      <c r="G71">
        <v>1</v>
      </c>
      <c r="H71">
        <v>1</v>
      </c>
      <c r="I71">
        <v>1</v>
      </c>
      <c r="J71" t="s">
        <v>233</v>
      </c>
      <c r="K71" t="s">
        <v>14</v>
      </c>
      <c r="L71" t="s">
        <v>8</v>
      </c>
      <c r="M71" t="str">
        <f t="shared" si="37"/>
        <v>IT Director, Evolution Recruitment Solutions – Sep 2004 - Dec 2016</v>
      </c>
      <c r="N71" t="str">
        <f t="shared" si="0"/>
        <v>IT Director</v>
      </c>
      <c r="O71" t="str">
        <f t="shared" si="10"/>
        <v xml:space="preserve">Evolution Recruitment Solutions </v>
      </c>
      <c r="P71" t="str">
        <f t="shared" si="32"/>
        <v>Warrington</v>
      </c>
      <c r="Q71" t="str">
        <f t="shared" si="32"/>
        <v>Cheshire</v>
      </c>
      <c r="R71" t="str">
        <f t="shared" si="32"/>
        <v>United Kingdom</v>
      </c>
      <c r="S71" t="str">
        <f t="shared" si="3"/>
        <v>Sep</v>
      </c>
      <c r="T71" t="str">
        <f t="shared" si="31"/>
        <v>2004</v>
      </c>
      <c r="U71" s="1">
        <f t="shared" si="11"/>
        <v>38231</v>
      </c>
      <c r="V71" t="str">
        <f t="shared" si="6"/>
        <v>Dec</v>
      </c>
      <c r="W71" t="str">
        <f t="shared" si="7"/>
        <v>2016</v>
      </c>
      <c r="X71" s="1">
        <f t="shared" si="12"/>
        <v>42735</v>
      </c>
    </row>
    <row r="72" spans="1:24" ht="40" customHeight="1">
      <c r="A72">
        <f t="shared" si="38"/>
        <v>71</v>
      </c>
      <c r="B72" s="7" t="s">
        <v>168</v>
      </c>
      <c r="C72">
        <v>62</v>
      </c>
      <c r="D72">
        <v>32</v>
      </c>
      <c r="E72">
        <f t="shared" si="36"/>
        <v>32</v>
      </c>
      <c r="F72">
        <v>1</v>
      </c>
      <c r="G72">
        <v>1</v>
      </c>
      <c r="H72">
        <v>1</v>
      </c>
      <c r="I72">
        <v>1</v>
      </c>
      <c r="J72" t="s">
        <v>233</v>
      </c>
      <c r="K72" t="s">
        <v>10</v>
      </c>
      <c r="L72" t="s">
        <v>8</v>
      </c>
      <c r="M72" t="str">
        <f t="shared" si="37"/>
        <v>IT Director, Evolution Recruitment Solutions – Sep 2004 - Dec 2016</v>
      </c>
      <c r="N72" t="str">
        <f t="shared" si="0"/>
        <v>IT Director</v>
      </c>
      <c r="O72" t="str">
        <f t="shared" si="10"/>
        <v xml:space="preserve">Evolution Recruitment Solutions </v>
      </c>
      <c r="P72" t="str">
        <f t="shared" si="32"/>
        <v>Warrington</v>
      </c>
      <c r="Q72" t="str">
        <f t="shared" si="32"/>
        <v>Cheshire</v>
      </c>
      <c r="R72" t="str">
        <f t="shared" si="32"/>
        <v>United Kingdom</v>
      </c>
      <c r="S72" t="str">
        <f t="shared" si="3"/>
        <v>Sep</v>
      </c>
      <c r="T72" t="str">
        <f t="shared" si="31"/>
        <v>2004</v>
      </c>
      <c r="U72" s="1">
        <f t="shared" si="11"/>
        <v>38231</v>
      </c>
      <c r="V72" t="str">
        <f t="shared" si="6"/>
        <v>Dec</v>
      </c>
      <c r="W72" t="str">
        <f t="shared" si="7"/>
        <v>2016</v>
      </c>
      <c r="X72" s="1">
        <f t="shared" si="12"/>
        <v>42735</v>
      </c>
    </row>
    <row r="73" spans="1:24" ht="40" customHeight="1">
      <c r="A73">
        <f t="shared" si="38"/>
        <v>72</v>
      </c>
      <c r="B73" s="7" t="s">
        <v>64</v>
      </c>
      <c r="C73">
        <v>63</v>
      </c>
      <c r="D73">
        <v>62</v>
      </c>
      <c r="E73">
        <f t="shared" si="36"/>
        <v>33</v>
      </c>
      <c r="F73">
        <v>1</v>
      </c>
      <c r="G73">
        <v>1</v>
      </c>
      <c r="H73">
        <v>1</v>
      </c>
      <c r="I73">
        <v>1</v>
      </c>
      <c r="J73" t="s">
        <v>233</v>
      </c>
      <c r="K73" t="s">
        <v>7</v>
      </c>
      <c r="L73" t="s">
        <v>8</v>
      </c>
      <c r="M73" t="str">
        <f t="shared" si="37"/>
        <v>IT Director, Evolution Recruitment Solutions – Sep 2004 - Dec 2016</v>
      </c>
      <c r="N73" t="str">
        <f t="shared" si="0"/>
        <v>IT Director</v>
      </c>
      <c r="O73" t="str">
        <f t="shared" si="10"/>
        <v xml:space="preserve">Evolution Recruitment Solutions </v>
      </c>
      <c r="P73" t="str">
        <f t="shared" si="32"/>
        <v>Warrington</v>
      </c>
      <c r="Q73" t="str">
        <f t="shared" si="32"/>
        <v>Cheshire</v>
      </c>
      <c r="R73" t="str">
        <f t="shared" si="32"/>
        <v>United Kingdom</v>
      </c>
      <c r="S73" t="str">
        <f t="shared" si="3"/>
        <v>Sep</v>
      </c>
      <c r="T73" t="str">
        <f t="shared" si="31"/>
        <v>2004</v>
      </c>
      <c r="U73" s="1">
        <f t="shared" si="11"/>
        <v>38231</v>
      </c>
      <c r="V73" t="str">
        <f t="shared" si="6"/>
        <v>Dec</v>
      </c>
      <c r="W73" t="str">
        <f t="shared" si="7"/>
        <v>2016</v>
      </c>
      <c r="X73" s="1">
        <f t="shared" si="12"/>
        <v>42735</v>
      </c>
    </row>
    <row r="74" spans="1:24" ht="40" hidden="1" customHeight="1">
      <c r="A74">
        <f t="shared" si="38"/>
        <v>73</v>
      </c>
      <c r="B74" s="7" t="s">
        <v>65</v>
      </c>
      <c r="C74">
        <v>64</v>
      </c>
      <c r="D74">
        <v>62</v>
      </c>
      <c r="E74">
        <f t="shared" si="36"/>
        <v>34</v>
      </c>
      <c r="F74">
        <v>0</v>
      </c>
      <c r="G74">
        <v>0</v>
      </c>
      <c r="H74">
        <v>0</v>
      </c>
      <c r="I74">
        <v>0</v>
      </c>
      <c r="J74" t="s">
        <v>233</v>
      </c>
      <c r="K74" t="s">
        <v>12</v>
      </c>
      <c r="L74" t="s">
        <v>8</v>
      </c>
      <c r="M74" t="str">
        <f t="shared" si="37"/>
        <v>IT Director, Evolution Recruitment Solutions – Sep 2004 - Dec 2016</v>
      </c>
      <c r="N74" t="str">
        <f t="shared" si="0"/>
        <v>IT Director</v>
      </c>
      <c r="O74" t="str">
        <f t="shared" si="10"/>
        <v xml:space="preserve">Evolution Recruitment Solutions </v>
      </c>
      <c r="P74" t="str">
        <f t="shared" si="32"/>
        <v>Warrington</v>
      </c>
      <c r="Q74" t="str">
        <f t="shared" si="32"/>
        <v>Cheshire</v>
      </c>
      <c r="R74" t="str">
        <f t="shared" si="32"/>
        <v>United Kingdom</v>
      </c>
      <c r="S74" t="str">
        <f t="shared" si="3"/>
        <v>Sep</v>
      </c>
      <c r="T74" t="str">
        <f t="shared" si="31"/>
        <v>2004</v>
      </c>
      <c r="U74" s="1">
        <f t="shared" si="11"/>
        <v>38231</v>
      </c>
      <c r="V74" t="str">
        <f t="shared" si="6"/>
        <v>Dec</v>
      </c>
      <c r="W74" t="str">
        <f t="shared" si="7"/>
        <v>2016</v>
      </c>
      <c r="X74" s="1">
        <f t="shared" si="12"/>
        <v>42735</v>
      </c>
    </row>
    <row r="75" spans="1:24" ht="40" hidden="1" customHeight="1">
      <c r="A75">
        <f t="shared" si="38"/>
        <v>74</v>
      </c>
      <c r="B75" s="7" t="s">
        <v>66</v>
      </c>
      <c r="C75">
        <v>65</v>
      </c>
      <c r="D75">
        <v>64</v>
      </c>
      <c r="E75">
        <f t="shared" si="36"/>
        <v>34</v>
      </c>
      <c r="F75">
        <v>0</v>
      </c>
      <c r="G75">
        <v>0</v>
      </c>
      <c r="H75">
        <v>0</v>
      </c>
      <c r="I75">
        <v>0</v>
      </c>
      <c r="J75" t="s">
        <v>233</v>
      </c>
      <c r="K75" t="s">
        <v>12</v>
      </c>
      <c r="L75" t="s">
        <v>8</v>
      </c>
      <c r="M75" t="str">
        <f t="shared" si="37"/>
        <v>IT Director, Evolution Recruitment Solutions – Sep 2004 - Dec 2016</v>
      </c>
      <c r="N75" t="str">
        <f t="shared" ref="N75:N106" si="39">IF($M75="","",LEFT($M75,FIND(",",$M75)-1))</f>
        <v>IT Director</v>
      </c>
      <c r="O75" t="str">
        <f t="shared" ref="O75:O106" si="40">IF($M75="","",SUBSTITUTE(LEFT($M75,FIND("–",$M75)-1),N75&amp;", ",""))</f>
        <v xml:space="preserve">Evolution Recruitment Solutions </v>
      </c>
      <c r="P75" t="str">
        <f t="shared" si="32"/>
        <v>Warrington</v>
      </c>
      <c r="Q75" t="str">
        <f t="shared" si="32"/>
        <v>Cheshire</v>
      </c>
      <c r="R75" t="str">
        <f t="shared" si="32"/>
        <v>United Kingdom</v>
      </c>
      <c r="S75" t="str">
        <f t="shared" ref="S75:S106" si="41">IF($M75="","",MID($M75,FIND("–",$M75)+2,3))</f>
        <v>Sep</v>
      </c>
      <c r="T75" t="str">
        <f t="shared" ref="T75:T106" si="42">IF($M75="","",MID($M75,LEN($M75)-14,4))</f>
        <v>2004</v>
      </c>
      <c r="U75" s="1">
        <f t="shared" si="11"/>
        <v>38231</v>
      </c>
      <c r="V75" t="str">
        <f t="shared" ref="V75:V106" si="43">IF($M75="","",MID($M75,LEN($M75)-7,3))</f>
        <v>Dec</v>
      </c>
      <c r="W75" t="str">
        <f t="shared" ref="W75:W106" si="44">IF($M75="","",MID($M75,LEN($M75)-3,4))</f>
        <v>2016</v>
      </c>
      <c r="X75" s="1">
        <f t="shared" si="12"/>
        <v>42735</v>
      </c>
    </row>
    <row r="76" spans="1:24" ht="40" customHeight="1">
      <c r="A76">
        <f t="shared" si="38"/>
        <v>75</v>
      </c>
      <c r="B76" s="7" t="s">
        <v>67</v>
      </c>
      <c r="C76">
        <v>66</v>
      </c>
      <c r="D76">
        <v>62</v>
      </c>
      <c r="E76">
        <f t="shared" si="36"/>
        <v>35</v>
      </c>
      <c r="F76">
        <v>1</v>
      </c>
      <c r="G76">
        <v>1</v>
      </c>
      <c r="H76">
        <v>1</v>
      </c>
      <c r="I76">
        <v>1</v>
      </c>
      <c r="J76" t="s">
        <v>233</v>
      </c>
      <c r="K76" t="s">
        <v>7</v>
      </c>
      <c r="L76" t="s">
        <v>8</v>
      </c>
      <c r="M76" t="str">
        <f t="shared" si="37"/>
        <v>IT Director, Evolution Recruitment Solutions – Sep 2004 - Dec 2016</v>
      </c>
      <c r="N76" t="str">
        <f t="shared" si="39"/>
        <v>IT Director</v>
      </c>
      <c r="O76" t="str">
        <f t="shared" si="40"/>
        <v xml:space="preserve">Evolution Recruitment Solutions </v>
      </c>
      <c r="P76" t="str">
        <f t="shared" si="32"/>
        <v>Warrington</v>
      </c>
      <c r="Q76" t="str">
        <f t="shared" si="32"/>
        <v>Cheshire</v>
      </c>
      <c r="R76" t="str">
        <f t="shared" si="32"/>
        <v>United Kingdom</v>
      </c>
      <c r="S76" t="str">
        <f t="shared" si="41"/>
        <v>Sep</v>
      </c>
      <c r="T76" t="str">
        <f t="shared" si="42"/>
        <v>2004</v>
      </c>
      <c r="U76" s="1">
        <f t="shared" ref="U76:U107" si="45">IF($M76="","",EOMONTH(DATE(T76,MONTH(DATEVALUE(S76&amp;"1")),15),-1)+1)</f>
        <v>38231</v>
      </c>
      <c r="V76" t="str">
        <f t="shared" si="43"/>
        <v>Dec</v>
      </c>
      <c r="W76" t="str">
        <f t="shared" si="44"/>
        <v>2016</v>
      </c>
      <c r="X76" s="1">
        <f t="shared" ref="X76:X107" si="46">IF($M76="","",EOMONTH(DATE(W76,MONTH(DATEVALUE(V76&amp;"1")),15),0))</f>
        <v>42735</v>
      </c>
    </row>
    <row r="77" spans="1:24" ht="40" customHeight="1">
      <c r="A77">
        <f t="shared" si="38"/>
        <v>76</v>
      </c>
      <c r="B77" s="7" t="s">
        <v>62</v>
      </c>
      <c r="C77">
        <v>67</v>
      </c>
      <c r="D77">
        <v>62</v>
      </c>
      <c r="E77">
        <f t="shared" si="36"/>
        <v>36</v>
      </c>
      <c r="F77">
        <v>1</v>
      </c>
      <c r="G77">
        <v>1</v>
      </c>
      <c r="H77">
        <v>1</v>
      </c>
      <c r="I77">
        <v>1</v>
      </c>
      <c r="J77" t="s">
        <v>233</v>
      </c>
      <c r="K77" t="s">
        <v>11</v>
      </c>
      <c r="L77" t="s">
        <v>8</v>
      </c>
      <c r="M77" t="str">
        <f t="shared" si="37"/>
        <v>IT Director, Evolution Recruitment Solutions – Sep 2004 - Dec 2016</v>
      </c>
      <c r="N77" t="str">
        <f t="shared" si="39"/>
        <v>IT Director</v>
      </c>
      <c r="O77" t="str">
        <f t="shared" si="40"/>
        <v xml:space="preserve">Evolution Recruitment Solutions </v>
      </c>
      <c r="P77" t="str">
        <f t="shared" si="32"/>
        <v>Warrington</v>
      </c>
      <c r="Q77" t="str">
        <f t="shared" si="32"/>
        <v>Cheshire</v>
      </c>
      <c r="R77" t="str">
        <f t="shared" si="32"/>
        <v>United Kingdom</v>
      </c>
      <c r="S77" t="str">
        <f t="shared" si="41"/>
        <v>Sep</v>
      </c>
      <c r="T77" t="str">
        <f t="shared" si="42"/>
        <v>2004</v>
      </c>
      <c r="U77" s="1">
        <f t="shared" si="45"/>
        <v>38231</v>
      </c>
      <c r="V77" t="str">
        <f t="shared" si="43"/>
        <v>Dec</v>
      </c>
      <c r="W77" t="str">
        <f t="shared" si="44"/>
        <v>2016</v>
      </c>
      <c r="X77" s="1">
        <f t="shared" si="46"/>
        <v>42735</v>
      </c>
    </row>
    <row r="78" spans="1:24" ht="40" customHeight="1">
      <c r="A78">
        <f t="shared" si="38"/>
        <v>77</v>
      </c>
      <c r="B78" s="7" t="s">
        <v>297</v>
      </c>
      <c r="C78">
        <v>68</v>
      </c>
      <c r="D78">
        <v>62</v>
      </c>
      <c r="E78">
        <f t="shared" si="36"/>
        <v>36</v>
      </c>
      <c r="F78">
        <v>2</v>
      </c>
      <c r="G78">
        <v>4</v>
      </c>
      <c r="H78">
        <v>1</v>
      </c>
      <c r="I78">
        <v>4</v>
      </c>
      <c r="J78" t="s">
        <v>233</v>
      </c>
      <c r="K78" t="s">
        <v>11</v>
      </c>
      <c r="L78" t="s">
        <v>8</v>
      </c>
      <c r="M78" t="str">
        <f t="shared" si="37"/>
        <v>IT Director, Evolution Recruitment Solutions – Sep 2004 - Dec 2016</v>
      </c>
      <c r="N78" t="str">
        <f t="shared" si="39"/>
        <v>IT Director</v>
      </c>
      <c r="O78" t="str">
        <f t="shared" si="40"/>
        <v xml:space="preserve">Evolution Recruitment Solutions </v>
      </c>
      <c r="P78" t="str">
        <f t="shared" si="32"/>
        <v>Warrington</v>
      </c>
      <c r="Q78" t="str">
        <f t="shared" si="32"/>
        <v>Cheshire</v>
      </c>
      <c r="R78" t="str">
        <f t="shared" si="32"/>
        <v>United Kingdom</v>
      </c>
      <c r="S78" t="str">
        <f t="shared" si="41"/>
        <v>Sep</v>
      </c>
      <c r="T78" t="str">
        <f t="shared" si="42"/>
        <v>2004</v>
      </c>
      <c r="U78" s="1">
        <f t="shared" si="45"/>
        <v>38231</v>
      </c>
      <c r="V78" t="str">
        <f t="shared" si="43"/>
        <v>Dec</v>
      </c>
      <c r="W78" t="str">
        <f t="shared" si="44"/>
        <v>2016</v>
      </c>
      <c r="X78" s="1">
        <f t="shared" si="46"/>
        <v>42735</v>
      </c>
    </row>
    <row r="79" spans="1:24" ht="40" customHeight="1">
      <c r="A79">
        <f t="shared" si="38"/>
        <v>78</v>
      </c>
      <c r="B79" s="7" t="s">
        <v>298</v>
      </c>
      <c r="C79">
        <v>69</v>
      </c>
      <c r="D79">
        <v>62</v>
      </c>
      <c r="E79">
        <f t="shared" si="36"/>
        <v>36</v>
      </c>
      <c r="F79">
        <v>3</v>
      </c>
      <c r="G79">
        <v>6</v>
      </c>
      <c r="H79">
        <v>2</v>
      </c>
      <c r="I79">
        <v>0</v>
      </c>
      <c r="J79" t="s">
        <v>233</v>
      </c>
      <c r="K79" t="s">
        <v>11</v>
      </c>
      <c r="L79" t="s">
        <v>8</v>
      </c>
      <c r="M79" t="str">
        <f t="shared" si="37"/>
        <v>IT Director, Evolution Recruitment Solutions – Sep 2004 - Dec 2016</v>
      </c>
      <c r="N79" t="str">
        <f t="shared" si="39"/>
        <v>IT Director</v>
      </c>
      <c r="O79" t="str">
        <f t="shared" si="40"/>
        <v xml:space="preserve">Evolution Recruitment Solutions </v>
      </c>
      <c r="P79" t="str">
        <f t="shared" si="32"/>
        <v>Warrington</v>
      </c>
      <c r="Q79" t="str">
        <f t="shared" si="32"/>
        <v>Cheshire</v>
      </c>
      <c r="R79" t="str">
        <f t="shared" si="32"/>
        <v>United Kingdom</v>
      </c>
      <c r="S79" t="str">
        <f t="shared" si="41"/>
        <v>Sep</v>
      </c>
      <c r="T79" t="str">
        <f t="shared" si="42"/>
        <v>2004</v>
      </c>
      <c r="U79" s="1">
        <f t="shared" si="45"/>
        <v>38231</v>
      </c>
      <c r="V79" t="str">
        <f t="shared" si="43"/>
        <v>Dec</v>
      </c>
      <c r="W79" t="str">
        <f t="shared" si="44"/>
        <v>2016</v>
      </c>
      <c r="X79" s="1">
        <f t="shared" si="46"/>
        <v>42735</v>
      </c>
    </row>
    <row r="80" spans="1:24" ht="40" customHeight="1">
      <c r="A80">
        <f t="shared" si="38"/>
        <v>79</v>
      </c>
      <c r="B80" s="7" t="s">
        <v>299</v>
      </c>
      <c r="C80">
        <v>70</v>
      </c>
      <c r="D80">
        <v>62</v>
      </c>
      <c r="E80">
        <f t="shared" si="36"/>
        <v>36</v>
      </c>
      <c r="F80">
        <v>1</v>
      </c>
      <c r="G80">
        <v>1</v>
      </c>
      <c r="H80">
        <v>3</v>
      </c>
      <c r="I80">
        <v>0</v>
      </c>
      <c r="J80" t="s">
        <v>233</v>
      </c>
      <c r="K80" t="s">
        <v>11</v>
      </c>
      <c r="L80" t="s">
        <v>8</v>
      </c>
      <c r="M80" t="str">
        <f t="shared" si="37"/>
        <v>IT Director, Evolution Recruitment Solutions – Sep 2004 - Dec 2016</v>
      </c>
      <c r="N80" t="str">
        <f t="shared" si="39"/>
        <v>IT Director</v>
      </c>
      <c r="O80" t="str">
        <f t="shared" si="40"/>
        <v xml:space="preserve">Evolution Recruitment Solutions </v>
      </c>
      <c r="P80" t="str">
        <f t="shared" si="32"/>
        <v>Warrington</v>
      </c>
      <c r="Q80" t="str">
        <f t="shared" si="32"/>
        <v>Cheshire</v>
      </c>
      <c r="R80" t="str">
        <f t="shared" si="32"/>
        <v>United Kingdom</v>
      </c>
      <c r="S80" t="str">
        <f t="shared" si="41"/>
        <v>Sep</v>
      </c>
      <c r="T80" t="str">
        <f t="shared" si="42"/>
        <v>2004</v>
      </c>
      <c r="U80" s="1">
        <f t="shared" si="45"/>
        <v>38231</v>
      </c>
      <c r="V80" t="str">
        <f t="shared" si="43"/>
        <v>Dec</v>
      </c>
      <c r="W80" t="str">
        <f t="shared" si="44"/>
        <v>2016</v>
      </c>
      <c r="X80" s="1">
        <f t="shared" si="46"/>
        <v>42735</v>
      </c>
    </row>
    <row r="81" spans="1:24" ht="40" customHeight="1">
      <c r="A81">
        <f t="shared" si="38"/>
        <v>80</v>
      </c>
      <c r="B81" s="7" t="s">
        <v>300</v>
      </c>
      <c r="C81">
        <v>71</v>
      </c>
      <c r="D81">
        <v>62</v>
      </c>
      <c r="E81">
        <f t="shared" si="36"/>
        <v>36</v>
      </c>
      <c r="F81">
        <v>4</v>
      </c>
      <c r="G81">
        <v>3</v>
      </c>
      <c r="H81">
        <v>4</v>
      </c>
      <c r="I81">
        <v>3</v>
      </c>
      <c r="J81" t="s">
        <v>233</v>
      </c>
      <c r="K81" t="s">
        <v>11</v>
      </c>
      <c r="L81" t="s">
        <v>8</v>
      </c>
      <c r="M81" t="str">
        <f t="shared" si="37"/>
        <v>IT Director, Evolution Recruitment Solutions – Sep 2004 - Dec 2016</v>
      </c>
      <c r="N81" t="str">
        <f t="shared" si="39"/>
        <v>IT Director</v>
      </c>
      <c r="O81" t="str">
        <f t="shared" si="40"/>
        <v xml:space="preserve">Evolution Recruitment Solutions </v>
      </c>
      <c r="P81" t="str">
        <f t="shared" si="32"/>
        <v>Warrington</v>
      </c>
      <c r="Q81" t="str">
        <f t="shared" si="32"/>
        <v>Cheshire</v>
      </c>
      <c r="R81" t="str">
        <f t="shared" si="32"/>
        <v>United Kingdom</v>
      </c>
      <c r="S81" t="str">
        <f t="shared" si="41"/>
        <v>Sep</v>
      </c>
      <c r="T81" t="str">
        <f t="shared" si="42"/>
        <v>2004</v>
      </c>
      <c r="U81" s="1">
        <f t="shared" si="45"/>
        <v>38231</v>
      </c>
      <c r="V81" t="str">
        <f t="shared" si="43"/>
        <v>Dec</v>
      </c>
      <c r="W81" t="str">
        <f t="shared" si="44"/>
        <v>2016</v>
      </c>
      <c r="X81" s="1">
        <f t="shared" si="46"/>
        <v>42735</v>
      </c>
    </row>
    <row r="82" spans="1:24" ht="40" customHeight="1">
      <c r="A82">
        <f t="shared" si="38"/>
        <v>81</v>
      </c>
      <c r="B82" s="7" t="s">
        <v>301</v>
      </c>
      <c r="C82">
        <v>72</v>
      </c>
      <c r="D82">
        <v>62</v>
      </c>
      <c r="E82">
        <f t="shared" si="36"/>
        <v>36</v>
      </c>
      <c r="F82">
        <v>6</v>
      </c>
      <c r="G82">
        <v>2</v>
      </c>
      <c r="H82">
        <v>6</v>
      </c>
      <c r="I82">
        <v>2</v>
      </c>
      <c r="J82" t="s">
        <v>233</v>
      </c>
      <c r="K82" t="s">
        <v>11</v>
      </c>
      <c r="L82" t="s">
        <v>8</v>
      </c>
      <c r="M82" t="str">
        <f t="shared" si="37"/>
        <v>IT Director, Evolution Recruitment Solutions – Sep 2004 - Dec 2016</v>
      </c>
      <c r="N82" t="str">
        <f t="shared" si="39"/>
        <v>IT Director</v>
      </c>
      <c r="O82" t="str">
        <f t="shared" si="40"/>
        <v xml:space="preserve">Evolution Recruitment Solutions </v>
      </c>
      <c r="P82" t="str">
        <f t="shared" ref="P82:R101" si="47">IF($M82="","",VLOOKUP($O82,tblOrganisation,COLUMN()-14,FALSE))</f>
        <v>Warrington</v>
      </c>
      <c r="Q82" t="str">
        <f t="shared" si="47"/>
        <v>Cheshire</v>
      </c>
      <c r="R82" t="str">
        <f t="shared" si="47"/>
        <v>United Kingdom</v>
      </c>
      <c r="S82" t="str">
        <f t="shared" si="41"/>
        <v>Sep</v>
      </c>
      <c r="T82" t="str">
        <f t="shared" si="42"/>
        <v>2004</v>
      </c>
      <c r="U82" s="1">
        <f t="shared" si="45"/>
        <v>38231</v>
      </c>
      <c r="V82" t="str">
        <f t="shared" si="43"/>
        <v>Dec</v>
      </c>
      <c r="W82" t="str">
        <f t="shared" si="44"/>
        <v>2016</v>
      </c>
      <c r="X82" s="1">
        <f t="shared" si="46"/>
        <v>42735</v>
      </c>
    </row>
    <row r="83" spans="1:24" ht="40" customHeight="1">
      <c r="A83">
        <f t="shared" si="38"/>
        <v>82</v>
      </c>
      <c r="B83" s="7" t="s">
        <v>302</v>
      </c>
      <c r="C83">
        <v>73</v>
      </c>
      <c r="D83">
        <v>62</v>
      </c>
      <c r="E83">
        <f t="shared" si="36"/>
        <v>36</v>
      </c>
      <c r="F83">
        <v>5</v>
      </c>
      <c r="G83">
        <v>5</v>
      </c>
      <c r="H83">
        <v>5</v>
      </c>
      <c r="I83">
        <v>0</v>
      </c>
      <c r="J83" t="s">
        <v>233</v>
      </c>
      <c r="K83" t="s">
        <v>11</v>
      </c>
      <c r="L83" t="s">
        <v>8</v>
      </c>
      <c r="M83" t="str">
        <f t="shared" si="37"/>
        <v>IT Director, Evolution Recruitment Solutions – Sep 2004 - Dec 2016</v>
      </c>
      <c r="N83" t="str">
        <f t="shared" si="39"/>
        <v>IT Director</v>
      </c>
      <c r="O83" t="str">
        <f t="shared" si="40"/>
        <v xml:space="preserve">Evolution Recruitment Solutions </v>
      </c>
      <c r="P83" t="str">
        <f t="shared" si="47"/>
        <v>Warrington</v>
      </c>
      <c r="Q83" t="str">
        <f t="shared" si="47"/>
        <v>Cheshire</v>
      </c>
      <c r="R83" t="str">
        <f t="shared" si="47"/>
        <v>United Kingdom</v>
      </c>
      <c r="S83" t="str">
        <f t="shared" si="41"/>
        <v>Sep</v>
      </c>
      <c r="T83" t="str">
        <f t="shared" si="42"/>
        <v>2004</v>
      </c>
      <c r="U83" s="1">
        <f t="shared" si="45"/>
        <v>38231</v>
      </c>
      <c r="V83" t="str">
        <f t="shared" si="43"/>
        <v>Dec</v>
      </c>
      <c r="W83" t="str">
        <f t="shared" si="44"/>
        <v>2016</v>
      </c>
      <c r="X83" s="1">
        <f t="shared" si="46"/>
        <v>42735</v>
      </c>
    </row>
    <row r="84" spans="1:24" ht="40" hidden="1" customHeight="1">
      <c r="A84">
        <f t="shared" si="38"/>
        <v>83</v>
      </c>
      <c r="B84" s="7" t="s">
        <v>68</v>
      </c>
      <c r="C84">
        <v>75</v>
      </c>
      <c r="D84">
        <v>62</v>
      </c>
      <c r="E84">
        <f t="shared" si="36"/>
        <v>37</v>
      </c>
      <c r="F84">
        <v>0</v>
      </c>
      <c r="G84">
        <v>0</v>
      </c>
      <c r="H84">
        <v>0</v>
      </c>
      <c r="I84">
        <v>0</v>
      </c>
      <c r="J84" t="s">
        <v>233</v>
      </c>
      <c r="K84" t="s">
        <v>13</v>
      </c>
      <c r="L84" t="s">
        <v>8</v>
      </c>
      <c r="M84" t="str">
        <f t="shared" si="37"/>
        <v>IT Director, Evolution Recruitment Solutions – Sep 2004 - Dec 2016</v>
      </c>
      <c r="N84" t="str">
        <f t="shared" si="39"/>
        <v>IT Director</v>
      </c>
      <c r="O84" t="str">
        <f t="shared" si="40"/>
        <v xml:space="preserve">Evolution Recruitment Solutions </v>
      </c>
      <c r="P84" t="str">
        <f t="shared" si="47"/>
        <v>Warrington</v>
      </c>
      <c r="Q84" t="str">
        <f t="shared" si="47"/>
        <v>Cheshire</v>
      </c>
      <c r="R84" t="str">
        <f t="shared" si="47"/>
        <v>United Kingdom</v>
      </c>
      <c r="S84" t="str">
        <f t="shared" si="41"/>
        <v>Sep</v>
      </c>
      <c r="T84" t="str">
        <f t="shared" si="42"/>
        <v>2004</v>
      </c>
      <c r="U84" s="1">
        <f t="shared" si="45"/>
        <v>38231</v>
      </c>
      <c r="V84" t="str">
        <f t="shared" si="43"/>
        <v>Dec</v>
      </c>
      <c r="W84" t="str">
        <f t="shared" si="44"/>
        <v>2016</v>
      </c>
      <c r="X84" s="1">
        <f t="shared" si="46"/>
        <v>42735</v>
      </c>
    </row>
    <row r="85" spans="1:24" ht="40" customHeight="1">
      <c r="A85">
        <f t="shared" si="38"/>
        <v>84</v>
      </c>
      <c r="B85" s="7" t="s">
        <v>242</v>
      </c>
      <c r="C85">
        <v>76</v>
      </c>
      <c r="D85">
        <v>62</v>
      </c>
      <c r="E85">
        <f t="shared" si="36"/>
        <v>38</v>
      </c>
      <c r="F85">
        <v>1</v>
      </c>
      <c r="G85">
        <v>1</v>
      </c>
      <c r="H85">
        <v>1</v>
      </c>
      <c r="I85">
        <v>1</v>
      </c>
      <c r="J85" t="s">
        <v>233</v>
      </c>
      <c r="K85" t="s">
        <v>14</v>
      </c>
      <c r="L85" t="s">
        <v>8</v>
      </c>
      <c r="M85" t="str">
        <f t="shared" si="37"/>
        <v>IT Director, Evolution Recruitment Solutions – Sep 2004 - Dec 2016</v>
      </c>
      <c r="N85" t="str">
        <f t="shared" si="39"/>
        <v>IT Director</v>
      </c>
      <c r="O85" t="str">
        <f t="shared" si="40"/>
        <v xml:space="preserve">Evolution Recruitment Solutions </v>
      </c>
      <c r="P85" t="str">
        <f t="shared" si="47"/>
        <v>Warrington</v>
      </c>
      <c r="Q85" t="str">
        <f t="shared" si="47"/>
        <v>Cheshire</v>
      </c>
      <c r="R85" t="str">
        <f t="shared" si="47"/>
        <v>United Kingdom</v>
      </c>
      <c r="S85" t="str">
        <f t="shared" si="41"/>
        <v>Sep</v>
      </c>
      <c r="T85" t="str">
        <f t="shared" si="42"/>
        <v>2004</v>
      </c>
      <c r="U85" s="1">
        <f t="shared" si="45"/>
        <v>38231</v>
      </c>
      <c r="V85" t="str">
        <f t="shared" si="43"/>
        <v>Dec</v>
      </c>
      <c r="W85" t="str">
        <f t="shared" si="44"/>
        <v>2016</v>
      </c>
      <c r="X85" s="1">
        <f t="shared" si="46"/>
        <v>42735</v>
      </c>
    </row>
    <row r="86" spans="1:24" ht="40" customHeight="1">
      <c r="A86">
        <f t="shared" si="38"/>
        <v>85</v>
      </c>
      <c r="B86" s="7" t="s">
        <v>169</v>
      </c>
      <c r="C86">
        <v>77</v>
      </c>
      <c r="D86">
        <v>32</v>
      </c>
      <c r="E86">
        <f t="shared" si="36"/>
        <v>39</v>
      </c>
      <c r="F86">
        <v>1</v>
      </c>
      <c r="G86">
        <v>1</v>
      </c>
      <c r="H86">
        <v>1</v>
      </c>
      <c r="I86">
        <v>1</v>
      </c>
      <c r="J86" t="s">
        <v>233</v>
      </c>
      <c r="K86" t="s">
        <v>10</v>
      </c>
      <c r="L86" t="s">
        <v>8</v>
      </c>
      <c r="M86" t="str">
        <f t="shared" si="37"/>
        <v>IT Director, Evolution Recruitment Solutions – Sep 2004 - Dec 2016</v>
      </c>
      <c r="N86" t="str">
        <f t="shared" si="39"/>
        <v>IT Director</v>
      </c>
      <c r="O86" t="str">
        <f t="shared" si="40"/>
        <v xml:space="preserve">Evolution Recruitment Solutions </v>
      </c>
      <c r="P86" t="str">
        <f t="shared" si="47"/>
        <v>Warrington</v>
      </c>
      <c r="Q86" t="str">
        <f t="shared" si="47"/>
        <v>Cheshire</v>
      </c>
      <c r="R86" t="str">
        <f t="shared" si="47"/>
        <v>United Kingdom</v>
      </c>
      <c r="S86" t="str">
        <f t="shared" si="41"/>
        <v>Sep</v>
      </c>
      <c r="T86" t="str">
        <f t="shared" si="42"/>
        <v>2004</v>
      </c>
      <c r="U86" s="1">
        <f t="shared" si="45"/>
        <v>38231</v>
      </c>
      <c r="V86" t="str">
        <f t="shared" si="43"/>
        <v>Dec</v>
      </c>
      <c r="W86" t="str">
        <f t="shared" si="44"/>
        <v>2016</v>
      </c>
      <c r="X86" s="1">
        <f t="shared" si="46"/>
        <v>42735</v>
      </c>
    </row>
    <row r="87" spans="1:24" ht="40" customHeight="1">
      <c r="A87">
        <f t="shared" si="38"/>
        <v>86</v>
      </c>
      <c r="B87" s="7" t="s">
        <v>69</v>
      </c>
      <c r="C87">
        <v>78</v>
      </c>
      <c r="D87">
        <v>77</v>
      </c>
      <c r="E87">
        <f t="shared" si="36"/>
        <v>40</v>
      </c>
      <c r="F87">
        <v>1</v>
      </c>
      <c r="G87">
        <v>1</v>
      </c>
      <c r="H87">
        <v>1</v>
      </c>
      <c r="I87">
        <v>1</v>
      </c>
      <c r="J87" t="s">
        <v>233</v>
      </c>
      <c r="K87" t="s">
        <v>7</v>
      </c>
      <c r="L87" t="s">
        <v>8</v>
      </c>
      <c r="M87" t="str">
        <f t="shared" si="37"/>
        <v>IT Director, Evolution Recruitment Solutions – Sep 2004 - Dec 2016</v>
      </c>
      <c r="N87" t="str">
        <f t="shared" si="39"/>
        <v>IT Director</v>
      </c>
      <c r="O87" t="str">
        <f t="shared" si="40"/>
        <v xml:space="preserve">Evolution Recruitment Solutions </v>
      </c>
      <c r="P87" t="str">
        <f t="shared" si="47"/>
        <v>Warrington</v>
      </c>
      <c r="Q87" t="str">
        <f t="shared" si="47"/>
        <v>Cheshire</v>
      </c>
      <c r="R87" t="str">
        <f t="shared" si="47"/>
        <v>United Kingdom</v>
      </c>
      <c r="S87" t="str">
        <f t="shared" si="41"/>
        <v>Sep</v>
      </c>
      <c r="T87" t="str">
        <f t="shared" si="42"/>
        <v>2004</v>
      </c>
      <c r="U87" s="1">
        <f t="shared" si="45"/>
        <v>38231</v>
      </c>
      <c r="V87" t="str">
        <f t="shared" si="43"/>
        <v>Dec</v>
      </c>
      <c r="W87" t="str">
        <f t="shared" si="44"/>
        <v>2016</v>
      </c>
      <c r="X87" s="1">
        <f t="shared" si="46"/>
        <v>42735</v>
      </c>
    </row>
    <row r="88" spans="1:24" ht="40" customHeight="1">
      <c r="A88">
        <f t="shared" si="38"/>
        <v>87</v>
      </c>
      <c r="B88" s="7" t="s">
        <v>303</v>
      </c>
      <c r="C88">
        <v>79</v>
      </c>
      <c r="D88">
        <v>77</v>
      </c>
      <c r="E88">
        <f t="shared" si="36"/>
        <v>41</v>
      </c>
      <c r="F88">
        <v>5</v>
      </c>
      <c r="G88">
        <v>1</v>
      </c>
      <c r="H88">
        <v>5</v>
      </c>
      <c r="I88">
        <v>1</v>
      </c>
      <c r="J88" t="s">
        <v>233</v>
      </c>
      <c r="K88" t="s">
        <v>11</v>
      </c>
      <c r="L88" t="s">
        <v>8</v>
      </c>
      <c r="M88" t="str">
        <f t="shared" si="37"/>
        <v>IT Director, Evolution Recruitment Solutions – Sep 2004 - Dec 2016</v>
      </c>
      <c r="N88" t="str">
        <f t="shared" si="39"/>
        <v>IT Director</v>
      </c>
      <c r="O88" t="str">
        <f t="shared" si="40"/>
        <v xml:space="preserve">Evolution Recruitment Solutions </v>
      </c>
      <c r="P88" t="str">
        <f t="shared" si="47"/>
        <v>Warrington</v>
      </c>
      <c r="Q88" t="str">
        <f t="shared" si="47"/>
        <v>Cheshire</v>
      </c>
      <c r="R88" t="str">
        <f t="shared" si="47"/>
        <v>United Kingdom</v>
      </c>
      <c r="S88" t="str">
        <f t="shared" si="41"/>
        <v>Sep</v>
      </c>
      <c r="T88" t="str">
        <f t="shared" si="42"/>
        <v>2004</v>
      </c>
      <c r="U88" s="1">
        <f t="shared" si="45"/>
        <v>38231</v>
      </c>
      <c r="V88" t="str">
        <f t="shared" si="43"/>
        <v>Dec</v>
      </c>
      <c r="W88" t="str">
        <f t="shared" si="44"/>
        <v>2016</v>
      </c>
      <c r="X88" s="1">
        <f t="shared" si="46"/>
        <v>42735</v>
      </c>
    </row>
    <row r="89" spans="1:24" ht="40" customHeight="1">
      <c r="A89">
        <f t="shared" si="38"/>
        <v>88</v>
      </c>
      <c r="B89" s="7" t="s">
        <v>304</v>
      </c>
      <c r="C89">
        <v>80</v>
      </c>
      <c r="D89">
        <v>77</v>
      </c>
      <c r="E89">
        <f t="shared" si="36"/>
        <v>41</v>
      </c>
      <c r="F89">
        <v>4</v>
      </c>
      <c r="G89">
        <v>2</v>
      </c>
      <c r="H89">
        <v>1</v>
      </c>
      <c r="I89">
        <v>2</v>
      </c>
      <c r="J89" t="s">
        <v>233</v>
      </c>
      <c r="K89" t="s">
        <v>11</v>
      </c>
      <c r="L89" t="s">
        <v>8</v>
      </c>
      <c r="M89" t="str">
        <f t="shared" si="37"/>
        <v>IT Director, Evolution Recruitment Solutions – Sep 2004 - Dec 2016</v>
      </c>
      <c r="N89" t="str">
        <f t="shared" si="39"/>
        <v>IT Director</v>
      </c>
      <c r="O89" t="str">
        <f t="shared" si="40"/>
        <v xml:space="preserve">Evolution Recruitment Solutions </v>
      </c>
      <c r="P89" t="str">
        <f t="shared" si="47"/>
        <v>Warrington</v>
      </c>
      <c r="Q89" t="str">
        <f t="shared" si="47"/>
        <v>Cheshire</v>
      </c>
      <c r="R89" t="str">
        <f t="shared" si="47"/>
        <v>United Kingdom</v>
      </c>
      <c r="S89" t="str">
        <f t="shared" si="41"/>
        <v>Sep</v>
      </c>
      <c r="T89" t="str">
        <f t="shared" si="42"/>
        <v>2004</v>
      </c>
      <c r="U89" s="1">
        <f t="shared" si="45"/>
        <v>38231</v>
      </c>
      <c r="V89" t="str">
        <f t="shared" si="43"/>
        <v>Dec</v>
      </c>
      <c r="W89" t="str">
        <f t="shared" si="44"/>
        <v>2016</v>
      </c>
      <c r="X89" s="1">
        <f t="shared" si="46"/>
        <v>42735</v>
      </c>
    </row>
    <row r="90" spans="1:24" ht="40" customHeight="1">
      <c r="A90">
        <f t="shared" si="38"/>
        <v>89</v>
      </c>
      <c r="B90" s="7" t="s">
        <v>305</v>
      </c>
      <c r="C90">
        <v>81</v>
      </c>
      <c r="D90">
        <v>77</v>
      </c>
      <c r="E90">
        <f t="shared" si="36"/>
        <v>41</v>
      </c>
      <c r="F90">
        <v>1</v>
      </c>
      <c r="G90">
        <v>5</v>
      </c>
      <c r="H90">
        <v>2</v>
      </c>
      <c r="I90">
        <v>0</v>
      </c>
      <c r="J90" t="s">
        <v>233</v>
      </c>
      <c r="K90" t="s">
        <v>11</v>
      </c>
      <c r="L90" t="s">
        <v>8</v>
      </c>
      <c r="M90" t="str">
        <f t="shared" si="37"/>
        <v>IT Director, Evolution Recruitment Solutions – Sep 2004 - Dec 2016</v>
      </c>
      <c r="N90" t="str">
        <f t="shared" si="39"/>
        <v>IT Director</v>
      </c>
      <c r="O90" t="str">
        <f t="shared" si="40"/>
        <v xml:space="preserve">Evolution Recruitment Solutions </v>
      </c>
      <c r="P90" t="str">
        <f t="shared" si="47"/>
        <v>Warrington</v>
      </c>
      <c r="Q90" t="str">
        <f t="shared" si="47"/>
        <v>Cheshire</v>
      </c>
      <c r="R90" t="str">
        <f t="shared" si="47"/>
        <v>United Kingdom</v>
      </c>
      <c r="S90" t="str">
        <f t="shared" si="41"/>
        <v>Sep</v>
      </c>
      <c r="T90" t="str">
        <f t="shared" si="42"/>
        <v>2004</v>
      </c>
      <c r="U90" s="1">
        <f t="shared" si="45"/>
        <v>38231</v>
      </c>
      <c r="V90" t="str">
        <f t="shared" si="43"/>
        <v>Dec</v>
      </c>
      <c r="W90" t="str">
        <f t="shared" si="44"/>
        <v>2016</v>
      </c>
      <c r="X90" s="1">
        <f t="shared" si="46"/>
        <v>42735</v>
      </c>
    </row>
    <row r="91" spans="1:24" ht="40" customHeight="1">
      <c r="A91">
        <f t="shared" si="38"/>
        <v>90</v>
      </c>
      <c r="B91" s="7" t="s">
        <v>306</v>
      </c>
      <c r="C91">
        <v>82</v>
      </c>
      <c r="D91">
        <v>77</v>
      </c>
      <c r="E91">
        <f t="shared" si="36"/>
        <v>41</v>
      </c>
      <c r="F91">
        <v>2</v>
      </c>
      <c r="G91">
        <v>4</v>
      </c>
      <c r="H91">
        <v>3</v>
      </c>
      <c r="I91">
        <v>0</v>
      </c>
      <c r="J91" t="s">
        <v>233</v>
      </c>
      <c r="K91" t="s">
        <v>11</v>
      </c>
      <c r="L91" t="s">
        <v>8</v>
      </c>
      <c r="M91" t="str">
        <f t="shared" si="37"/>
        <v>IT Director, Evolution Recruitment Solutions – Sep 2004 - Dec 2016</v>
      </c>
      <c r="N91" t="str">
        <f t="shared" si="39"/>
        <v>IT Director</v>
      </c>
      <c r="O91" t="str">
        <f t="shared" si="40"/>
        <v xml:space="preserve">Evolution Recruitment Solutions </v>
      </c>
      <c r="P91" t="str">
        <f t="shared" si="47"/>
        <v>Warrington</v>
      </c>
      <c r="Q91" t="str">
        <f t="shared" si="47"/>
        <v>Cheshire</v>
      </c>
      <c r="R91" t="str">
        <f t="shared" si="47"/>
        <v>United Kingdom</v>
      </c>
      <c r="S91" t="str">
        <f t="shared" si="41"/>
        <v>Sep</v>
      </c>
      <c r="T91" t="str">
        <f t="shared" si="42"/>
        <v>2004</v>
      </c>
      <c r="U91" s="1">
        <f t="shared" si="45"/>
        <v>38231</v>
      </c>
      <c r="V91" t="str">
        <f t="shared" si="43"/>
        <v>Dec</v>
      </c>
      <c r="W91" t="str">
        <f t="shared" si="44"/>
        <v>2016</v>
      </c>
      <c r="X91" s="1">
        <f t="shared" si="46"/>
        <v>42735</v>
      </c>
    </row>
    <row r="92" spans="1:24" ht="40" customHeight="1">
      <c r="A92">
        <f t="shared" si="38"/>
        <v>91</v>
      </c>
      <c r="B92" s="7" t="s">
        <v>307</v>
      </c>
      <c r="C92">
        <v>83</v>
      </c>
      <c r="D92">
        <v>77</v>
      </c>
      <c r="E92">
        <f t="shared" si="36"/>
        <v>41</v>
      </c>
      <c r="F92">
        <v>3</v>
      </c>
      <c r="G92">
        <v>4</v>
      </c>
      <c r="H92">
        <v>4</v>
      </c>
      <c r="I92">
        <v>0</v>
      </c>
      <c r="J92" t="s">
        <v>233</v>
      </c>
      <c r="K92" t="s">
        <v>11</v>
      </c>
      <c r="L92" t="s">
        <v>8</v>
      </c>
      <c r="M92" t="str">
        <f t="shared" si="37"/>
        <v>IT Director, Evolution Recruitment Solutions – Sep 2004 - Dec 2016</v>
      </c>
      <c r="N92" t="str">
        <f t="shared" si="39"/>
        <v>IT Director</v>
      </c>
      <c r="O92" t="str">
        <f t="shared" si="40"/>
        <v xml:space="preserve">Evolution Recruitment Solutions </v>
      </c>
      <c r="P92" t="str">
        <f t="shared" si="47"/>
        <v>Warrington</v>
      </c>
      <c r="Q92" t="str">
        <f t="shared" si="47"/>
        <v>Cheshire</v>
      </c>
      <c r="R92" t="str">
        <f t="shared" si="47"/>
        <v>United Kingdom</v>
      </c>
      <c r="S92" t="str">
        <f t="shared" si="41"/>
        <v>Sep</v>
      </c>
      <c r="T92" t="str">
        <f t="shared" si="42"/>
        <v>2004</v>
      </c>
      <c r="U92" s="1">
        <f t="shared" si="45"/>
        <v>38231</v>
      </c>
      <c r="V92" t="str">
        <f t="shared" si="43"/>
        <v>Dec</v>
      </c>
      <c r="W92" t="str">
        <f t="shared" si="44"/>
        <v>2016</v>
      </c>
      <c r="X92" s="1">
        <f t="shared" si="46"/>
        <v>42735</v>
      </c>
    </row>
    <row r="93" spans="1:24" ht="40" hidden="1" customHeight="1">
      <c r="A93">
        <f t="shared" si="38"/>
        <v>92</v>
      </c>
      <c r="B93" s="7" t="s">
        <v>70</v>
      </c>
      <c r="C93">
        <v>84</v>
      </c>
      <c r="D93">
        <v>77</v>
      </c>
      <c r="E93">
        <f t="shared" si="36"/>
        <v>42</v>
      </c>
      <c r="F93">
        <v>0</v>
      </c>
      <c r="G93">
        <v>0</v>
      </c>
      <c r="H93">
        <v>0</v>
      </c>
      <c r="I93">
        <v>0</v>
      </c>
      <c r="J93" t="s">
        <v>233</v>
      </c>
      <c r="K93" t="s">
        <v>13</v>
      </c>
      <c r="L93" t="s">
        <v>8</v>
      </c>
      <c r="M93" t="str">
        <f t="shared" si="37"/>
        <v>IT Director, Evolution Recruitment Solutions – Sep 2004 - Dec 2016</v>
      </c>
      <c r="N93" t="str">
        <f t="shared" si="39"/>
        <v>IT Director</v>
      </c>
      <c r="O93" t="str">
        <f t="shared" si="40"/>
        <v xml:space="preserve">Evolution Recruitment Solutions </v>
      </c>
      <c r="P93" t="str">
        <f t="shared" si="47"/>
        <v>Warrington</v>
      </c>
      <c r="Q93" t="str">
        <f t="shared" si="47"/>
        <v>Cheshire</v>
      </c>
      <c r="R93" t="str">
        <f t="shared" si="47"/>
        <v>United Kingdom</v>
      </c>
      <c r="S93" t="str">
        <f t="shared" si="41"/>
        <v>Sep</v>
      </c>
      <c r="T93" t="str">
        <f t="shared" si="42"/>
        <v>2004</v>
      </c>
      <c r="U93" s="1">
        <f t="shared" si="45"/>
        <v>38231</v>
      </c>
      <c r="V93" t="str">
        <f t="shared" si="43"/>
        <v>Dec</v>
      </c>
      <c r="W93" t="str">
        <f t="shared" si="44"/>
        <v>2016</v>
      </c>
      <c r="X93" s="1">
        <f t="shared" si="46"/>
        <v>42735</v>
      </c>
    </row>
    <row r="94" spans="1:24" ht="40" customHeight="1">
      <c r="A94">
        <f t="shared" si="38"/>
        <v>93</v>
      </c>
      <c r="B94" s="7" t="s">
        <v>243</v>
      </c>
      <c r="C94">
        <v>85</v>
      </c>
      <c r="D94">
        <v>77</v>
      </c>
      <c r="E94">
        <f t="shared" si="36"/>
        <v>43</v>
      </c>
      <c r="F94">
        <v>1</v>
      </c>
      <c r="G94">
        <v>1</v>
      </c>
      <c r="H94">
        <v>1</v>
      </c>
      <c r="I94">
        <v>1</v>
      </c>
      <c r="J94" t="s">
        <v>233</v>
      </c>
      <c r="K94" t="s">
        <v>14</v>
      </c>
      <c r="L94" t="s">
        <v>8</v>
      </c>
      <c r="M94" t="str">
        <f t="shared" si="37"/>
        <v>IT Director, Evolution Recruitment Solutions – Sep 2004 - Dec 2016</v>
      </c>
      <c r="N94" t="str">
        <f t="shared" si="39"/>
        <v>IT Director</v>
      </c>
      <c r="O94" t="str">
        <f t="shared" si="40"/>
        <v xml:space="preserve">Evolution Recruitment Solutions </v>
      </c>
      <c r="P94" t="str">
        <f t="shared" si="47"/>
        <v>Warrington</v>
      </c>
      <c r="Q94" t="str">
        <f t="shared" si="47"/>
        <v>Cheshire</v>
      </c>
      <c r="R94" t="str">
        <f t="shared" si="47"/>
        <v>United Kingdom</v>
      </c>
      <c r="S94" t="str">
        <f t="shared" si="41"/>
        <v>Sep</v>
      </c>
      <c r="T94" t="str">
        <f t="shared" si="42"/>
        <v>2004</v>
      </c>
      <c r="U94" s="1">
        <f t="shared" si="45"/>
        <v>38231</v>
      </c>
      <c r="V94" t="str">
        <f t="shared" si="43"/>
        <v>Dec</v>
      </c>
      <c r="W94" t="str">
        <f t="shared" si="44"/>
        <v>2016</v>
      </c>
      <c r="X94" s="1">
        <f t="shared" si="46"/>
        <v>42735</v>
      </c>
    </row>
    <row r="95" spans="1:24" ht="40" customHeight="1">
      <c r="A95">
        <f t="shared" si="38"/>
        <v>94</v>
      </c>
      <c r="B95" s="7" t="s">
        <v>172</v>
      </c>
      <c r="C95">
        <v>86</v>
      </c>
      <c r="D95">
        <v>9</v>
      </c>
      <c r="E95">
        <f t="shared" si="36"/>
        <v>44</v>
      </c>
      <c r="F95">
        <v>1</v>
      </c>
      <c r="G95">
        <v>1</v>
      </c>
      <c r="H95">
        <v>1</v>
      </c>
      <c r="I95">
        <v>1</v>
      </c>
      <c r="J95" t="s">
        <v>233</v>
      </c>
      <c r="K95" t="s">
        <v>9</v>
      </c>
      <c r="L95" t="s">
        <v>8</v>
      </c>
      <c r="M95" t="str">
        <f t="shared" si="37"/>
        <v>Senior Data Manager, LBM – Aug 2002 - Oct 2003</v>
      </c>
      <c r="N95" t="str">
        <f t="shared" si="39"/>
        <v>Senior Data Manager</v>
      </c>
      <c r="O95" t="str">
        <f t="shared" si="40"/>
        <v xml:space="preserve">LBM </v>
      </c>
      <c r="P95" t="str">
        <f t="shared" si="47"/>
        <v>Altrincham</v>
      </c>
      <c r="Q95" t="str">
        <f t="shared" si="47"/>
        <v>Cheshire</v>
      </c>
      <c r="R95" t="str">
        <f t="shared" si="47"/>
        <v>United Kingdom</v>
      </c>
      <c r="S95" t="str">
        <f t="shared" si="41"/>
        <v>Aug</v>
      </c>
      <c r="T95" t="str">
        <f t="shared" si="42"/>
        <v>2002</v>
      </c>
      <c r="U95" s="1">
        <f t="shared" si="45"/>
        <v>37469</v>
      </c>
      <c r="V95" t="str">
        <f t="shared" si="43"/>
        <v>Oct</v>
      </c>
      <c r="W95" t="str">
        <f t="shared" si="44"/>
        <v>2003</v>
      </c>
      <c r="X95" s="1">
        <f t="shared" si="46"/>
        <v>37925</v>
      </c>
    </row>
    <row r="96" spans="1:24" ht="40" customHeight="1">
      <c r="A96">
        <f t="shared" si="38"/>
        <v>95</v>
      </c>
      <c r="B96" s="7" t="s">
        <v>71</v>
      </c>
      <c r="C96">
        <v>87</v>
      </c>
      <c r="D96">
        <v>86</v>
      </c>
      <c r="E96">
        <f t="shared" si="36"/>
        <v>45</v>
      </c>
      <c r="F96">
        <v>1</v>
      </c>
      <c r="G96">
        <v>1</v>
      </c>
      <c r="H96">
        <v>1</v>
      </c>
      <c r="I96">
        <v>1</v>
      </c>
      <c r="J96" t="s">
        <v>233</v>
      </c>
      <c r="K96" t="s">
        <v>7</v>
      </c>
      <c r="L96" t="s">
        <v>8</v>
      </c>
      <c r="M96" t="str">
        <f t="shared" si="37"/>
        <v>Senior Data Manager, LBM – Aug 2002 - Oct 2003</v>
      </c>
      <c r="N96" t="str">
        <f t="shared" si="39"/>
        <v>Senior Data Manager</v>
      </c>
      <c r="O96" t="str">
        <f t="shared" si="40"/>
        <v xml:space="preserve">LBM </v>
      </c>
      <c r="P96" t="str">
        <f t="shared" si="47"/>
        <v>Altrincham</v>
      </c>
      <c r="Q96" t="str">
        <f t="shared" si="47"/>
        <v>Cheshire</v>
      </c>
      <c r="R96" t="str">
        <f t="shared" si="47"/>
        <v>United Kingdom</v>
      </c>
      <c r="S96" t="str">
        <f t="shared" si="41"/>
        <v>Aug</v>
      </c>
      <c r="T96" t="str">
        <f t="shared" si="42"/>
        <v>2002</v>
      </c>
      <c r="U96" s="1">
        <f t="shared" si="45"/>
        <v>37469</v>
      </c>
      <c r="V96" t="str">
        <f t="shared" si="43"/>
        <v>Oct</v>
      </c>
      <c r="W96" t="str">
        <f t="shared" si="44"/>
        <v>2003</v>
      </c>
      <c r="X96" s="1">
        <f t="shared" si="46"/>
        <v>37925</v>
      </c>
    </row>
    <row r="97" spans="1:24" ht="40" hidden="1" customHeight="1">
      <c r="A97">
        <f t="shared" si="38"/>
        <v>96</v>
      </c>
      <c r="B97" s="7" t="s">
        <v>72</v>
      </c>
      <c r="C97">
        <v>88</v>
      </c>
      <c r="D97">
        <v>87</v>
      </c>
      <c r="E97">
        <f t="shared" si="36"/>
        <v>46</v>
      </c>
      <c r="F97">
        <v>0</v>
      </c>
      <c r="G97">
        <v>0</v>
      </c>
      <c r="H97">
        <v>0</v>
      </c>
      <c r="I97">
        <v>0</v>
      </c>
      <c r="J97" t="s">
        <v>233</v>
      </c>
      <c r="K97" t="s">
        <v>12</v>
      </c>
      <c r="L97" t="s">
        <v>8</v>
      </c>
      <c r="M97" t="str">
        <f t="shared" si="37"/>
        <v>Senior Data Manager, LBM – Aug 2002 - Oct 2003</v>
      </c>
      <c r="N97" t="str">
        <f t="shared" si="39"/>
        <v>Senior Data Manager</v>
      </c>
      <c r="O97" t="str">
        <f t="shared" si="40"/>
        <v xml:space="preserve">LBM </v>
      </c>
      <c r="P97" t="str">
        <f t="shared" si="47"/>
        <v>Altrincham</v>
      </c>
      <c r="Q97" t="str">
        <f t="shared" si="47"/>
        <v>Cheshire</v>
      </c>
      <c r="R97" t="str">
        <f t="shared" si="47"/>
        <v>United Kingdom</v>
      </c>
      <c r="S97" t="str">
        <f t="shared" si="41"/>
        <v>Aug</v>
      </c>
      <c r="T97" t="str">
        <f t="shared" si="42"/>
        <v>2002</v>
      </c>
      <c r="U97" s="1">
        <f t="shared" si="45"/>
        <v>37469</v>
      </c>
      <c r="V97" t="str">
        <f t="shared" si="43"/>
        <v>Oct</v>
      </c>
      <c r="W97" t="str">
        <f t="shared" si="44"/>
        <v>2003</v>
      </c>
      <c r="X97" s="1">
        <f t="shared" si="46"/>
        <v>37925</v>
      </c>
    </row>
    <row r="98" spans="1:24" ht="40" hidden="1" customHeight="1">
      <c r="A98">
        <f t="shared" si="38"/>
        <v>97</v>
      </c>
      <c r="B98" s="7" t="s">
        <v>73</v>
      </c>
      <c r="C98">
        <v>89</v>
      </c>
      <c r="D98">
        <v>88</v>
      </c>
      <c r="E98">
        <f t="shared" si="36"/>
        <v>46</v>
      </c>
      <c r="F98">
        <v>0</v>
      </c>
      <c r="G98">
        <v>0</v>
      </c>
      <c r="H98">
        <v>0</v>
      </c>
      <c r="I98">
        <v>0</v>
      </c>
      <c r="J98" t="s">
        <v>233</v>
      </c>
      <c r="K98" t="s">
        <v>12</v>
      </c>
      <c r="L98" t="s">
        <v>8</v>
      </c>
      <c r="M98" t="str">
        <f t="shared" si="37"/>
        <v>Senior Data Manager, LBM – Aug 2002 - Oct 2003</v>
      </c>
      <c r="N98" t="str">
        <f t="shared" si="39"/>
        <v>Senior Data Manager</v>
      </c>
      <c r="O98" t="str">
        <f t="shared" si="40"/>
        <v xml:space="preserve">LBM </v>
      </c>
      <c r="P98" t="str">
        <f t="shared" si="47"/>
        <v>Altrincham</v>
      </c>
      <c r="Q98" t="str">
        <f t="shared" si="47"/>
        <v>Cheshire</v>
      </c>
      <c r="R98" t="str">
        <f t="shared" si="47"/>
        <v>United Kingdom</v>
      </c>
      <c r="S98" t="str">
        <f t="shared" si="41"/>
        <v>Aug</v>
      </c>
      <c r="T98" t="str">
        <f t="shared" si="42"/>
        <v>2002</v>
      </c>
      <c r="U98" s="1">
        <f t="shared" si="45"/>
        <v>37469</v>
      </c>
      <c r="V98" t="str">
        <f t="shared" si="43"/>
        <v>Oct</v>
      </c>
      <c r="W98" t="str">
        <f t="shared" si="44"/>
        <v>2003</v>
      </c>
      <c r="X98" s="1">
        <f t="shared" si="46"/>
        <v>37925</v>
      </c>
    </row>
    <row r="99" spans="1:24" ht="40" customHeight="1">
      <c r="A99">
        <f t="shared" si="38"/>
        <v>98</v>
      </c>
      <c r="B99" s="7" t="s">
        <v>172</v>
      </c>
      <c r="C99">
        <v>90</v>
      </c>
      <c r="D99">
        <v>86</v>
      </c>
      <c r="E99">
        <f t="shared" ref="E99:E130" si="48">IF(K99=K98,E98,E98+1)</f>
        <v>47</v>
      </c>
      <c r="F99">
        <v>1</v>
      </c>
      <c r="G99">
        <v>1</v>
      </c>
      <c r="H99">
        <v>1</v>
      </c>
      <c r="I99">
        <v>1</v>
      </c>
      <c r="J99" t="s">
        <v>233</v>
      </c>
      <c r="K99" t="s">
        <v>10</v>
      </c>
      <c r="L99" t="s">
        <v>8</v>
      </c>
      <c r="M99" t="str">
        <f t="shared" si="37"/>
        <v>Senior Data Manager, LBM – Aug 2002 - Oct 2003</v>
      </c>
      <c r="N99" t="str">
        <f t="shared" si="39"/>
        <v>Senior Data Manager</v>
      </c>
      <c r="O99" t="str">
        <f t="shared" si="40"/>
        <v xml:space="preserve">LBM </v>
      </c>
      <c r="P99" t="str">
        <f t="shared" si="47"/>
        <v>Altrincham</v>
      </c>
      <c r="Q99" t="str">
        <f t="shared" si="47"/>
        <v>Cheshire</v>
      </c>
      <c r="R99" t="str">
        <f t="shared" si="47"/>
        <v>United Kingdom</v>
      </c>
      <c r="S99" t="str">
        <f t="shared" si="41"/>
        <v>Aug</v>
      </c>
      <c r="T99" t="str">
        <f t="shared" si="42"/>
        <v>2002</v>
      </c>
      <c r="U99" s="1">
        <f t="shared" si="45"/>
        <v>37469</v>
      </c>
      <c r="V99" t="str">
        <f t="shared" si="43"/>
        <v>Oct</v>
      </c>
      <c r="W99" t="str">
        <f t="shared" si="44"/>
        <v>2003</v>
      </c>
      <c r="X99" s="1">
        <f t="shared" si="46"/>
        <v>37925</v>
      </c>
    </row>
    <row r="100" spans="1:24" ht="40" customHeight="1">
      <c r="A100">
        <f t="shared" si="38"/>
        <v>99</v>
      </c>
      <c r="B100" s="7" t="s">
        <v>74</v>
      </c>
      <c r="C100">
        <v>91</v>
      </c>
      <c r="D100">
        <v>90</v>
      </c>
      <c r="E100">
        <f t="shared" si="48"/>
        <v>48</v>
      </c>
      <c r="F100">
        <v>1</v>
      </c>
      <c r="G100">
        <v>1</v>
      </c>
      <c r="H100">
        <v>1</v>
      </c>
      <c r="I100">
        <v>1</v>
      </c>
      <c r="J100" t="s">
        <v>233</v>
      </c>
      <c r="K100" t="s">
        <v>7</v>
      </c>
      <c r="L100" t="s">
        <v>8</v>
      </c>
      <c r="M100" t="str">
        <f t="shared" si="37"/>
        <v>Senior Data Manager, LBM – Aug 2002 - Oct 2003</v>
      </c>
      <c r="N100" t="str">
        <f t="shared" si="39"/>
        <v>Senior Data Manager</v>
      </c>
      <c r="O100" t="str">
        <f t="shared" si="40"/>
        <v xml:space="preserve">LBM </v>
      </c>
      <c r="P100" t="str">
        <f t="shared" si="47"/>
        <v>Altrincham</v>
      </c>
      <c r="Q100" t="str">
        <f t="shared" si="47"/>
        <v>Cheshire</v>
      </c>
      <c r="R100" t="str">
        <f t="shared" si="47"/>
        <v>United Kingdom</v>
      </c>
      <c r="S100" t="str">
        <f t="shared" si="41"/>
        <v>Aug</v>
      </c>
      <c r="T100" t="str">
        <f t="shared" si="42"/>
        <v>2002</v>
      </c>
      <c r="U100" s="1">
        <f t="shared" si="45"/>
        <v>37469</v>
      </c>
      <c r="V100" t="str">
        <f t="shared" si="43"/>
        <v>Oct</v>
      </c>
      <c r="W100" t="str">
        <f t="shared" si="44"/>
        <v>2003</v>
      </c>
      <c r="X100" s="1">
        <f t="shared" si="46"/>
        <v>37925</v>
      </c>
    </row>
    <row r="101" spans="1:24" ht="40" hidden="1" customHeight="1">
      <c r="A101">
        <f t="shared" si="38"/>
        <v>100</v>
      </c>
      <c r="B101" s="7" t="s">
        <v>75</v>
      </c>
      <c r="C101">
        <v>92</v>
      </c>
      <c r="D101">
        <v>90</v>
      </c>
      <c r="E101">
        <f t="shared" si="48"/>
        <v>49</v>
      </c>
      <c r="F101">
        <v>0</v>
      </c>
      <c r="G101">
        <v>0</v>
      </c>
      <c r="H101">
        <v>0</v>
      </c>
      <c r="I101">
        <v>0</v>
      </c>
      <c r="J101" t="s">
        <v>233</v>
      </c>
      <c r="K101" t="s">
        <v>13</v>
      </c>
      <c r="L101" t="s">
        <v>8</v>
      </c>
      <c r="M101" t="str">
        <f t="shared" si="37"/>
        <v>Senior Data Manager, LBM – Aug 2002 - Oct 2003</v>
      </c>
      <c r="N101" t="str">
        <f t="shared" si="39"/>
        <v>Senior Data Manager</v>
      </c>
      <c r="O101" t="str">
        <f t="shared" si="40"/>
        <v xml:space="preserve">LBM </v>
      </c>
      <c r="P101" t="str">
        <f t="shared" si="47"/>
        <v>Altrincham</v>
      </c>
      <c r="Q101" t="str">
        <f t="shared" si="47"/>
        <v>Cheshire</v>
      </c>
      <c r="R101" t="str">
        <f t="shared" si="47"/>
        <v>United Kingdom</v>
      </c>
      <c r="S101" t="str">
        <f t="shared" si="41"/>
        <v>Aug</v>
      </c>
      <c r="T101" t="str">
        <f t="shared" si="42"/>
        <v>2002</v>
      </c>
      <c r="U101" s="1">
        <f t="shared" si="45"/>
        <v>37469</v>
      </c>
      <c r="V101" t="str">
        <f t="shared" si="43"/>
        <v>Oct</v>
      </c>
      <c r="W101" t="str">
        <f t="shared" si="44"/>
        <v>2003</v>
      </c>
      <c r="X101" s="1">
        <f t="shared" si="46"/>
        <v>37925</v>
      </c>
    </row>
    <row r="102" spans="1:24" ht="40" customHeight="1">
      <c r="A102">
        <f t="shared" si="38"/>
        <v>101</v>
      </c>
      <c r="B102" s="7" t="s">
        <v>244</v>
      </c>
      <c r="C102">
        <v>93</v>
      </c>
      <c r="D102">
        <v>90</v>
      </c>
      <c r="E102">
        <f t="shared" si="48"/>
        <v>50</v>
      </c>
      <c r="F102">
        <v>1</v>
      </c>
      <c r="G102">
        <v>1</v>
      </c>
      <c r="H102">
        <v>1</v>
      </c>
      <c r="I102">
        <v>1</v>
      </c>
      <c r="J102" t="s">
        <v>233</v>
      </c>
      <c r="K102" t="s">
        <v>14</v>
      </c>
      <c r="L102" t="s">
        <v>8</v>
      </c>
      <c r="M102" t="str">
        <f t="shared" si="37"/>
        <v>Senior Data Manager, LBM – Aug 2002 - Oct 2003</v>
      </c>
      <c r="N102" t="str">
        <f t="shared" si="39"/>
        <v>Senior Data Manager</v>
      </c>
      <c r="O102" t="str">
        <f t="shared" si="40"/>
        <v xml:space="preserve">LBM </v>
      </c>
      <c r="P102" t="str">
        <f t="shared" ref="P102:R121" si="49">IF($M102="","",VLOOKUP($O102,tblOrganisation,COLUMN()-14,FALSE))</f>
        <v>Altrincham</v>
      </c>
      <c r="Q102" t="str">
        <f t="shared" si="49"/>
        <v>Cheshire</v>
      </c>
      <c r="R102" t="str">
        <f t="shared" si="49"/>
        <v>United Kingdom</v>
      </c>
      <c r="S102" t="str">
        <f t="shared" si="41"/>
        <v>Aug</v>
      </c>
      <c r="T102" t="str">
        <f t="shared" si="42"/>
        <v>2002</v>
      </c>
      <c r="U102" s="1">
        <f t="shared" si="45"/>
        <v>37469</v>
      </c>
      <c r="V102" t="str">
        <f t="shared" si="43"/>
        <v>Oct</v>
      </c>
      <c r="W102" t="str">
        <f t="shared" si="44"/>
        <v>2003</v>
      </c>
      <c r="X102" s="1">
        <f t="shared" si="46"/>
        <v>37925</v>
      </c>
    </row>
    <row r="103" spans="1:24" ht="40" customHeight="1">
      <c r="A103">
        <f t="shared" si="38"/>
        <v>102</v>
      </c>
      <c r="B103" s="7" t="s">
        <v>174</v>
      </c>
      <c r="C103">
        <v>94</v>
      </c>
      <c r="D103">
        <v>9</v>
      </c>
      <c r="E103">
        <f t="shared" si="48"/>
        <v>51</v>
      </c>
      <c r="F103">
        <v>1</v>
      </c>
      <c r="G103">
        <v>1</v>
      </c>
      <c r="H103">
        <v>1</v>
      </c>
      <c r="I103">
        <v>1</v>
      </c>
      <c r="J103" t="s">
        <v>233</v>
      </c>
      <c r="K103" t="s">
        <v>9</v>
      </c>
      <c r="L103" t="s">
        <v>8</v>
      </c>
      <c r="M103" t="str">
        <f t="shared" si="37"/>
        <v>Data Specialist, Inter•Act Systems – Aug 1999 - Apr 2002</v>
      </c>
      <c r="N103" t="str">
        <f t="shared" si="39"/>
        <v>Data Specialist</v>
      </c>
      <c r="O103" t="str">
        <f t="shared" si="40"/>
        <v xml:space="preserve">Inter•Act Systems </v>
      </c>
      <c r="P103" t="str">
        <f t="shared" si="49"/>
        <v>Hemel Hempstead</v>
      </c>
      <c r="Q103" t="str">
        <f t="shared" si="49"/>
        <v>Hertfordshire</v>
      </c>
      <c r="R103" t="str">
        <f t="shared" si="49"/>
        <v>United Kingdom</v>
      </c>
      <c r="S103" t="str">
        <f t="shared" si="41"/>
        <v>Aug</v>
      </c>
      <c r="T103" t="str">
        <f t="shared" si="42"/>
        <v>1999</v>
      </c>
      <c r="U103" s="1">
        <f t="shared" si="45"/>
        <v>36373</v>
      </c>
      <c r="V103" t="str">
        <f t="shared" si="43"/>
        <v>Apr</v>
      </c>
      <c r="W103" t="str">
        <f t="shared" si="44"/>
        <v>2002</v>
      </c>
      <c r="X103" s="1">
        <f t="shared" si="46"/>
        <v>37376</v>
      </c>
    </row>
    <row r="104" spans="1:24" ht="40" customHeight="1">
      <c r="A104">
        <f t="shared" si="38"/>
        <v>103</v>
      </c>
      <c r="B104" s="7" t="s">
        <v>76</v>
      </c>
      <c r="C104">
        <v>95</v>
      </c>
      <c r="D104">
        <v>94</v>
      </c>
      <c r="E104">
        <f t="shared" si="48"/>
        <v>52</v>
      </c>
      <c r="F104">
        <v>1</v>
      </c>
      <c r="G104">
        <v>1</v>
      </c>
      <c r="H104">
        <v>1</v>
      </c>
      <c r="I104">
        <v>1</v>
      </c>
      <c r="J104" t="s">
        <v>233</v>
      </c>
      <c r="K104" t="s">
        <v>7</v>
      </c>
      <c r="L104" t="s">
        <v>8</v>
      </c>
      <c r="M104" t="str">
        <f t="shared" si="37"/>
        <v>Data Specialist, Inter•Act Systems – Aug 1999 - Apr 2002</v>
      </c>
      <c r="N104" t="str">
        <f t="shared" si="39"/>
        <v>Data Specialist</v>
      </c>
      <c r="O104" t="str">
        <f t="shared" si="40"/>
        <v xml:space="preserve">Inter•Act Systems </v>
      </c>
      <c r="P104" t="str">
        <f t="shared" si="49"/>
        <v>Hemel Hempstead</v>
      </c>
      <c r="Q104" t="str">
        <f t="shared" si="49"/>
        <v>Hertfordshire</v>
      </c>
      <c r="R104" t="str">
        <f t="shared" si="49"/>
        <v>United Kingdom</v>
      </c>
      <c r="S104" t="str">
        <f t="shared" si="41"/>
        <v>Aug</v>
      </c>
      <c r="T104" t="str">
        <f t="shared" si="42"/>
        <v>1999</v>
      </c>
      <c r="U104" s="1">
        <f t="shared" si="45"/>
        <v>36373</v>
      </c>
      <c r="V104" t="str">
        <f t="shared" si="43"/>
        <v>Apr</v>
      </c>
      <c r="W104" t="str">
        <f t="shared" si="44"/>
        <v>2002</v>
      </c>
      <c r="X104" s="1">
        <f t="shared" si="46"/>
        <v>37376</v>
      </c>
    </row>
    <row r="105" spans="1:24" ht="40" hidden="1" customHeight="1">
      <c r="A105">
        <f t="shared" si="38"/>
        <v>104</v>
      </c>
      <c r="B105" s="7" t="s">
        <v>77</v>
      </c>
      <c r="C105">
        <v>96</v>
      </c>
      <c r="D105">
        <v>95</v>
      </c>
      <c r="E105">
        <f t="shared" si="48"/>
        <v>53</v>
      </c>
      <c r="F105">
        <v>0</v>
      </c>
      <c r="G105">
        <v>0</v>
      </c>
      <c r="H105">
        <v>0</v>
      </c>
      <c r="I105">
        <v>0</v>
      </c>
      <c r="J105" t="s">
        <v>233</v>
      </c>
      <c r="K105" t="s">
        <v>12</v>
      </c>
      <c r="L105" t="s">
        <v>8</v>
      </c>
      <c r="M105" t="str">
        <f t="shared" si="37"/>
        <v>Data Specialist, Inter•Act Systems – Aug 1999 - Apr 2002</v>
      </c>
      <c r="N105" t="str">
        <f t="shared" si="39"/>
        <v>Data Specialist</v>
      </c>
      <c r="O105" t="str">
        <f t="shared" si="40"/>
        <v xml:space="preserve">Inter•Act Systems </v>
      </c>
      <c r="P105" t="str">
        <f t="shared" si="49"/>
        <v>Hemel Hempstead</v>
      </c>
      <c r="Q105" t="str">
        <f t="shared" si="49"/>
        <v>Hertfordshire</v>
      </c>
      <c r="R105" t="str">
        <f t="shared" si="49"/>
        <v>United Kingdom</v>
      </c>
      <c r="S105" t="str">
        <f t="shared" si="41"/>
        <v>Aug</v>
      </c>
      <c r="T105" t="str">
        <f t="shared" si="42"/>
        <v>1999</v>
      </c>
      <c r="U105" s="1">
        <f t="shared" si="45"/>
        <v>36373</v>
      </c>
      <c r="V105" t="str">
        <f t="shared" si="43"/>
        <v>Apr</v>
      </c>
      <c r="W105" t="str">
        <f t="shared" si="44"/>
        <v>2002</v>
      </c>
      <c r="X105" s="1">
        <f t="shared" si="46"/>
        <v>37376</v>
      </c>
    </row>
    <row r="106" spans="1:24" ht="40" hidden="1" customHeight="1">
      <c r="A106">
        <f t="shared" si="38"/>
        <v>105</v>
      </c>
      <c r="B106" s="7" t="s">
        <v>78</v>
      </c>
      <c r="C106">
        <v>97</v>
      </c>
      <c r="D106">
        <v>96</v>
      </c>
      <c r="E106">
        <f t="shared" si="48"/>
        <v>53</v>
      </c>
      <c r="F106">
        <v>0</v>
      </c>
      <c r="G106">
        <v>0</v>
      </c>
      <c r="H106">
        <v>0</v>
      </c>
      <c r="I106">
        <v>0</v>
      </c>
      <c r="J106" t="s">
        <v>233</v>
      </c>
      <c r="K106" t="s">
        <v>12</v>
      </c>
      <c r="L106" t="s">
        <v>8</v>
      </c>
      <c r="M106" t="str">
        <f t="shared" si="37"/>
        <v>Data Specialist, Inter•Act Systems – Aug 1999 - Apr 2002</v>
      </c>
      <c r="N106" t="str">
        <f t="shared" si="39"/>
        <v>Data Specialist</v>
      </c>
      <c r="O106" t="str">
        <f t="shared" si="40"/>
        <v xml:space="preserve">Inter•Act Systems </v>
      </c>
      <c r="P106" t="str">
        <f t="shared" si="49"/>
        <v>Hemel Hempstead</v>
      </c>
      <c r="Q106" t="str">
        <f t="shared" si="49"/>
        <v>Hertfordshire</v>
      </c>
      <c r="R106" t="str">
        <f t="shared" si="49"/>
        <v>United Kingdom</v>
      </c>
      <c r="S106" t="str">
        <f t="shared" si="41"/>
        <v>Aug</v>
      </c>
      <c r="T106" t="str">
        <f t="shared" si="42"/>
        <v>1999</v>
      </c>
      <c r="U106" s="1">
        <f t="shared" si="45"/>
        <v>36373</v>
      </c>
      <c r="V106" t="str">
        <f t="shared" si="43"/>
        <v>Apr</v>
      </c>
      <c r="W106" t="str">
        <f t="shared" si="44"/>
        <v>2002</v>
      </c>
      <c r="X106" s="1">
        <f t="shared" si="46"/>
        <v>37376</v>
      </c>
    </row>
    <row r="107" spans="1:24" ht="40" customHeight="1">
      <c r="A107">
        <f t="shared" si="38"/>
        <v>106</v>
      </c>
      <c r="B107" s="7" t="s">
        <v>173</v>
      </c>
      <c r="C107">
        <v>98</v>
      </c>
      <c r="D107">
        <v>94</v>
      </c>
      <c r="E107">
        <f t="shared" si="48"/>
        <v>54</v>
      </c>
      <c r="F107">
        <v>1</v>
      </c>
      <c r="G107">
        <v>1</v>
      </c>
      <c r="H107">
        <v>1</v>
      </c>
      <c r="I107">
        <v>1</v>
      </c>
      <c r="J107" t="s">
        <v>233</v>
      </c>
      <c r="K107" t="s">
        <v>10</v>
      </c>
      <c r="L107" t="s">
        <v>8</v>
      </c>
      <c r="M107" t="str">
        <f t="shared" si="37"/>
        <v>Data Specialist, Inter•Act Systems – Aug 1999 - Apr 2002</v>
      </c>
      <c r="N107" t="str">
        <f t="shared" ref="N107:N137" si="50">IF($M107="","",LEFT($M107,FIND(",",$M107)-1))</f>
        <v>Data Specialist</v>
      </c>
      <c r="O107" t="str">
        <f t="shared" ref="O107:O137" si="51">IF($M107="","",SUBSTITUTE(LEFT($M107,FIND("–",$M107)-1),N107&amp;", ",""))</f>
        <v xml:space="preserve">Inter•Act Systems </v>
      </c>
      <c r="P107" t="str">
        <f t="shared" si="49"/>
        <v>Hemel Hempstead</v>
      </c>
      <c r="Q107" t="str">
        <f t="shared" si="49"/>
        <v>Hertfordshire</v>
      </c>
      <c r="R107" t="str">
        <f t="shared" si="49"/>
        <v>United Kingdom</v>
      </c>
      <c r="S107" t="str">
        <f t="shared" ref="S107:S137" si="52">IF($M107="","",MID($M107,FIND("–",$M107)+2,3))</f>
        <v>Aug</v>
      </c>
      <c r="T107" t="str">
        <f t="shared" ref="T107:T137" si="53">IF($M107="","",MID($M107,LEN($M107)-14,4))</f>
        <v>1999</v>
      </c>
      <c r="U107" s="1">
        <f t="shared" si="45"/>
        <v>36373</v>
      </c>
      <c r="V107" t="str">
        <f t="shared" ref="V107:V137" si="54">IF($M107="","",MID($M107,LEN($M107)-7,3))</f>
        <v>Apr</v>
      </c>
      <c r="W107" t="str">
        <f t="shared" ref="W107:W137" si="55">IF($M107="","",MID($M107,LEN($M107)-3,4))</f>
        <v>2002</v>
      </c>
      <c r="X107" s="1">
        <f t="shared" si="46"/>
        <v>37376</v>
      </c>
    </row>
    <row r="108" spans="1:24" ht="40" customHeight="1">
      <c r="A108">
        <f t="shared" si="38"/>
        <v>107</v>
      </c>
      <c r="B108" s="7" t="s">
        <v>79</v>
      </c>
      <c r="C108">
        <v>99</v>
      </c>
      <c r="D108">
        <v>98</v>
      </c>
      <c r="E108">
        <f t="shared" si="48"/>
        <v>55</v>
      </c>
      <c r="F108">
        <v>1</v>
      </c>
      <c r="G108">
        <v>1</v>
      </c>
      <c r="H108">
        <v>1</v>
      </c>
      <c r="I108">
        <v>1</v>
      </c>
      <c r="J108" t="s">
        <v>233</v>
      </c>
      <c r="K108" t="s">
        <v>7</v>
      </c>
      <c r="L108" t="s">
        <v>8</v>
      </c>
      <c r="M108" t="str">
        <f t="shared" si="37"/>
        <v>Data Specialist, Inter•Act Systems – Aug 1999 - Apr 2002</v>
      </c>
      <c r="N108" t="str">
        <f t="shared" si="50"/>
        <v>Data Specialist</v>
      </c>
      <c r="O108" t="str">
        <f t="shared" si="51"/>
        <v xml:space="preserve">Inter•Act Systems </v>
      </c>
      <c r="P108" t="str">
        <f t="shared" si="49"/>
        <v>Hemel Hempstead</v>
      </c>
      <c r="Q108" t="str">
        <f t="shared" si="49"/>
        <v>Hertfordshire</v>
      </c>
      <c r="R108" t="str">
        <f t="shared" si="49"/>
        <v>United Kingdom</v>
      </c>
      <c r="S108" t="str">
        <f t="shared" si="52"/>
        <v>Aug</v>
      </c>
      <c r="T108" t="str">
        <f t="shared" si="53"/>
        <v>1999</v>
      </c>
      <c r="U108" s="1">
        <f t="shared" ref="U108:U138" si="56">IF($M108="","",EOMONTH(DATE(T108,MONTH(DATEVALUE(S108&amp;"1")),15),-1)+1)</f>
        <v>36373</v>
      </c>
      <c r="V108" t="str">
        <f t="shared" si="54"/>
        <v>Apr</v>
      </c>
      <c r="W108" t="str">
        <f t="shared" si="55"/>
        <v>2002</v>
      </c>
      <c r="X108" s="1">
        <f t="shared" ref="X108:X138" si="57">IF($M108="","",EOMONTH(DATE(W108,MONTH(DATEVALUE(V108&amp;"1")),15),0))</f>
        <v>37376</v>
      </c>
    </row>
    <row r="109" spans="1:24" ht="40" customHeight="1">
      <c r="A109">
        <f t="shared" si="38"/>
        <v>108</v>
      </c>
      <c r="B109" s="7" t="s">
        <v>171</v>
      </c>
      <c r="C109">
        <v>100</v>
      </c>
      <c r="D109">
        <v>94</v>
      </c>
      <c r="E109">
        <f t="shared" si="48"/>
        <v>56</v>
      </c>
      <c r="F109">
        <v>1</v>
      </c>
      <c r="G109">
        <v>1</v>
      </c>
      <c r="H109">
        <v>1</v>
      </c>
      <c r="I109">
        <v>1</v>
      </c>
      <c r="J109" t="s">
        <v>233</v>
      </c>
      <c r="K109" t="s">
        <v>10</v>
      </c>
      <c r="L109" t="s">
        <v>8</v>
      </c>
      <c r="M109" t="str">
        <f t="shared" si="37"/>
        <v>Data Specialist, Inter•Act Systems – Aug 1999 - Apr 2002</v>
      </c>
      <c r="N109" t="str">
        <f t="shared" si="50"/>
        <v>Data Specialist</v>
      </c>
      <c r="O109" t="str">
        <f t="shared" si="51"/>
        <v xml:space="preserve">Inter•Act Systems </v>
      </c>
      <c r="P109" t="str">
        <f t="shared" si="49"/>
        <v>Hemel Hempstead</v>
      </c>
      <c r="Q109" t="str">
        <f t="shared" si="49"/>
        <v>Hertfordshire</v>
      </c>
      <c r="R109" t="str">
        <f t="shared" si="49"/>
        <v>United Kingdom</v>
      </c>
      <c r="S109" t="str">
        <f t="shared" si="52"/>
        <v>Aug</v>
      </c>
      <c r="T109" t="str">
        <f t="shared" si="53"/>
        <v>1999</v>
      </c>
      <c r="U109" s="1">
        <f t="shared" si="56"/>
        <v>36373</v>
      </c>
      <c r="V109" t="str">
        <f t="shared" si="54"/>
        <v>Apr</v>
      </c>
      <c r="W109" t="str">
        <f t="shared" si="55"/>
        <v>2002</v>
      </c>
      <c r="X109" s="1">
        <f t="shared" si="57"/>
        <v>37376</v>
      </c>
    </row>
    <row r="110" spans="1:24" ht="40" customHeight="1">
      <c r="A110">
        <f t="shared" si="38"/>
        <v>109</v>
      </c>
      <c r="B110" s="7" t="s">
        <v>80</v>
      </c>
      <c r="C110">
        <v>101</v>
      </c>
      <c r="D110">
        <v>100</v>
      </c>
      <c r="E110">
        <f t="shared" si="48"/>
        <v>57</v>
      </c>
      <c r="F110">
        <v>1</v>
      </c>
      <c r="G110">
        <v>1</v>
      </c>
      <c r="H110">
        <v>1</v>
      </c>
      <c r="I110">
        <v>1</v>
      </c>
      <c r="J110" t="s">
        <v>233</v>
      </c>
      <c r="K110" t="s">
        <v>7</v>
      </c>
      <c r="L110" t="s">
        <v>8</v>
      </c>
      <c r="M110" t="str">
        <f t="shared" si="37"/>
        <v>Data Specialist, Inter•Act Systems – Aug 1999 - Apr 2002</v>
      </c>
      <c r="N110" t="str">
        <f t="shared" si="50"/>
        <v>Data Specialist</v>
      </c>
      <c r="O110" t="str">
        <f t="shared" si="51"/>
        <v xml:space="preserve">Inter•Act Systems </v>
      </c>
      <c r="P110" t="str">
        <f t="shared" si="49"/>
        <v>Hemel Hempstead</v>
      </c>
      <c r="Q110" t="str">
        <f t="shared" si="49"/>
        <v>Hertfordshire</v>
      </c>
      <c r="R110" t="str">
        <f t="shared" si="49"/>
        <v>United Kingdom</v>
      </c>
      <c r="S110" t="str">
        <f t="shared" si="52"/>
        <v>Aug</v>
      </c>
      <c r="T110" t="str">
        <f t="shared" si="53"/>
        <v>1999</v>
      </c>
      <c r="U110" s="1">
        <f t="shared" si="56"/>
        <v>36373</v>
      </c>
      <c r="V110" t="str">
        <f t="shared" si="54"/>
        <v>Apr</v>
      </c>
      <c r="W110" t="str">
        <f t="shared" si="55"/>
        <v>2002</v>
      </c>
      <c r="X110" s="1">
        <f t="shared" si="57"/>
        <v>37376</v>
      </c>
    </row>
    <row r="111" spans="1:24" ht="40" hidden="1" customHeight="1">
      <c r="A111">
        <f t="shared" si="38"/>
        <v>110</v>
      </c>
      <c r="B111" s="7" t="s">
        <v>81</v>
      </c>
      <c r="C111">
        <v>102</v>
      </c>
      <c r="D111">
        <v>100</v>
      </c>
      <c r="E111">
        <f t="shared" si="48"/>
        <v>58</v>
      </c>
      <c r="F111">
        <v>0</v>
      </c>
      <c r="G111">
        <v>0</v>
      </c>
      <c r="H111">
        <v>0</v>
      </c>
      <c r="I111">
        <v>0</v>
      </c>
      <c r="J111" t="s">
        <v>233</v>
      </c>
      <c r="K111" t="s">
        <v>13</v>
      </c>
      <c r="L111" t="s">
        <v>8</v>
      </c>
      <c r="M111" t="str">
        <f t="shared" si="37"/>
        <v>Data Specialist, Inter•Act Systems – Aug 1999 - Apr 2002</v>
      </c>
      <c r="N111" t="str">
        <f t="shared" si="50"/>
        <v>Data Specialist</v>
      </c>
      <c r="O111" t="str">
        <f t="shared" si="51"/>
        <v xml:space="preserve">Inter•Act Systems </v>
      </c>
      <c r="P111" t="str">
        <f t="shared" si="49"/>
        <v>Hemel Hempstead</v>
      </c>
      <c r="Q111" t="str">
        <f t="shared" si="49"/>
        <v>Hertfordshire</v>
      </c>
      <c r="R111" t="str">
        <f t="shared" si="49"/>
        <v>United Kingdom</v>
      </c>
      <c r="S111" t="str">
        <f t="shared" si="52"/>
        <v>Aug</v>
      </c>
      <c r="T111" t="str">
        <f t="shared" si="53"/>
        <v>1999</v>
      </c>
      <c r="U111" s="1">
        <f t="shared" si="56"/>
        <v>36373</v>
      </c>
      <c r="V111" t="str">
        <f t="shared" si="54"/>
        <v>Apr</v>
      </c>
      <c r="W111" t="str">
        <f t="shared" si="55"/>
        <v>2002</v>
      </c>
      <c r="X111" s="1">
        <f t="shared" si="57"/>
        <v>37376</v>
      </c>
    </row>
    <row r="112" spans="1:24" ht="40" customHeight="1">
      <c r="A112">
        <f t="shared" si="38"/>
        <v>111</v>
      </c>
      <c r="B112" s="7" t="s">
        <v>245</v>
      </c>
      <c r="C112">
        <v>103</v>
      </c>
      <c r="D112">
        <v>100</v>
      </c>
      <c r="E112">
        <f t="shared" si="48"/>
        <v>59</v>
      </c>
      <c r="F112">
        <v>1</v>
      </c>
      <c r="G112">
        <v>1</v>
      </c>
      <c r="H112">
        <v>1</v>
      </c>
      <c r="I112">
        <v>1</v>
      </c>
      <c r="J112" t="s">
        <v>233</v>
      </c>
      <c r="K112" t="s">
        <v>14</v>
      </c>
      <c r="L112" t="s">
        <v>8</v>
      </c>
      <c r="M112" t="str">
        <f t="shared" si="37"/>
        <v>Data Specialist, Inter•Act Systems – Aug 1999 - Apr 2002</v>
      </c>
      <c r="N112" t="str">
        <f t="shared" si="50"/>
        <v>Data Specialist</v>
      </c>
      <c r="O112" t="str">
        <f t="shared" si="51"/>
        <v xml:space="preserve">Inter•Act Systems </v>
      </c>
      <c r="P112" t="str">
        <f t="shared" si="49"/>
        <v>Hemel Hempstead</v>
      </c>
      <c r="Q112" t="str">
        <f t="shared" si="49"/>
        <v>Hertfordshire</v>
      </c>
      <c r="R112" t="str">
        <f t="shared" si="49"/>
        <v>United Kingdom</v>
      </c>
      <c r="S112" t="str">
        <f t="shared" si="52"/>
        <v>Aug</v>
      </c>
      <c r="T112" t="str">
        <f t="shared" si="53"/>
        <v>1999</v>
      </c>
      <c r="U112" s="1">
        <f t="shared" si="56"/>
        <v>36373</v>
      </c>
      <c r="V112" t="str">
        <f t="shared" si="54"/>
        <v>Apr</v>
      </c>
      <c r="W112" t="str">
        <f t="shared" si="55"/>
        <v>2002</v>
      </c>
      <c r="X112" s="1">
        <f t="shared" si="57"/>
        <v>37376</v>
      </c>
    </row>
    <row r="113" spans="1:24" ht="40" customHeight="1">
      <c r="A113">
        <f t="shared" si="38"/>
        <v>112</v>
      </c>
      <c r="B113" s="7" t="s">
        <v>15</v>
      </c>
      <c r="C113">
        <v>104</v>
      </c>
      <c r="D113">
        <v>104</v>
      </c>
      <c r="E113">
        <f t="shared" si="48"/>
        <v>60</v>
      </c>
      <c r="F113">
        <v>1</v>
      </c>
      <c r="G113">
        <v>1</v>
      </c>
      <c r="H113">
        <v>1</v>
      </c>
      <c r="I113">
        <v>1</v>
      </c>
      <c r="J113" t="s">
        <v>233</v>
      </c>
      <c r="K113" t="s">
        <v>4</v>
      </c>
      <c r="L113" t="s">
        <v>15</v>
      </c>
      <c r="M113" t="str">
        <f t="shared" si="37"/>
        <v>Person, Planet Earth – Apr 1977 - Dec 2018</v>
      </c>
      <c r="N113" t="str">
        <f t="shared" si="50"/>
        <v>Person</v>
      </c>
      <c r="O113" t="str">
        <f t="shared" si="51"/>
        <v xml:space="preserve">Planet Earth </v>
      </c>
      <c r="P113" t="str">
        <f t="shared" si="49"/>
        <v>Mancheser</v>
      </c>
      <c r="Q113" t="str">
        <f t="shared" si="49"/>
        <v>Lancashire</v>
      </c>
      <c r="R113" t="str">
        <f t="shared" si="49"/>
        <v>United Kingdom</v>
      </c>
      <c r="S113" t="str">
        <f t="shared" si="52"/>
        <v>Apr</v>
      </c>
      <c r="T113" t="str">
        <f t="shared" si="53"/>
        <v>1977</v>
      </c>
      <c r="U113" s="1">
        <f t="shared" si="56"/>
        <v>28216</v>
      </c>
      <c r="V113" t="str">
        <f t="shared" si="54"/>
        <v>Dec</v>
      </c>
      <c r="W113" t="str">
        <f t="shared" si="55"/>
        <v>2018</v>
      </c>
      <c r="X113" s="1">
        <f t="shared" si="57"/>
        <v>43465</v>
      </c>
    </row>
    <row r="114" spans="1:24" ht="40" customHeight="1">
      <c r="A114">
        <f t="shared" si="38"/>
        <v>113</v>
      </c>
      <c r="B114" s="7" t="s">
        <v>82</v>
      </c>
      <c r="C114">
        <v>105</v>
      </c>
      <c r="D114">
        <v>104</v>
      </c>
      <c r="E114">
        <f t="shared" si="48"/>
        <v>61</v>
      </c>
      <c r="F114">
        <v>1</v>
      </c>
      <c r="G114">
        <v>1</v>
      </c>
      <c r="H114">
        <v>1</v>
      </c>
      <c r="I114">
        <v>1</v>
      </c>
      <c r="J114" t="s">
        <v>233</v>
      </c>
      <c r="K114" t="s">
        <v>7</v>
      </c>
      <c r="L114" t="s">
        <v>15</v>
      </c>
      <c r="M114" t="str">
        <f t="shared" si="37"/>
        <v>Person, Planet Earth – Apr 1977 - Dec 2018</v>
      </c>
      <c r="N114" t="str">
        <f t="shared" si="50"/>
        <v>Person</v>
      </c>
      <c r="O114" t="str">
        <f t="shared" si="51"/>
        <v xml:space="preserve">Planet Earth </v>
      </c>
      <c r="P114" t="str">
        <f t="shared" si="49"/>
        <v>Mancheser</v>
      </c>
      <c r="Q114" t="str">
        <f t="shared" si="49"/>
        <v>Lancashire</v>
      </c>
      <c r="R114" t="str">
        <f t="shared" si="49"/>
        <v>United Kingdom</v>
      </c>
      <c r="S114" t="str">
        <f t="shared" si="52"/>
        <v>Apr</v>
      </c>
      <c r="T114" t="str">
        <f t="shared" si="53"/>
        <v>1977</v>
      </c>
      <c r="U114" s="1">
        <f t="shared" si="56"/>
        <v>28216</v>
      </c>
      <c r="V114" t="str">
        <f t="shared" si="54"/>
        <v>Dec</v>
      </c>
      <c r="W114" t="str">
        <f t="shared" si="55"/>
        <v>2018</v>
      </c>
      <c r="X114" s="1">
        <f t="shared" si="57"/>
        <v>43465</v>
      </c>
    </row>
    <row r="115" spans="1:24" ht="40" customHeight="1">
      <c r="A115">
        <f t="shared" si="38"/>
        <v>114</v>
      </c>
      <c r="B115" s="7" t="s">
        <v>83</v>
      </c>
      <c r="C115">
        <v>106</v>
      </c>
      <c r="D115">
        <v>104</v>
      </c>
      <c r="E115">
        <f t="shared" si="48"/>
        <v>61</v>
      </c>
      <c r="F115">
        <v>1</v>
      </c>
      <c r="G115">
        <v>1</v>
      </c>
      <c r="H115">
        <v>1</v>
      </c>
      <c r="I115">
        <v>1</v>
      </c>
      <c r="J115" t="s">
        <v>233</v>
      </c>
      <c r="K115" t="s">
        <v>7</v>
      </c>
      <c r="L115" t="s">
        <v>15</v>
      </c>
      <c r="M115" t="str">
        <f t="shared" si="37"/>
        <v>Person, Planet Earth – Apr 1977 - Dec 2018</v>
      </c>
      <c r="N115" t="str">
        <f t="shared" si="50"/>
        <v>Person</v>
      </c>
      <c r="O115" t="str">
        <f t="shared" si="51"/>
        <v xml:space="preserve">Planet Earth </v>
      </c>
      <c r="P115" t="str">
        <f t="shared" si="49"/>
        <v>Mancheser</v>
      </c>
      <c r="Q115" t="str">
        <f t="shared" si="49"/>
        <v>Lancashire</v>
      </c>
      <c r="R115" t="str">
        <f t="shared" si="49"/>
        <v>United Kingdom</v>
      </c>
      <c r="S115" t="str">
        <f t="shared" si="52"/>
        <v>Apr</v>
      </c>
      <c r="T115" t="str">
        <f t="shared" si="53"/>
        <v>1977</v>
      </c>
      <c r="U115" s="1">
        <f t="shared" si="56"/>
        <v>28216</v>
      </c>
      <c r="V115" t="str">
        <f t="shared" si="54"/>
        <v>Dec</v>
      </c>
      <c r="W115" t="str">
        <f t="shared" si="55"/>
        <v>2018</v>
      </c>
      <c r="X115" s="1">
        <f t="shared" si="57"/>
        <v>43465</v>
      </c>
    </row>
    <row r="116" spans="1:24" ht="40" customHeight="1">
      <c r="A116">
        <f t="shared" si="38"/>
        <v>115</v>
      </c>
      <c r="B116" s="7" t="s">
        <v>84</v>
      </c>
      <c r="C116">
        <v>107</v>
      </c>
      <c r="D116">
        <v>104</v>
      </c>
      <c r="E116">
        <f t="shared" si="48"/>
        <v>61</v>
      </c>
      <c r="F116">
        <v>1</v>
      </c>
      <c r="G116">
        <v>1</v>
      </c>
      <c r="H116">
        <v>1</v>
      </c>
      <c r="I116">
        <v>1</v>
      </c>
      <c r="J116" t="s">
        <v>233</v>
      </c>
      <c r="K116" t="s">
        <v>7</v>
      </c>
      <c r="L116" t="s">
        <v>15</v>
      </c>
      <c r="M116" t="str">
        <f t="shared" si="37"/>
        <v>Person, Planet Earth – Apr 1977 - Dec 2018</v>
      </c>
      <c r="N116" t="str">
        <f t="shared" si="50"/>
        <v>Person</v>
      </c>
      <c r="O116" t="str">
        <f t="shared" si="51"/>
        <v xml:space="preserve">Planet Earth </v>
      </c>
      <c r="P116" t="str">
        <f t="shared" si="49"/>
        <v>Mancheser</v>
      </c>
      <c r="Q116" t="str">
        <f t="shared" si="49"/>
        <v>Lancashire</v>
      </c>
      <c r="R116" t="str">
        <f t="shared" si="49"/>
        <v>United Kingdom</v>
      </c>
      <c r="S116" t="str">
        <f t="shared" si="52"/>
        <v>Apr</v>
      </c>
      <c r="T116" t="str">
        <f t="shared" si="53"/>
        <v>1977</v>
      </c>
      <c r="U116" s="1">
        <f t="shared" si="56"/>
        <v>28216</v>
      </c>
      <c r="V116" t="str">
        <f t="shared" si="54"/>
        <v>Dec</v>
      </c>
      <c r="W116" t="str">
        <f t="shared" si="55"/>
        <v>2018</v>
      </c>
      <c r="X116" s="1">
        <f t="shared" si="57"/>
        <v>43465</v>
      </c>
    </row>
    <row r="117" spans="1:24" ht="40" customHeight="1">
      <c r="A117">
        <f t="shared" si="38"/>
        <v>116</v>
      </c>
      <c r="B117" s="7" t="s">
        <v>16</v>
      </c>
      <c r="C117">
        <v>108</v>
      </c>
      <c r="D117">
        <v>104</v>
      </c>
      <c r="E117">
        <f t="shared" si="48"/>
        <v>62</v>
      </c>
      <c r="F117">
        <v>1</v>
      </c>
      <c r="G117">
        <v>1</v>
      </c>
      <c r="H117">
        <v>1</v>
      </c>
      <c r="I117">
        <v>1</v>
      </c>
      <c r="J117" t="s">
        <v>233</v>
      </c>
      <c r="K117" t="s">
        <v>4</v>
      </c>
      <c r="L117" t="s">
        <v>16</v>
      </c>
      <c r="M117" t="str">
        <f t="shared" si="37"/>
        <v>Person, Planet Earth – Apr 1977 - Dec 2018</v>
      </c>
      <c r="N117" t="str">
        <f t="shared" si="50"/>
        <v>Person</v>
      </c>
      <c r="O117" t="str">
        <f t="shared" si="51"/>
        <v xml:space="preserve">Planet Earth </v>
      </c>
      <c r="P117" t="str">
        <f t="shared" si="49"/>
        <v>Mancheser</v>
      </c>
      <c r="Q117" t="str">
        <f t="shared" si="49"/>
        <v>Lancashire</v>
      </c>
      <c r="R117" t="str">
        <f t="shared" si="49"/>
        <v>United Kingdom</v>
      </c>
      <c r="S117" t="str">
        <f t="shared" si="52"/>
        <v>Apr</v>
      </c>
      <c r="T117" t="str">
        <f t="shared" si="53"/>
        <v>1977</v>
      </c>
      <c r="U117" s="1">
        <f t="shared" si="56"/>
        <v>28216</v>
      </c>
      <c r="V117" t="str">
        <f t="shared" si="54"/>
        <v>Dec</v>
      </c>
      <c r="W117" t="str">
        <f t="shared" si="55"/>
        <v>2018</v>
      </c>
      <c r="X117" s="1">
        <f t="shared" si="57"/>
        <v>43465</v>
      </c>
    </row>
    <row r="118" spans="1:24" ht="40" customHeight="1">
      <c r="A118">
        <f t="shared" si="38"/>
        <v>117</v>
      </c>
      <c r="B118" s="7" t="s">
        <v>85</v>
      </c>
      <c r="C118">
        <v>109</v>
      </c>
      <c r="D118">
        <v>104</v>
      </c>
      <c r="E118">
        <f t="shared" si="48"/>
        <v>63</v>
      </c>
      <c r="F118">
        <v>1</v>
      </c>
      <c r="G118">
        <v>1</v>
      </c>
      <c r="H118">
        <v>1</v>
      </c>
      <c r="I118">
        <v>1</v>
      </c>
      <c r="J118" t="s">
        <v>233</v>
      </c>
      <c r="K118" t="s">
        <v>7</v>
      </c>
      <c r="L118" t="s">
        <v>16</v>
      </c>
      <c r="M118" t="str">
        <f t="shared" si="37"/>
        <v>Person, Planet Earth – Apr 1977 - Dec 2018</v>
      </c>
      <c r="N118" t="str">
        <f t="shared" si="50"/>
        <v>Person</v>
      </c>
      <c r="O118" t="str">
        <f t="shared" si="51"/>
        <v xml:space="preserve">Planet Earth </v>
      </c>
      <c r="P118" t="str">
        <f t="shared" si="49"/>
        <v>Mancheser</v>
      </c>
      <c r="Q118" t="str">
        <f t="shared" si="49"/>
        <v>Lancashire</v>
      </c>
      <c r="R118" t="str">
        <f t="shared" si="49"/>
        <v>United Kingdom</v>
      </c>
      <c r="S118" t="str">
        <f t="shared" si="52"/>
        <v>Apr</v>
      </c>
      <c r="T118" t="str">
        <f t="shared" si="53"/>
        <v>1977</v>
      </c>
      <c r="U118" s="1">
        <f t="shared" si="56"/>
        <v>28216</v>
      </c>
      <c r="V118" t="str">
        <f t="shared" si="54"/>
        <v>Dec</v>
      </c>
      <c r="W118" t="str">
        <f t="shared" si="55"/>
        <v>2018</v>
      </c>
      <c r="X118" s="1">
        <f t="shared" si="57"/>
        <v>43465</v>
      </c>
    </row>
    <row r="119" spans="1:24" ht="40" hidden="1" customHeight="1">
      <c r="A119">
        <f t="shared" si="38"/>
        <v>118</v>
      </c>
      <c r="B119" s="7" t="s">
        <v>86</v>
      </c>
      <c r="C119">
        <v>110</v>
      </c>
      <c r="D119">
        <v>104</v>
      </c>
      <c r="E119">
        <f t="shared" si="48"/>
        <v>64</v>
      </c>
      <c r="F119">
        <v>0</v>
      </c>
      <c r="G119">
        <v>0</v>
      </c>
      <c r="H119">
        <v>0</v>
      </c>
      <c r="I119">
        <v>0</v>
      </c>
      <c r="J119" t="s">
        <v>233</v>
      </c>
      <c r="K119" t="s">
        <v>12</v>
      </c>
      <c r="L119" t="s">
        <v>16</v>
      </c>
      <c r="M119" t="str">
        <f t="shared" si="37"/>
        <v>Person, Planet Earth – Apr 1977 - Dec 2018</v>
      </c>
      <c r="N119" t="str">
        <f t="shared" si="50"/>
        <v>Person</v>
      </c>
      <c r="O119" t="str">
        <f t="shared" si="51"/>
        <v xml:space="preserve">Planet Earth </v>
      </c>
      <c r="P119" t="str">
        <f t="shared" si="49"/>
        <v>Mancheser</v>
      </c>
      <c r="Q119" t="str">
        <f t="shared" si="49"/>
        <v>Lancashire</v>
      </c>
      <c r="R119" t="str">
        <f t="shared" si="49"/>
        <v>United Kingdom</v>
      </c>
      <c r="S119" t="str">
        <f t="shared" si="52"/>
        <v>Apr</v>
      </c>
      <c r="T119" t="str">
        <f t="shared" si="53"/>
        <v>1977</v>
      </c>
      <c r="U119" s="1">
        <f t="shared" si="56"/>
        <v>28216</v>
      </c>
      <c r="V119" t="str">
        <f t="shared" si="54"/>
        <v>Dec</v>
      </c>
      <c r="W119" t="str">
        <f t="shared" si="55"/>
        <v>2018</v>
      </c>
      <c r="X119" s="1">
        <f t="shared" si="57"/>
        <v>43465</v>
      </c>
    </row>
    <row r="120" spans="1:24" ht="40" hidden="1" customHeight="1">
      <c r="A120">
        <f t="shared" si="38"/>
        <v>119</v>
      </c>
      <c r="B120" s="7" t="s">
        <v>87</v>
      </c>
      <c r="C120">
        <v>111</v>
      </c>
      <c r="D120">
        <v>104</v>
      </c>
      <c r="E120">
        <f t="shared" si="48"/>
        <v>64</v>
      </c>
      <c r="F120">
        <v>0</v>
      </c>
      <c r="G120">
        <v>0</v>
      </c>
      <c r="H120">
        <v>0</v>
      </c>
      <c r="I120">
        <v>0</v>
      </c>
      <c r="J120" t="s">
        <v>233</v>
      </c>
      <c r="K120" t="s">
        <v>12</v>
      </c>
      <c r="L120" t="s">
        <v>16</v>
      </c>
      <c r="M120" t="str">
        <f t="shared" si="37"/>
        <v>Person, Planet Earth – Apr 1977 - Dec 2018</v>
      </c>
      <c r="N120" t="str">
        <f t="shared" si="50"/>
        <v>Person</v>
      </c>
      <c r="O120" t="str">
        <f t="shared" si="51"/>
        <v xml:space="preserve">Planet Earth </v>
      </c>
      <c r="P120" t="str">
        <f t="shared" si="49"/>
        <v>Mancheser</v>
      </c>
      <c r="Q120" t="str">
        <f t="shared" si="49"/>
        <v>Lancashire</v>
      </c>
      <c r="R120" t="str">
        <f t="shared" si="49"/>
        <v>United Kingdom</v>
      </c>
      <c r="S120" t="str">
        <f t="shared" si="52"/>
        <v>Apr</v>
      </c>
      <c r="T120" t="str">
        <f t="shared" si="53"/>
        <v>1977</v>
      </c>
      <c r="U120" s="1">
        <f t="shared" si="56"/>
        <v>28216</v>
      </c>
      <c r="V120" t="str">
        <f t="shared" si="54"/>
        <v>Dec</v>
      </c>
      <c r="W120" t="str">
        <f t="shared" si="55"/>
        <v>2018</v>
      </c>
      <c r="X120" s="1">
        <f t="shared" si="57"/>
        <v>43465</v>
      </c>
    </row>
    <row r="121" spans="1:24" ht="40" customHeight="1">
      <c r="A121">
        <f t="shared" si="38"/>
        <v>120</v>
      </c>
      <c r="B121" s="7" t="s">
        <v>88</v>
      </c>
      <c r="C121">
        <v>112</v>
      </c>
      <c r="D121">
        <v>104</v>
      </c>
      <c r="E121">
        <f t="shared" si="48"/>
        <v>65</v>
      </c>
      <c r="F121">
        <v>1</v>
      </c>
      <c r="G121">
        <v>1</v>
      </c>
      <c r="H121">
        <v>1</v>
      </c>
      <c r="I121">
        <v>1</v>
      </c>
      <c r="J121" t="s">
        <v>233</v>
      </c>
      <c r="K121" t="s">
        <v>7</v>
      </c>
      <c r="L121" t="s">
        <v>16</v>
      </c>
      <c r="M121" t="str">
        <f t="shared" si="37"/>
        <v>Person, Planet Earth – Apr 1977 - Dec 2018</v>
      </c>
      <c r="N121" t="str">
        <f t="shared" si="50"/>
        <v>Person</v>
      </c>
      <c r="O121" t="str">
        <f t="shared" si="51"/>
        <v xml:space="preserve">Planet Earth </v>
      </c>
      <c r="P121" t="str">
        <f t="shared" si="49"/>
        <v>Mancheser</v>
      </c>
      <c r="Q121" t="str">
        <f t="shared" si="49"/>
        <v>Lancashire</v>
      </c>
      <c r="R121" t="str">
        <f t="shared" si="49"/>
        <v>United Kingdom</v>
      </c>
      <c r="S121" t="str">
        <f t="shared" si="52"/>
        <v>Apr</v>
      </c>
      <c r="T121" t="str">
        <f t="shared" si="53"/>
        <v>1977</v>
      </c>
      <c r="U121" s="1">
        <f t="shared" si="56"/>
        <v>28216</v>
      </c>
      <c r="V121" t="str">
        <f t="shared" si="54"/>
        <v>Dec</v>
      </c>
      <c r="W121" t="str">
        <f t="shared" si="55"/>
        <v>2018</v>
      </c>
      <c r="X121" s="1">
        <f t="shared" si="57"/>
        <v>43465</v>
      </c>
    </row>
    <row r="122" spans="1:24" ht="40" hidden="1" customHeight="1">
      <c r="A122">
        <f t="shared" si="38"/>
        <v>121</v>
      </c>
      <c r="B122" s="7" t="s">
        <v>89</v>
      </c>
      <c r="C122">
        <v>113</v>
      </c>
      <c r="D122">
        <v>104</v>
      </c>
      <c r="E122">
        <f t="shared" si="48"/>
        <v>65</v>
      </c>
      <c r="F122">
        <v>0</v>
      </c>
      <c r="G122">
        <v>0</v>
      </c>
      <c r="H122">
        <v>0</v>
      </c>
      <c r="I122">
        <v>0</v>
      </c>
      <c r="J122" t="s">
        <v>233</v>
      </c>
      <c r="K122" t="s">
        <v>7</v>
      </c>
      <c r="L122" t="s">
        <v>16</v>
      </c>
      <c r="M122" t="str">
        <f t="shared" si="37"/>
        <v>Person, Planet Earth – Apr 1977 - Dec 2018</v>
      </c>
      <c r="N122" t="str">
        <f t="shared" si="50"/>
        <v>Person</v>
      </c>
      <c r="O122" t="str">
        <f t="shared" si="51"/>
        <v xml:space="preserve">Planet Earth </v>
      </c>
      <c r="P122" t="str">
        <f t="shared" ref="P122:R141" si="58">IF($M122="","",VLOOKUP($O122,tblOrganisation,COLUMN()-14,FALSE))</f>
        <v>Mancheser</v>
      </c>
      <c r="Q122" t="str">
        <f t="shared" si="58"/>
        <v>Lancashire</v>
      </c>
      <c r="R122" t="str">
        <f t="shared" si="58"/>
        <v>United Kingdom</v>
      </c>
      <c r="S122" t="str">
        <f t="shared" si="52"/>
        <v>Apr</v>
      </c>
      <c r="T122" t="str">
        <f t="shared" si="53"/>
        <v>1977</v>
      </c>
      <c r="U122" s="1">
        <f t="shared" si="56"/>
        <v>28216</v>
      </c>
      <c r="V122" t="str">
        <f t="shared" si="54"/>
        <v>Dec</v>
      </c>
      <c r="W122" t="str">
        <f t="shared" si="55"/>
        <v>2018</v>
      </c>
      <c r="X122" s="1">
        <f t="shared" si="57"/>
        <v>43465</v>
      </c>
    </row>
    <row r="123" spans="1:24" ht="40" customHeight="1">
      <c r="A123">
        <f t="shared" si="38"/>
        <v>122</v>
      </c>
      <c r="B123" s="7" t="s">
        <v>17</v>
      </c>
      <c r="C123">
        <v>114</v>
      </c>
      <c r="D123">
        <v>114</v>
      </c>
      <c r="E123">
        <f t="shared" si="48"/>
        <v>66</v>
      </c>
      <c r="F123">
        <v>1</v>
      </c>
      <c r="G123">
        <v>1</v>
      </c>
      <c r="H123">
        <v>1</v>
      </c>
      <c r="I123">
        <v>1</v>
      </c>
      <c r="J123" t="s">
        <v>233</v>
      </c>
      <c r="K123" t="s">
        <v>4</v>
      </c>
      <c r="L123" t="s">
        <v>17</v>
      </c>
      <c r="M123" t="str">
        <f t="shared" si="37"/>
        <v>Person, Planet Earth – Apr 1977 - Dec 2018</v>
      </c>
      <c r="N123" t="str">
        <f t="shared" si="50"/>
        <v>Person</v>
      </c>
      <c r="O123" t="str">
        <f t="shared" si="51"/>
        <v xml:space="preserve">Planet Earth </v>
      </c>
      <c r="P123" t="str">
        <f t="shared" si="58"/>
        <v>Mancheser</v>
      </c>
      <c r="Q123" t="str">
        <f t="shared" si="58"/>
        <v>Lancashire</v>
      </c>
      <c r="R123" t="str">
        <f t="shared" si="58"/>
        <v>United Kingdom</v>
      </c>
      <c r="S123" t="str">
        <f t="shared" si="52"/>
        <v>Apr</v>
      </c>
      <c r="T123" t="str">
        <f t="shared" si="53"/>
        <v>1977</v>
      </c>
      <c r="U123" s="1">
        <f t="shared" si="56"/>
        <v>28216</v>
      </c>
      <c r="V123" t="str">
        <f t="shared" si="54"/>
        <v>Dec</v>
      </c>
      <c r="W123" t="str">
        <f t="shared" si="55"/>
        <v>2018</v>
      </c>
      <c r="X123" s="1">
        <f t="shared" si="57"/>
        <v>43465</v>
      </c>
    </row>
    <row r="124" spans="1:24" ht="40" customHeight="1">
      <c r="A124">
        <f t="shared" si="38"/>
        <v>123</v>
      </c>
      <c r="B124" s="7" t="s">
        <v>90</v>
      </c>
      <c r="C124">
        <v>115</v>
      </c>
      <c r="D124">
        <v>114</v>
      </c>
      <c r="E124">
        <f t="shared" si="48"/>
        <v>67</v>
      </c>
      <c r="F124">
        <v>1</v>
      </c>
      <c r="G124">
        <v>1</v>
      </c>
      <c r="H124">
        <v>1</v>
      </c>
      <c r="I124">
        <v>1</v>
      </c>
      <c r="J124" t="s">
        <v>233</v>
      </c>
      <c r="K124" t="s">
        <v>7</v>
      </c>
      <c r="L124" t="s">
        <v>17</v>
      </c>
      <c r="M124" t="str">
        <f t="shared" si="37"/>
        <v>Person, Planet Earth – Apr 1977 - Dec 2018</v>
      </c>
      <c r="N124" t="str">
        <f t="shared" si="50"/>
        <v>Person</v>
      </c>
      <c r="O124" t="str">
        <f t="shared" si="51"/>
        <v xml:space="preserve">Planet Earth </v>
      </c>
      <c r="P124" t="str">
        <f t="shared" si="58"/>
        <v>Mancheser</v>
      </c>
      <c r="Q124" t="str">
        <f t="shared" si="58"/>
        <v>Lancashire</v>
      </c>
      <c r="R124" t="str">
        <f t="shared" si="58"/>
        <v>United Kingdom</v>
      </c>
      <c r="S124" t="str">
        <f t="shared" si="52"/>
        <v>Apr</v>
      </c>
      <c r="T124" t="str">
        <f t="shared" si="53"/>
        <v>1977</v>
      </c>
      <c r="U124" s="1">
        <f t="shared" si="56"/>
        <v>28216</v>
      </c>
      <c r="V124" t="str">
        <f t="shared" si="54"/>
        <v>Dec</v>
      </c>
      <c r="W124" t="str">
        <f t="shared" si="55"/>
        <v>2018</v>
      </c>
      <c r="X124" s="1">
        <f t="shared" si="57"/>
        <v>43465</v>
      </c>
    </row>
    <row r="125" spans="1:24" ht="40" customHeight="1">
      <c r="A125">
        <f t="shared" si="38"/>
        <v>124</v>
      </c>
      <c r="B125" s="7" t="s">
        <v>91</v>
      </c>
      <c r="C125">
        <v>116</v>
      </c>
      <c r="D125">
        <v>114</v>
      </c>
      <c r="E125">
        <f t="shared" si="48"/>
        <v>68</v>
      </c>
      <c r="F125">
        <v>1</v>
      </c>
      <c r="G125">
        <v>1</v>
      </c>
      <c r="H125">
        <v>1</v>
      </c>
      <c r="I125">
        <v>1</v>
      </c>
      <c r="J125" t="s">
        <v>233</v>
      </c>
      <c r="K125" t="s">
        <v>9</v>
      </c>
      <c r="L125" t="s">
        <v>17</v>
      </c>
      <c r="M125" t="str">
        <f t="shared" si="37"/>
        <v>Person, Planet Earth – Apr 1977 - Dec 2018</v>
      </c>
      <c r="N125" t="str">
        <f t="shared" si="50"/>
        <v>Person</v>
      </c>
      <c r="O125" t="str">
        <f t="shared" si="51"/>
        <v xml:space="preserve">Planet Earth </v>
      </c>
      <c r="P125" t="str">
        <f t="shared" si="58"/>
        <v>Mancheser</v>
      </c>
      <c r="Q125" t="str">
        <f t="shared" si="58"/>
        <v>Lancashire</v>
      </c>
      <c r="R125" t="str">
        <f t="shared" si="58"/>
        <v>United Kingdom</v>
      </c>
      <c r="S125" t="str">
        <f t="shared" si="52"/>
        <v>Apr</v>
      </c>
      <c r="T125" t="str">
        <f t="shared" si="53"/>
        <v>1977</v>
      </c>
      <c r="U125" s="1">
        <f t="shared" si="56"/>
        <v>28216</v>
      </c>
      <c r="V125" t="str">
        <f t="shared" si="54"/>
        <v>Dec</v>
      </c>
      <c r="W125" t="str">
        <f t="shared" si="55"/>
        <v>2018</v>
      </c>
      <c r="X125" s="1">
        <f t="shared" si="57"/>
        <v>43465</v>
      </c>
    </row>
    <row r="126" spans="1:24" ht="40" customHeight="1">
      <c r="A126">
        <f t="shared" si="38"/>
        <v>125</v>
      </c>
      <c r="B126" s="7" t="s">
        <v>92</v>
      </c>
      <c r="C126">
        <v>117</v>
      </c>
      <c r="D126">
        <v>116</v>
      </c>
      <c r="E126">
        <f t="shared" si="48"/>
        <v>69</v>
      </c>
      <c r="F126">
        <v>1</v>
      </c>
      <c r="G126">
        <v>1</v>
      </c>
      <c r="H126">
        <v>1</v>
      </c>
      <c r="I126">
        <v>1</v>
      </c>
      <c r="J126" t="s">
        <v>233</v>
      </c>
      <c r="K126" t="s">
        <v>10</v>
      </c>
      <c r="L126" t="s">
        <v>17</v>
      </c>
      <c r="M126" t="str">
        <f t="shared" si="37"/>
        <v>Person, Planet Earth – Apr 1977 - Dec 2018</v>
      </c>
      <c r="N126" t="str">
        <f t="shared" si="50"/>
        <v>Person</v>
      </c>
      <c r="O126" t="str">
        <f t="shared" si="51"/>
        <v xml:space="preserve">Planet Earth </v>
      </c>
      <c r="P126" t="str">
        <f t="shared" si="58"/>
        <v>Mancheser</v>
      </c>
      <c r="Q126" t="str">
        <f t="shared" si="58"/>
        <v>Lancashire</v>
      </c>
      <c r="R126" t="str">
        <f t="shared" si="58"/>
        <v>United Kingdom</v>
      </c>
      <c r="S126" t="str">
        <f t="shared" si="52"/>
        <v>Apr</v>
      </c>
      <c r="T126" t="str">
        <f t="shared" si="53"/>
        <v>1977</v>
      </c>
      <c r="U126" s="1">
        <f t="shared" si="56"/>
        <v>28216</v>
      </c>
      <c r="V126" t="str">
        <f t="shared" si="54"/>
        <v>Dec</v>
      </c>
      <c r="W126" t="str">
        <f t="shared" si="55"/>
        <v>2018</v>
      </c>
      <c r="X126" s="1">
        <f t="shared" si="57"/>
        <v>43465</v>
      </c>
    </row>
    <row r="127" spans="1:24" ht="40" customHeight="1">
      <c r="A127">
        <f t="shared" si="38"/>
        <v>126</v>
      </c>
      <c r="B127" s="7" t="s">
        <v>93</v>
      </c>
      <c r="C127">
        <v>118</v>
      </c>
      <c r="D127">
        <v>116</v>
      </c>
      <c r="E127">
        <f t="shared" si="48"/>
        <v>70</v>
      </c>
      <c r="F127">
        <v>1</v>
      </c>
      <c r="G127">
        <v>1</v>
      </c>
      <c r="H127">
        <v>1</v>
      </c>
      <c r="I127">
        <v>1</v>
      </c>
      <c r="J127" t="s">
        <v>233</v>
      </c>
      <c r="K127" t="s">
        <v>7</v>
      </c>
      <c r="L127" t="s">
        <v>17</v>
      </c>
      <c r="M127" t="str">
        <f t="shared" si="37"/>
        <v>Person, Planet Earth – Apr 1977 - Dec 2018</v>
      </c>
      <c r="N127" t="str">
        <f t="shared" si="50"/>
        <v>Person</v>
      </c>
      <c r="O127" t="str">
        <f t="shared" si="51"/>
        <v xml:space="preserve">Planet Earth </v>
      </c>
      <c r="P127" t="str">
        <f t="shared" si="58"/>
        <v>Mancheser</v>
      </c>
      <c r="Q127" t="str">
        <f t="shared" si="58"/>
        <v>Lancashire</v>
      </c>
      <c r="R127" t="str">
        <f t="shared" si="58"/>
        <v>United Kingdom</v>
      </c>
      <c r="S127" t="str">
        <f t="shared" si="52"/>
        <v>Apr</v>
      </c>
      <c r="T127" t="str">
        <f t="shared" si="53"/>
        <v>1977</v>
      </c>
      <c r="U127" s="1">
        <f t="shared" si="56"/>
        <v>28216</v>
      </c>
      <c r="V127" t="str">
        <f t="shared" si="54"/>
        <v>Dec</v>
      </c>
      <c r="W127" t="str">
        <f t="shared" si="55"/>
        <v>2018</v>
      </c>
      <c r="X127" s="1">
        <f t="shared" si="57"/>
        <v>43465</v>
      </c>
    </row>
    <row r="128" spans="1:24" ht="40" customHeight="1">
      <c r="A128">
        <f t="shared" si="38"/>
        <v>127</v>
      </c>
      <c r="B128" s="7" t="s">
        <v>94</v>
      </c>
      <c r="C128">
        <v>119</v>
      </c>
      <c r="D128">
        <v>114</v>
      </c>
      <c r="E128">
        <f t="shared" si="48"/>
        <v>71</v>
      </c>
      <c r="F128">
        <v>1</v>
      </c>
      <c r="G128">
        <v>1</v>
      </c>
      <c r="H128">
        <v>1</v>
      </c>
      <c r="I128">
        <v>1</v>
      </c>
      <c r="J128" t="s">
        <v>233</v>
      </c>
      <c r="K128" t="s">
        <v>9</v>
      </c>
      <c r="L128" t="s">
        <v>17</v>
      </c>
      <c r="M128" t="str">
        <f t="shared" si="37"/>
        <v>Person, Planet Earth – Apr 1977 - Dec 2018</v>
      </c>
      <c r="N128" t="str">
        <f t="shared" si="50"/>
        <v>Person</v>
      </c>
      <c r="O128" t="str">
        <f t="shared" si="51"/>
        <v xml:space="preserve">Planet Earth </v>
      </c>
      <c r="P128" t="str">
        <f t="shared" si="58"/>
        <v>Mancheser</v>
      </c>
      <c r="Q128" t="str">
        <f t="shared" si="58"/>
        <v>Lancashire</v>
      </c>
      <c r="R128" t="str">
        <f t="shared" si="58"/>
        <v>United Kingdom</v>
      </c>
      <c r="S128" t="str">
        <f t="shared" si="52"/>
        <v>Apr</v>
      </c>
      <c r="T128" t="str">
        <f t="shared" si="53"/>
        <v>1977</v>
      </c>
      <c r="U128" s="1">
        <f t="shared" si="56"/>
        <v>28216</v>
      </c>
      <c r="V128" t="str">
        <f t="shared" si="54"/>
        <v>Dec</v>
      </c>
      <c r="W128" t="str">
        <f t="shared" si="55"/>
        <v>2018</v>
      </c>
      <c r="X128" s="1">
        <f t="shared" si="57"/>
        <v>43465</v>
      </c>
    </row>
    <row r="129" spans="1:24" ht="40" customHeight="1">
      <c r="A129">
        <f t="shared" si="38"/>
        <v>128</v>
      </c>
      <c r="B129" s="7" t="s">
        <v>95</v>
      </c>
      <c r="C129">
        <v>120</v>
      </c>
      <c r="D129">
        <v>119</v>
      </c>
      <c r="E129">
        <f t="shared" si="48"/>
        <v>72</v>
      </c>
      <c r="F129">
        <v>1</v>
      </c>
      <c r="G129">
        <v>1</v>
      </c>
      <c r="H129">
        <v>1</v>
      </c>
      <c r="I129">
        <v>1</v>
      </c>
      <c r="J129" t="s">
        <v>233</v>
      </c>
      <c r="K129" t="s">
        <v>10</v>
      </c>
      <c r="L129" t="s">
        <v>17</v>
      </c>
      <c r="M129" t="str">
        <f t="shared" si="37"/>
        <v>Person, Planet Earth – Apr 1977 - Dec 2018</v>
      </c>
      <c r="N129" t="str">
        <f t="shared" si="50"/>
        <v>Person</v>
      </c>
      <c r="O129" t="str">
        <f t="shared" si="51"/>
        <v xml:space="preserve">Planet Earth </v>
      </c>
      <c r="P129" t="str">
        <f t="shared" si="58"/>
        <v>Mancheser</v>
      </c>
      <c r="Q129" t="str">
        <f t="shared" si="58"/>
        <v>Lancashire</v>
      </c>
      <c r="R129" t="str">
        <f t="shared" si="58"/>
        <v>United Kingdom</v>
      </c>
      <c r="S129" t="str">
        <f t="shared" si="52"/>
        <v>Apr</v>
      </c>
      <c r="T129" t="str">
        <f t="shared" si="53"/>
        <v>1977</v>
      </c>
      <c r="U129" s="1">
        <f t="shared" si="56"/>
        <v>28216</v>
      </c>
      <c r="V129" t="str">
        <f t="shared" si="54"/>
        <v>Dec</v>
      </c>
      <c r="W129" t="str">
        <f t="shared" si="55"/>
        <v>2018</v>
      </c>
      <c r="X129" s="1">
        <f t="shared" si="57"/>
        <v>43465</v>
      </c>
    </row>
    <row r="130" spans="1:24" ht="40" customHeight="1">
      <c r="A130">
        <f t="shared" si="38"/>
        <v>129</v>
      </c>
      <c r="B130" s="7" t="s">
        <v>96</v>
      </c>
      <c r="C130">
        <v>121</v>
      </c>
      <c r="D130">
        <v>119</v>
      </c>
      <c r="E130">
        <f t="shared" si="48"/>
        <v>73</v>
      </c>
      <c r="F130">
        <v>1</v>
      </c>
      <c r="G130">
        <v>1</v>
      </c>
      <c r="H130">
        <v>1</v>
      </c>
      <c r="I130">
        <v>1</v>
      </c>
      <c r="J130" t="s">
        <v>233</v>
      </c>
      <c r="K130" t="s">
        <v>7</v>
      </c>
      <c r="L130" t="s">
        <v>17</v>
      </c>
      <c r="M130" t="str">
        <f t="shared" si="37"/>
        <v>Person, Planet Earth – Apr 1977 - Dec 2018</v>
      </c>
      <c r="N130" t="str">
        <f t="shared" si="50"/>
        <v>Person</v>
      </c>
      <c r="O130" t="str">
        <f t="shared" si="51"/>
        <v xml:space="preserve">Planet Earth </v>
      </c>
      <c r="P130" t="str">
        <f t="shared" si="58"/>
        <v>Mancheser</v>
      </c>
      <c r="Q130" t="str">
        <f t="shared" si="58"/>
        <v>Lancashire</v>
      </c>
      <c r="R130" t="str">
        <f t="shared" si="58"/>
        <v>United Kingdom</v>
      </c>
      <c r="S130" t="str">
        <f t="shared" si="52"/>
        <v>Apr</v>
      </c>
      <c r="T130" t="str">
        <f t="shared" si="53"/>
        <v>1977</v>
      </c>
      <c r="U130" s="1">
        <f t="shared" si="56"/>
        <v>28216</v>
      </c>
      <c r="V130" t="str">
        <f t="shared" si="54"/>
        <v>Dec</v>
      </c>
      <c r="W130" t="str">
        <f t="shared" si="55"/>
        <v>2018</v>
      </c>
      <c r="X130" s="1">
        <f t="shared" si="57"/>
        <v>43465</v>
      </c>
    </row>
    <row r="131" spans="1:24" ht="40" customHeight="1">
      <c r="A131">
        <f t="shared" si="38"/>
        <v>130</v>
      </c>
      <c r="B131" s="7" t="s">
        <v>97</v>
      </c>
      <c r="C131">
        <v>122</v>
      </c>
      <c r="D131">
        <v>114</v>
      </c>
      <c r="E131">
        <f t="shared" ref="E131:E162" si="59">IF(K131=K130,E130,E130+1)</f>
        <v>74</v>
      </c>
      <c r="F131">
        <v>1</v>
      </c>
      <c r="G131">
        <v>1</v>
      </c>
      <c r="H131">
        <v>1</v>
      </c>
      <c r="I131">
        <v>1</v>
      </c>
      <c r="J131" t="s">
        <v>233</v>
      </c>
      <c r="K131" t="s">
        <v>9</v>
      </c>
      <c r="L131" t="s">
        <v>17</v>
      </c>
      <c r="M131" t="str">
        <f t="shared" ref="M131:M170" si="60">IF(AND(L131&lt;&gt;$L$18,L131&lt;&gt;$L$147,L131&lt;&gt;$L$148),"Person, Planet Earth – Apr 1977 - Dec 2018",IF(K131=$K$18,B131,M130))</f>
        <v>Person, Planet Earth – Apr 1977 - Dec 2018</v>
      </c>
      <c r="N131" t="str">
        <f t="shared" si="50"/>
        <v>Person</v>
      </c>
      <c r="O131" t="str">
        <f t="shared" si="51"/>
        <v xml:space="preserve">Planet Earth </v>
      </c>
      <c r="P131" t="str">
        <f t="shared" si="58"/>
        <v>Mancheser</v>
      </c>
      <c r="Q131" t="str">
        <f t="shared" si="58"/>
        <v>Lancashire</v>
      </c>
      <c r="R131" t="str">
        <f t="shared" si="58"/>
        <v>United Kingdom</v>
      </c>
      <c r="S131" t="str">
        <f t="shared" si="52"/>
        <v>Apr</v>
      </c>
      <c r="T131" t="str">
        <f t="shared" si="53"/>
        <v>1977</v>
      </c>
      <c r="U131" s="1">
        <f t="shared" si="56"/>
        <v>28216</v>
      </c>
      <c r="V131" t="str">
        <f t="shared" si="54"/>
        <v>Dec</v>
      </c>
      <c r="W131" t="str">
        <f t="shared" si="55"/>
        <v>2018</v>
      </c>
      <c r="X131" s="1">
        <f t="shared" si="57"/>
        <v>43465</v>
      </c>
    </row>
    <row r="132" spans="1:24" ht="40" customHeight="1">
      <c r="A132">
        <f t="shared" ref="A132:A170" si="61">A131+1</f>
        <v>131</v>
      </c>
      <c r="B132" s="7" t="s">
        <v>98</v>
      </c>
      <c r="C132">
        <v>123</v>
      </c>
      <c r="D132">
        <v>122</v>
      </c>
      <c r="E132">
        <f t="shared" si="59"/>
        <v>75</v>
      </c>
      <c r="F132">
        <v>1</v>
      </c>
      <c r="G132">
        <v>1</v>
      </c>
      <c r="H132">
        <v>1</v>
      </c>
      <c r="I132">
        <v>1</v>
      </c>
      <c r="J132" t="s">
        <v>233</v>
      </c>
      <c r="K132" t="s">
        <v>10</v>
      </c>
      <c r="L132" t="s">
        <v>17</v>
      </c>
      <c r="M132" t="str">
        <f t="shared" si="60"/>
        <v>Person, Planet Earth – Apr 1977 - Dec 2018</v>
      </c>
      <c r="N132" t="str">
        <f t="shared" si="50"/>
        <v>Person</v>
      </c>
      <c r="O132" t="str">
        <f t="shared" si="51"/>
        <v xml:space="preserve">Planet Earth </v>
      </c>
      <c r="P132" t="str">
        <f t="shared" si="58"/>
        <v>Mancheser</v>
      </c>
      <c r="Q132" t="str">
        <f t="shared" si="58"/>
        <v>Lancashire</v>
      </c>
      <c r="R132" t="str">
        <f t="shared" si="58"/>
        <v>United Kingdom</v>
      </c>
      <c r="S132" t="str">
        <f t="shared" si="52"/>
        <v>Apr</v>
      </c>
      <c r="T132" t="str">
        <f t="shared" si="53"/>
        <v>1977</v>
      </c>
      <c r="U132" s="1">
        <f t="shared" si="56"/>
        <v>28216</v>
      </c>
      <c r="V132" t="str">
        <f t="shared" si="54"/>
        <v>Dec</v>
      </c>
      <c r="W132" t="str">
        <f t="shared" si="55"/>
        <v>2018</v>
      </c>
      <c r="X132" s="1">
        <f t="shared" si="57"/>
        <v>43465</v>
      </c>
    </row>
    <row r="133" spans="1:24" ht="40" customHeight="1">
      <c r="A133">
        <f t="shared" si="61"/>
        <v>132</v>
      </c>
      <c r="B133" s="7" t="s">
        <v>99</v>
      </c>
      <c r="C133">
        <v>124</v>
      </c>
      <c r="D133">
        <v>122</v>
      </c>
      <c r="E133">
        <f t="shared" si="59"/>
        <v>76</v>
      </c>
      <c r="F133">
        <v>1</v>
      </c>
      <c r="G133">
        <v>1</v>
      </c>
      <c r="H133">
        <v>1</v>
      </c>
      <c r="I133">
        <v>1</v>
      </c>
      <c r="J133" t="s">
        <v>233</v>
      </c>
      <c r="K133" t="s">
        <v>7</v>
      </c>
      <c r="L133" t="s">
        <v>17</v>
      </c>
      <c r="M133" t="str">
        <f t="shared" si="60"/>
        <v>Person, Planet Earth – Apr 1977 - Dec 2018</v>
      </c>
      <c r="N133" t="str">
        <f t="shared" si="50"/>
        <v>Person</v>
      </c>
      <c r="O133" t="str">
        <f t="shared" si="51"/>
        <v xml:space="preserve">Planet Earth </v>
      </c>
      <c r="P133" t="str">
        <f t="shared" si="58"/>
        <v>Mancheser</v>
      </c>
      <c r="Q133" t="str">
        <f t="shared" si="58"/>
        <v>Lancashire</v>
      </c>
      <c r="R133" t="str">
        <f t="shared" si="58"/>
        <v>United Kingdom</v>
      </c>
      <c r="S133" t="str">
        <f t="shared" si="52"/>
        <v>Apr</v>
      </c>
      <c r="T133" t="str">
        <f t="shared" si="53"/>
        <v>1977</v>
      </c>
      <c r="U133" s="1">
        <f t="shared" si="56"/>
        <v>28216</v>
      </c>
      <c r="V133" t="str">
        <f t="shared" si="54"/>
        <v>Dec</v>
      </c>
      <c r="W133" t="str">
        <f t="shared" si="55"/>
        <v>2018</v>
      </c>
      <c r="X133" s="1">
        <f t="shared" si="57"/>
        <v>43465</v>
      </c>
    </row>
    <row r="134" spans="1:24" ht="40" customHeight="1">
      <c r="A134">
        <f t="shared" si="61"/>
        <v>133</v>
      </c>
      <c r="B134" s="7" t="s">
        <v>18</v>
      </c>
      <c r="C134">
        <v>125</v>
      </c>
      <c r="D134">
        <v>125</v>
      </c>
      <c r="E134">
        <f t="shared" si="59"/>
        <v>77</v>
      </c>
      <c r="F134">
        <v>1</v>
      </c>
      <c r="G134">
        <v>1</v>
      </c>
      <c r="H134">
        <v>1</v>
      </c>
      <c r="I134">
        <v>1</v>
      </c>
      <c r="J134" t="s">
        <v>233</v>
      </c>
      <c r="K134" t="s">
        <v>4</v>
      </c>
      <c r="L134" t="s">
        <v>18</v>
      </c>
      <c r="M134" t="str">
        <f t="shared" si="60"/>
        <v>Person, Planet Earth – Apr 1977 - Dec 2018</v>
      </c>
      <c r="N134" t="str">
        <f t="shared" si="50"/>
        <v>Person</v>
      </c>
      <c r="O134" t="str">
        <f t="shared" si="51"/>
        <v xml:space="preserve">Planet Earth </v>
      </c>
      <c r="P134" t="str">
        <f t="shared" si="58"/>
        <v>Mancheser</v>
      </c>
      <c r="Q134" t="str">
        <f t="shared" si="58"/>
        <v>Lancashire</v>
      </c>
      <c r="R134" t="str">
        <f t="shared" si="58"/>
        <v>United Kingdom</v>
      </c>
      <c r="S134" t="str">
        <f t="shared" si="52"/>
        <v>Apr</v>
      </c>
      <c r="T134" t="str">
        <f t="shared" si="53"/>
        <v>1977</v>
      </c>
      <c r="U134" s="1">
        <f t="shared" si="56"/>
        <v>28216</v>
      </c>
      <c r="V134" t="str">
        <f t="shared" si="54"/>
        <v>Dec</v>
      </c>
      <c r="W134" t="str">
        <f t="shared" si="55"/>
        <v>2018</v>
      </c>
      <c r="X134" s="1">
        <f t="shared" si="57"/>
        <v>43465</v>
      </c>
    </row>
    <row r="135" spans="1:24" ht="40" customHeight="1">
      <c r="A135">
        <f t="shared" si="61"/>
        <v>134</v>
      </c>
      <c r="B135" s="7" t="s">
        <v>100</v>
      </c>
      <c r="C135">
        <v>126</v>
      </c>
      <c r="D135">
        <v>125</v>
      </c>
      <c r="E135">
        <f t="shared" si="59"/>
        <v>78</v>
      </c>
      <c r="F135">
        <v>1</v>
      </c>
      <c r="G135">
        <v>1</v>
      </c>
      <c r="H135">
        <v>1</v>
      </c>
      <c r="I135">
        <v>0</v>
      </c>
      <c r="J135" t="s">
        <v>233</v>
      </c>
      <c r="K135" t="s">
        <v>7</v>
      </c>
      <c r="L135" t="s">
        <v>18</v>
      </c>
      <c r="M135" t="str">
        <f t="shared" si="60"/>
        <v>Person, Planet Earth – Apr 1977 - Dec 2018</v>
      </c>
      <c r="N135" t="str">
        <f t="shared" si="50"/>
        <v>Person</v>
      </c>
      <c r="O135" t="str">
        <f t="shared" si="51"/>
        <v xml:space="preserve">Planet Earth </v>
      </c>
      <c r="P135" t="str">
        <f t="shared" si="58"/>
        <v>Mancheser</v>
      </c>
      <c r="Q135" t="str">
        <f t="shared" si="58"/>
        <v>Lancashire</v>
      </c>
      <c r="R135" t="str">
        <f t="shared" si="58"/>
        <v>United Kingdom</v>
      </c>
      <c r="S135" t="str">
        <f t="shared" si="52"/>
        <v>Apr</v>
      </c>
      <c r="T135" t="str">
        <f t="shared" si="53"/>
        <v>1977</v>
      </c>
      <c r="U135" s="1">
        <f t="shared" si="56"/>
        <v>28216</v>
      </c>
      <c r="V135" t="str">
        <f t="shared" si="54"/>
        <v>Dec</v>
      </c>
      <c r="W135" t="str">
        <f t="shared" si="55"/>
        <v>2018</v>
      </c>
      <c r="X135" s="1">
        <f t="shared" si="57"/>
        <v>43465</v>
      </c>
    </row>
    <row r="136" spans="1:24" ht="40" customHeight="1">
      <c r="A136">
        <f t="shared" si="61"/>
        <v>135</v>
      </c>
      <c r="B136" s="7" t="s">
        <v>175</v>
      </c>
      <c r="C136">
        <v>127</v>
      </c>
      <c r="D136">
        <v>125</v>
      </c>
      <c r="E136">
        <f t="shared" si="59"/>
        <v>79</v>
      </c>
      <c r="F136">
        <v>1</v>
      </c>
      <c r="G136">
        <v>1</v>
      </c>
      <c r="H136">
        <v>1</v>
      </c>
      <c r="I136">
        <v>0</v>
      </c>
      <c r="J136" t="s">
        <v>233</v>
      </c>
      <c r="K136" t="s">
        <v>9</v>
      </c>
      <c r="L136" t="s">
        <v>18</v>
      </c>
      <c r="M136" t="str">
        <f t="shared" si="60"/>
        <v>Rides Assistant, Santa Cruz Beach Boardwalk – Jun 1998 - Sep 1998</v>
      </c>
      <c r="N136" t="str">
        <f t="shared" si="50"/>
        <v>Rides Assistant</v>
      </c>
      <c r="O136" t="str">
        <f t="shared" si="51"/>
        <v xml:space="preserve">Santa Cruz Beach Boardwalk </v>
      </c>
      <c r="P136" t="str">
        <f t="shared" si="58"/>
        <v>Santa Cruz</v>
      </c>
      <c r="Q136" t="str">
        <f t="shared" si="58"/>
        <v>California</v>
      </c>
      <c r="R136" t="str">
        <f t="shared" si="58"/>
        <v>United States</v>
      </c>
      <c r="S136" t="str">
        <f t="shared" si="52"/>
        <v>Jun</v>
      </c>
      <c r="T136" t="str">
        <f t="shared" si="53"/>
        <v>1998</v>
      </c>
      <c r="U136" s="1">
        <f t="shared" si="56"/>
        <v>35947</v>
      </c>
      <c r="V136" t="str">
        <f t="shared" si="54"/>
        <v>Sep</v>
      </c>
      <c r="W136" t="str">
        <f t="shared" si="55"/>
        <v>1998</v>
      </c>
      <c r="X136" s="1">
        <f t="shared" si="57"/>
        <v>36068</v>
      </c>
    </row>
    <row r="137" spans="1:24" ht="40" customHeight="1">
      <c r="A137">
        <f t="shared" si="61"/>
        <v>136</v>
      </c>
      <c r="B137" s="7" t="s">
        <v>101</v>
      </c>
      <c r="C137">
        <v>128</v>
      </c>
      <c r="D137">
        <v>127</v>
      </c>
      <c r="E137">
        <f t="shared" si="59"/>
        <v>80</v>
      </c>
      <c r="F137">
        <v>1</v>
      </c>
      <c r="G137">
        <v>1</v>
      </c>
      <c r="H137">
        <v>1</v>
      </c>
      <c r="I137">
        <v>0</v>
      </c>
      <c r="J137" t="s">
        <v>233</v>
      </c>
      <c r="K137" t="s">
        <v>10</v>
      </c>
      <c r="L137" t="s">
        <v>18</v>
      </c>
      <c r="M137" t="str">
        <f t="shared" si="60"/>
        <v>Rides Assistant, Santa Cruz Beach Boardwalk – Jun 1998 - Sep 1998</v>
      </c>
      <c r="N137" t="str">
        <f t="shared" si="50"/>
        <v>Rides Assistant</v>
      </c>
      <c r="O137" t="str">
        <f t="shared" si="51"/>
        <v xml:space="preserve">Santa Cruz Beach Boardwalk </v>
      </c>
      <c r="P137" t="str">
        <f t="shared" si="58"/>
        <v>Santa Cruz</v>
      </c>
      <c r="Q137" t="str">
        <f t="shared" si="58"/>
        <v>California</v>
      </c>
      <c r="R137" t="str">
        <f t="shared" si="58"/>
        <v>United States</v>
      </c>
      <c r="S137" t="str">
        <f t="shared" si="52"/>
        <v>Jun</v>
      </c>
      <c r="T137" t="str">
        <f t="shared" si="53"/>
        <v>1998</v>
      </c>
      <c r="U137" s="1">
        <f t="shared" si="56"/>
        <v>35947</v>
      </c>
      <c r="V137" t="str">
        <f t="shared" si="54"/>
        <v>Sep</v>
      </c>
      <c r="W137" t="str">
        <f t="shared" si="55"/>
        <v>1998</v>
      </c>
      <c r="X137" s="1">
        <f t="shared" si="57"/>
        <v>36068</v>
      </c>
    </row>
    <row r="138" spans="1:24" ht="40" customHeight="1">
      <c r="A138">
        <f t="shared" si="61"/>
        <v>137</v>
      </c>
      <c r="B138" s="7" t="s">
        <v>102</v>
      </c>
      <c r="C138">
        <v>129</v>
      </c>
      <c r="D138">
        <v>127</v>
      </c>
      <c r="E138">
        <f t="shared" si="59"/>
        <v>81</v>
      </c>
      <c r="F138">
        <v>1</v>
      </c>
      <c r="G138">
        <v>1</v>
      </c>
      <c r="H138">
        <v>1</v>
      </c>
      <c r="I138">
        <v>0</v>
      </c>
      <c r="J138" t="s">
        <v>233</v>
      </c>
      <c r="K138" t="s">
        <v>14</v>
      </c>
      <c r="L138" t="s">
        <v>18</v>
      </c>
      <c r="M138" t="str">
        <f t="shared" si="60"/>
        <v>Rides Assistant, Santa Cruz Beach Boardwalk – Jun 1998 - Sep 1998</v>
      </c>
      <c r="N138" t="str">
        <f t="shared" ref="N138:N169" si="62">IF($M138="","",LEFT($M138,FIND(",",$M138)-1))</f>
        <v>Rides Assistant</v>
      </c>
      <c r="O138" t="str">
        <f t="shared" ref="O138:O169" si="63">IF($M138="","",SUBSTITUTE(LEFT($M138,FIND("–",$M138)-1),N138&amp;", ",""))</f>
        <v xml:space="preserve">Santa Cruz Beach Boardwalk </v>
      </c>
      <c r="P138" t="str">
        <f t="shared" si="58"/>
        <v>Santa Cruz</v>
      </c>
      <c r="Q138" t="str">
        <f t="shared" si="58"/>
        <v>California</v>
      </c>
      <c r="R138" t="str">
        <f t="shared" si="58"/>
        <v>United States</v>
      </c>
      <c r="S138" t="str">
        <f t="shared" ref="S138:S169" si="64">IF($M138="","",MID($M138,FIND("–",$M138)+2,3))</f>
        <v>Jun</v>
      </c>
      <c r="T138" t="str">
        <f t="shared" ref="T138:T169" si="65">IF($M138="","",MID($M138,LEN($M138)-14,4))</f>
        <v>1998</v>
      </c>
      <c r="U138" s="1">
        <f t="shared" si="56"/>
        <v>35947</v>
      </c>
      <c r="V138" t="str">
        <f t="shared" ref="V138:V169" si="66">IF($M138="","",MID($M138,LEN($M138)-7,3))</f>
        <v>Sep</v>
      </c>
      <c r="W138" t="str">
        <f t="shared" ref="W138:W169" si="67">IF($M138="","",MID($M138,LEN($M138)-3,4))</f>
        <v>1998</v>
      </c>
      <c r="X138" s="1">
        <f t="shared" si="57"/>
        <v>36068</v>
      </c>
    </row>
    <row r="139" spans="1:24" ht="40" customHeight="1">
      <c r="A139">
        <f t="shared" si="61"/>
        <v>138</v>
      </c>
      <c r="B139" s="7" t="s">
        <v>176</v>
      </c>
      <c r="C139">
        <v>130</v>
      </c>
      <c r="D139">
        <v>125</v>
      </c>
      <c r="E139">
        <f t="shared" si="59"/>
        <v>82</v>
      </c>
      <c r="F139">
        <v>1</v>
      </c>
      <c r="G139">
        <v>1</v>
      </c>
      <c r="H139">
        <v>1</v>
      </c>
      <c r="I139">
        <v>0</v>
      </c>
      <c r="J139" t="s">
        <v>233</v>
      </c>
      <c r="K139" t="s">
        <v>9</v>
      </c>
      <c r="L139" t="s">
        <v>18</v>
      </c>
      <c r="M139" t="str">
        <f t="shared" si="60"/>
        <v>Games Assistant, Family Kingdom Amusement Park – Jun 1997 - Sep 1997</v>
      </c>
      <c r="N139" t="str">
        <f t="shared" si="62"/>
        <v>Games Assistant</v>
      </c>
      <c r="O139" t="str">
        <f t="shared" si="63"/>
        <v xml:space="preserve">Family Kingdom Amusement Park </v>
      </c>
      <c r="P139" t="str">
        <f t="shared" si="58"/>
        <v>Myrtle Beach</v>
      </c>
      <c r="Q139" t="str">
        <f t="shared" si="58"/>
        <v>South Carolina</v>
      </c>
      <c r="R139" t="str">
        <f t="shared" si="58"/>
        <v>United States</v>
      </c>
      <c r="S139" t="str">
        <f t="shared" si="64"/>
        <v>Jun</v>
      </c>
      <c r="T139" t="str">
        <f t="shared" si="65"/>
        <v>1997</v>
      </c>
      <c r="U139" s="1">
        <f t="shared" ref="U139:U170" si="68">IF($M139="","",EOMONTH(DATE(T139,MONTH(DATEVALUE(S139&amp;"1")),15),-1)+1)</f>
        <v>35582</v>
      </c>
      <c r="V139" t="str">
        <f t="shared" si="66"/>
        <v>Sep</v>
      </c>
      <c r="W139" t="str">
        <f t="shared" si="67"/>
        <v>1997</v>
      </c>
      <c r="X139" s="1">
        <f t="shared" ref="X139:X170" si="69">IF($M139="","",EOMONTH(DATE(W139,MONTH(DATEVALUE(V139&amp;"1")),15),0))</f>
        <v>35703</v>
      </c>
    </row>
    <row r="140" spans="1:24" ht="40" customHeight="1">
      <c r="A140">
        <f t="shared" si="61"/>
        <v>139</v>
      </c>
      <c r="B140" s="7" t="s">
        <v>103</v>
      </c>
      <c r="C140">
        <v>131</v>
      </c>
      <c r="D140">
        <v>130</v>
      </c>
      <c r="E140">
        <f t="shared" si="59"/>
        <v>83</v>
      </c>
      <c r="F140">
        <v>1</v>
      </c>
      <c r="G140">
        <v>1</v>
      </c>
      <c r="H140">
        <v>1</v>
      </c>
      <c r="I140">
        <v>0</v>
      </c>
      <c r="J140" t="s">
        <v>233</v>
      </c>
      <c r="K140" t="s">
        <v>10</v>
      </c>
      <c r="L140" t="s">
        <v>18</v>
      </c>
      <c r="M140" t="str">
        <f t="shared" si="60"/>
        <v>Games Assistant, Family Kingdom Amusement Park – Jun 1997 - Sep 1997</v>
      </c>
      <c r="N140" t="str">
        <f t="shared" si="62"/>
        <v>Games Assistant</v>
      </c>
      <c r="O140" t="str">
        <f t="shared" si="63"/>
        <v xml:space="preserve">Family Kingdom Amusement Park </v>
      </c>
      <c r="P140" t="str">
        <f t="shared" si="58"/>
        <v>Myrtle Beach</v>
      </c>
      <c r="Q140" t="str">
        <f t="shared" si="58"/>
        <v>South Carolina</v>
      </c>
      <c r="R140" t="str">
        <f t="shared" si="58"/>
        <v>United States</v>
      </c>
      <c r="S140" t="str">
        <f t="shared" si="64"/>
        <v>Jun</v>
      </c>
      <c r="T140" t="str">
        <f t="shared" si="65"/>
        <v>1997</v>
      </c>
      <c r="U140" s="1">
        <f t="shared" si="68"/>
        <v>35582</v>
      </c>
      <c r="V140" t="str">
        <f t="shared" si="66"/>
        <v>Sep</v>
      </c>
      <c r="W140" t="str">
        <f t="shared" si="67"/>
        <v>1997</v>
      </c>
      <c r="X140" s="1">
        <f t="shared" si="69"/>
        <v>35703</v>
      </c>
    </row>
    <row r="141" spans="1:24" ht="40" customHeight="1">
      <c r="A141">
        <f t="shared" si="61"/>
        <v>140</v>
      </c>
      <c r="B141" s="7" t="s">
        <v>104</v>
      </c>
      <c r="C141">
        <v>132</v>
      </c>
      <c r="D141">
        <v>130</v>
      </c>
      <c r="E141">
        <f t="shared" si="59"/>
        <v>84</v>
      </c>
      <c r="F141">
        <v>1</v>
      </c>
      <c r="G141">
        <v>1</v>
      </c>
      <c r="H141">
        <v>1</v>
      </c>
      <c r="I141">
        <v>0</v>
      </c>
      <c r="J141" t="s">
        <v>233</v>
      </c>
      <c r="K141" t="s">
        <v>14</v>
      </c>
      <c r="L141" t="s">
        <v>18</v>
      </c>
      <c r="M141" t="str">
        <f t="shared" si="60"/>
        <v>Games Assistant, Family Kingdom Amusement Park – Jun 1997 - Sep 1997</v>
      </c>
      <c r="N141" t="str">
        <f t="shared" si="62"/>
        <v>Games Assistant</v>
      </c>
      <c r="O141" t="str">
        <f t="shared" si="63"/>
        <v xml:space="preserve">Family Kingdom Amusement Park </v>
      </c>
      <c r="P141" t="str">
        <f t="shared" si="58"/>
        <v>Myrtle Beach</v>
      </c>
      <c r="Q141" t="str">
        <f t="shared" si="58"/>
        <v>South Carolina</v>
      </c>
      <c r="R141" t="str">
        <f t="shared" si="58"/>
        <v>United States</v>
      </c>
      <c r="S141" t="str">
        <f t="shared" si="64"/>
        <v>Jun</v>
      </c>
      <c r="T141" t="str">
        <f t="shared" si="65"/>
        <v>1997</v>
      </c>
      <c r="U141" s="1">
        <f t="shared" si="68"/>
        <v>35582</v>
      </c>
      <c r="V141" t="str">
        <f t="shared" si="66"/>
        <v>Sep</v>
      </c>
      <c r="W141" t="str">
        <f t="shared" si="67"/>
        <v>1997</v>
      </c>
      <c r="X141" s="1">
        <f t="shared" si="69"/>
        <v>35703</v>
      </c>
    </row>
    <row r="142" spans="1:24" ht="40" customHeight="1">
      <c r="A142">
        <f t="shared" si="61"/>
        <v>141</v>
      </c>
      <c r="B142" s="7" t="s">
        <v>177</v>
      </c>
      <c r="C142">
        <v>133</v>
      </c>
      <c r="D142">
        <v>125</v>
      </c>
      <c r="E142">
        <f t="shared" si="59"/>
        <v>85</v>
      </c>
      <c r="F142">
        <v>1</v>
      </c>
      <c r="G142">
        <v>1</v>
      </c>
      <c r="H142">
        <v>1</v>
      </c>
      <c r="I142">
        <v>0</v>
      </c>
      <c r="J142" t="s">
        <v>233</v>
      </c>
      <c r="K142" t="s">
        <v>9</v>
      </c>
      <c r="L142" t="s">
        <v>18</v>
      </c>
      <c r="M142" t="str">
        <f t="shared" si="60"/>
        <v>Data Analyst, John Dickinson Stationery – Jun 1996 - Sep 1996</v>
      </c>
      <c r="N142" t="str">
        <f t="shared" si="62"/>
        <v>Data Analyst</v>
      </c>
      <c r="O142" t="str">
        <f t="shared" si="63"/>
        <v xml:space="preserve">John Dickinson Stationery </v>
      </c>
      <c r="P142" t="str">
        <f t="shared" ref="P142:R161" si="70">IF($M142="","",VLOOKUP($O142,tblOrganisation,COLUMN()-14,FALSE))</f>
        <v>Hemel Hempstead</v>
      </c>
      <c r="Q142" t="str">
        <f t="shared" si="70"/>
        <v>Hertfordshire</v>
      </c>
      <c r="R142" t="str">
        <f t="shared" si="70"/>
        <v>United Kingdom</v>
      </c>
      <c r="S142" t="str">
        <f t="shared" si="64"/>
        <v>Jun</v>
      </c>
      <c r="T142" t="str">
        <f t="shared" si="65"/>
        <v>1996</v>
      </c>
      <c r="U142" s="1">
        <f t="shared" si="68"/>
        <v>35217</v>
      </c>
      <c r="V142" t="str">
        <f t="shared" si="66"/>
        <v>Sep</v>
      </c>
      <c r="W142" t="str">
        <f t="shared" si="67"/>
        <v>1996</v>
      </c>
      <c r="X142" s="1">
        <f t="shared" si="69"/>
        <v>35338</v>
      </c>
    </row>
    <row r="143" spans="1:24" ht="40" customHeight="1">
      <c r="A143">
        <f t="shared" si="61"/>
        <v>142</v>
      </c>
      <c r="B143" s="7" t="s">
        <v>105</v>
      </c>
      <c r="C143">
        <v>134</v>
      </c>
      <c r="D143">
        <v>133</v>
      </c>
      <c r="E143">
        <f t="shared" si="59"/>
        <v>86</v>
      </c>
      <c r="F143">
        <v>1</v>
      </c>
      <c r="G143">
        <v>1</v>
      </c>
      <c r="H143">
        <v>1</v>
      </c>
      <c r="I143">
        <v>0</v>
      </c>
      <c r="J143" t="s">
        <v>233</v>
      </c>
      <c r="K143" t="s">
        <v>10</v>
      </c>
      <c r="L143" t="s">
        <v>18</v>
      </c>
      <c r="M143" t="str">
        <f t="shared" si="60"/>
        <v>Data Analyst, John Dickinson Stationery – Jun 1996 - Sep 1996</v>
      </c>
      <c r="N143" t="str">
        <f t="shared" si="62"/>
        <v>Data Analyst</v>
      </c>
      <c r="O143" t="str">
        <f t="shared" si="63"/>
        <v xml:space="preserve">John Dickinson Stationery </v>
      </c>
      <c r="P143" t="str">
        <f t="shared" si="70"/>
        <v>Hemel Hempstead</v>
      </c>
      <c r="Q143" t="str">
        <f t="shared" si="70"/>
        <v>Hertfordshire</v>
      </c>
      <c r="R143" t="str">
        <f t="shared" si="70"/>
        <v>United Kingdom</v>
      </c>
      <c r="S143" t="str">
        <f t="shared" si="64"/>
        <v>Jun</v>
      </c>
      <c r="T143" t="str">
        <f t="shared" si="65"/>
        <v>1996</v>
      </c>
      <c r="U143" s="1">
        <f t="shared" si="68"/>
        <v>35217</v>
      </c>
      <c r="V143" t="str">
        <f t="shared" si="66"/>
        <v>Sep</v>
      </c>
      <c r="W143" t="str">
        <f t="shared" si="67"/>
        <v>1996</v>
      </c>
      <c r="X143" s="1">
        <f t="shared" si="69"/>
        <v>35338</v>
      </c>
    </row>
    <row r="144" spans="1:24" ht="40" customHeight="1">
      <c r="A144">
        <f t="shared" si="61"/>
        <v>143</v>
      </c>
      <c r="B144" s="7" t="s">
        <v>106</v>
      </c>
      <c r="C144">
        <v>135</v>
      </c>
      <c r="D144">
        <v>133</v>
      </c>
      <c r="E144">
        <f t="shared" si="59"/>
        <v>87</v>
      </c>
      <c r="F144">
        <v>1</v>
      </c>
      <c r="G144">
        <v>1</v>
      </c>
      <c r="H144">
        <v>1</v>
      </c>
      <c r="I144">
        <v>0</v>
      </c>
      <c r="J144" t="s">
        <v>233</v>
      </c>
      <c r="K144" t="s">
        <v>14</v>
      </c>
      <c r="L144" t="s">
        <v>18</v>
      </c>
      <c r="M144" t="str">
        <f t="shared" si="60"/>
        <v>Data Analyst, John Dickinson Stationery – Jun 1996 - Sep 1996</v>
      </c>
      <c r="N144" t="str">
        <f t="shared" si="62"/>
        <v>Data Analyst</v>
      </c>
      <c r="O144" t="str">
        <f t="shared" si="63"/>
        <v xml:space="preserve">John Dickinson Stationery </v>
      </c>
      <c r="P144" t="str">
        <f t="shared" si="70"/>
        <v>Hemel Hempstead</v>
      </c>
      <c r="Q144" t="str">
        <f t="shared" si="70"/>
        <v>Hertfordshire</v>
      </c>
      <c r="R144" t="str">
        <f t="shared" si="70"/>
        <v>United Kingdom</v>
      </c>
      <c r="S144" t="str">
        <f t="shared" si="64"/>
        <v>Jun</v>
      </c>
      <c r="T144" t="str">
        <f t="shared" si="65"/>
        <v>1996</v>
      </c>
      <c r="U144" s="1">
        <f t="shared" si="68"/>
        <v>35217</v>
      </c>
      <c r="V144" t="str">
        <f t="shared" si="66"/>
        <v>Sep</v>
      </c>
      <c r="W144" t="str">
        <f t="shared" si="67"/>
        <v>1996</v>
      </c>
      <c r="X144" s="1">
        <f t="shared" si="69"/>
        <v>35338</v>
      </c>
    </row>
    <row r="145" spans="1:24" ht="40" customHeight="1">
      <c r="A145">
        <f t="shared" si="61"/>
        <v>144</v>
      </c>
      <c r="B145" s="7" t="s">
        <v>178</v>
      </c>
      <c r="C145">
        <v>136</v>
      </c>
      <c r="D145">
        <v>125</v>
      </c>
      <c r="E145">
        <f t="shared" si="59"/>
        <v>88</v>
      </c>
      <c r="F145">
        <v>1</v>
      </c>
      <c r="G145">
        <v>1</v>
      </c>
      <c r="H145">
        <v>1</v>
      </c>
      <c r="I145">
        <v>0</v>
      </c>
      <c r="J145" t="s">
        <v>233</v>
      </c>
      <c r="K145" t="s">
        <v>9</v>
      </c>
      <c r="L145" t="s">
        <v>18</v>
      </c>
      <c r="M145" t="str">
        <f t="shared" si="60"/>
        <v>Assistant Project Manager, Nat West – Jun 1995 - Sep 1995</v>
      </c>
      <c r="N145" t="str">
        <f t="shared" si="62"/>
        <v>Assistant Project Manager</v>
      </c>
      <c r="O145" t="str">
        <f t="shared" si="63"/>
        <v xml:space="preserve">Nat West </v>
      </c>
      <c r="P145" t="str">
        <f t="shared" si="70"/>
        <v>London</v>
      </c>
      <c r="Q145" t="str">
        <f t="shared" si="70"/>
        <v>London</v>
      </c>
      <c r="R145" t="str">
        <f t="shared" si="70"/>
        <v>United Kingdom</v>
      </c>
      <c r="S145" t="str">
        <f t="shared" si="64"/>
        <v>Jun</v>
      </c>
      <c r="T145" t="str">
        <f t="shared" si="65"/>
        <v>1995</v>
      </c>
      <c r="U145" s="1">
        <f t="shared" si="68"/>
        <v>34851</v>
      </c>
      <c r="V145" t="str">
        <f t="shared" si="66"/>
        <v>Sep</v>
      </c>
      <c r="W145" t="str">
        <f t="shared" si="67"/>
        <v>1995</v>
      </c>
      <c r="X145" s="1">
        <f t="shared" si="69"/>
        <v>34972</v>
      </c>
    </row>
    <row r="146" spans="1:24" ht="40" customHeight="1">
      <c r="A146">
        <f t="shared" si="61"/>
        <v>145</v>
      </c>
      <c r="B146" s="7" t="s">
        <v>107</v>
      </c>
      <c r="C146">
        <v>137</v>
      </c>
      <c r="D146">
        <v>136</v>
      </c>
      <c r="E146">
        <f t="shared" si="59"/>
        <v>89</v>
      </c>
      <c r="F146">
        <v>1</v>
      </c>
      <c r="G146">
        <v>1</v>
      </c>
      <c r="H146">
        <v>1</v>
      </c>
      <c r="I146">
        <v>0</v>
      </c>
      <c r="J146" t="s">
        <v>233</v>
      </c>
      <c r="K146" t="s">
        <v>10</v>
      </c>
      <c r="L146" t="s">
        <v>18</v>
      </c>
      <c r="M146" t="str">
        <f t="shared" si="60"/>
        <v>Assistant Project Manager, Nat West – Jun 1995 - Sep 1995</v>
      </c>
      <c r="N146" t="str">
        <f t="shared" si="62"/>
        <v>Assistant Project Manager</v>
      </c>
      <c r="O146" t="str">
        <f t="shared" si="63"/>
        <v xml:space="preserve">Nat West </v>
      </c>
      <c r="P146" t="str">
        <f t="shared" si="70"/>
        <v>London</v>
      </c>
      <c r="Q146" t="str">
        <f t="shared" si="70"/>
        <v>London</v>
      </c>
      <c r="R146" t="str">
        <f t="shared" si="70"/>
        <v>United Kingdom</v>
      </c>
      <c r="S146" t="str">
        <f t="shared" si="64"/>
        <v>Jun</v>
      </c>
      <c r="T146" t="str">
        <f t="shared" si="65"/>
        <v>1995</v>
      </c>
      <c r="U146" s="1">
        <f t="shared" si="68"/>
        <v>34851</v>
      </c>
      <c r="V146" t="str">
        <f t="shared" si="66"/>
        <v>Sep</v>
      </c>
      <c r="W146" t="str">
        <f t="shared" si="67"/>
        <v>1995</v>
      </c>
      <c r="X146" s="1">
        <f t="shared" si="69"/>
        <v>34972</v>
      </c>
    </row>
    <row r="147" spans="1:24" ht="40" customHeight="1">
      <c r="A147">
        <f t="shared" si="61"/>
        <v>146</v>
      </c>
      <c r="B147" s="7" t="s">
        <v>108</v>
      </c>
      <c r="C147">
        <v>138</v>
      </c>
      <c r="D147">
        <v>136</v>
      </c>
      <c r="E147">
        <f t="shared" si="59"/>
        <v>90</v>
      </c>
      <c r="F147">
        <v>1</v>
      </c>
      <c r="G147">
        <v>1</v>
      </c>
      <c r="H147">
        <v>1</v>
      </c>
      <c r="I147">
        <v>0</v>
      </c>
      <c r="J147" t="s">
        <v>233</v>
      </c>
      <c r="K147" t="s">
        <v>14</v>
      </c>
      <c r="L147" t="s">
        <v>18</v>
      </c>
      <c r="M147" t="str">
        <f t="shared" si="60"/>
        <v>Assistant Project Manager, Nat West – Jun 1995 - Sep 1995</v>
      </c>
      <c r="N147" t="str">
        <f t="shared" si="62"/>
        <v>Assistant Project Manager</v>
      </c>
      <c r="O147" t="str">
        <f t="shared" si="63"/>
        <v xml:space="preserve">Nat West </v>
      </c>
      <c r="P147" t="str">
        <f t="shared" si="70"/>
        <v>London</v>
      </c>
      <c r="Q147" t="str">
        <f t="shared" si="70"/>
        <v>London</v>
      </c>
      <c r="R147" t="str">
        <f t="shared" si="70"/>
        <v>United Kingdom</v>
      </c>
      <c r="S147" t="str">
        <f t="shared" si="64"/>
        <v>Jun</v>
      </c>
      <c r="T147" t="str">
        <f t="shared" si="65"/>
        <v>1995</v>
      </c>
      <c r="U147" s="1">
        <f t="shared" si="68"/>
        <v>34851</v>
      </c>
      <c r="V147" t="str">
        <f t="shared" si="66"/>
        <v>Sep</v>
      </c>
      <c r="W147" t="str">
        <f t="shared" si="67"/>
        <v>1995</v>
      </c>
      <c r="X147" s="1">
        <f t="shared" si="69"/>
        <v>34972</v>
      </c>
    </row>
    <row r="148" spans="1:24" ht="40" customHeight="1">
      <c r="A148">
        <f t="shared" si="61"/>
        <v>147</v>
      </c>
      <c r="B148" s="7" t="s">
        <v>19</v>
      </c>
      <c r="C148">
        <v>139</v>
      </c>
      <c r="D148">
        <v>139</v>
      </c>
      <c r="E148">
        <f t="shared" si="59"/>
        <v>91</v>
      </c>
      <c r="F148">
        <v>1</v>
      </c>
      <c r="G148">
        <v>1</v>
      </c>
      <c r="H148">
        <v>1</v>
      </c>
      <c r="I148">
        <v>0</v>
      </c>
      <c r="J148" t="s">
        <v>233</v>
      </c>
      <c r="K148" t="s">
        <v>4</v>
      </c>
      <c r="L148" t="s">
        <v>19</v>
      </c>
      <c r="M148" t="str">
        <f t="shared" si="60"/>
        <v>Assistant Project Manager, Nat West – Jun 1995 - Sep 1995</v>
      </c>
      <c r="N148" t="str">
        <f t="shared" si="62"/>
        <v>Assistant Project Manager</v>
      </c>
      <c r="O148" t="str">
        <f t="shared" si="63"/>
        <v xml:space="preserve">Nat West </v>
      </c>
      <c r="P148" t="str">
        <f t="shared" si="70"/>
        <v>London</v>
      </c>
      <c r="Q148" t="str">
        <f t="shared" si="70"/>
        <v>London</v>
      </c>
      <c r="R148" t="str">
        <f t="shared" si="70"/>
        <v>United Kingdom</v>
      </c>
      <c r="S148" t="str">
        <f t="shared" si="64"/>
        <v>Jun</v>
      </c>
      <c r="T148" t="str">
        <f t="shared" si="65"/>
        <v>1995</v>
      </c>
      <c r="U148" s="1">
        <f t="shared" si="68"/>
        <v>34851</v>
      </c>
      <c r="V148" t="str">
        <f t="shared" si="66"/>
        <v>Sep</v>
      </c>
      <c r="W148" t="str">
        <f t="shared" si="67"/>
        <v>1995</v>
      </c>
      <c r="X148" s="1">
        <f t="shared" si="69"/>
        <v>34972</v>
      </c>
    </row>
    <row r="149" spans="1:24" ht="40" customHeight="1">
      <c r="A149">
        <f t="shared" si="61"/>
        <v>148</v>
      </c>
      <c r="B149" s="7" t="s">
        <v>109</v>
      </c>
      <c r="C149">
        <v>140</v>
      </c>
      <c r="D149">
        <v>139</v>
      </c>
      <c r="E149">
        <f t="shared" si="59"/>
        <v>92</v>
      </c>
      <c r="F149">
        <v>1</v>
      </c>
      <c r="G149">
        <v>1</v>
      </c>
      <c r="H149">
        <v>1</v>
      </c>
      <c r="I149">
        <v>0</v>
      </c>
      <c r="J149" t="s">
        <v>233</v>
      </c>
      <c r="K149" t="s">
        <v>7</v>
      </c>
      <c r="L149" t="s">
        <v>19</v>
      </c>
      <c r="M149" t="str">
        <f t="shared" si="60"/>
        <v>Assistant Project Manager, Nat West – Jun 1995 - Sep 1995</v>
      </c>
      <c r="N149" t="str">
        <f t="shared" si="62"/>
        <v>Assistant Project Manager</v>
      </c>
      <c r="O149" t="str">
        <f t="shared" si="63"/>
        <v xml:space="preserve">Nat West </v>
      </c>
      <c r="P149" t="str">
        <f t="shared" si="70"/>
        <v>London</v>
      </c>
      <c r="Q149" t="str">
        <f t="shared" si="70"/>
        <v>London</v>
      </c>
      <c r="R149" t="str">
        <f t="shared" si="70"/>
        <v>United Kingdom</v>
      </c>
      <c r="S149" t="str">
        <f t="shared" si="64"/>
        <v>Jun</v>
      </c>
      <c r="T149" t="str">
        <f t="shared" si="65"/>
        <v>1995</v>
      </c>
      <c r="U149" s="1">
        <f t="shared" si="68"/>
        <v>34851</v>
      </c>
      <c r="V149" t="str">
        <f t="shared" si="66"/>
        <v>Sep</v>
      </c>
      <c r="W149" t="str">
        <f t="shared" si="67"/>
        <v>1995</v>
      </c>
      <c r="X149" s="1">
        <f t="shared" si="69"/>
        <v>34972</v>
      </c>
    </row>
    <row r="150" spans="1:24" ht="40" hidden="1" customHeight="1">
      <c r="A150">
        <f t="shared" si="61"/>
        <v>149</v>
      </c>
      <c r="B150" s="7" t="s">
        <v>110</v>
      </c>
      <c r="C150">
        <v>141</v>
      </c>
      <c r="D150">
        <v>139</v>
      </c>
      <c r="E150">
        <f t="shared" si="59"/>
        <v>93</v>
      </c>
      <c r="F150">
        <v>0</v>
      </c>
      <c r="G150">
        <v>0</v>
      </c>
      <c r="H150">
        <v>0</v>
      </c>
      <c r="I150">
        <v>0</v>
      </c>
      <c r="J150" t="s">
        <v>233</v>
      </c>
      <c r="K150" t="s">
        <v>12</v>
      </c>
      <c r="L150" t="s">
        <v>19</v>
      </c>
      <c r="M150" t="str">
        <f t="shared" si="60"/>
        <v>Assistant Project Manager, Nat West – Jun 1995 - Sep 1995</v>
      </c>
      <c r="N150" t="str">
        <f t="shared" si="62"/>
        <v>Assistant Project Manager</v>
      </c>
      <c r="O150" t="str">
        <f t="shared" si="63"/>
        <v xml:space="preserve">Nat West </v>
      </c>
      <c r="P150" t="str">
        <f t="shared" si="70"/>
        <v>London</v>
      </c>
      <c r="Q150" t="str">
        <f t="shared" si="70"/>
        <v>London</v>
      </c>
      <c r="R150" t="str">
        <f t="shared" si="70"/>
        <v>United Kingdom</v>
      </c>
      <c r="S150" t="str">
        <f t="shared" si="64"/>
        <v>Jun</v>
      </c>
      <c r="T150" t="str">
        <f t="shared" si="65"/>
        <v>1995</v>
      </c>
      <c r="U150" s="1">
        <f t="shared" si="68"/>
        <v>34851</v>
      </c>
      <c r="V150" t="str">
        <f t="shared" si="66"/>
        <v>Sep</v>
      </c>
      <c r="W150" t="str">
        <f t="shared" si="67"/>
        <v>1995</v>
      </c>
      <c r="X150" s="1">
        <f t="shared" si="69"/>
        <v>34972</v>
      </c>
    </row>
    <row r="151" spans="1:24" ht="40" hidden="1" customHeight="1">
      <c r="A151">
        <f t="shared" si="61"/>
        <v>150</v>
      </c>
      <c r="B151" s="7" t="s">
        <v>111</v>
      </c>
      <c r="C151">
        <v>142</v>
      </c>
      <c r="D151">
        <v>141</v>
      </c>
      <c r="E151">
        <f t="shared" si="59"/>
        <v>93</v>
      </c>
      <c r="F151">
        <v>0</v>
      </c>
      <c r="G151">
        <v>0</v>
      </c>
      <c r="H151">
        <v>0</v>
      </c>
      <c r="I151">
        <v>0</v>
      </c>
      <c r="J151" t="s">
        <v>233</v>
      </c>
      <c r="K151" t="s">
        <v>12</v>
      </c>
      <c r="L151" t="s">
        <v>19</v>
      </c>
      <c r="M151" t="str">
        <f t="shared" si="60"/>
        <v>Assistant Project Manager, Nat West – Jun 1995 - Sep 1995</v>
      </c>
      <c r="N151" t="str">
        <f t="shared" si="62"/>
        <v>Assistant Project Manager</v>
      </c>
      <c r="O151" t="str">
        <f t="shared" si="63"/>
        <v xml:space="preserve">Nat West </v>
      </c>
      <c r="P151" t="str">
        <f t="shared" si="70"/>
        <v>London</v>
      </c>
      <c r="Q151" t="str">
        <f t="shared" si="70"/>
        <v>London</v>
      </c>
      <c r="R151" t="str">
        <f t="shared" si="70"/>
        <v>United Kingdom</v>
      </c>
      <c r="S151" t="str">
        <f t="shared" si="64"/>
        <v>Jun</v>
      </c>
      <c r="T151" t="str">
        <f t="shared" si="65"/>
        <v>1995</v>
      </c>
      <c r="U151" s="1">
        <f t="shared" si="68"/>
        <v>34851</v>
      </c>
      <c r="V151" t="str">
        <f t="shared" si="66"/>
        <v>Sep</v>
      </c>
      <c r="W151" t="str">
        <f t="shared" si="67"/>
        <v>1995</v>
      </c>
      <c r="X151" s="1">
        <f t="shared" si="69"/>
        <v>34972</v>
      </c>
    </row>
    <row r="152" spans="1:24" ht="40" customHeight="1">
      <c r="A152">
        <f t="shared" si="61"/>
        <v>151</v>
      </c>
      <c r="B152" s="7" t="s">
        <v>288</v>
      </c>
      <c r="C152">
        <v>143</v>
      </c>
      <c r="D152">
        <v>141</v>
      </c>
      <c r="E152">
        <f t="shared" si="59"/>
        <v>94</v>
      </c>
      <c r="F152">
        <v>1</v>
      </c>
      <c r="G152">
        <v>1</v>
      </c>
      <c r="H152">
        <v>1</v>
      </c>
      <c r="I152">
        <v>0</v>
      </c>
      <c r="J152" t="s">
        <v>233</v>
      </c>
      <c r="K152" t="s">
        <v>7</v>
      </c>
      <c r="L152" t="s">
        <v>19</v>
      </c>
      <c r="M152" t="str">
        <f t="shared" si="60"/>
        <v>Assistant Project Manager, Nat West – Jun 1995 - Sep 1995</v>
      </c>
      <c r="N152" t="str">
        <f t="shared" si="62"/>
        <v>Assistant Project Manager</v>
      </c>
      <c r="O152" t="str">
        <f t="shared" si="63"/>
        <v xml:space="preserve">Nat West </v>
      </c>
      <c r="P152" t="str">
        <f t="shared" si="70"/>
        <v>London</v>
      </c>
      <c r="Q152" t="str">
        <f t="shared" si="70"/>
        <v>London</v>
      </c>
      <c r="R152" t="str">
        <f t="shared" si="70"/>
        <v>United Kingdom</v>
      </c>
      <c r="S152" t="str">
        <f t="shared" si="64"/>
        <v>Jun</v>
      </c>
      <c r="T152" t="str">
        <f t="shared" si="65"/>
        <v>1995</v>
      </c>
      <c r="U152" s="1">
        <f t="shared" si="68"/>
        <v>34851</v>
      </c>
      <c r="V152" t="str">
        <f t="shared" si="66"/>
        <v>Sep</v>
      </c>
      <c r="W152" t="str">
        <f t="shared" si="67"/>
        <v>1995</v>
      </c>
      <c r="X152" s="1">
        <f t="shared" si="69"/>
        <v>34972</v>
      </c>
    </row>
    <row r="153" spans="1:24" ht="40" customHeight="1">
      <c r="A153">
        <f t="shared" si="61"/>
        <v>152</v>
      </c>
      <c r="B153" s="7" t="s">
        <v>289</v>
      </c>
      <c r="C153">
        <v>144</v>
      </c>
      <c r="D153">
        <v>141</v>
      </c>
      <c r="E153">
        <f t="shared" si="59"/>
        <v>94</v>
      </c>
      <c r="F153">
        <v>1</v>
      </c>
      <c r="G153">
        <v>1</v>
      </c>
      <c r="H153">
        <v>1</v>
      </c>
      <c r="I153">
        <v>0</v>
      </c>
      <c r="J153" t="s">
        <v>233</v>
      </c>
      <c r="K153" t="s">
        <v>7</v>
      </c>
      <c r="L153" t="s">
        <v>19</v>
      </c>
      <c r="M153" t="str">
        <f t="shared" si="60"/>
        <v>Assistant Project Manager, Nat West – Jun 1995 - Sep 1995</v>
      </c>
      <c r="N153" t="str">
        <f t="shared" si="62"/>
        <v>Assistant Project Manager</v>
      </c>
      <c r="O153" t="str">
        <f t="shared" si="63"/>
        <v xml:space="preserve">Nat West </v>
      </c>
      <c r="P153" t="str">
        <f t="shared" si="70"/>
        <v>London</v>
      </c>
      <c r="Q153" t="str">
        <f t="shared" si="70"/>
        <v>London</v>
      </c>
      <c r="R153" t="str">
        <f t="shared" si="70"/>
        <v>United Kingdom</v>
      </c>
      <c r="S153" t="str">
        <f t="shared" si="64"/>
        <v>Jun</v>
      </c>
      <c r="T153" t="str">
        <f t="shared" si="65"/>
        <v>1995</v>
      </c>
      <c r="U153" s="1">
        <f t="shared" si="68"/>
        <v>34851</v>
      </c>
      <c r="V153" t="str">
        <f t="shared" si="66"/>
        <v>Sep</v>
      </c>
      <c r="W153" t="str">
        <f t="shared" si="67"/>
        <v>1995</v>
      </c>
      <c r="X153" s="1">
        <f t="shared" si="69"/>
        <v>34972</v>
      </c>
    </row>
    <row r="154" spans="1:24" ht="40" customHeight="1">
      <c r="A154">
        <f t="shared" si="61"/>
        <v>153</v>
      </c>
      <c r="B154" s="7" t="s">
        <v>183</v>
      </c>
      <c r="C154">
        <v>145</v>
      </c>
      <c r="D154">
        <v>139</v>
      </c>
      <c r="E154">
        <f t="shared" si="59"/>
        <v>95</v>
      </c>
      <c r="F154">
        <v>1</v>
      </c>
      <c r="G154">
        <v>1</v>
      </c>
      <c r="H154">
        <v>1</v>
      </c>
      <c r="I154">
        <v>0</v>
      </c>
      <c r="J154" t="s">
        <v>233</v>
      </c>
      <c r="K154" t="s">
        <v>9</v>
      </c>
      <c r="L154" t="s">
        <v>19</v>
      </c>
      <c r="M154" t="str">
        <f t="shared" si="60"/>
        <v>MSc Data Science, University of Dundee – Jan 2017 - Jan 2019</v>
      </c>
      <c r="N154" t="str">
        <f t="shared" si="62"/>
        <v>MSc Data Science</v>
      </c>
      <c r="O154" t="str">
        <f t="shared" si="63"/>
        <v xml:space="preserve">University of Dundee </v>
      </c>
      <c r="P154" t="str">
        <f t="shared" si="70"/>
        <v>Dundee</v>
      </c>
      <c r="Q154" t="str">
        <f t="shared" si="70"/>
        <v>Angus</v>
      </c>
      <c r="R154" t="str">
        <f t="shared" si="70"/>
        <v>United Kingdom</v>
      </c>
      <c r="S154" t="str">
        <f t="shared" si="64"/>
        <v>Jan</v>
      </c>
      <c r="T154" t="str">
        <f t="shared" si="65"/>
        <v>2017</v>
      </c>
      <c r="U154" s="1">
        <f t="shared" si="68"/>
        <v>42736</v>
      </c>
      <c r="V154" t="str">
        <f t="shared" si="66"/>
        <v>Jan</v>
      </c>
      <c r="W154" t="str">
        <f t="shared" si="67"/>
        <v>2019</v>
      </c>
      <c r="X154" s="1">
        <f t="shared" si="69"/>
        <v>43496</v>
      </c>
    </row>
    <row r="155" spans="1:24" ht="40" customHeight="1">
      <c r="A155">
        <f t="shared" si="61"/>
        <v>154</v>
      </c>
      <c r="B155" s="7" t="s">
        <v>112</v>
      </c>
      <c r="C155">
        <v>146</v>
      </c>
      <c r="D155">
        <v>145</v>
      </c>
      <c r="E155">
        <f t="shared" si="59"/>
        <v>96</v>
      </c>
      <c r="F155">
        <v>1</v>
      </c>
      <c r="G155">
        <v>1</v>
      </c>
      <c r="H155">
        <v>1</v>
      </c>
      <c r="I155">
        <v>0</v>
      </c>
      <c r="J155" t="s">
        <v>233</v>
      </c>
      <c r="K155" t="s">
        <v>10</v>
      </c>
      <c r="L155" t="s">
        <v>19</v>
      </c>
      <c r="M155" t="str">
        <f t="shared" si="60"/>
        <v>MSc Data Science, University of Dundee – Jan 2017 - Jan 2019</v>
      </c>
      <c r="N155" t="str">
        <f t="shared" si="62"/>
        <v>MSc Data Science</v>
      </c>
      <c r="O155" t="str">
        <f t="shared" si="63"/>
        <v xml:space="preserve">University of Dundee </v>
      </c>
      <c r="P155" t="str">
        <f t="shared" si="70"/>
        <v>Dundee</v>
      </c>
      <c r="Q155" t="str">
        <f t="shared" si="70"/>
        <v>Angus</v>
      </c>
      <c r="R155" t="str">
        <f t="shared" si="70"/>
        <v>United Kingdom</v>
      </c>
      <c r="S155" t="str">
        <f t="shared" si="64"/>
        <v>Jan</v>
      </c>
      <c r="T155" t="str">
        <f t="shared" si="65"/>
        <v>2017</v>
      </c>
      <c r="U155" s="1">
        <f t="shared" si="68"/>
        <v>42736</v>
      </c>
      <c r="V155" t="str">
        <f t="shared" si="66"/>
        <v>Jan</v>
      </c>
      <c r="W155" t="str">
        <f t="shared" si="67"/>
        <v>2019</v>
      </c>
      <c r="X155" s="1">
        <f t="shared" si="69"/>
        <v>43496</v>
      </c>
    </row>
    <row r="156" spans="1:24" ht="40" customHeight="1">
      <c r="A156">
        <f t="shared" si="61"/>
        <v>155</v>
      </c>
      <c r="B156" s="7" t="s">
        <v>113</v>
      </c>
      <c r="C156">
        <v>147</v>
      </c>
      <c r="D156">
        <v>146</v>
      </c>
      <c r="E156">
        <f t="shared" si="59"/>
        <v>97</v>
      </c>
      <c r="F156">
        <v>1</v>
      </c>
      <c r="G156">
        <v>1</v>
      </c>
      <c r="H156">
        <v>1</v>
      </c>
      <c r="I156">
        <v>0</v>
      </c>
      <c r="J156" t="s">
        <v>233</v>
      </c>
      <c r="K156" t="s">
        <v>20</v>
      </c>
      <c r="L156" t="s">
        <v>19</v>
      </c>
      <c r="M156" t="str">
        <f t="shared" si="60"/>
        <v>MSc Data Science, University of Dundee – Jan 2017 - Jan 2019</v>
      </c>
      <c r="N156" t="str">
        <f t="shared" si="62"/>
        <v>MSc Data Science</v>
      </c>
      <c r="O156" t="str">
        <f t="shared" si="63"/>
        <v xml:space="preserve">University of Dundee </v>
      </c>
      <c r="P156" t="str">
        <f t="shared" si="70"/>
        <v>Dundee</v>
      </c>
      <c r="Q156" t="str">
        <f t="shared" si="70"/>
        <v>Angus</v>
      </c>
      <c r="R156" t="str">
        <f t="shared" si="70"/>
        <v>United Kingdom</v>
      </c>
      <c r="S156" t="str">
        <f t="shared" si="64"/>
        <v>Jan</v>
      </c>
      <c r="T156" t="str">
        <f t="shared" si="65"/>
        <v>2017</v>
      </c>
      <c r="U156" s="1">
        <f t="shared" si="68"/>
        <v>42736</v>
      </c>
      <c r="V156" t="str">
        <f t="shared" si="66"/>
        <v>Jan</v>
      </c>
      <c r="W156" t="str">
        <f t="shared" si="67"/>
        <v>2019</v>
      </c>
      <c r="X156" s="1">
        <f t="shared" si="69"/>
        <v>43496</v>
      </c>
    </row>
    <row r="157" spans="1:24" ht="40" customHeight="1">
      <c r="A157">
        <f t="shared" si="61"/>
        <v>156</v>
      </c>
      <c r="B157" s="7" t="s">
        <v>184</v>
      </c>
      <c r="C157">
        <v>148</v>
      </c>
      <c r="D157">
        <v>139</v>
      </c>
      <c r="E157">
        <f t="shared" si="59"/>
        <v>98</v>
      </c>
      <c r="F157">
        <v>1</v>
      </c>
      <c r="G157">
        <v>1</v>
      </c>
      <c r="H157">
        <v>1</v>
      </c>
      <c r="I157">
        <v>0</v>
      </c>
      <c r="J157" t="s">
        <v>233</v>
      </c>
      <c r="K157" t="s">
        <v>9</v>
      </c>
      <c r="L157" t="s">
        <v>19</v>
      </c>
      <c r="M157" t="str">
        <f t="shared" si="60"/>
        <v>MSci Mathematical Physics, University of Nottingham – Oct 1995 - Jun 1999</v>
      </c>
      <c r="N157" t="str">
        <f t="shared" si="62"/>
        <v>MSci Mathematical Physics</v>
      </c>
      <c r="O157" t="str">
        <f t="shared" si="63"/>
        <v xml:space="preserve">University of Nottingham </v>
      </c>
      <c r="P157" t="str">
        <f t="shared" si="70"/>
        <v>Nottingham</v>
      </c>
      <c r="Q157" t="str">
        <f t="shared" si="70"/>
        <v>Nottinghamshire</v>
      </c>
      <c r="R157" t="str">
        <f t="shared" si="70"/>
        <v>United Kingdom</v>
      </c>
      <c r="S157" t="str">
        <f t="shared" si="64"/>
        <v>Oct</v>
      </c>
      <c r="T157" t="str">
        <f t="shared" si="65"/>
        <v>1995</v>
      </c>
      <c r="U157" s="1">
        <f t="shared" si="68"/>
        <v>34973</v>
      </c>
      <c r="V157" t="str">
        <f t="shared" si="66"/>
        <v>Jun</v>
      </c>
      <c r="W157" t="str">
        <f t="shared" si="67"/>
        <v>1999</v>
      </c>
      <c r="X157" s="1">
        <f t="shared" si="69"/>
        <v>36341</v>
      </c>
    </row>
    <row r="158" spans="1:24" ht="40" customHeight="1">
      <c r="A158">
        <f t="shared" si="61"/>
        <v>157</v>
      </c>
      <c r="B158" s="7" t="s">
        <v>114</v>
      </c>
      <c r="C158">
        <v>149</v>
      </c>
      <c r="D158">
        <v>148</v>
      </c>
      <c r="E158">
        <f t="shared" si="59"/>
        <v>99</v>
      </c>
      <c r="F158">
        <v>1</v>
      </c>
      <c r="G158">
        <v>1</v>
      </c>
      <c r="H158">
        <v>1</v>
      </c>
      <c r="I158">
        <v>0</v>
      </c>
      <c r="J158" t="s">
        <v>233</v>
      </c>
      <c r="K158" t="s">
        <v>10</v>
      </c>
      <c r="L158" t="s">
        <v>19</v>
      </c>
      <c r="M158" t="str">
        <f t="shared" si="60"/>
        <v>MSci Mathematical Physics, University of Nottingham – Oct 1995 - Jun 1999</v>
      </c>
      <c r="N158" t="str">
        <f t="shared" si="62"/>
        <v>MSci Mathematical Physics</v>
      </c>
      <c r="O158" t="str">
        <f t="shared" si="63"/>
        <v xml:space="preserve">University of Nottingham </v>
      </c>
      <c r="P158" t="str">
        <f t="shared" si="70"/>
        <v>Nottingham</v>
      </c>
      <c r="Q158" t="str">
        <f t="shared" si="70"/>
        <v>Nottinghamshire</v>
      </c>
      <c r="R158" t="str">
        <f t="shared" si="70"/>
        <v>United Kingdom</v>
      </c>
      <c r="S158" t="str">
        <f t="shared" si="64"/>
        <v>Oct</v>
      </c>
      <c r="T158" t="str">
        <f t="shared" si="65"/>
        <v>1995</v>
      </c>
      <c r="U158" s="1">
        <f t="shared" si="68"/>
        <v>34973</v>
      </c>
      <c r="V158" t="str">
        <f t="shared" si="66"/>
        <v>Jun</v>
      </c>
      <c r="W158" t="str">
        <f t="shared" si="67"/>
        <v>1999</v>
      </c>
      <c r="X158" s="1">
        <f t="shared" si="69"/>
        <v>36341</v>
      </c>
    </row>
    <row r="159" spans="1:24" ht="40" customHeight="1">
      <c r="A159">
        <f t="shared" si="61"/>
        <v>158</v>
      </c>
      <c r="B159" s="7" t="s">
        <v>115</v>
      </c>
      <c r="C159">
        <v>150</v>
      </c>
      <c r="D159">
        <v>149</v>
      </c>
      <c r="E159">
        <f t="shared" si="59"/>
        <v>100</v>
      </c>
      <c r="F159">
        <v>1</v>
      </c>
      <c r="G159">
        <v>1</v>
      </c>
      <c r="H159">
        <v>1</v>
      </c>
      <c r="I159">
        <v>0</v>
      </c>
      <c r="J159" t="s">
        <v>233</v>
      </c>
      <c r="K159" t="s">
        <v>20</v>
      </c>
      <c r="L159" t="s">
        <v>19</v>
      </c>
      <c r="M159" t="str">
        <f t="shared" si="60"/>
        <v>MSci Mathematical Physics, University of Nottingham – Oct 1995 - Jun 1999</v>
      </c>
      <c r="N159" t="str">
        <f t="shared" si="62"/>
        <v>MSci Mathematical Physics</v>
      </c>
      <c r="O159" t="str">
        <f t="shared" si="63"/>
        <v xml:space="preserve">University of Nottingham </v>
      </c>
      <c r="P159" t="str">
        <f t="shared" si="70"/>
        <v>Nottingham</v>
      </c>
      <c r="Q159" t="str">
        <f t="shared" si="70"/>
        <v>Nottinghamshire</v>
      </c>
      <c r="R159" t="str">
        <f t="shared" si="70"/>
        <v>United Kingdom</v>
      </c>
      <c r="S159" t="str">
        <f t="shared" si="64"/>
        <v>Oct</v>
      </c>
      <c r="T159" t="str">
        <f t="shared" si="65"/>
        <v>1995</v>
      </c>
      <c r="U159" s="1">
        <f t="shared" si="68"/>
        <v>34973</v>
      </c>
      <c r="V159" t="str">
        <f t="shared" si="66"/>
        <v>Jun</v>
      </c>
      <c r="W159" t="str">
        <f t="shared" si="67"/>
        <v>1999</v>
      </c>
      <c r="X159" s="1">
        <f t="shared" si="69"/>
        <v>36341</v>
      </c>
    </row>
    <row r="160" spans="1:24" ht="40" customHeight="1">
      <c r="A160">
        <f t="shared" si="61"/>
        <v>159</v>
      </c>
      <c r="B160" s="7" t="s">
        <v>179</v>
      </c>
      <c r="C160">
        <v>151</v>
      </c>
      <c r="D160">
        <v>139</v>
      </c>
      <c r="E160">
        <f t="shared" si="59"/>
        <v>101</v>
      </c>
      <c r="F160">
        <v>1</v>
      </c>
      <c r="G160">
        <v>1</v>
      </c>
      <c r="H160">
        <v>1</v>
      </c>
      <c r="I160">
        <v>0</v>
      </c>
      <c r="J160" t="s">
        <v>233</v>
      </c>
      <c r="K160" t="s">
        <v>9</v>
      </c>
      <c r="L160" t="s">
        <v>19</v>
      </c>
      <c r="M160" t="str">
        <f t="shared" si="60"/>
        <v>A-levels, Longdean School – Sep 1993 - Jun 1995</v>
      </c>
      <c r="N160" t="str">
        <f t="shared" si="62"/>
        <v>A-levels</v>
      </c>
      <c r="O160" t="str">
        <f t="shared" si="63"/>
        <v xml:space="preserve">Longdean School </v>
      </c>
      <c r="P160" t="str">
        <f t="shared" si="70"/>
        <v>Hemel Hempstead</v>
      </c>
      <c r="Q160" t="str">
        <f t="shared" si="70"/>
        <v>Hertfordshire</v>
      </c>
      <c r="R160" t="str">
        <f t="shared" si="70"/>
        <v>United Kingdom</v>
      </c>
      <c r="S160" t="str">
        <f t="shared" si="64"/>
        <v>Sep</v>
      </c>
      <c r="T160" t="str">
        <f t="shared" si="65"/>
        <v>1993</v>
      </c>
      <c r="U160" s="1">
        <f t="shared" si="68"/>
        <v>34213</v>
      </c>
      <c r="V160" t="str">
        <f t="shared" si="66"/>
        <v>Jun</v>
      </c>
      <c r="W160" t="str">
        <f t="shared" si="67"/>
        <v>1995</v>
      </c>
      <c r="X160" s="1">
        <f t="shared" si="69"/>
        <v>34880</v>
      </c>
    </row>
    <row r="161" spans="1:24" ht="40" customHeight="1">
      <c r="A161">
        <f t="shared" si="61"/>
        <v>160</v>
      </c>
      <c r="B161" s="7" t="s">
        <v>116</v>
      </c>
      <c r="C161">
        <v>152</v>
      </c>
      <c r="D161">
        <v>151</v>
      </c>
      <c r="E161">
        <f t="shared" si="59"/>
        <v>102</v>
      </c>
      <c r="F161">
        <v>1</v>
      </c>
      <c r="G161">
        <v>1</v>
      </c>
      <c r="H161">
        <v>1</v>
      </c>
      <c r="I161">
        <v>0</v>
      </c>
      <c r="J161" t="s">
        <v>233</v>
      </c>
      <c r="K161" t="s">
        <v>10</v>
      </c>
      <c r="L161" t="s">
        <v>19</v>
      </c>
      <c r="M161" t="str">
        <f t="shared" si="60"/>
        <v>A-levels, Longdean School – Sep 1993 - Jun 1995</v>
      </c>
      <c r="N161" t="str">
        <f t="shared" si="62"/>
        <v>A-levels</v>
      </c>
      <c r="O161" t="str">
        <f t="shared" si="63"/>
        <v xml:space="preserve">Longdean School </v>
      </c>
      <c r="P161" t="str">
        <f t="shared" si="70"/>
        <v>Hemel Hempstead</v>
      </c>
      <c r="Q161" t="str">
        <f t="shared" si="70"/>
        <v>Hertfordshire</v>
      </c>
      <c r="R161" t="str">
        <f t="shared" si="70"/>
        <v>United Kingdom</v>
      </c>
      <c r="S161" t="str">
        <f t="shared" si="64"/>
        <v>Sep</v>
      </c>
      <c r="T161" t="str">
        <f t="shared" si="65"/>
        <v>1993</v>
      </c>
      <c r="U161" s="1">
        <f t="shared" si="68"/>
        <v>34213</v>
      </c>
      <c r="V161" t="str">
        <f t="shared" si="66"/>
        <v>Jun</v>
      </c>
      <c r="W161" t="str">
        <f t="shared" si="67"/>
        <v>1995</v>
      </c>
      <c r="X161" s="1">
        <f t="shared" si="69"/>
        <v>34880</v>
      </c>
    </row>
    <row r="162" spans="1:24" ht="40" customHeight="1">
      <c r="A162">
        <f t="shared" si="61"/>
        <v>161</v>
      </c>
      <c r="B162" s="7" t="s">
        <v>117</v>
      </c>
      <c r="C162">
        <v>153</v>
      </c>
      <c r="D162">
        <v>152</v>
      </c>
      <c r="E162">
        <f t="shared" si="59"/>
        <v>103</v>
      </c>
      <c r="F162">
        <v>1</v>
      </c>
      <c r="G162">
        <v>1</v>
      </c>
      <c r="H162">
        <v>1</v>
      </c>
      <c r="I162">
        <v>0</v>
      </c>
      <c r="J162" t="s">
        <v>233</v>
      </c>
      <c r="K162" t="s">
        <v>20</v>
      </c>
      <c r="L162" t="s">
        <v>19</v>
      </c>
      <c r="M162" t="str">
        <f t="shared" si="60"/>
        <v>A-levels, Longdean School – Sep 1993 - Jun 1995</v>
      </c>
      <c r="N162" t="str">
        <f t="shared" si="62"/>
        <v>A-levels</v>
      </c>
      <c r="O162" t="str">
        <f t="shared" si="63"/>
        <v xml:space="preserve">Longdean School </v>
      </c>
      <c r="P162" t="str">
        <f t="shared" ref="P162:R170" si="71">IF($M162="","",VLOOKUP($O162,tblOrganisation,COLUMN()-14,FALSE))</f>
        <v>Hemel Hempstead</v>
      </c>
      <c r="Q162" t="str">
        <f t="shared" si="71"/>
        <v>Hertfordshire</v>
      </c>
      <c r="R162" t="str">
        <f t="shared" si="71"/>
        <v>United Kingdom</v>
      </c>
      <c r="S162" t="str">
        <f t="shared" si="64"/>
        <v>Sep</v>
      </c>
      <c r="T162" t="str">
        <f t="shared" si="65"/>
        <v>1993</v>
      </c>
      <c r="U162" s="1">
        <f t="shared" si="68"/>
        <v>34213</v>
      </c>
      <c r="V162" t="str">
        <f t="shared" si="66"/>
        <v>Jun</v>
      </c>
      <c r="W162" t="str">
        <f t="shared" si="67"/>
        <v>1995</v>
      </c>
      <c r="X162" s="1">
        <f t="shared" si="69"/>
        <v>34880</v>
      </c>
    </row>
    <row r="163" spans="1:24" ht="40" customHeight="1">
      <c r="A163">
        <f t="shared" si="61"/>
        <v>162</v>
      </c>
      <c r="B163" s="7" t="s">
        <v>118</v>
      </c>
      <c r="C163">
        <v>154</v>
      </c>
      <c r="D163">
        <v>151</v>
      </c>
      <c r="E163">
        <f t="shared" ref="E163:E170" si="72">IF(K163=K162,E162,E162+1)</f>
        <v>104</v>
      </c>
      <c r="F163">
        <v>1</v>
      </c>
      <c r="G163">
        <v>1</v>
      </c>
      <c r="H163">
        <v>1</v>
      </c>
      <c r="I163">
        <v>0</v>
      </c>
      <c r="J163" t="s">
        <v>233</v>
      </c>
      <c r="K163" t="s">
        <v>10</v>
      </c>
      <c r="L163" t="s">
        <v>19</v>
      </c>
      <c r="M163" t="str">
        <f t="shared" si="60"/>
        <v>A-levels, Longdean School – Sep 1993 - Jun 1995</v>
      </c>
      <c r="N163" t="str">
        <f t="shared" si="62"/>
        <v>A-levels</v>
      </c>
      <c r="O163" t="str">
        <f t="shared" si="63"/>
        <v xml:space="preserve">Longdean School </v>
      </c>
      <c r="P163" t="str">
        <f t="shared" si="71"/>
        <v>Hemel Hempstead</v>
      </c>
      <c r="Q163" t="str">
        <f t="shared" si="71"/>
        <v>Hertfordshire</v>
      </c>
      <c r="R163" t="str">
        <f t="shared" si="71"/>
        <v>United Kingdom</v>
      </c>
      <c r="S163" t="str">
        <f t="shared" si="64"/>
        <v>Sep</v>
      </c>
      <c r="T163" t="str">
        <f t="shared" si="65"/>
        <v>1993</v>
      </c>
      <c r="U163" s="1">
        <f t="shared" si="68"/>
        <v>34213</v>
      </c>
      <c r="V163" t="str">
        <f t="shared" si="66"/>
        <v>Jun</v>
      </c>
      <c r="W163" t="str">
        <f t="shared" si="67"/>
        <v>1995</v>
      </c>
      <c r="X163" s="1">
        <f t="shared" si="69"/>
        <v>34880</v>
      </c>
    </row>
    <row r="164" spans="1:24" ht="40" customHeight="1">
      <c r="A164">
        <f t="shared" si="61"/>
        <v>163</v>
      </c>
      <c r="B164" s="7" t="s">
        <v>119</v>
      </c>
      <c r="C164">
        <v>155</v>
      </c>
      <c r="D164">
        <v>154</v>
      </c>
      <c r="E164">
        <f t="shared" si="72"/>
        <v>105</v>
      </c>
      <c r="F164">
        <v>1</v>
      </c>
      <c r="G164">
        <v>1</v>
      </c>
      <c r="H164">
        <v>1</v>
      </c>
      <c r="I164">
        <v>0</v>
      </c>
      <c r="J164" t="s">
        <v>233</v>
      </c>
      <c r="K164" t="s">
        <v>20</v>
      </c>
      <c r="L164" t="s">
        <v>19</v>
      </c>
      <c r="M164" t="str">
        <f t="shared" si="60"/>
        <v>A-levels, Longdean School – Sep 1993 - Jun 1995</v>
      </c>
      <c r="N164" t="str">
        <f t="shared" si="62"/>
        <v>A-levels</v>
      </c>
      <c r="O164" t="str">
        <f t="shared" si="63"/>
        <v xml:space="preserve">Longdean School </v>
      </c>
      <c r="P164" t="str">
        <f t="shared" si="71"/>
        <v>Hemel Hempstead</v>
      </c>
      <c r="Q164" t="str">
        <f t="shared" si="71"/>
        <v>Hertfordshire</v>
      </c>
      <c r="R164" t="str">
        <f t="shared" si="71"/>
        <v>United Kingdom</v>
      </c>
      <c r="S164" t="str">
        <f t="shared" si="64"/>
        <v>Sep</v>
      </c>
      <c r="T164" t="str">
        <f t="shared" si="65"/>
        <v>1993</v>
      </c>
      <c r="U164" s="1">
        <f t="shared" si="68"/>
        <v>34213</v>
      </c>
      <c r="V164" t="str">
        <f t="shared" si="66"/>
        <v>Jun</v>
      </c>
      <c r="W164" t="str">
        <f t="shared" si="67"/>
        <v>1995</v>
      </c>
      <c r="X164" s="1">
        <f t="shared" si="69"/>
        <v>34880</v>
      </c>
    </row>
    <row r="165" spans="1:24" ht="40" customHeight="1">
      <c r="A165">
        <f t="shared" si="61"/>
        <v>164</v>
      </c>
      <c r="B165" s="7" t="s">
        <v>120</v>
      </c>
      <c r="C165">
        <v>156</v>
      </c>
      <c r="D165">
        <v>151</v>
      </c>
      <c r="E165">
        <f t="shared" si="72"/>
        <v>106</v>
      </c>
      <c r="F165">
        <v>1</v>
      </c>
      <c r="G165">
        <v>1</v>
      </c>
      <c r="H165">
        <v>1</v>
      </c>
      <c r="I165">
        <v>0</v>
      </c>
      <c r="J165" t="s">
        <v>233</v>
      </c>
      <c r="K165" t="s">
        <v>10</v>
      </c>
      <c r="L165" t="s">
        <v>19</v>
      </c>
      <c r="M165" t="str">
        <f t="shared" si="60"/>
        <v>A-levels, Longdean School – Sep 1993 - Jun 1995</v>
      </c>
      <c r="N165" t="str">
        <f t="shared" si="62"/>
        <v>A-levels</v>
      </c>
      <c r="O165" t="str">
        <f t="shared" si="63"/>
        <v xml:space="preserve">Longdean School </v>
      </c>
      <c r="P165" t="str">
        <f t="shared" si="71"/>
        <v>Hemel Hempstead</v>
      </c>
      <c r="Q165" t="str">
        <f t="shared" si="71"/>
        <v>Hertfordshire</v>
      </c>
      <c r="R165" t="str">
        <f t="shared" si="71"/>
        <v>United Kingdom</v>
      </c>
      <c r="S165" t="str">
        <f t="shared" si="64"/>
        <v>Sep</v>
      </c>
      <c r="T165" t="str">
        <f t="shared" si="65"/>
        <v>1993</v>
      </c>
      <c r="U165" s="1">
        <f t="shared" si="68"/>
        <v>34213</v>
      </c>
      <c r="V165" t="str">
        <f t="shared" si="66"/>
        <v>Jun</v>
      </c>
      <c r="W165" t="str">
        <f t="shared" si="67"/>
        <v>1995</v>
      </c>
      <c r="X165" s="1">
        <f t="shared" si="69"/>
        <v>34880</v>
      </c>
    </row>
    <row r="166" spans="1:24" ht="40" customHeight="1">
      <c r="A166">
        <f t="shared" si="61"/>
        <v>165</v>
      </c>
      <c r="B166" s="7" t="s">
        <v>119</v>
      </c>
      <c r="C166">
        <v>157</v>
      </c>
      <c r="D166">
        <v>156</v>
      </c>
      <c r="E166">
        <f t="shared" si="72"/>
        <v>107</v>
      </c>
      <c r="F166">
        <v>1</v>
      </c>
      <c r="G166">
        <v>1</v>
      </c>
      <c r="H166">
        <v>1</v>
      </c>
      <c r="I166">
        <v>0</v>
      </c>
      <c r="J166" t="s">
        <v>233</v>
      </c>
      <c r="K166" t="s">
        <v>20</v>
      </c>
      <c r="L166" t="s">
        <v>19</v>
      </c>
      <c r="M166" t="str">
        <f t="shared" si="60"/>
        <v>A-levels, Longdean School – Sep 1993 - Jun 1995</v>
      </c>
      <c r="N166" t="str">
        <f t="shared" si="62"/>
        <v>A-levels</v>
      </c>
      <c r="O166" t="str">
        <f t="shared" si="63"/>
        <v xml:space="preserve">Longdean School </v>
      </c>
      <c r="P166" t="str">
        <f t="shared" si="71"/>
        <v>Hemel Hempstead</v>
      </c>
      <c r="Q166" t="str">
        <f t="shared" si="71"/>
        <v>Hertfordshire</v>
      </c>
      <c r="R166" t="str">
        <f t="shared" si="71"/>
        <v>United Kingdom</v>
      </c>
      <c r="S166" t="str">
        <f t="shared" si="64"/>
        <v>Sep</v>
      </c>
      <c r="T166" t="str">
        <f t="shared" si="65"/>
        <v>1993</v>
      </c>
      <c r="U166" s="1">
        <f t="shared" si="68"/>
        <v>34213</v>
      </c>
      <c r="V166" t="str">
        <f t="shared" si="66"/>
        <v>Jun</v>
      </c>
      <c r="W166" t="str">
        <f t="shared" si="67"/>
        <v>1995</v>
      </c>
      <c r="X166" s="1">
        <f t="shared" si="69"/>
        <v>34880</v>
      </c>
    </row>
    <row r="167" spans="1:24" ht="40" customHeight="1">
      <c r="A167">
        <f t="shared" si="61"/>
        <v>166</v>
      </c>
      <c r="B167" s="7" t="s">
        <v>121</v>
      </c>
      <c r="C167">
        <v>158</v>
      </c>
      <c r="D167">
        <v>151</v>
      </c>
      <c r="E167">
        <f t="shared" si="72"/>
        <v>108</v>
      </c>
      <c r="F167">
        <v>1</v>
      </c>
      <c r="G167">
        <v>1</v>
      </c>
      <c r="H167">
        <v>1</v>
      </c>
      <c r="I167">
        <v>0</v>
      </c>
      <c r="J167" t="s">
        <v>233</v>
      </c>
      <c r="K167" t="s">
        <v>10</v>
      </c>
      <c r="L167" t="s">
        <v>19</v>
      </c>
      <c r="M167" t="str">
        <f t="shared" si="60"/>
        <v>A-levels, Longdean School – Sep 1993 - Jun 1995</v>
      </c>
      <c r="N167" t="str">
        <f t="shared" si="62"/>
        <v>A-levels</v>
      </c>
      <c r="O167" t="str">
        <f t="shared" si="63"/>
        <v xml:space="preserve">Longdean School </v>
      </c>
      <c r="P167" t="str">
        <f t="shared" si="71"/>
        <v>Hemel Hempstead</v>
      </c>
      <c r="Q167" t="str">
        <f t="shared" si="71"/>
        <v>Hertfordshire</v>
      </c>
      <c r="R167" t="str">
        <f t="shared" si="71"/>
        <v>United Kingdom</v>
      </c>
      <c r="S167" t="str">
        <f t="shared" si="64"/>
        <v>Sep</v>
      </c>
      <c r="T167" t="str">
        <f t="shared" si="65"/>
        <v>1993</v>
      </c>
      <c r="U167" s="1">
        <f t="shared" si="68"/>
        <v>34213</v>
      </c>
      <c r="V167" t="str">
        <f t="shared" si="66"/>
        <v>Jun</v>
      </c>
      <c r="W167" t="str">
        <f t="shared" si="67"/>
        <v>1995</v>
      </c>
      <c r="X167" s="1">
        <f t="shared" si="69"/>
        <v>34880</v>
      </c>
    </row>
    <row r="168" spans="1:24" ht="40" customHeight="1">
      <c r="A168">
        <f t="shared" si="61"/>
        <v>167</v>
      </c>
      <c r="B168" s="7" t="s">
        <v>119</v>
      </c>
      <c r="C168">
        <v>159</v>
      </c>
      <c r="D168">
        <v>158</v>
      </c>
      <c r="E168">
        <f t="shared" si="72"/>
        <v>109</v>
      </c>
      <c r="F168">
        <v>1</v>
      </c>
      <c r="G168">
        <v>1</v>
      </c>
      <c r="H168">
        <v>1</v>
      </c>
      <c r="I168">
        <v>0</v>
      </c>
      <c r="J168" t="s">
        <v>233</v>
      </c>
      <c r="K168" t="s">
        <v>20</v>
      </c>
      <c r="L168" t="s">
        <v>19</v>
      </c>
      <c r="M168" t="str">
        <f t="shared" si="60"/>
        <v>A-levels, Longdean School – Sep 1993 - Jun 1995</v>
      </c>
      <c r="N168" t="str">
        <f t="shared" si="62"/>
        <v>A-levels</v>
      </c>
      <c r="O168" t="str">
        <f t="shared" si="63"/>
        <v xml:space="preserve">Longdean School </v>
      </c>
      <c r="P168" t="str">
        <f t="shared" si="71"/>
        <v>Hemel Hempstead</v>
      </c>
      <c r="Q168" t="str">
        <f t="shared" si="71"/>
        <v>Hertfordshire</v>
      </c>
      <c r="R168" t="str">
        <f t="shared" si="71"/>
        <v>United Kingdom</v>
      </c>
      <c r="S168" t="str">
        <f t="shared" si="64"/>
        <v>Sep</v>
      </c>
      <c r="T168" t="str">
        <f t="shared" si="65"/>
        <v>1993</v>
      </c>
      <c r="U168" s="1">
        <f t="shared" si="68"/>
        <v>34213</v>
      </c>
      <c r="V168" t="str">
        <f t="shared" si="66"/>
        <v>Jun</v>
      </c>
      <c r="W168" t="str">
        <f t="shared" si="67"/>
        <v>1995</v>
      </c>
      <c r="X168" s="1">
        <f t="shared" si="69"/>
        <v>34880</v>
      </c>
    </row>
    <row r="169" spans="1:24" ht="40" customHeight="1">
      <c r="A169">
        <f t="shared" si="61"/>
        <v>168</v>
      </c>
      <c r="B169" s="7" t="s">
        <v>122</v>
      </c>
      <c r="C169">
        <v>160</v>
      </c>
      <c r="D169">
        <v>151</v>
      </c>
      <c r="E169">
        <f t="shared" si="72"/>
        <v>110</v>
      </c>
      <c r="F169">
        <v>1</v>
      </c>
      <c r="G169">
        <v>1</v>
      </c>
      <c r="H169">
        <v>1</v>
      </c>
      <c r="I169">
        <v>0</v>
      </c>
      <c r="J169" t="s">
        <v>233</v>
      </c>
      <c r="K169" t="s">
        <v>10</v>
      </c>
      <c r="L169" t="s">
        <v>19</v>
      </c>
      <c r="M169" t="str">
        <f t="shared" si="60"/>
        <v>A-levels, Longdean School – Sep 1993 - Jun 1995</v>
      </c>
      <c r="N169" t="str">
        <f t="shared" si="62"/>
        <v>A-levels</v>
      </c>
      <c r="O169" t="str">
        <f t="shared" si="63"/>
        <v xml:space="preserve">Longdean School </v>
      </c>
      <c r="P169" t="str">
        <f t="shared" si="71"/>
        <v>Hemel Hempstead</v>
      </c>
      <c r="Q169" t="str">
        <f t="shared" si="71"/>
        <v>Hertfordshire</v>
      </c>
      <c r="R169" t="str">
        <f t="shared" si="71"/>
        <v>United Kingdom</v>
      </c>
      <c r="S169" t="str">
        <f t="shared" si="64"/>
        <v>Sep</v>
      </c>
      <c r="T169" t="str">
        <f t="shared" si="65"/>
        <v>1993</v>
      </c>
      <c r="U169" s="1">
        <f t="shared" si="68"/>
        <v>34213</v>
      </c>
      <c r="V169" t="str">
        <f t="shared" si="66"/>
        <v>Jun</v>
      </c>
      <c r="W169" t="str">
        <f t="shared" si="67"/>
        <v>1995</v>
      </c>
      <c r="X169" s="1">
        <f t="shared" si="69"/>
        <v>34880</v>
      </c>
    </row>
    <row r="170" spans="1:24" ht="40" customHeight="1">
      <c r="A170">
        <f t="shared" si="61"/>
        <v>169</v>
      </c>
      <c r="B170" s="7" t="s">
        <v>123</v>
      </c>
      <c r="C170">
        <v>161</v>
      </c>
      <c r="D170">
        <v>160</v>
      </c>
      <c r="E170">
        <f t="shared" si="72"/>
        <v>111</v>
      </c>
      <c r="F170">
        <v>1</v>
      </c>
      <c r="G170">
        <v>1</v>
      </c>
      <c r="H170">
        <v>1</v>
      </c>
      <c r="I170">
        <v>0</v>
      </c>
      <c r="J170" t="s">
        <v>233</v>
      </c>
      <c r="K170" t="s">
        <v>20</v>
      </c>
      <c r="L170" t="s">
        <v>19</v>
      </c>
      <c r="M170" t="str">
        <f t="shared" si="60"/>
        <v>A-levels, Longdean School – Sep 1993 - Jun 1995</v>
      </c>
      <c r="N170" t="str">
        <f>IF($M170="","",LEFT($M170,FIND(",",$M170)-1))</f>
        <v>A-levels</v>
      </c>
      <c r="O170" t="str">
        <f>IF($M170="","",SUBSTITUTE(LEFT($M170,FIND("–",$M170)-1),N170&amp;", ",""))</f>
        <v xml:space="preserve">Longdean School </v>
      </c>
      <c r="P170" t="str">
        <f t="shared" si="71"/>
        <v>Hemel Hempstead</v>
      </c>
      <c r="Q170" t="str">
        <f t="shared" si="71"/>
        <v>Hertfordshire</v>
      </c>
      <c r="R170" t="str">
        <f t="shared" si="71"/>
        <v>United Kingdom</v>
      </c>
      <c r="S170" t="str">
        <f>IF($M170="","",MID($M170,FIND("–",$M170)+2,3))</f>
        <v>Sep</v>
      </c>
      <c r="T170" t="str">
        <f>IF($M170="","",MID($M170,LEN($M170)-14,4))</f>
        <v>1993</v>
      </c>
      <c r="U170" s="1">
        <f t="shared" si="68"/>
        <v>34213</v>
      </c>
      <c r="V170" t="str">
        <f>IF($M170="","",MID($M170,LEN($M170)-7,3))</f>
        <v>Jun</v>
      </c>
      <c r="W170" t="str">
        <f>IF($M170="","",MID($M170,LEN($M170)-3,4))</f>
        <v>1995</v>
      </c>
      <c r="X170" s="1">
        <f t="shared" si="69"/>
        <v>34880</v>
      </c>
    </row>
  </sheetData>
  <autoFilter ref="A1:X170" xr:uid="{686BF460-D622-F54A-82EF-B4943648BBCC}">
    <filterColumn colId="5">
      <customFilters>
        <customFilter operator="greaterThan" val="0"/>
        <customFilter val="1"/>
      </customFilters>
    </filterColumn>
  </autoFilter>
  <dataValidations count="1">
    <dataValidation type="list" allowBlank="1" showInputMessage="1" showErrorMessage="1" sqref="J2:J170"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RowHeight="16"/>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c r="A1" t="s">
        <v>248</v>
      </c>
      <c r="B1" t="s">
        <v>247</v>
      </c>
      <c r="C1" t="s">
        <v>253</v>
      </c>
      <c r="D1" t="s">
        <v>256</v>
      </c>
      <c r="E1" t="s">
        <v>274</v>
      </c>
      <c r="F1" t="s">
        <v>265</v>
      </c>
      <c r="G1" t="s">
        <v>267</v>
      </c>
      <c r="O1" t="s">
        <v>277</v>
      </c>
      <c r="P1" t="s">
        <v>278</v>
      </c>
      <c r="Q1" t="s">
        <v>275</v>
      </c>
    </row>
    <row r="2" spans="1:32">
      <c r="H2" t="s">
        <v>269</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c r="A4" s="8" t="s">
        <v>276</v>
      </c>
      <c r="B4" s="8" t="s">
        <v>249</v>
      </c>
      <c r="C4" s="8" t="s">
        <v>254</v>
      </c>
      <c r="D4" s="9" t="s">
        <v>257</v>
      </c>
      <c r="E4" s="9"/>
      <c r="G4" s="6" t="s">
        <v>268</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c r="A5" t="s">
        <v>124</v>
      </c>
      <c r="B5" t="s">
        <v>249</v>
      </c>
      <c r="C5" t="s">
        <v>255</v>
      </c>
      <c r="F5">
        <v>8000</v>
      </c>
      <c r="G5" s="6" t="s">
        <v>268</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c r="A6" t="s">
        <v>125</v>
      </c>
      <c r="B6" t="s">
        <v>249</v>
      </c>
      <c r="C6" t="s">
        <v>254</v>
      </c>
      <c r="G6" s="6" t="s">
        <v>268</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c r="A7" t="s">
        <v>126</v>
      </c>
      <c r="B7" t="s">
        <v>249</v>
      </c>
      <c r="C7" t="s">
        <v>254</v>
      </c>
      <c r="G7" s="6" t="s">
        <v>268</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c r="A8" t="s">
        <v>185</v>
      </c>
      <c r="B8" t="s">
        <v>249</v>
      </c>
      <c r="C8" t="s">
        <v>254</v>
      </c>
      <c r="G8" s="6" t="s">
        <v>268</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c r="A9" t="s">
        <v>263</v>
      </c>
      <c r="B9" t="s">
        <v>249</v>
      </c>
      <c r="C9" t="s">
        <v>254</v>
      </c>
      <c r="G9" s="6" t="s">
        <v>268</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c r="A10" t="s">
        <v>262</v>
      </c>
      <c r="B10" t="s">
        <v>249</v>
      </c>
      <c r="C10" t="s">
        <v>254</v>
      </c>
      <c r="G10" s="6" t="s">
        <v>268</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c r="A11" t="s">
        <v>264</v>
      </c>
      <c r="B11" t="s">
        <v>249</v>
      </c>
      <c r="C11" t="s">
        <v>254</v>
      </c>
      <c r="G11" s="6" t="s">
        <v>268</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c r="A12" s="8" t="s">
        <v>270</v>
      </c>
      <c r="B12" t="s">
        <v>249</v>
      </c>
      <c r="C12" t="s">
        <v>254</v>
      </c>
      <c r="E12" s="6" t="s">
        <v>257</v>
      </c>
      <c r="G12" s="6" t="s">
        <v>268</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c r="A13" s="8" t="s">
        <v>271</v>
      </c>
      <c r="B13" t="s">
        <v>249</v>
      </c>
      <c r="C13" t="s">
        <v>254</v>
      </c>
      <c r="E13" s="6" t="s">
        <v>257</v>
      </c>
      <c r="G13" s="6" t="s">
        <v>268</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c r="A14" s="8" t="s">
        <v>272</v>
      </c>
      <c r="B14" t="s">
        <v>249</v>
      </c>
      <c r="C14" t="s">
        <v>254</v>
      </c>
      <c r="E14" s="6" t="s">
        <v>257</v>
      </c>
      <c r="G14" s="6" t="s">
        <v>268</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c r="A15" s="8" t="s">
        <v>273</v>
      </c>
      <c r="B15" t="s">
        <v>249</v>
      </c>
      <c r="C15" t="s">
        <v>254</v>
      </c>
      <c r="E15" s="6" t="s">
        <v>257</v>
      </c>
      <c r="G15" s="6" t="s">
        <v>268</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c r="G16" s="6"/>
      <c r="H16" t="s">
        <v>269</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c r="A18" s="8" t="s">
        <v>250</v>
      </c>
      <c r="B18" s="8" t="s">
        <v>230</v>
      </c>
      <c r="C18" s="8" t="s">
        <v>254</v>
      </c>
      <c r="D18" s="9" t="s">
        <v>257</v>
      </c>
      <c r="E18" s="9"/>
      <c r="G18" s="6" t="s">
        <v>268</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c r="A19" t="s">
        <v>230</v>
      </c>
      <c r="B19" t="s">
        <v>230</v>
      </c>
      <c r="C19" t="s">
        <v>255</v>
      </c>
      <c r="F19">
        <v>50</v>
      </c>
      <c r="G19" s="6" t="s">
        <v>268</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c r="G20" s="6"/>
      <c r="H20" t="s">
        <v>269</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c r="A22" s="8" t="s">
        <v>258</v>
      </c>
      <c r="B22" s="8" t="s">
        <v>0</v>
      </c>
      <c r="C22" s="8" t="s">
        <v>254</v>
      </c>
      <c r="D22" s="9" t="s">
        <v>257</v>
      </c>
      <c r="E22" s="9"/>
      <c r="G22" s="6" t="s">
        <v>268</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c r="A23" t="s">
        <v>0</v>
      </c>
      <c r="B23" t="s">
        <v>0</v>
      </c>
      <c r="C23" t="s">
        <v>255</v>
      </c>
      <c r="F23">
        <v>50</v>
      </c>
      <c r="G23" s="6" t="s">
        <v>268</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c r="G24" s="6"/>
      <c r="H24" t="s">
        <v>269</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c r="A26" s="8" t="s">
        <v>259</v>
      </c>
      <c r="B26" s="8" t="s">
        <v>1</v>
      </c>
      <c r="C26" s="8" t="s">
        <v>254</v>
      </c>
      <c r="D26" s="9" t="s">
        <v>257</v>
      </c>
      <c r="E26" s="9"/>
      <c r="G26" s="6" t="s">
        <v>268</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c r="A27" t="s">
        <v>1</v>
      </c>
      <c r="B27" t="s">
        <v>1</v>
      </c>
      <c r="C27" t="s">
        <v>255</v>
      </c>
      <c r="F27">
        <v>50</v>
      </c>
      <c r="G27" s="6" t="s">
        <v>268</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c r="G28" s="6"/>
      <c r="H28" t="s">
        <v>269</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c r="A30" s="8" t="s">
        <v>261</v>
      </c>
      <c r="B30" s="8" t="s">
        <v>252</v>
      </c>
      <c r="C30" s="8" t="s">
        <v>254</v>
      </c>
      <c r="D30" s="9" t="s">
        <v>257</v>
      </c>
      <c r="E30" s="9"/>
      <c r="G30" s="6" t="s">
        <v>268</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c r="A31" t="s">
        <v>227</v>
      </c>
      <c r="B31" t="s">
        <v>251</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c r="A32" t="s">
        <v>260</v>
      </c>
      <c r="B32" t="s">
        <v>252</v>
      </c>
      <c r="C32" t="s">
        <v>255</v>
      </c>
      <c r="F32">
        <v>255</v>
      </c>
      <c r="G32" s="6" t="s">
        <v>257</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c r="A33" t="s">
        <v>127</v>
      </c>
      <c r="B33" t="s">
        <v>252</v>
      </c>
      <c r="C33" t="s">
        <v>255</v>
      </c>
      <c r="F33">
        <v>255</v>
      </c>
      <c r="G33" s="6" t="s">
        <v>257</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c r="A34" t="s">
        <v>141</v>
      </c>
      <c r="B34" t="s">
        <v>252</v>
      </c>
      <c r="C34" t="s">
        <v>255</v>
      </c>
      <c r="F34">
        <v>100</v>
      </c>
      <c r="G34" s="6" t="s">
        <v>257</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c r="A35" t="s">
        <v>142</v>
      </c>
      <c r="B35" t="s">
        <v>252</v>
      </c>
      <c r="C35" t="s">
        <v>255</v>
      </c>
      <c r="F35">
        <v>100</v>
      </c>
      <c r="G35" s="6" t="s">
        <v>257</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c r="A36" t="s">
        <v>162</v>
      </c>
      <c r="B36" t="s">
        <v>252</v>
      </c>
      <c r="C36" t="s">
        <v>255</v>
      </c>
      <c r="F36">
        <v>100</v>
      </c>
      <c r="G36" s="6" t="s">
        <v>257</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c r="A37" t="s">
        <v>180</v>
      </c>
      <c r="B37" t="s">
        <v>252</v>
      </c>
      <c r="C37" t="s">
        <v>255</v>
      </c>
      <c r="F37">
        <v>3</v>
      </c>
      <c r="G37" s="6" t="s">
        <v>257</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c r="A38" t="s">
        <v>163</v>
      </c>
      <c r="B38" t="s">
        <v>252</v>
      </c>
      <c r="C38" t="s">
        <v>254</v>
      </c>
      <c r="G38" s="6" t="s">
        <v>257</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c r="A39" t="s">
        <v>182</v>
      </c>
      <c r="B39" t="s">
        <v>252</v>
      </c>
      <c r="C39" t="s">
        <v>266</v>
      </c>
      <c r="G39" s="6" t="s">
        <v>257</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c r="A40" t="s">
        <v>181</v>
      </c>
      <c r="B40" t="s">
        <v>252</v>
      </c>
      <c r="C40" t="s">
        <v>255</v>
      </c>
      <c r="F40">
        <v>3</v>
      </c>
      <c r="G40" s="6" t="s">
        <v>257</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c r="A41" t="s">
        <v>164</v>
      </c>
      <c r="B41" t="s">
        <v>252</v>
      </c>
      <c r="C41" t="s">
        <v>254</v>
      </c>
      <c r="G41" s="6" t="s">
        <v>257</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c r="A42" t="s">
        <v>246</v>
      </c>
      <c r="B42" t="s">
        <v>252</v>
      </c>
      <c r="C42" t="s">
        <v>266</v>
      </c>
      <c r="G42" s="6" t="s">
        <v>257</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c r="A46" s="10" t="s">
        <v>270</v>
      </c>
      <c r="B46" t="str">
        <f>SUBSTITUTE(A46,"FK","")</f>
        <v>RoleType</v>
      </c>
      <c r="C46" t="str">
        <f>B46&amp;" = relationship("&amp;B46&amp;")"</f>
        <v>RoleType = relationship(RoleType)</v>
      </c>
    </row>
    <row r="47" spans="1:32">
      <c r="A47" s="10" t="s">
        <v>271</v>
      </c>
      <c r="B47" t="str">
        <f t="shared" ref="B47:B49" si="29">SUBSTITUTE(A47,"FK","")</f>
        <v>Component</v>
      </c>
      <c r="C47" t="str">
        <f t="shared" ref="C47:C49" si="30">B47&amp;" = relationship("&amp;B47&amp;")"</f>
        <v>Component = relationship(Component)</v>
      </c>
    </row>
    <row r="48" spans="1:32">
      <c r="A48" s="10" t="s">
        <v>272</v>
      </c>
      <c r="B48" t="str">
        <f t="shared" si="29"/>
        <v>Section</v>
      </c>
      <c r="C48" t="str">
        <f t="shared" si="30"/>
        <v>Section = relationship(Section)</v>
      </c>
    </row>
    <row r="49" spans="1:3">
      <c r="A49" s="10" t="s">
        <v>273</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RowHeight="16"/>
  <sheetData>
    <row r="1" spans="1:1">
      <c r="A1" t="s">
        <v>233</v>
      </c>
    </row>
    <row r="2" spans="1:1">
      <c r="A2" t="s">
        <v>231</v>
      </c>
    </row>
    <row r="3" spans="1:1">
      <c r="A3"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4"/>
  <sheetViews>
    <sheetView workbookViewId="0">
      <selection activeCell="A2" sqref="A2"/>
    </sheetView>
  </sheetViews>
  <sheetFormatPr baseColWidth="10" defaultRowHeight="16"/>
  <cols>
    <col min="1" max="1" width="29.83203125" bestFit="1" customWidth="1"/>
  </cols>
  <sheetData>
    <row r="1" spans="1:4">
      <c r="A1" t="s">
        <v>140</v>
      </c>
      <c r="B1" t="s">
        <v>141</v>
      </c>
      <c r="C1" t="s">
        <v>142</v>
      </c>
      <c r="D1" t="s">
        <v>143</v>
      </c>
    </row>
    <row r="2" spans="1:4">
      <c r="A2" t="s">
        <v>280</v>
      </c>
      <c r="B2" t="s">
        <v>279</v>
      </c>
      <c r="C2" t="s">
        <v>145</v>
      </c>
      <c r="D2" t="s">
        <v>146</v>
      </c>
    </row>
    <row r="3" spans="1:4">
      <c r="A3" t="s">
        <v>128</v>
      </c>
      <c r="B3" t="s">
        <v>144</v>
      </c>
      <c r="C3" t="s">
        <v>145</v>
      </c>
      <c r="D3" t="s">
        <v>146</v>
      </c>
    </row>
    <row r="4" spans="1:4">
      <c r="A4" t="s">
        <v>129</v>
      </c>
      <c r="B4" t="s">
        <v>144</v>
      </c>
      <c r="C4" t="s">
        <v>145</v>
      </c>
      <c r="D4" t="s">
        <v>146</v>
      </c>
    </row>
    <row r="5" spans="1:4">
      <c r="A5" t="s">
        <v>130</v>
      </c>
      <c r="B5" t="s">
        <v>155</v>
      </c>
      <c r="C5" t="s">
        <v>148</v>
      </c>
      <c r="D5" t="s">
        <v>146</v>
      </c>
    </row>
    <row r="6" spans="1:4">
      <c r="A6" t="s">
        <v>131</v>
      </c>
      <c r="B6" t="s">
        <v>156</v>
      </c>
      <c r="C6" t="s">
        <v>148</v>
      </c>
      <c r="D6" t="s">
        <v>146</v>
      </c>
    </row>
    <row r="7" spans="1:4">
      <c r="A7" t="s">
        <v>132</v>
      </c>
      <c r="B7" t="s">
        <v>157</v>
      </c>
      <c r="C7" t="s">
        <v>149</v>
      </c>
      <c r="D7" t="s">
        <v>146</v>
      </c>
    </row>
    <row r="8" spans="1:4">
      <c r="A8" t="s">
        <v>133</v>
      </c>
      <c r="B8" t="s">
        <v>161</v>
      </c>
      <c r="C8" t="s">
        <v>150</v>
      </c>
      <c r="D8" t="s">
        <v>147</v>
      </c>
    </row>
    <row r="9" spans="1:4">
      <c r="A9" t="s">
        <v>134</v>
      </c>
      <c r="B9" t="s">
        <v>160</v>
      </c>
      <c r="C9" t="s">
        <v>151</v>
      </c>
      <c r="D9" t="s">
        <v>147</v>
      </c>
    </row>
    <row r="10" spans="1:4">
      <c r="A10" t="s">
        <v>135</v>
      </c>
      <c r="B10" t="s">
        <v>157</v>
      </c>
      <c r="C10" t="s">
        <v>149</v>
      </c>
      <c r="D10" t="s">
        <v>146</v>
      </c>
    </row>
    <row r="11" spans="1:4">
      <c r="A11" t="s">
        <v>136</v>
      </c>
      <c r="B11" t="s">
        <v>152</v>
      </c>
      <c r="C11" t="s">
        <v>152</v>
      </c>
      <c r="D11" t="s">
        <v>146</v>
      </c>
    </row>
    <row r="12" spans="1:4">
      <c r="A12" t="s">
        <v>137</v>
      </c>
      <c r="B12" t="s">
        <v>159</v>
      </c>
      <c r="C12" t="s">
        <v>153</v>
      </c>
      <c r="D12" t="s">
        <v>146</v>
      </c>
    </row>
    <row r="13" spans="1:4">
      <c r="A13" t="s">
        <v>138</v>
      </c>
      <c r="B13" t="s">
        <v>158</v>
      </c>
      <c r="C13" t="s">
        <v>154</v>
      </c>
      <c r="D13" t="s">
        <v>146</v>
      </c>
    </row>
    <row r="14" spans="1:4">
      <c r="A14" t="s">
        <v>139</v>
      </c>
      <c r="B14" t="s">
        <v>157</v>
      </c>
      <c r="C14" t="s">
        <v>149</v>
      </c>
      <c r="D1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RowHeight="16"/>
  <cols>
    <col min="1" max="1" width="73.5" bestFit="1" customWidth="1"/>
  </cols>
  <sheetData>
    <row r="1" spans="1:5">
      <c r="A1" s="3" t="s">
        <v>204</v>
      </c>
      <c r="B1" t="s">
        <v>202</v>
      </c>
      <c r="C1" t="s">
        <v>202</v>
      </c>
      <c r="D1" t="s">
        <v>203</v>
      </c>
      <c r="E1" t="str">
        <f>"# inspired by "&amp;A1</f>
        <v># inspired by XSD Schema Code: https://schemas.liquid-technologies.com/HR-XML/3.1/?page=fields_xsd.html</v>
      </c>
    </row>
    <row r="2" spans="1:5">
      <c r="A2" s="4" t="s">
        <v>186</v>
      </c>
      <c r="B2">
        <f>IF(ISERR(FIND(B$1,$A2)),"",FIND(B$1,$A2))</f>
        <v>23</v>
      </c>
      <c r="C2">
        <f>IF(B2="","",FIND(C$1,$A2,B2+1))</f>
        <v>42</v>
      </c>
      <c r="D2">
        <f>IF(B2="","",FIND(D$1,$A2))</f>
        <v>1</v>
      </c>
      <c r="E2" t="str">
        <f>IF(D2="","",REPT(" ",(D2-1)/2)&amp;"--"&amp;MID(A2,B2+1,C2-B2-1)&amp;":")</f>
        <v>--PersonNameBaseType:</v>
      </c>
    </row>
    <row r="3" spans="1:5">
      <c r="A3" s="4" t="s">
        <v>187</v>
      </c>
      <c r="B3" t="str">
        <f t="shared" ref="B3:C17" si="0">IF(ISERR(FIND("""",$A3)),"",FIND("""",$A3))</f>
        <v/>
      </c>
      <c r="C3" t="str">
        <f t="shared" ref="C3:C15" si="1">IF(B3="","",FIND(C$1,$A3,B3+1))</f>
        <v/>
      </c>
      <c r="D3" t="str">
        <f t="shared" ref="D3:D17" si="2">IF(B3="","",FIND(D$1,$A3))</f>
        <v/>
      </c>
      <c r="E3" t="str">
        <f t="shared" ref="E3:E15" si="3">IF(D3="","",REPT(" ",(D3-1)/2)&amp;"--"&amp;MID(A3,B3+1,C3-B3-1)&amp;":")</f>
        <v/>
      </c>
    </row>
    <row r="4" spans="1:5">
      <c r="A4" s="4" t="s">
        <v>188</v>
      </c>
      <c r="B4">
        <f t="shared" si="0"/>
        <v>26</v>
      </c>
      <c r="C4">
        <f t="shared" si="1"/>
        <v>40</v>
      </c>
      <c r="D4">
        <f t="shared" si="2"/>
        <v>9</v>
      </c>
      <c r="E4" t="str">
        <f>IF(D4="","",REPT(" ",(D4-1)/2)&amp;"--"&amp;MID(A4,B4+1,C4-B4-1)&amp;":")</f>
        <v xml:space="preserve">    --FormattedName:</v>
      </c>
    </row>
    <row r="5" spans="1:5">
      <c r="A5" s="4" t="s">
        <v>189</v>
      </c>
      <c r="B5">
        <f t="shared" si="0"/>
        <v>26</v>
      </c>
      <c r="C5">
        <f t="shared" si="1"/>
        <v>36</v>
      </c>
      <c r="D5">
        <f t="shared" si="2"/>
        <v>9</v>
      </c>
      <c r="E5" t="str">
        <f t="shared" si="3"/>
        <v xml:space="preserve">    --LegalName:</v>
      </c>
    </row>
    <row r="6" spans="1:5">
      <c r="A6" s="4" t="s">
        <v>190</v>
      </c>
      <c r="B6">
        <f t="shared" si="0"/>
        <v>26</v>
      </c>
      <c r="C6">
        <f t="shared" si="1"/>
        <v>39</v>
      </c>
      <c r="D6">
        <f t="shared" si="2"/>
        <v>9</v>
      </c>
      <c r="E6" t="str">
        <f t="shared" si="3"/>
        <v xml:space="preserve">    --oa:GivenName:</v>
      </c>
    </row>
    <row r="7" spans="1:5">
      <c r="A7" s="4" t="s">
        <v>191</v>
      </c>
      <c r="B7">
        <f t="shared" si="0"/>
        <v>26</v>
      </c>
      <c r="C7">
        <f t="shared" si="1"/>
        <v>40</v>
      </c>
      <c r="D7">
        <f t="shared" si="2"/>
        <v>9</v>
      </c>
      <c r="E7" t="str">
        <f t="shared" si="3"/>
        <v xml:space="preserve">    --PreferredName:</v>
      </c>
    </row>
    <row r="8" spans="1:5">
      <c r="A8" s="4" t="s">
        <v>192</v>
      </c>
      <c r="B8">
        <f t="shared" si="0"/>
        <v>26</v>
      </c>
      <c r="C8">
        <f t="shared" si="1"/>
        <v>37</v>
      </c>
      <c r="D8">
        <f t="shared" si="2"/>
        <v>9</v>
      </c>
      <c r="E8" t="str">
        <f t="shared" si="3"/>
        <v xml:space="preserve">    --MiddleName:</v>
      </c>
    </row>
    <row r="9" spans="1:5">
      <c r="A9" s="4" t="s">
        <v>193</v>
      </c>
      <c r="B9">
        <f t="shared" si="0"/>
        <v>26</v>
      </c>
      <c r="C9">
        <f t="shared" si="1"/>
        <v>37</v>
      </c>
      <c r="D9">
        <f t="shared" si="2"/>
        <v>9</v>
      </c>
      <c r="E9" t="str">
        <f t="shared" si="3"/>
        <v xml:space="preserve">    --FamilyName:</v>
      </c>
    </row>
    <row r="10" spans="1:5">
      <c r="A10" s="4" t="s">
        <v>194</v>
      </c>
      <c r="B10">
        <f t="shared" si="0"/>
        <v>26</v>
      </c>
      <c r="C10">
        <f t="shared" si="1"/>
        <v>43</v>
      </c>
      <c r="D10">
        <f t="shared" si="2"/>
        <v>9</v>
      </c>
      <c r="E10" t="str">
        <f t="shared" si="3"/>
        <v xml:space="preserve">    --FormerFamilyName:</v>
      </c>
    </row>
    <row r="11" spans="1:5">
      <c r="A11" s="4" t="s">
        <v>195</v>
      </c>
      <c r="B11">
        <f t="shared" si="0"/>
        <v>26</v>
      </c>
      <c r="C11">
        <f t="shared" si="1"/>
        <v>50</v>
      </c>
      <c r="D11">
        <f t="shared" si="2"/>
        <v>9</v>
      </c>
      <c r="E11" t="str">
        <f t="shared" si="3"/>
        <v xml:space="preserve">    --PreferredSalutationCode:</v>
      </c>
    </row>
    <row r="12" spans="1:5">
      <c r="A12" s="4" t="s">
        <v>196</v>
      </c>
      <c r="B12">
        <f t="shared" si="0"/>
        <v>26</v>
      </c>
      <c r="C12">
        <f t="shared" si="1"/>
        <v>46</v>
      </c>
      <c r="D12">
        <f t="shared" si="2"/>
        <v>9</v>
      </c>
      <c r="E12" t="str">
        <f t="shared" si="3"/>
        <v xml:space="preserve">    --GenerationAffixCode:</v>
      </c>
    </row>
    <row r="13" spans="1:5">
      <c r="A13" s="4" t="s">
        <v>197</v>
      </c>
      <c r="B13">
        <f t="shared" si="0"/>
        <v>26</v>
      </c>
      <c r="C13">
        <f t="shared" si="1"/>
        <v>49</v>
      </c>
      <c r="D13">
        <f t="shared" si="2"/>
        <v>9</v>
      </c>
      <c r="E13" t="str">
        <f t="shared" si="3"/>
        <v xml:space="preserve">    --QualificationAffixCode:</v>
      </c>
    </row>
    <row r="14" spans="1:5">
      <c r="A14" s="4" t="s">
        <v>198</v>
      </c>
      <c r="B14">
        <f t="shared" si="0"/>
        <v>26</v>
      </c>
      <c r="C14">
        <f t="shared" si="1"/>
        <v>41</v>
      </c>
      <c r="D14">
        <f t="shared" si="2"/>
        <v>9</v>
      </c>
      <c r="E14" t="str">
        <f t="shared" si="3"/>
        <v xml:space="preserve">    --TitleAffixCode:</v>
      </c>
    </row>
    <row r="15" spans="1:5">
      <c r="A15" s="4" t="s">
        <v>199</v>
      </c>
      <c r="B15">
        <f t="shared" si="0"/>
        <v>26</v>
      </c>
      <c r="C15">
        <f t="shared" si="1"/>
        <v>45</v>
      </c>
      <c r="D15">
        <f t="shared" si="2"/>
        <v>9</v>
      </c>
      <c r="E15" t="str">
        <f t="shared" si="3"/>
        <v xml:space="preserve">    --PersonNameInitials:</v>
      </c>
    </row>
    <row r="16" spans="1:5">
      <c r="A16" s="4" t="s">
        <v>200</v>
      </c>
      <c r="B16" t="str">
        <f t="shared" si="0"/>
        <v/>
      </c>
      <c r="C16" t="str">
        <f t="shared" si="0"/>
        <v/>
      </c>
      <c r="D16" t="str">
        <f t="shared" si="2"/>
        <v/>
      </c>
      <c r="E16" t="str">
        <f t="shared" ref="E16:E17" si="4">IF(D16="","",REPT(" ",(D16-1)/2)&amp;"--"&amp;MID(A16,B16+1,LEN(A16)-B16-2)&amp;":")</f>
        <v/>
      </c>
    </row>
    <row r="17" spans="1:5">
      <c r="A17" s="4" t="s">
        <v>201</v>
      </c>
      <c r="B17" t="str">
        <f t="shared" si="0"/>
        <v/>
      </c>
      <c r="C17" t="str">
        <f t="shared" si="0"/>
        <v/>
      </c>
      <c r="D17" t="str">
        <f t="shared" si="2"/>
        <v/>
      </c>
      <c r="E17" t="str">
        <f t="shared" si="4"/>
        <v/>
      </c>
    </row>
    <row r="18" spans="1:5">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RowHeight="16"/>
  <cols>
    <col min="1" max="1" width="73.5" bestFit="1" customWidth="1"/>
  </cols>
  <sheetData>
    <row r="1" spans="1:5">
      <c r="A1" s="3" t="s">
        <v>224</v>
      </c>
      <c r="B1" t="s">
        <v>203</v>
      </c>
      <c r="C1" t="s">
        <v>225</v>
      </c>
      <c r="D1" t="s">
        <v>203</v>
      </c>
      <c r="E1" t="str">
        <f>"# inspired by "&amp;A1</f>
        <v># inspired by Example Code: http://hr-xsl.sourceforge.net/doc/ch06.html#ContactInfo</v>
      </c>
    </row>
    <row r="2" spans="1:5">
      <c r="A2" s="3"/>
      <c r="E2" s="6" t="s">
        <v>226</v>
      </c>
    </row>
    <row r="3" spans="1:5" ht="17">
      <c r="A3" s="5" t="s">
        <v>205</v>
      </c>
      <c r="B3">
        <f>IF(ISERR(FIND(B$1,$A3)),"",FIND(B$1,$A3))</f>
        <v>1</v>
      </c>
      <c r="C3">
        <f>IF(B3="","",FIND(C$1,$A3,B3+1))</f>
        <v>11</v>
      </c>
      <c r="D3">
        <f>IF(B3="","",FIND(D$1,$A3))</f>
        <v>1</v>
      </c>
      <c r="E3" t="str">
        <f>IF(OR(D3="",LEFT(A3,2)="&lt;/"),"",REPT(" ",MIN(D3*4,8))&amp;"--"&amp;MID(A3,B3+1,C3-B3-1)&amp;":")</f>
        <v xml:space="preserve">    --Telephone:</v>
      </c>
    </row>
    <row r="4" spans="1:5" ht="17">
      <c r="A4" s="5" t="s">
        <v>206</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ht="17">
      <c r="A5" s="5" t="s">
        <v>207</v>
      </c>
      <c r="B5">
        <f t="shared" si="0"/>
        <v>1</v>
      </c>
      <c r="C5">
        <f t="shared" si="1"/>
        <v>12</v>
      </c>
      <c r="D5">
        <f t="shared" si="2"/>
        <v>1</v>
      </c>
      <c r="E5" t="str">
        <f t="shared" si="3"/>
        <v/>
      </c>
    </row>
    <row r="6" spans="1:5">
      <c r="B6" t="str">
        <f t="shared" si="0"/>
        <v/>
      </c>
      <c r="C6" t="str">
        <f t="shared" si="1"/>
        <v/>
      </c>
      <c r="D6" t="str">
        <f t="shared" si="2"/>
        <v/>
      </c>
      <c r="E6" t="str">
        <f t="shared" si="3"/>
        <v/>
      </c>
    </row>
    <row r="7" spans="1:5" ht="17">
      <c r="A7" s="5" t="s">
        <v>208</v>
      </c>
      <c r="B7">
        <f t="shared" si="0"/>
        <v>1</v>
      </c>
      <c r="C7">
        <f t="shared" si="1"/>
        <v>8</v>
      </c>
      <c r="D7">
        <f t="shared" si="2"/>
        <v>1</v>
      </c>
      <c r="E7" t="str">
        <f t="shared" si="3"/>
        <v xml:space="preserve">    --Mobile:</v>
      </c>
    </row>
    <row r="8" spans="1:5" ht="17">
      <c r="A8" s="5" t="s">
        <v>209</v>
      </c>
      <c r="B8">
        <f t="shared" si="0"/>
        <v>4</v>
      </c>
      <c r="C8">
        <f t="shared" si="1"/>
        <v>29</v>
      </c>
      <c r="D8">
        <f t="shared" si="2"/>
        <v>4</v>
      </c>
      <c r="E8" t="str">
        <f t="shared" si="3"/>
        <v xml:space="preserve">        --InternationalCountryCode:</v>
      </c>
    </row>
    <row r="9" spans="1:5" ht="17">
      <c r="A9" s="5" t="s">
        <v>210</v>
      </c>
      <c r="B9">
        <f t="shared" si="0"/>
        <v>4</v>
      </c>
      <c r="C9">
        <f t="shared" si="1"/>
        <v>17</v>
      </c>
      <c r="D9">
        <f t="shared" si="2"/>
        <v>4</v>
      </c>
      <c r="E9" t="str">
        <f t="shared" si="3"/>
        <v xml:space="preserve">        --AreaCityCode:</v>
      </c>
    </row>
    <row r="10" spans="1:5" ht="17">
      <c r="A10" s="5" t="s">
        <v>211</v>
      </c>
      <c r="B10">
        <f t="shared" si="0"/>
        <v>4</v>
      </c>
      <c r="C10">
        <f t="shared" si="1"/>
        <v>21</v>
      </c>
      <c r="D10">
        <f t="shared" si="2"/>
        <v>4</v>
      </c>
      <c r="E10" t="str">
        <f t="shared" si="3"/>
        <v xml:space="preserve">        --SubscriberNumber:</v>
      </c>
    </row>
    <row r="11" spans="1:5" ht="17">
      <c r="A11" s="5" t="s">
        <v>212</v>
      </c>
      <c r="B11">
        <f t="shared" si="0"/>
        <v>1</v>
      </c>
      <c r="C11">
        <f t="shared" si="1"/>
        <v>9</v>
      </c>
      <c r="D11">
        <f t="shared" si="2"/>
        <v>1</v>
      </c>
      <c r="E11" t="str">
        <f t="shared" si="3"/>
        <v/>
      </c>
    </row>
    <row r="12" spans="1:5">
      <c r="B12" t="str">
        <f t="shared" si="0"/>
        <v/>
      </c>
      <c r="C12" t="str">
        <f t="shared" si="1"/>
        <v/>
      </c>
      <c r="D12" t="str">
        <f t="shared" si="2"/>
        <v/>
      </c>
      <c r="E12" t="str">
        <f t="shared" si="3"/>
        <v/>
      </c>
    </row>
    <row r="13" spans="1:5" ht="17">
      <c r="A13" s="5" t="s">
        <v>213</v>
      </c>
      <c r="B13">
        <f t="shared" si="0"/>
        <v>1</v>
      </c>
      <c r="C13">
        <f t="shared" si="1"/>
        <v>5</v>
      </c>
      <c r="D13">
        <f t="shared" si="2"/>
        <v>1</v>
      </c>
      <c r="E13" t="str">
        <f t="shared" si="3"/>
        <v xml:space="preserve">    --Fax:</v>
      </c>
    </row>
    <row r="14" spans="1:5" ht="17">
      <c r="A14" s="5" t="s">
        <v>214</v>
      </c>
      <c r="B14">
        <f t="shared" si="0"/>
        <v>4</v>
      </c>
      <c r="C14">
        <f t="shared" si="1"/>
        <v>29</v>
      </c>
      <c r="D14">
        <f t="shared" si="2"/>
        <v>4</v>
      </c>
      <c r="E14" t="str">
        <f t="shared" si="3"/>
        <v xml:space="preserve">        --InternationalCountryCode:</v>
      </c>
    </row>
    <row r="15" spans="1:5" ht="17">
      <c r="A15" s="5" t="s">
        <v>215</v>
      </c>
      <c r="B15">
        <f t="shared" si="0"/>
        <v>4</v>
      </c>
      <c r="C15">
        <f t="shared" si="1"/>
        <v>17</v>
      </c>
      <c r="D15">
        <f t="shared" si="2"/>
        <v>4</v>
      </c>
      <c r="E15" t="str">
        <f t="shared" si="3"/>
        <v xml:space="preserve">        --AreaCityCode:</v>
      </c>
    </row>
    <row r="16" spans="1:5" ht="17">
      <c r="A16" s="5" t="s">
        <v>216</v>
      </c>
      <c r="B16">
        <f t="shared" si="0"/>
        <v>4</v>
      </c>
      <c r="C16">
        <f t="shared" si="1"/>
        <v>21</v>
      </c>
      <c r="D16">
        <f t="shared" si="2"/>
        <v>4</v>
      </c>
      <c r="E16" t="str">
        <f t="shared" si="3"/>
        <v xml:space="preserve">        --SubscriberNumber:</v>
      </c>
    </row>
    <row r="17" spans="1:5" ht="17">
      <c r="A17" s="5" t="s">
        <v>217</v>
      </c>
      <c r="B17">
        <f t="shared" si="0"/>
        <v>1</v>
      </c>
      <c r="C17">
        <f t="shared" si="1"/>
        <v>6</v>
      </c>
      <c r="D17">
        <f t="shared" si="2"/>
        <v>1</v>
      </c>
      <c r="E17" t="str">
        <f t="shared" si="3"/>
        <v/>
      </c>
    </row>
    <row r="18" spans="1:5">
      <c r="B18" t="str">
        <f t="shared" si="0"/>
        <v/>
      </c>
      <c r="C18" t="str">
        <f t="shared" si="1"/>
        <v/>
      </c>
      <c r="D18" t="str">
        <f t="shared" si="2"/>
        <v/>
      </c>
      <c r="E18" t="str">
        <f t="shared" si="3"/>
        <v/>
      </c>
    </row>
    <row r="19" spans="1:5" ht="17">
      <c r="A19" s="5" t="s">
        <v>218</v>
      </c>
      <c r="B19">
        <f t="shared" si="0"/>
        <v>1</v>
      </c>
      <c r="C19">
        <f t="shared" si="1"/>
        <v>7</v>
      </c>
      <c r="D19">
        <f t="shared" si="2"/>
        <v>1</v>
      </c>
      <c r="E19" t="str">
        <f t="shared" si="3"/>
        <v xml:space="preserve">    --Pager:</v>
      </c>
    </row>
    <row r="20" spans="1:5" ht="17">
      <c r="A20" s="5" t="s">
        <v>209</v>
      </c>
      <c r="B20">
        <f t="shared" si="0"/>
        <v>4</v>
      </c>
      <c r="C20">
        <f t="shared" si="1"/>
        <v>29</v>
      </c>
      <c r="D20">
        <f t="shared" si="2"/>
        <v>4</v>
      </c>
      <c r="E20" t="str">
        <f t="shared" si="3"/>
        <v xml:space="preserve">        --InternationalCountryCode:</v>
      </c>
    </row>
    <row r="21" spans="1:5" ht="17">
      <c r="A21" s="5" t="s">
        <v>210</v>
      </c>
      <c r="B21">
        <f t="shared" si="0"/>
        <v>4</v>
      </c>
      <c r="C21">
        <f t="shared" si="1"/>
        <v>17</v>
      </c>
      <c r="D21">
        <f t="shared" si="2"/>
        <v>4</v>
      </c>
      <c r="E21" t="str">
        <f t="shared" si="3"/>
        <v xml:space="preserve">        --AreaCityCode:</v>
      </c>
    </row>
    <row r="22" spans="1:5" ht="17">
      <c r="A22" s="5" t="s">
        <v>219</v>
      </c>
      <c r="B22">
        <f t="shared" si="0"/>
        <v>4</v>
      </c>
      <c r="C22">
        <f t="shared" si="1"/>
        <v>21</v>
      </c>
      <c r="D22">
        <f t="shared" si="2"/>
        <v>4</v>
      </c>
      <c r="E22" t="str">
        <f t="shared" si="3"/>
        <v xml:space="preserve">        --SubscriberNumber:</v>
      </c>
    </row>
    <row r="23" spans="1:5" ht="17">
      <c r="A23" s="5" t="s">
        <v>220</v>
      </c>
      <c r="B23">
        <f t="shared" si="0"/>
        <v>4</v>
      </c>
      <c r="C23">
        <f t="shared" si="1"/>
        <v>14</v>
      </c>
      <c r="D23">
        <f t="shared" si="2"/>
        <v>4</v>
      </c>
      <c r="E23" t="str">
        <f t="shared" si="3"/>
        <v xml:space="preserve">        --Extension:</v>
      </c>
    </row>
    <row r="24" spans="1:5" ht="17">
      <c r="A24" s="5" t="s">
        <v>221</v>
      </c>
      <c r="B24">
        <f t="shared" si="0"/>
        <v>1</v>
      </c>
      <c r="C24">
        <f t="shared" si="1"/>
        <v>8</v>
      </c>
      <c r="D24">
        <f t="shared" si="2"/>
        <v>1</v>
      </c>
      <c r="E24" t="str">
        <f t="shared" si="3"/>
        <v/>
      </c>
    </row>
    <row r="25" spans="1:5">
      <c r="B25" t="str">
        <f t="shared" si="0"/>
        <v/>
      </c>
      <c r="C25" t="str">
        <f t="shared" si="1"/>
        <v/>
      </c>
      <c r="D25" t="str">
        <f t="shared" si="2"/>
        <v/>
      </c>
      <c r="E25" t="str">
        <f t="shared" si="3"/>
        <v/>
      </c>
    </row>
    <row r="26" spans="1:5" ht="17">
      <c r="A26" s="5" t="s">
        <v>222</v>
      </c>
      <c r="B26">
        <f t="shared" si="0"/>
        <v>1</v>
      </c>
      <c r="C26">
        <f t="shared" si="1"/>
        <v>22</v>
      </c>
      <c r="D26">
        <f t="shared" si="2"/>
        <v>1</v>
      </c>
      <c r="E26" t="str">
        <f t="shared" si="3"/>
        <v xml:space="preserve">    --InternetEmailAddress:</v>
      </c>
    </row>
    <row r="27" spans="1:5" ht="17">
      <c r="A27" s="5" t="s">
        <v>223</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2018-09-04T09:03:22Z</dcterms:modified>
</cp:coreProperties>
</file>