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moore/Documents/GitHub/ZombieEpidemic/"/>
    </mc:Choice>
  </mc:AlternateContent>
  <xr:revisionPtr revIDLastSave="0" documentId="13_ncr:1_{06F7E67C-3E8E-5447-B56B-FB281A9F17F3}" xr6:coauthVersionLast="33" xr6:coauthVersionMax="33" xr10:uidLastSave="{00000000-0000-0000-0000-000000000000}"/>
  <bookViews>
    <workbookView xWindow="5180" yWindow="1860" windowWidth="28040" windowHeight="16860" activeTab="4" xr2:uid="{19A9A412-1C59-154F-9313-463F2F5F20E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DimCriticalDistance">Sheet2!$N$4:$O$5</definedName>
    <definedName name="DimHumanoid">Sheet2!$V$4:$AA$7</definedName>
    <definedName name="DimInitialPosition">Sheet2!$S$4:$U$5</definedName>
    <definedName name="DimModelOtherParameters">Sheet2!$C$4:$H$5</definedName>
    <definedName name="DimResurrectionRate">Sheet2!$I$4:$J$8</definedName>
    <definedName name="DimTimestep">Sheet2!$A$4:$B$6</definedName>
    <definedName name="DimVelocity">Sheet2!$P$4:$R$8</definedName>
    <definedName name="DimZombieWinRate">Sheet2!$K$4:$L$8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2" i="5"/>
  <c r="B1" i="5"/>
  <c r="C8" i="5"/>
  <c r="C7" i="5"/>
  <c r="C6" i="5"/>
  <c r="C5" i="5"/>
  <c r="C4" i="5"/>
  <c r="C3" i="5"/>
  <c r="C2" i="5"/>
  <c r="C1" i="5"/>
  <c r="E8" i="5"/>
  <c r="E7" i="5"/>
  <c r="E6" i="5"/>
  <c r="E5" i="5"/>
  <c r="E4" i="5"/>
  <c r="E3" i="5"/>
  <c r="E2" i="5"/>
  <c r="E1" i="5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1" i="4"/>
  <c r="D1" i="4" s="1"/>
  <c r="K22" i="3" l="1"/>
  <c r="K21" i="3"/>
  <c r="K20" i="3"/>
  <c r="K19" i="3"/>
  <c r="K18" i="3"/>
  <c r="K17" i="3"/>
  <c r="K16" i="3"/>
  <c r="K15" i="3"/>
  <c r="H22" i="3"/>
  <c r="H21" i="3"/>
  <c r="H20" i="3"/>
  <c r="H19" i="3"/>
  <c r="H18" i="3"/>
  <c r="H17" i="3"/>
  <c r="H16" i="3"/>
  <c r="H15" i="3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V6" i="2" l="1"/>
  <c r="V7" i="2" s="1"/>
  <c r="X6" i="2"/>
  <c r="Y6" i="2" s="1"/>
  <c r="X5" i="2"/>
  <c r="Y5" i="2" s="1"/>
  <c r="P6" i="2"/>
  <c r="P7" i="2" s="1"/>
  <c r="P8" i="2" s="1"/>
  <c r="L5" i="2"/>
  <c r="L6" i="2" s="1"/>
  <c r="L7" i="2" s="1"/>
  <c r="L8" i="2" s="1"/>
  <c r="J6" i="2"/>
  <c r="J7" i="2" s="1"/>
  <c r="J8" i="2" s="1"/>
  <c r="C5" i="2"/>
  <c r="I5" i="2" s="1"/>
  <c r="K5" i="2" s="1"/>
  <c r="K6" i="2" s="1"/>
  <c r="K7" i="2" s="1"/>
  <c r="K8" i="2" s="1"/>
  <c r="A6" i="2"/>
  <c r="X7" i="2" l="1"/>
  <c r="AA5" i="2"/>
  <c r="AA6" i="2"/>
  <c r="I6" i="2"/>
  <c r="I7" i="2" s="1"/>
  <c r="I8" i="2" s="1"/>
  <c r="C28" i="1"/>
  <c r="D28" i="1" s="1"/>
  <c r="E28" i="1" s="1"/>
  <c r="F28" i="1" s="1"/>
  <c r="G28" i="1" s="1"/>
  <c r="G26" i="1"/>
  <c r="C25" i="1"/>
  <c r="D25" i="1" s="1"/>
  <c r="E25" i="1" s="1"/>
  <c r="F25" i="1" s="1"/>
  <c r="G25" i="1" s="1"/>
  <c r="G23" i="1"/>
  <c r="C22" i="1"/>
  <c r="D22" i="1" s="1"/>
  <c r="E22" i="1" s="1"/>
  <c r="C20" i="1"/>
  <c r="D20" i="1" s="1"/>
  <c r="E20" i="1" s="1"/>
  <c r="F21" i="1" s="1"/>
  <c r="G21" i="1" s="1"/>
  <c r="C18" i="1"/>
  <c r="D18" i="1" s="1"/>
  <c r="E18" i="1" s="1"/>
  <c r="C15" i="1"/>
  <c r="D15" i="1" s="1"/>
  <c r="E15" i="1" s="1"/>
  <c r="C13" i="1"/>
  <c r="D13" i="1" s="1"/>
  <c r="E13" i="1" s="1"/>
  <c r="C7" i="1"/>
  <c r="D7" i="1" s="1"/>
  <c r="E7" i="1" s="1"/>
  <c r="C5" i="1"/>
  <c r="D5" i="1" s="1"/>
  <c r="E5" i="1" s="1"/>
  <c r="Y7" i="2" l="1"/>
  <c r="AA7" i="2"/>
  <c r="F22" i="1"/>
  <c r="G22" i="1" s="1"/>
  <c r="F20" i="1"/>
  <c r="G20" i="1" s="1"/>
  <c r="F19" i="1"/>
  <c r="G19" i="1" s="1"/>
  <c r="F18" i="1"/>
  <c r="G18" i="1" s="1"/>
  <c r="F16" i="1"/>
  <c r="G16" i="1" s="1"/>
  <c r="F15" i="1"/>
  <c r="G15" i="1" s="1"/>
  <c r="F14" i="1"/>
  <c r="G14" i="1" s="1"/>
  <c r="F13" i="1"/>
  <c r="G13" i="1" s="1"/>
  <c r="F7" i="1"/>
  <c r="G7" i="1" s="1"/>
  <c r="F6" i="1"/>
  <c r="G6" i="1" s="1"/>
  <c r="F5" i="1"/>
  <c r="G5" i="1" s="1"/>
</calcChain>
</file>

<file path=xl/sharedStrings.xml><?xml version="1.0" encoding="utf-8"?>
<sst xmlns="http://schemas.openxmlformats.org/spreadsheetml/2006/main" count="193" uniqueCount="99">
  <si>
    <t>Timestep</t>
  </si>
  <si>
    <t>DeathRate</t>
  </si>
  <si>
    <t>FLOAT DEFAULT 0 NOT NULL,</t>
  </si>
  <si>
    <t>BirthRate</t>
  </si>
  <si>
    <t>TransmissionRate</t>
  </si>
  <si>
    <t>DestructionRate</t>
  </si>
  <si>
    <t>FLOAT DEFAULT 0 NOT NULL)</t>
  </si>
  <si>
    <t>ResurrectionRate</t>
  </si>
  <si>
    <t>ZombieWinRate</t>
  </si>
  <si>
    <t>CriticalDistance</t>
  </si>
  <si>
    <t>Velocity</t>
  </si>
  <si>
    <t>Mu</t>
  </si>
  <si>
    <t>Sigma</t>
  </si>
  <si>
    <t>InitialPosition</t>
  </si>
  <si>
    <t>xinit</t>
  </si>
  <si>
    <t>yinit</t>
  </si>
  <si>
    <t>Humanoid</t>
  </si>
  <si>
    <t>nSusceptible</t>
  </si>
  <si>
    <t>nZombie</t>
  </si>
  <si>
    <t>Ratio</t>
  </si>
  <si>
    <t>FLOAT NOT NULL,</t>
  </si>
  <si>
    <t>RatioBand</t>
  </si>
  <si>
    <t>VARCHAR(50) NOT NULL,</t>
  </si>
  <si>
    <t>HumanoidName</t>
  </si>
  <si>
    <t>ModelName</t>
  </si>
  <si>
    <t>VARCHAR(50) NOT NULL)</t>
  </si>
  <si>
    <t>DimTimestep</t>
  </si>
  <si>
    <t>DimResurrectionRate</t>
  </si>
  <si>
    <t>DimZombieWinRate</t>
  </si>
  <si>
    <t>DimCriticalDistance</t>
  </si>
  <si>
    <t>DimVelocity</t>
  </si>
  <si>
    <t>DimInitialPosition</t>
  </si>
  <si>
    <t>DimHumanoid</t>
  </si>
  <si>
    <t>(</t>
  </si>
  <si>
    <t>TimestepKey</t>
  </si>
  <si>
    <t>TimestepValue</t>
  </si>
  <si>
    <t>ResurrectionRateKey</t>
  </si>
  <si>
    <t>ResurrectionRateValue</t>
  </si>
  <si>
    <t>ZombieWinRateKey</t>
  </si>
  <si>
    <t>ZombieWinRateValue</t>
  </si>
  <si>
    <t>CriticalDistanceKey</t>
  </si>
  <si>
    <t>CriticalDistanceValue</t>
  </si>
  <si>
    <t>VelocityKey</t>
  </si>
  <si>
    <t>InitialPositionKey</t>
  </si>
  <si>
    <t>HumanoidKey</t>
  </si>
  <si>
    <t>No natural deaths</t>
  </si>
  <si>
    <t>0% Susceptibles, 100% Zombies</t>
  </si>
  <si>
    <t>10% Susceptibles, 90% Zombies</t>
  </si>
  <si>
    <t>20% Susceptibles, 80% Zombies</t>
  </si>
  <si>
    <t/>
  </si>
  <si>
    <t>NumberSusceptibles</t>
  </si>
  <si>
    <t>NumberZombies</t>
  </si>
  <si>
    <t>NumberTimeSteps</t>
  </si>
  <si>
    <t>INT</t>
  </si>
  <si>
    <t>INT,</t>
  </si>
  <si>
    <t>CREATE TABLE dbo.ZombieFact(</t>
  </si>
  <si>
    <t>PRIMARY KEY</t>
  </si>
  <si>
    <t>))</t>
  </si>
  <si>
    <t>,</t>
  </si>
  <si>
    <t>a</t>
  </si>
  <si>
    <t>b</t>
  </si>
  <si>
    <t>c</t>
  </si>
  <si>
    <t>d</t>
  </si>
  <si>
    <t>e</t>
  </si>
  <si>
    <t>f</t>
  </si>
  <si>
    <t>g</t>
  </si>
  <si>
    <t>h</t>
  </si>
  <si>
    <t>Model</t>
  </si>
  <si>
    <t>DimModel</t>
  </si>
  <si>
    <t>ModelKey</t>
  </si>
  <si>
    <t>SELECT</t>
  </si>
  <si>
    <t>*</t>
  </si>
  <si>
    <t>FROM</t>
  </si>
  <si>
    <t>CROSS JOIN</t>
  </si>
  <si>
    <t>DELETE FROM</t>
  </si>
  <si>
    <r>
      <t> 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a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CriticalDistanceValue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</si>
  <si>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b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nSusceptible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</si>
  <si>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b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nZombie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</si>
  <si>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b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Ratio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</si>
  <si>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c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xinit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</si>
  <si>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c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yinit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</si>
  <si>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d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DeathRate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</si>
  <si>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d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BirthRate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</si>
  <si>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d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TransmissionRate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</si>
  <si>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d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DestructionRate</t>
    </r>
  </si>
  <si>
    <r>
      <t>,</t>
    </r>
    <r>
      <rPr>
        <sz val="10"/>
        <color theme="1"/>
        <rFont val="Consolas"/>
        <family val="2"/>
      </rPr>
      <t xml:space="preserve"> d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TimeSteps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</si>
  <si>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e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ResurrectionRateValue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</si>
  <si>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g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Mu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</si>
  <si>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g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Sigma</t>
    </r>
  </si>
  <si>
    <r>
      <t xml:space="preserve">     </t>
    </r>
    <r>
      <rPr>
        <sz val="10"/>
        <color rgb="FF929292"/>
        <rFont val="Consolas"/>
        <family val="2"/>
      </rPr>
      <t>,</t>
    </r>
    <r>
      <rPr>
        <sz val="10"/>
        <color theme="1"/>
        <rFont val="Consolas"/>
        <family val="2"/>
      </rPr>
      <t xml:space="preserve"> h</t>
    </r>
    <r>
      <rPr>
        <sz val="10"/>
        <color rgb="FF929292"/>
        <rFont val="Consolas"/>
        <family val="2"/>
      </rPr>
      <t>.</t>
    </r>
    <r>
      <rPr>
        <sz val="10"/>
        <color theme="1"/>
        <rFont val="Consolas"/>
        <family val="2"/>
      </rPr>
      <t>ZombieWinRateValue</t>
    </r>
  </si>
  <si>
    <t>"CriticalDistanceKey",</t>
  </si>
  <si>
    <t>"HumanoidKey",</t>
  </si>
  <si>
    <t>"InitialPositionKey",</t>
  </si>
  <si>
    <t>"ModelKey",</t>
  </si>
  <si>
    <t>"ResurrectionRateKey",</t>
  </si>
  <si>
    <t>"TimestepKey",</t>
  </si>
  <si>
    <t>"VelocityKey",</t>
  </si>
  <si>
    <t>"ZombieWinRateKey",</t>
  </si>
  <si>
    <t>initZ&lt;-tabledata$ZombieStart[i]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</si>
</sst>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nsolas"/>
      <family val="2"/>
    </font>
    <font>
      <sz val="10"/>
      <color rgb="FF929292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F371-52D2-594E-B214-6B47E3700710}">
  <dimension ref="A5:G33"/>
  <sheetViews>
    <sheetView workbookViewId="0">
      <selection activeCell="A20" sqref="A20"/>
    </sheetView>
  </sheetViews>
  <sheetFormatPr baseColWidth="10" defaultRowHeight="16" x14ac:dyDescent="0.2"/>
  <cols>
    <col min="1" max="1" width="15.83203125" bestFit="1" customWidth="1"/>
    <col min="2" max="2" width="15.83203125" customWidth="1"/>
    <col min="3" max="3" width="13.1640625" bestFit="1" customWidth="1"/>
    <col min="4" max="4" width="19.33203125" bestFit="1" customWidth="1"/>
    <col min="6" max="6" width="20.1640625" bestFit="1" customWidth="1"/>
  </cols>
  <sheetData>
    <row r="5" spans="1:7" x14ac:dyDescent="0.2">
      <c r="A5" t="s">
        <v>0</v>
      </c>
      <c r="C5" t="str">
        <f>IF(A5="","","CREATE TABLE")</f>
        <v>CREATE TABLE</v>
      </c>
      <c r="D5" t="str">
        <f>IF(C5="","","Dim"&amp;A5)</f>
        <v>DimTimestep</v>
      </c>
      <c r="E5" t="str">
        <f>IF(D5="","","(")</f>
        <v>(</v>
      </c>
      <c r="F5" t="str">
        <f>IF(E5="","",A5&amp;"Key")</f>
        <v>TimestepKey</v>
      </c>
      <c r="G5" t="str">
        <f>IF(F5="","","INT IDENTITY(1,1) PRIMARY KEY NOT NULL,")</f>
        <v>INT IDENTITY(1,1) PRIMARY KEY NOT NULL,</v>
      </c>
    </row>
    <row r="6" spans="1:7" x14ac:dyDescent="0.2">
      <c r="F6" t="str">
        <f>IF(E5="","",A5&amp;"Value")</f>
        <v>TimestepValue</v>
      </c>
      <c r="G6" t="str">
        <f>IF(F6="","","VARCHAR(50))")</f>
        <v>VARCHAR(50))</v>
      </c>
    </row>
    <row r="7" spans="1:7" x14ac:dyDescent="0.2">
      <c r="A7" t="s">
        <v>67</v>
      </c>
      <c r="C7" t="str">
        <f>IF(A7="","","CREATE TABLE")</f>
        <v>CREATE TABLE</v>
      </c>
      <c r="D7" t="str">
        <f>IF(C7="","","Dim"&amp;A7)</f>
        <v>DimModel</v>
      </c>
      <c r="E7" t="str">
        <f>IF(D7="","","(")</f>
        <v>(</v>
      </c>
      <c r="F7" t="str">
        <f>IF(E7="","",A7&amp;"Key")</f>
        <v>ModelKey</v>
      </c>
      <c r="G7" t="str">
        <f>IF(F7="","","INT IDENTITY(1,1) PRIMARY KEY NOT NULL,")</f>
        <v>INT IDENTITY(1,1) PRIMARY KEY NOT NULL,</v>
      </c>
    </row>
    <row r="8" spans="1:7" x14ac:dyDescent="0.2">
      <c r="F8" t="s">
        <v>24</v>
      </c>
      <c r="G8" t="s">
        <v>22</v>
      </c>
    </row>
    <row r="9" spans="1:7" x14ac:dyDescent="0.2">
      <c r="F9" t="s">
        <v>1</v>
      </c>
      <c r="G9" t="s">
        <v>2</v>
      </c>
    </row>
    <row r="10" spans="1:7" x14ac:dyDescent="0.2">
      <c r="F10" t="s">
        <v>3</v>
      </c>
      <c r="G10" t="s">
        <v>2</v>
      </c>
    </row>
    <row r="11" spans="1:7" x14ac:dyDescent="0.2">
      <c r="F11" t="s">
        <v>4</v>
      </c>
      <c r="G11" t="s">
        <v>2</v>
      </c>
    </row>
    <row r="12" spans="1:7" x14ac:dyDescent="0.2">
      <c r="F12" t="s">
        <v>5</v>
      </c>
      <c r="G12" t="s">
        <v>6</v>
      </c>
    </row>
    <row r="13" spans="1:7" x14ac:dyDescent="0.2">
      <c r="A13" t="s">
        <v>7</v>
      </c>
      <c r="C13" t="str">
        <f>IF(A13="","","CREATE TABLE")</f>
        <v>CREATE TABLE</v>
      </c>
      <c r="D13" t="str">
        <f>IF(C13="","","Dim"&amp;A13)</f>
        <v>DimResurrectionRate</v>
      </c>
      <c r="E13" t="str">
        <f>IF(D13="","","(")</f>
        <v>(</v>
      </c>
      <c r="F13" t="str">
        <f>IF(E13="","",A13&amp;"Key")</f>
        <v>ResurrectionRateKey</v>
      </c>
      <c r="G13" t="str">
        <f>IF(F13="","","INT IDENTITY(1,1) PRIMARY KEY NOT NULL,")</f>
        <v>INT IDENTITY(1,1) PRIMARY KEY NOT NULL,</v>
      </c>
    </row>
    <row r="14" spans="1:7" x14ac:dyDescent="0.2">
      <c r="F14" t="str">
        <f>IF(E13="","",A13&amp;"Value")</f>
        <v>ResurrectionRateValue</v>
      </c>
      <c r="G14" t="str">
        <f>IF(F14="","","FLOAT DEFAULT 0 NOT NULL)")</f>
        <v>FLOAT DEFAULT 0 NOT NULL)</v>
      </c>
    </row>
    <row r="15" spans="1:7" x14ac:dyDescent="0.2">
      <c r="A15" t="s">
        <v>8</v>
      </c>
      <c r="C15" t="str">
        <f>IF(A15="","","CREATE TABLE")</f>
        <v>CREATE TABLE</v>
      </c>
      <c r="D15" t="str">
        <f>IF(C15="","","Dim"&amp;A15)</f>
        <v>DimZombieWinRate</v>
      </c>
      <c r="E15" t="str">
        <f>IF(D15="","","(")</f>
        <v>(</v>
      </c>
      <c r="F15" t="str">
        <f>IF(E15="","",A15&amp;"Key")</f>
        <v>ZombieWinRateKey</v>
      </c>
      <c r="G15" t="str">
        <f>IF(F15="","","INT IDENTITY(1,1) PRIMARY KEY NOT NULL,")</f>
        <v>INT IDENTITY(1,1) PRIMARY KEY NOT NULL,</v>
      </c>
    </row>
    <row r="16" spans="1:7" x14ac:dyDescent="0.2">
      <c r="F16" t="str">
        <f>IF(E15="","",A15&amp;"Value")</f>
        <v>ZombieWinRateValue</v>
      </c>
      <c r="G16" t="str">
        <f>IF(F16="","","FLOAT DEFAULT 0 NOT NULL)")</f>
        <v>FLOAT DEFAULT 0 NOT NULL)</v>
      </c>
    </row>
    <row r="18" spans="1:7" x14ac:dyDescent="0.2">
      <c r="A18" t="s">
        <v>7</v>
      </c>
      <c r="C18" t="str">
        <f>IF(A18="","","CREATE TABLE")</f>
        <v>CREATE TABLE</v>
      </c>
      <c r="D18" t="str">
        <f>IF(C18="","","Dim"&amp;A18)</f>
        <v>DimResurrectionRate</v>
      </c>
      <c r="E18" t="str">
        <f>IF(D18="","","(")</f>
        <v>(</v>
      </c>
      <c r="F18" t="str">
        <f>IF(E18="","",A18&amp;"Key")</f>
        <v>ResurrectionRateKey</v>
      </c>
      <c r="G18" t="str">
        <f>IF(F18="","","INT IDENTITY(1,1) PRIMARY KEY NOT NULL,")</f>
        <v>INT IDENTITY(1,1) PRIMARY KEY NOT NULL,</v>
      </c>
    </row>
    <row r="19" spans="1:7" x14ac:dyDescent="0.2">
      <c r="F19" t="str">
        <f>IF(E18="","",A18&amp;"Value")</f>
        <v>ResurrectionRateValue</v>
      </c>
      <c r="G19" t="str">
        <f>IF(F19="","","FLOAT DEFAULT 0 NOT NULL)")</f>
        <v>FLOAT DEFAULT 0 NOT NULL)</v>
      </c>
    </row>
    <row r="20" spans="1:7" x14ac:dyDescent="0.2">
      <c r="A20" t="s">
        <v>9</v>
      </c>
      <c r="C20" t="str">
        <f>IF(A20="","","CREATE TABLE")</f>
        <v>CREATE TABLE</v>
      </c>
      <c r="D20" t="str">
        <f>IF(C20="","","Dim"&amp;A20)</f>
        <v>DimCriticalDistance</v>
      </c>
      <c r="E20" t="str">
        <f>IF(D20="","","(")</f>
        <v>(</v>
      </c>
      <c r="F20" t="str">
        <f>IF(E20="","",A20&amp;"Key")</f>
        <v>CriticalDistanceKey</v>
      </c>
      <c r="G20" t="str">
        <f>IF(F20="","","INT IDENTITY(1,1) PRIMARY KEY NOT NULL,")</f>
        <v>INT IDENTITY(1,1) PRIMARY KEY NOT NULL,</v>
      </c>
    </row>
    <row r="21" spans="1:7" x14ac:dyDescent="0.2">
      <c r="F21" t="str">
        <f>IF(E20="","",A20&amp;"Value")</f>
        <v>CriticalDistanceValue</v>
      </c>
      <c r="G21" t="str">
        <f>IF(F21="","","FLOAT DEFAULT 0 NOT NULL)")</f>
        <v>FLOAT DEFAULT 0 NOT NULL)</v>
      </c>
    </row>
    <row r="22" spans="1:7" x14ac:dyDescent="0.2">
      <c r="A22" t="s">
        <v>10</v>
      </c>
      <c r="C22" t="str">
        <f>IF(A22="","","CREATE TABLE")</f>
        <v>CREATE TABLE</v>
      </c>
      <c r="D22" t="str">
        <f>IF(C22="","","Dim"&amp;A22)</f>
        <v>DimVelocity</v>
      </c>
      <c r="E22" t="str">
        <f>IF(D22="","","(")</f>
        <v>(</v>
      </c>
      <c r="F22" t="str">
        <f>IF(E22="","",A22&amp;"Key")</f>
        <v>VelocityKey</v>
      </c>
      <c r="G22" t="str">
        <f>IF(F22="","","INT IDENTITY(1,1) PRIMARY KEY NOT NULL,")</f>
        <v>INT IDENTITY(1,1) PRIMARY KEY NOT NULL,</v>
      </c>
    </row>
    <row r="23" spans="1:7" x14ac:dyDescent="0.2">
      <c r="F23" t="s">
        <v>11</v>
      </c>
      <c r="G23" t="str">
        <f>IF(F23="","","FLOAT DEFAULT 0 NOT NULL,")</f>
        <v>FLOAT DEFAULT 0 NOT NULL,</v>
      </c>
    </row>
    <row r="24" spans="1:7" x14ac:dyDescent="0.2">
      <c r="F24" t="s">
        <v>12</v>
      </c>
      <c r="G24" t="s">
        <v>6</v>
      </c>
    </row>
    <row r="25" spans="1:7" x14ac:dyDescent="0.2">
      <c r="A25" t="s">
        <v>13</v>
      </c>
      <c r="C25" t="str">
        <f>IF(A25="","","CREATE TABLE")</f>
        <v>CREATE TABLE</v>
      </c>
      <c r="D25" t="str">
        <f>IF(C25="","","Dim"&amp;A25)</f>
        <v>DimInitialPosition</v>
      </c>
      <c r="E25" t="str">
        <f>IF(D25="","","(")</f>
        <v>(</v>
      </c>
      <c r="F25" t="str">
        <f>IF(E25="","",A25&amp;"Key")</f>
        <v>InitialPositionKey</v>
      </c>
      <c r="G25" t="str">
        <f>IF(F25="","","INT IDENTITY(1,1) PRIMARY KEY NOT NULL,")</f>
        <v>INT IDENTITY(1,1) PRIMARY KEY NOT NULL,</v>
      </c>
    </row>
    <row r="26" spans="1:7" x14ac:dyDescent="0.2">
      <c r="F26" t="s">
        <v>14</v>
      </c>
      <c r="G26" t="str">
        <f>IF(F26="","","FLOAT DEFAULT 0 NOT NULL,")</f>
        <v>FLOAT DEFAULT 0 NOT NULL,</v>
      </c>
    </row>
    <row r="27" spans="1:7" x14ac:dyDescent="0.2">
      <c r="F27" t="s">
        <v>15</v>
      </c>
      <c r="G27" t="s">
        <v>6</v>
      </c>
    </row>
    <row r="28" spans="1:7" x14ac:dyDescent="0.2">
      <c r="A28" t="s">
        <v>16</v>
      </c>
      <c r="C28" t="str">
        <f>IF(A28="","","CREATE TABLE")</f>
        <v>CREATE TABLE</v>
      </c>
      <c r="D28" t="str">
        <f>IF(C28="","","Dim"&amp;A28)</f>
        <v>DimHumanoid</v>
      </c>
      <c r="E28" t="str">
        <f>IF(D28="","","(")</f>
        <v>(</v>
      </c>
      <c r="F28" t="str">
        <f>IF(E28="","",A28&amp;"Key")</f>
        <v>HumanoidKey</v>
      </c>
      <c r="G28" t="str">
        <f>IF(F28="","","INT IDENTITY(1,1) PRIMARY KEY NOT NULL,")</f>
        <v>INT IDENTITY(1,1) PRIMARY KEY NOT NULL,</v>
      </c>
    </row>
    <row r="29" spans="1:7" x14ac:dyDescent="0.2">
      <c r="F29" t="s">
        <v>23</v>
      </c>
      <c r="G29" t="s">
        <v>22</v>
      </c>
    </row>
    <row r="30" spans="1:7" x14ac:dyDescent="0.2">
      <c r="F30" t="s">
        <v>17</v>
      </c>
      <c r="G30" t="s">
        <v>2</v>
      </c>
    </row>
    <row r="31" spans="1:7" x14ac:dyDescent="0.2">
      <c r="F31" t="s">
        <v>18</v>
      </c>
      <c r="G31" t="s">
        <v>2</v>
      </c>
    </row>
    <row r="32" spans="1:7" x14ac:dyDescent="0.2">
      <c r="F32" t="s">
        <v>19</v>
      </c>
      <c r="G32" t="s">
        <v>20</v>
      </c>
    </row>
    <row r="33" spans="6:7" x14ac:dyDescent="0.2">
      <c r="F33" t="s">
        <v>21</v>
      </c>
      <c r="G3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7A90-27DB-F044-867F-14930AED1EFF}">
  <dimension ref="A1:AA8"/>
  <sheetViews>
    <sheetView workbookViewId="0">
      <selection activeCell="B6" sqref="A4:B6"/>
    </sheetView>
  </sheetViews>
  <sheetFormatPr baseColWidth="10" defaultRowHeight="16" x14ac:dyDescent="0.2"/>
  <sheetData>
    <row r="1" spans="1:27" x14ac:dyDescent="0.2">
      <c r="A1" t="str">
        <f>IF(ISERR(FIND("Key",A4)),"",A4)</f>
        <v>TimestepKey</v>
      </c>
      <c r="B1" t="str">
        <f t="shared" ref="B1:V1" si="0">IF(ISERR(FIND("Key",B4)),"",B4)</f>
        <v/>
      </c>
      <c r="C1" t="str">
        <f t="shared" si="0"/>
        <v>ModelKey</v>
      </c>
      <c r="D1" t="str">
        <f t="shared" si="0"/>
        <v/>
      </c>
      <c r="E1" t="str">
        <f t="shared" si="0"/>
        <v/>
      </c>
      <c r="F1" t="str">
        <f t="shared" si="0"/>
        <v/>
      </c>
      <c r="G1" t="str">
        <f t="shared" si="0"/>
        <v/>
      </c>
      <c r="H1" t="str">
        <f t="shared" si="0"/>
        <v/>
      </c>
      <c r="I1" t="str">
        <f t="shared" si="0"/>
        <v>ResurrectionRateKey</v>
      </c>
      <c r="J1" t="str">
        <f t="shared" si="0"/>
        <v/>
      </c>
      <c r="K1" t="str">
        <f t="shared" si="0"/>
        <v>ZombieWinRateKey</v>
      </c>
      <c r="L1" t="str">
        <f t="shared" si="0"/>
        <v/>
      </c>
      <c r="M1" t="str">
        <f t="shared" si="0"/>
        <v/>
      </c>
      <c r="N1" t="str">
        <f t="shared" si="0"/>
        <v>CriticalDistanceKey</v>
      </c>
      <c r="O1" t="str">
        <f t="shared" si="0"/>
        <v/>
      </c>
      <c r="P1" t="str">
        <f t="shared" si="0"/>
        <v>VelocityKey</v>
      </c>
      <c r="Q1" t="str">
        <f t="shared" si="0"/>
        <v/>
      </c>
      <c r="R1" t="str">
        <f t="shared" si="0"/>
        <v/>
      </c>
      <c r="S1" t="str">
        <f t="shared" si="0"/>
        <v>InitialPositionKey</v>
      </c>
      <c r="T1" t="str">
        <f t="shared" si="0"/>
        <v/>
      </c>
      <c r="U1" t="str">
        <f t="shared" si="0"/>
        <v/>
      </c>
      <c r="V1" t="str">
        <f t="shared" si="0"/>
        <v>HumanoidKey</v>
      </c>
    </row>
    <row r="2" spans="1:27" x14ac:dyDescent="0.2">
      <c r="A2" t="s">
        <v>26</v>
      </c>
      <c r="C2" t="s">
        <v>68</v>
      </c>
      <c r="I2" t="s">
        <v>27</v>
      </c>
      <c r="K2" t="s">
        <v>28</v>
      </c>
      <c r="N2" t="s">
        <v>29</v>
      </c>
      <c r="P2" t="s">
        <v>30</v>
      </c>
      <c r="S2" t="s">
        <v>31</v>
      </c>
      <c r="V2" t="s">
        <v>32</v>
      </c>
    </row>
    <row r="3" spans="1:27" x14ac:dyDescent="0.2">
      <c r="A3" t="s">
        <v>33</v>
      </c>
      <c r="C3" t="s">
        <v>33</v>
      </c>
      <c r="I3" t="s">
        <v>33</v>
      </c>
      <c r="K3" t="s">
        <v>33</v>
      </c>
      <c r="N3" t="s">
        <v>33</v>
      </c>
      <c r="P3" t="s">
        <v>33</v>
      </c>
      <c r="S3" t="s">
        <v>33</v>
      </c>
      <c r="V3" t="s">
        <v>33</v>
      </c>
    </row>
    <row r="4" spans="1:27" x14ac:dyDescent="0.2">
      <c r="A4" t="s">
        <v>34</v>
      </c>
      <c r="B4" t="s">
        <v>35</v>
      </c>
      <c r="C4" t="s">
        <v>69</v>
      </c>
      <c r="D4" t="s">
        <v>24</v>
      </c>
      <c r="E4" t="s">
        <v>1</v>
      </c>
      <c r="F4" t="s">
        <v>3</v>
      </c>
      <c r="G4" t="s">
        <v>4</v>
      </c>
      <c r="H4" t="s">
        <v>5</v>
      </c>
      <c r="I4" t="s">
        <v>36</v>
      </c>
      <c r="J4" t="s">
        <v>37</v>
      </c>
      <c r="K4" t="s">
        <v>38</v>
      </c>
      <c r="L4" t="s">
        <v>39</v>
      </c>
      <c r="N4" t="s">
        <v>40</v>
      </c>
      <c r="O4" t="s">
        <v>41</v>
      </c>
      <c r="P4" t="s">
        <v>42</v>
      </c>
      <c r="Q4" t="s">
        <v>11</v>
      </c>
      <c r="R4" t="s">
        <v>12</v>
      </c>
      <c r="S4" t="s">
        <v>43</v>
      </c>
      <c r="T4" t="s">
        <v>14</v>
      </c>
      <c r="U4" t="s">
        <v>15</v>
      </c>
      <c r="V4" t="s">
        <v>44</v>
      </c>
      <c r="W4" t="s">
        <v>23</v>
      </c>
      <c r="X4" t="s">
        <v>17</v>
      </c>
      <c r="Y4" t="s">
        <v>18</v>
      </c>
      <c r="Z4" t="s">
        <v>19</v>
      </c>
      <c r="AA4" t="s">
        <v>21</v>
      </c>
    </row>
    <row r="5" spans="1:27" x14ac:dyDescent="0.2">
      <c r="A5">
        <v>1</v>
      </c>
      <c r="B5">
        <v>249</v>
      </c>
      <c r="C5">
        <f>A5</f>
        <v>1</v>
      </c>
      <c r="D5" t="s">
        <v>45</v>
      </c>
      <c r="E5">
        <v>0</v>
      </c>
      <c r="F5">
        <v>0</v>
      </c>
      <c r="G5">
        <v>0</v>
      </c>
      <c r="H5">
        <v>0</v>
      </c>
      <c r="I5">
        <f>C5</f>
        <v>1</v>
      </c>
      <c r="J5">
        <v>0</v>
      </c>
      <c r="K5">
        <f>I5</f>
        <v>1</v>
      </c>
      <c r="L5">
        <f>J5</f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0</v>
      </c>
      <c r="U5">
        <v>10</v>
      </c>
      <c r="V5">
        <v>1</v>
      </c>
      <c r="W5" t="s">
        <v>46</v>
      </c>
      <c r="X5">
        <f>100*Z5</f>
        <v>1</v>
      </c>
      <c r="Y5">
        <f>100-X5</f>
        <v>99</v>
      </c>
      <c r="Z5">
        <v>0.01</v>
      </c>
      <c r="AA5" t="str">
        <f>X5&amp;"% Susceptibles, "&amp;Y5&amp;"% Zombies"</f>
        <v>1% Susceptibles, 99% Zombies</v>
      </c>
    </row>
    <row r="6" spans="1:27" x14ac:dyDescent="0.2">
      <c r="A6">
        <f>A5+1</f>
        <v>2</v>
      </c>
      <c r="B6">
        <v>999</v>
      </c>
      <c r="I6">
        <f>I5+1</f>
        <v>2</v>
      </c>
      <c r="J6">
        <f>J5+0.01</f>
        <v>0.01</v>
      </c>
      <c r="K6">
        <f>K5+1</f>
        <v>2</v>
      </c>
      <c r="L6">
        <f>L5+0.25</f>
        <v>0.25</v>
      </c>
      <c r="P6">
        <f>P5+1</f>
        <v>2</v>
      </c>
      <c r="Q6">
        <v>1</v>
      </c>
      <c r="R6">
        <v>1</v>
      </c>
      <c r="V6">
        <f>V5+1</f>
        <v>2</v>
      </c>
      <c r="W6" t="s">
        <v>47</v>
      </c>
      <c r="X6">
        <f t="shared" ref="X6:X7" si="1">100*Z6</f>
        <v>50</v>
      </c>
      <c r="Y6">
        <f t="shared" ref="Y6:Y7" si="2">100-X6</f>
        <v>50</v>
      </c>
      <c r="Z6">
        <v>0.5</v>
      </c>
      <c r="AA6" t="str">
        <f t="shared" ref="AA6:AA7" si="3">X6&amp;"% Susceptibles, "&amp;Y6&amp;"% Zombies"</f>
        <v>50% Susceptibles, 50% Zombies</v>
      </c>
    </row>
    <row r="7" spans="1:27" x14ac:dyDescent="0.2">
      <c r="I7">
        <f t="shared" ref="I7:I8" si="4">I6+1</f>
        <v>3</v>
      </c>
      <c r="J7">
        <f t="shared" ref="J7:J8" si="5">J6+0.01</f>
        <v>0.02</v>
      </c>
      <c r="K7">
        <f t="shared" ref="K7:K8" si="6">K6+1</f>
        <v>3</v>
      </c>
      <c r="L7">
        <f t="shared" ref="L7:L8" si="7">L6+0.25</f>
        <v>0.5</v>
      </c>
      <c r="P7">
        <f t="shared" ref="P7:P8" si="8">P6+1</f>
        <v>3</v>
      </c>
      <c r="Q7">
        <v>2</v>
      </c>
      <c r="R7">
        <v>1</v>
      </c>
      <c r="V7">
        <f t="shared" ref="V7" si="9">V6+1</f>
        <v>3</v>
      </c>
      <c r="W7" t="s">
        <v>48</v>
      </c>
      <c r="X7">
        <f t="shared" si="1"/>
        <v>99</v>
      </c>
      <c r="Y7">
        <f t="shared" si="2"/>
        <v>1</v>
      </c>
      <c r="Z7">
        <v>0.99</v>
      </c>
      <c r="AA7" t="str">
        <f t="shared" si="3"/>
        <v>99% Susceptibles, 1% Zombies</v>
      </c>
    </row>
    <row r="8" spans="1:27" x14ac:dyDescent="0.2">
      <c r="I8">
        <f t="shared" si="4"/>
        <v>4</v>
      </c>
      <c r="J8">
        <f t="shared" si="5"/>
        <v>0.03</v>
      </c>
      <c r="K8">
        <f t="shared" si="6"/>
        <v>4</v>
      </c>
      <c r="L8">
        <f t="shared" si="7"/>
        <v>0.75</v>
      </c>
      <c r="P8">
        <f t="shared" si="8"/>
        <v>4</v>
      </c>
      <c r="Q8">
        <v>0</v>
      </c>
      <c r="R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F418-DC9D-E244-B9C2-946769101D9E}">
  <dimension ref="A1:K34"/>
  <sheetViews>
    <sheetView workbookViewId="0">
      <selection activeCell="K15" sqref="J15:K22"/>
    </sheetView>
  </sheetViews>
  <sheetFormatPr baseColWidth="10" defaultRowHeight="16" x14ac:dyDescent="0.2"/>
  <cols>
    <col min="1" max="1" width="28" bestFit="1" customWidth="1"/>
  </cols>
  <sheetData>
    <row r="1" spans="1:11" x14ac:dyDescent="0.2">
      <c r="A1" t="s">
        <v>49</v>
      </c>
    </row>
    <row r="2" spans="1:11" x14ac:dyDescent="0.2">
      <c r="A2" t="s">
        <v>49</v>
      </c>
    </row>
    <row r="3" spans="1:11" x14ac:dyDescent="0.2">
      <c r="A3" t="s">
        <v>49</v>
      </c>
    </row>
    <row r="4" spans="1:11" x14ac:dyDescent="0.2">
      <c r="A4" t="s">
        <v>49</v>
      </c>
    </row>
    <row r="5" spans="1:11" x14ac:dyDescent="0.2">
      <c r="A5" t="s">
        <v>49</v>
      </c>
    </row>
    <row r="6" spans="1:11" x14ac:dyDescent="0.2">
      <c r="A6" t="s">
        <v>49</v>
      </c>
    </row>
    <row r="7" spans="1:11" x14ac:dyDescent="0.2">
      <c r="A7" t="s">
        <v>49</v>
      </c>
    </row>
    <row r="8" spans="1:11" x14ac:dyDescent="0.2">
      <c r="A8" t="s">
        <v>49</v>
      </c>
    </row>
    <row r="9" spans="1:11" x14ac:dyDescent="0.2">
      <c r="A9" t="s">
        <v>49</v>
      </c>
    </row>
    <row r="10" spans="1:11" x14ac:dyDescent="0.2">
      <c r="A10" t="s">
        <v>49</v>
      </c>
    </row>
    <row r="11" spans="1:11" x14ac:dyDescent="0.2">
      <c r="A11" t="s">
        <v>49</v>
      </c>
    </row>
    <row r="12" spans="1:11" x14ac:dyDescent="0.2">
      <c r="A12" t="s">
        <v>49</v>
      </c>
    </row>
    <row r="13" spans="1:11" x14ac:dyDescent="0.2">
      <c r="A13" t="s">
        <v>49</v>
      </c>
    </row>
    <row r="14" spans="1:11" x14ac:dyDescent="0.2">
      <c r="A14" t="s">
        <v>55</v>
      </c>
      <c r="G14" t="s">
        <v>70</v>
      </c>
      <c r="H14" t="s">
        <v>71</v>
      </c>
    </row>
    <row r="15" spans="1:11" x14ac:dyDescent="0.2">
      <c r="A15" t="s">
        <v>40</v>
      </c>
      <c r="B15" t="s">
        <v>54</v>
      </c>
      <c r="G15" t="s">
        <v>72</v>
      </c>
      <c r="H15" t="str">
        <f>"Dim"&amp;SUBSTITUTE(A15,"Key","")</f>
        <v>DimCriticalDistance</v>
      </c>
      <c r="I15" t="s">
        <v>59</v>
      </c>
      <c r="J15" t="s">
        <v>74</v>
      </c>
      <c r="K15" t="str">
        <f>H15</f>
        <v>DimCriticalDistance</v>
      </c>
    </row>
    <row r="16" spans="1:11" x14ac:dyDescent="0.2">
      <c r="A16" t="s">
        <v>44</v>
      </c>
      <c r="B16" t="s">
        <v>54</v>
      </c>
      <c r="G16" t="s">
        <v>73</v>
      </c>
      <c r="H16" t="str">
        <f t="shared" ref="H16:H22" si="0">"Dim"&amp;SUBSTITUTE(A16,"Key","")</f>
        <v>DimHumanoid</v>
      </c>
      <c r="I16" t="s">
        <v>60</v>
      </c>
      <c r="J16" t="s">
        <v>74</v>
      </c>
      <c r="K16" t="str">
        <f t="shared" ref="K16:K22" si="1">H16</f>
        <v>DimHumanoid</v>
      </c>
    </row>
    <row r="17" spans="1:11" x14ac:dyDescent="0.2">
      <c r="A17" t="s">
        <v>43</v>
      </c>
      <c r="B17" t="s">
        <v>54</v>
      </c>
      <c r="G17" t="s">
        <v>73</v>
      </c>
      <c r="H17" t="str">
        <f t="shared" si="0"/>
        <v>DimInitialPosition</v>
      </c>
      <c r="I17" t="s">
        <v>61</v>
      </c>
      <c r="J17" t="s">
        <v>74</v>
      </c>
      <c r="K17" t="str">
        <f t="shared" si="1"/>
        <v>DimInitialPosition</v>
      </c>
    </row>
    <row r="18" spans="1:11" x14ac:dyDescent="0.2">
      <c r="A18" t="s">
        <v>69</v>
      </c>
      <c r="B18" t="s">
        <v>54</v>
      </c>
      <c r="G18" t="s">
        <v>73</v>
      </c>
      <c r="H18" t="str">
        <f t="shared" si="0"/>
        <v>DimModel</v>
      </c>
      <c r="I18" t="s">
        <v>62</v>
      </c>
      <c r="J18" t="s">
        <v>74</v>
      </c>
      <c r="K18" t="str">
        <f t="shared" si="1"/>
        <v>DimModel</v>
      </c>
    </row>
    <row r="19" spans="1:11" x14ac:dyDescent="0.2">
      <c r="A19" t="s">
        <v>36</v>
      </c>
      <c r="B19" t="s">
        <v>54</v>
      </c>
      <c r="G19" t="s">
        <v>73</v>
      </c>
      <c r="H19" t="str">
        <f t="shared" si="0"/>
        <v>DimResurrectionRate</v>
      </c>
      <c r="I19" t="s">
        <v>63</v>
      </c>
      <c r="J19" t="s">
        <v>74</v>
      </c>
      <c r="K19" t="str">
        <f t="shared" si="1"/>
        <v>DimResurrectionRate</v>
      </c>
    </row>
    <row r="20" spans="1:11" x14ac:dyDescent="0.2">
      <c r="A20" t="s">
        <v>34</v>
      </c>
      <c r="B20" t="s">
        <v>54</v>
      </c>
      <c r="G20" t="s">
        <v>73</v>
      </c>
      <c r="H20" t="str">
        <f t="shared" si="0"/>
        <v>DimTimestep</v>
      </c>
      <c r="I20" t="s">
        <v>64</v>
      </c>
      <c r="J20" t="s">
        <v>74</v>
      </c>
      <c r="K20" t="str">
        <f t="shared" si="1"/>
        <v>DimTimestep</v>
      </c>
    </row>
    <row r="21" spans="1:11" x14ac:dyDescent="0.2">
      <c r="A21" t="s">
        <v>42</v>
      </c>
      <c r="B21" t="s">
        <v>54</v>
      </c>
      <c r="G21" t="s">
        <v>73</v>
      </c>
      <c r="H21" t="str">
        <f t="shared" si="0"/>
        <v>DimVelocity</v>
      </c>
      <c r="I21" t="s">
        <v>65</v>
      </c>
      <c r="J21" t="s">
        <v>74</v>
      </c>
      <c r="K21" t="str">
        <f t="shared" si="1"/>
        <v>DimVelocity</v>
      </c>
    </row>
    <row r="22" spans="1:11" x14ac:dyDescent="0.2">
      <c r="A22" t="s">
        <v>38</v>
      </c>
      <c r="B22" t="s">
        <v>54</v>
      </c>
      <c r="G22" t="s">
        <v>73</v>
      </c>
      <c r="H22" t="str">
        <f t="shared" si="0"/>
        <v>DimZombieWinRate</v>
      </c>
      <c r="I22" t="s">
        <v>66</v>
      </c>
      <c r="J22" t="s">
        <v>74</v>
      </c>
      <c r="K22" t="str">
        <f t="shared" si="1"/>
        <v>DimZombieWinRate</v>
      </c>
    </row>
    <row r="23" spans="1:11" x14ac:dyDescent="0.2">
      <c r="A23" t="s">
        <v>50</v>
      </c>
      <c r="B23" t="s">
        <v>54</v>
      </c>
    </row>
    <row r="24" spans="1:11" x14ac:dyDescent="0.2">
      <c r="A24" t="s">
        <v>51</v>
      </c>
      <c r="B24" t="s">
        <v>54</v>
      </c>
    </row>
    <row r="25" spans="1:11" x14ac:dyDescent="0.2">
      <c r="A25" t="s">
        <v>52</v>
      </c>
      <c r="B25" t="s">
        <v>53</v>
      </c>
    </row>
    <row r="26" spans="1:11" x14ac:dyDescent="0.2">
      <c r="A26" t="s">
        <v>56</v>
      </c>
      <c r="B26" t="s">
        <v>33</v>
      </c>
      <c r="C26" t="s">
        <v>40</v>
      </c>
      <c r="D26" t="s">
        <v>58</v>
      </c>
    </row>
    <row r="27" spans="1:11" x14ac:dyDescent="0.2">
      <c r="C27" t="s">
        <v>44</v>
      </c>
      <c r="D27" t="s">
        <v>58</v>
      </c>
    </row>
    <row r="28" spans="1:11" x14ac:dyDescent="0.2">
      <c r="C28" t="s">
        <v>43</v>
      </c>
      <c r="D28" t="s">
        <v>58</v>
      </c>
    </row>
    <row r="29" spans="1:11" x14ac:dyDescent="0.2">
      <c r="C29" t="s">
        <v>69</v>
      </c>
      <c r="D29" t="s">
        <v>58</v>
      </c>
    </row>
    <row r="30" spans="1:11" x14ac:dyDescent="0.2">
      <c r="C30" t="s">
        <v>36</v>
      </c>
      <c r="D30" t="s">
        <v>58</v>
      </c>
    </row>
    <row r="31" spans="1:11" x14ac:dyDescent="0.2">
      <c r="C31" t="s">
        <v>34</v>
      </c>
      <c r="D31" t="s">
        <v>58</v>
      </c>
    </row>
    <row r="32" spans="1:11" x14ac:dyDescent="0.2">
      <c r="C32" t="s">
        <v>42</v>
      </c>
      <c r="D32" t="s">
        <v>58</v>
      </c>
    </row>
    <row r="33" spans="2:3" x14ac:dyDescent="0.2">
      <c r="C33" t="s">
        <v>38</v>
      </c>
    </row>
    <row r="34" spans="2:3" x14ac:dyDescent="0.2">
      <c r="B34" t="s">
        <v>57</v>
      </c>
    </row>
  </sheetData>
  <sortState ref="A1:A2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3607-9509-D544-BE78-0A044D4A8E3C}">
  <dimension ref="A1:F15"/>
  <sheetViews>
    <sheetView workbookViewId="0">
      <selection activeCell="F1" sqref="F1:F15"/>
    </sheetView>
  </sheetViews>
  <sheetFormatPr baseColWidth="10" defaultRowHeight="16" x14ac:dyDescent="0.2"/>
  <sheetData>
    <row r="1" spans="1:6" x14ac:dyDescent="0.2">
      <c r="A1" s="1" t="s">
        <v>75</v>
      </c>
      <c r="C1">
        <f>FIND(".",A1)</f>
        <v>5</v>
      </c>
      <c r="D1" t="str">
        <f>TRIM(MID(A1,C1+1,1000))</f>
        <v>CriticalDistanceValue</v>
      </c>
      <c r="F1" t="str">
        <f>"tabledata$"&amp;D1&amp;"[i]"</f>
        <v>tabledata$CriticalDistanceValue[i]</v>
      </c>
    </row>
    <row r="2" spans="1:6" x14ac:dyDescent="0.2">
      <c r="A2" s="1" t="s">
        <v>76</v>
      </c>
      <c r="C2">
        <f t="shared" ref="C2:C15" si="0">FIND(".",A2)</f>
        <v>9</v>
      </c>
      <c r="D2" t="str">
        <f t="shared" ref="D2:D15" si="1">TRIM(MID(A2,C2+1,1000))</f>
        <v>nSusceptible</v>
      </c>
      <c r="F2" t="str">
        <f t="shared" ref="F2:F15" si="2">"tabledata$"&amp;D2&amp;"[i]"</f>
        <v>tabledata$nSusceptible[i]</v>
      </c>
    </row>
    <row r="3" spans="1:6" x14ac:dyDescent="0.2">
      <c r="A3" s="1" t="s">
        <v>77</v>
      </c>
      <c r="C3">
        <f t="shared" si="0"/>
        <v>9</v>
      </c>
      <c r="D3" t="str">
        <f t="shared" si="1"/>
        <v>nZombie</v>
      </c>
      <c r="F3" t="str">
        <f t="shared" si="2"/>
        <v>tabledata$nZombie[i]</v>
      </c>
    </row>
    <row r="4" spans="1:6" x14ac:dyDescent="0.2">
      <c r="A4" s="1" t="s">
        <v>78</v>
      </c>
      <c r="C4">
        <f t="shared" si="0"/>
        <v>9</v>
      </c>
      <c r="D4" t="str">
        <f t="shared" si="1"/>
        <v>Ratio</v>
      </c>
      <c r="F4" t="str">
        <f t="shared" si="2"/>
        <v>tabledata$Ratio[i]</v>
      </c>
    </row>
    <row r="5" spans="1:6" x14ac:dyDescent="0.2">
      <c r="A5" s="1" t="s">
        <v>79</v>
      </c>
      <c r="C5">
        <f t="shared" si="0"/>
        <v>9</v>
      </c>
      <c r="D5" t="str">
        <f t="shared" si="1"/>
        <v>xinit</v>
      </c>
      <c r="F5" t="str">
        <f t="shared" si="2"/>
        <v>tabledata$xinit[i]</v>
      </c>
    </row>
    <row r="6" spans="1:6" x14ac:dyDescent="0.2">
      <c r="A6" s="1" t="s">
        <v>80</v>
      </c>
      <c r="C6">
        <f t="shared" si="0"/>
        <v>9</v>
      </c>
      <c r="D6" t="str">
        <f t="shared" si="1"/>
        <v>yinit</v>
      </c>
      <c r="F6" t="str">
        <f t="shared" si="2"/>
        <v>tabledata$yinit[i]</v>
      </c>
    </row>
    <row r="7" spans="1:6" x14ac:dyDescent="0.2">
      <c r="A7" s="1" t="s">
        <v>81</v>
      </c>
      <c r="C7">
        <f t="shared" si="0"/>
        <v>9</v>
      </c>
      <c r="D7" t="str">
        <f t="shared" si="1"/>
        <v>DeathRate</v>
      </c>
      <c r="F7" t="str">
        <f t="shared" si="2"/>
        <v>tabledata$DeathRate[i]</v>
      </c>
    </row>
    <row r="8" spans="1:6" x14ac:dyDescent="0.2">
      <c r="A8" s="1" t="s">
        <v>82</v>
      </c>
      <c r="C8">
        <f t="shared" si="0"/>
        <v>9</v>
      </c>
      <c r="D8" t="str">
        <f t="shared" si="1"/>
        <v>BirthRate</v>
      </c>
      <c r="F8" t="str">
        <f t="shared" si="2"/>
        <v>tabledata$BirthRate[i]</v>
      </c>
    </row>
    <row r="9" spans="1:6" x14ac:dyDescent="0.2">
      <c r="A9" s="1" t="s">
        <v>83</v>
      </c>
      <c r="C9">
        <f t="shared" si="0"/>
        <v>9</v>
      </c>
      <c r="D9" t="str">
        <f t="shared" si="1"/>
        <v>TransmissionRate</v>
      </c>
      <c r="F9" t="str">
        <f t="shared" si="2"/>
        <v>tabledata$TransmissionRate[i]</v>
      </c>
    </row>
    <row r="10" spans="1:6" x14ac:dyDescent="0.2">
      <c r="A10" s="1" t="s">
        <v>84</v>
      </c>
      <c r="C10">
        <f t="shared" si="0"/>
        <v>9</v>
      </c>
      <c r="D10" t="str">
        <f t="shared" si="1"/>
        <v>DestructionRate</v>
      </c>
      <c r="F10" t="str">
        <f t="shared" si="2"/>
        <v>tabledata$DestructionRate[i]</v>
      </c>
    </row>
    <row r="11" spans="1:6" x14ac:dyDescent="0.2">
      <c r="A11" s="2" t="s">
        <v>85</v>
      </c>
      <c r="C11">
        <f t="shared" si="0"/>
        <v>4</v>
      </c>
      <c r="D11" t="str">
        <f t="shared" si="1"/>
        <v>TimeSteps</v>
      </c>
      <c r="F11" t="str">
        <f t="shared" si="2"/>
        <v>tabledata$TimeSteps[i]</v>
      </c>
    </row>
    <row r="12" spans="1:6" x14ac:dyDescent="0.2">
      <c r="A12" s="1" t="s">
        <v>86</v>
      </c>
      <c r="C12">
        <f t="shared" si="0"/>
        <v>9</v>
      </c>
      <c r="D12" t="str">
        <f t="shared" si="1"/>
        <v>ResurrectionRateValue</v>
      </c>
      <c r="F12" t="str">
        <f t="shared" si="2"/>
        <v>tabledata$ResurrectionRateValue[i]</v>
      </c>
    </row>
    <row r="13" spans="1:6" x14ac:dyDescent="0.2">
      <c r="A13" s="1" t="s">
        <v>87</v>
      </c>
      <c r="C13">
        <f t="shared" si="0"/>
        <v>9</v>
      </c>
      <c r="D13" t="str">
        <f t="shared" si="1"/>
        <v>Mu</v>
      </c>
      <c r="F13" t="str">
        <f t="shared" si="2"/>
        <v>tabledata$Mu[i]</v>
      </c>
    </row>
    <row r="14" spans="1:6" x14ac:dyDescent="0.2">
      <c r="A14" s="1" t="s">
        <v>88</v>
      </c>
      <c r="C14">
        <f t="shared" si="0"/>
        <v>9</v>
      </c>
      <c r="D14" t="str">
        <f t="shared" si="1"/>
        <v>Sigma</v>
      </c>
      <c r="F14" t="str">
        <f t="shared" si="2"/>
        <v>tabledata$Sigma[i]</v>
      </c>
    </row>
    <row r="15" spans="1:6" x14ac:dyDescent="0.2">
      <c r="A15" s="1" t="s">
        <v>89</v>
      </c>
      <c r="C15">
        <f t="shared" si="0"/>
        <v>9</v>
      </c>
      <c r="D15" t="str">
        <f t="shared" si="1"/>
        <v>ZombieWinRateValue</v>
      </c>
      <c r="F15" t="str">
        <f t="shared" si="2"/>
        <v>tabledata$ZombieWinRateValue[i]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F9E5-9FDC-E74D-B580-F36D66AC99C8}">
  <dimension ref="A1:O17"/>
  <sheetViews>
    <sheetView tabSelected="1" workbookViewId="0">
      <selection activeCell="B1" sqref="B1:B8"/>
    </sheetView>
  </sheetViews>
  <sheetFormatPr baseColWidth="10" defaultRowHeight="16" x14ac:dyDescent="0.2"/>
  <sheetData>
    <row r="1" spans="1:15" x14ac:dyDescent="0.2">
      <c r="A1" t="s">
        <v>40</v>
      </c>
      <c r="B1" t="str">
        <f>A1&amp;"&lt;-"&amp;ROW()</f>
        <v>CriticalDistanceKey&lt;-1</v>
      </c>
      <c r="C1" t="str">
        <f>A1&amp;"&lt;-tabledata$"&amp;A1&amp;"[i]"</f>
        <v>CriticalDistanceKey&lt;-tabledata$CriticalDistanceKey[i]</v>
      </c>
      <c r="E1" t="str">
        <f>""""&amp;A1&amp;""","</f>
        <v>"CriticalDistanceKey",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</row>
    <row r="2" spans="1:15" x14ac:dyDescent="0.2">
      <c r="A2" t="s">
        <v>44</v>
      </c>
      <c r="B2" t="str">
        <f t="shared" ref="B2:B8" si="0">A2&amp;"&lt;-"&amp;ROW()</f>
        <v>HumanoidKey&lt;-2</v>
      </c>
      <c r="C2" t="str">
        <f t="shared" ref="C2:C8" si="1">A2&amp;"&lt;-tabledata$"&amp;A2&amp;"[i]"</f>
        <v>HumanoidKey&lt;-tabledata$HumanoidKey[i]</v>
      </c>
      <c r="E2" t="str">
        <f t="shared" ref="E2:E8" si="2">""""&amp;A2&amp;""","</f>
        <v>"HumanoidKey",</v>
      </c>
    </row>
    <row r="3" spans="1:15" x14ac:dyDescent="0.2">
      <c r="A3" t="s">
        <v>43</v>
      </c>
      <c r="B3" t="str">
        <f t="shared" si="0"/>
        <v>InitialPositionKey&lt;-3</v>
      </c>
      <c r="C3" t="str">
        <f t="shared" si="1"/>
        <v>InitialPositionKey&lt;-tabledata$InitialPositionKey[i]</v>
      </c>
      <c r="E3" t="str">
        <f t="shared" si="2"/>
        <v>"InitialPositionKey",</v>
      </c>
    </row>
    <row r="4" spans="1:15" x14ac:dyDescent="0.2">
      <c r="A4" t="s">
        <v>69</v>
      </c>
      <c r="B4" t="str">
        <f t="shared" si="0"/>
        <v>ModelKey&lt;-4</v>
      </c>
      <c r="C4" t="str">
        <f t="shared" si="1"/>
        <v>ModelKey&lt;-tabledata$ModelKey[i]</v>
      </c>
      <c r="E4" t="str">
        <f t="shared" si="2"/>
        <v>"ModelKey",</v>
      </c>
    </row>
    <row r="5" spans="1:15" x14ac:dyDescent="0.2">
      <c r="A5" t="s">
        <v>36</v>
      </c>
      <c r="B5" t="str">
        <f t="shared" si="0"/>
        <v>ResurrectionRateKey&lt;-5</v>
      </c>
      <c r="C5" t="str">
        <f t="shared" si="1"/>
        <v>ResurrectionRateKey&lt;-tabledata$ResurrectionRateKey[i]</v>
      </c>
      <c r="E5" t="str">
        <f t="shared" si="2"/>
        <v>"ResurrectionRateKey",</v>
      </c>
    </row>
    <row r="6" spans="1:15" x14ac:dyDescent="0.2">
      <c r="A6" t="s">
        <v>34</v>
      </c>
      <c r="B6" t="str">
        <f t="shared" si="0"/>
        <v>TimestepKey&lt;-6</v>
      </c>
      <c r="C6" t="str">
        <f t="shared" si="1"/>
        <v>TimestepKey&lt;-tabledata$TimestepKey[i]</v>
      </c>
      <c r="E6" t="str">
        <f t="shared" si="2"/>
        <v>"TimestepKey",</v>
      </c>
    </row>
    <row r="7" spans="1:15" x14ac:dyDescent="0.2">
      <c r="A7" t="s">
        <v>42</v>
      </c>
      <c r="B7" t="str">
        <f t="shared" si="0"/>
        <v>VelocityKey&lt;-7</v>
      </c>
      <c r="C7" t="str">
        <f t="shared" si="1"/>
        <v>VelocityKey&lt;-tabledata$VelocityKey[i]</v>
      </c>
      <c r="E7" t="str">
        <f t="shared" si="2"/>
        <v>"VelocityKey",</v>
      </c>
    </row>
    <row r="8" spans="1:15" x14ac:dyDescent="0.2">
      <c r="A8" t="s">
        <v>38</v>
      </c>
      <c r="B8" t="str">
        <f t="shared" si="0"/>
        <v>ZombieWinRateKey&lt;-8</v>
      </c>
      <c r="C8" t="str">
        <f t="shared" si="1"/>
        <v>ZombieWinRateKey&lt;-tabledata$ZombieWinRateKey[i]</v>
      </c>
      <c r="E8" t="str">
        <f t="shared" si="2"/>
        <v>"ZombieWinRateKey",</v>
      </c>
    </row>
    <row r="17" spans="1:1" x14ac:dyDescent="0.2">
      <c r="A1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DimCriticalDistance</vt:lpstr>
      <vt:lpstr>DimHumanoid</vt:lpstr>
      <vt:lpstr>DimInitialPosition</vt:lpstr>
      <vt:lpstr>DimModelOtherParameters</vt:lpstr>
      <vt:lpstr>DimResurrectionRate</vt:lpstr>
      <vt:lpstr>DimTimestep</vt:lpstr>
      <vt:lpstr>DimVelocity</vt:lpstr>
      <vt:lpstr>DimZombieWinRate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2018-06-10T04:12:23Z</dcterms:created>
  <dcterms:modified xsi:type="dcterms:W3CDTF">2018-06-11T07:50:31Z</dcterms:modified>
</cp:coreProperties>
</file>