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G:\NEU\Coursework\2021 Q1 Winter\ALY 6050 IEA\Discussions &amp; Assignments\"/>
    </mc:Choice>
  </mc:AlternateContent>
  <xr:revisionPtr revIDLastSave="0" documentId="13_ncr:1_{D4869E60-B680-4A3A-9042-024230AA7D5F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Problem 1" sheetId="2" r:id="rId1"/>
    <sheet name="Problem 2" sheetId="3" r:id="rId2"/>
    <sheet name="Problem 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2" l="1"/>
  <c r="T2" i="2"/>
  <c r="S3" i="2"/>
  <c r="S2" i="2"/>
  <c r="P3" i="2"/>
  <c r="O3" i="2"/>
  <c r="J2" i="2"/>
  <c r="F4" i="2"/>
  <c r="F3" i="2"/>
  <c r="G2" i="2"/>
  <c r="F2" i="2"/>
  <c r="C2" i="3"/>
  <c r="E38" i="4" l="1"/>
  <c r="F38" i="4"/>
  <c r="G38" i="4"/>
  <c r="H38" i="4"/>
  <c r="I38" i="4"/>
  <c r="J38" i="4"/>
  <c r="K38" i="4"/>
  <c r="L38" i="4"/>
  <c r="M38" i="4"/>
  <c r="N38" i="4"/>
  <c r="E37" i="4"/>
  <c r="F37" i="4"/>
  <c r="G37" i="4"/>
  <c r="H37" i="4"/>
  <c r="I37" i="4"/>
  <c r="J37" i="4"/>
  <c r="K37" i="4"/>
  <c r="L37" i="4"/>
  <c r="M37" i="4"/>
  <c r="N37" i="4"/>
  <c r="E36" i="4"/>
  <c r="F36" i="4"/>
  <c r="G36" i="4"/>
  <c r="H36" i="4"/>
  <c r="I36" i="4"/>
  <c r="J36" i="4"/>
  <c r="K36" i="4"/>
  <c r="L36" i="4"/>
  <c r="M36" i="4"/>
  <c r="N36" i="4"/>
  <c r="E35" i="4"/>
  <c r="F35" i="4"/>
  <c r="G35" i="4"/>
  <c r="H35" i="4"/>
  <c r="I35" i="4"/>
  <c r="J35" i="4"/>
  <c r="K35" i="4"/>
  <c r="L35" i="4"/>
  <c r="M35" i="4"/>
  <c r="N35" i="4"/>
  <c r="E34" i="4"/>
  <c r="F34" i="4"/>
  <c r="G34" i="4"/>
  <c r="H34" i="4"/>
  <c r="I34" i="4"/>
  <c r="J34" i="4"/>
  <c r="K34" i="4"/>
  <c r="L34" i="4"/>
  <c r="M34" i="4"/>
  <c r="N34" i="4"/>
  <c r="E33" i="4"/>
  <c r="F33" i="4"/>
  <c r="G33" i="4"/>
  <c r="H33" i="4"/>
  <c r="I33" i="4"/>
  <c r="J33" i="4"/>
  <c r="K33" i="4"/>
  <c r="L33" i="4"/>
  <c r="M33" i="4"/>
  <c r="N33" i="4"/>
  <c r="E32" i="4"/>
  <c r="F32" i="4"/>
  <c r="G32" i="4"/>
  <c r="H32" i="4"/>
  <c r="I32" i="4"/>
  <c r="J32" i="4"/>
  <c r="K32" i="4"/>
  <c r="L32" i="4"/>
  <c r="M32" i="4"/>
  <c r="N32" i="4"/>
  <c r="E31" i="4"/>
  <c r="F31" i="4"/>
  <c r="G31" i="4"/>
  <c r="H31" i="4"/>
  <c r="I31" i="4"/>
  <c r="J31" i="4"/>
  <c r="K31" i="4"/>
  <c r="L31" i="4"/>
  <c r="M31" i="4"/>
  <c r="N31" i="4"/>
  <c r="E30" i="4"/>
  <c r="F30" i="4"/>
  <c r="G30" i="4"/>
  <c r="H30" i="4"/>
  <c r="I30" i="4"/>
  <c r="J30" i="4"/>
  <c r="K30" i="4"/>
  <c r="L30" i="4"/>
  <c r="M30" i="4"/>
  <c r="N30" i="4"/>
  <c r="E29" i="4"/>
  <c r="F29" i="4"/>
  <c r="G29" i="4"/>
  <c r="H29" i="4"/>
  <c r="I29" i="4"/>
  <c r="J29" i="4"/>
  <c r="K29" i="4"/>
  <c r="L29" i="4"/>
  <c r="M29" i="4"/>
  <c r="N29" i="4"/>
  <c r="E28" i="4"/>
  <c r="F28" i="4"/>
  <c r="G28" i="4"/>
  <c r="H28" i="4"/>
  <c r="I28" i="4"/>
  <c r="J28" i="4"/>
  <c r="K28" i="4"/>
  <c r="L28" i="4"/>
  <c r="M28" i="4"/>
  <c r="N28" i="4"/>
  <c r="E27" i="4"/>
  <c r="F27" i="4"/>
  <c r="G27" i="4"/>
  <c r="H27" i="4"/>
  <c r="I27" i="4"/>
  <c r="J27" i="4"/>
  <c r="K27" i="4"/>
  <c r="L27" i="4"/>
  <c r="M27" i="4"/>
  <c r="N27" i="4"/>
  <c r="E26" i="4"/>
  <c r="F26" i="4"/>
  <c r="G26" i="4"/>
  <c r="H26" i="4"/>
  <c r="I26" i="4"/>
  <c r="J26" i="4"/>
  <c r="K26" i="4"/>
  <c r="L26" i="4"/>
  <c r="M26" i="4"/>
  <c r="N26" i="4"/>
  <c r="E25" i="4"/>
  <c r="F25" i="4"/>
  <c r="G25" i="4"/>
  <c r="H25" i="4"/>
  <c r="I25" i="4"/>
  <c r="J25" i="4"/>
  <c r="K25" i="4"/>
  <c r="L25" i="4"/>
  <c r="M25" i="4"/>
  <c r="N25" i="4"/>
  <c r="E24" i="4"/>
  <c r="F24" i="4"/>
  <c r="G24" i="4"/>
  <c r="H24" i="4"/>
  <c r="I24" i="4"/>
  <c r="J24" i="4"/>
  <c r="K24" i="4"/>
  <c r="L24" i="4"/>
  <c r="M24" i="4"/>
  <c r="N24" i="4"/>
  <c r="E23" i="4"/>
  <c r="F23" i="4"/>
  <c r="G23" i="4"/>
  <c r="H23" i="4"/>
  <c r="I23" i="4"/>
  <c r="J23" i="4"/>
  <c r="K23" i="4"/>
  <c r="L23" i="4"/>
  <c r="M23" i="4"/>
  <c r="N23" i="4"/>
  <c r="E22" i="4"/>
  <c r="F22" i="4"/>
  <c r="G22" i="4"/>
  <c r="H22" i="4"/>
  <c r="I22" i="4"/>
  <c r="J22" i="4"/>
  <c r="K22" i="4"/>
  <c r="L22" i="4"/>
  <c r="M22" i="4"/>
  <c r="N22" i="4"/>
  <c r="N21" i="4"/>
  <c r="M21" i="4"/>
  <c r="L21" i="4"/>
  <c r="K21" i="4"/>
  <c r="J21" i="4"/>
  <c r="I21" i="4"/>
  <c r="H21" i="4"/>
  <c r="G21" i="4"/>
  <c r="F21" i="4"/>
  <c r="E21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E20" i="4"/>
  <c r="F20" i="4"/>
  <c r="G20" i="4"/>
  <c r="H20" i="4"/>
  <c r="I20" i="4"/>
  <c r="J20" i="4"/>
  <c r="K20" i="4"/>
  <c r="L20" i="4"/>
  <c r="M20" i="4"/>
  <c r="N20" i="4"/>
  <c r="E19" i="4"/>
  <c r="F19" i="4"/>
  <c r="G19" i="4"/>
  <c r="H19" i="4"/>
  <c r="I19" i="4"/>
  <c r="J19" i="4"/>
  <c r="K19" i="4"/>
  <c r="L19" i="4"/>
  <c r="M19" i="4"/>
  <c r="N19" i="4"/>
  <c r="E18" i="4"/>
  <c r="F18" i="4"/>
  <c r="G18" i="4"/>
  <c r="H18" i="4"/>
  <c r="I18" i="4"/>
  <c r="J18" i="4"/>
  <c r="K18" i="4"/>
  <c r="L18" i="4"/>
  <c r="M18" i="4"/>
  <c r="N18" i="4"/>
  <c r="E17" i="4"/>
  <c r="F17" i="4"/>
  <c r="G17" i="4"/>
  <c r="H17" i="4"/>
  <c r="I17" i="4"/>
  <c r="J17" i="4"/>
  <c r="K17" i="4"/>
  <c r="L17" i="4"/>
  <c r="M17" i="4"/>
  <c r="N17" i="4"/>
  <c r="E16" i="4"/>
  <c r="F16" i="4"/>
  <c r="G16" i="4"/>
  <c r="H16" i="4"/>
  <c r="I16" i="4"/>
  <c r="J16" i="4"/>
  <c r="K16" i="4"/>
  <c r="L16" i="4"/>
  <c r="M16" i="4"/>
  <c r="N16" i="4"/>
  <c r="E15" i="4"/>
  <c r="F15" i="4"/>
  <c r="G15" i="4"/>
  <c r="H15" i="4"/>
  <c r="I15" i="4"/>
  <c r="J15" i="4"/>
  <c r="K15" i="4"/>
  <c r="L15" i="4"/>
  <c r="M15" i="4"/>
  <c r="N15" i="4"/>
  <c r="E14" i="4"/>
  <c r="F14" i="4"/>
  <c r="G14" i="4"/>
  <c r="H14" i="4"/>
  <c r="I14" i="4"/>
  <c r="J14" i="4"/>
  <c r="K14" i="4"/>
  <c r="L14" i="4"/>
  <c r="M14" i="4"/>
  <c r="N14" i="4"/>
  <c r="E13" i="4"/>
  <c r="F13" i="4"/>
  <c r="G13" i="4"/>
  <c r="H13" i="4"/>
  <c r="I13" i="4"/>
  <c r="J13" i="4"/>
  <c r="K13" i="4"/>
  <c r="L13" i="4"/>
  <c r="M13" i="4"/>
  <c r="N13" i="4"/>
  <c r="E12" i="4"/>
  <c r="F12" i="4"/>
  <c r="G12" i="4"/>
  <c r="H12" i="4"/>
  <c r="I12" i="4"/>
  <c r="J12" i="4"/>
  <c r="K12" i="4"/>
  <c r="L12" i="4"/>
  <c r="M12" i="4"/>
  <c r="N12" i="4"/>
  <c r="E11" i="4"/>
  <c r="F11" i="4"/>
  <c r="G11" i="4"/>
  <c r="H11" i="4"/>
  <c r="I11" i="4"/>
  <c r="J11" i="4"/>
  <c r="K11" i="4"/>
  <c r="L11" i="4"/>
  <c r="M11" i="4"/>
  <c r="N11" i="4"/>
  <c r="E10" i="4"/>
  <c r="F10" i="4"/>
  <c r="G10" i="4"/>
  <c r="H10" i="4"/>
  <c r="I10" i="4"/>
  <c r="J10" i="4"/>
  <c r="K10" i="4"/>
  <c r="L10" i="4"/>
  <c r="M10" i="4"/>
  <c r="N10" i="4"/>
  <c r="E9" i="4"/>
  <c r="F9" i="4"/>
  <c r="G9" i="4"/>
  <c r="H9" i="4"/>
  <c r="I9" i="4"/>
  <c r="J9" i="4"/>
  <c r="K9" i="4"/>
  <c r="L9" i="4"/>
  <c r="M9" i="4"/>
  <c r="N9" i="4"/>
  <c r="E8" i="4"/>
  <c r="F8" i="4"/>
  <c r="G8" i="4"/>
  <c r="H8" i="4"/>
  <c r="I8" i="4"/>
  <c r="J8" i="4"/>
  <c r="K8" i="4"/>
  <c r="L8" i="4"/>
  <c r="M8" i="4"/>
  <c r="N8" i="4"/>
  <c r="E7" i="4"/>
  <c r="F7" i="4"/>
  <c r="G7" i="4"/>
  <c r="H7" i="4"/>
  <c r="I7" i="4"/>
  <c r="J7" i="4"/>
  <c r="K7" i="4"/>
  <c r="L7" i="4"/>
  <c r="M7" i="4"/>
  <c r="N7" i="4"/>
  <c r="E6" i="4"/>
  <c r="F6" i="4"/>
  <c r="G6" i="4"/>
  <c r="H6" i="4"/>
  <c r="I6" i="4"/>
  <c r="J6" i="4"/>
  <c r="K6" i="4"/>
  <c r="L6" i="4"/>
  <c r="M6" i="4"/>
  <c r="N6" i="4"/>
  <c r="E5" i="4"/>
  <c r="F5" i="4"/>
  <c r="G5" i="4"/>
  <c r="H5" i="4"/>
  <c r="I5" i="4"/>
  <c r="J5" i="4"/>
  <c r="K5" i="4"/>
  <c r="L5" i="4"/>
  <c r="M5" i="4"/>
  <c r="N5" i="4"/>
  <c r="E4" i="4"/>
  <c r="F4" i="4"/>
  <c r="G4" i="4"/>
  <c r="H4" i="4"/>
  <c r="I4" i="4"/>
  <c r="J4" i="4"/>
  <c r="K4" i="4"/>
  <c r="L4" i="4"/>
  <c r="M4" i="4"/>
  <c r="N4" i="4"/>
  <c r="E3" i="4"/>
  <c r="F3" i="4"/>
  <c r="G3" i="4"/>
  <c r="H3" i="4"/>
  <c r="I3" i="4"/>
  <c r="J3" i="4"/>
  <c r="K3" i="4"/>
  <c r="L3" i="4"/>
  <c r="M3" i="4"/>
  <c r="N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3" i="3"/>
  <c r="D4" i="3"/>
  <c r="D5" i="3"/>
  <c r="D6" i="3"/>
  <c r="D7" i="3"/>
  <c r="D8" i="3"/>
  <c r="D9" i="3"/>
  <c r="D2" i="3"/>
  <c r="C3" i="3"/>
  <c r="C4" i="3"/>
  <c r="C5" i="3"/>
  <c r="C6" i="3"/>
  <c r="C7" i="3"/>
  <c r="C8" i="3"/>
  <c r="C9" i="3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Y3" i="2"/>
  <c r="Y4" i="2"/>
  <c r="Y5" i="2"/>
  <c r="Y6" i="2"/>
  <c r="Y127" i="2" s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Z2" i="2"/>
  <c r="Y2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2" i="2"/>
  <c r="T3" i="2"/>
  <c r="X3" i="2" s="1"/>
  <c r="W3" i="2"/>
  <c r="I2" i="2"/>
  <c r="I3" i="2" s="1"/>
  <c r="Q3" i="2" s="1"/>
  <c r="H2" i="2"/>
  <c r="G3" i="2"/>
  <c r="Z127" i="2" l="1"/>
  <c r="H3" i="2"/>
  <c r="L2" i="2"/>
  <c r="J3" i="2"/>
  <c r="G4" i="2"/>
  <c r="K3" i="2"/>
  <c r="K2" i="2"/>
  <c r="I4" i="2"/>
  <c r="R3" i="2"/>
  <c r="M3" i="2"/>
  <c r="M2" i="2"/>
  <c r="F5" i="2" l="1"/>
  <c r="J4" i="2"/>
  <c r="G5" i="2"/>
  <c r="K4" i="2"/>
  <c r="I5" i="2"/>
  <c r="R4" i="2"/>
  <c r="Q4" i="2"/>
  <c r="P4" i="2"/>
  <c r="T4" i="2" s="1"/>
  <c r="X4" i="2" s="1"/>
  <c r="O4" i="2"/>
  <c r="S4" i="2" s="1"/>
  <c r="W4" i="2" s="1"/>
  <c r="M4" i="2"/>
  <c r="H4" i="2"/>
  <c r="L3" i="2"/>
  <c r="H5" i="2" l="1"/>
  <c r="L4" i="2"/>
  <c r="F6" i="2"/>
  <c r="J5" i="2"/>
  <c r="I6" i="2"/>
  <c r="M5" i="2"/>
  <c r="R5" i="2"/>
  <c r="P5" i="2"/>
  <c r="T5" i="2" s="1"/>
  <c r="X5" i="2" s="1"/>
  <c r="O5" i="2"/>
  <c r="S5" i="2" s="1"/>
  <c r="W5" i="2" s="1"/>
  <c r="Q5" i="2"/>
  <c r="G6" i="2"/>
  <c r="K5" i="2"/>
  <c r="I7" i="2" l="1"/>
  <c r="R6" i="2"/>
  <c r="Q6" i="2"/>
  <c r="P6" i="2"/>
  <c r="T6" i="2" s="1"/>
  <c r="X6" i="2" s="1"/>
  <c r="O6" i="2"/>
  <c r="M6" i="2"/>
  <c r="H6" i="2"/>
  <c r="L5" i="2"/>
  <c r="G7" i="2"/>
  <c r="K6" i="2"/>
  <c r="F7" i="2"/>
  <c r="J6" i="2"/>
  <c r="O7" i="2" l="1"/>
  <c r="S7" i="2" s="1"/>
  <c r="W7" i="2" s="1"/>
  <c r="S6" i="2"/>
  <c r="W6" i="2" s="1"/>
  <c r="I8" i="2"/>
  <c r="M7" i="2"/>
  <c r="R7" i="2"/>
  <c r="P7" i="2"/>
  <c r="T7" i="2" s="1"/>
  <c r="X7" i="2" s="1"/>
  <c r="Q7" i="2"/>
  <c r="Q8" i="2" s="1"/>
  <c r="F8" i="2"/>
  <c r="J7" i="2"/>
  <c r="H7" i="2"/>
  <c r="L6" i="2"/>
  <c r="G8" i="2"/>
  <c r="K7" i="2"/>
  <c r="I9" i="2" l="1"/>
  <c r="M8" i="2"/>
  <c r="H8" i="2"/>
  <c r="L7" i="2"/>
  <c r="P8" i="2"/>
  <c r="O8" i="2"/>
  <c r="R8" i="2"/>
  <c r="R9" i="2" s="1"/>
  <c r="G9" i="2"/>
  <c r="K8" i="2"/>
  <c r="F9" i="2"/>
  <c r="J8" i="2"/>
  <c r="P9" i="2" l="1"/>
  <c r="T9" i="2" s="1"/>
  <c r="X9" i="2" s="1"/>
  <c r="T8" i="2"/>
  <c r="X8" i="2" s="1"/>
  <c r="O9" i="2"/>
  <c r="S9" i="2" s="1"/>
  <c r="W9" i="2" s="1"/>
  <c r="S8" i="2"/>
  <c r="W8" i="2" s="1"/>
  <c r="F10" i="2"/>
  <c r="J9" i="2"/>
  <c r="H9" i="2"/>
  <c r="L8" i="2"/>
  <c r="I10" i="2"/>
  <c r="M9" i="2"/>
  <c r="G10" i="2"/>
  <c r="K9" i="2"/>
  <c r="Q9" i="2"/>
  <c r="Q10" i="2" s="1"/>
  <c r="I11" i="2" l="1"/>
  <c r="M10" i="2"/>
  <c r="H10" i="2"/>
  <c r="L9" i="2"/>
  <c r="P10" i="2"/>
  <c r="R10" i="2"/>
  <c r="G11" i="2"/>
  <c r="K10" i="2"/>
  <c r="O10" i="2"/>
  <c r="F11" i="2"/>
  <c r="J10" i="2"/>
  <c r="P11" i="2" l="1"/>
  <c r="T11" i="2" s="1"/>
  <c r="X11" i="2" s="1"/>
  <c r="T10" i="2"/>
  <c r="X10" i="2" s="1"/>
  <c r="O11" i="2"/>
  <c r="S11" i="2" s="1"/>
  <c r="W11" i="2" s="1"/>
  <c r="S10" i="2"/>
  <c r="W10" i="2" s="1"/>
  <c r="R11" i="2"/>
  <c r="G12" i="2"/>
  <c r="K11" i="2"/>
  <c r="H11" i="2"/>
  <c r="L10" i="2"/>
  <c r="F12" i="2"/>
  <c r="J11" i="2"/>
  <c r="I12" i="2"/>
  <c r="O12" i="2" s="1"/>
  <c r="S12" i="2" s="1"/>
  <c r="W12" i="2" s="1"/>
  <c r="M11" i="2"/>
  <c r="Q11" i="2"/>
  <c r="R12" i="2" l="1"/>
  <c r="Q12" i="2"/>
  <c r="H12" i="2"/>
  <c r="L11" i="2"/>
  <c r="I13" i="2"/>
  <c r="R13" i="2" s="1"/>
  <c r="M12" i="2"/>
  <c r="P12" i="2"/>
  <c r="T12" i="2" s="1"/>
  <c r="X12" i="2" s="1"/>
  <c r="F13" i="2"/>
  <c r="J12" i="2"/>
  <c r="G13" i="2"/>
  <c r="K12" i="2"/>
  <c r="P13" i="2" l="1"/>
  <c r="T13" i="2" s="1"/>
  <c r="X13" i="2" s="1"/>
  <c r="H13" i="2"/>
  <c r="L12" i="2"/>
  <c r="G14" i="2"/>
  <c r="K13" i="2"/>
  <c r="I14" i="2"/>
  <c r="M13" i="2"/>
  <c r="O13" i="2"/>
  <c r="S13" i="2" s="1"/>
  <c r="W13" i="2" s="1"/>
  <c r="F14" i="2"/>
  <c r="J13" i="2"/>
  <c r="Q13" i="2"/>
  <c r="Q14" i="2" s="1"/>
  <c r="G15" i="2" l="1"/>
  <c r="K14" i="2"/>
  <c r="I15" i="2"/>
  <c r="M14" i="2"/>
  <c r="F15" i="2"/>
  <c r="J14" i="2"/>
  <c r="R14" i="2"/>
  <c r="R15" i="2" s="1"/>
  <c r="H14" i="2"/>
  <c r="L13" i="2"/>
  <c r="O14" i="2"/>
  <c r="S14" i="2" s="1"/>
  <c r="W14" i="2" s="1"/>
  <c r="P14" i="2"/>
  <c r="P15" i="2" l="1"/>
  <c r="T15" i="2" s="1"/>
  <c r="X15" i="2" s="1"/>
  <c r="T14" i="2"/>
  <c r="X14" i="2" s="1"/>
  <c r="I16" i="2"/>
  <c r="M15" i="2"/>
  <c r="O15" i="2"/>
  <c r="S15" i="2" s="1"/>
  <c r="W15" i="2" s="1"/>
  <c r="F16" i="2"/>
  <c r="J15" i="2"/>
  <c r="G16" i="2"/>
  <c r="K15" i="2"/>
  <c r="H15" i="2"/>
  <c r="L14" i="2"/>
  <c r="Q15" i="2"/>
  <c r="Q16" i="2" s="1"/>
  <c r="G17" i="2" l="1"/>
  <c r="K16" i="2"/>
  <c r="I17" i="2"/>
  <c r="M16" i="2"/>
  <c r="H16" i="2"/>
  <c r="L15" i="2"/>
  <c r="F17" i="2"/>
  <c r="J16" i="2"/>
  <c r="R16" i="2"/>
  <c r="O16" i="2"/>
  <c r="S16" i="2" s="1"/>
  <c r="W16" i="2" s="1"/>
  <c r="P16" i="2"/>
  <c r="P17" i="2" l="1"/>
  <c r="T17" i="2" s="1"/>
  <c r="X17" i="2" s="1"/>
  <c r="T16" i="2"/>
  <c r="X16" i="2" s="1"/>
  <c r="F18" i="2"/>
  <c r="J17" i="2"/>
  <c r="I18" i="2"/>
  <c r="M17" i="2"/>
  <c r="O17" i="2"/>
  <c r="S17" i="2" s="1"/>
  <c r="W17" i="2" s="1"/>
  <c r="R17" i="2"/>
  <c r="H17" i="2"/>
  <c r="L16" i="2"/>
  <c r="G18" i="2"/>
  <c r="K17" i="2"/>
  <c r="Q17" i="2"/>
  <c r="Q18" i="2" s="1"/>
  <c r="H18" i="2" l="1"/>
  <c r="L17" i="2"/>
  <c r="I19" i="2"/>
  <c r="M18" i="2"/>
  <c r="R18" i="2"/>
  <c r="G19" i="2"/>
  <c r="K18" i="2"/>
  <c r="O18" i="2"/>
  <c r="S18" i="2" s="1"/>
  <c r="W18" i="2" s="1"/>
  <c r="F19" i="2"/>
  <c r="J18" i="2"/>
  <c r="P18" i="2"/>
  <c r="P19" i="2" l="1"/>
  <c r="T19" i="2" s="1"/>
  <c r="X19" i="2" s="1"/>
  <c r="T18" i="2"/>
  <c r="X18" i="2" s="1"/>
  <c r="I20" i="2"/>
  <c r="M19" i="2"/>
  <c r="G20" i="2"/>
  <c r="K19" i="2"/>
  <c r="F20" i="2"/>
  <c r="J19" i="2"/>
  <c r="R19" i="2"/>
  <c r="H19" i="2"/>
  <c r="L18" i="2"/>
  <c r="O19" i="2"/>
  <c r="Q19" i="2"/>
  <c r="O20" i="2" l="1"/>
  <c r="S20" i="2" s="1"/>
  <c r="W20" i="2" s="1"/>
  <c r="S19" i="2"/>
  <c r="W19" i="2" s="1"/>
  <c r="Q20" i="2"/>
  <c r="R20" i="2"/>
  <c r="G21" i="2"/>
  <c r="K20" i="2"/>
  <c r="F21" i="2"/>
  <c r="J20" i="2"/>
  <c r="I21" i="2"/>
  <c r="M20" i="2"/>
  <c r="H20" i="2"/>
  <c r="L19" i="2"/>
  <c r="P20" i="2"/>
  <c r="T20" i="2" s="1"/>
  <c r="X20" i="2" s="1"/>
  <c r="P21" i="2" l="1"/>
  <c r="T21" i="2" s="1"/>
  <c r="X21" i="2" s="1"/>
  <c r="I22" i="2"/>
  <c r="M21" i="2"/>
  <c r="G22" i="2"/>
  <c r="K21" i="2"/>
  <c r="H21" i="2"/>
  <c r="L20" i="2"/>
  <c r="F22" i="2"/>
  <c r="J21" i="2"/>
  <c r="R21" i="2"/>
  <c r="R22" i="2" s="1"/>
  <c r="O21" i="2"/>
  <c r="Q21" i="2"/>
  <c r="Q22" i="2" s="1"/>
  <c r="O22" i="2" l="1"/>
  <c r="S22" i="2" s="1"/>
  <c r="W22" i="2" s="1"/>
  <c r="S21" i="2"/>
  <c r="W21" i="2" s="1"/>
  <c r="F23" i="2"/>
  <c r="J22" i="2"/>
  <c r="G23" i="2"/>
  <c r="K22" i="2"/>
  <c r="H22" i="2"/>
  <c r="L21" i="2"/>
  <c r="I23" i="2"/>
  <c r="R23" i="2" s="1"/>
  <c r="M22" i="2"/>
  <c r="P22" i="2"/>
  <c r="T22" i="2" s="1"/>
  <c r="X22" i="2" s="1"/>
  <c r="P23" i="2" l="1"/>
  <c r="T23" i="2" s="1"/>
  <c r="X23" i="2" s="1"/>
  <c r="H23" i="2"/>
  <c r="L22" i="2"/>
  <c r="G24" i="2"/>
  <c r="K23" i="2"/>
  <c r="I24" i="2"/>
  <c r="M23" i="2"/>
  <c r="O23" i="2"/>
  <c r="S23" i="2" s="1"/>
  <c r="W23" i="2" s="1"/>
  <c r="F24" i="2"/>
  <c r="J23" i="2"/>
  <c r="Q23" i="2"/>
  <c r="Q24" i="2" l="1"/>
  <c r="G25" i="2"/>
  <c r="K24" i="2"/>
  <c r="I25" i="2"/>
  <c r="M24" i="2"/>
  <c r="F25" i="2"/>
  <c r="J24" i="2"/>
  <c r="R24" i="2"/>
  <c r="R25" i="2" s="1"/>
  <c r="H24" i="2"/>
  <c r="L23" i="2"/>
  <c r="O24" i="2"/>
  <c r="S24" i="2" s="1"/>
  <c r="W24" i="2" s="1"/>
  <c r="P24" i="2"/>
  <c r="P25" i="2" l="1"/>
  <c r="T25" i="2" s="1"/>
  <c r="X25" i="2" s="1"/>
  <c r="T24" i="2"/>
  <c r="X24" i="2" s="1"/>
  <c r="I26" i="2"/>
  <c r="M25" i="2"/>
  <c r="O25" i="2"/>
  <c r="S25" i="2" s="1"/>
  <c r="W25" i="2" s="1"/>
  <c r="F26" i="2"/>
  <c r="J25" i="2"/>
  <c r="G26" i="2"/>
  <c r="K25" i="2"/>
  <c r="H25" i="2"/>
  <c r="L24" i="2"/>
  <c r="Q25" i="2"/>
  <c r="Q26" i="2" s="1"/>
  <c r="G27" i="2" l="1"/>
  <c r="K26" i="2"/>
  <c r="I27" i="2"/>
  <c r="M26" i="2"/>
  <c r="H26" i="2"/>
  <c r="L25" i="2"/>
  <c r="F27" i="2"/>
  <c r="J26" i="2"/>
  <c r="R26" i="2"/>
  <c r="O26" i="2"/>
  <c r="S26" i="2" s="1"/>
  <c r="W26" i="2" s="1"/>
  <c r="P26" i="2"/>
  <c r="P27" i="2" l="1"/>
  <c r="T27" i="2" s="1"/>
  <c r="X27" i="2" s="1"/>
  <c r="T26" i="2"/>
  <c r="X26" i="2" s="1"/>
  <c r="F28" i="2"/>
  <c r="J27" i="2"/>
  <c r="I28" i="2"/>
  <c r="M27" i="2"/>
  <c r="O27" i="2"/>
  <c r="S27" i="2" s="1"/>
  <c r="W27" i="2" s="1"/>
  <c r="R27" i="2"/>
  <c r="H27" i="2"/>
  <c r="L26" i="2"/>
  <c r="G28" i="2"/>
  <c r="K27" i="2"/>
  <c r="Q27" i="2"/>
  <c r="Q28" i="2" s="1"/>
  <c r="H28" i="2" l="1"/>
  <c r="L27" i="2"/>
  <c r="I29" i="2"/>
  <c r="M28" i="2"/>
  <c r="R28" i="2"/>
  <c r="G29" i="2"/>
  <c r="K28" i="2"/>
  <c r="O28" i="2"/>
  <c r="S28" i="2" s="1"/>
  <c r="W28" i="2" s="1"/>
  <c r="F29" i="2"/>
  <c r="J28" i="2"/>
  <c r="P28" i="2"/>
  <c r="P29" i="2" l="1"/>
  <c r="T29" i="2" s="1"/>
  <c r="X29" i="2" s="1"/>
  <c r="T28" i="2"/>
  <c r="X28" i="2" s="1"/>
  <c r="I30" i="2"/>
  <c r="M29" i="2"/>
  <c r="G30" i="2"/>
  <c r="K29" i="2"/>
  <c r="F30" i="2"/>
  <c r="J29" i="2"/>
  <c r="R29" i="2"/>
  <c r="H29" i="2"/>
  <c r="L28" i="2"/>
  <c r="O29" i="2"/>
  <c r="S29" i="2" s="1"/>
  <c r="W29" i="2" s="1"/>
  <c r="Q29" i="2"/>
  <c r="Q30" i="2" l="1"/>
  <c r="R30" i="2"/>
  <c r="O30" i="2"/>
  <c r="S30" i="2" s="1"/>
  <c r="W30" i="2" s="1"/>
  <c r="G31" i="2"/>
  <c r="K30" i="2"/>
  <c r="F31" i="2"/>
  <c r="J30" i="2"/>
  <c r="I31" i="2"/>
  <c r="M30" i="2"/>
  <c r="H30" i="2"/>
  <c r="L29" i="2"/>
  <c r="P30" i="2"/>
  <c r="P31" i="2" l="1"/>
  <c r="T31" i="2" s="1"/>
  <c r="X31" i="2" s="1"/>
  <c r="T30" i="2"/>
  <c r="X30" i="2" s="1"/>
  <c r="I32" i="2"/>
  <c r="M31" i="2"/>
  <c r="G32" i="2"/>
  <c r="K31" i="2"/>
  <c r="H31" i="2"/>
  <c r="L30" i="2"/>
  <c r="F32" i="2"/>
  <c r="J31" i="2"/>
  <c r="R31" i="2"/>
  <c r="R32" i="2" s="1"/>
  <c r="O31" i="2"/>
  <c r="S31" i="2" s="1"/>
  <c r="W31" i="2" s="1"/>
  <c r="Q31" i="2"/>
  <c r="Q32" i="2" l="1"/>
  <c r="O32" i="2"/>
  <c r="S32" i="2" s="1"/>
  <c r="W32" i="2" s="1"/>
  <c r="F33" i="2"/>
  <c r="J32" i="2"/>
  <c r="G33" i="2"/>
  <c r="K32" i="2"/>
  <c r="R33" i="2"/>
  <c r="H32" i="2"/>
  <c r="L31" i="2"/>
  <c r="I33" i="2"/>
  <c r="M32" i="2"/>
  <c r="P32" i="2"/>
  <c r="P33" i="2" l="1"/>
  <c r="T33" i="2" s="1"/>
  <c r="X33" i="2" s="1"/>
  <c r="T32" i="2"/>
  <c r="X32" i="2" s="1"/>
  <c r="H33" i="2"/>
  <c r="L32" i="2"/>
  <c r="G34" i="2"/>
  <c r="K33" i="2"/>
  <c r="I34" i="2"/>
  <c r="M33" i="2"/>
  <c r="O33" i="2"/>
  <c r="S33" i="2" s="1"/>
  <c r="W33" i="2" s="1"/>
  <c r="F34" i="2"/>
  <c r="J33" i="2"/>
  <c r="Q33" i="2"/>
  <c r="Q34" i="2" s="1"/>
  <c r="G35" i="2" l="1"/>
  <c r="K34" i="2"/>
  <c r="I35" i="2"/>
  <c r="M34" i="2"/>
  <c r="F35" i="2"/>
  <c r="J34" i="2"/>
  <c r="R34" i="2"/>
  <c r="R35" i="2" s="1"/>
  <c r="H34" i="2"/>
  <c r="L33" i="2"/>
  <c r="O34" i="2"/>
  <c r="S34" i="2" s="1"/>
  <c r="W34" i="2" s="1"/>
  <c r="P34" i="2"/>
  <c r="P35" i="2" l="1"/>
  <c r="T35" i="2" s="1"/>
  <c r="X35" i="2" s="1"/>
  <c r="T34" i="2"/>
  <c r="X34" i="2" s="1"/>
  <c r="I36" i="2"/>
  <c r="M35" i="2"/>
  <c r="O35" i="2"/>
  <c r="S35" i="2" s="1"/>
  <c r="W35" i="2" s="1"/>
  <c r="F36" i="2"/>
  <c r="J35" i="2"/>
  <c r="G36" i="2"/>
  <c r="K35" i="2"/>
  <c r="H35" i="2"/>
  <c r="L34" i="2"/>
  <c r="Q35" i="2"/>
  <c r="Q36" i="2" s="1"/>
  <c r="G37" i="2" l="1"/>
  <c r="K36" i="2"/>
  <c r="I37" i="2"/>
  <c r="M36" i="2"/>
  <c r="H36" i="2"/>
  <c r="L35" i="2"/>
  <c r="F37" i="2"/>
  <c r="J36" i="2"/>
  <c r="R36" i="2"/>
  <c r="O36" i="2"/>
  <c r="S36" i="2" s="1"/>
  <c r="W36" i="2" s="1"/>
  <c r="P36" i="2"/>
  <c r="P37" i="2" l="1"/>
  <c r="T37" i="2" s="1"/>
  <c r="X37" i="2" s="1"/>
  <c r="T36" i="2"/>
  <c r="X36" i="2" s="1"/>
  <c r="F38" i="2"/>
  <c r="J37" i="2"/>
  <c r="I38" i="2"/>
  <c r="M37" i="2"/>
  <c r="O37" i="2"/>
  <c r="S37" i="2" s="1"/>
  <c r="W37" i="2" s="1"/>
  <c r="R37" i="2"/>
  <c r="H37" i="2"/>
  <c r="L36" i="2"/>
  <c r="G38" i="2"/>
  <c r="K37" i="2"/>
  <c r="Q37" i="2"/>
  <c r="Q38" i="2" s="1"/>
  <c r="H38" i="2" l="1"/>
  <c r="L37" i="2"/>
  <c r="I39" i="2"/>
  <c r="M38" i="2"/>
  <c r="R38" i="2"/>
  <c r="G39" i="2"/>
  <c r="K38" i="2"/>
  <c r="O38" i="2"/>
  <c r="S38" i="2" s="1"/>
  <c r="W38" i="2" s="1"/>
  <c r="F39" i="2"/>
  <c r="J38" i="2"/>
  <c r="P38" i="2"/>
  <c r="P39" i="2" l="1"/>
  <c r="T39" i="2" s="1"/>
  <c r="X39" i="2" s="1"/>
  <c r="T38" i="2"/>
  <c r="X38" i="2" s="1"/>
  <c r="I40" i="2"/>
  <c r="M39" i="2"/>
  <c r="G40" i="2"/>
  <c r="K39" i="2"/>
  <c r="F40" i="2"/>
  <c r="J39" i="2"/>
  <c r="R39" i="2"/>
  <c r="R40" i="2" s="1"/>
  <c r="H39" i="2"/>
  <c r="L38" i="2"/>
  <c r="O39" i="2"/>
  <c r="Q39" i="2"/>
  <c r="Q40" i="2" s="1"/>
  <c r="O40" i="2" l="1"/>
  <c r="S40" i="2" s="1"/>
  <c r="W40" i="2" s="1"/>
  <c r="S39" i="2"/>
  <c r="W39" i="2" s="1"/>
  <c r="G41" i="2"/>
  <c r="K40" i="2"/>
  <c r="F41" i="2"/>
  <c r="J40" i="2"/>
  <c r="I41" i="2"/>
  <c r="M40" i="2"/>
  <c r="H40" i="2"/>
  <c r="L39" i="2"/>
  <c r="P40" i="2"/>
  <c r="P41" i="2" l="1"/>
  <c r="T41" i="2" s="1"/>
  <c r="X41" i="2" s="1"/>
  <c r="T40" i="2"/>
  <c r="X40" i="2" s="1"/>
  <c r="I42" i="2"/>
  <c r="M41" i="2"/>
  <c r="G42" i="2"/>
  <c r="K41" i="2"/>
  <c r="H41" i="2"/>
  <c r="L40" i="2"/>
  <c r="F42" i="2"/>
  <c r="J41" i="2"/>
  <c r="R41" i="2"/>
  <c r="R42" i="2" s="1"/>
  <c r="O41" i="2"/>
  <c r="Q41" i="2"/>
  <c r="Q42" i="2" s="1"/>
  <c r="O42" i="2" l="1"/>
  <c r="S42" i="2" s="1"/>
  <c r="W42" i="2" s="1"/>
  <c r="S41" i="2"/>
  <c r="W41" i="2" s="1"/>
  <c r="F43" i="2"/>
  <c r="J42" i="2"/>
  <c r="G43" i="2"/>
  <c r="K42" i="2"/>
  <c r="H42" i="2"/>
  <c r="L41" i="2"/>
  <c r="I43" i="2"/>
  <c r="R43" i="2" s="1"/>
  <c r="M42" i="2"/>
  <c r="P42" i="2"/>
  <c r="T42" i="2" s="1"/>
  <c r="X42" i="2" s="1"/>
  <c r="P43" i="2" l="1"/>
  <c r="T43" i="2" s="1"/>
  <c r="X43" i="2" s="1"/>
  <c r="H43" i="2"/>
  <c r="L42" i="2"/>
  <c r="G44" i="2"/>
  <c r="K43" i="2"/>
  <c r="I44" i="2"/>
  <c r="M43" i="2"/>
  <c r="O43" i="2"/>
  <c r="S43" i="2" s="1"/>
  <c r="W43" i="2" s="1"/>
  <c r="F44" i="2"/>
  <c r="J43" i="2"/>
  <c r="Q43" i="2"/>
  <c r="Q44" i="2" s="1"/>
  <c r="G45" i="2" l="1"/>
  <c r="K44" i="2"/>
  <c r="I45" i="2"/>
  <c r="M44" i="2"/>
  <c r="F45" i="2"/>
  <c r="J44" i="2"/>
  <c r="R44" i="2"/>
  <c r="R45" i="2" s="1"/>
  <c r="H44" i="2"/>
  <c r="L43" i="2"/>
  <c r="O44" i="2"/>
  <c r="S44" i="2" s="1"/>
  <c r="W44" i="2" s="1"/>
  <c r="P44" i="2"/>
  <c r="P45" i="2" l="1"/>
  <c r="T45" i="2" s="1"/>
  <c r="X45" i="2" s="1"/>
  <c r="T44" i="2"/>
  <c r="X44" i="2" s="1"/>
  <c r="I46" i="2"/>
  <c r="R46" i="2" s="1"/>
  <c r="M45" i="2"/>
  <c r="O45" i="2"/>
  <c r="S45" i="2" s="1"/>
  <c r="W45" i="2" s="1"/>
  <c r="F46" i="2"/>
  <c r="J45" i="2"/>
  <c r="G46" i="2"/>
  <c r="K45" i="2"/>
  <c r="H45" i="2"/>
  <c r="L44" i="2"/>
  <c r="Q45" i="2"/>
  <c r="Q46" i="2" s="1"/>
  <c r="G47" i="2" l="1"/>
  <c r="K46" i="2"/>
  <c r="I47" i="2"/>
  <c r="Q47" i="2" s="1"/>
  <c r="M46" i="2"/>
  <c r="H46" i="2"/>
  <c r="L45" i="2"/>
  <c r="F47" i="2"/>
  <c r="J46" i="2"/>
  <c r="O46" i="2"/>
  <c r="S46" i="2" s="1"/>
  <c r="W46" i="2" s="1"/>
  <c r="P46" i="2"/>
  <c r="T46" i="2" s="1"/>
  <c r="X46" i="2" s="1"/>
  <c r="P47" i="2" l="1"/>
  <c r="T47" i="2" s="1"/>
  <c r="X47" i="2" s="1"/>
  <c r="O47" i="2"/>
  <c r="S47" i="2" s="1"/>
  <c r="W47" i="2" s="1"/>
  <c r="H47" i="2"/>
  <c r="L46" i="2"/>
  <c r="G48" i="2"/>
  <c r="K47" i="2"/>
  <c r="F48" i="2"/>
  <c r="J47" i="2"/>
  <c r="I48" i="2"/>
  <c r="Q48" i="2" s="1"/>
  <c r="M47" i="2"/>
  <c r="R47" i="2"/>
  <c r="R48" i="2" l="1"/>
  <c r="F49" i="2"/>
  <c r="J48" i="2"/>
  <c r="Q49" i="2"/>
  <c r="H48" i="2"/>
  <c r="L47" i="2"/>
  <c r="I49" i="2"/>
  <c r="M48" i="2"/>
  <c r="O48" i="2"/>
  <c r="S48" i="2" s="1"/>
  <c r="W48" i="2" s="1"/>
  <c r="G49" i="2"/>
  <c r="K48" i="2"/>
  <c r="P48" i="2"/>
  <c r="P49" i="2" l="1"/>
  <c r="T49" i="2" s="1"/>
  <c r="X49" i="2" s="1"/>
  <c r="T48" i="2"/>
  <c r="X48" i="2" s="1"/>
  <c r="I50" i="2"/>
  <c r="M49" i="2"/>
  <c r="G50" i="2"/>
  <c r="K49" i="2"/>
  <c r="F50" i="2"/>
  <c r="J49" i="2"/>
  <c r="O49" i="2"/>
  <c r="S49" i="2" s="1"/>
  <c r="W49" i="2" s="1"/>
  <c r="H49" i="2"/>
  <c r="L48" i="2"/>
  <c r="R49" i="2"/>
  <c r="R50" i="2" l="1"/>
  <c r="F51" i="2"/>
  <c r="J50" i="2"/>
  <c r="I51" i="2"/>
  <c r="M50" i="2"/>
  <c r="H50" i="2"/>
  <c r="L49" i="2"/>
  <c r="Q50" i="2"/>
  <c r="O50" i="2"/>
  <c r="S50" i="2" s="1"/>
  <c r="W50" i="2" s="1"/>
  <c r="G51" i="2"/>
  <c r="K50" i="2"/>
  <c r="P50" i="2"/>
  <c r="P51" i="2" l="1"/>
  <c r="T51" i="2" s="1"/>
  <c r="X51" i="2" s="1"/>
  <c r="T50" i="2"/>
  <c r="X50" i="2" s="1"/>
  <c r="Q51" i="2"/>
  <c r="I52" i="2"/>
  <c r="M51" i="2"/>
  <c r="G52" i="2"/>
  <c r="K51" i="2"/>
  <c r="H51" i="2"/>
  <c r="L50" i="2"/>
  <c r="F52" i="2"/>
  <c r="J51" i="2"/>
  <c r="O51" i="2"/>
  <c r="R51" i="2"/>
  <c r="O52" i="2" l="1"/>
  <c r="S52" i="2" s="1"/>
  <c r="W52" i="2" s="1"/>
  <c r="S51" i="2"/>
  <c r="W51" i="2" s="1"/>
  <c r="R52" i="2"/>
  <c r="H52" i="2"/>
  <c r="L51" i="2"/>
  <c r="I53" i="2"/>
  <c r="O53" i="2" s="1"/>
  <c r="S53" i="2" s="1"/>
  <c r="W53" i="2" s="1"/>
  <c r="M52" i="2"/>
  <c r="Q52" i="2"/>
  <c r="F53" i="2"/>
  <c r="J52" i="2"/>
  <c r="G53" i="2"/>
  <c r="K52" i="2"/>
  <c r="P52" i="2"/>
  <c r="P53" i="2" l="1"/>
  <c r="T53" i="2" s="1"/>
  <c r="X53" i="2" s="1"/>
  <c r="T52" i="2"/>
  <c r="X52" i="2" s="1"/>
  <c r="Q53" i="2"/>
  <c r="F54" i="2"/>
  <c r="J53" i="2"/>
  <c r="H53" i="2"/>
  <c r="L52" i="2"/>
  <c r="G54" i="2"/>
  <c r="K53" i="2"/>
  <c r="I54" i="2"/>
  <c r="Q54" i="2" s="1"/>
  <c r="M53" i="2"/>
  <c r="R53" i="2"/>
  <c r="R54" i="2" l="1"/>
  <c r="F55" i="2"/>
  <c r="J54" i="2"/>
  <c r="Q55" i="2"/>
  <c r="G55" i="2"/>
  <c r="K54" i="2"/>
  <c r="I55" i="2"/>
  <c r="M54" i="2"/>
  <c r="O54" i="2"/>
  <c r="S54" i="2" s="1"/>
  <c r="W54" i="2" s="1"/>
  <c r="H54" i="2"/>
  <c r="L53" i="2"/>
  <c r="P54" i="2"/>
  <c r="P55" i="2" l="1"/>
  <c r="T55" i="2" s="1"/>
  <c r="X55" i="2" s="1"/>
  <c r="T54" i="2"/>
  <c r="X54" i="2" s="1"/>
  <c r="I56" i="2"/>
  <c r="M55" i="2"/>
  <c r="R55" i="2"/>
  <c r="H55" i="2"/>
  <c r="L54" i="2"/>
  <c r="O55" i="2"/>
  <c r="G56" i="2"/>
  <c r="K55" i="2"/>
  <c r="F56" i="2"/>
  <c r="J55" i="2"/>
  <c r="O56" i="2" l="1"/>
  <c r="S56" i="2" s="1"/>
  <c r="W56" i="2" s="1"/>
  <c r="S55" i="2"/>
  <c r="W55" i="2" s="1"/>
  <c r="F57" i="2"/>
  <c r="J56" i="2"/>
  <c r="I57" i="2"/>
  <c r="M56" i="2"/>
  <c r="H56" i="2"/>
  <c r="L55" i="2"/>
  <c r="Q56" i="2"/>
  <c r="Q57" i="2" s="1"/>
  <c r="G57" i="2"/>
  <c r="K56" i="2"/>
  <c r="R56" i="2"/>
  <c r="P56" i="2"/>
  <c r="P57" i="2" l="1"/>
  <c r="T57" i="2" s="1"/>
  <c r="X57" i="2" s="1"/>
  <c r="T56" i="2"/>
  <c r="X56" i="2" s="1"/>
  <c r="I58" i="2"/>
  <c r="M57" i="2"/>
  <c r="R57" i="2"/>
  <c r="H57" i="2"/>
  <c r="L56" i="2"/>
  <c r="F58" i="2"/>
  <c r="J57" i="2"/>
  <c r="G58" i="2"/>
  <c r="K57" i="2"/>
  <c r="O57" i="2"/>
  <c r="O58" i="2" l="1"/>
  <c r="S58" i="2" s="1"/>
  <c r="W58" i="2" s="1"/>
  <c r="S57" i="2"/>
  <c r="W57" i="2" s="1"/>
  <c r="F59" i="2"/>
  <c r="J58" i="2"/>
  <c r="I59" i="2"/>
  <c r="M58" i="2"/>
  <c r="G59" i="2"/>
  <c r="K58" i="2"/>
  <c r="H58" i="2"/>
  <c r="L57" i="2"/>
  <c r="Q58" i="2"/>
  <c r="R58" i="2"/>
  <c r="P58" i="2"/>
  <c r="P59" i="2" l="1"/>
  <c r="T59" i="2" s="1"/>
  <c r="X59" i="2" s="1"/>
  <c r="T58" i="2"/>
  <c r="X58" i="2" s="1"/>
  <c r="H59" i="2"/>
  <c r="L58" i="2"/>
  <c r="I60" i="2"/>
  <c r="M59" i="2"/>
  <c r="R59" i="2"/>
  <c r="Q59" i="2"/>
  <c r="G60" i="2"/>
  <c r="K59" i="2"/>
  <c r="F60" i="2"/>
  <c r="J59" i="2"/>
  <c r="O59" i="2"/>
  <c r="O60" i="2" l="1"/>
  <c r="S60" i="2" s="1"/>
  <c r="W60" i="2" s="1"/>
  <c r="S59" i="2"/>
  <c r="W59" i="2" s="1"/>
  <c r="G61" i="2"/>
  <c r="K60" i="2"/>
  <c r="I61" i="2"/>
  <c r="M60" i="2"/>
  <c r="Q60" i="2"/>
  <c r="F61" i="2"/>
  <c r="J60" i="2"/>
  <c r="R60" i="2"/>
  <c r="H60" i="2"/>
  <c r="L59" i="2"/>
  <c r="P60" i="2"/>
  <c r="P61" i="2" l="1"/>
  <c r="T61" i="2" s="1"/>
  <c r="X61" i="2" s="1"/>
  <c r="T60" i="2"/>
  <c r="X60" i="2" s="1"/>
  <c r="I62" i="2"/>
  <c r="M61" i="2"/>
  <c r="F62" i="2"/>
  <c r="J61" i="2"/>
  <c r="H61" i="2"/>
  <c r="L60" i="2"/>
  <c r="Q61" i="2"/>
  <c r="Q62" i="2" s="1"/>
  <c r="G62" i="2"/>
  <c r="K61" i="2"/>
  <c r="R61" i="2"/>
  <c r="R62" i="2" s="1"/>
  <c r="O61" i="2"/>
  <c r="O62" i="2" l="1"/>
  <c r="S62" i="2" s="1"/>
  <c r="W62" i="2" s="1"/>
  <c r="S61" i="2"/>
  <c r="W61" i="2" s="1"/>
  <c r="F63" i="2"/>
  <c r="J62" i="2"/>
  <c r="H62" i="2"/>
  <c r="L61" i="2"/>
  <c r="I63" i="2"/>
  <c r="M62" i="2"/>
  <c r="G63" i="2"/>
  <c r="K62" i="2"/>
  <c r="P62" i="2"/>
  <c r="P63" i="2" l="1"/>
  <c r="T63" i="2" s="1"/>
  <c r="X63" i="2" s="1"/>
  <c r="T62" i="2"/>
  <c r="X62" i="2" s="1"/>
  <c r="I64" i="2"/>
  <c r="M63" i="2"/>
  <c r="G64" i="2"/>
  <c r="K63" i="2"/>
  <c r="P64" i="2"/>
  <c r="T64" i="2" s="1"/>
  <c r="X64" i="2" s="1"/>
  <c r="F64" i="2"/>
  <c r="J63" i="2"/>
  <c r="H63" i="2"/>
  <c r="L62" i="2"/>
  <c r="Q63" i="2"/>
  <c r="Q64" i="2" s="1"/>
  <c r="R63" i="2"/>
  <c r="R64" i="2" s="1"/>
  <c r="O63" i="2"/>
  <c r="O64" i="2" l="1"/>
  <c r="S64" i="2" s="1"/>
  <c r="W64" i="2" s="1"/>
  <c r="S63" i="2"/>
  <c r="W63" i="2" s="1"/>
  <c r="H64" i="2"/>
  <c r="L63" i="2"/>
  <c r="G65" i="2"/>
  <c r="K64" i="2"/>
  <c r="F65" i="2"/>
  <c r="J64" i="2"/>
  <c r="I65" i="2"/>
  <c r="R65" i="2" s="1"/>
  <c r="M64" i="2"/>
  <c r="F66" i="2" l="1"/>
  <c r="J65" i="2"/>
  <c r="I66" i="2"/>
  <c r="M65" i="2"/>
  <c r="Q65" i="2"/>
  <c r="P65" i="2"/>
  <c r="T65" i="2" s="1"/>
  <c r="X65" i="2" s="1"/>
  <c r="H65" i="2"/>
  <c r="L64" i="2"/>
  <c r="G66" i="2"/>
  <c r="K65" i="2"/>
  <c r="O65" i="2"/>
  <c r="O66" i="2" l="1"/>
  <c r="S66" i="2" s="1"/>
  <c r="W66" i="2" s="1"/>
  <c r="S65" i="2"/>
  <c r="W65" i="2" s="1"/>
  <c r="H66" i="2"/>
  <c r="L65" i="2"/>
  <c r="I67" i="2"/>
  <c r="M66" i="2"/>
  <c r="P66" i="2"/>
  <c r="T66" i="2" s="1"/>
  <c r="X66" i="2" s="1"/>
  <c r="R66" i="2"/>
  <c r="G67" i="2"/>
  <c r="K66" i="2"/>
  <c r="Q66" i="2"/>
  <c r="F67" i="2"/>
  <c r="J66" i="2"/>
  <c r="G68" i="2" l="1"/>
  <c r="K67" i="2"/>
  <c r="I68" i="2"/>
  <c r="M67" i="2"/>
  <c r="F68" i="2"/>
  <c r="J67" i="2"/>
  <c r="R67" i="2"/>
  <c r="R68" i="2" s="1"/>
  <c r="Q67" i="2"/>
  <c r="Q68" i="2" s="1"/>
  <c r="P67" i="2"/>
  <c r="T67" i="2" s="1"/>
  <c r="X67" i="2" s="1"/>
  <c r="H67" i="2"/>
  <c r="L66" i="2"/>
  <c r="O67" i="2"/>
  <c r="O68" i="2" l="1"/>
  <c r="S68" i="2" s="1"/>
  <c r="W68" i="2" s="1"/>
  <c r="S67" i="2"/>
  <c r="W67" i="2" s="1"/>
  <c r="I69" i="2"/>
  <c r="M68" i="2"/>
  <c r="H68" i="2"/>
  <c r="L67" i="2"/>
  <c r="P68" i="2"/>
  <c r="F69" i="2"/>
  <c r="J68" i="2"/>
  <c r="G69" i="2"/>
  <c r="K68" i="2"/>
  <c r="P69" i="2" l="1"/>
  <c r="T69" i="2" s="1"/>
  <c r="X69" i="2" s="1"/>
  <c r="T68" i="2"/>
  <c r="X68" i="2" s="1"/>
  <c r="I70" i="2"/>
  <c r="M69" i="2"/>
  <c r="G70" i="2"/>
  <c r="K69" i="2"/>
  <c r="R69" i="2"/>
  <c r="R70" i="2" s="1"/>
  <c r="H69" i="2"/>
  <c r="L68" i="2"/>
  <c r="Q69" i="2"/>
  <c r="F70" i="2"/>
  <c r="J69" i="2"/>
  <c r="O69" i="2"/>
  <c r="S69" i="2" s="1"/>
  <c r="W69" i="2" s="1"/>
  <c r="O70" i="2" l="1"/>
  <c r="S70" i="2" s="1"/>
  <c r="W70" i="2" s="1"/>
  <c r="G71" i="2"/>
  <c r="K70" i="2"/>
  <c r="H70" i="2"/>
  <c r="L69" i="2"/>
  <c r="F71" i="2"/>
  <c r="J70" i="2"/>
  <c r="I71" i="2"/>
  <c r="R71" i="2" s="1"/>
  <c r="M70" i="2"/>
  <c r="Q70" i="2"/>
  <c r="P70" i="2"/>
  <c r="T70" i="2" s="1"/>
  <c r="X70" i="2" s="1"/>
  <c r="P71" i="2" l="1"/>
  <c r="T71" i="2" s="1"/>
  <c r="X71" i="2" s="1"/>
  <c r="Q71" i="2"/>
  <c r="H71" i="2"/>
  <c r="L70" i="2"/>
  <c r="F72" i="2"/>
  <c r="J71" i="2"/>
  <c r="G72" i="2"/>
  <c r="K71" i="2"/>
  <c r="I72" i="2"/>
  <c r="M71" i="2"/>
  <c r="O71" i="2"/>
  <c r="S71" i="2" s="1"/>
  <c r="W71" i="2" s="1"/>
  <c r="O72" i="2" l="1"/>
  <c r="S72" i="2" s="1"/>
  <c r="W72" i="2" s="1"/>
  <c r="G73" i="2"/>
  <c r="K72" i="2"/>
  <c r="H72" i="2"/>
  <c r="L71" i="2"/>
  <c r="I73" i="2"/>
  <c r="M72" i="2"/>
  <c r="F73" i="2"/>
  <c r="J72" i="2"/>
  <c r="R72" i="2"/>
  <c r="R73" i="2" s="1"/>
  <c r="Q72" i="2"/>
  <c r="Q73" i="2" s="1"/>
  <c r="P72" i="2"/>
  <c r="P73" i="2" l="1"/>
  <c r="T73" i="2" s="1"/>
  <c r="X73" i="2" s="1"/>
  <c r="T72" i="2"/>
  <c r="X72" i="2" s="1"/>
  <c r="F74" i="2"/>
  <c r="J73" i="2"/>
  <c r="H73" i="2"/>
  <c r="L72" i="2"/>
  <c r="I74" i="2"/>
  <c r="M73" i="2"/>
  <c r="G74" i="2"/>
  <c r="K73" i="2"/>
  <c r="O73" i="2"/>
  <c r="O74" i="2" l="1"/>
  <c r="S74" i="2" s="1"/>
  <c r="W74" i="2" s="1"/>
  <c r="S73" i="2"/>
  <c r="W73" i="2" s="1"/>
  <c r="I75" i="2"/>
  <c r="M74" i="2"/>
  <c r="H74" i="2"/>
  <c r="L73" i="2"/>
  <c r="R74" i="2"/>
  <c r="R75" i="2" s="1"/>
  <c r="G75" i="2"/>
  <c r="K74" i="2"/>
  <c r="Q74" i="2"/>
  <c r="F75" i="2"/>
  <c r="J74" i="2"/>
  <c r="P74" i="2"/>
  <c r="P75" i="2" l="1"/>
  <c r="T75" i="2" s="1"/>
  <c r="X75" i="2" s="1"/>
  <c r="T74" i="2"/>
  <c r="X74" i="2" s="1"/>
  <c r="F76" i="2"/>
  <c r="J75" i="2"/>
  <c r="I76" i="2"/>
  <c r="M75" i="2"/>
  <c r="H75" i="2"/>
  <c r="L74" i="2"/>
  <c r="G76" i="2"/>
  <c r="K75" i="2"/>
  <c r="Q75" i="2"/>
  <c r="O75" i="2"/>
  <c r="S75" i="2" s="1"/>
  <c r="W75" i="2" s="1"/>
  <c r="O76" i="2" l="1"/>
  <c r="S76" i="2" s="1"/>
  <c r="W76" i="2" s="1"/>
  <c r="G77" i="2"/>
  <c r="K76" i="2"/>
  <c r="I77" i="2"/>
  <c r="M76" i="2"/>
  <c r="Q76" i="2"/>
  <c r="R76" i="2"/>
  <c r="H76" i="2"/>
  <c r="L75" i="2"/>
  <c r="F77" i="2"/>
  <c r="J76" i="2"/>
  <c r="P76" i="2"/>
  <c r="P77" i="2" l="1"/>
  <c r="T77" i="2" s="1"/>
  <c r="X77" i="2" s="1"/>
  <c r="T76" i="2"/>
  <c r="X76" i="2" s="1"/>
  <c r="H77" i="2"/>
  <c r="L76" i="2"/>
  <c r="I78" i="2"/>
  <c r="M77" i="2"/>
  <c r="R77" i="2"/>
  <c r="F78" i="2"/>
  <c r="J77" i="2"/>
  <c r="Q77" i="2"/>
  <c r="G78" i="2"/>
  <c r="K77" i="2"/>
  <c r="O77" i="2"/>
  <c r="O78" i="2" l="1"/>
  <c r="S78" i="2" s="1"/>
  <c r="W78" i="2" s="1"/>
  <c r="S77" i="2"/>
  <c r="W77" i="2" s="1"/>
  <c r="I79" i="2"/>
  <c r="M78" i="2"/>
  <c r="F79" i="2"/>
  <c r="J78" i="2"/>
  <c r="G79" i="2"/>
  <c r="K78" i="2"/>
  <c r="R78" i="2"/>
  <c r="R79" i="2" s="1"/>
  <c r="H78" i="2"/>
  <c r="L77" i="2"/>
  <c r="Q78" i="2"/>
  <c r="Q79" i="2" s="1"/>
  <c r="P78" i="2"/>
  <c r="P79" i="2" l="1"/>
  <c r="T79" i="2" s="1"/>
  <c r="X79" i="2" s="1"/>
  <c r="T78" i="2"/>
  <c r="X78" i="2" s="1"/>
  <c r="F80" i="2"/>
  <c r="J79" i="2"/>
  <c r="G80" i="2"/>
  <c r="K79" i="2"/>
  <c r="I80" i="2"/>
  <c r="M79" i="2"/>
  <c r="H79" i="2"/>
  <c r="L78" i="2"/>
  <c r="O79" i="2"/>
  <c r="O80" i="2" l="1"/>
  <c r="S80" i="2" s="1"/>
  <c r="W80" i="2" s="1"/>
  <c r="S79" i="2"/>
  <c r="W79" i="2" s="1"/>
  <c r="I81" i="2"/>
  <c r="M80" i="2"/>
  <c r="R80" i="2"/>
  <c r="H80" i="2"/>
  <c r="L79" i="2"/>
  <c r="G81" i="2"/>
  <c r="K80" i="2"/>
  <c r="F81" i="2"/>
  <c r="J80" i="2"/>
  <c r="Q80" i="2"/>
  <c r="Q81" i="2" s="1"/>
  <c r="P80" i="2"/>
  <c r="T80" i="2" s="1"/>
  <c r="X80" i="2" s="1"/>
  <c r="P81" i="2" l="1"/>
  <c r="T81" i="2" s="1"/>
  <c r="X81" i="2" s="1"/>
  <c r="R81" i="2"/>
  <c r="G82" i="2"/>
  <c r="K81" i="2"/>
  <c r="I82" i="2"/>
  <c r="Q82" i="2" s="1"/>
  <c r="M81" i="2"/>
  <c r="F82" i="2"/>
  <c r="J81" i="2"/>
  <c r="H81" i="2"/>
  <c r="L80" i="2"/>
  <c r="O81" i="2"/>
  <c r="S81" i="2" s="1"/>
  <c r="W81" i="2" s="1"/>
  <c r="O82" i="2" l="1"/>
  <c r="S82" i="2" s="1"/>
  <c r="W82" i="2" s="1"/>
  <c r="F83" i="2"/>
  <c r="J82" i="2"/>
  <c r="G83" i="2"/>
  <c r="K82" i="2"/>
  <c r="H82" i="2"/>
  <c r="L81" i="2"/>
  <c r="I83" i="2"/>
  <c r="M82" i="2"/>
  <c r="R82" i="2"/>
  <c r="P82" i="2"/>
  <c r="T82" i="2" s="1"/>
  <c r="X82" i="2" s="1"/>
  <c r="I84" i="2" l="1"/>
  <c r="M83" i="2"/>
  <c r="O83" i="2"/>
  <c r="S83" i="2" s="1"/>
  <c r="W83" i="2" s="1"/>
  <c r="R83" i="2"/>
  <c r="P83" i="2"/>
  <c r="G84" i="2"/>
  <c r="K83" i="2"/>
  <c r="H83" i="2"/>
  <c r="L82" i="2"/>
  <c r="Q83" i="2"/>
  <c r="F84" i="2"/>
  <c r="J83" i="2"/>
  <c r="P84" i="2" l="1"/>
  <c r="T84" i="2" s="1"/>
  <c r="X84" i="2" s="1"/>
  <c r="T83" i="2"/>
  <c r="X83" i="2" s="1"/>
  <c r="R84" i="2"/>
  <c r="O84" i="2"/>
  <c r="S84" i="2" s="1"/>
  <c r="W84" i="2" s="1"/>
  <c r="Q84" i="2"/>
  <c r="H84" i="2"/>
  <c r="L83" i="2"/>
  <c r="F85" i="2"/>
  <c r="J84" i="2"/>
  <c r="G85" i="2"/>
  <c r="K84" i="2"/>
  <c r="I85" i="2"/>
  <c r="M84" i="2"/>
  <c r="G86" i="2" l="1"/>
  <c r="K85" i="2"/>
  <c r="F86" i="2"/>
  <c r="J85" i="2"/>
  <c r="I86" i="2"/>
  <c r="M85" i="2"/>
  <c r="Q85" i="2"/>
  <c r="R85" i="2"/>
  <c r="P85" i="2"/>
  <c r="O85" i="2"/>
  <c r="H85" i="2"/>
  <c r="L84" i="2"/>
  <c r="P86" i="2" l="1"/>
  <c r="T86" i="2" s="1"/>
  <c r="X86" i="2" s="1"/>
  <c r="T85" i="2"/>
  <c r="X85" i="2" s="1"/>
  <c r="O86" i="2"/>
  <c r="S86" i="2" s="1"/>
  <c r="W86" i="2" s="1"/>
  <c r="S85" i="2"/>
  <c r="W85" i="2" s="1"/>
  <c r="R86" i="2"/>
  <c r="Q86" i="2"/>
  <c r="H86" i="2"/>
  <c r="L85" i="2"/>
  <c r="F87" i="2"/>
  <c r="J86" i="2"/>
  <c r="I87" i="2"/>
  <c r="O87" i="2" s="1"/>
  <c r="S87" i="2" s="1"/>
  <c r="W87" i="2" s="1"/>
  <c r="M86" i="2"/>
  <c r="G87" i="2"/>
  <c r="K86" i="2"/>
  <c r="P87" i="2" l="1"/>
  <c r="T87" i="2" s="1"/>
  <c r="X87" i="2" s="1"/>
  <c r="Q87" i="2"/>
  <c r="P88" i="2"/>
  <c r="T88" i="2" s="1"/>
  <c r="X88" i="2" s="1"/>
  <c r="O88" i="2"/>
  <c r="S88" i="2" s="1"/>
  <c r="W88" i="2" s="1"/>
  <c r="G88" i="2"/>
  <c r="K87" i="2"/>
  <c r="H87" i="2"/>
  <c r="L86" i="2"/>
  <c r="I88" i="2"/>
  <c r="M87" i="2"/>
  <c r="F88" i="2"/>
  <c r="J87" i="2"/>
  <c r="R87" i="2"/>
  <c r="R88" i="2" s="1"/>
  <c r="F89" i="2" l="1"/>
  <c r="J88" i="2"/>
  <c r="H88" i="2"/>
  <c r="L87" i="2"/>
  <c r="I89" i="2"/>
  <c r="M88" i="2"/>
  <c r="G89" i="2"/>
  <c r="K88" i="2"/>
  <c r="Q88" i="2"/>
  <c r="Q89" i="2" s="1"/>
  <c r="I90" i="2" l="1"/>
  <c r="Q90" i="2" s="1"/>
  <c r="M89" i="2"/>
  <c r="R89" i="2"/>
  <c r="R90" i="2" s="1"/>
  <c r="H89" i="2"/>
  <c r="L88" i="2"/>
  <c r="G90" i="2"/>
  <c r="K89" i="2"/>
  <c r="P89" i="2"/>
  <c r="T89" i="2" s="1"/>
  <c r="X89" i="2" s="1"/>
  <c r="O89" i="2"/>
  <c r="F90" i="2"/>
  <c r="J89" i="2"/>
  <c r="O90" i="2" l="1"/>
  <c r="S90" i="2" s="1"/>
  <c r="W90" i="2" s="1"/>
  <c r="S89" i="2"/>
  <c r="W89" i="2" s="1"/>
  <c r="P90" i="2"/>
  <c r="T90" i="2" s="1"/>
  <c r="X90" i="2" s="1"/>
  <c r="H90" i="2"/>
  <c r="L89" i="2"/>
  <c r="F91" i="2"/>
  <c r="J90" i="2"/>
  <c r="G91" i="2"/>
  <c r="K90" i="2"/>
  <c r="I91" i="2"/>
  <c r="Q91" i="2" s="1"/>
  <c r="M90" i="2"/>
  <c r="G92" i="2" l="1"/>
  <c r="K91" i="2"/>
  <c r="I92" i="2"/>
  <c r="M91" i="2"/>
  <c r="O91" i="2"/>
  <c r="S91" i="2" s="1"/>
  <c r="W91" i="2" s="1"/>
  <c r="F92" i="2"/>
  <c r="J91" i="2"/>
  <c r="H91" i="2"/>
  <c r="L90" i="2"/>
  <c r="R91" i="2"/>
  <c r="P91" i="2"/>
  <c r="P92" i="2" l="1"/>
  <c r="T92" i="2" s="1"/>
  <c r="X92" i="2" s="1"/>
  <c r="T91" i="2"/>
  <c r="X91" i="2" s="1"/>
  <c r="I93" i="2"/>
  <c r="M92" i="2"/>
  <c r="R92" i="2"/>
  <c r="F93" i="2"/>
  <c r="J92" i="2"/>
  <c r="Q92" i="2"/>
  <c r="Q93" i="2" s="1"/>
  <c r="O92" i="2"/>
  <c r="S92" i="2" s="1"/>
  <c r="W92" i="2" s="1"/>
  <c r="H92" i="2"/>
  <c r="L91" i="2"/>
  <c r="G93" i="2"/>
  <c r="K92" i="2"/>
  <c r="O93" i="2" l="1"/>
  <c r="S93" i="2" s="1"/>
  <c r="W93" i="2" s="1"/>
  <c r="R93" i="2"/>
  <c r="G94" i="2"/>
  <c r="K93" i="2"/>
  <c r="I94" i="2"/>
  <c r="M93" i="2"/>
  <c r="H93" i="2"/>
  <c r="L92" i="2"/>
  <c r="F94" i="2"/>
  <c r="J93" i="2"/>
  <c r="P93" i="2"/>
  <c r="T93" i="2" s="1"/>
  <c r="X93" i="2" s="1"/>
  <c r="P94" i="2" l="1"/>
  <c r="T94" i="2" s="1"/>
  <c r="X94" i="2" s="1"/>
  <c r="H94" i="2"/>
  <c r="L93" i="2"/>
  <c r="G95" i="2"/>
  <c r="K94" i="2"/>
  <c r="F95" i="2"/>
  <c r="J94" i="2"/>
  <c r="I95" i="2"/>
  <c r="M94" i="2"/>
  <c r="R94" i="2"/>
  <c r="Q94" i="2"/>
  <c r="O94" i="2"/>
  <c r="O95" i="2" l="1"/>
  <c r="S95" i="2" s="1"/>
  <c r="W95" i="2" s="1"/>
  <c r="S94" i="2"/>
  <c r="W94" i="2" s="1"/>
  <c r="I96" i="2"/>
  <c r="M95" i="2"/>
  <c r="G96" i="2"/>
  <c r="K95" i="2"/>
  <c r="Q95" i="2"/>
  <c r="Q96" i="2" s="1"/>
  <c r="R95" i="2"/>
  <c r="R96" i="2" s="1"/>
  <c r="F96" i="2"/>
  <c r="J95" i="2"/>
  <c r="H95" i="2"/>
  <c r="L94" i="2"/>
  <c r="P95" i="2"/>
  <c r="P96" i="2" l="1"/>
  <c r="T96" i="2" s="1"/>
  <c r="X96" i="2" s="1"/>
  <c r="T95" i="2"/>
  <c r="X95" i="2" s="1"/>
  <c r="F97" i="2"/>
  <c r="J96" i="2"/>
  <c r="G97" i="2"/>
  <c r="K96" i="2"/>
  <c r="H96" i="2"/>
  <c r="L95" i="2"/>
  <c r="I97" i="2"/>
  <c r="M96" i="2"/>
  <c r="O96" i="2"/>
  <c r="S96" i="2" s="1"/>
  <c r="W96" i="2" s="1"/>
  <c r="O97" i="2" l="1"/>
  <c r="S97" i="2" s="1"/>
  <c r="W97" i="2" s="1"/>
  <c r="G98" i="2"/>
  <c r="K97" i="2"/>
  <c r="H97" i="2"/>
  <c r="L96" i="2"/>
  <c r="I98" i="2"/>
  <c r="M97" i="2"/>
  <c r="R97" i="2"/>
  <c r="R98" i="2" s="1"/>
  <c r="F98" i="2"/>
  <c r="J97" i="2"/>
  <c r="Q97" i="2"/>
  <c r="Q98" i="2" s="1"/>
  <c r="P97" i="2"/>
  <c r="P98" i="2" l="1"/>
  <c r="T98" i="2" s="1"/>
  <c r="X98" i="2" s="1"/>
  <c r="T97" i="2"/>
  <c r="X97" i="2" s="1"/>
  <c r="H98" i="2"/>
  <c r="L97" i="2"/>
  <c r="I99" i="2"/>
  <c r="M98" i="2"/>
  <c r="G99" i="2"/>
  <c r="K98" i="2"/>
  <c r="F99" i="2"/>
  <c r="J98" i="2"/>
  <c r="O98" i="2"/>
  <c r="S98" i="2" s="1"/>
  <c r="W98" i="2" s="1"/>
  <c r="O99" i="2" l="1"/>
  <c r="S99" i="2" s="1"/>
  <c r="W99" i="2" s="1"/>
  <c r="G100" i="2"/>
  <c r="K99" i="2"/>
  <c r="H99" i="2"/>
  <c r="L98" i="2"/>
  <c r="F100" i="2"/>
  <c r="J99" i="2"/>
  <c r="I100" i="2"/>
  <c r="M99" i="2"/>
  <c r="R99" i="2"/>
  <c r="Q99" i="2"/>
  <c r="P99" i="2"/>
  <c r="P100" i="2" l="1"/>
  <c r="T100" i="2" s="1"/>
  <c r="X100" i="2" s="1"/>
  <c r="T99" i="2"/>
  <c r="X99" i="2" s="1"/>
  <c r="I101" i="2"/>
  <c r="P101" i="2" s="1"/>
  <c r="T101" i="2" s="1"/>
  <c r="X101" i="2" s="1"/>
  <c r="M100" i="2"/>
  <c r="H100" i="2"/>
  <c r="L99" i="2"/>
  <c r="Q100" i="2"/>
  <c r="Q101" i="2" s="1"/>
  <c r="R100" i="2"/>
  <c r="R101" i="2" s="1"/>
  <c r="F101" i="2"/>
  <c r="J100" i="2"/>
  <c r="G101" i="2"/>
  <c r="K100" i="2"/>
  <c r="O100" i="2"/>
  <c r="O101" i="2" l="1"/>
  <c r="S101" i="2" s="1"/>
  <c r="W101" i="2" s="1"/>
  <c r="S100" i="2"/>
  <c r="W100" i="2" s="1"/>
  <c r="H101" i="2"/>
  <c r="L100" i="2"/>
  <c r="G102" i="2"/>
  <c r="K101" i="2"/>
  <c r="I102" i="2"/>
  <c r="M101" i="2"/>
  <c r="F102" i="2"/>
  <c r="J101" i="2"/>
  <c r="P102" i="2"/>
  <c r="T102" i="2" s="1"/>
  <c r="X102" i="2" s="1"/>
  <c r="I103" i="2" l="1"/>
  <c r="M102" i="2"/>
  <c r="R102" i="2"/>
  <c r="Q102" i="2"/>
  <c r="F103" i="2"/>
  <c r="J102" i="2"/>
  <c r="H102" i="2"/>
  <c r="L101" i="2"/>
  <c r="G103" i="2"/>
  <c r="K102" i="2"/>
  <c r="O102" i="2"/>
  <c r="S102" i="2" s="1"/>
  <c r="W102" i="2" s="1"/>
  <c r="O103" i="2" l="1"/>
  <c r="S103" i="2" s="1"/>
  <c r="W103" i="2" s="1"/>
  <c r="R103" i="2"/>
  <c r="H103" i="2"/>
  <c r="L102" i="2"/>
  <c r="G104" i="2"/>
  <c r="K103" i="2"/>
  <c r="F104" i="2"/>
  <c r="J103" i="2"/>
  <c r="I104" i="2"/>
  <c r="M103" i="2"/>
  <c r="Q103" i="2"/>
  <c r="Q104" i="2" s="1"/>
  <c r="P103" i="2"/>
  <c r="T103" i="2" s="1"/>
  <c r="X103" i="2" s="1"/>
  <c r="R104" i="2" l="1"/>
  <c r="P104" i="2"/>
  <c r="T104" i="2" s="1"/>
  <c r="X104" i="2" s="1"/>
  <c r="F105" i="2"/>
  <c r="J104" i="2"/>
  <c r="H104" i="2"/>
  <c r="L103" i="2"/>
  <c r="I105" i="2"/>
  <c r="M104" i="2"/>
  <c r="G105" i="2"/>
  <c r="K104" i="2"/>
  <c r="O104" i="2"/>
  <c r="O105" i="2" l="1"/>
  <c r="S105" i="2" s="1"/>
  <c r="W105" i="2" s="1"/>
  <c r="S104" i="2"/>
  <c r="W104" i="2" s="1"/>
  <c r="I106" i="2"/>
  <c r="M105" i="2"/>
  <c r="F106" i="2"/>
  <c r="J105" i="2"/>
  <c r="Q105" i="2"/>
  <c r="Q106" i="2" s="1"/>
  <c r="G106" i="2"/>
  <c r="K105" i="2"/>
  <c r="H105" i="2"/>
  <c r="L104" i="2"/>
  <c r="R105" i="2"/>
  <c r="R106" i="2" s="1"/>
  <c r="P105" i="2"/>
  <c r="T105" i="2" s="1"/>
  <c r="X105" i="2" s="1"/>
  <c r="P106" i="2" l="1"/>
  <c r="T106" i="2" s="1"/>
  <c r="X106" i="2" s="1"/>
  <c r="F107" i="2"/>
  <c r="J106" i="2"/>
  <c r="G107" i="2"/>
  <c r="K106" i="2"/>
  <c r="I107" i="2"/>
  <c r="M106" i="2"/>
  <c r="H106" i="2"/>
  <c r="L105" i="2"/>
  <c r="O106" i="2"/>
  <c r="O107" i="2" l="1"/>
  <c r="S107" i="2" s="1"/>
  <c r="W107" i="2" s="1"/>
  <c r="S106" i="2"/>
  <c r="W106" i="2" s="1"/>
  <c r="I108" i="2"/>
  <c r="M107" i="2"/>
  <c r="R107" i="2"/>
  <c r="Q107" i="2"/>
  <c r="H107" i="2"/>
  <c r="L106" i="2"/>
  <c r="F108" i="2"/>
  <c r="J107" i="2"/>
  <c r="G108" i="2"/>
  <c r="K107" i="2"/>
  <c r="P107" i="2"/>
  <c r="T107" i="2" s="1"/>
  <c r="X107" i="2" s="1"/>
  <c r="P108" i="2" l="1"/>
  <c r="T108" i="2" s="1"/>
  <c r="X108" i="2" s="1"/>
  <c r="R108" i="2"/>
  <c r="F109" i="2"/>
  <c r="J108" i="2"/>
  <c r="G109" i="2"/>
  <c r="K108" i="2"/>
  <c r="H108" i="2"/>
  <c r="L107" i="2"/>
  <c r="I109" i="2"/>
  <c r="M108" i="2"/>
  <c r="Q108" i="2"/>
  <c r="Q109" i="2" s="1"/>
  <c r="O108" i="2"/>
  <c r="S108" i="2" s="1"/>
  <c r="W108" i="2" s="1"/>
  <c r="R109" i="2" l="1"/>
  <c r="O109" i="2"/>
  <c r="S109" i="2" s="1"/>
  <c r="W109" i="2" s="1"/>
  <c r="H109" i="2"/>
  <c r="L108" i="2"/>
  <c r="F110" i="2"/>
  <c r="J109" i="2"/>
  <c r="I110" i="2"/>
  <c r="M109" i="2"/>
  <c r="G110" i="2"/>
  <c r="K109" i="2"/>
  <c r="P109" i="2"/>
  <c r="P110" i="2" l="1"/>
  <c r="T110" i="2" s="1"/>
  <c r="X110" i="2" s="1"/>
  <c r="T109" i="2"/>
  <c r="X109" i="2" s="1"/>
  <c r="I111" i="2"/>
  <c r="M110" i="2"/>
  <c r="H110" i="2"/>
  <c r="L109" i="2"/>
  <c r="Q110" i="2"/>
  <c r="Q111" i="2" s="1"/>
  <c r="G111" i="2"/>
  <c r="K110" i="2"/>
  <c r="F111" i="2"/>
  <c r="J110" i="2"/>
  <c r="O110" i="2"/>
  <c r="R110" i="2"/>
  <c r="R111" i="2" s="1"/>
  <c r="O111" i="2" l="1"/>
  <c r="S111" i="2" s="1"/>
  <c r="W111" i="2" s="1"/>
  <c r="S110" i="2"/>
  <c r="W110" i="2" s="1"/>
  <c r="H111" i="2"/>
  <c r="L110" i="2"/>
  <c r="G112" i="2"/>
  <c r="K111" i="2"/>
  <c r="I112" i="2"/>
  <c r="M111" i="2"/>
  <c r="F112" i="2"/>
  <c r="J111" i="2"/>
  <c r="P111" i="2"/>
  <c r="P112" i="2" l="1"/>
  <c r="T112" i="2" s="1"/>
  <c r="X112" i="2" s="1"/>
  <c r="T111" i="2"/>
  <c r="X111" i="2" s="1"/>
  <c r="I113" i="2"/>
  <c r="M112" i="2"/>
  <c r="Q112" i="2"/>
  <c r="H112" i="2"/>
  <c r="L111" i="2"/>
  <c r="F113" i="2"/>
  <c r="J112" i="2"/>
  <c r="R112" i="2"/>
  <c r="G113" i="2"/>
  <c r="K112" i="2"/>
  <c r="O112" i="2"/>
  <c r="S112" i="2" s="1"/>
  <c r="W112" i="2" s="1"/>
  <c r="O113" i="2" l="1"/>
  <c r="S113" i="2" s="1"/>
  <c r="W113" i="2" s="1"/>
  <c r="Q113" i="2"/>
  <c r="F114" i="2"/>
  <c r="J113" i="2"/>
  <c r="G114" i="2"/>
  <c r="K113" i="2"/>
  <c r="I114" i="2"/>
  <c r="M113" i="2"/>
  <c r="R113" i="2"/>
  <c r="H113" i="2"/>
  <c r="L112" i="2"/>
  <c r="P113" i="2"/>
  <c r="P114" i="2" l="1"/>
  <c r="T114" i="2" s="1"/>
  <c r="X114" i="2" s="1"/>
  <c r="T113" i="2"/>
  <c r="X113" i="2" s="1"/>
  <c r="Q114" i="2"/>
  <c r="H114" i="2"/>
  <c r="L113" i="2"/>
  <c r="I115" i="2"/>
  <c r="Q115" i="2" s="1"/>
  <c r="M114" i="2"/>
  <c r="O114" i="2"/>
  <c r="S114" i="2" s="1"/>
  <c r="W114" i="2" s="1"/>
  <c r="R114" i="2"/>
  <c r="G115" i="2"/>
  <c r="K114" i="2"/>
  <c r="F115" i="2"/>
  <c r="J114" i="2"/>
  <c r="R115" i="2" l="1"/>
  <c r="O115" i="2"/>
  <c r="S115" i="2" s="1"/>
  <c r="W115" i="2" s="1"/>
  <c r="F116" i="2"/>
  <c r="J115" i="2"/>
  <c r="H115" i="2"/>
  <c r="L114" i="2"/>
  <c r="G116" i="2"/>
  <c r="K115" i="2"/>
  <c r="I116" i="2"/>
  <c r="M115" i="2"/>
  <c r="P115" i="2"/>
  <c r="P116" i="2" l="1"/>
  <c r="T116" i="2" s="1"/>
  <c r="X116" i="2" s="1"/>
  <c r="T115" i="2"/>
  <c r="X115" i="2" s="1"/>
  <c r="G117" i="2"/>
  <c r="K116" i="2"/>
  <c r="F117" i="2"/>
  <c r="J116" i="2"/>
  <c r="I117" i="2"/>
  <c r="M116" i="2"/>
  <c r="H116" i="2"/>
  <c r="L115" i="2"/>
  <c r="Q116" i="2"/>
  <c r="Q117" i="2" s="1"/>
  <c r="O116" i="2"/>
  <c r="R116" i="2"/>
  <c r="R117" i="2" s="1"/>
  <c r="O117" i="2" l="1"/>
  <c r="S117" i="2" s="1"/>
  <c r="W117" i="2" s="1"/>
  <c r="S116" i="2"/>
  <c r="W116" i="2" s="1"/>
  <c r="H117" i="2"/>
  <c r="L116" i="2"/>
  <c r="F118" i="2"/>
  <c r="J117" i="2"/>
  <c r="I118" i="2"/>
  <c r="M117" i="2"/>
  <c r="G118" i="2"/>
  <c r="K117" i="2"/>
  <c r="P117" i="2"/>
  <c r="P118" i="2" l="1"/>
  <c r="T118" i="2" s="1"/>
  <c r="X118" i="2" s="1"/>
  <c r="T117" i="2"/>
  <c r="X117" i="2" s="1"/>
  <c r="I119" i="2"/>
  <c r="M118" i="2"/>
  <c r="F119" i="2"/>
  <c r="J118" i="2"/>
  <c r="Q118" i="2"/>
  <c r="Q119" i="2" s="1"/>
  <c r="G119" i="2"/>
  <c r="K118" i="2"/>
  <c r="O118" i="2"/>
  <c r="S118" i="2" s="1"/>
  <c r="W118" i="2" s="1"/>
  <c r="H118" i="2"/>
  <c r="L117" i="2"/>
  <c r="R118" i="2"/>
  <c r="R119" i="2" s="1"/>
  <c r="F120" i="2" l="1"/>
  <c r="J119" i="2"/>
  <c r="G120" i="2"/>
  <c r="K119" i="2"/>
  <c r="H119" i="2"/>
  <c r="L118" i="2"/>
  <c r="I120" i="2"/>
  <c r="Q120" i="2" s="1"/>
  <c r="M119" i="2"/>
  <c r="O119" i="2"/>
  <c r="S119" i="2" s="1"/>
  <c r="W119" i="2" s="1"/>
  <c r="P119" i="2"/>
  <c r="T119" i="2" s="1"/>
  <c r="X119" i="2" s="1"/>
  <c r="P120" i="2" l="1"/>
  <c r="T120" i="2" s="1"/>
  <c r="X120" i="2" s="1"/>
  <c r="O120" i="2"/>
  <c r="S120" i="2" s="1"/>
  <c r="W120" i="2" s="1"/>
  <c r="G121" i="2"/>
  <c r="K120" i="2"/>
  <c r="H120" i="2"/>
  <c r="L119" i="2"/>
  <c r="F121" i="2"/>
  <c r="J120" i="2"/>
  <c r="I121" i="2"/>
  <c r="M120" i="2"/>
  <c r="R120" i="2"/>
  <c r="R121" i="2" s="1"/>
  <c r="F122" i="2" l="1"/>
  <c r="J121" i="2"/>
  <c r="G122" i="2"/>
  <c r="K121" i="2"/>
  <c r="I122" i="2"/>
  <c r="M121" i="2"/>
  <c r="H121" i="2"/>
  <c r="L120" i="2"/>
  <c r="Q121" i="2"/>
  <c r="Q122" i="2" s="1"/>
  <c r="O121" i="2"/>
  <c r="P121" i="2"/>
  <c r="P122" i="2" l="1"/>
  <c r="T122" i="2" s="1"/>
  <c r="X122" i="2" s="1"/>
  <c r="T121" i="2"/>
  <c r="X121" i="2" s="1"/>
  <c r="O122" i="2"/>
  <c r="S122" i="2" s="1"/>
  <c r="W122" i="2" s="1"/>
  <c r="S121" i="2"/>
  <c r="W121" i="2" s="1"/>
  <c r="H122" i="2"/>
  <c r="L121" i="2"/>
  <c r="G123" i="2"/>
  <c r="K122" i="2"/>
  <c r="I123" i="2"/>
  <c r="M122" i="2"/>
  <c r="F123" i="2"/>
  <c r="J122" i="2"/>
  <c r="R122" i="2"/>
  <c r="R123" i="2" s="1"/>
  <c r="I124" i="2" l="1"/>
  <c r="M123" i="2"/>
  <c r="G124" i="2"/>
  <c r="K123" i="2"/>
  <c r="Q123" i="2"/>
  <c r="Q124" i="2" s="1"/>
  <c r="F124" i="2"/>
  <c r="J123" i="2"/>
  <c r="O123" i="2"/>
  <c r="S123" i="2" s="1"/>
  <c r="W123" i="2" s="1"/>
  <c r="H123" i="2"/>
  <c r="L122" i="2"/>
  <c r="P123" i="2"/>
  <c r="P124" i="2" l="1"/>
  <c r="T124" i="2" s="1"/>
  <c r="X124" i="2" s="1"/>
  <c r="T123" i="2"/>
  <c r="X123" i="2" s="1"/>
  <c r="G125" i="2"/>
  <c r="K125" i="2" s="1"/>
  <c r="K124" i="2"/>
  <c r="F125" i="2"/>
  <c r="J125" i="2" s="1"/>
  <c r="J124" i="2"/>
  <c r="H124" i="2"/>
  <c r="L123" i="2"/>
  <c r="I125" i="2"/>
  <c r="M125" i="2" s="1"/>
  <c r="M124" i="2"/>
  <c r="O124" i="2"/>
  <c r="S124" i="2" s="1"/>
  <c r="W124" i="2" s="1"/>
  <c r="R124" i="2"/>
  <c r="R125" i="2" l="1"/>
  <c r="Q125" i="2"/>
  <c r="J127" i="2"/>
  <c r="O125" i="2"/>
  <c r="S125" i="2" s="1"/>
  <c r="W125" i="2" s="1"/>
  <c r="W127" i="2" s="1"/>
  <c r="K127" i="2"/>
  <c r="H125" i="2"/>
  <c r="L125" i="2" s="1"/>
  <c r="L124" i="2"/>
  <c r="M127" i="2"/>
  <c r="P125" i="2"/>
  <c r="T125" i="2" s="1"/>
  <c r="X125" i="2" s="1"/>
  <c r="X127" i="2" s="1"/>
  <c r="L127" i="2" l="1"/>
</calcChain>
</file>

<file path=xl/sharedStrings.xml><?xml version="1.0" encoding="utf-8"?>
<sst xmlns="http://schemas.openxmlformats.org/spreadsheetml/2006/main" count="132" uniqueCount="82">
  <si>
    <t>Standard Error</t>
  </si>
  <si>
    <t>Period</t>
  </si>
  <si>
    <t>Date</t>
  </si>
  <si>
    <t>Close</t>
  </si>
  <si>
    <t>Volume</t>
  </si>
  <si>
    <t xml:space="preserve"> α = 0.15</t>
  </si>
  <si>
    <t>α = 0.35</t>
  </si>
  <si>
    <t>α = 0.55</t>
  </si>
  <si>
    <t>α = 0.75</t>
  </si>
  <si>
    <t>Exponential Smoothing</t>
  </si>
  <si>
    <t>Adjusted Exponential Smoothing</t>
  </si>
  <si>
    <t>MSE</t>
  </si>
  <si>
    <t>MSE (=0.15)</t>
  </si>
  <si>
    <t>MSE (=0.35)</t>
  </si>
  <si>
    <t>MSE (=0.55)</t>
  </si>
  <si>
    <t>MSE (=0.75)</t>
  </si>
  <si>
    <t>MSE (= 0.15)</t>
  </si>
  <si>
    <t>MSE (= 0.35)</t>
  </si>
  <si>
    <t>MSE (= 0.55)</t>
  </si>
  <si>
    <t>MSE (= 0.75)</t>
  </si>
  <si>
    <t>β = 0.15</t>
  </si>
  <si>
    <t>β = 0.25</t>
  </si>
  <si>
    <t>β = 0.45</t>
  </si>
  <si>
    <t>β = 0.85</t>
  </si>
  <si>
    <t>MSE (=0.25)</t>
  </si>
  <si>
    <t>MSE (=0.45)</t>
  </si>
  <si>
    <t>MSE (=0.85)</t>
  </si>
  <si>
    <t>MSE (= 0.25)</t>
  </si>
  <si>
    <t>MSE (= 0.45)</t>
  </si>
  <si>
    <t>MSE (= 0.85)</t>
  </si>
  <si>
    <t>Adj. Exp. (β=0.15, α=0.75)</t>
  </si>
  <si>
    <t>Adj. Exp. (=0.25, α=0.75)</t>
  </si>
  <si>
    <t>Adj. Exp. (=0.45, α=0.75)</t>
  </si>
  <si>
    <t>Adj. Exp. (=0.85, α=0.75)</t>
  </si>
  <si>
    <t>AVG[(Actual - Predicted)^2]</t>
  </si>
  <si>
    <r>
      <t>AF</t>
    </r>
    <r>
      <rPr>
        <vertAlign val="subscript"/>
        <sz val="11"/>
        <color rgb="FF000000"/>
        <rFont val="Calibri"/>
        <family val="2"/>
        <scheme val="minor"/>
      </rPr>
      <t>t</t>
    </r>
    <r>
      <rPr>
        <sz val="11"/>
        <color rgb="FF000000"/>
        <rFont val="Calibri"/>
        <family val="2"/>
        <scheme val="minor"/>
      </rPr>
      <t xml:space="preserve"> = F</t>
    </r>
    <r>
      <rPr>
        <vertAlign val="subscript"/>
        <sz val="11"/>
        <color rgb="FF000000"/>
        <rFont val="Calibri"/>
        <family val="2"/>
        <scheme val="minor"/>
      </rPr>
      <t>t</t>
    </r>
    <r>
      <rPr>
        <sz val="11"/>
        <color rgb="FF000000"/>
        <rFont val="Calibri"/>
        <family val="2"/>
        <scheme val="minor"/>
      </rPr>
      <t xml:space="preserve"> + T</t>
    </r>
    <r>
      <rPr>
        <vertAlign val="subscript"/>
        <sz val="11"/>
        <color rgb="FF000000"/>
        <rFont val="Calibri"/>
        <family val="2"/>
        <scheme val="minor"/>
      </rPr>
      <t>t</t>
    </r>
    <r>
      <rPr>
        <sz val="11"/>
        <color rgb="FF000000"/>
        <rFont val="Calibri"/>
        <family val="2"/>
        <scheme val="minor"/>
      </rPr>
      <t xml:space="preserve">
Tt = β (Ft- Ft-1) + (1- β) Tt-1</t>
    </r>
  </si>
  <si>
    <r>
      <t>Ft= αFD</t>
    </r>
    <r>
      <rPr>
        <vertAlign val="subscript"/>
        <sz val="11"/>
        <rFont val="Calibri"/>
        <family val="2"/>
        <scheme val="minor"/>
      </rPr>
      <t>t-1</t>
    </r>
    <r>
      <rPr>
        <sz val="11"/>
        <rFont val="Calibri"/>
        <family val="2"/>
        <scheme val="minor"/>
      </rPr>
      <t xml:space="preserve"> + (1- α) F</t>
    </r>
    <r>
      <rPr>
        <vertAlign val="subscript"/>
        <sz val="11"/>
        <rFont val="Calibri"/>
        <family val="2"/>
        <scheme val="minor"/>
      </rPr>
      <t>t-1</t>
    </r>
  </si>
  <si>
    <t>Helicopter Number</t>
  </si>
  <si>
    <t>Labor Hours</t>
  </si>
  <si>
    <t>Slope</t>
  </si>
  <si>
    <t>Intercept</t>
  </si>
  <si>
    <t>Pred</t>
  </si>
  <si>
    <t>Residuals</t>
  </si>
  <si>
    <t>New Car Retail Sales</t>
  </si>
  <si>
    <t>Year</t>
  </si>
  <si>
    <t>Month</t>
  </si>
  <si>
    <t>Units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</si>
  <si>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</si>
  <si>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</si>
  <si>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</si>
  <si>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</si>
  <si>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</si>
  <si>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</si>
  <si>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</si>
  <si>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</si>
  <si>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</si>
  <si>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</si>
  <si>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</si>
  <si>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</si>
  <si>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</si>
  <si>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</si>
  <si>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</si>
  <si>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</si>
  <si>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</si>
  <si>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</si>
  <si>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</si>
  <si>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</si>
  <si>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</si>
  <si>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</si>
  <si>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</si>
  <si>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</si>
  <si>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</si>
  <si>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</si>
  <si>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</si>
  <si>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</si>
  <si>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</si>
  <si>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</si>
  <si>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</si>
  <si>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</si>
  <si>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</si>
  <si>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</si>
  <si>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Regression Model = 43390.33 + 3406.33 Feb + 10802.67 Mar + 7134 Apr + 10693 May + 11866 Jun + 8610.67 Jul + 10155 Aug + 7092.67 Sep + 6689.67 Oct + 3098.67 Nov + 3416.33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</si>
</sst>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\-yyyy"/>
  </numFmts>
  <fonts count="1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Times New Roman"/>
      <family val="1"/>
    </font>
    <font>
      <vertAlign val="subscript"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2" fontId="4" fillId="0" borderId="0" xfId="0" applyNumberFormat="1" applyFon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2" fontId="3" fillId="3" borderId="0" xfId="0" applyNumberFormat="1" applyFont="1" applyFill="1" applyAlignment="1">
      <alignment horizontal="left" vertical="top"/>
    </xf>
    <xf numFmtId="2" fontId="4" fillId="3" borderId="0" xfId="0" applyNumberFormat="1" applyFont="1" applyFill="1" applyAlignment="1">
      <alignment horizontal="left" vertical="top"/>
    </xf>
    <xf numFmtId="2" fontId="4" fillId="4" borderId="0" xfId="0" applyNumberFormat="1" applyFont="1" applyFill="1" applyAlignment="1">
      <alignment horizontal="left" vertical="top"/>
    </xf>
    <xf numFmtId="2" fontId="3" fillId="4" borderId="0" xfId="0" applyNumberFormat="1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165" fontId="0" fillId="0" borderId="0" xfId="0" applyNumberFormat="1" applyFont="1" applyAlignment="1">
      <alignment horizontal="left" vertical="top"/>
    </xf>
    <xf numFmtId="3" fontId="0" fillId="0" borderId="0" xfId="0" applyNumberFormat="1" applyFont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0" fontId="2" fillId="0" borderId="0" xfId="0" applyFont="1" applyFill="1"/>
    <xf numFmtId="0" fontId="0" fillId="0" borderId="0" xfId="0" applyFill="1"/>
    <xf numFmtId="0" fontId="0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5" fillId="5" borderId="0" xfId="0" applyFont="1" applyFill="1" applyAlignment="1">
      <alignment horizontal="left" vertical="top"/>
    </xf>
    <xf numFmtId="0" fontId="2" fillId="5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5129971169711"/>
          <c:y val="0.22427810231385306"/>
          <c:w val="0.79163557575437293"/>
          <c:h val="0.56768985598470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03533031525421"/>
                  <c:y val="-0.294325520184853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rPr>
                      <a:t>y = -119.88x + 1767.7</a:t>
                    </a:r>
                    <a:br>
                      <a:rPr lang="en-US" sz="1100" b="1" baseline="0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rPr>
                    </a:br>
                    <a:r>
                      <a:rPr lang="en-US" sz="1100" b="1" baseline="0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rPr>
                      <a:t>R² = 0.7285</a:t>
                    </a:r>
                    <a:endParaRPr lang="en-US" sz="1100" b="1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'Problem 2'!$B$2:$B$9</c:f>
              <c:numCache>
                <c:formatCode>General</c:formatCode>
                <c:ptCount val="8"/>
                <c:pt idx="0">
                  <c:v>2000</c:v>
                </c:pt>
                <c:pt idx="1">
                  <c:v>1400</c:v>
                </c:pt>
                <c:pt idx="2">
                  <c:v>1238</c:v>
                </c:pt>
                <c:pt idx="3">
                  <c:v>1142</c:v>
                </c:pt>
                <c:pt idx="4">
                  <c:v>1075</c:v>
                </c:pt>
                <c:pt idx="5">
                  <c:v>1029</c:v>
                </c:pt>
                <c:pt idx="6">
                  <c:v>985</c:v>
                </c:pt>
                <c:pt idx="7">
                  <c:v>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A-4A9A-A9D3-9374F6E81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135672"/>
        <c:axId val="578138296"/>
      </c:scatterChart>
      <c:valAx>
        <c:axId val="5781356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Helicopter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38296"/>
        <c:crosses val="autoZero"/>
        <c:crossBetween val="midCat"/>
      </c:valAx>
      <c:valAx>
        <c:axId val="5781382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Labor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3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Residual</a:t>
            </a:r>
            <a:r>
              <a:rPr lang="en-US" b="1" baseline="0">
                <a:solidFill>
                  <a:schemeClr val="bg1"/>
                </a:solidFill>
              </a:rPr>
              <a:t> Plot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2'!$D$1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'Problem 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'Problem 2'!$D$2:$D$9</c:f>
              <c:numCache>
                <c:formatCode>0.0</c:formatCode>
                <c:ptCount val="8"/>
                <c:pt idx="0">
                  <c:v>352.17999999999984</c:v>
                </c:pt>
                <c:pt idx="1">
                  <c:v>-127.94000000000005</c:v>
                </c:pt>
                <c:pt idx="2">
                  <c:v>-170.05999999999995</c:v>
                </c:pt>
                <c:pt idx="3">
                  <c:v>-146.18000000000006</c:v>
                </c:pt>
                <c:pt idx="4">
                  <c:v>-93.300000000000182</c:v>
                </c:pt>
                <c:pt idx="5">
                  <c:v>-19.420000000000073</c:v>
                </c:pt>
                <c:pt idx="6">
                  <c:v>56.459999999999923</c:v>
                </c:pt>
                <c:pt idx="7">
                  <c:v>148.33999999999992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B-4465-89FF-38D2715CA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96080"/>
        <c:axId val="502094440"/>
      </c:scatterChart>
      <c:valAx>
        <c:axId val="5020960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Helicopter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4440"/>
        <c:crosses val="autoZero"/>
        <c:crossBetween val="midCat"/>
      </c:valAx>
      <c:valAx>
        <c:axId val="502094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New Car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strRef>
              <c:f>'Problem 3'!$B$3:$B$38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'Problem 3'!$C$3:$C$38</c:f>
              <c:numCache>
                <c:formatCode>#,##0</c:formatCode>
                <c:ptCount val="36"/>
                <c:pt idx="0">
                  <c:v>39810</c:v>
                </c:pt>
                <c:pt idx="1">
                  <c:v>40081</c:v>
                </c:pt>
                <c:pt idx="2">
                  <c:v>47440</c:v>
                </c:pt>
                <c:pt idx="3">
                  <c:v>47297</c:v>
                </c:pt>
                <c:pt idx="4">
                  <c:v>49211</c:v>
                </c:pt>
                <c:pt idx="5">
                  <c:v>51479</c:v>
                </c:pt>
                <c:pt idx="6">
                  <c:v>46466</c:v>
                </c:pt>
                <c:pt idx="7">
                  <c:v>45208</c:v>
                </c:pt>
                <c:pt idx="8">
                  <c:v>44800</c:v>
                </c:pt>
                <c:pt idx="9">
                  <c:v>46989</c:v>
                </c:pt>
                <c:pt idx="10">
                  <c:v>42161</c:v>
                </c:pt>
                <c:pt idx="11">
                  <c:v>44186</c:v>
                </c:pt>
                <c:pt idx="12">
                  <c:v>42227</c:v>
                </c:pt>
                <c:pt idx="13">
                  <c:v>45422</c:v>
                </c:pt>
                <c:pt idx="14">
                  <c:v>54075</c:v>
                </c:pt>
                <c:pt idx="15">
                  <c:v>50926</c:v>
                </c:pt>
                <c:pt idx="16">
                  <c:v>53572</c:v>
                </c:pt>
                <c:pt idx="17">
                  <c:v>54920</c:v>
                </c:pt>
                <c:pt idx="18">
                  <c:v>54449</c:v>
                </c:pt>
                <c:pt idx="19">
                  <c:v>56079</c:v>
                </c:pt>
                <c:pt idx="20">
                  <c:v>52177</c:v>
                </c:pt>
                <c:pt idx="21">
                  <c:v>50087</c:v>
                </c:pt>
                <c:pt idx="22">
                  <c:v>48513</c:v>
                </c:pt>
                <c:pt idx="23">
                  <c:v>49278</c:v>
                </c:pt>
                <c:pt idx="24">
                  <c:v>48134</c:v>
                </c:pt>
                <c:pt idx="25">
                  <c:v>54887</c:v>
                </c:pt>
                <c:pt idx="26">
                  <c:v>61064</c:v>
                </c:pt>
                <c:pt idx="27">
                  <c:v>53350</c:v>
                </c:pt>
                <c:pt idx="28">
                  <c:v>59467</c:v>
                </c:pt>
                <c:pt idx="29">
                  <c:v>59370</c:v>
                </c:pt>
                <c:pt idx="30">
                  <c:v>55088</c:v>
                </c:pt>
                <c:pt idx="31">
                  <c:v>59349</c:v>
                </c:pt>
                <c:pt idx="32">
                  <c:v>54472</c:v>
                </c:pt>
                <c:pt idx="33">
                  <c:v>53164</c:v>
                </c:pt>
                <c:pt idx="34">
                  <c:v>48793</c:v>
                </c:pt>
                <c:pt idx="35">
                  <c:v>46956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3-4E32-BD6A-AACF4965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480360"/>
        <c:axId val="581479704"/>
      </c:lineChart>
      <c:catAx>
        <c:axId val="58148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79704"/>
        <c:crosses val="autoZero"/>
        <c:auto val="1"/>
        <c:lblAlgn val="ctr"/>
        <c:lblOffset val="100"/>
        <c:noMultiLvlLbl val="0"/>
      </c:catAx>
      <c:valAx>
        <c:axId val="581479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8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4761</xdr:rowOff>
    </xdr:from>
    <xdr:to>
      <xdr:col>6</xdr:col>
      <xdr:colOff>590550</xdr:colOff>
      <xdr:row>22</xdr:row>
      <xdr:rowOff>4761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2A6C5-C7DB-4E3C-85EE-30ED6BB93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128587</xdr:colOff>
      <xdr:row>10</xdr:row>
      <xdr:rowOff>4762</xdr:rowOff>
    </xdr:from>
    <xdr:to>
      <xdr:col>14</xdr:col>
      <xdr:colOff>433387</xdr:colOff>
      <xdr:row>22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7B9EA-68ED-48C0-9F38-0ECFEF2A4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180975</xdr:rowOff>
    </xdr:from>
    <xdr:to>
      <xdr:col>17</xdr:col>
      <xdr:colOff>9525</xdr:colOff>
      <xdr:row>53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23698-6D4D-473E-9561-016E709D8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B503-C171-4ABF-9E79-5AC0DDE2EE10}">
  <sheetPr>
    <tabColor theme="7"/>
  </sheetPr>
  <dimension ref="A1:Z127"/>
  <sheetViews>
    <sheetView tabSelected="1" workbookViewId="0">
      <selection activeCell="W3" sqref="W3"/>
    </sheetView>
  </sheetViews>
  <sheetFormatPr defaultRowHeight="15" x14ac:dyDescent="0.25"/>
  <cols>
    <col min="1" max="1" width="6.85546875" style="9" bestFit="1" customWidth="1"/>
    <col min="2" max="2" width="8.42578125" style="9" bestFit="1" customWidth="1"/>
    <col min="3" max="3" width="11" style="9" bestFit="1" customWidth="1"/>
    <col min="4" max="4" width="8" style="9" bestFit="1" customWidth="1"/>
    <col min="5" max="5" width="9.140625" style="9"/>
    <col min="6" max="6" width="9.140625" style="9" bestFit="1" customWidth="1"/>
    <col min="7" max="9" width="8.5703125" style="9" bestFit="1" customWidth="1"/>
    <col min="10" max="13" width="12.42578125" style="9" bestFit="1" customWidth="1"/>
    <col min="14" max="14" width="34.42578125" style="9" customWidth="1"/>
    <col min="15" max="18" width="8.5703125" style="9" bestFit="1" customWidth="1"/>
    <col min="19" max="19" width="26" style="9" bestFit="1" customWidth="1"/>
    <col min="20" max="22" width="24.5703125" style="9" bestFit="1" customWidth="1"/>
    <col min="23" max="26" width="12.42578125" style="9" bestFit="1" customWidth="1"/>
    <col min="27" max="16384" width="9.140625" style="9"/>
  </cols>
  <sheetData>
    <row r="1" spans="1:26" ht="15.75" x14ac:dyDescent="0.25">
      <c r="A1" s="11" t="s">
        <v>1</v>
      </c>
      <c r="B1" s="11" t="s">
        <v>2</v>
      </c>
      <c r="C1" s="11" t="s">
        <v>3</v>
      </c>
      <c r="D1" s="11" t="s">
        <v>4</v>
      </c>
      <c r="E1" s="14"/>
      <c r="F1" s="11" t="s">
        <v>5</v>
      </c>
      <c r="G1" s="11" t="s">
        <v>6</v>
      </c>
      <c r="H1" s="11" t="s">
        <v>7</v>
      </c>
      <c r="I1" s="11" t="s">
        <v>8</v>
      </c>
      <c r="J1" s="11" t="s">
        <v>12</v>
      </c>
      <c r="K1" s="11" t="s">
        <v>13</v>
      </c>
      <c r="L1" s="11" t="s">
        <v>14</v>
      </c>
      <c r="M1" s="11" t="s">
        <v>15</v>
      </c>
      <c r="N1" s="8" t="s">
        <v>9</v>
      </c>
      <c r="O1" s="11" t="s">
        <v>20</v>
      </c>
      <c r="P1" s="11" t="s">
        <v>21</v>
      </c>
      <c r="Q1" s="11" t="s">
        <v>22</v>
      </c>
      <c r="R1" s="11" t="s">
        <v>23</v>
      </c>
      <c r="S1" s="11" t="s">
        <v>30</v>
      </c>
      <c r="T1" s="11" t="s">
        <v>31</v>
      </c>
      <c r="U1" s="11" t="s">
        <v>32</v>
      </c>
      <c r="V1" s="11" t="s">
        <v>33</v>
      </c>
      <c r="W1" s="11" t="s">
        <v>12</v>
      </c>
      <c r="X1" s="11" t="s">
        <v>24</v>
      </c>
      <c r="Y1" s="11" t="s">
        <v>25</v>
      </c>
      <c r="Z1" s="11" t="s">
        <v>26</v>
      </c>
    </row>
    <row r="2" spans="1:26" ht="18" x14ac:dyDescent="0.25">
      <c r="A2" s="9">
        <v>1</v>
      </c>
      <c r="B2" s="10">
        <v>43024</v>
      </c>
      <c r="C2" s="9">
        <v>143.75</v>
      </c>
      <c r="D2" s="9">
        <v>2001900</v>
      </c>
      <c r="F2" s="12">
        <f>C2</f>
        <v>143.75</v>
      </c>
      <c r="G2" s="9">
        <f>C2</f>
        <v>143.75</v>
      </c>
      <c r="H2" s="9">
        <f>C2</f>
        <v>143.75</v>
      </c>
      <c r="I2" s="9">
        <f>C2</f>
        <v>143.75</v>
      </c>
      <c r="J2" s="12">
        <f>(C2-F2)^2</f>
        <v>0</v>
      </c>
      <c r="K2" s="12">
        <f>(C2-G2)^2</f>
        <v>0</v>
      </c>
      <c r="L2" s="12">
        <f>(C2-H2)^2</f>
        <v>0</v>
      </c>
      <c r="M2" s="12">
        <f>(C2-I2)^2</f>
        <v>0</v>
      </c>
      <c r="N2" s="9" t="s">
        <v>36</v>
      </c>
      <c r="O2" s="9">
        <v>0</v>
      </c>
      <c r="P2" s="9">
        <v>0</v>
      </c>
      <c r="Q2" s="9">
        <v>0</v>
      </c>
      <c r="R2" s="9">
        <v>0</v>
      </c>
      <c r="S2" s="12">
        <f>I2+O2</f>
        <v>143.75</v>
      </c>
      <c r="T2" s="12">
        <f>I2+P2</f>
        <v>143.75</v>
      </c>
      <c r="U2" s="12">
        <f>I2+Q2</f>
        <v>143.75</v>
      </c>
      <c r="V2" s="12">
        <f>I2+R2</f>
        <v>143.75</v>
      </c>
      <c r="W2" s="12">
        <f>(C2-S2)^2</f>
        <v>0</v>
      </c>
      <c r="X2" s="12">
        <f>(C2-T2)^2</f>
        <v>0</v>
      </c>
      <c r="Y2" s="12">
        <f>(C2-U2)^2</f>
        <v>0</v>
      </c>
      <c r="Z2" s="12">
        <f>(C2-V2)^2</f>
        <v>0</v>
      </c>
    </row>
    <row r="3" spans="1:26" x14ac:dyDescent="0.25">
      <c r="A3" s="9">
        <v>2</v>
      </c>
      <c r="B3" s="10">
        <v>43025</v>
      </c>
      <c r="C3" s="9">
        <v>143.429993</v>
      </c>
      <c r="D3" s="9">
        <v>2435600</v>
      </c>
      <c r="F3" s="12">
        <f>0.15*C2 + (1-0.15)*F2</f>
        <v>143.75</v>
      </c>
      <c r="G3" s="12">
        <f>0.35*C2 + (1-0.35)*G2</f>
        <v>143.75</v>
      </c>
      <c r="H3" s="12">
        <f>0.55*C2 + (1-0.55)*H2</f>
        <v>143.75</v>
      </c>
      <c r="I3" s="12">
        <f>0.75*C2 + (1-0.75)*I2</f>
        <v>143.75</v>
      </c>
      <c r="J3" s="12">
        <f t="shared" ref="J3:J66" si="0">(C3-F3)^2</f>
        <v>0.10240448004900252</v>
      </c>
      <c r="K3" s="12">
        <f t="shared" ref="K3:K66" si="1">(C3-G3)^2</f>
        <v>0.10240448004900252</v>
      </c>
      <c r="L3" s="12">
        <f t="shared" ref="L3:L66" si="2">(C3-H3)^2</f>
        <v>0.10240448004900252</v>
      </c>
      <c r="M3" s="12">
        <f t="shared" ref="M3:M66" si="3">(C3-I3)^2</f>
        <v>0.10240448004900252</v>
      </c>
      <c r="O3" s="12">
        <f>0.15 * (I3-I2) + (1-0.15) * O2</f>
        <v>0</v>
      </c>
      <c r="P3" s="12">
        <f>0.25 * (I3-I2) + (1-0.25) * P2</f>
        <v>0</v>
      </c>
      <c r="Q3" s="12">
        <f>0.45 * (I3-I2) + (1-0.45) * Q2</f>
        <v>0</v>
      </c>
      <c r="R3" s="12">
        <f>0.85 * (I3-I2) + (1-0.85) * R2</f>
        <v>0</v>
      </c>
      <c r="S3" s="12">
        <f>I3+O3</f>
        <v>143.75</v>
      </c>
      <c r="T3" s="12">
        <f t="shared" ref="T3:T66" si="4">I3+P3</f>
        <v>143.75</v>
      </c>
      <c r="U3" s="12">
        <f t="shared" ref="U3:U66" si="5">I3+Q3</f>
        <v>143.75</v>
      </c>
      <c r="V3" s="12">
        <f t="shared" ref="V3:V66" si="6">I3+R3</f>
        <v>143.75</v>
      </c>
      <c r="W3" s="12">
        <f t="shared" ref="W3:W66" si="7">(C3-S3)^2</f>
        <v>0.10240448004900252</v>
      </c>
      <c r="X3" s="12">
        <f t="shared" ref="X3:X66" si="8">(C3-T3)^2</f>
        <v>0.10240448004900252</v>
      </c>
      <c r="Y3" s="12">
        <f t="shared" ref="Y3:Y66" si="9">(C3-U3)^2</f>
        <v>0.10240448004900252</v>
      </c>
      <c r="Z3" s="12">
        <f t="shared" ref="Z3:Z66" si="10">(C3-V3)^2</f>
        <v>0.10240448004900252</v>
      </c>
    </row>
    <row r="4" spans="1:26" x14ac:dyDescent="0.25">
      <c r="A4" s="9">
        <v>3</v>
      </c>
      <c r="B4" s="10">
        <v>43026</v>
      </c>
      <c r="C4" s="9">
        <v>143.44000199999999</v>
      </c>
      <c r="D4" s="9">
        <v>1734100</v>
      </c>
      <c r="F4" s="12">
        <f>0.15*C3 + (1-0.15)*F3</f>
        <v>143.70199894999999</v>
      </c>
      <c r="G4" s="12">
        <f t="shared" ref="G4:G67" si="11">0.35*C3 + (1-0.35)*G3</f>
        <v>143.63799754999999</v>
      </c>
      <c r="H4" s="12">
        <f t="shared" ref="H4:H67" si="12">0.55*C3 + (1-0.55)*H3</f>
        <v>143.57399615</v>
      </c>
      <c r="I4" s="12">
        <f t="shared" ref="I4:I67" si="13">0.75*C3 + (1-0.75)*I3</f>
        <v>143.50999475</v>
      </c>
      <c r="J4" s="12">
        <f t="shared" si="0"/>
        <v>6.8642401809300813E-2</v>
      </c>
      <c r="K4" s="12">
        <f t="shared" si="1"/>
        <v>3.9202237819803171E-2</v>
      </c>
      <c r="L4" s="12">
        <f t="shared" si="2"/>
        <v>1.7954432234224264E-2</v>
      </c>
      <c r="M4" s="12">
        <f t="shared" si="3"/>
        <v>4.8989850525641074E-3</v>
      </c>
      <c r="N4" s="8" t="s">
        <v>10</v>
      </c>
      <c r="O4" s="12">
        <f t="shared" ref="O4:O67" si="14">0.15 * (I4-I3) + (1-0.15) * O3</f>
        <v>-3.6000787499999375E-2</v>
      </c>
      <c r="P4" s="12">
        <f t="shared" ref="P4:P67" si="15">0.25 * (I4-I3) + (1-0.25) * P3</f>
        <v>-6.000131249999896E-2</v>
      </c>
      <c r="Q4" s="12">
        <f t="shared" ref="Q4:Q67" si="16">0.45 * (I4-I3) + (1-0.45) * Q3</f>
        <v>-0.10800236249999813</v>
      </c>
      <c r="R4" s="12">
        <f t="shared" ref="R4:R67" si="17">0.85 * (I4-I3) + (1-0.85) * R3</f>
        <v>-0.20400446249999646</v>
      </c>
      <c r="S4" s="12">
        <f t="shared" ref="S4:S66" si="18">I4+O4</f>
        <v>143.4739939625</v>
      </c>
      <c r="T4" s="12">
        <f t="shared" si="4"/>
        <v>143.44999343750001</v>
      </c>
      <c r="U4" s="12">
        <f t="shared" si="5"/>
        <v>143.4019923875</v>
      </c>
      <c r="V4" s="12">
        <f t="shared" si="6"/>
        <v>143.30599028750001</v>
      </c>
      <c r="W4" s="12">
        <f t="shared" si="7"/>
        <v>1.1554535146021327E-3</v>
      </c>
      <c r="X4" s="12">
        <f t="shared" si="8"/>
        <v>9.9828823316798493E-5</v>
      </c>
      <c r="Y4" s="12">
        <f t="shared" si="9"/>
        <v>1.444730642399465E-3</v>
      </c>
      <c r="Z4" s="12">
        <f t="shared" si="10"/>
        <v>1.795913908717825E-2</v>
      </c>
    </row>
    <row r="5" spans="1:26" ht="18" x14ac:dyDescent="0.25">
      <c r="A5" s="9">
        <v>4</v>
      </c>
      <c r="B5" s="10">
        <v>43027</v>
      </c>
      <c r="C5" s="9">
        <v>143.61999499999999</v>
      </c>
      <c r="D5" s="9">
        <v>2623100</v>
      </c>
      <c r="F5" s="12">
        <f t="shared" ref="F5:F67" si="19">0.15*C4 + (1-0.15)*F4</f>
        <v>143.66269940749999</v>
      </c>
      <c r="G5" s="12">
        <f t="shared" si="11"/>
        <v>143.56869910749998</v>
      </c>
      <c r="H5" s="12">
        <f t="shared" si="12"/>
        <v>143.50029936749999</v>
      </c>
      <c r="I5" s="12">
        <f t="shared" si="13"/>
        <v>143.45750018749999</v>
      </c>
      <c r="J5" s="12">
        <f t="shared" si="0"/>
        <v>1.8236664199257943E-3</v>
      </c>
      <c r="K5" s="12">
        <f t="shared" si="1"/>
        <v>2.631268587372353E-3</v>
      </c>
      <c r="L5" s="12">
        <f t="shared" si="2"/>
        <v>1.4327044439574428E-2</v>
      </c>
      <c r="M5" s="12">
        <f t="shared" si="3"/>
        <v>2.6404564089410255E-2</v>
      </c>
      <c r="N5" s="9" t="s">
        <v>35</v>
      </c>
      <c r="O5" s="12">
        <f t="shared" si="14"/>
        <v>-3.8474853750001821E-2</v>
      </c>
      <c r="P5" s="12">
        <f t="shared" si="15"/>
        <v>-5.8124625000003149E-2</v>
      </c>
      <c r="Q5" s="12">
        <f t="shared" si="16"/>
        <v>-8.3023852500006046E-2</v>
      </c>
      <c r="R5" s="12">
        <f t="shared" si="17"/>
        <v>-7.5221047500012822E-2</v>
      </c>
      <c r="S5" s="12">
        <f t="shared" si="18"/>
        <v>143.41902533375</v>
      </c>
      <c r="T5" s="12">
        <f t="shared" si="4"/>
        <v>143.39937556249998</v>
      </c>
      <c r="U5" s="12">
        <f t="shared" si="5"/>
        <v>143.37447633499997</v>
      </c>
      <c r="V5" s="12">
        <f t="shared" si="6"/>
        <v>143.38227913999998</v>
      </c>
      <c r="W5" s="12">
        <f t="shared" si="7"/>
        <v>4.0388806752632019E-2</v>
      </c>
      <c r="X5" s="12">
        <f t="shared" si="8"/>
        <v>4.8672936202818713E-2</v>
      </c>
      <c r="Y5" s="12">
        <f t="shared" si="9"/>
        <v>6.0279414863392076E-2</v>
      </c>
      <c r="Z5" s="12">
        <f t="shared" si="10"/>
        <v>5.6508830095543715E-2</v>
      </c>
    </row>
    <row r="6" spans="1:26" x14ac:dyDescent="0.25">
      <c r="A6" s="9">
        <v>5</v>
      </c>
      <c r="B6" s="10">
        <v>43028</v>
      </c>
      <c r="C6" s="9">
        <v>145.35000600000001</v>
      </c>
      <c r="D6" s="9">
        <v>3369500</v>
      </c>
      <c r="F6" s="12">
        <f t="shared" si="19"/>
        <v>143.65629374637498</v>
      </c>
      <c r="G6" s="12">
        <f t="shared" si="11"/>
        <v>143.58665266987498</v>
      </c>
      <c r="H6" s="12">
        <f t="shared" si="12"/>
        <v>143.56613196537501</v>
      </c>
      <c r="I6" s="12">
        <f t="shared" si="13"/>
        <v>143.57937129687497</v>
      </c>
      <c r="J6" s="12">
        <f t="shared" si="0"/>
        <v>2.868661198079554</v>
      </c>
      <c r="K6" s="12">
        <f t="shared" si="1"/>
        <v>3.1094149668630267</v>
      </c>
      <c r="L6" s="12">
        <f t="shared" si="2"/>
        <v>3.182206571409278</v>
      </c>
      <c r="M6" s="12">
        <f t="shared" si="3"/>
        <v>3.1351472519106993</v>
      </c>
      <c r="N6" s="19"/>
      <c r="O6" s="12">
        <f t="shared" si="14"/>
        <v>-1.4422959281254713E-2</v>
      </c>
      <c r="P6" s="12">
        <f t="shared" si="15"/>
        <v>-1.3125691406257634E-2</v>
      </c>
      <c r="Q6" s="12">
        <f t="shared" si="16"/>
        <v>9.1788803437371849E-3</v>
      </c>
      <c r="R6" s="12">
        <f t="shared" si="17"/>
        <v>9.2307285843730144E-2</v>
      </c>
      <c r="S6" s="12">
        <f t="shared" si="18"/>
        <v>143.56494833759371</v>
      </c>
      <c r="T6" s="12">
        <f t="shared" si="4"/>
        <v>143.56624560546871</v>
      </c>
      <c r="U6" s="12">
        <f t="shared" si="5"/>
        <v>143.58855017721871</v>
      </c>
      <c r="V6" s="12">
        <f t="shared" si="6"/>
        <v>143.6716785827187</v>
      </c>
      <c r="W6" s="12">
        <f t="shared" si="7"/>
        <v>3.1864308581154526</v>
      </c>
      <c r="X6" s="12">
        <f t="shared" si="8"/>
        <v>3.181801145098456</v>
      </c>
      <c r="Y6" s="12">
        <f t="shared" si="9"/>
        <v>3.1027266156101487</v>
      </c>
      <c r="Z6" s="12">
        <f t="shared" si="10"/>
        <v>2.8167829195981504</v>
      </c>
    </row>
    <row r="7" spans="1:26" x14ac:dyDescent="0.25">
      <c r="A7" s="9">
        <v>6</v>
      </c>
      <c r="B7" s="10">
        <v>43031</v>
      </c>
      <c r="C7" s="9">
        <v>145.91999799999999</v>
      </c>
      <c r="D7" s="9">
        <v>2892200</v>
      </c>
      <c r="F7" s="12">
        <f t="shared" si="19"/>
        <v>143.91035058441875</v>
      </c>
      <c r="G7" s="12">
        <f t="shared" si="11"/>
        <v>144.20382633541874</v>
      </c>
      <c r="H7" s="12">
        <f t="shared" si="12"/>
        <v>144.54726268441874</v>
      </c>
      <c r="I7" s="12">
        <f t="shared" si="13"/>
        <v>144.90734732421873</v>
      </c>
      <c r="J7" s="12">
        <f t="shared" si="0"/>
        <v>4.0386827349523635</v>
      </c>
      <c r="K7" s="12">
        <f t="shared" si="1"/>
        <v>2.9452451823115897</v>
      </c>
      <c r="L7" s="12">
        <f t="shared" si="2"/>
        <v>1.8844022466439603</v>
      </c>
      <c r="M7" s="12">
        <f t="shared" si="3"/>
        <v>1.025461391160241</v>
      </c>
      <c r="N7" s="20" t="s">
        <v>11</v>
      </c>
      <c r="O7" s="12">
        <f t="shared" si="14"/>
        <v>0.18693688871249839</v>
      </c>
      <c r="P7" s="12">
        <f t="shared" si="15"/>
        <v>0.32214973828124827</v>
      </c>
      <c r="Q7" s="12">
        <f t="shared" si="16"/>
        <v>0.60263759649375015</v>
      </c>
      <c r="R7" s="12">
        <f t="shared" si="17"/>
        <v>1.1426257161187605</v>
      </c>
      <c r="S7" s="12">
        <f t="shared" si="18"/>
        <v>145.09428421293123</v>
      </c>
      <c r="T7" s="12">
        <f t="shared" si="4"/>
        <v>145.22949706249997</v>
      </c>
      <c r="U7" s="12">
        <f t="shared" si="5"/>
        <v>145.5099849207125</v>
      </c>
      <c r="V7" s="12">
        <f t="shared" si="6"/>
        <v>146.04997304033751</v>
      </c>
      <c r="W7" s="12">
        <f t="shared" si="7"/>
        <v>0.68180325815544063</v>
      </c>
      <c r="X7" s="12">
        <f t="shared" si="8"/>
        <v>0.47679154468840523</v>
      </c>
      <c r="Y7" s="12">
        <f t="shared" si="9"/>
        <v>0.16811072518681364</v>
      </c>
      <c r="Z7" s="12">
        <f t="shared" si="10"/>
        <v>1.6893511110738089E-2</v>
      </c>
    </row>
    <row r="8" spans="1:26" x14ac:dyDescent="0.25">
      <c r="A8" s="9">
        <v>7</v>
      </c>
      <c r="B8" s="10">
        <v>43032</v>
      </c>
      <c r="C8" s="9">
        <v>146.11999499999999</v>
      </c>
      <c r="D8" s="9">
        <v>3319200</v>
      </c>
      <c r="F8" s="12">
        <f t="shared" si="19"/>
        <v>144.21179769675592</v>
      </c>
      <c r="G8" s="12">
        <f t="shared" si="11"/>
        <v>144.80448641802218</v>
      </c>
      <c r="H8" s="12">
        <f t="shared" si="12"/>
        <v>145.30226710798843</v>
      </c>
      <c r="I8" s="12">
        <f t="shared" si="13"/>
        <v>145.6668353310547</v>
      </c>
      <c r="J8" s="12">
        <f t="shared" si="0"/>
        <v>3.6412169481079251</v>
      </c>
      <c r="K8" s="12">
        <f t="shared" si="1"/>
        <v>1.7305628292572668</v>
      </c>
      <c r="L8" s="12">
        <f t="shared" si="2"/>
        <v>0.66867890537367147</v>
      </c>
      <c r="M8" s="12">
        <f t="shared" si="3"/>
        <v>0.20535368555860456</v>
      </c>
      <c r="N8" s="7" t="s">
        <v>34</v>
      </c>
      <c r="O8" s="12">
        <f t="shared" si="14"/>
        <v>0.27281955643101852</v>
      </c>
      <c r="P8" s="12">
        <f t="shared" si="15"/>
        <v>0.43148430541992766</v>
      </c>
      <c r="Q8" s="12">
        <f t="shared" si="16"/>
        <v>0.67322028114774723</v>
      </c>
      <c r="R8" s="12">
        <f t="shared" si="17"/>
        <v>0.81695866322838495</v>
      </c>
      <c r="S8" s="12">
        <f t="shared" si="18"/>
        <v>145.93965488748572</v>
      </c>
      <c r="T8" s="12">
        <f t="shared" si="4"/>
        <v>146.09831963647463</v>
      </c>
      <c r="U8" s="12">
        <f t="shared" si="5"/>
        <v>146.34005561220243</v>
      </c>
      <c r="V8" s="12">
        <f t="shared" si="6"/>
        <v>146.48379399428308</v>
      </c>
      <c r="W8" s="12">
        <f t="shared" si="7"/>
        <v>3.2522556181660549E-2</v>
      </c>
      <c r="X8" s="12">
        <f t="shared" si="8"/>
        <v>4.698213839565516E-4</v>
      </c>
      <c r="Y8" s="12">
        <f t="shared" si="9"/>
        <v>4.8426673042915029E-2</v>
      </c>
      <c r="Z8" s="12">
        <f t="shared" si="10"/>
        <v>0.13234970824138559</v>
      </c>
    </row>
    <row r="9" spans="1:26" x14ac:dyDescent="0.25">
      <c r="A9" s="9">
        <v>8</v>
      </c>
      <c r="B9" s="10">
        <v>43033</v>
      </c>
      <c r="C9" s="9">
        <v>145.990005</v>
      </c>
      <c r="D9" s="9">
        <v>2780400</v>
      </c>
      <c r="F9" s="12">
        <f t="shared" si="19"/>
        <v>144.49802729224254</v>
      </c>
      <c r="G9" s="12">
        <f t="shared" si="11"/>
        <v>145.26491442171442</v>
      </c>
      <c r="H9" s="12">
        <f t="shared" si="12"/>
        <v>145.75201744859481</v>
      </c>
      <c r="I9" s="12">
        <f t="shared" si="13"/>
        <v>146.00670508276366</v>
      </c>
      <c r="J9" s="12">
        <f t="shared" si="0"/>
        <v>2.2259974804451943</v>
      </c>
      <c r="K9" s="12">
        <f t="shared" si="1"/>
        <v>0.52575634671850791</v>
      </c>
      <c r="L9" s="12">
        <f t="shared" si="2"/>
        <v>5.6638074623834737E-2</v>
      </c>
      <c r="M9" s="12">
        <f t="shared" si="3"/>
        <v>2.7889276431318564E-4</v>
      </c>
      <c r="N9" s="21"/>
      <c r="O9" s="12">
        <f t="shared" si="14"/>
        <v>0.28287708572270975</v>
      </c>
      <c r="P9" s="12">
        <f t="shared" si="15"/>
        <v>0.40858066699218576</v>
      </c>
      <c r="Q9" s="12">
        <f t="shared" si="16"/>
        <v>0.52321254290029318</v>
      </c>
      <c r="R9" s="12">
        <f t="shared" si="17"/>
        <v>0.41143308843687387</v>
      </c>
      <c r="S9" s="12">
        <f t="shared" si="18"/>
        <v>146.28958216848636</v>
      </c>
      <c r="T9" s="12">
        <f t="shared" si="4"/>
        <v>146.41528574975584</v>
      </c>
      <c r="U9" s="12">
        <f t="shared" si="5"/>
        <v>146.52991762566396</v>
      </c>
      <c r="V9" s="12">
        <f t="shared" si="6"/>
        <v>146.41813817120052</v>
      </c>
      <c r="W9" s="12">
        <f t="shared" si="7"/>
        <v>8.9746479878308222E-2</v>
      </c>
      <c r="X9" s="12">
        <f t="shared" si="8"/>
        <v>0.18086371611289126</v>
      </c>
      <c r="Y9" s="12">
        <f t="shared" si="9"/>
        <v>0.29150564335135037</v>
      </c>
      <c r="Z9" s="12">
        <f t="shared" si="10"/>
        <v>0.18329801228222087</v>
      </c>
    </row>
    <row r="10" spans="1:26" x14ac:dyDescent="0.25">
      <c r="A10" s="9">
        <v>9</v>
      </c>
      <c r="B10" s="10">
        <v>43034</v>
      </c>
      <c r="C10" s="9">
        <v>145.83999600000001</v>
      </c>
      <c r="D10" s="9">
        <v>2146700</v>
      </c>
      <c r="F10" s="12">
        <f t="shared" si="19"/>
        <v>144.72182394840615</v>
      </c>
      <c r="G10" s="12">
        <f t="shared" si="11"/>
        <v>145.51869612411437</v>
      </c>
      <c r="H10" s="12">
        <f t="shared" si="12"/>
        <v>145.88291060186765</v>
      </c>
      <c r="I10" s="12">
        <f t="shared" si="13"/>
        <v>145.99418002069092</v>
      </c>
      <c r="J10" s="12">
        <f t="shared" si="0"/>
        <v>1.2503087369656205</v>
      </c>
      <c r="K10" s="12">
        <f t="shared" si="1"/>
        <v>0.10323361024412954</v>
      </c>
      <c r="L10" s="12">
        <f t="shared" si="2"/>
        <v>1.8416630534577325E-3</v>
      </c>
      <c r="M10" s="12">
        <f t="shared" si="3"/>
        <v>2.3772712236413654E-2</v>
      </c>
      <c r="O10" s="12">
        <f t="shared" si="14"/>
        <v>0.23856676355339229</v>
      </c>
      <c r="P10" s="12">
        <f t="shared" si="15"/>
        <v>0.30330423472595436</v>
      </c>
      <c r="Q10" s="12">
        <f t="shared" si="16"/>
        <v>0.28213062066242828</v>
      </c>
      <c r="R10" s="12">
        <f t="shared" si="17"/>
        <v>5.1068660503702124E-2</v>
      </c>
      <c r="S10" s="12">
        <f t="shared" si="18"/>
        <v>146.23274678424431</v>
      </c>
      <c r="T10" s="12">
        <f t="shared" si="4"/>
        <v>146.29748425541686</v>
      </c>
      <c r="U10" s="12">
        <f t="shared" si="5"/>
        <v>146.27631064135335</v>
      </c>
      <c r="V10" s="12">
        <f t="shared" si="6"/>
        <v>146.04524868119461</v>
      </c>
      <c r="W10" s="12">
        <f t="shared" si="7"/>
        <v>0.15425317852451206</v>
      </c>
      <c r="X10" s="12">
        <f t="shared" si="8"/>
        <v>0.20929550384435136</v>
      </c>
      <c r="Y10" s="12">
        <f t="shared" si="9"/>
        <v>0.19037046625928875</v>
      </c>
      <c r="Z10" s="12">
        <f t="shared" si="10"/>
        <v>4.2128663137569571E-2</v>
      </c>
    </row>
    <row r="11" spans="1:26" x14ac:dyDescent="0.25">
      <c r="A11" s="9">
        <v>10</v>
      </c>
      <c r="B11" s="10">
        <v>43035</v>
      </c>
      <c r="C11" s="9">
        <v>146.199997</v>
      </c>
      <c r="D11" s="9">
        <v>1869500</v>
      </c>
      <c r="F11" s="12">
        <f t="shared" si="19"/>
        <v>144.88954975614524</v>
      </c>
      <c r="G11" s="12">
        <f t="shared" si="11"/>
        <v>145.63115108067436</v>
      </c>
      <c r="H11" s="12">
        <f t="shared" si="12"/>
        <v>145.85930757084046</v>
      </c>
      <c r="I11" s="12">
        <f t="shared" si="13"/>
        <v>145.87854200517273</v>
      </c>
      <c r="J11" s="12">
        <f t="shared" si="0"/>
        <v>1.7172719789265189</v>
      </c>
      <c r="K11" s="12">
        <f t="shared" si="1"/>
        <v>0.32358567993343162</v>
      </c>
      <c r="L11" s="12">
        <f t="shared" si="2"/>
        <v>0.11606928714105272</v>
      </c>
      <c r="M11" s="12">
        <f t="shared" si="3"/>
        <v>0.10333331369939591</v>
      </c>
      <c r="O11" s="12">
        <f t="shared" si="14"/>
        <v>0.18543604669265548</v>
      </c>
      <c r="P11" s="12">
        <f t="shared" si="15"/>
        <v>0.19856867216491916</v>
      </c>
      <c r="Q11" s="12">
        <f t="shared" si="16"/>
        <v>0.10313473438115167</v>
      </c>
      <c r="R11" s="12">
        <f t="shared" si="17"/>
        <v>-9.0632014114903139E-2</v>
      </c>
      <c r="S11" s="12">
        <f t="shared" si="18"/>
        <v>146.06397805186538</v>
      </c>
      <c r="T11" s="12">
        <f t="shared" si="4"/>
        <v>146.07711067733766</v>
      </c>
      <c r="U11" s="12">
        <f t="shared" si="5"/>
        <v>145.98167673955388</v>
      </c>
      <c r="V11" s="12">
        <f t="shared" si="6"/>
        <v>145.78790999105783</v>
      </c>
      <c r="W11" s="12">
        <f t="shared" si="7"/>
        <v>1.8501154251648357E-2</v>
      </c>
      <c r="X11" s="12">
        <f t="shared" si="8"/>
        <v>1.5101048297472467E-2</v>
      </c>
      <c r="Y11" s="12">
        <f t="shared" si="9"/>
        <v>4.76637361212617E-2</v>
      </c>
      <c r="Z11" s="12">
        <f t="shared" si="10"/>
        <v>0.16981570293890061</v>
      </c>
    </row>
    <row r="12" spans="1:26" x14ac:dyDescent="0.25">
      <c r="A12" s="9">
        <v>11</v>
      </c>
      <c r="B12" s="10">
        <v>43038</v>
      </c>
      <c r="C12" s="9">
        <v>144.63999899999999</v>
      </c>
      <c r="D12" s="9">
        <v>1805600</v>
      </c>
      <c r="F12" s="12">
        <f t="shared" si="19"/>
        <v>145.08611684272344</v>
      </c>
      <c r="G12" s="12">
        <f t="shared" si="11"/>
        <v>145.83024715243835</v>
      </c>
      <c r="H12" s="12">
        <f t="shared" si="12"/>
        <v>146.04668675687822</v>
      </c>
      <c r="I12" s="12">
        <f t="shared" si="13"/>
        <v>146.11963325129318</v>
      </c>
      <c r="J12" s="12">
        <f t="shared" si="0"/>
        <v>0.19902112959622745</v>
      </c>
      <c r="K12" s="12">
        <f t="shared" si="1"/>
        <v>1.4166906643829233</v>
      </c>
      <c r="L12" s="12">
        <f t="shared" si="2"/>
        <v>1.978770445351099</v>
      </c>
      <c r="M12" s="12">
        <f t="shared" si="3"/>
        <v>2.1893175175999633</v>
      </c>
      <c r="O12" s="12">
        <f t="shared" si="14"/>
        <v>0.19378432660682429</v>
      </c>
      <c r="P12" s="12">
        <f t="shared" si="15"/>
        <v>0.20919931565380126</v>
      </c>
      <c r="Q12" s="12">
        <f t="shared" si="16"/>
        <v>0.16521516466383479</v>
      </c>
      <c r="R12" s="12">
        <f t="shared" si="17"/>
        <v>0.19133275708514494</v>
      </c>
      <c r="S12" s="12">
        <f t="shared" si="18"/>
        <v>146.3134175779</v>
      </c>
      <c r="T12" s="12">
        <f t="shared" si="4"/>
        <v>146.32883256694697</v>
      </c>
      <c r="U12" s="12">
        <f t="shared" si="5"/>
        <v>146.28484841595701</v>
      </c>
      <c r="V12" s="12">
        <f t="shared" si="6"/>
        <v>146.31096600837833</v>
      </c>
      <c r="W12" s="12">
        <f t="shared" si="7"/>
        <v>2.800329736860887</v>
      </c>
      <c r="X12" s="12">
        <f t="shared" si="8"/>
        <v>2.8521588168468681</v>
      </c>
      <c r="Y12" s="12">
        <f t="shared" si="9"/>
        <v>2.7055296011741694</v>
      </c>
      <c r="Z12" s="12">
        <f t="shared" si="10"/>
        <v>2.7921307430888618</v>
      </c>
    </row>
    <row r="13" spans="1:26" x14ac:dyDescent="0.25">
      <c r="A13" s="9">
        <v>12</v>
      </c>
      <c r="B13" s="10">
        <v>43039</v>
      </c>
      <c r="C13" s="9">
        <v>144.16000399999999</v>
      </c>
      <c r="D13" s="9">
        <v>2443200</v>
      </c>
      <c r="F13" s="12">
        <f t="shared" si="19"/>
        <v>145.01919916631493</v>
      </c>
      <c r="G13" s="12">
        <f t="shared" si="11"/>
        <v>145.41366029908491</v>
      </c>
      <c r="H13" s="12">
        <f t="shared" si="12"/>
        <v>145.2730084905952</v>
      </c>
      <c r="I13" s="12">
        <f t="shared" si="13"/>
        <v>145.00990756282329</v>
      </c>
      <c r="J13" s="12">
        <f t="shared" si="0"/>
        <v>0.73821633381897001</v>
      </c>
      <c r="K13" s="12">
        <f t="shared" si="1"/>
        <v>1.5716541162353068</v>
      </c>
      <c r="L13" s="12">
        <f t="shared" si="2"/>
        <v>1.2387789960851165</v>
      </c>
      <c r="M13" s="12">
        <f t="shared" si="3"/>
        <v>0.72233606609973955</v>
      </c>
      <c r="O13" s="12">
        <f t="shared" si="14"/>
        <v>-1.7421756546834033E-3</v>
      </c>
      <c r="P13" s="12">
        <f t="shared" si="15"/>
        <v>-0.12053193537712245</v>
      </c>
      <c r="Q13" s="12">
        <f t="shared" si="16"/>
        <v>-0.40850821924634295</v>
      </c>
      <c r="R13" s="12">
        <f t="shared" si="17"/>
        <v>-0.91456692163663778</v>
      </c>
      <c r="S13" s="12">
        <f t="shared" si="18"/>
        <v>145.00816538716862</v>
      </c>
      <c r="T13" s="12">
        <f t="shared" si="4"/>
        <v>144.88937562744616</v>
      </c>
      <c r="U13" s="12">
        <f t="shared" si="5"/>
        <v>144.60139934357696</v>
      </c>
      <c r="V13" s="12">
        <f t="shared" si="6"/>
        <v>144.09534064118665</v>
      </c>
      <c r="W13" s="12">
        <f t="shared" si="7"/>
        <v>0.71937773868381583</v>
      </c>
      <c r="X13" s="12">
        <f t="shared" si="8"/>
        <v>0.5319829709234748</v>
      </c>
      <c r="Y13" s="12">
        <f t="shared" si="9"/>
        <v>0.19482984933143255</v>
      </c>
      <c r="Z13" s="12">
        <f t="shared" si="10"/>
        <v>4.1813499730219894E-3</v>
      </c>
    </row>
    <row r="14" spans="1:26" x14ac:dyDescent="0.25">
      <c r="A14" s="9">
        <v>13</v>
      </c>
      <c r="B14" s="10">
        <v>43040</v>
      </c>
      <c r="C14" s="9">
        <v>144.929993</v>
      </c>
      <c r="D14" s="9">
        <v>2161700</v>
      </c>
      <c r="F14" s="12">
        <f t="shared" si="19"/>
        <v>144.89031989136768</v>
      </c>
      <c r="G14" s="12">
        <f t="shared" si="11"/>
        <v>144.97488059440519</v>
      </c>
      <c r="H14" s="12">
        <f t="shared" si="12"/>
        <v>144.66085602076782</v>
      </c>
      <c r="I14" s="12">
        <f t="shared" si="13"/>
        <v>144.37247989070582</v>
      </c>
      <c r="J14" s="12">
        <f t="shared" si="0"/>
        <v>1.5739555485514134E-3</v>
      </c>
      <c r="K14" s="12">
        <f t="shared" si="1"/>
        <v>2.0148961314854098E-3</v>
      </c>
      <c r="L14" s="12">
        <f t="shared" si="2"/>
        <v>7.2434713590218733E-2</v>
      </c>
      <c r="M14" s="12">
        <f t="shared" si="3"/>
        <v>0.31082086703486139</v>
      </c>
      <c r="O14" s="12">
        <f t="shared" si="14"/>
        <v>-9.7095000124101105E-2</v>
      </c>
      <c r="P14" s="12">
        <f t="shared" si="15"/>
        <v>-0.24975586956220885</v>
      </c>
      <c r="Q14" s="12">
        <f t="shared" si="16"/>
        <v>-0.51152197303834934</v>
      </c>
      <c r="R14" s="12">
        <f t="shared" si="17"/>
        <v>-0.67899855954534349</v>
      </c>
      <c r="S14" s="12">
        <f t="shared" si="18"/>
        <v>144.27538489058171</v>
      </c>
      <c r="T14" s="12">
        <f t="shared" si="4"/>
        <v>144.1227240211436</v>
      </c>
      <c r="U14" s="12">
        <f t="shared" si="5"/>
        <v>143.86095791766746</v>
      </c>
      <c r="V14" s="12">
        <f t="shared" si="6"/>
        <v>143.69348133116048</v>
      </c>
      <c r="W14" s="12">
        <f t="shared" si="7"/>
        <v>0.42851177691618919</v>
      </c>
      <c r="X14" s="12">
        <f t="shared" si="8"/>
        <v>0.6516832042238534</v>
      </c>
      <c r="Y14" s="12">
        <f t="shared" si="9"/>
        <v>1.1428360072577259</v>
      </c>
      <c r="Z14" s="12">
        <f t="shared" si="10"/>
        <v>1.5289611071762748</v>
      </c>
    </row>
    <row r="15" spans="1:26" x14ac:dyDescent="0.25">
      <c r="A15" s="9">
        <v>14</v>
      </c>
      <c r="B15" s="10">
        <v>43041</v>
      </c>
      <c r="C15" s="9">
        <v>145.41000399999999</v>
      </c>
      <c r="D15" s="9">
        <v>1944200</v>
      </c>
      <c r="F15" s="12">
        <f t="shared" si="19"/>
        <v>144.89627085766253</v>
      </c>
      <c r="G15" s="12">
        <f t="shared" si="11"/>
        <v>144.95916993636337</v>
      </c>
      <c r="H15" s="12">
        <f t="shared" si="12"/>
        <v>144.80888135934552</v>
      </c>
      <c r="I15" s="12">
        <f t="shared" si="13"/>
        <v>144.79061472267645</v>
      </c>
      <c r="J15" s="12">
        <f t="shared" si="0"/>
        <v>0.26392174153591846</v>
      </c>
      <c r="K15" s="12">
        <f t="shared" si="1"/>
        <v>0.20325135293510788</v>
      </c>
      <c r="L15" s="12">
        <f t="shared" si="2"/>
        <v>0.36134842910739889</v>
      </c>
      <c r="M15" s="12">
        <f t="shared" si="3"/>
        <v>0.38364307686337068</v>
      </c>
      <c r="O15" s="12">
        <f t="shared" si="14"/>
        <v>-1.9810525309890983E-2</v>
      </c>
      <c r="P15" s="12">
        <f t="shared" si="15"/>
        <v>-8.2783194178998376E-2</v>
      </c>
      <c r="Q15" s="12">
        <f t="shared" si="16"/>
        <v>-9.3176410784307301E-2</v>
      </c>
      <c r="R15" s="12">
        <f t="shared" si="17"/>
        <v>0.25356482324323654</v>
      </c>
      <c r="S15" s="12">
        <f t="shared" si="18"/>
        <v>144.77080419736657</v>
      </c>
      <c r="T15" s="12">
        <f t="shared" si="4"/>
        <v>144.70783152849745</v>
      </c>
      <c r="U15" s="12">
        <f t="shared" si="5"/>
        <v>144.69743831189214</v>
      </c>
      <c r="V15" s="12">
        <f t="shared" si="6"/>
        <v>145.04417954591969</v>
      </c>
      <c r="W15" s="12">
        <f t="shared" si="7"/>
        <v>0.40857638768659488</v>
      </c>
      <c r="X15" s="12">
        <f t="shared" si="8"/>
        <v>0.49304617973597931</v>
      </c>
      <c r="Y15" s="12">
        <f t="shared" si="9"/>
        <v>0.50774985986860544</v>
      </c>
      <c r="Z15" s="12">
        <f t="shared" si="10"/>
        <v>0.13382753120314722</v>
      </c>
    </row>
    <row r="16" spans="1:26" x14ac:dyDescent="0.25">
      <c r="A16" s="9">
        <v>15</v>
      </c>
      <c r="B16" s="10">
        <v>43042</v>
      </c>
      <c r="C16" s="9">
        <v>144.970001</v>
      </c>
      <c r="D16" s="9">
        <v>1423700</v>
      </c>
      <c r="F16" s="12">
        <f t="shared" si="19"/>
        <v>144.97333082901315</v>
      </c>
      <c r="G16" s="12">
        <f t="shared" si="11"/>
        <v>145.11696185863619</v>
      </c>
      <c r="H16" s="12">
        <f t="shared" si="12"/>
        <v>145.13949881170547</v>
      </c>
      <c r="I16" s="12">
        <f t="shared" si="13"/>
        <v>145.2551566806691</v>
      </c>
      <c r="J16" s="12">
        <f t="shared" si="0"/>
        <v>1.1087761256842406E-5</v>
      </c>
      <c r="K16" s="12">
        <f t="shared" si="1"/>
        <v>2.1597493971086651E-2</v>
      </c>
      <c r="L16" s="12">
        <f t="shared" si="2"/>
        <v>2.8729508172942571E-2</v>
      </c>
      <c r="M16" s="12">
        <f t="shared" si="3"/>
        <v>8.1313762217861421E-2</v>
      </c>
      <c r="O16" s="12">
        <f t="shared" si="14"/>
        <v>5.2842347185490315E-2</v>
      </c>
      <c r="P16" s="12">
        <f t="shared" si="15"/>
        <v>5.4048093863913987E-2</v>
      </c>
      <c r="Q16" s="12">
        <f t="shared" si="16"/>
        <v>0.15779685516532399</v>
      </c>
      <c r="R16" s="12">
        <f t="shared" si="17"/>
        <v>0.43289538778023884</v>
      </c>
      <c r="S16" s="12">
        <f t="shared" si="18"/>
        <v>145.30799902785461</v>
      </c>
      <c r="T16" s="12">
        <f t="shared" si="4"/>
        <v>145.30920477453301</v>
      </c>
      <c r="U16" s="12">
        <f t="shared" si="5"/>
        <v>145.41295353583442</v>
      </c>
      <c r="V16" s="12">
        <f t="shared" si="6"/>
        <v>145.68805206844934</v>
      </c>
      <c r="W16" s="12">
        <f t="shared" si="7"/>
        <v>0.1142426668336057</v>
      </c>
      <c r="X16" s="12">
        <f t="shared" si="8"/>
        <v>0.11505920065744688</v>
      </c>
      <c r="Y16" s="12">
        <f t="shared" si="9"/>
        <v>0.19620694900214505</v>
      </c>
      <c r="Z16" s="12">
        <f t="shared" si="10"/>
        <v>0.51559733690124065</v>
      </c>
    </row>
    <row r="17" spans="1:26" x14ac:dyDescent="0.25">
      <c r="A17" s="9">
        <v>16</v>
      </c>
      <c r="B17" s="10">
        <v>43045</v>
      </c>
      <c r="C17" s="9">
        <v>145.60000600000001</v>
      </c>
      <c r="D17" s="9">
        <v>2038900</v>
      </c>
      <c r="F17" s="12">
        <f t="shared" si="19"/>
        <v>144.97283135466117</v>
      </c>
      <c r="G17" s="12">
        <f t="shared" si="11"/>
        <v>145.06552555811351</v>
      </c>
      <c r="H17" s="12">
        <f t="shared" si="12"/>
        <v>145.04627501526744</v>
      </c>
      <c r="I17" s="12">
        <f t="shared" si="13"/>
        <v>145.04128992016726</v>
      </c>
      <c r="J17" s="12">
        <f t="shared" si="0"/>
        <v>0.39334803575590005</v>
      </c>
      <c r="K17" s="12">
        <f t="shared" si="1"/>
        <v>0.28566934275918937</v>
      </c>
      <c r="L17" s="12">
        <f t="shared" si="2"/>
        <v>0.30661800345289869</v>
      </c>
      <c r="M17" s="12">
        <f t="shared" si="3"/>
        <v>0.31216365786367456</v>
      </c>
      <c r="O17" s="12">
        <f t="shared" si="14"/>
        <v>1.2835981032390156E-2</v>
      </c>
      <c r="P17" s="12">
        <f t="shared" si="15"/>
        <v>-1.2930619727525523E-2</v>
      </c>
      <c r="Q17" s="12">
        <f t="shared" si="16"/>
        <v>-9.4517718849016219E-3</v>
      </c>
      <c r="R17" s="12">
        <f t="shared" si="17"/>
        <v>-0.11685243825953161</v>
      </c>
      <c r="S17" s="12">
        <f t="shared" si="18"/>
        <v>145.05412590119965</v>
      </c>
      <c r="T17" s="12">
        <f t="shared" si="4"/>
        <v>145.02835930043975</v>
      </c>
      <c r="U17" s="12">
        <f t="shared" si="5"/>
        <v>145.03183814828236</v>
      </c>
      <c r="V17" s="12">
        <f t="shared" si="6"/>
        <v>144.92443748190772</v>
      </c>
      <c r="W17" s="12">
        <f t="shared" si="7"/>
        <v>0.29798508226628334</v>
      </c>
      <c r="X17" s="12">
        <f t="shared" si="8"/>
        <v>0.32677994911814001</v>
      </c>
      <c r="Y17" s="12">
        <f t="shared" si="9"/>
        <v>0.32281470772544552</v>
      </c>
      <c r="Z17" s="12">
        <f t="shared" si="10"/>
        <v>0.45639282263741415</v>
      </c>
    </row>
    <row r="18" spans="1:26" x14ac:dyDescent="0.25">
      <c r="A18" s="9">
        <v>17</v>
      </c>
      <c r="B18" s="10">
        <v>43046</v>
      </c>
      <c r="C18" s="9">
        <v>146.970001</v>
      </c>
      <c r="D18" s="9">
        <v>2613900</v>
      </c>
      <c r="F18" s="12">
        <f t="shared" si="19"/>
        <v>145.06690755146198</v>
      </c>
      <c r="G18" s="12">
        <f t="shared" si="11"/>
        <v>145.25259371277377</v>
      </c>
      <c r="H18" s="12">
        <f t="shared" si="12"/>
        <v>145.35082705687034</v>
      </c>
      <c r="I18" s="12">
        <f t="shared" si="13"/>
        <v>145.46032698004183</v>
      </c>
      <c r="J18" s="12">
        <f t="shared" si="0"/>
        <v>3.6217646738683174</v>
      </c>
      <c r="K18" s="12">
        <f t="shared" si="1"/>
        <v>2.9494877902177343</v>
      </c>
      <c r="L18" s="12">
        <f t="shared" si="2"/>
        <v>2.6217242581100275</v>
      </c>
      <c r="M18" s="12">
        <f t="shared" si="3"/>
        <v>2.2791156465366575</v>
      </c>
      <c r="O18" s="12">
        <f t="shared" si="14"/>
        <v>7.3766142858716938E-2</v>
      </c>
      <c r="P18" s="12">
        <f t="shared" si="15"/>
        <v>9.5061300172998048E-2</v>
      </c>
      <c r="Q18" s="12">
        <f t="shared" si="16"/>
        <v>0.18336820240686005</v>
      </c>
      <c r="R18" s="12">
        <f t="shared" si="17"/>
        <v>0.33865363515445368</v>
      </c>
      <c r="S18" s="12">
        <f t="shared" si="18"/>
        <v>145.53409312290054</v>
      </c>
      <c r="T18" s="12">
        <f t="shared" si="4"/>
        <v>145.55538828021483</v>
      </c>
      <c r="U18" s="12">
        <f t="shared" si="5"/>
        <v>145.64369518244868</v>
      </c>
      <c r="V18" s="12">
        <f t="shared" si="6"/>
        <v>145.79898061519629</v>
      </c>
      <c r="W18" s="12">
        <f t="shared" si="7"/>
        <v>2.0618314315162576</v>
      </c>
      <c r="X18" s="12">
        <f t="shared" si="8"/>
        <v>2.0011291469779913</v>
      </c>
      <c r="Y18" s="12">
        <f t="shared" si="9"/>
        <v>1.7590871216704624</v>
      </c>
      <c r="Z18" s="12">
        <f t="shared" si="10"/>
        <v>1.3712887416258315</v>
      </c>
    </row>
    <row r="19" spans="1:26" x14ac:dyDescent="0.25">
      <c r="A19" s="9">
        <v>18</v>
      </c>
      <c r="B19" s="10">
        <v>43047</v>
      </c>
      <c r="C19" s="9">
        <v>146.86000100000001</v>
      </c>
      <c r="D19" s="9">
        <v>2514700</v>
      </c>
      <c r="F19" s="12">
        <f t="shared" si="19"/>
        <v>145.35237156874268</v>
      </c>
      <c r="G19" s="12">
        <f t="shared" si="11"/>
        <v>145.85368626330296</v>
      </c>
      <c r="H19" s="12">
        <f t="shared" si="12"/>
        <v>146.24137272559165</v>
      </c>
      <c r="I19" s="12">
        <f t="shared" si="13"/>
        <v>146.59258249501045</v>
      </c>
      <c r="J19" s="12">
        <f t="shared" si="0"/>
        <v>2.2729465019932946</v>
      </c>
      <c r="K19" s="12">
        <f t="shared" si="1"/>
        <v>1.0126693492936525</v>
      </c>
      <c r="L19" s="12">
        <f t="shared" si="2"/>
        <v>0.382700941897472</v>
      </c>
      <c r="M19" s="12">
        <f t="shared" si="3"/>
        <v>7.1512656810853517E-2</v>
      </c>
      <c r="O19" s="12">
        <f t="shared" si="14"/>
        <v>0.23253954867520232</v>
      </c>
      <c r="P19" s="12">
        <f t="shared" si="15"/>
        <v>0.35435985387190339</v>
      </c>
      <c r="Q19" s="12">
        <f t="shared" si="16"/>
        <v>0.61036749305965188</v>
      </c>
      <c r="R19" s="12">
        <f t="shared" si="17"/>
        <v>1.0132152329964947</v>
      </c>
      <c r="S19" s="12">
        <f t="shared" si="18"/>
        <v>146.82512204368564</v>
      </c>
      <c r="T19" s="12">
        <f t="shared" si="4"/>
        <v>146.94694234888235</v>
      </c>
      <c r="U19" s="12">
        <f t="shared" si="5"/>
        <v>147.20294998807009</v>
      </c>
      <c r="V19" s="12">
        <f t="shared" si="6"/>
        <v>147.60579772800693</v>
      </c>
      <c r="W19" s="12">
        <f t="shared" si="7"/>
        <v>1.2165415935799083E-3</v>
      </c>
      <c r="X19" s="12">
        <f t="shared" si="8"/>
        <v>7.5587981454797318E-3</v>
      </c>
      <c r="Y19" s="12">
        <f t="shared" si="9"/>
        <v>0.11761400841828989</v>
      </c>
      <c r="Z19" s="12">
        <f t="shared" si="10"/>
        <v>0.55621275950583171</v>
      </c>
    </row>
    <row r="20" spans="1:26" x14ac:dyDescent="0.25">
      <c r="A20" s="9">
        <v>19</v>
      </c>
      <c r="B20" s="10">
        <v>43048</v>
      </c>
      <c r="C20" s="9">
        <v>145.44000199999999</v>
      </c>
      <c r="D20" s="9">
        <v>2354100</v>
      </c>
      <c r="F20" s="12">
        <f t="shared" si="19"/>
        <v>145.57851598343126</v>
      </c>
      <c r="G20" s="12">
        <f t="shared" si="11"/>
        <v>146.20589642114692</v>
      </c>
      <c r="H20" s="12">
        <f t="shared" si="12"/>
        <v>146.58161827651622</v>
      </c>
      <c r="I20" s="12">
        <f t="shared" si="13"/>
        <v>146.79314637375262</v>
      </c>
      <c r="J20" s="12">
        <f t="shared" si="0"/>
        <v>1.9186123605997241E-2</v>
      </c>
      <c r="K20" s="12">
        <f t="shared" si="1"/>
        <v>0.58659426434398287</v>
      </c>
      <c r="L20" s="12">
        <f t="shared" si="2"/>
        <v>1.3032877228067841</v>
      </c>
      <c r="M20" s="12">
        <f t="shared" si="3"/>
        <v>1.8309996962183903</v>
      </c>
      <c r="O20" s="12">
        <f t="shared" si="14"/>
        <v>0.22774319818524791</v>
      </c>
      <c r="P20" s="12">
        <f t="shared" si="15"/>
        <v>0.31591086008947078</v>
      </c>
      <c r="Q20" s="12">
        <f t="shared" si="16"/>
        <v>0.42595586661678647</v>
      </c>
      <c r="R20" s="12">
        <f t="shared" si="17"/>
        <v>0.32246158188032137</v>
      </c>
      <c r="S20" s="12">
        <f t="shared" si="18"/>
        <v>147.02088957193786</v>
      </c>
      <c r="T20" s="12">
        <f t="shared" si="4"/>
        <v>147.10905723384209</v>
      </c>
      <c r="U20" s="12">
        <f t="shared" si="5"/>
        <v>147.21910224036941</v>
      </c>
      <c r="V20" s="12">
        <f t="shared" si="6"/>
        <v>147.11560795563295</v>
      </c>
      <c r="W20" s="12">
        <f t="shared" si="7"/>
        <v>2.4992055151075974</v>
      </c>
      <c r="X20" s="12">
        <f t="shared" si="8"/>
        <v>2.7857453736157116</v>
      </c>
      <c r="Y20" s="12">
        <f t="shared" si="9"/>
        <v>3.1651976652825153</v>
      </c>
      <c r="Z20" s="12">
        <f t="shared" si="10"/>
        <v>2.8076553185526461</v>
      </c>
    </row>
    <row r="21" spans="1:26" x14ac:dyDescent="0.25">
      <c r="A21" s="9">
        <v>20</v>
      </c>
      <c r="B21" s="10">
        <v>43049</v>
      </c>
      <c r="C21" s="9">
        <v>145.75</v>
      </c>
      <c r="D21" s="9">
        <v>2908200</v>
      </c>
      <c r="F21" s="12">
        <f t="shared" si="19"/>
        <v>145.55773888591656</v>
      </c>
      <c r="G21" s="12">
        <f t="shared" si="11"/>
        <v>145.93783337374549</v>
      </c>
      <c r="H21" s="12">
        <f t="shared" si="12"/>
        <v>145.95372932443229</v>
      </c>
      <c r="I21" s="12">
        <f t="shared" si="13"/>
        <v>145.77828809343816</v>
      </c>
      <c r="J21" s="12">
        <f t="shared" si="0"/>
        <v>3.6964335988604095E-2</v>
      </c>
      <c r="K21" s="12">
        <f t="shared" si="1"/>
        <v>3.5281376292613277E-2</v>
      </c>
      <c r="L21" s="12">
        <f t="shared" si="2"/>
        <v>4.1505637633636537E-2</v>
      </c>
      <c r="M21" s="12">
        <f t="shared" si="3"/>
        <v>8.0021623036628255E-4</v>
      </c>
      <c r="O21" s="12">
        <f t="shared" si="14"/>
        <v>4.1352976410292286E-2</v>
      </c>
      <c r="P21" s="12">
        <f t="shared" si="15"/>
        <v>-1.6781425011511003E-2</v>
      </c>
      <c r="Q21" s="12">
        <f t="shared" si="16"/>
        <v>-0.22241049950227282</v>
      </c>
      <c r="R21" s="12">
        <f t="shared" si="17"/>
        <v>-0.8142603009852396</v>
      </c>
      <c r="S21" s="12">
        <f t="shared" si="18"/>
        <v>145.81964106984844</v>
      </c>
      <c r="T21" s="12">
        <f t="shared" si="4"/>
        <v>145.76150666842665</v>
      </c>
      <c r="U21" s="12">
        <f t="shared" si="5"/>
        <v>145.55587759393589</v>
      </c>
      <c r="V21" s="12">
        <f t="shared" si="6"/>
        <v>144.96402779245292</v>
      </c>
      <c r="W21" s="12">
        <f t="shared" si="7"/>
        <v>4.8498786096358845E-3</v>
      </c>
      <c r="X21" s="12">
        <f t="shared" si="8"/>
        <v>1.3240341828081907E-4</v>
      </c>
      <c r="Y21" s="12">
        <f t="shared" si="9"/>
        <v>3.7683508536119389E-2</v>
      </c>
      <c r="Z21" s="12">
        <f t="shared" si="10"/>
        <v>0.61775231103642336</v>
      </c>
    </row>
    <row r="22" spans="1:26" x14ac:dyDescent="0.25">
      <c r="A22" s="9">
        <v>21</v>
      </c>
      <c r="B22" s="10">
        <v>43052</v>
      </c>
      <c r="C22" s="9">
        <v>146.720001</v>
      </c>
      <c r="D22" s="9">
        <v>2014100</v>
      </c>
      <c r="F22" s="12">
        <f t="shared" si="19"/>
        <v>145.58657805302909</v>
      </c>
      <c r="G22" s="12">
        <f t="shared" si="11"/>
        <v>145.87209169293456</v>
      </c>
      <c r="H22" s="12">
        <f t="shared" si="12"/>
        <v>145.84167819599452</v>
      </c>
      <c r="I22" s="12">
        <f t="shared" si="13"/>
        <v>145.75707202335954</v>
      </c>
      <c r="J22" s="12">
        <f t="shared" si="0"/>
        <v>1.2846475767202223</v>
      </c>
      <c r="K22" s="12">
        <f t="shared" si="1"/>
        <v>0.71895019300818741</v>
      </c>
      <c r="L22" s="12">
        <f t="shared" si="2"/>
        <v>0.7714509480360453</v>
      </c>
      <c r="M22" s="12">
        <f t="shared" si="3"/>
        <v>0.92723221405383471</v>
      </c>
      <c r="O22" s="12">
        <f t="shared" si="14"/>
        <v>3.1967619436955017E-2</v>
      </c>
      <c r="P22" s="12">
        <f t="shared" si="15"/>
        <v>-1.7890086278288954E-2</v>
      </c>
      <c r="Q22" s="12">
        <f t="shared" si="16"/>
        <v>-0.13187300626163032</v>
      </c>
      <c r="R22" s="12">
        <f t="shared" si="17"/>
        <v>-0.14017270471461535</v>
      </c>
      <c r="S22" s="12">
        <f t="shared" si="18"/>
        <v>145.7890396427965</v>
      </c>
      <c r="T22" s="12">
        <f t="shared" si="4"/>
        <v>145.73918193708124</v>
      </c>
      <c r="U22" s="12">
        <f t="shared" si="5"/>
        <v>145.62519901709791</v>
      </c>
      <c r="V22" s="12">
        <f t="shared" si="6"/>
        <v>145.61689931864493</v>
      </c>
      <c r="W22" s="12">
        <f t="shared" si="7"/>
        <v>0.86668904860618368</v>
      </c>
      <c r="X22" s="12">
        <f t="shared" si="8"/>
        <v>0.96200603418482467</v>
      </c>
      <c r="Y22" s="12">
        <f t="shared" si="9"/>
        <v>1.1985913817663343</v>
      </c>
      <c r="Z22" s="12">
        <f t="shared" si="10"/>
        <v>1.216833319408384</v>
      </c>
    </row>
    <row r="23" spans="1:26" x14ac:dyDescent="0.25">
      <c r="A23" s="9">
        <v>22</v>
      </c>
      <c r="B23" s="10">
        <v>43053</v>
      </c>
      <c r="C23" s="9">
        <v>147.320007</v>
      </c>
      <c r="D23" s="9">
        <v>2311400</v>
      </c>
      <c r="F23" s="12">
        <f t="shared" si="19"/>
        <v>145.7565914950747</v>
      </c>
      <c r="G23" s="12">
        <f t="shared" si="11"/>
        <v>146.16885995040747</v>
      </c>
      <c r="H23" s="12">
        <f t="shared" si="12"/>
        <v>146.32475573819755</v>
      </c>
      <c r="I23" s="12">
        <f t="shared" si="13"/>
        <v>146.47926875583988</v>
      </c>
      <c r="J23" s="12">
        <f t="shared" si="0"/>
        <v>2.4442680410408384</v>
      </c>
      <c r="K23" s="12">
        <f t="shared" si="1"/>
        <v>1.3251395297856052</v>
      </c>
      <c r="L23" s="12">
        <f t="shared" si="2"/>
        <v>0.99052507411937163</v>
      </c>
      <c r="M23" s="12">
        <f t="shared" si="3"/>
        <v>0.706840795193444</v>
      </c>
      <c r="O23" s="12">
        <f t="shared" si="14"/>
        <v>0.135501986393463</v>
      </c>
      <c r="P23" s="12">
        <f t="shared" si="15"/>
        <v>0.16713161841136867</v>
      </c>
      <c r="Q23" s="12">
        <f t="shared" si="16"/>
        <v>0.25245837617225703</v>
      </c>
      <c r="R23" s="12">
        <f t="shared" si="17"/>
        <v>0.59284131690109798</v>
      </c>
      <c r="S23" s="12">
        <f t="shared" si="18"/>
        <v>146.61477074223333</v>
      </c>
      <c r="T23" s="12">
        <f t="shared" si="4"/>
        <v>146.64640037425124</v>
      </c>
      <c r="U23" s="12">
        <f t="shared" si="5"/>
        <v>146.73172713201214</v>
      </c>
      <c r="V23" s="12">
        <f t="shared" si="6"/>
        <v>147.07211007274097</v>
      </c>
      <c r="W23" s="12">
        <f t="shared" si="7"/>
        <v>0.49735817926873888</v>
      </c>
      <c r="X23" s="12">
        <f t="shared" si="8"/>
        <v>0.45374588625263101</v>
      </c>
      <c r="Y23" s="12">
        <f t="shared" si="9"/>
        <v>0.34607320307981948</v>
      </c>
      <c r="Z23" s="12">
        <f t="shared" si="10"/>
        <v>6.1452886544471182E-2</v>
      </c>
    </row>
    <row r="24" spans="1:26" x14ac:dyDescent="0.25">
      <c r="A24" s="9">
        <v>23</v>
      </c>
      <c r="B24" s="10">
        <v>43054</v>
      </c>
      <c r="C24" s="9">
        <v>146.36999499999999</v>
      </c>
      <c r="D24" s="9">
        <v>2521500</v>
      </c>
      <c r="F24" s="12">
        <f t="shared" si="19"/>
        <v>145.99110382081349</v>
      </c>
      <c r="G24" s="12">
        <f t="shared" si="11"/>
        <v>146.57176141776486</v>
      </c>
      <c r="H24" s="12">
        <f t="shared" si="12"/>
        <v>146.87214393218892</v>
      </c>
      <c r="I24" s="12">
        <f t="shared" si="13"/>
        <v>147.10982243895995</v>
      </c>
      <c r="J24" s="12">
        <f t="shared" si="0"/>
        <v>0.14355852566533356</v>
      </c>
      <c r="K24" s="12">
        <f t="shared" si="1"/>
        <v>4.0709687337669088E-2</v>
      </c>
      <c r="L24" s="12">
        <f t="shared" si="2"/>
        <v>0.25215355009848317</v>
      </c>
      <c r="M24" s="12">
        <f t="shared" si="3"/>
        <v>0.54734463943805856</v>
      </c>
      <c r="O24" s="12">
        <f t="shared" si="14"/>
        <v>0.20975974090245403</v>
      </c>
      <c r="P24" s="12">
        <f t="shared" si="15"/>
        <v>0.28298713458854396</v>
      </c>
      <c r="Q24" s="12">
        <f t="shared" si="16"/>
        <v>0.42260126429877276</v>
      </c>
      <c r="R24" s="12">
        <f t="shared" si="17"/>
        <v>0.62489682818722403</v>
      </c>
      <c r="S24" s="12">
        <f t="shared" si="18"/>
        <v>147.31958217986241</v>
      </c>
      <c r="T24" s="12">
        <f t="shared" si="4"/>
        <v>147.3928095735485</v>
      </c>
      <c r="U24" s="12">
        <f t="shared" si="5"/>
        <v>147.53242370325873</v>
      </c>
      <c r="V24" s="12">
        <f t="shared" si="6"/>
        <v>147.73471926714717</v>
      </c>
      <c r="W24" s="12">
        <f t="shared" si="7"/>
        <v>0.90171581215906282</v>
      </c>
      <c r="X24" s="12">
        <f t="shared" si="8"/>
        <v>1.0461496518632321</v>
      </c>
      <c r="Y24" s="12">
        <f t="shared" si="9"/>
        <v>1.3512404901597967</v>
      </c>
      <c r="Z24" s="12">
        <f t="shared" si="10"/>
        <v>1.8624723253404116</v>
      </c>
    </row>
    <row r="25" spans="1:26" x14ac:dyDescent="0.25">
      <c r="A25" s="9">
        <v>24</v>
      </c>
      <c r="B25" s="10">
        <v>43055</v>
      </c>
      <c r="C25" s="9">
        <v>146.88000500000001</v>
      </c>
      <c r="D25" s="9">
        <v>2208900</v>
      </c>
      <c r="F25" s="12">
        <f t="shared" si="19"/>
        <v>146.04793749769146</v>
      </c>
      <c r="G25" s="12">
        <f t="shared" si="11"/>
        <v>146.50114317154714</v>
      </c>
      <c r="H25" s="12">
        <f t="shared" si="12"/>
        <v>146.595962019485</v>
      </c>
      <c r="I25" s="12">
        <f t="shared" si="13"/>
        <v>146.55495185973996</v>
      </c>
      <c r="J25" s="12">
        <f t="shared" si="0"/>
        <v>0.69233632839798398</v>
      </c>
      <c r="K25" s="12">
        <f t="shared" si="1"/>
        <v>0.14353628505865154</v>
      </c>
      <c r="L25" s="12">
        <f t="shared" si="2"/>
        <v>8.0680414779850843E-2</v>
      </c>
      <c r="M25" s="12">
        <f t="shared" si="3"/>
        <v>0.10565954399292166</v>
      </c>
      <c r="O25" s="12">
        <f t="shared" si="14"/>
        <v>9.5065192884086824E-2</v>
      </c>
      <c r="P25" s="12">
        <f t="shared" si="15"/>
        <v>7.3522706136409488E-2</v>
      </c>
      <c r="Q25" s="12">
        <f t="shared" si="16"/>
        <v>-1.726106528467225E-2</v>
      </c>
      <c r="R25" s="12">
        <f t="shared" si="17"/>
        <v>-0.37790546810891124</v>
      </c>
      <c r="S25" s="12">
        <f t="shared" si="18"/>
        <v>146.65001705262404</v>
      </c>
      <c r="T25" s="12">
        <f t="shared" si="4"/>
        <v>146.62847456587636</v>
      </c>
      <c r="U25" s="12">
        <f t="shared" si="5"/>
        <v>146.53769079445527</v>
      </c>
      <c r="V25" s="12">
        <f t="shared" si="6"/>
        <v>146.17704639163105</v>
      </c>
      <c r="W25" s="12">
        <f t="shared" si="7"/>
        <v>5.2894455938214013E-2</v>
      </c>
      <c r="X25" s="12">
        <f t="shared" si="8"/>
        <v>6.3267559290432582E-2</v>
      </c>
      <c r="Y25" s="12">
        <f t="shared" si="9"/>
        <v>0.11717901531772552</v>
      </c>
      <c r="Z25" s="12">
        <f t="shared" si="10"/>
        <v>0.49415080508002401</v>
      </c>
    </row>
    <row r="26" spans="1:26" x14ac:dyDescent="0.25">
      <c r="A26" s="9">
        <v>25</v>
      </c>
      <c r="B26" s="10">
        <v>43056</v>
      </c>
      <c r="C26" s="9">
        <v>146.490005</v>
      </c>
      <c r="D26" s="9">
        <v>1637400</v>
      </c>
      <c r="F26" s="12">
        <f t="shared" si="19"/>
        <v>146.17274762303774</v>
      </c>
      <c r="G26" s="12">
        <f t="shared" si="11"/>
        <v>146.63374481150564</v>
      </c>
      <c r="H26" s="12">
        <f t="shared" si="12"/>
        <v>146.75218565876827</v>
      </c>
      <c r="I26" s="12">
        <f t="shared" si="13"/>
        <v>146.79874171493501</v>
      </c>
      <c r="J26" s="12">
        <f t="shared" si="0"/>
        <v>0.10065224323697367</v>
      </c>
      <c r="K26" s="12">
        <f t="shared" si="1"/>
        <v>2.0661133411676812E-2</v>
      </c>
      <c r="L26" s="12">
        <f t="shared" si="2"/>
        <v>6.8738697832165435E-2</v>
      </c>
      <c r="M26" s="12">
        <f t="shared" si="3"/>
        <v>9.531835914886079E-2</v>
      </c>
      <c r="O26" s="12">
        <f t="shared" si="14"/>
        <v>0.11737389223073082</v>
      </c>
      <c r="P26" s="12">
        <f t="shared" si="15"/>
        <v>0.11608949340106882</v>
      </c>
      <c r="Q26" s="12">
        <f t="shared" si="16"/>
        <v>0.10021184893120133</v>
      </c>
      <c r="R26" s="12">
        <f t="shared" si="17"/>
        <v>0.15053555669945309</v>
      </c>
      <c r="S26" s="12">
        <f t="shared" si="18"/>
        <v>146.91611560716575</v>
      </c>
      <c r="T26" s="12">
        <f t="shared" si="4"/>
        <v>146.91483120833607</v>
      </c>
      <c r="U26" s="12">
        <f t="shared" si="5"/>
        <v>146.8989535638662</v>
      </c>
      <c r="V26" s="12">
        <f t="shared" si="6"/>
        <v>146.94927727163446</v>
      </c>
      <c r="W26" s="12">
        <f t="shared" si="7"/>
        <v>0.18157024953916723</v>
      </c>
      <c r="X26" s="12">
        <f t="shared" si="8"/>
        <v>0.18047730728920316</v>
      </c>
      <c r="Y26" s="12">
        <f t="shared" si="9"/>
        <v>0.16723892788823078</v>
      </c>
      <c r="Z26" s="12">
        <f t="shared" si="10"/>
        <v>0.21093101949227819</v>
      </c>
    </row>
    <row r="27" spans="1:26" x14ac:dyDescent="0.25">
      <c r="A27" s="9">
        <v>26</v>
      </c>
      <c r="B27" s="10">
        <v>43059</v>
      </c>
      <c r="C27" s="9">
        <v>147.94000199999999</v>
      </c>
      <c r="D27" s="9">
        <v>3554300</v>
      </c>
      <c r="F27" s="12">
        <f t="shared" si="19"/>
        <v>146.22033622958207</v>
      </c>
      <c r="G27" s="12">
        <f t="shared" si="11"/>
        <v>146.58343587747868</v>
      </c>
      <c r="H27" s="12">
        <f t="shared" si="12"/>
        <v>146.60798629644572</v>
      </c>
      <c r="I27" s="12">
        <f t="shared" si="13"/>
        <v>146.56718917873374</v>
      </c>
      <c r="J27" s="12">
        <f t="shared" si="0"/>
        <v>2.9572503619470543</v>
      </c>
      <c r="K27" s="12">
        <f t="shared" si="1"/>
        <v>1.8402716447725149</v>
      </c>
      <c r="L27" s="12">
        <f t="shared" si="2"/>
        <v>1.7742658345151938</v>
      </c>
      <c r="M27" s="12">
        <f t="shared" si="3"/>
        <v>1.8846150422330039</v>
      </c>
      <c r="O27" s="12">
        <f t="shared" si="14"/>
        <v>6.503492796593166E-2</v>
      </c>
      <c r="P27" s="12">
        <f t="shared" si="15"/>
        <v>2.9178986000485713E-2</v>
      </c>
      <c r="Q27" s="12">
        <f t="shared" si="16"/>
        <v>-4.9082124378407886E-2</v>
      </c>
      <c r="R27" s="12">
        <f t="shared" si="17"/>
        <v>-0.17423932226615607</v>
      </c>
      <c r="S27" s="12">
        <f t="shared" si="18"/>
        <v>146.63222410669968</v>
      </c>
      <c r="T27" s="12">
        <f t="shared" si="4"/>
        <v>146.59636816473423</v>
      </c>
      <c r="U27" s="12">
        <f t="shared" si="5"/>
        <v>146.51810705435534</v>
      </c>
      <c r="V27" s="12">
        <f t="shared" si="6"/>
        <v>146.3929498564676</v>
      </c>
      <c r="W27" s="12">
        <f t="shared" si="7"/>
        <v>1.7102830182050015</v>
      </c>
      <c r="X27" s="12">
        <f t="shared" si="8"/>
        <v>1.8053518832709832</v>
      </c>
      <c r="Y27" s="12">
        <f t="shared" si="9"/>
        <v>2.021785236449809</v>
      </c>
      <c r="Z27" s="12">
        <f t="shared" si="10"/>
        <v>2.3933703348081856</v>
      </c>
    </row>
    <row r="28" spans="1:26" x14ac:dyDescent="0.25">
      <c r="A28" s="9">
        <v>27</v>
      </c>
      <c r="B28" s="10">
        <v>43060</v>
      </c>
      <c r="C28" s="9">
        <v>149.35000600000001</v>
      </c>
      <c r="D28" s="9">
        <v>3028200</v>
      </c>
      <c r="F28" s="12">
        <f t="shared" si="19"/>
        <v>146.47828609514477</v>
      </c>
      <c r="G28" s="12">
        <f t="shared" si="11"/>
        <v>147.05823402036114</v>
      </c>
      <c r="H28" s="12">
        <f t="shared" si="12"/>
        <v>147.34059493340055</v>
      </c>
      <c r="I28" s="12">
        <f t="shared" si="13"/>
        <v>147.59679879468342</v>
      </c>
      <c r="J28" s="12">
        <f t="shared" si="0"/>
        <v>8.2467752119417899</v>
      </c>
      <c r="K28" s="12">
        <f t="shared" si="1"/>
        <v>5.2522188066578499</v>
      </c>
      <c r="L28" s="12">
        <f t="shared" si="2"/>
        <v>4.0377328345723589</v>
      </c>
      <c r="M28" s="12">
        <f t="shared" si="3"/>
        <v>3.0737355047739894</v>
      </c>
      <c r="O28" s="12">
        <f t="shared" si="14"/>
        <v>0.20972113116349411</v>
      </c>
      <c r="P28" s="12">
        <f t="shared" si="15"/>
        <v>0.27928664348778459</v>
      </c>
      <c r="Q28" s="12">
        <f t="shared" si="16"/>
        <v>0.43632915876923223</v>
      </c>
      <c r="R28" s="12">
        <f t="shared" si="17"/>
        <v>0.84903227521730562</v>
      </c>
      <c r="S28" s="12">
        <f t="shared" si="18"/>
        <v>147.80651992584691</v>
      </c>
      <c r="T28" s="12">
        <f t="shared" si="4"/>
        <v>147.8760854381712</v>
      </c>
      <c r="U28" s="12">
        <f t="shared" si="5"/>
        <v>148.03312795345266</v>
      </c>
      <c r="V28" s="12">
        <f t="shared" si="6"/>
        <v>148.44583106990072</v>
      </c>
      <c r="W28" s="12">
        <f t="shared" si="7"/>
        <v>2.3823492611045305</v>
      </c>
      <c r="X28" s="12">
        <f t="shared" si="8"/>
        <v>2.1724418225817415</v>
      </c>
      <c r="Y28" s="12">
        <f t="shared" si="9"/>
        <v>1.7341677894783505</v>
      </c>
      <c r="Z28" s="12">
        <f t="shared" si="10"/>
        <v>0.81753230422005163</v>
      </c>
    </row>
    <row r="29" spans="1:26" x14ac:dyDescent="0.25">
      <c r="A29" s="9">
        <v>28</v>
      </c>
      <c r="B29" s="10">
        <v>43061</v>
      </c>
      <c r="C29" s="9">
        <v>148.990005</v>
      </c>
      <c r="D29" s="9">
        <v>1815400</v>
      </c>
      <c r="F29" s="12">
        <f t="shared" si="19"/>
        <v>146.90904408087306</v>
      </c>
      <c r="G29" s="12">
        <f t="shared" si="11"/>
        <v>147.86035421323476</v>
      </c>
      <c r="H29" s="12">
        <f t="shared" si="12"/>
        <v>148.44577102003026</v>
      </c>
      <c r="I29" s="12">
        <f t="shared" si="13"/>
        <v>148.91170419867086</v>
      </c>
      <c r="J29" s="12">
        <f t="shared" si="0"/>
        <v>4.3303983469336282</v>
      </c>
      <c r="K29" s="12">
        <f t="shared" si="1"/>
        <v>1.2761109000393245</v>
      </c>
      <c r="L29" s="12">
        <f t="shared" si="2"/>
        <v>0.29619062495369491</v>
      </c>
      <c r="M29" s="12">
        <f t="shared" si="3"/>
        <v>6.1310154887846821E-3</v>
      </c>
      <c r="O29" s="12">
        <f t="shared" si="14"/>
        <v>0.37549877208708582</v>
      </c>
      <c r="P29" s="12">
        <f t="shared" si="15"/>
        <v>0.53819133361269811</v>
      </c>
      <c r="Q29" s="12">
        <f t="shared" si="16"/>
        <v>0.83168846911742511</v>
      </c>
      <c r="R29" s="12">
        <f t="shared" si="17"/>
        <v>1.2450244346719186</v>
      </c>
      <c r="S29" s="12">
        <f t="shared" si="18"/>
        <v>149.28720297075796</v>
      </c>
      <c r="T29" s="12">
        <f t="shared" si="4"/>
        <v>149.44989553228356</v>
      </c>
      <c r="U29" s="12">
        <f t="shared" si="5"/>
        <v>149.7433926677883</v>
      </c>
      <c r="V29" s="12">
        <f t="shared" si="6"/>
        <v>150.15672863334277</v>
      </c>
      <c r="W29" s="12">
        <f t="shared" si="7"/>
        <v>8.8326633822651324E-2</v>
      </c>
      <c r="X29" s="12">
        <f t="shared" si="8"/>
        <v>0.21149930168406189</v>
      </c>
      <c r="Y29" s="12">
        <f t="shared" si="9"/>
        <v>0.56759297797549824</v>
      </c>
      <c r="Z29" s="12">
        <f t="shared" si="10"/>
        <v>1.3612440366005534</v>
      </c>
    </row>
    <row r="30" spans="1:26" x14ac:dyDescent="0.25">
      <c r="A30" s="9">
        <v>29</v>
      </c>
      <c r="B30" s="10">
        <v>43063</v>
      </c>
      <c r="C30" s="9">
        <v>149.66000399999999</v>
      </c>
      <c r="D30" s="9">
        <v>1196300</v>
      </c>
      <c r="F30" s="12">
        <f t="shared" si="19"/>
        <v>147.2211882187421</v>
      </c>
      <c r="G30" s="12">
        <f t="shared" si="11"/>
        <v>148.25573198860258</v>
      </c>
      <c r="H30" s="12">
        <f t="shared" si="12"/>
        <v>148.74509970901363</v>
      </c>
      <c r="I30" s="12">
        <f t="shared" si="13"/>
        <v>148.97042979966773</v>
      </c>
      <c r="J30" s="12">
        <f t="shared" si="0"/>
        <v>5.9478224149125163</v>
      </c>
      <c r="K30" s="12">
        <f t="shared" si="1"/>
        <v>1.9719798819941272</v>
      </c>
      <c r="L30" s="12">
        <f t="shared" si="2"/>
        <v>0.83704986166524808</v>
      </c>
      <c r="M30" s="12">
        <f t="shared" si="3"/>
        <v>0.47551257776387529</v>
      </c>
      <c r="O30" s="12">
        <f t="shared" si="14"/>
        <v>0.32798279642355277</v>
      </c>
      <c r="P30" s="12">
        <f t="shared" si="15"/>
        <v>0.41832490045873993</v>
      </c>
      <c r="Q30" s="12">
        <f t="shared" si="16"/>
        <v>0.48385517846317333</v>
      </c>
      <c r="R30" s="12">
        <f t="shared" si="17"/>
        <v>0.23667042604812349</v>
      </c>
      <c r="S30" s="12">
        <f t="shared" si="18"/>
        <v>149.29841259609128</v>
      </c>
      <c r="T30" s="12">
        <f t="shared" si="4"/>
        <v>149.38875470012647</v>
      </c>
      <c r="U30" s="12">
        <f t="shared" si="5"/>
        <v>149.45428497813091</v>
      </c>
      <c r="V30" s="12">
        <f t="shared" si="6"/>
        <v>149.20710022571586</v>
      </c>
      <c r="W30" s="12">
        <f t="shared" si="7"/>
        <v>0.13074834338066788</v>
      </c>
      <c r="X30" s="12">
        <f t="shared" si="8"/>
        <v>7.3576182681873256E-2</v>
      </c>
      <c r="Y30" s="12">
        <f t="shared" si="9"/>
        <v>4.2320315958767764E-2</v>
      </c>
      <c r="Z30" s="12">
        <f t="shared" si="10"/>
        <v>0.20512182876080473</v>
      </c>
    </row>
    <row r="31" spans="1:26" x14ac:dyDescent="0.25">
      <c r="A31" s="9">
        <v>30</v>
      </c>
      <c r="B31" s="10">
        <v>43066</v>
      </c>
      <c r="C31" s="9">
        <v>150.429993</v>
      </c>
      <c r="D31" s="9">
        <v>2284600</v>
      </c>
      <c r="F31" s="12">
        <f t="shared" si="19"/>
        <v>147.58701058593078</v>
      </c>
      <c r="G31" s="12">
        <f t="shared" si="11"/>
        <v>148.74722719259168</v>
      </c>
      <c r="H31" s="12">
        <f t="shared" si="12"/>
        <v>149.24829706905612</v>
      </c>
      <c r="I31" s="12">
        <f t="shared" si="13"/>
        <v>149.48761044991693</v>
      </c>
      <c r="J31" s="12">
        <f t="shared" si="0"/>
        <v>8.0825490067068042</v>
      </c>
      <c r="K31" s="12">
        <f t="shared" si="1"/>
        <v>2.8317007625825616</v>
      </c>
      <c r="L31" s="12">
        <f t="shared" si="2"/>
        <v>1.39640527320931</v>
      </c>
      <c r="M31" s="12">
        <f t="shared" si="3"/>
        <v>0.88808487070106501</v>
      </c>
      <c r="O31" s="12">
        <f t="shared" si="14"/>
        <v>0.35636247449740011</v>
      </c>
      <c r="P31" s="12">
        <f t="shared" si="15"/>
        <v>0.4430388379063554</v>
      </c>
      <c r="Q31" s="12">
        <f t="shared" si="16"/>
        <v>0.49885164076688615</v>
      </c>
      <c r="R31" s="12">
        <f t="shared" si="17"/>
        <v>0.47510411661904001</v>
      </c>
      <c r="S31" s="12">
        <f t="shared" si="18"/>
        <v>149.84397292441432</v>
      </c>
      <c r="T31" s="12">
        <f t="shared" si="4"/>
        <v>149.93064928782329</v>
      </c>
      <c r="U31" s="12">
        <f t="shared" si="5"/>
        <v>149.9864620906838</v>
      </c>
      <c r="V31" s="12">
        <f t="shared" si="6"/>
        <v>149.96271456653596</v>
      </c>
      <c r="W31" s="12">
        <f t="shared" si="7"/>
        <v>0.3434195289894455</v>
      </c>
      <c r="X31" s="12">
        <f t="shared" si="8"/>
        <v>0.24934414289041715</v>
      </c>
      <c r="Y31" s="12">
        <f t="shared" si="9"/>
        <v>0.19671966751885059</v>
      </c>
      <c r="Z31" s="12">
        <f t="shared" si="10"/>
        <v>0.21834913438059902</v>
      </c>
    </row>
    <row r="32" spans="1:26" x14ac:dyDescent="0.25">
      <c r="A32" s="9">
        <v>31</v>
      </c>
      <c r="B32" s="10">
        <v>43067</v>
      </c>
      <c r="C32" s="9">
        <v>152.759995</v>
      </c>
      <c r="D32" s="9">
        <v>3656600</v>
      </c>
      <c r="F32" s="12">
        <f t="shared" si="19"/>
        <v>148.01345794804115</v>
      </c>
      <c r="G32" s="12">
        <f t="shared" si="11"/>
        <v>149.33619522518461</v>
      </c>
      <c r="H32" s="12">
        <f t="shared" si="12"/>
        <v>149.89822983107524</v>
      </c>
      <c r="I32" s="12">
        <f t="shared" si="13"/>
        <v>150.19439736247924</v>
      </c>
      <c r="J32" s="12">
        <f t="shared" si="0"/>
        <v>22.529613985618241</v>
      </c>
      <c r="K32" s="12">
        <f t="shared" si="1"/>
        <v>11.722404898025935</v>
      </c>
      <c r="L32" s="12">
        <f t="shared" si="2"/>
        <v>8.1896998820709737</v>
      </c>
      <c r="M32" s="12">
        <f t="shared" si="3"/>
        <v>6.5822912376521421</v>
      </c>
      <c r="O32" s="12">
        <f t="shared" si="14"/>
        <v>0.40892614020713619</v>
      </c>
      <c r="P32" s="12">
        <f t="shared" si="15"/>
        <v>0.5089758565703435</v>
      </c>
      <c r="Q32" s="12">
        <f t="shared" si="16"/>
        <v>0.59242251307482585</v>
      </c>
      <c r="R32" s="12">
        <f t="shared" si="17"/>
        <v>0.67203449317081743</v>
      </c>
      <c r="S32" s="12">
        <f t="shared" si="18"/>
        <v>150.60332350268638</v>
      </c>
      <c r="T32" s="12">
        <f t="shared" si="4"/>
        <v>150.70337321904958</v>
      </c>
      <c r="U32" s="12">
        <f t="shared" si="5"/>
        <v>150.78681987555407</v>
      </c>
      <c r="V32" s="12">
        <f t="shared" si="6"/>
        <v>150.86643185565006</v>
      </c>
      <c r="W32" s="12">
        <f t="shared" si="7"/>
        <v>4.6512319473249901</v>
      </c>
      <c r="X32" s="12">
        <f t="shared" si="8"/>
        <v>4.2296931498796875</v>
      </c>
      <c r="Y32" s="12">
        <f t="shared" si="9"/>
        <v>3.8934200717322129</v>
      </c>
      <c r="Z32" s="12">
        <f t="shared" si="10"/>
        <v>3.5855813816404329</v>
      </c>
    </row>
    <row r="33" spans="1:26" x14ac:dyDescent="0.25">
      <c r="A33" s="9">
        <v>32</v>
      </c>
      <c r="B33" s="10">
        <v>43068</v>
      </c>
      <c r="C33" s="9">
        <v>153.240005</v>
      </c>
      <c r="D33" s="9">
        <v>3346200</v>
      </c>
      <c r="F33" s="12">
        <f t="shared" si="19"/>
        <v>148.72543850583497</v>
      </c>
      <c r="G33" s="12">
        <f t="shared" si="11"/>
        <v>150.53452514637002</v>
      </c>
      <c r="H33" s="12">
        <f t="shared" si="12"/>
        <v>151.47220067398388</v>
      </c>
      <c r="I33" s="12">
        <f t="shared" si="13"/>
        <v>152.1185955906198</v>
      </c>
      <c r="J33" s="12">
        <f t="shared" si="0"/>
        <v>20.381310630237476</v>
      </c>
      <c r="K33" s="12">
        <f t="shared" si="1"/>
        <v>7.3196212383977048</v>
      </c>
      <c r="L33" s="12">
        <f t="shared" si="2"/>
        <v>3.1251321350813046</v>
      </c>
      <c r="M33" s="12">
        <f t="shared" si="3"/>
        <v>1.2575590634464306</v>
      </c>
      <c r="O33" s="12">
        <f t="shared" si="14"/>
        <v>0.63621695339715101</v>
      </c>
      <c r="P33" s="12">
        <f t="shared" si="15"/>
        <v>0.8627814494628997</v>
      </c>
      <c r="Q33" s="12">
        <f t="shared" si="16"/>
        <v>1.19172158485441</v>
      </c>
      <c r="R33" s="12">
        <f t="shared" si="17"/>
        <v>1.7363736678951056</v>
      </c>
      <c r="S33" s="12">
        <f t="shared" si="18"/>
        <v>152.75481254401694</v>
      </c>
      <c r="T33" s="12">
        <f t="shared" si="4"/>
        <v>152.98137704008269</v>
      </c>
      <c r="U33" s="12">
        <f t="shared" si="5"/>
        <v>153.31031717547421</v>
      </c>
      <c r="V33" s="12">
        <f t="shared" si="6"/>
        <v>153.8549692585149</v>
      </c>
      <c r="W33" s="12">
        <f t="shared" si="7"/>
        <v>0.23541171934286742</v>
      </c>
      <c r="X33" s="12">
        <f t="shared" si="8"/>
        <v>6.6888421650987309E-2</v>
      </c>
      <c r="Y33" s="12">
        <f t="shared" si="9"/>
        <v>4.9438020199166887E-3</v>
      </c>
      <c r="Z33" s="12">
        <f t="shared" si="10"/>
        <v>0.37818103925078378</v>
      </c>
    </row>
    <row r="34" spans="1:26" x14ac:dyDescent="0.25">
      <c r="A34" s="9">
        <v>33</v>
      </c>
      <c r="B34" s="10">
        <v>43069</v>
      </c>
      <c r="C34" s="9">
        <v>155.96000699999999</v>
      </c>
      <c r="D34" s="9">
        <v>5681100</v>
      </c>
      <c r="F34" s="12">
        <f t="shared" si="19"/>
        <v>149.40262347995971</v>
      </c>
      <c r="G34" s="12">
        <f t="shared" si="11"/>
        <v>151.48144309514049</v>
      </c>
      <c r="H34" s="12">
        <f t="shared" si="12"/>
        <v>152.44449305329275</v>
      </c>
      <c r="I34" s="12">
        <f t="shared" si="13"/>
        <v>152.95965264765493</v>
      </c>
      <c r="J34" s="12">
        <f t="shared" si="0"/>
        <v>42.999278628895794</v>
      </c>
      <c r="K34" s="12">
        <f t="shared" si="1"/>
        <v>20.057534649910362</v>
      </c>
      <c r="L34" s="12">
        <f t="shared" si="2"/>
        <v>12.358838309493146</v>
      </c>
      <c r="M34" s="12">
        <f t="shared" si="3"/>
        <v>9.0021262396359205</v>
      </c>
      <c r="O34" s="12">
        <f t="shared" si="14"/>
        <v>0.66694296894284777</v>
      </c>
      <c r="P34" s="12">
        <f t="shared" si="15"/>
        <v>0.85735035135595716</v>
      </c>
      <c r="Q34" s="12">
        <f t="shared" si="16"/>
        <v>1.0339225473357339</v>
      </c>
      <c r="R34" s="12">
        <f t="shared" si="17"/>
        <v>0.97535454866412608</v>
      </c>
      <c r="S34" s="12">
        <f t="shared" si="18"/>
        <v>153.62659561659777</v>
      </c>
      <c r="T34" s="12">
        <f t="shared" si="4"/>
        <v>153.8170029990109</v>
      </c>
      <c r="U34" s="12">
        <f t="shared" si="5"/>
        <v>153.99357519499065</v>
      </c>
      <c r="V34" s="12">
        <f t="shared" si="6"/>
        <v>153.93500719631905</v>
      </c>
      <c r="W34" s="12">
        <f t="shared" si="7"/>
        <v>5.444808684191071</v>
      </c>
      <c r="X34" s="12">
        <f t="shared" si="8"/>
        <v>4.5924661482552667</v>
      </c>
      <c r="Y34" s="12">
        <f t="shared" si="9"/>
        <v>3.8668540437522738</v>
      </c>
      <c r="Z34" s="12">
        <f t="shared" si="10"/>
        <v>4.1006242049078523</v>
      </c>
    </row>
    <row r="35" spans="1:26" x14ac:dyDescent="0.25">
      <c r="A35" s="9">
        <v>34</v>
      </c>
      <c r="B35" s="10">
        <v>43070</v>
      </c>
      <c r="C35" s="9">
        <v>154.39999399999999</v>
      </c>
      <c r="D35" s="9">
        <v>3013500</v>
      </c>
      <c r="F35" s="12">
        <f t="shared" si="19"/>
        <v>150.38623100796573</v>
      </c>
      <c r="G35" s="12">
        <f t="shared" si="11"/>
        <v>153.04894046184131</v>
      </c>
      <c r="H35" s="12">
        <f t="shared" si="12"/>
        <v>154.37802572398175</v>
      </c>
      <c r="I35" s="12">
        <f t="shared" si="13"/>
        <v>155.20991841191372</v>
      </c>
      <c r="J35" s="12">
        <f t="shared" si="0"/>
        <v>16.110293356223806</v>
      </c>
      <c r="K35" s="12">
        <f t="shared" si="1"/>
        <v>1.8253456629710894</v>
      </c>
      <c r="L35" s="12">
        <f t="shared" si="2"/>
        <v>4.8260515121367758E-4</v>
      </c>
      <c r="M35" s="12">
        <f t="shared" si="3"/>
        <v>0.65597755301379612</v>
      </c>
      <c r="O35" s="12">
        <f t="shared" si="14"/>
        <v>0.90444138824023823</v>
      </c>
      <c r="P35" s="12">
        <f t="shared" si="15"/>
        <v>1.2055792045816642</v>
      </c>
      <c r="Q35" s="12">
        <f t="shared" si="16"/>
        <v>1.581276994951107</v>
      </c>
      <c r="R35" s="12">
        <f t="shared" si="17"/>
        <v>2.059029081919586</v>
      </c>
      <c r="S35" s="12">
        <f t="shared" si="18"/>
        <v>156.11435980015395</v>
      </c>
      <c r="T35" s="12">
        <f t="shared" si="4"/>
        <v>156.41549761649537</v>
      </c>
      <c r="U35" s="12">
        <f t="shared" si="5"/>
        <v>156.79119540686483</v>
      </c>
      <c r="V35" s="12">
        <f t="shared" si="6"/>
        <v>157.26894749383331</v>
      </c>
      <c r="W35" s="12">
        <f t="shared" si="7"/>
        <v>2.9390500967375148</v>
      </c>
      <c r="X35" s="12">
        <f t="shared" si="8"/>
        <v>4.0622548281059556</v>
      </c>
      <c r="Y35" s="12">
        <f t="shared" si="9"/>
        <v>5.7178441681923777</v>
      </c>
      <c r="Z35" s="12">
        <f t="shared" si="10"/>
        <v>8.2308941497783952</v>
      </c>
    </row>
    <row r="36" spans="1:26" x14ac:dyDescent="0.25">
      <c r="A36" s="9">
        <v>35</v>
      </c>
      <c r="B36" s="10">
        <v>43073</v>
      </c>
      <c r="C36" s="9">
        <v>153.770004</v>
      </c>
      <c r="D36" s="9">
        <v>3250400</v>
      </c>
      <c r="F36" s="12">
        <f t="shared" si="19"/>
        <v>150.98829545677086</v>
      </c>
      <c r="G36" s="12">
        <f t="shared" si="11"/>
        <v>153.52180920019686</v>
      </c>
      <c r="H36" s="12">
        <f t="shared" si="12"/>
        <v>154.39010827579176</v>
      </c>
      <c r="I36" s="12">
        <f t="shared" si="13"/>
        <v>154.60247510297842</v>
      </c>
      <c r="J36" s="12">
        <f t="shared" si="0"/>
        <v>7.737902419474004</v>
      </c>
      <c r="K36" s="12">
        <f t="shared" si="1"/>
        <v>6.1600658649322931E-2</v>
      </c>
      <c r="L36" s="12">
        <f t="shared" si="2"/>
        <v>0.38452931285522379</v>
      </c>
      <c r="M36" s="12">
        <f t="shared" si="3"/>
        <v>0.69300813729410193</v>
      </c>
      <c r="O36" s="12">
        <f t="shared" si="14"/>
        <v>0.67765868366390725</v>
      </c>
      <c r="P36" s="12">
        <f t="shared" si="15"/>
        <v>0.75232357620242263</v>
      </c>
      <c r="Q36" s="12">
        <f t="shared" si="16"/>
        <v>0.59635285820222284</v>
      </c>
      <c r="R36" s="12">
        <f t="shared" si="17"/>
        <v>-0.20747245030706885</v>
      </c>
      <c r="S36" s="12">
        <f t="shared" si="18"/>
        <v>155.28013378664232</v>
      </c>
      <c r="T36" s="12">
        <f t="shared" si="4"/>
        <v>155.35479867918085</v>
      </c>
      <c r="U36" s="12">
        <f t="shared" si="5"/>
        <v>155.19882796118063</v>
      </c>
      <c r="V36" s="12">
        <f t="shared" si="6"/>
        <v>154.39500265267134</v>
      </c>
      <c r="W36" s="12">
        <f t="shared" si="7"/>
        <v>2.2804919725043904</v>
      </c>
      <c r="X36" s="12">
        <f t="shared" si="8"/>
        <v>2.5115741751599185</v>
      </c>
      <c r="Y36" s="12">
        <f t="shared" si="9"/>
        <v>2.0415379120438955</v>
      </c>
      <c r="Z36" s="12">
        <f t="shared" si="10"/>
        <v>0.3906233158409867</v>
      </c>
    </row>
    <row r="37" spans="1:26" x14ac:dyDescent="0.25">
      <c r="A37" s="9">
        <v>36</v>
      </c>
      <c r="B37" s="10">
        <v>43074</v>
      </c>
      <c r="C37" s="9">
        <v>153.05999800000001</v>
      </c>
      <c r="D37" s="9">
        <v>2582500</v>
      </c>
      <c r="F37" s="12">
        <f t="shared" si="19"/>
        <v>151.40555173825524</v>
      </c>
      <c r="G37" s="12">
        <f t="shared" si="11"/>
        <v>153.60867738012797</v>
      </c>
      <c r="H37" s="12">
        <f t="shared" si="12"/>
        <v>154.0490509241063</v>
      </c>
      <c r="I37" s="12">
        <f t="shared" si="13"/>
        <v>153.97812177574463</v>
      </c>
      <c r="J37" s="12">
        <f t="shared" si="0"/>
        <v>2.7371924330012321</v>
      </c>
      <c r="K37" s="12">
        <f t="shared" si="1"/>
        <v>0.30104906217760746</v>
      </c>
      <c r="L37" s="12">
        <f t="shared" si="2"/>
        <v>0.97822568668320131</v>
      </c>
      <c r="M37" s="12">
        <f t="shared" si="3"/>
        <v>0.84295126758755423</v>
      </c>
      <c r="O37" s="12">
        <f t="shared" si="14"/>
        <v>0.48235688202925248</v>
      </c>
      <c r="P37" s="12">
        <f t="shared" si="15"/>
        <v>0.40815435034336911</v>
      </c>
      <c r="Q37" s="12">
        <f t="shared" si="16"/>
        <v>4.7035074756016482E-2</v>
      </c>
      <c r="R37" s="12">
        <f t="shared" si="17"/>
        <v>-0.56182119569478295</v>
      </c>
      <c r="S37" s="12">
        <f t="shared" si="18"/>
        <v>154.46047865777388</v>
      </c>
      <c r="T37" s="12">
        <f t="shared" si="4"/>
        <v>154.38627612608801</v>
      </c>
      <c r="U37" s="12">
        <f t="shared" si="5"/>
        <v>154.02515685050065</v>
      </c>
      <c r="V37" s="12">
        <f t="shared" si="6"/>
        <v>153.41630058004984</v>
      </c>
      <c r="W37" s="12">
        <f t="shared" si="7"/>
        <v>1.9613460727987291</v>
      </c>
      <c r="X37" s="12">
        <f t="shared" si="8"/>
        <v>1.7590136677394941</v>
      </c>
      <c r="Y37" s="12">
        <f t="shared" si="9"/>
        <v>0.93153160669972246</v>
      </c>
      <c r="Z37" s="12">
        <f t="shared" si="10"/>
        <v>0.12695152855016414</v>
      </c>
    </row>
    <row r="38" spans="1:26" x14ac:dyDescent="0.25">
      <c r="A38" s="9">
        <v>37</v>
      </c>
      <c r="B38" s="10">
        <v>43075</v>
      </c>
      <c r="C38" s="9">
        <v>153</v>
      </c>
      <c r="D38" s="9">
        <v>2896400</v>
      </c>
      <c r="F38" s="12">
        <f t="shared" si="19"/>
        <v>151.65371867751693</v>
      </c>
      <c r="G38" s="12">
        <f t="shared" si="11"/>
        <v>153.41663959708319</v>
      </c>
      <c r="H38" s="12">
        <f t="shared" si="12"/>
        <v>153.50507181584783</v>
      </c>
      <c r="I38" s="12">
        <f t="shared" si="13"/>
        <v>153.28952894393615</v>
      </c>
      <c r="J38" s="12">
        <f t="shared" si="0"/>
        <v>1.8124733992667517</v>
      </c>
      <c r="K38" s="12">
        <f t="shared" si="1"/>
        <v>0.17358855385764288</v>
      </c>
      <c r="L38" s="12">
        <f t="shared" si="2"/>
        <v>0.25509753916382183</v>
      </c>
      <c r="M38" s="12">
        <f t="shared" si="3"/>
        <v>8.3827009376780962E-2</v>
      </c>
      <c r="O38" s="12">
        <f t="shared" si="14"/>
        <v>0.30671442495359291</v>
      </c>
      <c r="P38" s="12">
        <f t="shared" si="15"/>
        <v>0.13396755480540734</v>
      </c>
      <c r="Q38" s="12">
        <f t="shared" si="16"/>
        <v>-0.28399748319800605</v>
      </c>
      <c r="R38" s="12">
        <f t="shared" si="17"/>
        <v>-0.66957708639142366</v>
      </c>
      <c r="S38" s="12">
        <f t="shared" si="18"/>
        <v>153.59624336888973</v>
      </c>
      <c r="T38" s="12">
        <f t="shared" si="4"/>
        <v>153.42349649874154</v>
      </c>
      <c r="U38" s="12">
        <f t="shared" si="5"/>
        <v>153.00553146073815</v>
      </c>
      <c r="V38" s="12">
        <f t="shared" si="6"/>
        <v>152.61995185754472</v>
      </c>
      <c r="W38" s="12">
        <f t="shared" si="7"/>
        <v>0.35550615494497539</v>
      </c>
      <c r="X38" s="12">
        <f t="shared" si="8"/>
        <v>0.17934928444634521</v>
      </c>
      <c r="Y38" s="12">
        <f t="shared" si="9"/>
        <v>3.0597057897746851E-5</v>
      </c>
      <c r="Z38" s="12">
        <f t="shared" si="10"/>
        <v>0.14443659058370878</v>
      </c>
    </row>
    <row r="39" spans="1:26" x14ac:dyDescent="0.25">
      <c r="A39" s="9">
        <v>38</v>
      </c>
      <c r="B39" s="10">
        <v>43076</v>
      </c>
      <c r="C39" s="9">
        <v>153.279999</v>
      </c>
      <c r="D39" s="9">
        <v>2044800</v>
      </c>
      <c r="F39" s="12">
        <f t="shared" si="19"/>
        <v>151.85566087588938</v>
      </c>
      <c r="G39" s="12">
        <f t="shared" si="11"/>
        <v>153.27081573810409</v>
      </c>
      <c r="H39" s="12">
        <f t="shared" si="12"/>
        <v>153.22728231713154</v>
      </c>
      <c r="I39" s="12">
        <f t="shared" si="13"/>
        <v>153.07238223598404</v>
      </c>
      <c r="J39" s="12">
        <f t="shared" si="0"/>
        <v>2.0287390917949577</v>
      </c>
      <c r="K39" s="12">
        <f t="shared" si="1"/>
        <v>8.433229904892983E-5</v>
      </c>
      <c r="L39" s="12">
        <f t="shared" si="2"/>
        <v>2.7790486526542272E-3</v>
      </c>
      <c r="M39" s="12">
        <f t="shared" si="3"/>
        <v>4.3104720700461618E-2</v>
      </c>
      <c r="O39" s="12">
        <f t="shared" si="14"/>
        <v>0.22813525501773738</v>
      </c>
      <c r="P39" s="12">
        <f t="shared" si="15"/>
        <v>4.6188989116027812E-2</v>
      </c>
      <c r="Q39" s="12">
        <f t="shared" si="16"/>
        <v>-0.25391463433735317</v>
      </c>
      <c r="R39" s="12">
        <f t="shared" si="17"/>
        <v>-0.28501126471800775</v>
      </c>
      <c r="S39" s="12">
        <f t="shared" si="18"/>
        <v>153.30051749100178</v>
      </c>
      <c r="T39" s="12">
        <f t="shared" si="4"/>
        <v>153.11857122510006</v>
      </c>
      <c r="U39" s="12">
        <f t="shared" si="5"/>
        <v>152.81846760164669</v>
      </c>
      <c r="V39" s="12">
        <f t="shared" si="6"/>
        <v>152.78737097126603</v>
      </c>
      <c r="W39" s="12">
        <f t="shared" si="7"/>
        <v>4.2100847299015161E-4</v>
      </c>
      <c r="X39" s="12">
        <f t="shared" si="8"/>
        <v>2.6058926509148417E-2</v>
      </c>
      <c r="Y39" s="12">
        <f t="shared" si="9"/>
        <v>0.21301123166596686</v>
      </c>
      <c r="Z39" s="12">
        <f t="shared" si="10"/>
        <v>0.24268237469432213</v>
      </c>
    </row>
    <row r="40" spans="1:26" x14ac:dyDescent="0.25">
      <c r="A40" s="9">
        <v>39</v>
      </c>
      <c r="B40" s="10">
        <v>43077</v>
      </c>
      <c r="C40" s="9">
        <v>153.66000399999999</v>
      </c>
      <c r="D40" s="9">
        <v>1482400</v>
      </c>
      <c r="F40" s="12">
        <f t="shared" si="19"/>
        <v>152.06931159450596</v>
      </c>
      <c r="G40" s="12">
        <f t="shared" si="11"/>
        <v>153.27402987976765</v>
      </c>
      <c r="H40" s="12">
        <f t="shared" si="12"/>
        <v>153.25627649270919</v>
      </c>
      <c r="I40" s="12">
        <f t="shared" si="13"/>
        <v>153.22809480899602</v>
      </c>
      <c r="J40" s="12">
        <f t="shared" si="0"/>
        <v>2.5303023288963669</v>
      </c>
      <c r="K40" s="12">
        <f t="shared" si="1"/>
        <v>0.14897602148912381</v>
      </c>
      <c r="L40" s="12">
        <f t="shared" si="2"/>
        <v>0.16299590014323972</v>
      </c>
      <c r="M40" s="12">
        <f t="shared" si="3"/>
        <v>0.18654554927370159</v>
      </c>
      <c r="O40" s="12">
        <f t="shared" si="14"/>
        <v>0.2172718527168741</v>
      </c>
      <c r="P40" s="12">
        <f t="shared" si="15"/>
        <v>7.3569885090016399E-2</v>
      </c>
      <c r="Q40" s="12">
        <f t="shared" si="16"/>
        <v>-6.9582391030152277E-2</v>
      </c>
      <c r="R40" s="12">
        <f t="shared" si="17"/>
        <v>8.9603997352483658E-2</v>
      </c>
      <c r="S40" s="12">
        <f t="shared" si="18"/>
        <v>153.44536666171288</v>
      </c>
      <c r="T40" s="12">
        <f t="shared" si="4"/>
        <v>153.30166469408604</v>
      </c>
      <c r="U40" s="12">
        <f t="shared" si="5"/>
        <v>153.15851241796588</v>
      </c>
      <c r="V40" s="12">
        <f t="shared" si="6"/>
        <v>153.31769880634852</v>
      </c>
      <c r="W40" s="12">
        <f t="shared" si="7"/>
        <v>4.6069186986973036E-2</v>
      </c>
      <c r="X40" s="12">
        <f t="shared" si="8"/>
        <v>0.12840705816288708</v>
      </c>
      <c r="Y40" s="12">
        <f t="shared" si="9"/>
        <v>0.25149380685107042</v>
      </c>
      <c r="Z40" s="12">
        <f t="shared" si="10"/>
        <v>0.11717284560077011</v>
      </c>
    </row>
    <row r="41" spans="1:26" x14ac:dyDescent="0.25">
      <c r="A41" s="9">
        <v>40</v>
      </c>
      <c r="B41" s="10">
        <v>43080</v>
      </c>
      <c r="C41" s="9">
        <v>153.21000699999999</v>
      </c>
      <c r="D41" s="9">
        <v>3623700</v>
      </c>
      <c r="F41" s="12">
        <f t="shared" si="19"/>
        <v>152.30791545533006</v>
      </c>
      <c r="G41" s="12">
        <f t="shared" si="11"/>
        <v>153.40912082184897</v>
      </c>
      <c r="H41" s="12">
        <f t="shared" si="12"/>
        <v>153.47832662171913</v>
      </c>
      <c r="I41" s="12">
        <f t="shared" si="13"/>
        <v>153.55202670224901</v>
      </c>
      <c r="J41" s="12">
        <f t="shared" si="0"/>
        <v>0.8137691549649787</v>
      </c>
      <c r="K41" s="12">
        <f t="shared" si="1"/>
        <v>3.9646314051308258E-2</v>
      </c>
      <c r="L41" s="12">
        <f t="shared" si="2"/>
        <v>7.1995419399504365E-2</v>
      </c>
      <c r="M41" s="12">
        <f t="shared" si="3"/>
        <v>0.11697747672650731</v>
      </c>
      <c r="O41" s="12">
        <f t="shared" si="14"/>
        <v>0.23327085879729145</v>
      </c>
      <c r="P41" s="12">
        <f t="shared" si="15"/>
        <v>0.13616038713075973</v>
      </c>
      <c r="Q41" s="12">
        <f t="shared" si="16"/>
        <v>0.10749903689726165</v>
      </c>
      <c r="R41" s="12">
        <f t="shared" si="17"/>
        <v>0.2887827088679138</v>
      </c>
      <c r="S41" s="12">
        <f t="shared" si="18"/>
        <v>153.78529756104629</v>
      </c>
      <c r="T41" s="12">
        <f t="shared" si="4"/>
        <v>153.68818708937977</v>
      </c>
      <c r="U41" s="12">
        <f t="shared" si="5"/>
        <v>153.65952573914626</v>
      </c>
      <c r="V41" s="12">
        <f t="shared" si="6"/>
        <v>153.84080941111694</v>
      </c>
      <c r="W41" s="12">
        <f t="shared" si="7"/>
        <v>0.33095922962896862</v>
      </c>
      <c r="X41" s="12">
        <f t="shared" si="8"/>
        <v>0.22865619787925107</v>
      </c>
      <c r="Y41" s="12">
        <f t="shared" si="9"/>
        <v>0.20206709684365298</v>
      </c>
      <c r="Z41" s="12">
        <f t="shared" si="10"/>
        <v>0.39791168187095244</v>
      </c>
    </row>
    <row r="42" spans="1:26" x14ac:dyDescent="0.25">
      <c r="A42" s="9">
        <v>41</v>
      </c>
      <c r="B42" s="10">
        <v>43081</v>
      </c>
      <c r="C42" s="9">
        <v>153.740005</v>
      </c>
      <c r="D42" s="9">
        <v>2959300</v>
      </c>
      <c r="F42" s="12">
        <f t="shared" si="19"/>
        <v>152.44322918703054</v>
      </c>
      <c r="G42" s="12">
        <f t="shared" si="11"/>
        <v>153.33943098420184</v>
      </c>
      <c r="H42" s="12">
        <f t="shared" si="12"/>
        <v>153.33075082977359</v>
      </c>
      <c r="I42" s="12">
        <f t="shared" si="13"/>
        <v>153.29551192556224</v>
      </c>
      <c r="J42" s="12">
        <f t="shared" si="0"/>
        <v>1.681627509102597</v>
      </c>
      <c r="K42" s="12">
        <f t="shared" si="1"/>
        <v>0.16045954213266159</v>
      </c>
      <c r="L42" s="12">
        <f t="shared" si="2"/>
        <v>0.16748897584770273</v>
      </c>
      <c r="M42" s="12">
        <f t="shared" si="3"/>
        <v>0.19757409322313085</v>
      </c>
      <c r="O42" s="12">
        <f t="shared" si="14"/>
        <v>0.15980301347468207</v>
      </c>
      <c r="P42" s="12">
        <f t="shared" si="15"/>
        <v>3.799159617637704E-2</v>
      </c>
      <c r="Q42" s="12">
        <f t="shared" si="16"/>
        <v>-5.630717921555306E-2</v>
      </c>
      <c r="R42" s="12">
        <f t="shared" si="17"/>
        <v>-0.17472015385356829</v>
      </c>
      <c r="S42" s="12">
        <f t="shared" si="18"/>
        <v>153.45531493903692</v>
      </c>
      <c r="T42" s="12">
        <f t="shared" si="4"/>
        <v>153.33350352173861</v>
      </c>
      <c r="U42" s="12">
        <f t="shared" si="5"/>
        <v>153.23920474634667</v>
      </c>
      <c r="V42" s="12">
        <f t="shared" si="6"/>
        <v>153.12079177170867</v>
      </c>
      <c r="W42" s="12">
        <f t="shared" si="7"/>
        <v>8.1048430811157798E-2</v>
      </c>
      <c r="X42" s="12">
        <f t="shared" si="8"/>
        <v>0.16524345182869538</v>
      </c>
      <c r="Y42" s="12">
        <f t="shared" si="9"/>
        <v>0.25080089405923367</v>
      </c>
      <c r="Z42" s="12">
        <f t="shared" si="10"/>
        <v>0.38342502209096974</v>
      </c>
    </row>
    <row r="43" spans="1:26" x14ac:dyDescent="0.25">
      <c r="A43" s="9">
        <v>42</v>
      </c>
      <c r="B43" s="10">
        <v>43082</v>
      </c>
      <c r="C43" s="9">
        <v>155.800003</v>
      </c>
      <c r="D43" s="9">
        <v>5064200</v>
      </c>
      <c r="F43" s="12">
        <f t="shared" si="19"/>
        <v>152.63774555897595</v>
      </c>
      <c r="G43" s="12">
        <f t="shared" si="11"/>
        <v>153.47963188973119</v>
      </c>
      <c r="H43" s="12">
        <f t="shared" si="12"/>
        <v>153.55584062339813</v>
      </c>
      <c r="I43" s="12">
        <f t="shared" si="13"/>
        <v>153.62888173139055</v>
      </c>
      <c r="J43" s="12">
        <f t="shared" si="0"/>
        <v>9.9998721233119934</v>
      </c>
      <c r="K43" s="12">
        <f t="shared" si="1"/>
        <v>5.3841220893701047</v>
      </c>
      <c r="L43" s="12">
        <f t="shared" si="2"/>
        <v>5.0362647725553886</v>
      </c>
      <c r="M43" s="12">
        <f t="shared" si="3"/>
        <v>4.7137675630083251</v>
      </c>
      <c r="O43" s="12">
        <f t="shared" si="14"/>
        <v>0.18583803232772653</v>
      </c>
      <c r="P43" s="12">
        <f t="shared" si="15"/>
        <v>0.11183614858936075</v>
      </c>
      <c r="Q43" s="12">
        <f t="shared" si="16"/>
        <v>0.11904746405418616</v>
      </c>
      <c r="R43" s="12">
        <f t="shared" si="17"/>
        <v>0.25715631187602983</v>
      </c>
      <c r="S43" s="12">
        <f t="shared" si="18"/>
        <v>153.81471976371827</v>
      </c>
      <c r="T43" s="12">
        <f t="shared" si="4"/>
        <v>153.74071787997991</v>
      </c>
      <c r="U43" s="12">
        <f t="shared" si="5"/>
        <v>153.74792919544473</v>
      </c>
      <c r="V43" s="12">
        <f t="shared" si="6"/>
        <v>153.88603804326658</v>
      </c>
      <c r="W43" s="12">
        <f t="shared" si="7"/>
        <v>3.9413495282612634</v>
      </c>
      <c r="X43" s="12">
        <f t="shared" si="8"/>
        <v>4.240655205536167</v>
      </c>
      <c r="Y43" s="12">
        <f t="shared" si="9"/>
        <v>4.2110068993419718</v>
      </c>
      <c r="Z43" s="12">
        <f t="shared" si="10"/>
        <v>3.6632618556035745</v>
      </c>
    </row>
    <row r="44" spans="1:26" x14ac:dyDescent="0.25">
      <c r="A44" s="9">
        <v>43</v>
      </c>
      <c r="B44" s="10">
        <v>43083</v>
      </c>
      <c r="C44" s="9">
        <v>153.229996</v>
      </c>
      <c r="D44" s="9">
        <v>3141700</v>
      </c>
      <c r="F44" s="12">
        <f t="shared" si="19"/>
        <v>153.11208417512955</v>
      </c>
      <c r="G44" s="12">
        <f t="shared" si="11"/>
        <v>154.29176177832528</v>
      </c>
      <c r="H44" s="12">
        <f t="shared" si="12"/>
        <v>154.79012993052916</v>
      </c>
      <c r="I44" s="12">
        <f t="shared" si="13"/>
        <v>155.25722268284764</v>
      </c>
      <c r="J44" s="12">
        <f t="shared" si="0"/>
        <v>1.3903198444278949E-2</v>
      </c>
      <c r="K44" s="12">
        <f t="shared" si="1"/>
        <v>1.1273465680226897</v>
      </c>
      <c r="L44" s="12">
        <f t="shared" si="2"/>
        <v>2.434017881188371</v>
      </c>
      <c r="M44" s="12">
        <f t="shared" si="3"/>
        <v>4.1096480236494477</v>
      </c>
      <c r="O44" s="12">
        <f t="shared" si="14"/>
        <v>0.40221347019713111</v>
      </c>
      <c r="P44" s="12">
        <f t="shared" si="15"/>
        <v>0.49096234930629323</v>
      </c>
      <c r="Q44" s="12">
        <f t="shared" si="16"/>
        <v>0.79822953338549318</v>
      </c>
      <c r="R44" s="12">
        <f t="shared" si="17"/>
        <v>1.4226632555199314</v>
      </c>
      <c r="S44" s="12">
        <f t="shared" si="18"/>
        <v>155.65943615304477</v>
      </c>
      <c r="T44" s="12">
        <f t="shared" si="4"/>
        <v>155.74818503215394</v>
      </c>
      <c r="U44" s="12">
        <f t="shared" si="5"/>
        <v>156.05545221623314</v>
      </c>
      <c r="V44" s="12">
        <f t="shared" si="6"/>
        <v>156.67988593836756</v>
      </c>
      <c r="W44" s="12">
        <f t="shared" si="7"/>
        <v>5.9021794572261754</v>
      </c>
      <c r="X44" s="12">
        <f t="shared" si="8"/>
        <v>6.3412760016604039</v>
      </c>
      <c r="Y44" s="12">
        <f t="shared" si="9"/>
        <v>7.983202829850466</v>
      </c>
      <c r="Z44" s="12">
        <f t="shared" si="10"/>
        <v>11.901740586849741</v>
      </c>
    </row>
    <row r="45" spans="1:26" x14ac:dyDescent="0.25">
      <c r="A45" s="9">
        <v>44</v>
      </c>
      <c r="B45" s="10">
        <v>43084</v>
      </c>
      <c r="C45" s="9">
        <v>154.25</v>
      </c>
      <c r="D45" s="9">
        <v>4293900</v>
      </c>
      <c r="F45" s="12">
        <f t="shared" si="19"/>
        <v>153.12977094886011</v>
      </c>
      <c r="G45" s="12">
        <f t="shared" si="11"/>
        <v>153.92014375591143</v>
      </c>
      <c r="H45" s="12">
        <f t="shared" si="12"/>
        <v>153.93205626873811</v>
      </c>
      <c r="I45" s="12">
        <f t="shared" si="13"/>
        <v>153.73680267071191</v>
      </c>
      <c r="J45" s="12">
        <f t="shared" si="0"/>
        <v>1.2549131270177718</v>
      </c>
      <c r="K45" s="12">
        <f t="shared" si="1"/>
        <v>0.10880514176422132</v>
      </c>
      <c r="L45" s="12">
        <f t="shared" si="2"/>
        <v>0.10108821624873393</v>
      </c>
      <c r="M45" s="12">
        <f t="shared" si="3"/>
        <v>0.2633714987884283</v>
      </c>
      <c r="O45" s="12">
        <f t="shared" si="14"/>
        <v>0.11381844784720191</v>
      </c>
      <c r="P45" s="12">
        <f t="shared" si="15"/>
        <v>-1.1883241054212679E-2</v>
      </c>
      <c r="Q45" s="12">
        <f t="shared" si="16"/>
        <v>-0.24516276209905735</v>
      </c>
      <c r="R45" s="12">
        <f t="shared" si="17"/>
        <v>-1.078957521987381</v>
      </c>
      <c r="S45" s="12">
        <f t="shared" si="18"/>
        <v>153.8506211185591</v>
      </c>
      <c r="T45" s="12">
        <f t="shared" si="4"/>
        <v>153.72491942965769</v>
      </c>
      <c r="U45" s="12">
        <f t="shared" si="5"/>
        <v>153.49163990861285</v>
      </c>
      <c r="V45" s="12">
        <f t="shared" si="6"/>
        <v>152.65784514872453</v>
      </c>
      <c r="W45" s="12">
        <f t="shared" si="7"/>
        <v>0.15950349094098112</v>
      </c>
      <c r="X45" s="12">
        <f t="shared" si="8"/>
        <v>0.27570960535100675</v>
      </c>
      <c r="Y45" s="12">
        <f t="shared" si="9"/>
        <v>0.57511002820872115</v>
      </c>
      <c r="Z45" s="12">
        <f t="shared" si="10"/>
        <v>2.534957070440004</v>
      </c>
    </row>
    <row r="46" spans="1:26" x14ac:dyDescent="0.25">
      <c r="A46" s="9">
        <v>45</v>
      </c>
      <c r="B46" s="10">
        <v>43087</v>
      </c>
      <c r="C46" s="9">
        <v>154.58999600000001</v>
      </c>
      <c r="D46" s="9">
        <v>3574800</v>
      </c>
      <c r="F46" s="12">
        <f t="shared" si="19"/>
        <v>153.29780530653107</v>
      </c>
      <c r="G46" s="12">
        <f t="shared" si="11"/>
        <v>154.03559344134243</v>
      </c>
      <c r="H46" s="12">
        <f t="shared" si="12"/>
        <v>154.10692532093213</v>
      </c>
      <c r="I46" s="12">
        <f t="shared" si="13"/>
        <v>154.12170066767797</v>
      </c>
      <c r="J46" s="12">
        <f t="shared" si="0"/>
        <v>1.6697567882877371</v>
      </c>
      <c r="K46" s="12">
        <f t="shared" si="1"/>
        <v>0.30736219704607765</v>
      </c>
      <c r="L46" s="12">
        <f t="shared" si="2"/>
        <v>0.23335728097510167</v>
      </c>
      <c r="M46" s="12">
        <f t="shared" si="3"/>
        <v>0.2193005182746128</v>
      </c>
      <c r="O46" s="12">
        <f t="shared" si="14"/>
        <v>0.15448038021503069</v>
      </c>
      <c r="P46" s="12">
        <f t="shared" si="15"/>
        <v>8.7312068450855596E-2</v>
      </c>
      <c r="Q46" s="12">
        <f t="shared" si="16"/>
        <v>3.8364579480245631E-2</v>
      </c>
      <c r="R46" s="12">
        <f t="shared" si="17"/>
        <v>0.16531966912304419</v>
      </c>
      <c r="S46" s="12">
        <f t="shared" si="18"/>
        <v>154.276181047893</v>
      </c>
      <c r="T46" s="12">
        <f t="shared" si="4"/>
        <v>154.20901273612881</v>
      </c>
      <c r="U46" s="12">
        <f t="shared" si="5"/>
        <v>154.16006524715823</v>
      </c>
      <c r="V46" s="12">
        <f t="shared" si="6"/>
        <v>154.28702033680102</v>
      </c>
      <c r="W46" s="12">
        <f t="shared" si="7"/>
        <v>9.8479824165924379E-2</v>
      </c>
      <c r="X46" s="12">
        <f t="shared" si="8"/>
        <v>0.14514824734995313</v>
      </c>
      <c r="Y46" s="12">
        <f t="shared" si="9"/>
        <v>0.18484045223910331</v>
      </c>
      <c r="Z46" s="12">
        <f t="shared" si="10"/>
        <v>9.1794252490869407E-2</v>
      </c>
    </row>
    <row r="47" spans="1:26" x14ac:dyDescent="0.25">
      <c r="A47" s="9">
        <v>46</v>
      </c>
      <c r="B47" s="10">
        <v>43088</v>
      </c>
      <c r="C47" s="9">
        <v>154.11000100000001</v>
      </c>
      <c r="D47" s="9">
        <v>4251300</v>
      </c>
      <c r="F47" s="12">
        <f t="shared" si="19"/>
        <v>153.49163391055143</v>
      </c>
      <c r="G47" s="12">
        <f t="shared" si="11"/>
        <v>154.22963433687258</v>
      </c>
      <c r="H47" s="12">
        <f t="shared" si="12"/>
        <v>154.37261419441947</v>
      </c>
      <c r="I47" s="12">
        <f t="shared" si="13"/>
        <v>154.47292216691949</v>
      </c>
      <c r="J47" s="12">
        <f t="shared" si="0"/>
        <v>0.38237785731311169</v>
      </c>
      <c r="K47" s="12">
        <f t="shared" si="1"/>
        <v>1.4312135291265219E-2</v>
      </c>
      <c r="L47" s="12">
        <f t="shared" si="2"/>
        <v>6.8965689883192197E-2</v>
      </c>
      <c r="M47" s="12">
        <f t="shared" si="3"/>
        <v>0.13171177339819518</v>
      </c>
      <c r="O47" s="12">
        <f t="shared" si="14"/>
        <v>0.18399154806900381</v>
      </c>
      <c r="P47" s="12">
        <f t="shared" si="15"/>
        <v>0.15328942614852123</v>
      </c>
      <c r="Q47" s="12">
        <f t="shared" si="16"/>
        <v>0.17915019337281826</v>
      </c>
      <c r="R47" s="12">
        <f t="shared" si="17"/>
        <v>0.32333622472374701</v>
      </c>
      <c r="S47" s="12">
        <f t="shared" si="18"/>
        <v>154.65691371498849</v>
      </c>
      <c r="T47" s="12">
        <f t="shared" si="4"/>
        <v>154.62621159306801</v>
      </c>
      <c r="U47" s="12">
        <f t="shared" si="5"/>
        <v>154.65207236029229</v>
      </c>
      <c r="V47" s="12">
        <f t="shared" si="6"/>
        <v>154.79625839164325</v>
      </c>
      <c r="W47" s="12">
        <f t="shared" si="7"/>
        <v>0.29911351781607015</v>
      </c>
      <c r="X47" s="12">
        <f t="shared" si="8"/>
        <v>0.26647337639561181</v>
      </c>
      <c r="Y47" s="12">
        <f t="shared" si="9"/>
        <v>0.29384135964912617</v>
      </c>
      <c r="Z47" s="12">
        <f t="shared" si="10"/>
        <v>0.47094920758498077</v>
      </c>
    </row>
    <row r="48" spans="1:26" x14ac:dyDescent="0.25">
      <c r="A48" s="9">
        <v>47</v>
      </c>
      <c r="B48" s="10">
        <v>43089</v>
      </c>
      <c r="C48" s="9">
        <v>154.729996</v>
      </c>
      <c r="D48" s="9">
        <v>3582700</v>
      </c>
      <c r="F48" s="12">
        <f t="shared" si="19"/>
        <v>153.58438897396871</v>
      </c>
      <c r="G48" s="12">
        <f t="shared" si="11"/>
        <v>154.1877626689672</v>
      </c>
      <c r="H48" s="12">
        <f t="shared" si="12"/>
        <v>154.22817693748877</v>
      </c>
      <c r="I48" s="12">
        <f t="shared" si="13"/>
        <v>154.20073129172988</v>
      </c>
      <c r="J48" s="12">
        <f t="shared" si="0"/>
        <v>1.3124154580922467</v>
      </c>
      <c r="K48" s="12">
        <f t="shared" si="1"/>
        <v>0.29401698528293069</v>
      </c>
      <c r="L48" s="12">
        <f t="shared" si="2"/>
        <v>0.25182237149965087</v>
      </c>
      <c r="M48" s="12">
        <f t="shared" si="3"/>
        <v>0.28012113142025458</v>
      </c>
      <c r="O48" s="12">
        <f t="shared" si="14"/>
        <v>0.11556418458021202</v>
      </c>
      <c r="P48" s="12">
        <f t="shared" si="15"/>
        <v>4.6919350813988903E-2</v>
      </c>
      <c r="Q48" s="12">
        <f t="shared" si="16"/>
        <v>-2.3953287480273575E-2</v>
      </c>
      <c r="R48" s="12">
        <f t="shared" si="17"/>
        <v>-0.18286181020260478</v>
      </c>
      <c r="S48" s="12">
        <f t="shared" si="18"/>
        <v>154.3162954763101</v>
      </c>
      <c r="T48" s="12">
        <f t="shared" si="4"/>
        <v>154.24765064254387</v>
      </c>
      <c r="U48" s="12">
        <f t="shared" si="5"/>
        <v>154.1767780042496</v>
      </c>
      <c r="V48" s="12">
        <f t="shared" si="6"/>
        <v>154.01786948152727</v>
      </c>
      <c r="W48" s="12">
        <f t="shared" si="7"/>
        <v>0.17114812330129517</v>
      </c>
      <c r="X48" s="12">
        <f t="shared" si="8"/>
        <v>0.23265704385947758</v>
      </c>
      <c r="Y48" s="12">
        <f t="shared" si="9"/>
        <v>0.30605015082209103</v>
      </c>
      <c r="Z48" s="12">
        <f t="shared" si="10"/>
        <v>0.50712417831209033</v>
      </c>
    </row>
    <row r="49" spans="1:26" x14ac:dyDescent="0.25">
      <c r="A49" s="9">
        <v>48</v>
      </c>
      <c r="B49" s="10">
        <v>43090</v>
      </c>
      <c r="C49" s="9">
        <v>153.720001</v>
      </c>
      <c r="D49" s="9">
        <v>4858400</v>
      </c>
      <c r="F49" s="12">
        <f t="shared" si="19"/>
        <v>153.75623002787341</v>
      </c>
      <c r="G49" s="12">
        <f t="shared" si="11"/>
        <v>154.37754433482868</v>
      </c>
      <c r="H49" s="12">
        <f t="shared" si="12"/>
        <v>154.50417742186994</v>
      </c>
      <c r="I49" s="12">
        <f t="shared" si="13"/>
        <v>154.59767982293246</v>
      </c>
      <c r="J49" s="12">
        <f t="shared" si="0"/>
        <v>1.3125424606528883E-3</v>
      </c>
      <c r="K49" s="12">
        <f t="shared" si="1"/>
        <v>0.43236323717763192</v>
      </c>
      <c r="L49" s="12">
        <f t="shared" si="2"/>
        <v>0.61493266061674812</v>
      </c>
      <c r="M49" s="12">
        <f t="shared" si="3"/>
        <v>0.77032011622412</v>
      </c>
      <c r="O49" s="12">
        <f t="shared" si="14"/>
        <v>0.15777183657356758</v>
      </c>
      <c r="P49" s="12">
        <f t="shared" si="15"/>
        <v>0.13442664591113729</v>
      </c>
      <c r="Q49" s="12">
        <f t="shared" si="16"/>
        <v>0.16545253092701165</v>
      </c>
      <c r="R49" s="12">
        <f t="shared" si="17"/>
        <v>0.30997697999180435</v>
      </c>
      <c r="S49" s="12">
        <f t="shared" si="18"/>
        <v>154.75545165950604</v>
      </c>
      <c r="T49" s="12">
        <f t="shared" si="4"/>
        <v>154.7321064688436</v>
      </c>
      <c r="U49" s="12">
        <f t="shared" si="5"/>
        <v>154.76313235385948</v>
      </c>
      <c r="V49" s="12">
        <f t="shared" si="6"/>
        <v>154.90765680292427</v>
      </c>
      <c r="W49" s="12">
        <f t="shared" si="7"/>
        <v>1.0721580682714931</v>
      </c>
      <c r="X49" s="12">
        <f t="shared" si="8"/>
        <v>1.0243574800631243</v>
      </c>
      <c r="Y49" s="12">
        <f t="shared" si="9"/>
        <v>1.0881230214047102</v>
      </c>
      <c r="Z49" s="12">
        <f t="shared" si="10"/>
        <v>1.4105263062196896</v>
      </c>
    </row>
    <row r="50" spans="1:26" x14ac:dyDescent="0.25">
      <c r="A50" s="9">
        <v>49</v>
      </c>
      <c r="B50" s="10">
        <v>43091</v>
      </c>
      <c r="C50" s="9">
        <v>153.490005</v>
      </c>
      <c r="D50" s="9">
        <v>2152000</v>
      </c>
      <c r="F50" s="12">
        <f t="shared" si="19"/>
        <v>153.75079567369241</v>
      </c>
      <c r="G50" s="12">
        <f t="shared" si="11"/>
        <v>154.14740416763865</v>
      </c>
      <c r="H50" s="12">
        <f t="shared" si="12"/>
        <v>154.07288038984149</v>
      </c>
      <c r="I50" s="12">
        <f t="shared" si="13"/>
        <v>153.93942070573311</v>
      </c>
      <c r="J50" s="12">
        <f t="shared" si="0"/>
        <v>6.8011775484942194E-2</v>
      </c>
      <c r="K50" s="12">
        <f t="shared" si="1"/>
        <v>0.43217366561200082</v>
      </c>
      <c r="L50" s="12">
        <f t="shared" si="2"/>
        <v>0.33974372008286924</v>
      </c>
      <c r="M50" s="12">
        <f t="shared" si="3"/>
        <v>0.20197447655959516</v>
      </c>
      <c r="O50" s="12">
        <f t="shared" si="14"/>
        <v>3.5367193507629971E-2</v>
      </c>
      <c r="P50" s="12">
        <f t="shared" si="15"/>
        <v>-6.3744794866484517E-2</v>
      </c>
      <c r="Q50" s="12">
        <f t="shared" si="16"/>
        <v>-0.20521771072985104</v>
      </c>
      <c r="R50" s="12">
        <f t="shared" si="17"/>
        <v>-0.51302370262067676</v>
      </c>
      <c r="S50" s="12">
        <f t="shared" si="18"/>
        <v>153.97478789924074</v>
      </c>
      <c r="T50" s="12">
        <f t="shared" si="4"/>
        <v>153.87567591086662</v>
      </c>
      <c r="U50" s="12">
        <f t="shared" si="5"/>
        <v>153.73420299500327</v>
      </c>
      <c r="V50" s="12">
        <f t="shared" si="6"/>
        <v>153.42639700311244</v>
      </c>
      <c r="W50" s="12">
        <f t="shared" si="7"/>
        <v>0.2350144593962589</v>
      </c>
      <c r="X50" s="12">
        <f t="shared" si="8"/>
        <v>0.14874205148869013</v>
      </c>
      <c r="Y50" s="12">
        <f t="shared" si="9"/>
        <v>5.9632660763620005E-2</v>
      </c>
      <c r="Z50" s="12">
        <f t="shared" si="10"/>
        <v>4.0459772680471965E-3</v>
      </c>
    </row>
    <row r="51" spans="1:26" x14ac:dyDescent="0.25">
      <c r="A51" s="9">
        <v>50</v>
      </c>
      <c r="B51" s="10">
        <v>43095</v>
      </c>
      <c r="C51" s="9">
        <v>153.759995</v>
      </c>
      <c r="D51" s="9">
        <v>1407400</v>
      </c>
      <c r="F51" s="12">
        <f t="shared" si="19"/>
        <v>153.71167707263857</v>
      </c>
      <c r="G51" s="12">
        <f t="shared" si="11"/>
        <v>153.91731445896514</v>
      </c>
      <c r="H51" s="12">
        <f t="shared" si="12"/>
        <v>153.75229892542868</v>
      </c>
      <c r="I51" s="12">
        <f t="shared" si="13"/>
        <v>153.60235892643328</v>
      </c>
      <c r="J51" s="12">
        <f t="shared" si="0"/>
        <v>2.3346221045052232E-3</v>
      </c>
      <c r="K51" s="12">
        <f t="shared" si="1"/>
        <v>2.4749412169082375E-2</v>
      </c>
      <c r="L51" s="12">
        <f t="shared" si="2"/>
        <v>5.9229563807440328E-5</v>
      </c>
      <c r="M51" s="12">
        <f t="shared" si="3"/>
        <v>2.4849131689532618E-2</v>
      </c>
      <c r="O51" s="12">
        <f t="shared" si="14"/>
        <v>-2.0497152413489064E-2</v>
      </c>
      <c r="P51" s="12">
        <f t="shared" si="15"/>
        <v>-0.13207404097482095</v>
      </c>
      <c r="Q51" s="12">
        <f t="shared" si="16"/>
        <v>-0.26454754158634169</v>
      </c>
      <c r="R51" s="12">
        <f t="shared" si="17"/>
        <v>-0.36345606779795725</v>
      </c>
      <c r="S51" s="12">
        <f t="shared" si="18"/>
        <v>153.58186177401979</v>
      </c>
      <c r="T51" s="12">
        <f t="shared" si="4"/>
        <v>153.47028488545845</v>
      </c>
      <c r="U51" s="12">
        <f t="shared" si="5"/>
        <v>153.33781138484693</v>
      </c>
      <c r="V51" s="12">
        <f t="shared" si="6"/>
        <v>153.23890285863533</v>
      </c>
      <c r="W51" s="12">
        <f t="shared" si="7"/>
        <v>3.1731446198119559E-2</v>
      </c>
      <c r="X51" s="12">
        <f t="shared" si="8"/>
        <v>8.3931950467677471E-2</v>
      </c>
      <c r="Y51" s="12">
        <f t="shared" si="9"/>
        <v>0.17823900490371872</v>
      </c>
      <c r="Z51" s="12">
        <f t="shared" si="10"/>
        <v>0.27153701979202333</v>
      </c>
    </row>
    <row r="52" spans="1:26" x14ac:dyDescent="0.25">
      <c r="A52" s="9">
        <v>51</v>
      </c>
      <c r="B52" s="10">
        <v>43096</v>
      </c>
      <c r="C52" s="9">
        <v>153.949997</v>
      </c>
      <c r="D52" s="9">
        <v>1764100</v>
      </c>
      <c r="F52" s="12">
        <f t="shared" si="19"/>
        <v>153.71892476174278</v>
      </c>
      <c r="G52" s="12">
        <f t="shared" si="11"/>
        <v>153.86225264832734</v>
      </c>
      <c r="H52" s="12">
        <f t="shared" si="12"/>
        <v>153.75653176644289</v>
      </c>
      <c r="I52" s="12">
        <f t="shared" si="13"/>
        <v>153.72058598160834</v>
      </c>
      <c r="J52" s="12">
        <f t="shared" si="0"/>
        <v>5.3394379293197909E-2</v>
      </c>
      <c r="K52" s="12">
        <f t="shared" si="1"/>
        <v>7.6990712504544445E-3</v>
      </c>
      <c r="L52" s="12">
        <f t="shared" si="2"/>
        <v>3.7428796595305527E-2</v>
      </c>
      <c r="M52" s="12">
        <f t="shared" si="3"/>
        <v>5.2629415359497951E-2</v>
      </c>
      <c r="O52" s="12">
        <f t="shared" si="14"/>
        <v>3.1147872479252159E-4</v>
      </c>
      <c r="P52" s="12">
        <f t="shared" si="15"/>
        <v>-6.9498766937352005E-2</v>
      </c>
      <c r="Q52" s="12">
        <f t="shared" si="16"/>
        <v>-9.2298973043713262E-2</v>
      </c>
      <c r="R52" s="12">
        <f t="shared" si="17"/>
        <v>4.5974586729103012E-2</v>
      </c>
      <c r="S52" s="12">
        <f t="shared" si="18"/>
        <v>153.72089746033313</v>
      </c>
      <c r="T52" s="12">
        <f t="shared" si="4"/>
        <v>153.65108721467098</v>
      </c>
      <c r="U52" s="12">
        <f t="shared" si="5"/>
        <v>153.62828700856463</v>
      </c>
      <c r="V52" s="12">
        <f t="shared" si="6"/>
        <v>153.76656056833744</v>
      </c>
      <c r="W52" s="12">
        <f t="shared" si="7"/>
        <v>5.2486599075568088E-2</v>
      </c>
      <c r="X52" s="12">
        <f t="shared" si="8"/>
        <v>8.9347059765438511E-2</v>
      </c>
      <c r="Y52" s="12">
        <f t="shared" si="9"/>
        <v>0.10349731858934558</v>
      </c>
      <c r="Z52" s="12">
        <f t="shared" si="10"/>
        <v>3.3648924461091849E-2</v>
      </c>
    </row>
    <row r="53" spans="1:26" x14ac:dyDescent="0.25">
      <c r="A53" s="9">
        <v>52</v>
      </c>
      <c r="B53" s="10">
        <v>43097</v>
      </c>
      <c r="C53" s="9">
        <v>154.13000500000001</v>
      </c>
      <c r="D53" s="9">
        <v>1654100</v>
      </c>
      <c r="F53" s="12">
        <f t="shared" si="19"/>
        <v>153.75358559748139</v>
      </c>
      <c r="G53" s="12">
        <f t="shared" si="11"/>
        <v>153.89296317141276</v>
      </c>
      <c r="H53" s="12">
        <f t="shared" si="12"/>
        <v>153.86293764489929</v>
      </c>
      <c r="I53" s="12">
        <f t="shared" si="13"/>
        <v>153.8926442454021</v>
      </c>
      <c r="J53" s="12">
        <f t="shared" si="0"/>
        <v>0.14169156659247589</v>
      </c>
      <c r="K53" s="12">
        <f t="shared" si="1"/>
        <v>5.6188828499988047E-2</v>
      </c>
      <c r="L53" s="12">
        <f t="shared" si="2"/>
        <v>7.1324972160494729E-2</v>
      </c>
      <c r="M53" s="12">
        <f t="shared" si="3"/>
        <v>5.6340127823291862E-2</v>
      </c>
      <c r="O53" s="12">
        <f t="shared" si="14"/>
        <v>2.6073496485137373E-2</v>
      </c>
      <c r="P53" s="12">
        <f t="shared" si="15"/>
        <v>-9.1095092545744466E-3</v>
      </c>
      <c r="Q53" s="12">
        <f t="shared" si="16"/>
        <v>2.6661783533148901E-2</v>
      </c>
      <c r="R53" s="12">
        <f t="shared" si="17"/>
        <v>0.15314571223405993</v>
      </c>
      <c r="S53" s="12">
        <f t="shared" si="18"/>
        <v>153.91871774188724</v>
      </c>
      <c r="T53" s="12">
        <f t="shared" si="4"/>
        <v>153.88353473614751</v>
      </c>
      <c r="U53" s="12">
        <f t="shared" si="5"/>
        <v>153.91930602893524</v>
      </c>
      <c r="V53" s="12">
        <f t="shared" si="6"/>
        <v>154.04578995763615</v>
      </c>
      <c r="W53" s="12">
        <f t="shared" si="7"/>
        <v>4.4642305440814843E-2</v>
      </c>
      <c r="X53" s="12">
        <f t="shared" si="8"/>
        <v>6.0747590963521537E-2</v>
      </c>
      <c r="Y53" s="12">
        <f t="shared" si="9"/>
        <v>4.4394056407753804E-2</v>
      </c>
      <c r="Z53" s="12">
        <f t="shared" si="10"/>
        <v>7.0921733603476911E-3</v>
      </c>
    </row>
    <row r="54" spans="1:26" x14ac:dyDescent="0.25">
      <c r="A54" s="9">
        <v>53</v>
      </c>
      <c r="B54" s="10">
        <v>43098</v>
      </c>
      <c r="C54" s="9">
        <v>153.36000100000001</v>
      </c>
      <c r="D54" s="9">
        <v>1669300</v>
      </c>
      <c r="F54" s="12">
        <f t="shared" si="19"/>
        <v>153.81004850785916</v>
      </c>
      <c r="G54" s="12">
        <f t="shared" si="11"/>
        <v>153.9759278114183</v>
      </c>
      <c r="H54" s="12">
        <f t="shared" si="12"/>
        <v>154.00982469020468</v>
      </c>
      <c r="I54" s="12">
        <f t="shared" si="13"/>
        <v>154.07066481135053</v>
      </c>
      <c r="J54" s="12">
        <f t="shared" si="0"/>
        <v>0.20254275933023483</v>
      </c>
      <c r="K54" s="12">
        <f t="shared" si="1"/>
        <v>0.3793658370239027</v>
      </c>
      <c r="L54" s="12">
        <f t="shared" si="2"/>
        <v>0.42227082835121482</v>
      </c>
      <c r="M54" s="12">
        <f t="shared" si="3"/>
        <v>0.50504305276323913</v>
      </c>
      <c r="O54" s="12">
        <f t="shared" si="14"/>
        <v>4.8865556904631194E-2</v>
      </c>
      <c r="P54" s="12">
        <f t="shared" si="15"/>
        <v>3.7673009546176542E-2</v>
      </c>
      <c r="Q54" s="12">
        <f t="shared" si="16"/>
        <v>9.4773235620025195E-2</v>
      </c>
      <c r="R54" s="12">
        <f t="shared" si="17"/>
        <v>0.17428933789127407</v>
      </c>
      <c r="S54" s="12">
        <f t="shared" si="18"/>
        <v>154.11953036825517</v>
      </c>
      <c r="T54" s="12">
        <f t="shared" si="4"/>
        <v>154.10833782089671</v>
      </c>
      <c r="U54" s="12">
        <f t="shared" si="5"/>
        <v>154.16543804697056</v>
      </c>
      <c r="V54" s="12">
        <f t="shared" si="6"/>
        <v>154.24495414924181</v>
      </c>
      <c r="W54" s="12">
        <f t="shared" si="7"/>
        <v>0.57688486124208016</v>
      </c>
      <c r="X54" s="12">
        <f t="shared" si="8"/>
        <v>0.56000799750977448</v>
      </c>
      <c r="Y54" s="12">
        <f t="shared" si="9"/>
        <v>0.64872883663264513</v>
      </c>
      <c r="Z54" s="12">
        <f t="shared" si="10"/>
        <v>0.78314207635297117</v>
      </c>
    </row>
    <row r="55" spans="1:26" x14ac:dyDescent="0.25">
      <c r="A55" s="9">
        <v>54</v>
      </c>
      <c r="B55" s="10">
        <v>43102</v>
      </c>
      <c r="C55" s="9">
        <v>153.71000699999999</v>
      </c>
      <c r="D55" s="9">
        <v>2863600</v>
      </c>
      <c r="F55" s="12">
        <f t="shared" si="19"/>
        <v>153.74254138168027</v>
      </c>
      <c r="G55" s="12">
        <f t="shared" si="11"/>
        <v>153.7603534274219</v>
      </c>
      <c r="H55" s="12">
        <f t="shared" si="12"/>
        <v>153.6524216605921</v>
      </c>
      <c r="I55" s="12">
        <f t="shared" si="13"/>
        <v>153.53766695283764</v>
      </c>
      <c r="J55" s="12">
        <f t="shared" si="0"/>
        <v>1.0584859913180449E-3</v>
      </c>
      <c r="K55" s="12">
        <f t="shared" si="1"/>
        <v>2.5347627541500626E-3</v>
      </c>
      <c r="L55" s="12">
        <f t="shared" si="2"/>
        <v>3.3160713147222741E-3</v>
      </c>
      <c r="M55" s="12">
        <f t="shared" si="3"/>
        <v>2.9701091855921239E-2</v>
      </c>
      <c r="O55" s="12">
        <f t="shared" si="14"/>
        <v>-3.8413955407996317E-2</v>
      </c>
      <c r="P55" s="12">
        <f t="shared" si="15"/>
        <v>-0.10499470746858899</v>
      </c>
      <c r="Q55" s="12">
        <f t="shared" si="16"/>
        <v>-0.1877237567397847</v>
      </c>
      <c r="R55" s="12">
        <f t="shared" si="17"/>
        <v>-0.42690477905226165</v>
      </c>
      <c r="S55" s="12">
        <f t="shared" si="18"/>
        <v>153.49925299742964</v>
      </c>
      <c r="T55" s="12">
        <f t="shared" si="4"/>
        <v>153.43267224536905</v>
      </c>
      <c r="U55" s="12">
        <f t="shared" si="5"/>
        <v>153.34994319609785</v>
      </c>
      <c r="V55" s="12">
        <f t="shared" si="6"/>
        <v>153.11076217378539</v>
      </c>
      <c r="W55" s="12">
        <f t="shared" si="7"/>
        <v>4.4417249599424891E-2</v>
      </c>
      <c r="X55" s="12">
        <f t="shared" si="8"/>
        <v>7.6914566126205008E-2</v>
      </c>
      <c r="Y55" s="12">
        <f t="shared" si="9"/>
        <v>0.12964594288047601</v>
      </c>
      <c r="Z55" s="12">
        <f t="shared" si="10"/>
        <v>0.35909436174496773</v>
      </c>
    </row>
    <row r="56" spans="1:26" x14ac:dyDescent="0.25">
      <c r="A56" s="9">
        <v>55</v>
      </c>
      <c r="B56" s="10">
        <v>43103</v>
      </c>
      <c r="C56" s="9">
        <v>152.44000199999999</v>
      </c>
      <c r="D56" s="9">
        <v>6337600</v>
      </c>
      <c r="F56" s="12">
        <f t="shared" si="19"/>
        <v>153.73766122442822</v>
      </c>
      <c r="G56" s="12">
        <f t="shared" si="11"/>
        <v>153.74273217782422</v>
      </c>
      <c r="H56" s="12">
        <f t="shared" si="12"/>
        <v>153.68409359726644</v>
      </c>
      <c r="I56" s="12">
        <f t="shared" si="13"/>
        <v>153.6669219882094</v>
      </c>
      <c r="J56" s="12">
        <f t="shared" si="0"/>
        <v>1.6839194627436758</v>
      </c>
      <c r="K56" s="12">
        <f t="shared" si="1"/>
        <v>1.697105916213951</v>
      </c>
      <c r="L56" s="12">
        <f t="shared" si="2"/>
        <v>1.5477639023889793</v>
      </c>
      <c r="M56" s="12">
        <f t="shared" si="3"/>
        <v>1.5053326574677612</v>
      </c>
      <c r="O56" s="12">
        <f t="shared" si="14"/>
        <v>-1.3263606791033486E-2</v>
      </c>
      <c r="P56" s="12">
        <f t="shared" si="15"/>
        <v>-4.6432271758502786E-2</v>
      </c>
      <c r="Q56" s="12">
        <f t="shared" si="16"/>
        <v>-4.5083300289591455E-2</v>
      </c>
      <c r="R56" s="12">
        <f t="shared" si="17"/>
        <v>4.5831063208153236E-2</v>
      </c>
      <c r="S56" s="12">
        <f t="shared" si="18"/>
        <v>153.65365838141835</v>
      </c>
      <c r="T56" s="12">
        <f t="shared" si="4"/>
        <v>153.62048971645089</v>
      </c>
      <c r="U56" s="12">
        <f t="shared" si="5"/>
        <v>153.62183868791979</v>
      </c>
      <c r="V56" s="12">
        <f t="shared" si="6"/>
        <v>153.71275305141754</v>
      </c>
      <c r="W56" s="12">
        <f t="shared" si="7"/>
        <v>1.4729618121575085</v>
      </c>
      <c r="X56" s="12">
        <f t="shared" si="8"/>
        <v>1.3935512486914559</v>
      </c>
      <c r="Y56" s="12">
        <f t="shared" si="9"/>
        <v>1.3967379569132383</v>
      </c>
      <c r="Z56" s="12">
        <f t="shared" si="10"/>
        <v>1.6198952388844625</v>
      </c>
    </row>
    <row r="57" spans="1:26" x14ac:dyDescent="0.25">
      <c r="A57" s="9">
        <v>56</v>
      </c>
      <c r="B57" s="10">
        <v>43104</v>
      </c>
      <c r="C57" s="9">
        <v>154.5</v>
      </c>
      <c r="D57" s="9">
        <v>4496500</v>
      </c>
      <c r="F57" s="12">
        <f t="shared" si="19"/>
        <v>153.54301234076399</v>
      </c>
      <c r="G57" s="12">
        <f t="shared" si="11"/>
        <v>153.28677661558575</v>
      </c>
      <c r="H57" s="12">
        <f t="shared" si="12"/>
        <v>152.99984321876991</v>
      </c>
      <c r="I57" s="12">
        <f t="shared" si="13"/>
        <v>152.74673199705234</v>
      </c>
      <c r="J57" s="12">
        <f t="shared" si="0"/>
        <v>0.91582537993001001</v>
      </c>
      <c r="K57" s="12">
        <f t="shared" si="1"/>
        <v>1.4719109804895647</v>
      </c>
      <c r="L57" s="12">
        <f t="shared" si="2"/>
        <v>2.2504703682706215</v>
      </c>
      <c r="M57" s="12">
        <f t="shared" si="3"/>
        <v>3.0739486901600888</v>
      </c>
      <c r="O57" s="12">
        <f t="shared" si="14"/>
        <v>-0.14930256444593734</v>
      </c>
      <c r="P57" s="12">
        <f t="shared" si="15"/>
        <v>-0.26487170160814189</v>
      </c>
      <c r="Q57" s="12">
        <f t="shared" si="16"/>
        <v>-0.43888131117995199</v>
      </c>
      <c r="R57" s="12">
        <f t="shared" si="17"/>
        <v>-0.7752868330022773</v>
      </c>
      <c r="S57" s="12">
        <f t="shared" si="18"/>
        <v>152.59742943260639</v>
      </c>
      <c r="T57" s="12">
        <f t="shared" si="4"/>
        <v>152.48186029544419</v>
      </c>
      <c r="U57" s="12">
        <f t="shared" si="5"/>
        <v>152.30785068587238</v>
      </c>
      <c r="V57" s="12">
        <f t="shared" si="6"/>
        <v>151.97144516405007</v>
      </c>
      <c r="W57" s="12">
        <f t="shared" si="7"/>
        <v>3.619774763912444</v>
      </c>
      <c r="X57" s="12">
        <f t="shared" si="8"/>
        <v>4.0728878671046003</v>
      </c>
      <c r="Y57" s="12">
        <f t="shared" si="9"/>
        <v>4.8055186154301888</v>
      </c>
      <c r="Z57" s="12">
        <f t="shared" si="10"/>
        <v>6.3935895584057931</v>
      </c>
    </row>
    <row r="58" spans="1:26" x14ac:dyDescent="0.25">
      <c r="A58" s="9">
        <v>57</v>
      </c>
      <c r="B58" s="10">
        <v>43105</v>
      </c>
      <c r="C58" s="9">
        <v>155.58000200000001</v>
      </c>
      <c r="D58" s="9">
        <v>2479000</v>
      </c>
      <c r="F58" s="12">
        <f t="shared" si="19"/>
        <v>153.68656048964939</v>
      </c>
      <c r="G58" s="12">
        <f t="shared" si="11"/>
        <v>153.71140480013074</v>
      </c>
      <c r="H58" s="12">
        <f t="shared" si="12"/>
        <v>153.82492944844648</v>
      </c>
      <c r="I58" s="12">
        <f t="shared" si="13"/>
        <v>154.0616829992631</v>
      </c>
      <c r="J58" s="12">
        <f t="shared" si="0"/>
        <v>3.585120753118809</v>
      </c>
      <c r="K58" s="12">
        <f t="shared" si="1"/>
        <v>3.4916554953592795</v>
      </c>
      <c r="L58" s="12">
        <f t="shared" si="2"/>
        <v>3.0802796612166001</v>
      </c>
      <c r="M58" s="12">
        <f t="shared" si="3"/>
        <v>2.3052925879987263</v>
      </c>
      <c r="O58" s="12">
        <f t="shared" si="14"/>
        <v>7.0335470552567558E-2</v>
      </c>
      <c r="P58" s="12">
        <f t="shared" si="15"/>
        <v>0.13008397434658409</v>
      </c>
      <c r="Q58" s="12">
        <f t="shared" si="16"/>
        <v>0.3503432298458693</v>
      </c>
      <c r="R58" s="12">
        <f t="shared" si="17"/>
        <v>1.0014153269288062</v>
      </c>
      <c r="S58" s="12">
        <f t="shared" si="18"/>
        <v>154.13201846981568</v>
      </c>
      <c r="T58" s="12">
        <f t="shared" si="4"/>
        <v>154.19176697360967</v>
      </c>
      <c r="U58" s="12">
        <f t="shared" si="5"/>
        <v>154.41202622910896</v>
      </c>
      <c r="V58" s="12">
        <f t="shared" si="6"/>
        <v>155.06309832619189</v>
      </c>
      <c r="W58" s="12">
        <f t="shared" si="7"/>
        <v>2.0966563036850769</v>
      </c>
      <c r="X58" s="12">
        <f t="shared" si="8"/>
        <v>1.9271964884969695</v>
      </c>
      <c r="Y58" s="12">
        <f t="shared" si="9"/>
        <v>1.3641674013885361</v>
      </c>
      <c r="Z58" s="12">
        <f t="shared" si="10"/>
        <v>0.26718940799632729</v>
      </c>
    </row>
    <row r="59" spans="1:26" x14ac:dyDescent="0.25">
      <c r="A59" s="9">
        <v>58</v>
      </c>
      <c r="B59" s="10">
        <v>43108</v>
      </c>
      <c r="C59" s="9">
        <v>154.740005</v>
      </c>
      <c r="D59" s="9">
        <v>2739900</v>
      </c>
      <c r="F59" s="12">
        <f t="shared" si="19"/>
        <v>153.97057671620198</v>
      </c>
      <c r="G59" s="12">
        <f t="shared" si="11"/>
        <v>154.36541382008497</v>
      </c>
      <c r="H59" s="12">
        <f t="shared" si="12"/>
        <v>154.79021935180091</v>
      </c>
      <c r="I59" s="12">
        <f t="shared" si="13"/>
        <v>155.20042224981577</v>
      </c>
      <c r="J59" s="12">
        <f t="shared" si="0"/>
        <v>0.59201988390836813</v>
      </c>
      <c r="K59" s="12">
        <f t="shared" si="1"/>
        <v>0.1403185520701338</v>
      </c>
      <c r="L59" s="12">
        <f t="shared" si="2"/>
        <v>2.5214811267863279E-3</v>
      </c>
      <c r="M59" s="12">
        <f t="shared" si="3"/>
        <v>0.21198404392792322</v>
      </c>
      <c r="O59" s="12">
        <f t="shared" si="14"/>
        <v>0.23059603755258365</v>
      </c>
      <c r="P59" s="12">
        <f t="shared" si="15"/>
        <v>0.38224779339810677</v>
      </c>
      <c r="Q59" s="12">
        <f t="shared" si="16"/>
        <v>0.70512143916393177</v>
      </c>
      <c r="R59" s="12">
        <f t="shared" si="17"/>
        <v>1.1181406620090946</v>
      </c>
      <c r="S59" s="12">
        <f t="shared" si="18"/>
        <v>155.43101828736835</v>
      </c>
      <c r="T59" s="12">
        <f t="shared" si="4"/>
        <v>155.58267004321388</v>
      </c>
      <c r="U59" s="12">
        <f t="shared" si="5"/>
        <v>155.90554368897969</v>
      </c>
      <c r="V59" s="12">
        <f t="shared" si="6"/>
        <v>156.31856291182487</v>
      </c>
      <c r="W59" s="12">
        <f t="shared" si="7"/>
        <v>0.47749936331961307</v>
      </c>
      <c r="X59" s="12">
        <f t="shared" si="8"/>
        <v>0.71008437505465738</v>
      </c>
      <c r="Y59" s="12">
        <f t="shared" si="9"/>
        <v>1.3584804355085047</v>
      </c>
      <c r="Z59" s="12">
        <f t="shared" si="10"/>
        <v>2.4918450809849046</v>
      </c>
    </row>
    <row r="60" spans="1:26" x14ac:dyDescent="0.25">
      <c r="A60" s="9">
        <v>59</v>
      </c>
      <c r="B60" s="10">
        <v>43109</v>
      </c>
      <c r="C60" s="9">
        <v>156.009995</v>
      </c>
      <c r="D60" s="9">
        <v>3391800</v>
      </c>
      <c r="F60" s="12">
        <f t="shared" si="19"/>
        <v>154.08599095877167</v>
      </c>
      <c r="G60" s="12">
        <f t="shared" si="11"/>
        <v>154.49652073305523</v>
      </c>
      <c r="H60" s="12">
        <f t="shared" si="12"/>
        <v>154.76260145831043</v>
      </c>
      <c r="I60" s="12">
        <f t="shared" si="13"/>
        <v>154.85510931245395</v>
      </c>
      <c r="J60" s="12">
        <f t="shared" si="0"/>
        <v>3.7017915506629424</v>
      </c>
      <c r="K60" s="12">
        <f t="shared" si="1"/>
        <v>2.2906043567040055</v>
      </c>
      <c r="L60" s="12">
        <f t="shared" si="2"/>
        <v>1.555990647848863</v>
      </c>
      <c r="M60" s="12">
        <f t="shared" si="3"/>
        <v>1.3337609512987261</v>
      </c>
      <c r="O60" s="12">
        <f t="shared" si="14"/>
        <v>0.14420969131542227</v>
      </c>
      <c r="P60" s="12">
        <f t="shared" si="15"/>
        <v>0.20035761070812375</v>
      </c>
      <c r="Q60" s="12">
        <f t="shared" si="16"/>
        <v>0.23242596972734111</v>
      </c>
      <c r="R60" s="12">
        <f t="shared" si="17"/>
        <v>-0.12579489745618733</v>
      </c>
      <c r="S60" s="12">
        <f t="shared" si="18"/>
        <v>154.99931900376936</v>
      </c>
      <c r="T60" s="12">
        <f t="shared" si="4"/>
        <v>155.05546692316207</v>
      </c>
      <c r="U60" s="12">
        <f t="shared" si="5"/>
        <v>155.08753528218128</v>
      </c>
      <c r="V60" s="12">
        <f t="shared" si="6"/>
        <v>154.72931441499776</v>
      </c>
      <c r="W60" s="12">
        <f t="shared" si="7"/>
        <v>1.0214659693568078</v>
      </c>
      <c r="X60" s="12">
        <f t="shared" si="8"/>
        <v>0.91112384947191982</v>
      </c>
      <c r="Y60" s="12">
        <f t="shared" si="9"/>
        <v>0.85093193099820219</v>
      </c>
      <c r="Z60" s="12">
        <f t="shared" si="10"/>
        <v>1.6401427608016905</v>
      </c>
    </row>
    <row r="61" spans="1:26" x14ac:dyDescent="0.25">
      <c r="A61" s="9">
        <v>60</v>
      </c>
      <c r="B61" s="10">
        <v>43110</v>
      </c>
      <c r="C61" s="9">
        <v>157.08999600000001</v>
      </c>
      <c r="D61" s="9">
        <v>2562100</v>
      </c>
      <c r="F61" s="12">
        <f t="shared" si="19"/>
        <v>154.37459156495592</v>
      </c>
      <c r="G61" s="12">
        <f t="shared" si="11"/>
        <v>155.02623672648591</v>
      </c>
      <c r="H61" s="12">
        <f t="shared" si="12"/>
        <v>155.44866790623968</v>
      </c>
      <c r="I61" s="12">
        <f t="shared" si="13"/>
        <v>155.72127357811348</v>
      </c>
      <c r="J61" s="12">
        <f t="shared" si="0"/>
        <v>7.373421245857128</v>
      </c>
      <c r="K61" s="12">
        <f t="shared" si="1"/>
        <v>4.2591023390154801</v>
      </c>
      <c r="L61" s="12">
        <f t="shared" si="2"/>
        <v>2.6939579113669385</v>
      </c>
      <c r="M61" s="12">
        <f t="shared" si="3"/>
        <v>1.8734010681749311</v>
      </c>
      <c r="O61" s="12">
        <f t="shared" si="14"/>
        <v>0.25250287746703914</v>
      </c>
      <c r="P61" s="12">
        <f t="shared" si="15"/>
        <v>0.3668092744459765</v>
      </c>
      <c r="Q61" s="12">
        <f t="shared" si="16"/>
        <v>0.5176082028968283</v>
      </c>
      <c r="R61" s="12">
        <f t="shared" si="17"/>
        <v>0.71737039119217638</v>
      </c>
      <c r="S61" s="12">
        <f t="shared" si="18"/>
        <v>155.97377645558052</v>
      </c>
      <c r="T61" s="12">
        <f t="shared" si="4"/>
        <v>156.08808285255947</v>
      </c>
      <c r="U61" s="12">
        <f t="shared" si="5"/>
        <v>156.23888178101032</v>
      </c>
      <c r="V61" s="12">
        <f t="shared" si="6"/>
        <v>156.43864396930567</v>
      </c>
      <c r="W61" s="12">
        <f t="shared" si="7"/>
        <v>1.2459460713440618</v>
      </c>
      <c r="X61" s="12">
        <f t="shared" si="8"/>
        <v>1.0038299550142231</v>
      </c>
      <c r="Y61" s="12">
        <f t="shared" si="9"/>
        <v>0.72439541376643501</v>
      </c>
      <c r="Z61" s="12">
        <f t="shared" si="10"/>
        <v>0.42425946788964114</v>
      </c>
    </row>
    <row r="62" spans="1:26" x14ac:dyDescent="0.25">
      <c r="A62" s="9">
        <v>61</v>
      </c>
      <c r="B62" s="10">
        <v>43111</v>
      </c>
      <c r="C62" s="9">
        <v>157.91999799999999</v>
      </c>
      <c r="D62" s="9">
        <v>2329400</v>
      </c>
      <c r="F62" s="12">
        <f t="shared" si="19"/>
        <v>154.78190223021255</v>
      </c>
      <c r="G62" s="12">
        <f t="shared" si="11"/>
        <v>155.74855247221583</v>
      </c>
      <c r="H62" s="12">
        <f t="shared" si="12"/>
        <v>156.35139835780785</v>
      </c>
      <c r="I62" s="12">
        <f t="shared" si="13"/>
        <v>156.74781539452837</v>
      </c>
      <c r="J62" s="12">
        <f t="shared" si="0"/>
        <v>9.8476450603578307</v>
      </c>
      <c r="K62" s="12">
        <f t="shared" si="1"/>
        <v>4.7151756801338207</v>
      </c>
      <c r="L62" s="12">
        <f t="shared" si="2"/>
        <v>2.4605048374853102</v>
      </c>
      <c r="M62" s="12">
        <f t="shared" si="3"/>
        <v>1.3740120605702331</v>
      </c>
      <c r="O62" s="12">
        <f t="shared" si="14"/>
        <v>0.36860871830921693</v>
      </c>
      <c r="P62" s="12">
        <f t="shared" si="15"/>
        <v>0.5317424099382051</v>
      </c>
      <c r="Q62" s="12">
        <f t="shared" si="16"/>
        <v>0.74662832897995668</v>
      </c>
      <c r="R62" s="12">
        <f t="shared" si="17"/>
        <v>0.98016610263148396</v>
      </c>
      <c r="S62" s="12">
        <f t="shared" si="18"/>
        <v>157.11642411283759</v>
      </c>
      <c r="T62" s="12">
        <f t="shared" si="4"/>
        <v>157.27955780446658</v>
      </c>
      <c r="U62" s="12">
        <f t="shared" si="5"/>
        <v>157.49444372350834</v>
      </c>
      <c r="V62" s="12">
        <f t="shared" si="6"/>
        <v>157.72798149715985</v>
      </c>
      <c r="W62" s="12">
        <f t="shared" si="7"/>
        <v>0.64573099212929042</v>
      </c>
      <c r="X62" s="12">
        <f t="shared" si="8"/>
        <v>0.41016364405487898</v>
      </c>
      <c r="Y62" s="12">
        <f t="shared" si="9"/>
        <v>0.18109644224033397</v>
      </c>
      <c r="Z62" s="12">
        <f t="shared" si="10"/>
        <v>3.68703373629602E-2</v>
      </c>
    </row>
    <row r="63" spans="1:26" x14ac:dyDescent="0.25">
      <c r="A63" s="9">
        <v>62</v>
      </c>
      <c r="B63" s="10">
        <v>43112</v>
      </c>
      <c r="C63" s="9">
        <v>159.070007</v>
      </c>
      <c r="D63" s="9">
        <v>2343600</v>
      </c>
      <c r="F63" s="12">
        <f t="shared" si="19"/>
        <v>155.25261659568068</v>
      </c>
      <c r="G63" s="12">
        <f t="shared" si="11"/>
        <v>156.5085584069403</v>
      </c>
      <c r="H63" s="12">
        <f t="shared" si="12"/>
        <v>157.21412816101355</v>
      </c>
      <c r="I63" s="12">
        <f t="shared" si="13"/>
        <v>157.6269523486321</v>
      </c>
      <c r="J63" s="12">
        <f t="shared" si="0"/>
        <v>14.572469498989268</v>
      </c>
      <c r="K63" s="12">
        <f t="shared" si="1"/>
        <v>6.5610188948875594</v>
      </c>
      <c r="L63" s="12">
        <f t="shared" si="2"/>
        <v>3.4442862649977157</v>
      </c>
      <c r="M63" s="12">
        <f t="shared" si="3"/>
        <v>2.0824067268345368</v>
      </c>
      <c r="O63" s="12">
        <f t="shared" si="14"/>
        <v>0.4451879536783937</v>
      </c>
      <c r="P63" s="12">
        <f t="shared" si="15"/>
        <v>0.61859104597958592</v>
      </c>
      <c r="Q63" s="12">
        <f t="shared" si="16"/>
        <v>0.806257210285654</v>
      </c>
      <c r="R63" s="12">
        <f t="shared" si="17"/>
        <v>0.89429132638289177</v>
      </c>
      <c r="S63" s="12">
        <f t="shared" si="18"/>
        <v>158.07214030231049</v>
      </c>
      <c r="T63" s="12">
        <f t="shared" si="4"/>
        <v>158.2455433946117</v>
      </c>
      <c r="U63" s="12">
        <f t="shared" si="5"/>
        <v>158.43320955891775</v>
      </c>
      <c r="V63" s="12">
        <f t="shared" si="6"/>
        <v>158.521243675015</v>
      </c>
      <c r="W63" s="12">
        <f t="shared" si="7"/>
        <v>0.9957379463577819</v>
      </c>
      <c r="X63" s="12">
        <f t="shared" si="8"/>
        <v>0.67974023660987903</v>
      </c>
      <c r="Y63" s="12">
        <f t="shared" si="9"/>
        <v>0.4055109809689032</v>
      </c>
      <c r="Z63" s="12">
        <f t="shared" si="10"/>
        <v>0.30114118684859653</v>
      </c>
    </row>
    <row r="64" spans="1:26" x14ac:dyDescent="0.25">
      <c r="A64" s="9">
        <v>63</v>
      </c>
      <c r="B64" s="10">
        <v>43116</v>
      </c>
      <c r="C64" s="9">
        <v>157.88999899999999</v>
      </c>
      <c r="D64" s="9">
        <v>3422400</v>
      </c>
      <c r="F64" s="12">
        <f t="shared" si="19"/>
        <v>155.82522515632857</v>
      </c>
      <c r="G64" s="12">
        <f t="shared" si="11"/>
        <v>157.4050654145112</v>
      </c>
      <c r="H64" s="12">
        <f t="shared" si="12"/>
        <v>158.2348615224561</v>
      </c>
      <c r="I64" s="12">
        <f t="shared" si="13"/>
        <v>158.70924333715803</v>
      </c>
      <c r="J64" s="12">
        <f t="shared" si="0"/>
        <v>4.2632910255096403</v>
      </c>
      <c r="K64" s="12">
        <f t="shared" si="1"/>
        <v>0.23516058233501333</v>
      </c>
      <c r="L64" s="12">
        <f t="shared" si="2"/>
        <v>0.11893015939479185</v>
      </c>
      <c r="M64" s="12">
        <f t="shared" si="3"/>
        <v>0.67116128396551566</v>
      </c>
      <c r="O64" s="12">
        <f t="shared" si="14"/>
        <v>0.54075340890552359</v>
      </c>
      <c r="P64" s="12">
        <f t="shared" si="15"/>
        <v>0.73451603161617107</v>
      </c>
      <c r="Q64" s="12">
        <f t="shared" si="16"/>
        <v>0.93047241049377671</v>
      </c>
      <c r="R64" s="12">
        <f t="shared" si="17"/>
        <v>1.0540910392044711</v>
      </c>
      <c r="S64" s="12">
        <f t="shared" si="18"/>
        <v>159.24999674606354</v>
      </c>
      <c r="T64" s="12">
        <f t="shared" si="4"/>
        <v>159.44375936877421</v>
      </c>
      <c r="U64" s="12">
        <f t="shared" si="5"/>
        <v>159.63971574765179</v>
      </c>
      <c r="V64" s="12">
        <f t="shared" si="6"/>
        <v>159.76333437636251</v>
      </c>
      <c r="W64" s="12">
        <f t="shared" si="7"/>
        <v>1.8495938692979519</v>
      </c>
      <c r="X64" s="12">
        <f t="shared" si="8"/>
        <v>2.4141712835734017</v>
      </c>
      <c r="Y64" s="12">
        <f t="shared" si="9"/>
        <v>3.0615086970132031</v>
      </c>
      <c r="Z64" s="12">
        <f t="shared" si="10"/>
        <v>3.5093854323313005</v>
      </c>
    </row>
    <row r="65" spans="1:26" x14ac:dyDescent="0.25">
      <c r="A65" s="9">
        <v>64</v>
      </c>
      <c r="B65" s="10">
        <v>43117</v>
      </c>
      <c r="C65" s="9">
        <v>158.41000399999999</v>
      </c>
      <c r="D65" s="9">
        <v>3163100</v>
      </c>
      <c r="F65" s="12">
        <f t="shared" si="19"/>
        <v>156.1349412328793</v>
      </c>
      <c r="G65" s="12">
        <f t="shared" si="11"/>
        <v>157.57479216943227</v>
      </c>
      <c r="H65" s="12">
        <f t="shared" si="12"/>
        <v>158.04518713510524</v>
      </c>
      <c r="I65" s="12">
        <f t="shared" si="13"/>
        <v>158.09481008428949</v>
      </c>
      <c r="J65" s="12">
        <f t="shared" si="0"/>
        <v>5.1759105943388377</v>
      </c>
      <c r="K65" s="12">
        <f t="shared" si="1"/>
        <v>0.69757880192027377</v>
      </c>
      <c r="L65" s="12">
        <f t="shared" si="2"/>
        <v>0.13309134491163352</v>
      </c>
      <c r="M65" s="12">
        <f t="shared" si="3"/>
        <v>9.9347204500914513E-2</v>
      </c>
      <c r="O65" s="12">
        <f t="shared" si="14"/>
        <v>0.36747540963941455</v>
      </c>
      <c r="P65" s="12">
        <f t="shared" si="15"/>
        <v>0.39727871049499408</v>
      </c>
      <c r="Q65" s="12">
        <f t="shared" si="16"/>
        <v>0.23526486198073565</v>
      </c>
      <c r="R65" s="12">
        <f t="shared" si="17"/>
        <v>-0.36415460905758557</v>
      </c>
      <c r="S65" s="12">
        <f t="shared" si="18"/>
        <v>158.4622854939289</v>
      </c>
      <c r="T65" s="12">
        <f t="shared" si="4"/>
        <v>158.49208879478448</v>
      </c>
      <c r="U65" s="12">
        <f t="shared" si="5"/>
        <v>158.33007494627023</v>
      </c>
      <c r="V65" s="12">
        <f t="shared" si="6"/>
        <v>157.73065547523191</v>
      </c>
      <c r="W65" s="12">
        <f t="shared" si="7"/>
        <v>2.7333546074393049E-3</v>
      </c>
      <c r="X65" s="12">
        <f t="shared" si="8"/>
        <v>6.7379135348122447E-3</v>
      </c>
      <c r="Y65" s="12">
        <f t="shared" si="9"/>
        <v>6.3886536301343113E-3</v>
      </c>
      <c r="Z65" s="12">
        <f t="shared" si="10"/>
        <v>0.46151441810455779</v>
      </c>
    </row>
    <row r="66" spans="1:26" x14ac:dyDescent="0.25">
      <c r="A66" s="9">
        <v>65</v>
      </c>
      <c r="B66" s="10">
        <v>43118</v>
      </c>
      <c r="C66" s="9">
        <v>157.779999</v>
      </c>
      <c r="D66" s="9">
        <v>2655800</v>
      </c>
      <c r="F66" s="12">
        <f t="shared" si="19"/>
        <v>156.47620064794739</v>
      </c>
      <c r="G66" s="12">
        <f t="shared" si="11"/>
        <v>157.86711631013097</v>
      </c>
      <c r="H66" s="12">
        <f t="shared" si="12"/>
        <v>158.24583641079735</v>
      </c>
      <c r="I66" s="12">
        <f t="shared" si="13"/>
        <v>158.33120552107238</v>
      </c>
      <c r="J66" s="12">
        <f t="shared" si="0"/>
        <v>1.699890142815101</v>
      </c>
      <c r="K66" s="12">
        <f t="shared" si="1"/>
        <v>7.589425724454508E-3</v>
      </c>
      <c r="L66" s="12">
        <f t="shared" si="2"/>
        <v>0.21700449329837776</v>
      </c>
      <c r="M66" s="12">
        <f t="shared" si="3"/>
        <v>0.30382862887270873</v>
      </c>
      <c r="O66" s="12">
        <f t="shared" si="14"/>
        <v>0.34781341371093516</v>
      </c>
      <c r="P66" s="12">
        <f t="shared" si="15"/>
        <v>0.35705789206696692</v>
      </c>
      <c r="Q66" s="12">
        <f t="shared" si="16"/>
        <v>0.23577362064170301</v>
      </c>
      <c r="R66" s="12">
        <f t="shared" si="17"/>
        <v>0.14631292990681466</v>
      </c>
      <c r="S66" s="12">
        <f t="shared" si="18"/>
        <v>158.6790189347833</v>
      </c>
      <c r="T66" s="12">
        <f t="shared" si="4"/>
        <v>158.68826341313934</v>
      </c>
      <c r="U66" s="12">
        <f t="shared" si="5"/>
        <v>158.56697914171409</v>
      </c>
      <c r="V66" s="12">
        <f t="shared" si="6"/>
        <v>158.4775184509792</v>
      </c>
      <c r="W66" s="12">
        <f t="shared" si="7"/>
        <v>0.80823684313776356</v>
      </c>
      <c r="X66" s="12">
        <f t="shared" si="8"/>
        <v>0.82494424417534085</v>
      </c>
      <c r="Y66" s="12">
        <f t="shared" si="9"/>
        <v>0.61933774345231662</v>
      </c>
      <c r="Z66" s="12">
        <f t="shared" si="10"/>
        <v>0.48653338449432521</v>
      </c>
    </row>
    <row r="67" spans="1:26" x14ac:dyDescent="0.25">
      <c r="A67" s="9">
        <v>66</v>
      </c>
      <c r="B67" s="10">
        <v>43119</v>
      </c>
      <c r="C67" s="9">
        <v>158.69000199999999</v>
      </c>
      <c r="D67" s="9">
        <v>3765500</v>
      </c>
      <c r="F67" s="12">
        <f t="shared" si="19"/>
        <v>156.67177040075526</v>
      </c>
      <c r="G67" s="12">
        <f t="shared" si="11"/>
        <v>157.83662525158513</v>
      </c>
      <c r="H67" s="12">
        <f t="shared" si="12"/>
        <v>157.98962583485883</v>
      </c>
      <c r="I67" s="12">
        <f t="shared" si="13"/>
        <v>157.91780063026812</v>
      </c>
      <c r="J67" s="12">
        <f t="shared" ref="J67:J125" si="20">(C67-F67)^2</f>
        <v>4.0732587881899347</v>
      </c>
      <c r="K67" s="12">
        <f t="shared" ref="K67:K125" si="21">(C67-G67)^2</f>
        <v>0.72825187473511888</v>
      </c>
      <c r="L67" s="12">
        <f t="shared" ref="L67:L125" si="22">(C67-H67)^2</f>
        <v>0.49052677269784456</v>
      </c>
      <c r="M67" s="12">
        <f t="shared" ref="M67:M125" si="23">(C67-I67)^2</f>
        <v>0.59629495541578292</v>
      </c>
      <c r="O67" s="12">
        <f t="shared" si="14"/>
        <v>0.23363066803365606</v>
      </c>
      <c r="P67" s="12">
        <f t="shared" si="15"/>
        <v>0.16444219634916052</v>
      </c>
      <c r="Q67" s="12">
        <f t="shared" si="16"/>
        <v>-5.6356709508979752E-2</v>
      </c>
      <c r="R67" s="12">
        <f t="shared" si="17"/>
        <v>-0.32944721769759766</v>
      </c>
      <c r="S67" s="12">
        <f t="shared" ref="S67:S125" si="24">I67+O67</f>
        <v>158.15143129830179</v>
      </c>
      <c r="T67" s="12">
        <f t="shared" ref="T67:T125" si="25">I67+P67</f>
        <v>158.08224282661729</v>
      </c>
      <c r="U67" s="12">
        <f t="shared" ref="U67:U125" si="26">I67+Q67</f>
        <v>157.86144392075914</v>
      </c>
      <c r="V67" s="12">
        <f t="shared" ref="V67:V125" si="27">I67+R67</f>
        <v>157.58835341257051</v>
      </c>
      <c r="W67" s="12">
        <f t="shared" ref="W67:W125" si="28">(C67-S67)^2</f>
        <v>0.29005840072769723</v>
      </c>
      <c r="X67" s="12">
        <f t="shared" ref="X67:X125" si="29">(C67-T67)^2</f>
        <v>0.36937121283082702</v>
      </c>
      <c r="Y67" s="12">
        <f t="shared" ref="Y67:Y125" si="30">(C67-U67)^2</f>
        <v>0.68650849067528597</v>
      </c>
      <c r="Z67" s="12">
        <f t="shared" ref="Z67:Z125" si="31">(C67-V67)^2</f>
        <v>1.213629610185369</v>
      </c>
    </row>
    <row r="68" spans="1:26" x14ac:dyDescent="0.25">
      <c r="A68" s="9">
        <v>67</v>
      </c>
      <c r="B68" s="10">
        <v>43122</v>
      </c>
      <c r="C68" s="9">
        <v>158.53999300000001</v>
      </c>
      <c r="D68" s="9">
        <v>3269300</v>
      </c>
      <c r="F68" s="12">
        <f t="shared" ref="F68:F125" si="32">0.15*C67 + (1-0.15)*F67</f>
        <v>156.97450514064198</v>
      </c>
      <c r="G68" s="12">
        <f t="shared" ref="G68:G125" si="33">0.35*C67 + (1-0.35)*G67</f>
        <v>158.13530711353033</v>
      </c>
      <c r="H68" s="12">
        <f t="shared" ref="H68:H125" si="34">0.55*C67 + (1-0.55)*H67</f>
        <v>158.37483272568647</v>
      </c>
      <c r="I68" s="12">
        <f t="shared" ref="I68:I125" si="35">0.75*C67 + (1-0.75)*I67</f>
        <v>158.49695165756702</v>
      </c>
      <c r="J68" s="12">
        <f t="shared" si="20"/>
        <v>2.4507522377973849</v>
      </c>
      <c r="K68" s="12">
        <f t="shared" si="21"/>
        <v>0.1637706667077497</v>
      </c>
      <c r="L68" s="12">
        <f t="shared" si="22"/>
        <v>2.7277916211322341E-2</v>
      </c>
      <c r="M68" s="12">
        <f t="shared" si="23"/>
        <v>1.8525571584335294E-3</v>
      </c>
      <c r="O68" s="12">
        <f t="shared" ref="O68:O125" si="36">0.15 * (I68-I67) + (1-0.15) * O67</f>
        <v>0.28545872192344351</v>
      </c>
      <c r="P68" s="12">
        <f t="shared" ref="P68:P125" si="37">0.25 * (I68-I67) + (1-0.25) * P67</f>
        <v>0.26811940408659685</v>
      </c>
      <c r="Q68" s="12">
        <f t="shared" ref="Q68:Q125" si="38">0.45 * (I68-I67) + (1-0.45) * Q67</f>
        <v>0.22962177205456874</v>
      </c>
      <c r="R68" s="12">
        <f t="shared" ref="R68:R125" si="39">0.85 * (I68-I67) + (1-0.85) * R67</f>
        <v>0.44286129054943024</v>
      </c>
      <c r="S68" s="12">
        <f t="shared" si="24"/>
        <v>158.78241037949047</v>
      </c>
      <c r="T68" s="12">
        <f t="shared" si="25"/>
        <v>158.76507106165363</v>
      </c>
      <c r="U68" s="12">
        <f t="shared" si="26"/>
        <v>158.7265734296216</v>
      </c>
      <c r="V68" s="12">
        <f t="shared" si="27"/>
        <v>158.93981294811644</v>
      </c>
      <c r="W68" s="12">
        <f t="shared" si="28"/>
        <v>5.8766185879022582E-2</v>
      </c>
      <c r="X68" s="12">
        <f t="shared" si="29"/>
        <v>5.066013383775031E-2</v>
      </c>
      <c r="Y68" s="12">
        <f t="shared" si="30"/>
        <v>3.4812256717775457E-2</v>
      </c>
      <c r="Z68" s="12">
        <f t="shared" si="31"/>
        <v>0.15985599091182529</v>
      </c>
    </row>
    <row r="69" spans="1:26" x14ac:dyDescent="0.25">
      <c r="A69" s="9">
        <v>68</v>
      </c>
      <c r="B69" s="10">
        <v>43123</v>
      </c>
      <c r="C69" s="9">
        <v>159.58999600000001</v>
      </c>
      <c r="D69" s="9">
        <v>3902400</v>
      </c>
      <c r="F69" s="12">
        <f t="shared" si="32"/>
        <v>157.20932831954568</v>
      </c>
      <c r="G69" s="12">
        <f t="shared" si="33"/>
        <v>158.27694717379472</v>
      </c>
      <c r="H69" s="12">
        <f t="shared" si="34"/>
        <v>158.46567087655893</v>
      </c>
      <c r="I69" s="12">
        <f t="shared" si="35"/>
        <v>158.52923266439177</v>
      </c>
      <c r="J69" s="12">
        <f t="shared" si="20"/>
        <v>5.667578604759834</v>
      </c>
      <c r="K69" s="12">
        <f t="shared" si="21"/>
        <v>1.724097219999088</v>
      </c>
      <c r="L69" s="12">
        <f t="shared" si="22"/>
        <v>1.2641069832008043</v>
      </c>
      <c r="M69" s="12">
        <f t="shared" si="23"/>
        <v>1.1252188541707262</v>
      </c>
      <c r="O69" s="12">
        <f t="shared" si="36"/>
        <v>0.24748206465863892</v>
      </c>
      <c r="P69" s="12">
        <f t="shared" si="37"/>
        <v>0.20915980477113422</v>
      </c>
      <c r="Q69" s="12">
        <f t="shared" si="38"/>
        <v>0.14081842770114866</v>
      </c>
      <c r="R69" s="12">
        <f t="shared" si="39"/>
        <v>9.386804938344892E-2</v>
      </c>
      <c r="S69" s="12">
        <f t="shared" si="24"/>
        <v>158.77671472905041</v>
      </c>
      <c r="T69" s="12">
        <f t="shared" si="25"/>
        <v>158.7383924691629</v>
      </c>
      <c r="U69" s="12">
        <f t="shared" si="26"/>
        <v>158.67005109209293</v>
      </c>
      <c r="V69" s="12">
        <f t="shared" si="27"/>
        <v>158.62310071377522</v>
      </c>
      <c r="W69" s="12">
        <f t="shared" si="28"/>
        <v>0.66142642567740029</v>
      </c>
      <c r="X69" s="12">
        <f t="shared" si="29"/>
        <v>0.72522857373423288</v>
      </c>
      <c r="Y69" s="12">
        <f t="shared" si="30"/>
        <v>0.84629863358416646</v>
      </c>
      <c r="Z69" s="12">
        <f t="shared" si="31"/>
        <v>0.93488649452373351</v>
      </c>
    </row>
    <row r="70" spans="1:26" x14ac:dyDescent="0.25">
      <c r="A70" s="9">
        <v>69</v>
      </c>
      <c r="B70" s="10">
        <v>43124</v>
      </c>
      <c r="C70" s="9">
        <v>159.970001</v>
      </c>
      <c r="D70" s="9">
        <v>2654800</v>
      </c>
      <c r="F70" s="12">
        <f t="shared" si="32"/>
        <v>157.56642847161385</v>
      </c>
      <c r="G70" s="12">
        <f t="shared" si="33"/>
        <v>158.73651426296658</v>
      </c>
      <c r="H70" s="12">
        <f t="shared" si="34"/>
        <v>159.08404969445155</v>
      </c>
      <c r="I70" s="12">
        <f t="shared" si="35"/>
        <v>159.32480516609795</v>
      </c>
      <c r="J70" s="12">
        <f t="shared" si="20"/>
        <v>5.7771608992125874</v>
      </c>
      <c r="K70" s="12">
        <f t="shared" si="21"/>
        <v>1.521489530437345</v>
      </c>
      <c r="L70" s="12">
        <f t="shared" si="22"/>
        <v>0.78490971580299518</v>
      </c>
      <c r="M70" s="12">
        <f t="shared" si="23"/>
        <v>0.41627766408456263</v>
      </c>
      <c r="O70" s="12">
        <f t="shared" si="36"/>
        <v>0.32969563021576936</v>
      </c>
      <c r="P70" s="12">
        <f t="shared" si="37"/>
        <v>0.35576297900489445</v>
      </c>
      <c r="Q70" s="12">
        <f t="shared" si="38"/>
        <v>0.4354577610034106</v>
      </c>
      <c r="R70" s="12">
        <f t="shared" si="39"/>
        <v>0.69031683385776632</v>
      </c>
      <c r="S70" s="12">
        <f t="shared" si="24"/>
        <v>159.65450079631373</v>
      </c>
      <c r="T70" s="12">
        <f t="shared" si="25"/>
        <v>159.68056814510285</v>
      </c>
      <c r="U70" s="12">
        <f t="shared" si="26"/>
        <v>159.76026292710137</v>
      </c>
      <c r="V70" s="12">
        <f t="shared" si="27"/>
        <v>160.01512199995571</v>
      </c>
      <c r="W70" s="12">
        <f t="shared" si="28"/>
        <v>9.9540378526077694E-2</v>
      </c>
      <c r="X70" s="12">
        <f t="shared" si="29"/>
        <v>8.3771377493910629E-2</v>
      </c>
      <c r="Y70" s="12">
        <f t="shared" si="30"/>
        <v>4.3990059223231404E-2</v>
      </c>
      <c r="Z70" s="12">
        <f t="shared" si="31"/>
        <v>2.0359046370035079E-3</v>
      </c>
    </row>
    <row r="71" spans="1:26" x14ac:dyDescent="0.25">
      <c r="A71" s="9">
        <v>70</v>
      </c>
      <c r="B71" s="10">
        <v>43125</v>
      </c>
      <c r="C71" s="9">
        <v>161.83999600000001</v>
      </c>
      <c r="D71" s="9">
        <v>4083100</v>
      </c>
      <c r="F71" s="12">
        <f t="shared" si="32"/>
        <v>157.92696435087177</v>
      </c>
      <c r="G71" s="12">
        <f t="shared" si="33"/>
        <v>159.16823462092827</v>
      </c>
      <c r="H71" s="12">
        <f t="shared" si="34"/>
        <v>159.57132291250321</v>
      </c>
      <c r="I71" s="12">
        <f t="shared" si="35"/>
        <v>159.80870204152447</v>
      </c>
      <c r="J71" s="12">
        <f t="shared" si="20"/>
        <v>15.311816687079295</v>
      </c>
      <c r="K71" s="12">
        <f t="shared" si="21"/>
        <v>7.1383088666993224</v>
      </c>
      <c r="L71" s="12">
        <f t="shared" si="22"/>
        <v>5.1468775779322984</v>
      </c>
      <c r="M71" s="12">
        <f t="shared" si="23"/>
        <v>4.1261551457392454</v>
      </c>
      <c r="O71" s="12">
        <f t="shared" si="36"/>
        <v>0.35282581699738252</v>
      </c>
      <c r="P71" s="12">
        <f t="shared" si="37"/>
        <v>0.38779645311030181</v>
      </c>
      <c r="Q71" s="12">
        <f t="shared" si="38"/>
        <v>0.4572553624938116</v>
      </c>
      <c r="R71" s="12">
        <f t="shared" si="39"/>
        <v>0.51485986919121018</v>
      </c>
      <c r="S71" s="12">
        <f t="shared" si="24"/>
        <v>160.16152785852185</v>
      </c>
      <c r="T71" s="12">
        <f t="shared" si="25"/>
        <v>160.19649849463477</v>
      </c>
      <c r="U71" s="12">
        <f t="shared" si="26"/>
        <v>160.26595740401828</v>
      </c>
      <c r="V71" s="12">
        <f t="shared" si="27"/>
        <v>160.32356191071568</v>
      </c>
      <c r="W71" s="12">
        <f t="shared" si="28"/>
        <v>2.8172553019571587</v>
      </c>
      <c r="X71" s="12">
        <f t="shared" si="29"/>
        <v>2.7010840501417883</v>
      </c>
      <c r="Y71" s="12">
        <f t="shared" si="30"/>
        <v>2.4775975016401457</v>
      </c>
      <c r="Z71" s="12">
        <f t="shared" si="31"/>
        <v>2.2995723471435991</v>
      </c>
    </row>
    <row r="72" spans="1:26" x14ac:dyDescent="0.25">
      <c r="A72" s="9">
        <v>71</v>
      </c>
      <c r="B72" s="10">
        <v>43126</v>
      </c>
      <c r="C72" s="9">
        <v>164.990005</v>
      </c>
      <c r="D72" s="9">
        <v>5019800</v>
      </c>
      <c r="F72" s="12">
        <f t="shared" si="32"/>
        <v>158.51391909824099</v>
      </c>
      <c r="G72" s="12">
        <f t="shared" si="33"/>
        <v>160.10335110360339</v>
      </c>
      <c r="H72" s="12">
        <f t="shared" si="34"/>
        <v>160.81909311062645</v>
      </c>
      <c r="I72" s="12">
        <f t="shared" si="35"/>
        <v>161.33217251038113</v>
      </c>
      <c r="J72" s="12">
        <f t="shared" si="20"/>
        <v>41.939688606961766</v>
      </c>
      <c r="K72" s="12">
        <f t="shared" si="21"/>
        <v>23.879386303168165</v>
      </c>
      <c r="L72" s="12">
        <f t="shared" si="22"/>
        <v>17.396505988917571</v>
      </c>
      <c r="M72" s="12">
        <f t="shared" si="23"/>
        <v>13.379738522111372</v>
      </c>
      <c r="O72" s="12">
        <f t="shared" si="36"/>
        <v>0.52842251477627378</v>
      </c>
      <c r="P72" s="12">
        <f t="shared" si="37"/>
        <v>0.67171495704689088</v>
      </c>
      <c r="Q72" s="12">
        <f t="shared" si="38"/>
        <v>0.93705216035709249</v>
      </c>
      <c r="R72" s="12">
        <f t="shared" si="39"/>
        <v>1.372178878906841</v>
      </c>
      <c r="S72" s="12">
        <f t="shared" si="24"/>
        <v>161.86059502515741</v>
      </c>
      <c r="T72" s="12">
        <f t="shared" si="25"/>
        <v>162.00388746742803</v>
      </c>
      <c r="U72" s="12">
        <f t="shared" si="26"/>
        <v>162.26922467073823</v>
      </c>
      <c r="V72" s="12">
        <f t="shared" si="27"/>
        <v>162.70435138928798</v>
      </c>
      <c r="W72" s="12">
        <f t="shared" si="28"/>
        <v>9.7932067906442857</v>
      </c>
      <c r="X72" s="12">
        <f t="shared" si="29"/>
        <v>8.9168979183336923</v>
      </c>
      <c r="Y72" s="12">
        <f t="shared" si="30"/>
        <v>7.4026456000977916</v>
      </c>
      <c r="Z72" s="12">
        <f t="shared" si="31"/>
        <v>5.2242124281608842</v>
      </c>
    </row>
    <row r="73" spans="1:26" x14ac:dyDescent="0.25">
      <c r="A73" s="9">
        <v>72</v>
      </c>
      <c r="B73" s="10">
        <v>43129</v>
      </c>
      <c r="C73" s="9">
        <v>161.470001</v>
      </c>
      <c r="D73" s="9">
        <v>3669800</v>
      </c>
      <c r="F73" s="12">
        <f t="shared" si="32"/>
        <v>159.48533198350484</v>
      </c>
      <c r="G73" s="12">
        <f t="shared" si="33"/>
        <v>161.81367996734218</v>
      </c>
      <c r="H73" s="12">
        <f t="shared" si="34"/>
        <v>163.11309464978189</v>
      </c>
      <c r="I73" s="12">
        <f t="shared" si="35"/>
        <v>164.07554687759529</v>
      </c>
      <c r="J73" s="12">
        <f t="shared" si="20"/>
        <v>3.9389111050358698</v>
      </c>
      <c r="K73" s="12">
        <f t="shared" si="21"/>
        <v>0.11811523259339109</v>
      </c>
      <c r="L73" s="12">
        <f t="shared" si="22"/>
        <v>2.6997567419535691</v>
      </c>
      <c r="M73" s="12">
        <f t="shared" si="23"/>
        <v>6.7888693202538102</v>
      </c>
      <c r="O73" s="12">
        <f t="shared" si="36"/>
        <v>0.86066529264195646</v>
      </c>
      <c r="P73" s="12">
        <f t="shared" si="37"/>
        <v>1.1896298095887079</v>
      </c>
      <c r="Q73" s="12">
        <f t="shared" si="38"/>
        <v>1.7498971534427723</v>
      </c>
      <c r="R73" s="12">
        <f t="shared" si="39"/>
        <v>2.5376950439680614</v>
      </c>
      <c r="S73" s="12">
        <f t="shared" si="24"/>
        <v>164.93621217023724</v>
      </c>
      <c r="T73" s="12">
        <f t="shared" si="25"/>
        <v>165.26517668718398</v>
      </c>
      <c r="U73" s="12">
        <f t="shared" si="26"/>
        <v>165.82544403103805</v>
      </c>
      <c r="V73" s="12">
        <f t="shared" si="27"/>
        <v>166.61324192156334</v>
      </c>
      <c r="W73" s="12">
        <f t="shared" si="28"/>
        <v>12.014619876677447</v>
      </c>
      <c r="X73" s="12">
        <f t="shared" si="29"/>
        <v>14.403358496592432</v>
      </c>
      <c r="Y73" s="12">
        <f t="shared" si="30"/>
        <v>18.969883996617913</v>
      </c>
      <c r="Z73" s="12">
        <f t="shared" si="31"/>
        <v>26.452927177243787</v>
      </c>
    </row>
    <row r="74" spans="1:26" x14ac:dyDescent="0.25">
      <c r="A74" s="9">
        <v>73</v>
      </c>
      <c r="B74" s="10">
        <v>43130</v>
      </c>
      <c r="C74" s="9">
        <v>158.970001</v>
      </c>
      <c r="D74" s="9">
        <v>3888200</v>
      </c>
      <c r="F74" s="12">
        <f t="shared" si="32"/>
        <v>159.7830323359791</v>
      </c>
      <c r="G74" s="12">
        <f t="shared" si="33"/>
        <v>161.6933923287724</v>
      </c>
      <c r="H74" s="12">
        <f t="shared" si="34"/>
        <v>162.20939314240184</v>
      </c>
      <c r="I74" s="12">
        <f t="shared" si="35"/>
        <v>162.12138746939883</v>
      </c>
      <c r="J74" s="12">
        <f t="shared" si="20"/>
        <v>0.66101995328396768</v>
      </c>
      <c r="K74" s="12">
        <f t="shared" si="21"/>
        <v>7.4168603296327413</v>
      </c>
      <c r="L74" s="12">
        <f t="shared" si="22"/>
        <v>10.493661452254784</v>
      </c>
      <c r="M74" s="12">
        <f t="shared" si="23"/>
        <v>9.93123667951002</v>
      </c>
      <c r="O74" s="12">
        <f t="shared" si="36"/>
        <v>0.43844158751619394</v>
      </c>
      <c r="P74" s="12">
        <f t="shared" si="37"/>
        <v>0.40368250514241577</v>
      </c>
      <c r="Q74" s="12">
        <f t="shared" si="38"/>
        <v>8.3071700705117713E-2</v>
      </c>
      <c r="R74" s="12">
        <f t="shared" si="39"/>
        <v>-1.280381240371782</v>
      </c>
      <c r="S74" s="12">
        <f t="shared" si="24"/>
        <v>162.55982905691502</v>
      </c>
      <c r="T74" s="12">
        <f t="shared" si="25"/>
        <v>162.52506997454125</v>
      </c>
      <c r="U74" s="12">
        <f t="shared" si="26"/>
        <v>162.20445917010395</v>
      </c>
      <c r="V74" s="12">
        <f t="shared" si="27"/>
        <v>160.84100622902704</v>
      </c>
      <c r="W74" s="12">
        <f t="shared" si="28"/>
        <v>12.8868654782143</v>
      </c>
      <c r="X74" s="12">
        <f t="shared" si="29"/>
        <v>12.638515413745823</v>
      </c>
      <c r="Y74" s="12">
        <f t="shared" si="30"/>
        <v>10.461719654152185</v>
      </c>
      <c r="Z74" s="12">
        <f t="shared" si="31"/>
        <v>3.5006605670465571</v>
      </c>
    </row>
    <row r="75" spans="1:26" x14ac:dyDescent="0.25">
      <c r="A75" s="9">
        <v>74</v>
      </c>
      <c r="B75" s="10">
        <v>43131</v>
      </c>
      <c r="C75" s="9">
        <v>159.66999799999999</v>
      </c>
      <c r="D75" s="9">
        <v>3289900</v>
      </c>
      <c r="F75" s="12">
        <f t="shared" si="32"/>
        <v>159.66107763558222</v>
      </c>
      <c r="G75" s="12">
        <f t="shared" si="33"/>
        <v>160.74020536370207</v>
      </c>
      <c r="H75" s="12">
        <f t="shared" si="34"/>
        <v>160.42772746408082</v>
      </c>
      <c r="I75" s="12">
        <f t="shared" si="35"/>
        <v>159.75784761734968</v>
      </c>
      <c r="J75" s="12">
        <f t="shared" si="20"/>
        <v>7.9572901345920091E-5</v>
      </c>
      <c r="K75" s="12">
        <f t="shared" si="21"/>
        <v>1.1453438013221597</v>
      </c>
      <c r="L75" s="12">
        <f t="shared" si="22"/>
        <v>0.57415394073621384</v>
      </c>
      <c r="M75" s="12">
        <f t="shared" si="23"/>
        <v>7.7175552684869333E-3</v>
      </c>
      <c r="O75" s="12">
        <f t="shared" si="36"/>
        <v>1.8144371581393315E-2</v>
      </c>
      <c r="P75" s="12">
        <f t="shared" si="37"/>
        <v>-0.28812308415547405</v>
      </c>
      <c r="Q75" s="12">
        <f t="shared" si="38"/>
        <v>-1.0179034980342998</v>
      </c>
      <c r="R75" s="12">
        <f t="shared" si="39"/>
        <v>-2.2010660602975394</v>
      </c>
      <c r="S75" s="12">
        <f t="shared" si="24"/>
        <v>159.77599198893108</v>
      </c>
      <c r="T75" s="12">
        <f t="shared" si="25"/>
        <v>159.46972453319421</v>
      </c>
      <c r="U75" s="12">
        <f t="shared" si="26"/>
        <v>158.7399441193154</v>
      </c>
      <c r="V75" s="12">
        <f t="shared" si="27"/>
        <v>157.55678155705215</v>
      </c>
      <c r="W75" s="12">
        <f t="shared" si="28"/>
        <v>1.1234725689523963E-2</v>
      </c>
      <c r="X75" s="12">
        <f t="shared" si="29"/>
        <v>4.0109461506406915E-2</v>
      </c>
      <c r="Y75" s="12">
        <f t="shared" si="30"/>
        <v>0.86500022097647744</v>
      </c>
      <c r="Z75" s="12">
        <f t="shared" si="31"/>
        <v>4.4656837347451432</v>
      </c>
    </row>
    <row r="76" spans="1:26" x14ac:dyDescent="0.25">
      <c r="A76" s="9">
        <v>75</v>
      </c>
      <c r="B76" s="10">
        <v>43132</v>
      </c>
      <c r="C76" s="9">
        <v>159.64999399999999</v>
      </c>
      <c r="D76" s="9">
        <v>2753500</v>
      </c>
      <c r="F76" s="12">
        <f t="shared" si="32"/>
        <v>159.66241569024487</v>
      </c>
      <c r="G76" s="12">
        <f t="shared" si="33"/>
        <v>160.36563278640634</v>
      </c>
      <c r="H76" s="12">
        <f t="shared" si="34"/>
        <v>160.01097625883637</v>
      </c>
      <c r="I76" s="12">
        <f t="shared" si="35"/>
        <v>159.69196040433741</v>
      </c>
      <c r="J76" s="12">
        <f t="shared" si="20"/>
        <v>1.542983885396957E-4</v>
      </c>
      <c r="K76" s="12">
        <f t="shared" si="21"/>
        <v>0.51213887260914581</v>
      </c>
      <c r="L76" s="12">
        <f t="shared" si="22"/>
        <v>0.13030819119460998</v>
      </c>
      <c r="M76" s="12">
        <f t="shared" si="23"/>
        <v>1.7611790930114463E-3</v>
      </c>
      <c r="O76" s="12">
        <f t="shared" si="36"/>
        <v>5.5396338923431408E-3</v>
      </c>
      <c r="P76" s="12">
        <f t="shared" si="37"/>
        <v>-0.23256411636967417</v>
      </c>
      <c r="Q76" s="12">
        <f t="shared" si="38"/>
        <v>-0.58949616977438846</v>
      </c>
      <c r="R76" s="12">
        <f t="shared" si="39"/>
        <v>-0.38616404010506428</v>
      </c>
      <c r="S76" s="12">
        <f t="shared" si="24"/>
        <v>159.69750003822975</v>
      </c>
      <c r="T76" s="12">
        <f t="shared" si="25"/>
        <v>159.45939628796773</v>
      </c>
      <c r="U76" s="12">
        <f t="shared" si="26"/>
        <v>159.10246423456303</v>
      </c>
      <c r="V76" s="12">
        <f t="shared" si="27"/>
        <v>159.30579636423235</v>
      </c>
      <c r="W76" s="12">
        <f t="shared" si="28"/>
        <v>2.2568236682870037E-3</v>
      </c>
      <c r="X76" s="12">
        <f t="shared" si="29"/>
        <v>3.6327487831931356E-2</v>
      </c>
      <c r="Y76" s="12">
        <f t="shared" si="30"/>
        <v>0.29978884403945533</v>
      </c>
      <c r="Z76" s="12">
        <f t="shared" si="31"/>
        <v>0.11847201246803463</v>
      </c>
    </row>
    <row r="77" spans="1:26" x14ac:dyDescent="0.25">
      <c r="A77" s="9">
        <v>76</v>
      </c>
      <c r="B77" s="10">
        <v>43133</v>
      </c>
      <c r="C77" s="9">
        <v>156.64999399999999</v>
      </c>
      <c r="D77" s="9">
        <v>4208700</v>
      </c>
      <c r="F77" s="12">
        <f t="shared" si="32"/>
        <v>159.66055243670812</v>
      </c>
      <c r="G77" s="12">
        <f t="shared" si="33"/>
        <v>160.1151592111641</v>
      </c>
      <c r="H77" s="12">
        <f t="shared" si="34"/>
        <v>159.81243601647634</v>
      </c>
      <c r="I77" s="12">
        <f t="shared" si="35"/>
        <v>159.66048560108436</v>
      </c>
      <c r="J77" s="12">
        <f t="shared" si="20"/>
        <v>9.0634621008344602</v>
      </c>
      <c r="K77" s="12">
        <f t="shared" si="21"/>
        <v>12.007369940661981</v>
      </c>
      <c r="L77" s="12">
        <f t="shared" si="22"/>
        <v>10.001039507574989</v>
      </c>
      <c r="M77" s="12">
        <f t="shared" si="23"/>
        <v>9.0630596801995225</v>
      </c>
      <c r="O77" s="12">
        <f t="shared" si="36"/>
        <v>-1.2531679465441897E-5</v>
      </c>
      <c r="P77" s="12">
        <f t="shared" si="37"/>
        <v>-0.18229178809051749</v>
      </c>
      <c r="Q77" s="12">
        <f t="shared" si="38"/>
        <v>-0.33838655483978503</v>
      </c>
      <c r="R77" s="12">
        <f t="shared" si="39"/>
        <v>-8.4678188780849942E-2</v>
      </c>
      <c r="S77" s="12">
        <f t="shared" si="24"/>
        <v>159.6604730694049</v>
      </c>
      <c r="T77" s="12">
        <f t="shared" si="25"/>
        <v>159.47819381299385</v>
      </c>
      <c r="U77" s="12">
        <f t="shared" si="26"/>
        <v>159.32209904624457</v>
      </c>
      <c r="V77" s="12">
        <f t="shared" si="27"/>
        <v>159.5758074123035</v>
      </c>
      <c r="W77" s="12">
        <f t="shared" si="28"/>
        <v>9.0629842273250443</v>
      </c>
      <c r="X77" s="12">
        <f t="shared" si="29"/>
        <v>7.9987141822184968</v>
      </c>
      <c r="Y77" s="12">
        <f t="shared" si="30"/>
        <v>7.1401453781657578</v>
      </c>
      <c r="Z77" s="12">
        <f t="shared" si="31"/>
        <v>8.5603841236151208</v>
      </c>
    </row>
    <row r="78" spans="1:26" x14ac:dyDescent="0.25">
      <c r="A78" s="9">
        <v>77</v>
      </c>
      <c r="B78" s="10">
        <v>43136</v>
      </c>
      <c r="C78" s="9">
        <v>150.16999799999999</v>
      </c>
      <c r="D78" s="9">
        <v>5772200</v>
      </c>
      <c r="F78" s="12">
        <f t="shared" si="32"/>
        <v>159.20896867120189</v>
      </c>
      <c r="G78" s="12">
        <f t="shared" si="33"/>
        <v>158.90235138725666</v>
      </c>
      <c r="H78" s="12">
        <f t="shared" si="34"/>
        <v>158.07309290741435</v>
      </c>
      <c r="I78" s="12">
        <f t="shared" si="35"/>
        <v>157.40261690027108</v>
      </c>
      <c r="J78" s="12">
        <f t="shared" si="20"/>
        <v>81.702990794848034</v>
      </c>
      <c r="K78" s="12">
        <f t="shared" si="21"/>
        <v>76.253995679932956</v>
      </c>
      <c r="L78" s="12">
        <f t="shared" si="22"/>
        <v>62.458909115598736</v>
      </c>
      <c r="M78" s="12">
        <f t="shared" si="23"/>
        <v>52.310776156558617</v>
      </c>
      <c r="O78" s="12">
        <f t="shared" si="36"/>
        <v>-0.338690957049537</v>
      </c>
      <c r="P78" s="12">
        <f t="shared" si="37"/>
        <v>-0.70118601627120714</v>
      </c>
      <c r="Q78" s="12">
        <f t="shared" si="38"/>
        <v>-1.202153520527856</v>
      </c>
      <c r="R78" s="12">
        <f t="shared" si="39"/>
        <v>-1.9318901240084121</v>
      </c>
      <c r="S78" s="12">
        <f t="shared" si="24"/>
        <v>157.06392594322153</v>
      </c>
      <c r="T78" s="12">
        <f t="shared" si="25"/>
        <v>156.70143088399988</v>
      </c>
      <c r="U78" s="12">
        <f t="shared" si="26"/>
        <v>156.20046337974324</v>
      </c>
      <c r="V78" s="12">
        <f t="shared" si="27"/>
        <v>155.47072677626267</v>
      </c>
      <c r="W78" s="12">
        <f t="shared" si="28"/>
        <v>47.526242486330794</v>
      </c>
      <c r="X78" s="12">
        <f t="shared" si="29"/>
        <v>42.659615518195039</v>
      </c>
      <c r="Y78" s="12">
        <f t="shared" si="30"/>
        <v>36.366512696281873</v>
      </c>
      <c r="Z78" s="12">
        <f t="shared" si="31"/>
        <v>28.097725559499175</v>
      </c>
    </row>
    <row r="79" spans="1:26" x14ac:dyDescent="0.25">
      <c r="A79" s="9">
        <v>78</v>
      </c>
      <c r="B79" s="10">
        <v>43137</v>
      </c>
      <c r="C79" s="9">
        <v>151.39999399999999</v>
      </c>
      <c r="D79" s="9">
        <v>5319200</v>
      </c>
      <c r="F79" s="12">
        <f t="shared" si="32"/>
        <v>157.85312307052158</v>
      </c>
      <c r="G79" s="12">
        <f t="shared" si="33"/>
        <v>155.84602770171682</v>
      </c>
      <c r="H79" s="12">
        <f t="shared" si="34"/>
        <v>153.72639070833645</v>
      </c>
      <c r="I79" s="12">
        <f t="shared" si="35"/>
        <v>151.97815272506779</v>
      </c>
      <c r="J79" s="12">
        <f t="shared" si="20"/>
        <v>41.642874800810759</v>
      </c>
      <c r="K79" s="12">
        <f t="shared" si="21"/>
        <v>19.767215676801847</v>
      </c>
      <c r="L79" s="12">
        <f t="shared" si="22"/>
        <v>5.4121216445587184</v>
      </c>
      <c r="M79" s="12">
        <f t="shared" si="23"/>
        <v>0.33426751137201749</v>
      </c>
      <c r="O79" s="12">
        <f t="shared" si="36"/>
        <v>-1.1015569397726011</v>
      </c>
      <c r="P79" s="12">
        <f t="shared" si="37"/>
        <v>-1.8820055560042297</v>
      </c>
      <c r="Q79" s="12">
        <f t="shared" si="38"/>
        <v>-3.1021933151318049</v>
      </c>
      <c r="R79" s="12">
        <f t="shared" si="39"/>
        <v>-4.900578067524064</v>
      </c>
      <c r="S79" s="12">
        <f t="shared" si="24"/>
        <v>150.87659578529519</v>
      </c>
      <c r="T79" s="12">
        <f t="shared" si="25"/>
        <v>150.09614716906356</v>
      </c>
      <c r="U79" s="12">
        <f t="shared" si="26"/>
        <v>148.87595940993597</v>
      </c>
      <c r="V79" s="12">
        <f t="shared" si="27"/>
        <v>147.07757465754372</v>
      </c>
      <c r="W79" s="12">
        <f t="shared" si="28"/>
        <v>0.27394569115617001</v>
      </c>
      <c r="X79" s="12">
        <f t="shared" si="29"/>
        <v>1.7000165585429876</v>
      </c>
      <c r="Y79" s="12">
        <f t="shared" si="30"/>
        <v>6.3707506118396422</v>
      </c>
      <c r="Z79" s="12">
        <f t="shared" si="31"/>
        <v>18.683308972040106</v>
      </c>
    </row>
    <row r="80" spans="1:26" x14ac:dyDescent="0.25">
      <c r="A80" s="9">
        <v>79</v>
      </c>
      <c r="B80" s="10">
        <v>43138</v>
      </c>
      <c r="C80" s="9">
        <v>151.19000199999999</v>
      </c>
      <c r="D80" s="9">
        <v>3171900</v>
      </c>
      <c r="F80" s="12">
        <f t="shared" si="32"/>
        <v>156.88515370994335</v>
      </c>
      <c r="G80" s="12">
        <f t="shared" si="33"/>
        <v>154.28991590611594</v>
      </c>
      <c r="H80" s="12">
        <f t="shared" si="34"/>
        <v>152.44687251875141</v>
      </c>
      <c r="I80" s="12">
        <f t="shared" si="35"/>
        <v>151.54453368126696</v>
      </c>
      <c r="J80" s="12">
        <f t="shared" si="20"/>
        <v>32.434752999270778</v>
      </c>
      <c r="K80" s="12">
        <f t="shared" si="21"/>
        <v>9.6094662253310101</v>
      </c>
      <c r="L80" s="12">
        <f t="shared" si="22"/>
        <v>1.5797235009064452</v>
      </c>
      <c r="M80" s="12">
        <f t="shared" si="23"/>
        <v>0.12569271302197912</v>
      </c>
      <c r="O80" s="12">
        <f t="shared" si="36"/>
        <v>-1.0013662553768357</v>
      </c>
      <c r="P80" s="12">
        <f t="shared" si="37"/>
        <v>-1.5199089279533802</v>
      </c>
      <c r="Q80" s="12">
        <f t="shared" si="38"/>
        <v>-1.9013348930328671</v>
      </c>
      <c r="R80" s="12">
        <f t="shared" si="39"/>
        <v>-1.1036628973593166</v>
      </c>
      <c r="S80" s="12">
        <f t="shared" si="24"/>
        <v>150.54316742589012</v>
      </c>
      <c r="T80" s="12">
        <f t="shared" si="25"/>
        <v>150.02462475331359</v>
      </c>
      <c r="U80" s="12">
        <f t="shared" si="26"/>
        <v>149.64319878823409</v>
      </c>
      <c r="V80" s="12">
        <f t="shared" si="27"/>
        <v>150.44087078390763</v>
      </c>
      <c r="W80" s="12">
        <f t="shared" si="28"/>
        <v>0.41839496626390266</v>
      </c>
      <c r="X80" s="12">
        <f t="shared" si="29"/>
        <v>1.3581041270943839</v>
      </c>
      <c r="Y80" s="12">
        <f t="shared" si="30"/>
        <v>2.392600175929319</v>
      </c>
      <c r="Z80" s="12">
        <f t="shared" si="31"/>
        <v>0.56119757892402644</v>
      </c>
    </row>
    <row r="81" spans="1:26" x14ac:dyDescent="0.25">
      <c r="A81" s="9">
        <v>80</v>
      </c>
      <c r="B81" s="10">
        <v>43139</v>
      </c>
      <c r="C81" s="9">
        <v>146.020004</v>
      </c>
      <c r="D81" s="9">
        <v>3362600</v>
      </c>
      <c r="F81" s="12">
        <f t="shared" si="32"/>
        <v>156.03088095345186</v>
      </c>
      <c r="G81" s="12">
        <f t="shared" si="33"/>
        <v>153.20494603897535</v>
      </c>
      <c r="H81" s="12">
        <f t="shared" si="34"/>
        <v>151.75559373343813</v>
      </c>
      <c r="I81" s="12">
        <f t="shared" si="35"/>
        <v>151.27863492031673</v>
      </c>
      <c r="J81" s="12">
        <f t="shared" si="20"/>
        <v>100.21765737715351</v>
      </c>
      <c r="K81" s="12">
        <f t="shared" si="21"/>
        <v>51.623392103435265</v>
      </c>
      <c r="L81" s="12">
        <f t="shared" si="22"/>
        <v>32.896989590320906</v>
      </c>
      <c r="M81" s="12">
        <f t="shared" si="23"/>
        <v>27.653199156111214</v>
      </c>
      <c r="O81" s="12">
        <f t="shared" si="36"/>
        <v>-0.8910461312128436</v>
      </c>
      <c r="P81" s="12">
        <f t="shared" si="37"/>
        <v>-1.2064063862025907</v>
      </c>
      <c r="Q81" s="12">
        <f t="shared" si="38"/>
        <v>-1.1653886335956767</v>
      </c>
      <c r="R81" s="12">
        <f t="shared" si="39"/>
        <v>-0.39156338141158614</v>
      </c>
      <c r="S81" s="12">
        <f t="shared" si="24"/>
        <v>150.38758878910389</v>
      </c>
      <c r="T81" s="12">
        <f t="shared" si="25"/>
        <v>150.07222853411415</v>
      </c>
      <c r="U81" s="12">
        <f t="shared" si="26"/>
        <v>150.11324628672105</v>
      </c>
      <c r="V81" s="12">
        <f t="shared" si="27"/>
        <v>150.88707153890516</v>
      </c>
      <c r="W81" s="12">
        <f t="shared" si="28"/>
        <v>19.075796890011645</v>
      </c>
      <c r="X81" s="12">
        <f t="shared" si="29"/>
        <v>16.420523674876605</v>
      </c>
      <c r="Y81" s="12">
        <f t="shared" si="30"/>
        <v>16.754632417801375</v>
      </c>
      <c r="Z81" s="12">
        <f t="shared" si="31"/>
        <v>23.688346428264342</v>
      </c>
    </row>
    <row r="82" spans="1:26" x14ac:dyDescent="0.25">
      <c r="A82" s="9">
        <v>81</v>
      </c>
      <c r="B82" s="10">
        <v>43140</v>
      </c>
      <c r="C82" s="9">
        <v>147.89999399999999</v>
      </c>
      <c r="D82" s="9">
        <v>5405900</v>
      </c>
      <c r="F82" s="12">
        <f t="shared" si="32"/>
        <v>154.52924941043409</v>
      </c>
      <c r="G82" s="12">
        <f t="shared" si="33"/>
        <v>150.69021632533398</v>
      </c>
      <c r="H82" s="12">
        <f t="shared" si="34"/>
        <v>148.60101938004715</v>
      </c>
      <c r="I82" s="12">
        <f t="shared" si="35"/>
        <v>147.33466173007918</v>
      </c>
      <c r="J82" s="12">
        <f t="shared" si="20"/>
        <v>43.947027296769761</v>
      </c>
      <c r="K82" s="12">
        <f t="shared" si="21"/>
        <v>7.7853406247921937</v>
      </c>
      <c r="L82" s="12">
        <f t="shared" si="22"/>
        <v>0.49143658347025948</v>
      </c>
      <c r="M82" s="12">
        <f t="shared" si="23"/>
        <v>0.31960057541382247</v>
      </c>
      <c r="O82" s="12">
        <f t="shared" si="36"/>
        <v>-1.3489851900665504</v>
      </c>
      <c r="P82" s="12">
        <f t="shared" si="37"/>
        <v>-1.8907980872113321</v>
      </c>
      <c r="Q82" s="12">
        <f t="shared" si="38"/>
        <v>-2.415751684084523</v>
      </c>
      <c r="R82" s="12">
        <f t="shared" si="39"/>
        <v>-3.4111117189136611</v>
      </c>
      <c r="S82" s="12">
        <f t="shared" si="24"/>
        <v>145.98567654001263</v>
      </c>
      <c r="T82" s="12">
        <f t="shared" si="25"/>
        <v>145.44386364286785</v>
      </c>
      <c r="U82" s="12">
        <f t="shared" si="26"/>
        <v>144.91891004599466</v>
      </c>
      <c r="V82" s="12">
        <f t="shared" si="27"/>
        <v>143.9235500111655</v>
      </c>
      <c r="W82" s="12">
        <f t="shared" si="28"/>
        <v>3.6646113376124534</v>
      </c>
      <c r="X82" s="12">
        <f t="shared" si="29"/>
        <v>6.0325763312260481</v>
      </c>
      <c r="Y82" s="12">
        <f t="shared" si="30"/>
        <v>8.8868615408280398</v>
      </c>
      <c r="Z82" s="12">
        <f t="shared" si="31"/>
        <v>15.812106796337947</v>
      </c>
    </row>
    <row r="83" spans="1:26" x14ac:dyDescent="0.25">
      <c r="A83" s="9">
        <v>82</v>
      </c>
      <c r="B83" s="10">
        <v>43143</v>
      </c>
      <c r="C83" s="9">
        <v>149.470001</v>
      </c>
      <c r="D83" s="9">
        <v>3455600</v>
      </c>
      <c r="F83" s="12">
        <f t="shared" si="32"/>
        <v>153.53486109886896</v>
      </c>
      <c r="G83" s="12">
        <f t="shared" si="33"/>
        <v>149.71363851146708</v>
      </c>
      <c r="H83" s="12">
        <f t="shared" si="34"/>
        <v>148.2154554210212</v>
      </c>
      <c r="I83" s="12">
        <f t="shared" si="35"/>
        <v>147.75866093251977</v>
      </c>
      <c r="J83" s="12">
        <f t="shared" si="20"/>
        <v>16.523087623376991</v>
      </c>
      <c r="K83" s="12">
        <f t="shared" si="21"/>
        <v>5.935923699387409E-2</v>
      </c>
      <c r="L83" s="12">
        <f t="shared" si="22"/>
        <v>1.573884609735233</v>
      </c>
      <c r="M83" s="12">
        <f t="shared" si="23"/>
        <v>2.9286848265632113</v>
      </c>
      <c r="O83" s="12">
        <f t="shared" si="36"/>
        <v>-1.0830375311904781</v>
      </c>
      <c r="P83" s="12">
        <f t="shared" si="37"/>
        <v>-1.3120987647983497</v>
      </c>
      <c r="Q83" s="12">
        <f t="shared" si="38"/>
        <v>-1.1378637851482187</v>
      </c>
      <c r="R83" s="12">
        <f t="shared" si="39"/>
        <v>-0.15126743576254104</v>
      </c>
      <c r="S83" s="12">
        <f t="shared" si="24"/>
        <v>146.67562340132929</v>
      </c>
      <c r="T83" s="12">
        <f t="shared" si="25"/>
        <v>146.44656216772142</v>
      </c>
      <c r="U83" s="12">
        <f t="shared" si="26"/>
        <v>146.62079714737155</v>
      </c>
      <c r="V83" s="12">
        <f t="shared" si="27"/>
        <v>147.60739349675723</v>
      </c>
      <c r="W83" s="12">
        <f t="shared" si="28"/>
        <v>7.8085461639526654</v>
      </c>
      <c r="X83" s="12">
        <f t="shared" si="29"/>
        <v>9.1411823725300145</v>
      </c>
      <c r="Y83" s="12">
        <f t="shared" si="30"/>
        <v>8.1179625938327966</v>
      </c>
      <c r="Z83" s="12">
        <f t="shared" si="31"/>
        <v>3.4693067111362681</v>
      </c>
    </row>
    <row r="84" spans="1:26" x14ac:dyDescent="0.25">
      <c r="A84" s="9">
        <v>83</v>
      </c>
      <c r="B84" s="10">
        <v>43144</v>
      </c>
      <c r="C84" s="9">
        <v>148.5</v>
      </c>
      <c r="D84" s="9">
        <v>2815300</v>
      </c>
      <c r="F84" s="12">
        <f t="shared" si="32"/>
        <v>152.92513208403861</v>
      </c>
      <c r="G84" s="12">
        <f t="shared" si="33"/>
        <v>149.62836538245361</v>
      </c>
      <c r="H84" s="12">
        <f t="shared" si="34"/>
        <v>148.90545548945954</v>
      </c>
      <c r="I84" s="12">
        <f t="shared" si="35"/>
        <v>149.04216598312993</v>
      </c>
      <c r="J84" s="12">
        <f t="shared" si="20"/>
        <v>19.581793961187881</v>
      </c>
      <c r="K84" s="12">
        <f t="shared" si="21"/>
        <v>1.2732084363196789</v>
      </c>
      <c r="L84" s="12">
        <f t="shared" si="22"/>
        <v>0.16439415393287615</v>
      </c>
      <c r="M84" s="12">
        <f t="shared" si="23"/>
        <v>0.29394395326324757</v>
      </c>
      <c r="O84" s="12">
        <f t="shared" si="36"/>
        <v>-0.72805614392038243</v>
      </c>
      <c r="P84" s="12">
        <f t="shared" si="37"/>
        <v>-0.66319781094622243</v>
      </c>
      <c r="Q84" s="12">
        <f t="shared" si="38"/>
        <v>-4.8247809056948476E-2</v>
      </c>
      <c r="R84" s="12">
        <f t="shared" si="39"/>
        <v>1.0682891776542542</v>
      </c>
      <c r="S84" s="12">
        <f t="shared" si="24"/>
        <v>148.31410983920955</v>
      </c>
      <c r="T84" s="12">
        <f t="shared" si="25"/>
        <v>148.3789681721837</v>
      </c>
      <c r="U84" s="12">
        <f t="shared" si="26"/>
        <v>148.99391817407297</v>
      </c>
      <c r="V84" s="12">
        <f t="shared" si="27"/>
        <v>150.1104551607842</v>
      </c>
      <c r="W84" s="12">
        <f t="shared" si="28"/>
        <v>3.4555151878699335E-2</v>
      </c>
      <c r="X84" s="12">
        <f t="shared" si="29"/>
        <v>1.4648703344553485E-2</v>
      </c>
      <c r="Y84" s="12">
        <f t="shared" si="30"/>
        <v>0.24395516267958031</v>
      </c>
      <c r="Z84" s="12">
        <f t="shared" si="31"/>
        <v>2.5935658248964581</v>
      </c>
    </row>
    <row r="85" spans="1:26" x14ac:dyDescent="0.25">
      <c r="A85" s="9">
        <v>84</v>
      </c>
      <c r="B85" s="10">
        <v>43145</v>
      </c>
      <c r="C85" s="9">
        <v>150.38000500000001</v>
      </c>
      <c r="D85" s="9">
        <v>2960300</v>
      </c>
      <c r="F85" s="12">
        <f t="shared" si="32"/>
        <v>152.26136227143283</v>
      </c>
      <c r="G85" s="12">
        <f t="shared" si="33"/>
        <v>149.23343749859484</v>
      </c>
      <c r="H85" s="12">
        <f t="shared" si="34"/>
        <v>148.6824549702568</v>
      </c>
      <c r="I85" s="12">
        <f t="shared" si="35"/>
        <v>148.63554149578249</v>
      </c>
      <c r="J85" s="12">
        <f t="shared" si="20"/>
        <v>3.5395051827731412</v>
      </c>
      <c r="K85" s="12">
        <f t="shared" si="21"/>
        <v>1.3146170352785005</v>
      </c>
      <c r="L85" s="12">
        <f t="shared" si="22"/>
        <v>2.8816761034811798</v>
      </c>
      <c r="M85" s="12">
        <f t="shared" si="23"/>
        <v>3.0431529175468719</v>
      </c>
      <c r="O85" s="12">
        <f t="shared" si="36"/>
        <v>-0.67984139543444155</v>
      </c>
      <c r="P85" s="12">
        <f t="shared" si="37"/>
        <v>-0.59905448004652762</v>
      </c>
      <c r="Q85" s="12">
        <f t="shared" si="38"/>
        <v>-0.20951731428767112</v>
      </c>
      <c r="R85" s="12">
        <f t="shared" si="39"/>
        <v>-0.18538743759718851</v>
      </c>
      <c r="S85" s="12">
        <f t="shared" si="24"/>
        <v>147.95570010034805</v>
      </c>
      <c r="T85" s="12">
        <f t="shared" si="25"/>
        <v>148.03648701573596</v>
      </c>
      <c r="U85" s="12">
        <f t="shared" si="26"/>
        <v>148.42602418149482</v>
      </c>
      <c r="V85" s="12">
        <f t="shared" si="27"/>
        <v>148.45015405818529</v>
      </c>
      <c r="W85" s="12">
        <f t="shared" si="28"/>
        <v>5.8772542464764879</v>
      </c>
      <c r="X85" s="12">
        <f t="shared" si="29"/>
        <v>5.4920765425690536</v>
      </c>
      <c r="Y85" s="12">
        <f t="shared" si="30"/>
        <v>3.8180410390861996</v>
      </c>
      <c r="Z85" s="12">
        <f t="shared" si="31"/>
        <v>3.7243246576231637</v>
      </c>
    </row>
    <row r="86" spans="1:26" x14ac:dyDescent="0.25">
      <c r="A86" s="9">
        <v>85</v>
      </c>
      <c r="B86" s="10">
        <v>43146</v>
      </c>
      <c r="C86" s="9">
        <v>153.41999799999999</v>
      </c>
      <c r="D86" s="9">
        <v>3635300</v>
      </c>
      <c r="F86" s="12">
        <f t="shared" si="32"/>
        <v>151.97915868071789</v>
      </c>
      <c r="G86" s="12">
        <f t="shared" si="33"/>
        <v>149.63473612408666</v>
      </c>
      <c r="H86" s="12">
        <f t="shared" si="34"/>
        <v>149.61610748661556</v>
      </c>
      <c r="I86" s="12">
        <f t="shared" si="35"/>
        <v>149.94388912394564</v>
      </c>
      <c r="J86" s="12">
        <f t="shared" si="20"/>
        <v>2.0760179439893203</v>
      </c>
      <c r="K86" s="12">
        <f t="shared" si="21"/>
        <v>14.32820746924294</v>
      </c>
      <c r="L86" s="12">
        <f t="shared" si="22"/>
        <v>14.46958303781607</v>
      </c>
      <c r="M86" s="12">
        <f t="shared" si="23"/>
        <v>12.083332918183867</v>
      </c>
      <c r="O86" s="12">
        <f t="shared" si="36"/>
        <v>-0.38161304189480316</v>
      </c>
      <c r="P86" s="12">
        <f t="shared" si="37"/>
        <v>-0.1222039529941088</v>
      </c>
      <c r="Q86" s="12">
        <f t="shared" si="38"/>
        <v>0.47352190981519737</v>
      </c>
      <c r="R86" s="12">
        <f t="shared" si="39"/>
        <v>1.0842873682990972</v>
      </c>
      <c r="S86" s="12">
        <f t="shared" si="24"/>
        <v>149.56227608205083</v>
      </c>
      <c r="T86" s="12">
        <f t="shared" si="25"/>
        <v>149.82168517095153</v>
      </c>
      <c r="U86" s="12">
        <f t="shared" si="26"/>
        <v>150.41741103376083</v>
      </c>
      <c r="V86" s="12">
        <f t="shared" si="27"/>
        <v>151.02817649224474</v>
      </c>
      <c r="W86" s="12">
        <f t="shared" si="28"/>
        <v>14.882018396225373</v>
      </c>
      <c r="X86" s="12">
        <f t="shared" si="29"/>
        <v>12.947855215694783</v>
      </c>
      <c r="Y86" s="12">
        <f t="shared" si="30"/>
        <v>9.0155284898293075</v>
      </c>
      <c r="Z86" s="12">
        <f t="shared" si="31"/>
        <v>5.7208101249606127</v>
      </c>
    </row>
    <row r="87" spans="1:26" x14ac:dyDescent="0.25">
      <c r="A87" s="9">
        <v>86</v>
      </c>
      <c r="B87" s="10">
        <v>43147</v>
      </c>
      <c r="C87" s="9">
        <v>154.029999</v>
      </c>
      <c r="D87" s="9">
        <v>2801100</v>
      </c>
      <c r="F87" s="12">
        <f t="shared" si="32"/>
        <v>152.1952845786102</v>
      </c>
      <c r="G87" s="12">
        <f t="shared" si="33"/>
        <v>150.95957778065633</v>
      </c>
      <c r="H87" s="12">
        <f t="shared" si="34"/>
        <v>151.708247268977</v>
      </c>
      <c r="I87" s="12">
        <f t="shared" si="35"/>
        <v>152.5509707809864</v>
      </c>
      <c r="J87" s="12">
        <f t="shared" si="20"/>
        <v>3.3661770080557263</v>
      </c>
      <c r="K87" s="12">
        <f t="shared" si="21"/>
        <v>9.42748646419588</v>
      </c>
      <c r="L87" s="12">
        <f t="shared" si="22"/>
        <v>5.3905311005082943</v>
      </c>
      <c r="M87" s="12">
        <f t="shared" si="23"/>
        <v>2.1875244726385406</v>
      </c>
      <c r="O87" s="12">
        <f t="shared" si="36"/>
        <v>6.6691162945532179E-2</v>
      </c>
      <c r="P87" s="12">
        <f t="shared" si="37"/>
        <v>0.56011744951460984</v>
      </c>
      <c r="Q87" s="12">
        <f t="shared" si="38"/>
        <v>1.4336237960667033</v>
      </c>
      <c r="R87" s="12">
        <f t="shared" si="39"/>
        <v>2.3786625137295152</v>
      </c>
      <c r="S87" s="12">
        <f t="shared" si="24"/>
        <v>152.61766194393195</v>
      </c>
      <c r="T87" s="12">
        <f t="shared" si="25"/>
        <v>153.11108823050103</v>
      </c>
      <c r="U87" s="12">
        <f t="shared" si="26"/>
        <v>153.98459457705312</v>
      </c>
      <c r="V87" s="12">
        <f t="shared" si="27"/>
        <v>154.92963329471593</v>
      </c>
      <c r="W87" s="12">
        <f t="shared" si="28"/>
        <v>1.9946959599429779</v>
      </c>
      <c r="X87" s="12">
        <f t="shared" si="29"/>
        <v>0.84439700230120507</v>
      </c>
      <c r="Y87" s="12">
        <f t="shared" si="30"/>
        <v>2.0615616231398656E-3</v>
      </c>
      <c r="Z87" s="12">
        <f t="shared" si="31"/>
        <v>0.80934186422901711</v>
      </c>
    </row>
    <row r="88" spans="1:26" x14ac:dyDescent="0.25">
      <c r="A88" s="9">
        <v>87</v>
      </c>
      <c r="B88" s="10">
        <v>43151</v>
      </c>
      <c r="C88" s="9">
        <v>154.33999600000001</v>
      </c>
      <c r="D88" s="9">
        <v>3713800</v>
      </c>
      <c r="F88" s="12">
        <f t="shared" si="32"/>
        <v>152.47049174181865</v>
      </c>
      <c r="G88" s="12">
        <f t="shared" si="33"/>
        <v>152.03422520742663</v>
      </c>
      <c r="H88" s="12">
        <f t="shared" si="34"/>
        <v>152.98521072103966</v>
      </c>
      <c r="I88" s="12">
        <f t="shared" si="35"/>
        <v>153.66024194524661</v>
      </c>
      <c r="J88" s="12">
        <f t="shared" si="20"/>
        <v>3.4950461713582568</v>
      </c>
      <c r="K88" s="12">
        <f t="shared" si="21"/>
        <v>5.3165789478844898</v>
      </c>
      <c r="L88" s="12">
        <f t="shared" si="22"/>
        <v>1.8354431520876724</v>
      </c>
      <c r="M88" s="12">
        <f t="shared" si="23"/>
        <v>0.46206557495369194</v>
      </c>
      <c r="O88" s="12">
        <f t="shared" si="36"/>
        <v>0.22307816314273338</v>
      </c>
      <c r="P88" s="12">
        <f t="shared" si="37"/>
        <v>0.69740587820100908</v>
      </c>
      <c r="Q88" s="12">
        <f t="shared" si="38"/>
        <v>1.2876651117537801</v>
      </c>
      <c r="R88" s="12">
        <f t="shared" si="39"/>
        <v>1.2996798666806031</v>
      </c>
      <c r="S88" s="12">
        <f t="shared" si="24"/>
        <v>153.88332010838934</v>
      </c>
      <c r="T88" s="12">
        <f t="shared" si="25"/>
        <v>154.35764782344762</v>
      </c>
      <c r="U88" s="12">
        <f t="shared" si="26"/>
        <v>154.94790705700038</v>
      </c>
      <c r="V88" s="12">
        <f t="shared" si="27"/>
        <v>154.95992181192722</v>
      </c>
      <c r="W88" s="12">
        <f t="shared" si="28"/>
        <v>0.20855286997840236</v>
      </c>
      <c r="X88" s="12">
        <f t="shared" si="29"/>
        <v>3.1158687102551439E-4</v>
      </c>
      <c r="Y88" s="12">
        <f t="shared" si="30"/>
        <v>0.36955585322330098</v>
      </c>
      <c r="Z88" s="12">
        <f t="shared" si="31"/>
        <v>0.38430801229360195</v>
      </c>
    </row>
    <row r="89" spans="1:26" x14ac:dyDescent="0.25">
      <c r="A89" s="9">
        <v>88</v>
      </c>
      <c r="B89" s="10">
        <v>43152</v>
      </c>
      <c r="C89" s="9">
        <v>154.050003</v>
      </c>
      <c r="D89" s="9">
        <v>4054900</v>
      </c>
      <c r="F89" s="12">
        <f t="shared" si="32"/>
        <v>152.75091738054584</v>
      </c>
      <c r="G89" s="12">
        <f t="shared" si="33"/>
        <v>152.84124498482731</v>
      </c>
      <c r="H89" s="12">
        <f t="shared" si="34"/>
        <v>153.73034262446788</v>
      </c>
      <c r="I89" s="12">
        <f t="shared" si="35"/>
        <v>154.17005748631166</v>
      </c>
      <c r="J89" s="12">
        <f t="shared" si="20"/>
        <v>1.6876234466726003</v>
      </c>
      <c r="K89" s="12">
        <f t="shared" si="21"/>
        <v>1.4610959392442238</v>
      </c>
      <c r="L89" s="12">
        <f t="shared" si="22"/>
        <v>0.10218275568533819</v>
      </c>
      <c r="M89" s="12">
        <f t="shared" si="23"/>
        <v>1.441307968355633E-2</v>
      </c>
      <c r="O89" s="12">
        <f t="shared" si="36"/>
        <v>0.26608876983108115</v>
      </c>
      <c r="P89" s="12">
        <f t="shared" si="37"/>
        <v>0.65050829391701981</v>
      </c>
      <c r="Q89" s="12">
        <f t="shared" si="38"/>
        <v>0.93763280494385248</v>
      </c>
      <c r="R89" s="12">
        <f t="shared" si="39"/>
        <v>0.62829518990738464</v>
      </c>
      <c r="S89" s="12">
        <f t="shared" si="24"/>
        <v>154.43614625614273</v>
      </c>
      <c r="T89" s="12">
        <f t="shared" si="25"/>
        <v>154.82056578022869</v>
      </c>
      <c r="U89" s="12">
        <f t="shared" si="26"/>
        <v>155.10769029125552</v>
      </c>
      <c r="V89" s="12">
        <f t="shared" si="27"/>
        <v>154.79835267621905</v>
      </c>
      <c r="W89" s="12">
        <f t="shared" si="28"/>
        <v>0.14910661426451052</v>
      </c>
      <c r="X89" s="12">
        <f t="shared" si="29"/>
        <v>0.59376699827376367</v>
      </c>
      <c r="Y89" s="12">
        <f t="shared" si="30"/>
        <v>1.1187024060834367</v>
      </c>
      <c r="Z89" s="12">
        <f t="shared" si="31"/>
        <v>0.56002723789715669</v>
      </c>
    </row>
    <row r="90" spans="1:26" x14ac:dyDescent="0.25">
      <c r="A90" s="9">
        <v>89</v>
      </c>
      <c r="B90" s="10">
        <v>43153</v>
      </c>
      <c r="C90" s="9">
        <v>153.30999800000001</v>
      </c>
      <c r="D90" s="9">
        <v>2224400</v>
      </c>
      <c r="F90" s="12">
        <f t="shared" si="32"/>
        <v>152.94578022346397</v>
      </c>
      <c r="G90" s="12">
        <f t="shared" si="33"/>
        <v>153.26431029013776</v>
      </c>
      <c r="H90" s="12">
        <f t="shared" si="34"/>
        <v>153.90615583101055</v>
      </c>
      <c r="I90" s="12">
        <f t="shared" si="35"/>
        <v>154.08001662157793</v>
      </c>
      <c r="J90" s="12">
        <f t="shared" si="20"/>
        <v>0.13265458874485478</v>
      </c>
      <c r="K90" s="12">
        <f t="shared" si="21"/>
        <v>2.0873668324571269E-3</v>
      </c>
      <c r="L90" s="12">
        <f t="shared" si="22"/>
        <v>0.35540415947519605</v>
      </c>
      <c r="M90" s="12">
        <f t="shared" si="23"/>
        <v>0.59292867757675738</v>
      </c>
      <c r="O90" s="12">
        <f t="shared" si="36"/>
        <v>0.2126693246463584</v>
      </c>
      <c r="P90" s="12">
        <f t="shared" si="37"/>
        <v>0.46537100425433053</v>
      </c>
      <c r="Q90" s="12">
        <f t="shared" si="38"/>
        <v>0.47517965358893716</v>
      </c>
      <c r="R90" s="12">
        <f t="shared" si="39"/>
        <v>1.7709543462431115E-2</v>
      </c>
      <c r="S90" s="12">
        <f t="shared" si="24"/>
        <v>154.29268594622428</v>
      </c>
      <c r="T90" s="12">
        <f t="shared" si="25"/>
        <v>154.54538762583226</v>
      </c>
      <c r="U90" s="12">
        <f t="shared" si="26"/>
        <v>154.55519627516685</v>
      </c>
      <c r="V90" s="12">
        <f t="shared" si="27"/>
        <v>154.09772616504037</v>
      </c>
      <c r="W90" s="12">
        <f t="shared" si="28"/>
        <v>0.96567559965448235</v>
      </c>
      <c r="X90" s="12">
        <f t="shared" si="29"/>
        <v>1.5261875276139589</v>
      </c>
      <c r="Y90" s="12">
        <f t="shared" si="30"/>
        <v>1.5505187444784796</v>
      </c>
      <c r="Z90" s="12">
        <f t="shared" si="31"/>
        <v>0.62051566199785757</v>
      </c>
    </row>
    <row r="91" spans="1:26" x14ac:dyDescent="0.25">
      <c r="A91" s="9">
        <v>90</v>
      </c>
      <c r="B91" s="10">
        <v>43154</v>
      </c>
      <c r="C91" s="9">
        <v>155.11999499999999</v>
      </c>
      <c r="D91" s="9">
        <v>3165500</v>
      </c>
      <c r="F91" s="12">
        <f t="shared" si="32"/>
        <v>153.00041288994436</v>
      </c>
      <c r="G91" s="12">
        <f t="shared" si="33"/>
        <v>153.28030098858954</v>
      </c>
      <c r="H91" s="12">
        <f t="shared" si="34"/>
        <v>153.57826902395476</v>
      </c>
      <c r="I91" s="12">
        <f t="shared" si="35"/>
        <v>153.50250265539449</v>
      </c>
      <c r="J91" s="12">
        <f t="shared" si="20"/>
        <v>4.4926283212678833</v>
      </c>
      <c r="K91" s="12">
        <f t="shared" si="21"/>
        <v>3.3844740556194504</v>
      </c>
      <c r="L91" s="12">
        <f t="shared" si="22"/>
        <v>2.3769189852126118</v>
      </c>
      <c r="M91" s="12">
        <f t="shared" si="23"/>
        <v>2.6162814848573803</v>
      </c>
      <c r="O91" s="12">
        <f t="shared" si="36"/>
        <v>9.4141831021889888E-2</v>
      </c>
      <c r="P91" s="12">
        <f t="shared" si="37"/>
        <v>0.20464976164489002</v>
      </c>
      <c r="Q91" s="12">
        <f t="shared" si="38"/>
        <v>1.4675246913712359E-3</v>
      </c>
      <c r="R91" s="12">
        <f t="shared" si="39"/>
        <v>-0.48823043973655222</v>
      </c>
      <c r="S91" s="12">
        <f t="shared" si="24"/>
        <v>153.59664448641638</v>
      </c>
      <c r="T91" s="12">
        <f t="shared" si="25"/>
        <v>153.7071524170394</v>
      </c>
      <c r="U91" s="12">
        <f t="shared" si="26"/>
        <v>153.50397018008587</v>
      </c>
      <c r="V91" s="12">
        <f t="shared" si="27"/>
        <v>153.01427221565794</v>
      </c>
      <c r="W91" s="12">
        <f t="shared" si="28"/>
        <v>2.3205967872354432</v>
      </c>
      <c r="X91" s="12">
        <f t="shared" si="29"/>
        <v>1.9961241642267602</v>
      </c>
      <c r="Y91" s="12">
        <f t="shared" si="30"/>
        <v>2.6115362185784528</v>
      </c>
      <c r="Z91" s="12">
        <f t="shared" si="31"/>
        <v>4.4340684444972318</v>
      </c>
    </row>
    <row r="92" spans="1:26" x14ac:dyDescent="0.25">
      <c r="A92" s="9">
        <v>91</v>
      </c>
      <c r="B92" s="10">
        <v>43157</v>
      </c>
      <c r="C92" s="9">
        <v>156.5</v>
      </c>
      <c r="D92" s="9">
        <v>2902900</v>
      </c>
      <c r="F92" s="12">
        <f t="shared" si="32"/>
        <v>153.31835020645269</v>
      </c>
      <c r="G92" s="12">
        <f t="shared" si="33"/>
        <v>153.92419389258322</v>
      </c>
      <c r="H92" s="12">
        <f t="shared" si="34"/>
        <v>154.42621831077963</v>
      </c>
      <c r="I92" s="12">
        <f t="shared" si="35"/>
        <v>154.71562191384862</v>
      </c>
      <c r="J92" s="12">
        <f t="shared" si="20"/>
        <v>10.122895408779629</v>
      </c>
      <c r="K92" s="12">
        <f t="shared" si="21"/>
        <v>6.6347771030055913</v>
      </c>
      <c r="L92" s="12">
        <f t="shared" si="22"/>
        <v>4.300570494545684</v>
      </c>
      <c r="M92" s="12">
        <f t="shared" si="23"/>
        <v>3.1840051543372541</v>
      </c>
      <c r="O92" s="12">
        <f t="shared" si="36"/>
        <v>0.26198844513672565</v>
      </c>
      <c r="P92" s="12">
        <f t="shared" si="37"/>
        <v>0.45676713584719952</v>
      </c>
      <c r="Q92" s="12">
        <f t="shared" si="38"/>
        <v>0.54671080488461188</v>
      </c>
      <c r="R92" s="12">
        <f t="shared" si="39"/>
        <v>0.95791680372552601</v>
      </c>
      <c r="S92" s="12">
        <f t="shared" si="24"/>
        <v>154.97761035898534</v>
      </c>
      <c r="T92" s="12">
        <f t="shared" si="25"/>
        <v>155.17238904969582</v>
      </c>
      <c r="U92" s="12">
        <f t="shared" si="26"/>
        <v>155.26233271873323</v>
      </c>
      <c r="V92" s="12">
        <f t="shared" si="27"/>
        <v>155.67353871757416</v>
      </c>
      <c r="W92" s="12">
        <f t="shared" si="28"/>
        <v>2.3176702190687304</v>
      </c>
      <c r="X92" s="12">
        <f t="shared" si="29"/>
        <v>1.762550835367559</v>
      </c>
      <c r="Y92" s="12">
        <f t="shared" si="30"/>
        <v>1.531820299118269</v>
      </c>
      <c r="Z92" s="12">
        <f t="shared" si="31"/>
        <v>0.6830382513489629</v>
      </c>
    </row>
    <row r="93" spans="1:26" x14ac:dyDescent="0.25">
      <c r="A93" s="9">
        <v>92</v>
      </c>
      <c r="B93" s="10">
        <v>43158</v>
      </c>
      <c r="C93" s="9">
        <v>153.91999799999999</v>
      </c>
      <c r="D93" s="9">
        <v>3098200</v>
      </c>
      <c r="F93" s="12">
        <f t="shared" si="32"/>
        <v>153.79559767548477</v>
      </c>
      <c r="G93" s="12">
        <f t="shared" si="33"/>
        <v>154.82572603017908</v>
      </c>
      <c r="H93" s="12">
        <f t="shared" si="34"/>
        <v>155.56679823985081</v>
      </c>
      <c r="I93" s="12">
        <f t="shared" si="35"/>
        <v>156.05390547846216</v>
      </c>
      <c r="J93" s="12">
        <f t="shared" si="20"/>
        <v>1.5475440739492401E-2</v>
      </c>
      <c r="K93" s="12">
        <f t="shared" si="21"/>
        <v>0.8203432646520965</v>
      </c>
      <c r="L93" s="12">
        <f t="shared" si="22"/>
        <v>2.711951029972715</v>
      </c>
      <c r="M93" s="12">
        <f t="shared" si="23"/>
        <v>4.5535611266367466</v>
      </c>
      <c r="O93" s="12">
        <f t="shared" si="36"/>
        <v>0.42343271305824681</v>
      </c>
      <c r="P93" s="12">
        <f t="shared" si="37"/>
        <v>0.67714624303878301</v>
      </c>
      <c r="Q93" s="12">
        <f t="shared" si="38"/>
        <v>0.90291854676262662</v>
      </c>
      <c r="R93" s="12">
        <f t="shared" si="39"/>
        <v>1.2812285504803322</v>
      </c>
      <c r="S93" s="12">
        <f t="shared" si="24"/>
        <v>156.4773381915204</v>
      </c>
      <c r="T93" s="12">
        <f t="shared" si="25"/>
        <v>156.73105172150093</v>
      </c>
      <c r="U93" s="12">
        <f t="shared" si="26"/>
        <v>156.95682402522479</v>
      </c>
      <c r="V93" s="12">
        <f t="shared" si="27"/>
        <v>157.33513402894249</v>
      </c>
      <c r="W93" s="12">
        <f t="shared" si="28"/>
        <v>6.5399888551656478</v>
      </c>
      <c r="X93" s="12">
        <f t="shared" si="29"/>
        <v>7.9020230251642847</v>
      </c>
      <c r="Y93" s="12">
        <f t="shared" si="30"/>
        <v>9.2223123074826443</v>
      </c>
      <c r="Z93" s="12">
        <f t="shared" si="31"/>
        <v>11.663154096181138</v>
      </c>
    </row>
    <row r="94" spans="1:26" x14ac:dyDescent="0.25">
      <c r="A94" s="9">
        <v>93</v>
      </c>
      <c r="B94" s="10">
        <v>43159</v>
      </c>
      <c r="C94" s="9">
        <v>151.11000100000001</v>
      </c>
      <c r="D94" s="9">
        <v>3529000</v>
      </c>
      <c r="F94" s="12">
        <f t="shared" si="32"/>
        <v>153.81425772416208</v>
      </c>
      <c r="G94" s="12">
        <f t="shared" si="33"/>
        <v>154.5087212196164</v>
      </c>
      <c r="H94" s="12">
        <f t="shared" si="34"/>
        <v>154.66105810793286</v>
      </c>
      <c r="I94" s="12">
        <f t="shared" si="35"/>
        <v>154.45347486961555</v>
      </c>
      <c r="J94" s="12">
        <f t="shared" si="20"/>
        <v>7.3130044301757406</v>
      </c>
      <c r="K94" s="12">
        <f t="shared" si="21"/>
        <v>11.551299131229307</v>
      </c>
      <c r="L94" s="12">
        <f t="shared" si="22"/>
        <v>12.610006583800407</v>
      </c>
      <c r="M94" s="12">
        <f t="shared" si="23"/>
        <v>11.178817516801889</v>
      </c>
      <c r="O94" s="12">
        <f t="shared" si="36"/>
        <v>0.11985321477251859</v>
      </c>
      <c r="P94" s="12">
        <f t="shared" si="37"/>
        <v>0.10775203006743528</v>
      </c>
      <c r="Q94" s="12">
        <f t="shared" si="38"/>
        <v>-0.22358857326152892</v>
      </c>
      <c r="R94" s="12">
        <f t="shared" si="39"/>
        <v>-1.1681817349475669</v>
      </c>
      <c r="S94" s="12">
        <f t="shared" si="24"/>
        <v>154.57332808438807</v>
      </c>
      <c r="T94" s="12">
        <f t="shared" si="25"/>
        <v>154.56122689968299</v>
      </c>
      <c r="U94" s="12">
        <f t="shared" si="26"/>
        <v>154.22988629635401</v>
      </c>
      <c r="V94" s="12">
        <f t="shared" si="27"/>
        <v>153.28529313466797</v>
      </c>
      <c r="W94" s="12">
        <f t="shared" si="28"/>
        <v>11.994634493455868</v>
      </c>
      <c r="X94" s="12">
        <f t="shared" si="29"/>
        <v>11.910960210642605</v>
      </c>
      <c r="Y94" s="12">
        <f t="shared" si="30"/>
        <v>9.7336842624058804</v>
      </c>
      <c r="Z94" s="12">
        <f t="shared" si="31"/>
        <v>4.7318958711482715</v>
      </c>
    </row>
    <row r="95" spans="1:26" x14ac:dyDescent="0.25">
      <c r="A95" s="9">
        <v>94</v>
      </c>
      <c r="B95" s="10">
        <v>43160</v>
      </c>
      <c r="C95" s="9">
        <v>147.21000699999999</v>
      </c>
      <c r="D95" s="9">
        <v>4626300</v>
      </c>
      <c r="F95" s="12">
        <f t="shared" si="32"/>
        <v>153.40861921553775</v>
      </c>
      <c r="G95" s="12">
        <f t="shared" si="33"/>
        <v>153.31916914275067</v>
      </c>
      <c r="H95" s="12">
        <f t="shared" si="34"/>
        <v>152.70797669856978</v>
      </c>
      <c r="I95" s="12">
        <f t="shared" si="35"/>
        <v>151.9458694674039</v>
      </c>
      <c r="J95" s="12">
        <f t="shared" si="20"/>
        <v>38.42279339861399</v>
      </c>
      <c r="K95" s="12">
        <f t="shared" si="21"/>
        <v>37.321862086418037</v>
      </c>
      <c r="L95" s="12">
        <f t="shared" si="22"/>
        <v>30.227670806391586</v>
      </c>
      <c r="M95" s="12">
        <f t="shared" si="23"/>
        <v>22.428393310165003</v>
      </c>
      <c r="O95" s="12">
        <f t="shared" si="36"/>
        <v>-0.27426557777510707</v>
      </c>
      <c r="P95" s="12">
        <f t="shared" si="37"/>
        <v>-0.54608732800233661</v>
      </c>
      <c r="Q95" s="12">
        <f t="shared" si="38"/>
        <v>-1.2513961462890844</v>
      </c>
      <c r="R95" s="12">
        <f t="shared" si="39"/>
        <v>-2.3066918521220394</v>
      </c>
      <c r="S95" s="12">
        <f t="shared" si="24"/>
        <v>151.67160388962878</v>
      </c>
      <c r="T95" s="12">
        <f t="shared" si="25"/>
        <v>151.39978213940157</v>
      </c>
      <c r="U95" s="12">
        <f t="shared" si="26"/>
        <v>150.6944733211148</v>
      </c>
      <c r="V95" s="12">
        <f t="shared" si="27"/>
        <v>149.63917761528185</v>
      </c>
      <c r="W95" s="12">
        <f t="shared" si="28"/>
        <v>19.905846805545327</v>
      </c>
      <c r="X95" s="12">
        <f t="shared" si="29"/>
        <v>17.554215718747493</v>
      </c>
      <c r="Y95" s="12">
        <f t="shared" si="30"/>
        <v>12.141505542983371</v>
      </c>
      <c r="Z95" s="12">
        <f t="shared" si="31"/>
        <v>5.9008698781488595</v>
      </c>
    </row>
    <row r="96" spans="1:26" x14ac:dyDescent="0.25">
      <c r="A96" s="9">
        <v>95</v>
      </c>
      <c r="B96" s="10">
        <v>43161</v>
      </c>
      <c r="C96" s="9">
        <v>148.13999899999999</v>
      </c>
      <c r="D96" s="9">
        <v>3403900</v>
      </c>
      <c r="F96" s="12">
        <f t="shared" si="32"/>
        <v>152.47882738320706</v>
      </c>
      <c r="G96" s="12">
        <f t="shared" si="33"/>
        <v>151.18096239278793</v>
      </c>
      <c r="H96" s="12">
        <f t="shared" si="34"/>
        <v>149.68409336435639</v>
      </c>
      <c r="I96" s="12">
        <f t="shared" si="35"/>
        <v>148.39397261685096</v>
      </c>
      <c r="J96" s="12">
        <f t="shared" si="20"/>
        <v>18.825431738923299</v>
      </c>
      <c r="K96" s="12">
        <f t="shared" si="21"/>
        <v>9.247458356276363</v>
      </c>
      <c r="L96" s="12">
        <f t="shared" si="22"/>
        <v>2.3842274060371853</v>
      </c>
      <c r="M96" s="12">
        <f t="shared" si="23"/>
        <v>6.4502598056363575E-2</v>
      </c>
      <c r="O96" s="12">
        <f t="shared" si="36"/>
        <v>-0.76591026869178136</v>
      </c>
      <c r="P96" s="12">
        <f t="shared" si="37"/>
        <v>-1.2975397086399865</v>
      </c>
      <c r="Q96" s="12">
        <f t="shared" si="38"/>
        <v>-2.2866214632078177</v>
      </c>
      <c r="R96" s="12">
        <f t="shared" si="39"/>
        <v>-3.3651161007883013</v>
      </c>
      <c r="S96" s="12">
        <f t="shared" si="24"/>
        <v>147.62806234815918</v>
      </c>
      <c r="T96" s="12">
        <f t="shared" si="25"/>
        <v>147.09643290821097</v>
      </c>
      <c r="U96" s="12">
        <f t="shared" si="26"/>
        <v>146.10735115364315</v>
      </c>
      <c r="V96" s="12">
        <f t="shared" si="27"/>
        <v>145.02885651606266</v>
      </c>
      <c r="W96" s="12">
        <f t="shared" si="28"/>
        <v>0.26207913549798162</v>
      </c>
      <c r="X96" s="12">
        <f t="shared" si="29"/>
        <v>1.0890301879318041</v>
      </c>
      <c r="Y96" s="12">
        <f t="shared" si="30"/>
        <v>4.131657267299091</v>
      </c>
      <c r="Z96" s="12">
        <f t="shared" si="31"/>
        <v>9.6792075553597297</v>
      </c>
    </row>
    <row r="97" spans="1:26" x14ac:dyDescent="0.25">
      <c r="A97" s="9">
        <v>96</v>
      </c>
      <c r="B97" s="10">
        <v>43164</v>
      </c>
      <c r="C97" s="9">
        <v>148.509995</v>
      </c>
      <c r="D97" s="9">
        <v>3400000</v>
      </c>
      <c r="F97" s="12">
        <f t="shared" si="32"/>
        <v>151.82800312572599</v>
      </c>
      <c r="G97" s="12">
        <f t="shared" si="33"/>
        <v>150.11662520531218</v>
      </c>
      <c r="H97" s="12">
        <f t="shared" si="34"/>
        <v>148.83484146396034</v>
      </c>
      <c r="I97" s="12">
        <f t="shared" si="35"/>
        <v>148.20349240421274</v>
      </c>
      <c r="J97" s="12">
        <f t="shared" si="20"/>
        <v>11.009177922383641</v>
      </c>
      <c r="K97" s="12">
        <f t="shared" si="21"/>
        <v>2.5812606166214311</v>
      </c>
      <c r="L97" s="12">
        <f t="shared" si="22"/>
        <v>0.10552522514753727</v>
      </c>
      <c r="M97" s="12">
        <f t="shared" si="23"/>
        <v>9.3943841224331498E-2</v>
      </c>
      <c r="O97" s="12">
        <f t="shared" si="36"/>
        <v>-0.67959576028374724</v>
      </c>
      <c r="P97" s="12">
        <f t="shared" si="37"/>
        <v>-1.0207748346395451</v>
      </c>
      <c r="Q97" s="12">
        <f t="shared" si="38"/>
        <v>-1.3433579004514993</v>
      </c>
      <c r="R97" s="12">
        <f t="shared" si="39"/>
        <v>-0.66667559586073299</v>
      </c>
      <c r="S97" s="12">
        <f t="shared" si="24"/>
        <v>147.52389664392899</v>
      </c>
      <c r="T97" s="12">
        <f t="shared" si="25"/>
        <v>147.18271756957319</v>
      </c>
      <c r="U97" s="12">
        <f t="shared" si="26"/>
        <v>146.86013450376123</v>
      </c>
      <c r="V97" s="12">
        <f t="shared" si="27"/>
        <v>147.536816808352</v>
      </c>
      <c r="W97" s="12">
        <f t="shared" si="28"/>
        <v>0.97238996784595044</v>
      </c>
      <c r="X97" s="12">
        <f t="shared" si="29"/>
        <v>1.7616653773204174</v>
      </c>
      <c r="Y97" s="12">
        <f t="shared" si="30"/>
        <v>2.7220396570492507</v>
      </c>
      <c r="Z97" s="12">
        <f t="shared" si="31"/>
        <v>0.94707579269927744</v>
      </c>
    </row>
    <row r="98" spans="1:26" x14ac:dyDescent="0.25">
      <c r="A98" s="9">
        <v>97</v>
      </c>
      <c r="B98" s="10">
        <v>43165</v>
      </c>
      <c r="C98" s="9">
        <v>149.33000200000001</v>
      </c>
      <c r="D98" s="9">
        <v>2782900</v>
      </c>
      <c r="F98" s="12">
        <f t="shared" si="32"/>
        <v>151.33030190686708</v>
      </c>
      <c r="G98" s="12">
        <f t="shared" si="33"/>
        <v>149.55430463345292</v>
      </c>
      <c r="H98" s="12">
        <f t="shared" si="34"/>
        <v>148.65617590878213</v>
      </c>
      <c r="I98" s="12">
        <f t="shared" si="35"/>
        <v>148.43336935105319</v>
      </c>
      <c r="J98" s="12">
        <f t="shared" si="20"/>
        <v>4.0011997174124101</v>
      </c>
      <c r="K98" s="12">
        <f t="shared" si="21"/>
        <v>5.0311671373909461E-2</v>
      </c>
      <c r="L98" s="12">
        <f t="shared" si="22"/>
        <v>0.45404160120596126</v>
      </c>
      <c r="M98" s="12">
        <f t="shared" si="23"/>
        <v>0.80395010715739168</v>
      </c>
      <c r="O98" s="12">
        <f t="shared" si="36"/>
        <v>-0.5431748542151178</v>
      </c>
      <c r="P98" s="12">
        <f t="shared" si="37"/>
        <v>-0.7081118892695466</v>
      </c>
      <c r="Q98" s="12">
        <f t="shared" si="38"/>
        <v>-0.63540221917012274</v>
      </c>
      <c r="R98" s="12">
        <f t="shared" si="39"/>
        <v>9.5394065435271402E-2</v>
      </c>
      <c r="S98" s="12">
        <f t="shared" si="24"/>
        <v>147.89019449683806</v>
      </c>
      <c r="T98" s="12">
        <f t="shared" si="25"/>
        <v>147.72525746178363</v>
      </c>
      <c r="U98" s="12">
        <f t="shared" si="26"/>
        <v>147.79796713188307</v>
      </c>
      <c r="V98" s="12">
        <f t="shared" si="27"/>
        <v>148.52876341648846</v>
      </c>
      <c r="W98" s="12">
        <f t="shared" si="28"/>
        <v>2.0730456461614319</v>
      </c>
      <c r="X98" s="12">
        <f t="shared" si="29"/>
        <v>2.5752050329353029</v>
      </c>
      <c r="Y98" s="12">
        <f t="shared" si="30"/>
        <v>2.3471308371260831</v>
      </c>
      <c r="Z98" s="12">
        <f t="shared" si="31"/>
        <v>0.64198326770759206</v>
      </c>
    </row>
    <row r="99" spans="1:26" x14ac:dyDescent="0.25">
      <c r="A99" s="9">
        <v>98</v>
      </c>
      <c r="B99" s="10">
        <v>43166</v>
      </c>
      <c r="C99" s="9">
        <v>150.41000399999999</v>
      </c>
      <c r="D99" s="9">
        <v>3984900</v>
      </c>
      <c r="F99" s="12">
        <f t="shared" si="32"/>
        <v>151.03025692083702</v>
      </c>
      <c r="G99" s="12">
        <f t="shared" si="33"/>
        <v>149.4757987117444</v>
      </c>
      <c r="H99" s="12">
        <f t="shared" si="34"/>
        <v>149.02678025895196</v>
      </c>
      <c r="I99" s="12">
        <f t="shared" si="35"/>
        <v>149.1058438377633</v>
      </c>
      <c r="J99" s="12">
        <f t="shared" si="20"/>
        <v>0.38471368580686977</v>
      </c>
      <c r="K99" s="12">
        <f t="shared" si="21"/>
        <v>0.87273952060469762</v>
      </c>
      <c r="L99" s="12">
        <f t="shared" si="22"/>
        <v>1.9133079177989005</v>
      </c>
      <c r="M99" s="12">
        <f t="shared" si="23"/>
        <v>1.7008337287652142</v>
      </c>
      <c r="O99" s="12">
        <f t="shared" si="36"/>
        <v>-0.36082745307633285</v>
      </c>
      <c r="P99" s="12">
        <f t="shared" si="37"/>
        <v>-0.36296529527463117</v>
      </c>
      <c r="Q99" s="12">
        <f t="shared" si="38"/>
        <v>-4.6857701524015749E-2</v>
      </c>
      <c r="R99" s="12">
        <f t="shared" si="39"/>
        <v>0.58591242351888861</v>
      </c>
      <c r="S99" s="12">
        <f t="shared" si="24"/>
        <v>148.74501638468698</v>
      </c>
      <c r="T99" s="12">
        <f t="shared" si="25"/>
        <v>148.74287854248868</v>
      </c>
      <c r="U99" s="12">
        <f t="shared" si="26"/>
        <v>149.0589861362393</v>
      </c>
      <c r="V99" s="12">
        <f t="shared" si="27"/>
        <v>149.69175626128219</v>
      </c>
      <c r="W99" s="12">
        <f t="shared" si="28"/>
        <v>2.7721837591457019</v>
      </c>
      <c r="X99" s="12">
        <f t="shared" si="29"/>
        <v>2.7793072910822745</v>
      </c>
      <c r="Y99" s="12">
        <f t="shared" si="30"/>
        <v>1.8252492682004942</v>
      </c>
      <c r="Z99" s="12">
        <f t="shared" si="31"/>
        <v>0.51587981417322237</v>
      </c>
    </row>
    <row r="100" spans="1:26" x14ac:dyDescent="0.25">
      <c r="A100" s="9">
        <v>99</v>
      </c>
      <c r="B100" s="10">
        <v>43167</v>
      </c>
      <c r="C100" s="9">
        <v>151.229996</v>
      </c>
      <c r="D100" s="9">
        <v>2186300</v>
      </c>
      <c r="F100" s="12">
        <f t="shared" si="32"/>
        <v>150.93721898271144</v>
      </c>
      <c r="G100" s="12">
        <f t="shared" si="33"/>
        <v>149.80277056263384</v>
      </c>
      <c r="H100" s="12">
        <f t="shared" si="34"/>
        <v>149.78755331652837</v>
      </c>
      <c r="I100" s="12">
        <f t="shared" si="35"/>
        <v>150.08396395944084</v>
      </c>
      <c r="J100" s="12">
        <f t="shared" si="20"/>
        <v>8.5718381852384187E-2</v>
      </c>
      <c r="K100" s="12">
        <f t="shared" si="21"/>
        <v>2.0369724490650296</v>
      </c>
      <c r="L100" s="12">
        <f t="shared" si="22"/>
        <v>2.0806408951008248</v>
      </c>
      <c r="M100" s="12">
        <f t="shared" si="23"/>
        <v>1.3133894379881992</v>
      </c>
      <c r="O100" s="12">
        <f t="shared" si="36"/>
        <v>-0.15998531686325276</v>
      </c>
      <c r="P100" s="12">
        <f t="shared" si="37"/>
        <v>-2.7693941036589786E-2</v>
      </c>
      <c r="Q100" s="12">
        <f t="shared" si="38"/>
        <v>0.41438231891668181</v>
      </c>
      <c r="R100" s="12">
        <f t="shared" si="39"/>
        <v>0.91928896695373741</v>
      </c>
      <c r="S100" s="12">
        <f t="shared" si="24"/>
        <v>149.92397864257759</v>
      </c>
      <c r="T100" s="12">
        <f t="shared" si="25"/>
        <v>150.05627001840423</v>
      </c>
      <c r="U100" s="12">
        <f t="shared" si="26"/>
        <v>150.49834627835753</v>
      </c>
      <c r="V100" s="12">
        <f t="shared" si="27"/>
        <v>151.00325292639457</v>
      </c>
      <c r="W100" s="12">
        <f t="shared" si="28"/>
        <v>1.7056813378886024</v>
      </c>
      <c r="X100" s="12">
        <f t="shared" si="29"/>
        <v>1.3776326798729437</v>
      </c>
      <c r="Y100" s="12">
        <f t="shared" si="30"/>
        <v>0.53531131517950281</v>
      </c>
      <c r="Z100" s="12">
        <f t="shared" si="31"/>
        <v>5.1412421428039111E-2</v>
      </c>
    </row>
    <row r="101" spans="1:26" x14ac:dyDescent="0.25">
      <c r="A101" s="9">
        <v>100</v>
      </c>
      <c r="B101" s="10">
        <v>43168</v>
      </c>
      <c r="C101" s="9">
        <v>154.21000699999999</v>
      </c>
      <c r="D101" s="9">
        <v>2884600</v>
      </c>
      <c r="F101" s="12">
        <f t="shared" si="32"/>
        <v>150.9811355353047</v>
      </c>
      <c r="G101" s="12">
        <f t="shared" si="33"/>
        <v>150.302299465712</v>
      </c>
      <c r="H101" s="12">
        <f t="shared" si="34"/>
        <v>150.58089679243778</v>
      </c>
      <c r="I101" s="12">
        <f t="shared" si="35"/>
        <v>150.94348798986022</v>
      </c>
      <c r="J101" s="12">
        <f t="shared" si="20"/>
        <v>10.425610935523496</v>
      </c>
      <c r="K101" s="12">
        <f t="shared" si="21"/>
        <v>15.270178173531152</v>
      </c>
      <c r="L101" s="12">
        <f t="shared" si="22"/>
        <v>13.170440898632201</v>
      </c>
      <c r="M101" s="12">
        <f t="shared" si="23"/>
        <v>10.67014644360453</v>
      </c>
      <c r="O101" s="12">
        <f t="shared" si="36"/>
        <v>-7.0589147708579325E-3</v>
      </c>
      <c r="P101" s="12">
        <f t="shared" si="37"/>
        <v>0.1941105518274025</v>
      </c>
      <c r="Q101" s="12">
        <f t="shared" si="38"/>
        <v>0.61469608909289575</v>
      </c>
      <c r="R101" s="12">
        <f t="shared" si="39"/>
        <v>0.86848877089953314</v>
      </c>
      <c r="S101" s="12">
        <f t="shared" si="24"/>
        <v>150.93642907508936</v>
      </c>
      <c r="T101" s="12">
        <f t="shared" si="25"/>
        <v>151.13759854168762</v>
      </c>
      <c r="U101" s="12">
        <f t="shared" si="26"/>
        <v>151.5581840789531</v>
      </c>
      <c r="V101" s="12">
        <f t="shared" si="27"/>
        <v>151.81197676075976</v>
      </c>
      <c r="W101" s="12">
        <f t="shared" si="28"/>
        <v>10.716312430462159</v>
      </c>
      <c r="X101" s="12">
        <f t="shared" si="29"/>
        <v>9.4396937347093761</v>
      </c>
      <c r="Y101" s="12">
        <f t="shared" si="30"/>
        <v>7.0321648045896392</v>
      </c>
      <c r="Z101" s="12">
        <f t="shared" si="31"/>
        <v>5.7505490283105445</v>
      </c>
    </row>
    <row r="102" spans="1:26" x14ac:dyDescent="0.25">
      <c r="A102" s="9">
        <v>101</v>
      </c>
      <c r="B102" s="10">
        <v>43171</v>
      </c>
      <c r="C102" s="9">
        <v>152.229996</v>
      </c>
      <c r="D102" s="9">
        <v>2415200</v>
      </c>
      <c r="F102" s="12">
        <f t="shared" si="32"/>
        <v>151.46546625500898</v>
      </c>
      <c r="G102" s="12">
        <f t="shared" si="33"/>
        <v>151.66999710271278</v>
      </c>
      <c r="H102" s="12">
        <f t="shared" si="34"/>
        <v>152.576907406597</v>
      </c>
      <c r="I102" s="12">
        <f t="shared" si="35"/>
        <v>153.39337724746503</v>
      </c>
      <c r="J102" s="12">
        <f t="shared" si="20"/>
        <v>0.58450573097603886</v>
      </c>
      <c r="K102" s="12">
        <f t="shared" si="21"/>
        <v>0.31359876496289724</v>
      </c>
      <c r="L102" s="12">
        <f t="shared" si="22"/>
        <v>0.12034752402711031</v>
      </c>
      <c r="M102" s="12">
        <f t="shared" si="23"/>
        <v>1.3534559269532791</v>
      </c>
      <c r="O102" s="12">
        <f t="shared" si="36"/>
        <v>0.36148331108549214</v>
      </c>
      <c r="P102" s="12">
        <f t="shared" si="37"/>
        <v>0.7580552282717542</v>
      </c>
      <c r="Q102" s="12">
        <f t="shared" si="38"/>
        <v>1.4405330149232569</v>
      </c>
      <c r="R102" s="12">
        <f t="shared" si="39"/>
        <v>2.2126791845990179</v>
      </c>
      <c r="S102" s="12">
        <f t="shared" si="24"/>
        <v>153.75486055855052</v>
      </c>
      <c r="T102" s="12">
        <f t="shared" si="25"/>
        <v>154.15143247573678</v>
      </c>
      <c r="U102" s="12">
        <f t="shared" si="26"/>
        <v>154.83391026238829</v>
      </c>
      <c r="V102" s="12">
        <f t="shared" si="27"/>
        <v>155.60605643206404</v>
      </c>
      <c r="W102" s="12">
        <f t="shared" si="28"/>
        <v>2.3252119219234682</v>
      </c>
      <c r="X102" s="12">
        <f t="shared" si="29"/>
        <v>3.6919181302917901</v>
      </c>
      <c r="Y102" s="12">
        <f t="shared" si="30"/>
        <v>6.7803694858691355</v>
      </c>
      <c r="Z102" s="12">
        <f t="shared" si="31"/>
        <v>11.397784040948411</v>
      </c>
    </row>
    <row r="103" spans="1:26" x14ac:dyDescent="0.25">
      <c r="A103" s="9">
        <v>102</v>
      </c>
      <c r="B103" s="10">
        <v>43172</v>
      </c>
      <c r="C103" s="9">
        <v>151.5</v>
      </c>
      <c r="D103" s="9">
        <v>1885900</v>
      </c>
      <c r="F103" s="12">
        <f t="shared" si="32"/>
        <v>151.58014571675761</v>
      </c>
      <c r="G103" s="12">
        <f t="shared" si="33"/>
        <v>151.86599671676331</v>
      </c>
      <c r="H103" s="12">
        <f t="shared" si="34"/>
        <v>152.38610613296865</v>
      </c>
      <c r="I103" s="12">
        <f t="shared" si="35"/>
        <v>152.52084131186626</v>
      </c>
      <c r="J103" s="12">
        <f t="shared" si="20"/>
        <v>6.4233359145915566E-3</v>
      </c>
      <c r="K103" s="12">
        <f t="shared" si="21"/>
        <v>0.13395359668151932</v>
      </c>
      <c r="L103" s="12">
        <f t="shared" si="22"/>
        <v>0.78518407888465358</v>
      </c>
      <c r="M103" s="12">
        <f t="shared" si="23"/>
        <v>1.0421169840128335</v>
      </c>
      <c r="O103" s="12">
        <f t="shared" si="36"/>
        <v>0.17638042408285404</v>
      </c>
      <c r="P103" s="12">
        <f t="shared" si="37"/>
        <v>0.35040743730412516</v>
      </c>
      <c r="Q103" s="12">
        <f t="shared" si="38"/>
        <v>0.39965198718834838</v>
      </c>
      <c r="R103" s="12">
        <f t="shared" si="39"/>
        <v>-0.40975366756909498</v>
      </c>
      <c r="S103" s="12">
        <f t="shared" si="24"/>
        <v>152.69722173594911</v>
      </c>
      <c r="T103" s="12">
        <f t="shared" si="25"/>
        <v>152.87124874917038</v>
      </c>
      <c r="U103" s="12">
        <f t="shared" si="26"/>
        <v>152.92049329905461</v>
      </c>
      <c r="V103" s="12">
        <f t="shared" si="27"/>
        <v>152.11108764429716</v>
      </c>
      <c r="W103" s="12">
        <f t="shared" si="28"/>
        <v>1.43333988502901</v>
      </c>
      <c r="X103" s="12">
        <f t="shared" si="29"/>
        <v>1.8803231321013232</v>
      </c>
      <c r="Y103" s="12">
        <f t="shared" si="30"/>
        <v>2.017801212659057</v>
      </c>
      <c r="Z103" s="12">
        <f t="shared" si="31"/>
        <v>0.37342810901264911</v>
      </c>
    </row>
    <row r="104" spans="1:26" x14ac:dyDescent="0.25">
      <c r="A104" s="9">
        <v>103</v>
      </c>
      <c r="B104" s="10">
        <v>43173</v>
      </c>
      <c r="C104" s="9">
        <v>150.41999799999999</v>
      </c>
      <c r="D104" s="9">
        <v>2028400</v>
      </c>
      <c r="F104" s="12">
        <f t="shared" si="32"/>
        <v>151.56812385924397</v>
      </c>
      <c r="G104" s="12">
        <f t="shared" si="33"/>
        <v>151.73789786589614</v>
      </c>
      <c r="H104" s="12">
        <f t="shared" si="34"/>
        <v>151.89874775983589</v>
      </c>
      <c r="I104" s="12">
        <f t="shared" si="35"/>
        <v>151.75521032796655</v>
      </c>
      <c r="J104" s="12">
        <f t="shared" si="20"/>
        <v>1.3181929886647177</v>
      </c>
      <c r="K104" s="12">
        <f t="shared" si="21"/>
        <v>1.736860056529095</v>
      </c>
      <c r="L104" s="12">
        <f t="shared" si="22"/>
        <v>2.18670085221471</v>
      </c>
      <c r="M104" s="12">
        <f t="shared" si="23"/>
        <v>1.7827919607538782</v>
      </c>
      <c r="O104" s="12">
        <f t="shared" si="36"/>
        <v>3.5078712885469168E-2</v>
      </c>
      <c r="P104" s="12">
        <f t="shared" si="37"/>
        <v>7.1397832003165962E-2</v>
      </c>
      <c r="Q104" s="12">
        <f t="shared" si="38"/>
        <v>-0.1247253498012787</v>
      </c>
      <c r="R104" s="12">
        <f t="shared" si="39"/>
        <v>-0.71224938645011915</v>
      </c>
      <c r="S104" s="12">
        <f t="shared" si="24"/>
        <v>151.79028904085203</v>
      </c>
      <c r="T104" s="12">
        <f t="shared" si="25"/>
        <v>151.82660815996971</v>
      </c>
      <c r="U104" s="12">
        <f t="shared" si="26"/>
        <v>151.63048497816527</v>
      </c>
      <c r="V104" s="12">
        <f t="shared" si="27"/>
        <v>151.04296094151644</v>
      </c>
      <c r="W104" s="12">
        <f t="shared" si="28"/>
        <v>1.877697536639362</v>
      </c>
      <c r="X104" s="12">
        <f t="shared" si="29"/>
        <v>1.9785521421300307</v>
      </c>
      <c r="Y104" s="12">
        <f t="shared" si="30"/>
        <v>1.4652787243077063</v>
      </c>
      <c r="Z104" s="12">
        <f t="shared" si="31"/>
        <v>0.38808282650282561</v>
      </c>
    </row>
    <row r="105" spans="1:26" x14ac:dyDescent="0.25">
      <c r="A105" s="9">
        <v>104</v>
      </c>
      <c r="B105" s="10">
        <v>43174</v>
      </c>
      <c r="C105" s="9">
        <v>151.070007</v>
      </c>
      <c r="D105" s="9">
        <v>1847800</v>
      </c>
      <c r="F105" s="12">
        <f t="shared" si="32"/>
        <v>151.39590498035739</v>
      </c>
      <c r="G105" s="12">
        <f t="shared" si="33"/>
        <v>151.2766329128325</v>
      </c>
      <c r="H105" s="12">
        <f t="shared" si="34"/>
        <v>151.08543539192613</v>
      </c>
      <c r="I105" s="12">
        <f t="shared" si="35"/>
        <v>150.75380108199164</v>
      </c>
      <c r="J105" s="12">
        <f t="shared" si="20"/>
        <v>0.10620949360102072</v>
      </c>
      <c r="K105" s="12">
        <f t="shared" si="21"/>
        <v>4.269426785386099E-2</v>
      </c>
      <c r="L105" s="12">
        <f t="shared" si="22"/>
        <v>2.380352774260196E-4</v>
      </c>
      <c r="M105" s="12">
        <f t="shared" si="23"/>
        <v>9.9986182583512537E-2</v>
      </c>
      <c r="O105" s="12">
        <f t="shared" si="36"/>
        <v>-0.12039448094358804</v>
      </c>
      <c r="P105" s="12">
        <f t="shared" si="37"/>
        <v>-0.19680393749135358</v>
      </c>
      <c r="Q105" s="12">
        <f t="shared" si="38"/>
        <v>-0.51923310307941373</v>
      </c>
      <c r="R105" s="12">
        <f t="shared" si="39"/>
        <v>-0.95803526704619335</v>
      </c>
      <c r="S105" s="12">
        <f t="shared" si="24"/>
        <v>150.63340660104805</v>
      </c>
      <c r="T105" s="12">
        <f t="shared" si="25"/>
        <v>150.55699714450029</v>
      </c>
      <c r="U105" s="12">
        <f t="shared" si="26"/>
        <v>150.23456797891222</v>
      </c>
      <c r="V105" s="12">
        <f t="shared" si="27"/>
        <v>149.79576581494544</v>
      </c>
      <c r="W105" s="12">
        <f t="shared" si="28"/>
        <v>0.19061990836500425</v>
      </c>
      <c r="X105" s="12">
        <f t="shared" si="29"/>
        <v>0.26317911183984111</v>
      </c>
      <c r="Y105" s="12">
        <f t="shared" si="30"/>
        <v>0.69795835795610739</v>
      </c>
      <c r="Z105" s="12">
        <f t="shared" si="31"/>
        <v>1.6236905976892586</v>
      </c>
    </row>
    <row r="106" spans="1:26" x14ac:dyDescent="0.25">
      <c r="A106" s="9">
        <v>105</v>
      </c>
      <c r="B106" s="10">
        <v>43175</v>
      </c>
      <c r="C106" s="9">
        <v>151.779999</v>
      </c>
      <c r="D106" s="9">
        <v>4329200</v>
      </c>
      <c r="F106" s="12">
        <f t="shared" si="32"/>
        <v>151.34702028330378</v>
      </c>
      <c r="G106" s="12">
        <f t="shared" si="33"/>
        <v>151.20431384334114</v>
      </c>
      <c r="H106" s="12">
        <f t="shared" si="34"/>
        <v>151.07694977636675</v>
      </c>
      <c r="I106" s="12">
        <f t="shared" si="35"/>
        <v>150.99095552049789</v>
      </c>
      <c r="J106" s="12">
        <f t="shared" si="20"/>
        <v>0.18747056911191093</v>
      </c>
      <c r="K106" s="12">
        <f t="shared" si="21"/>
        <v>0.3314133995973404</v>
      </c>
      <c r="L106" s="12">
        <f t="shared" si="22"/>
        <v>0.49427821085132645</v>
      </c>
      <c r="M106" s="12">
        <f t="shared" si="23"/>
        <v>0.62258961254480016</v>
      </c>
      <c r="O106" s="12">
        <f t="shared" si="36"/>
        <v>-6.6762143026112025E-2</v>
      </c>
      <c r="P106" s="12">
        <f t="shared" si="37"/>
        <v>-8.8314343491952163E-2</v>
      </c>
      <c r="Q106" s="12">
        <f t="shared" si="38"/>
        <v>-0.17885870936586412</v>
      </c>
      <c r="R106" s="12">
        <f t="shared" si="39"/>
        <v>5.7875982673385229E-2</v>
      </c>
      <c r="S106" s="12">
        <f t="shared" si="24"/>
        <v>150.92419337747177</v>
      </c>
      <c r="T106" s="12">
        <f t="shared" si="25"/>
        <v>150.90264117700593</v>
      </c>
      <c r="U106" s="12">
        <f t="shared" si="26"/>
        <v>150.81209681113202</v>
      </c>
      <c r="V106" s="12">
        <f t="shared" si="27"/>
        <v>151.04883150317127</v>
      </c>
      <c r="W106" s="12">
        <f t="shared" si="28"/>
        <v>0.73240326355094343</v>
      </c>
      <c r="X106" s="12">
        <f t="shared" si="29"/>
        <v>0.76975674956889573</v>
      </c>
      <c r="Y106" s="12">
        <f t="shared" si="30"/>
        <v>0.93683464721542931</v>
      </c>
      <c r="Z106" s="12">
        <f t="shared" si="31"/>
        <v>0.53460590841879385</v>
      </c>
    </row>
    <row r="107" spans="1:26" x14ac:dyDescent="0.25">
      <c r="A107" s="9">
        <v>106</v>
      </c>
      <c r="B107" s="10">
        <v>43178</v>
      </c>
      <c r="C107" s="9">
        <v>150.199997</v>
      </c>
      <c r="D107" s="9">
        <v>2173400</v>
      </c>
      <c r="F107" s="12">
        <f t="shared" si="32"/>
        <v>151.41196709080819</v>
      </c>
      <c r="G107" s="12">
        <f t="shared" si="33"/>
        <v>151.40580364817174</v>
      </c>
      <c r="H107" s="12">
        <f t="shared" si="34"/>
        <v>151.46362684936503</v>
      </c>
      <c r="I107" s="12">
        <f t="shared" si="35"/>
        <v>151.58273813012448</v>
      </c>
      <c r="J107" s="12">
        <f t="shared" si="20"/>
        <v>1.4688715010136217</v>
      </c>
      <c r="K107" s="12">
        <f t="shared" si="21"/>
        <v>1.4539696727751776</v>
      </c>
      <c r="L107" s="12">
        <f t="shared" si="22"/>
        <v>1.5967603962062922</v>
      </c>
      <c r="M107" s="12">
        <f t="shared" si="23"/>
        <v>1.9119730329379421</v>
      </c>
      <c r="O107" s="12">
        <f t="shared" si="36"/>
        <v>3.2019569871793462E-2</v>
      </c>
      <c r="P107" s="12">
        <f t="shared" si="37"/>
        <v>8.1709894787683687E-2</v>
      </c>
      <c r="Q107" s="12">
        <f t="shared" si="38"/>
        <v>0.16792988418074078</v>
      </c>
      <c r="R107" s="12">
        <f t="shared" si="39"/>
        <v>0.51169661558361035</v>
      </c>
      <c r="S107" s="12">
        <f t="shared" si="24"/>
        <v>151.61475769999629</v>
      </c>
      <c r="T107" s="12">
        <f t="shared" si="25"/>
        <v>151.66444802491216</v>
      </c>
      <c r="U107" s="12">
        <f t="shared" si="26"/>
        <v>151.75066801430523</v>
      </c>
      <c r="V107" s="12">
        <f t="shared" si="27"/>
        <v>152.0944347457081</v>
      </c>
      <c r="W107" s="12">
        <f t="shared" si="28"/>
        <v>2.0015478382540013</v>
      </c>
      <c r="X107" s="12">
        <f t="shared" si="29"/>
        <v>2.144616804366291</v>
      </c>
      <c r="Y107" s="12">
        <f t="shared" si="30"/>
        <v>2.4045805946064336</v>
      </c>
      <c r="Z107" s="12">
        <f t="shared" si="31"/>
        <v>3.5888943723635998</v>
      </c>
    </row>
    <row r="108" spans="1:26" x14ac:dyDescent="0.25">
      <c r="A108" s="9">
        <v>107</v>
      </c>
      <c r="B108" s="10">
        <v>43179</v>
      </c>
      <c r="C108" s="9">
        <v>150.479996</v>
      </c>
      <c r="D108" s="9">
        <v>2721100</v>
      </c>
      <c r="F108" s="12">
        <f t="shared" si="32"/>
        <v>151.23017157718698</v>
      </c>
      <c r="G108" s="12">
        <f t="shared" si="33"/>
        <v>150.98377132131162</v>
      </c>
      <c r="H108" s="12">
        <f t="shared" si="34"/>
        <v>150.76863043221425</v>
      </c>
      <c r="I108" s="12">
        <f t="shared" si="35"/>
        <v>150.54568228253112</v>
      </c>
      <c r="J108" s="12">
        <f t="shared" si="20"/>
        <v>0.56276339660781793</v>
      </c>
      <c r="K108" s="12">
        <f t="shared" si="21"/>
        <v>0.25378957436262783</v>
      </c>
      <c r="L108" s="12">
        <f t="shared" si="22"/>
        <v>8.3309835459643627E-2</v>
      </c>
      <c r="M108" s="12">
        <f t="shared" si="23"/>
        <v>4.3146877127578538E-3</v>
      </c>
      <c r="O108" s="12">
        <f t="shared" si="36"/>
        <v>-0.12834174274798027</v>
      </c>
      <c r="P108" s="12">
        <f t="shared" si="37"/>
        <v>-0.19798154080757846</v>
      </c>
      <c r="Q108" s="12">
        <f t="shared" si="38"/>
        <v>-0.37431369511760682</v>
      </c>
      <c r="R108" s="12">
        <f t="shared" si="39"/>
        <v>-0.8047429781168185</v>
      </c>
      <c r="S108" s="12">
        <f t="shared" si="24"/>
        <v>150.41734053978314</v>
      </c>
      <c r="T108" s="12">
        <f t="shared" si="25"/>
        <v>150.34770074172354</v>
      </c>
      <c r="U108" s="12">
        <f t="shared" si="26"/>
        <v>150.17136858741353</v>
      </c>
      <c r="V108" s="12">
        <f t="shared" si="27"/>
        <v>149.7409393044143</v>
      </c>
      <c r="W108" s="12">
        <f t="shared" si="28"/>
        <v>3.9257066949864809E-3</v>
      </c>
      <c r="X108" s="12">
        <f t="shared" si="29"/>
        <v>1.7502035362434509E-2</v>
      </c>
      <c r="Y108" s="12">
        <f t="shared" si="30"/>
        <v>9.5250879799822108E-2</v>
      </c>
      <c r="Z108" s="12">
        <f t="shared" si="31"/>
        <v>0.54620479929005772</v>
      </c>
    </row>
    <row r="109" spans="1:26" x14ac:dyDescent="0.25">
      <c r="A109" s="9">
        <v>108</v>
      </c>
      <c r="B109" s="10">
        <v>43180</v>
      </c>
      <c r="C109" s="9">
        <v>151.36000100000001</v>
      </c>
      <c r="D109" s="9">
        <v>2589700</v>
      </c>
      <c r="F109" s="12">
        <f t="shared" si="32"/>
        <v>151.11764524060894</v>
      </c>
      <c r="G109" s="12">
        <f t="shared" si="33"/>
        <v>150.80744995885254</v>
      </c>
      <c r="H109" s="12">
        <f t="shared" si="34"/>
        <v>150.60988149449642</v>
      </c>
      <c r="I109" s="12">
        <f t="shared" si="35"/>
        <v>150.49641757063279</v>
      </c>
      <c r="J109" s="12">
        <f t="shared" si="20"/>
        <v>5.8736314110024321E-2</v>
      </c>
      <c r="K109" s="12">
        <f t="shared" si="21"/>
        <v>0.30531265307314975</v>
      </c>
      <c r="L109" s="12">
        <f t="shared" si="22"/>
        <v>0.56267927253695149</v>
      </c>
      <c r="M109" s="12">
        <f t="shared" si="23"/>
        <v>0.74577633947765631</v>
      </c>
      <c r="O109" s="12">
        <f t="shared" si="36"/>
        <v>-0.11648018812053293</v>
      </c>
      <c r="P109" s="12">
        <f t="shared" si="37"/>
        <v>-0.16080233358026669</v>
      </c>
      <c r="Q109" s="12">
        <f t="shared" si="38"/>
        <v>-0.22804165266893289</v>
      </c>
      <c r="R109" s="12">
        <f t="shared" si="39"/>
        <v>-0.16258645183110446</v>
      </c>
      <c r="S109" s="12">
        <f t="shared" si="24"/>
        <v>150.37993738251225</v>
      </c>
      <c r="T109" s="12">
        <f t="shared" si="25"/>
        <v>150.33561523705251</v>
      </c>
      <c r="U109" s="12">
        <f t="shared" si="26"/>
        <v>150.26837591796385</v>
      </c>
      <c r="V109" s="12">
        <f t="shared" si="27"/>
        <v>150.33383111880167</v>
      </c>
      <c r="W109" s="12">
        <f t="shared" si="28"/>
        <v>0.96052469432319076</v>
      </c>
      <c r="X109" s="12">
        <f t="shared" si="29"/>
        <v>1.049366191329538</v>
      </c>
      <c r="Y109" s="12">
        <f t="shared" si="30"/>
        <v>1.1916453197304524</v>
      </c>
      <c r="Z109" s="12">
        <f t="shared" si="31"/>
        <v>1.0530246250786197</v>
      </c>
    </row>
    <row r="110" spans="1:26" x14ac:dyDescent="0.25">
      <c r="A110" s="9">
        <v>109</v>
      </c>
      <c r="B110" s="10">
        <v>43181</v>
      </c>
      <c r="C110" s="9">
        <v>146.88000500000001</v>
      </c>
      <c r="D110" s="9">
        <v>2579400</v>
      </c>
      <c r="F110" s="12">
        <f t="shared" si="32"/>
        <v>151.1539986045176</v>
      </c>
      <c r="G110" s="12">
        <f t="shared" si="33"/>
        <v>151.00084282325415</v>
      </c>
      <c r="H110" s="12">
        <f t="shared" si="34"/>
        <v>151.0224472225234</v>
      </c>
      <c r="I110" s="12">
        <f t="shared" si="35"/>
        <v>151.14410514265819</v>
      </c>
      <c r="J110" s="12">
        <f t="shared" si="20"/>
        <v>18.267021331457222</v>
      </c>
      <c r="K110" s="12">
        <f t="shared" si="21"/>
        <v>16.981304365561876</v>
      </c>
      <c r="L110" s="12">
        <f t="shared" si="22"/>
        <v>17.159827566944486</v>
      </c>
      <c r="M110" s="12">
        <f t="shared" si="23"/>
        <v>18.182550026617506</v>
      </c>
      <c r="O110" s="12">
        <f t="shared" si="36"/>
        <v>-1.8550240986423411E-3</v>
      </c>
      <c r="P110" s="12">
        <f t="shared" si="37"/>
        <v>4.1320142821151054E-2</v>
      </c>
      <c r="Q110" s="12">
        <f t="shared" si="38"/>
        <v>0.16603649844351884</v>
      </c>
      <c r="R110" s="12">
        <f t="shared" si="39"/>
        <v>0.52614646844692792</v>
      </c>
      <c r="S110" s="12">
        <f t="shared" si="24"/>
        <v>151.14225011855956</v>
      </c>
      <c r="T110" s="12">
        <f t="shared" si="25"/>
        <v>151.18542528547934</v>
      </c>
      <c r="U110" s="12">
        <f t="shared" si="26"/>
        <v>151.31014164110172</v>
      </c>
      <c r="V110" s="12">
        <f t="shared" si="27"/>
        <v>151.67025161110513</v>
      </c>
      <c r="W110" s="12">
        <f t="shared" si="28"/>
        <v>18.166733450684696</v>
      </c>
      <c r="X110" s="12">
        <f t="shared" si="29"/>
        <v>18.536643834616907</v>
      </c>
      <c r="Y110" s="12">
        <f t="shared" si="30"/>
        <v>19.626110658831955</v>
      </c>
      <c r="Z110" s="12">
        <f t="shared" si="31"/>
        <v>22.946462595204071</v>
      </c>
    </row>
    <row r="111" spans="1:26" x14ac:dyDescent="0.25">
      <c r="A111" s="9">
        <v>110</v>
      </c>
      <c r="B111" s="10">
        <v>43182</v>
      </c>
      <c r="C111" s="9">
        <v>143.279999</v>
      </c>
      <c r="D111" s="9">
        <v>3614500</v>
      </c>
      <c r="F111" s="12">
        <f t="shared" si="32"/>
        <v>150.51289956383997</v>
      </c>
      <c r="G111" s="12">
        <f t="shared" si="33"/>
        <v>149.5585495851152</v>
      </c>
      <c r="H111" s="12">
        <f t="shared" si="34"/>
        <v>148.74410400013554</v>
      </c>
      <c r="I111" s="12">
        <f t="shared" si="35"/>
        <v>147.94603003566456</v>
      </c>
      <c r="J111" s="12">
        <f t="shared" si="20"/>
        <v>52.314850566396444</v>
      </c>
      <c r="K111" s="12">
        <f t="shared" si="21"/>
        <v>39.420197449850399</v>
      </c>
      <c r="L111" s="12">
        <f t="shared" si="22"/>
        <v>29.856443452506127</v>
      </c>
      <c r="M111" s="12">
        <f t="shared" si="23"/>
        <v>21.771845625784881</v>
      </c>
      <c r="O111" s="12">
        <f t="shared" si="36"/>
        <v>-0.4812880365328901</v>
      </c>
      <c r="P111" s="12">
        <f t="shared" si="37"/>
        <v>-0.76852866963254363</v>
      </c>
      <c r="Q111" s="12">
        <f t="shared" si="38"/>
        <v>-1.3478137240031971</v>
      </c>
      <c r="R111" s="12">
        <f t="shared" si="39"/>
        <v>-2.639441870677544</v>
      </c>
      <c r="S111" s="12">
        <f t="shared" si="24"/>
        <v>147.46474199913166</v>
      </c>
      <c r="T111" s="12">
        <f t="shared" si="25"/>
        <v>147.17750136603203</v>
      </c>
      <c r="U111" s="12">
        <f t="shared" si="26"/>
        <v>146.59821631166136</v>
      </c>
      <c r="V111" s="12">
        <f t="shared" si="27"/>
        <v>145.30658816498703</v>
      </c>
      <c r="W111" s="12">
        <f t="shared" si="28"/>
        <v>17.512073968781419</v>
      </c>
      <c r="X111" s="12">
        <f t="shared" si="29"/>
        <v>15.190524693225264</v>
      </c>
      <c r="Y111" s="12">
        <f t="shared" si="30"/>
        <v>11.010566127409122</v>
      </c>
      <c r="Z111" s="12">
        <f t="shared" si="31"/>
        <v>4.1070636436428263</v>
      </c>
    </row>
    <row r="112" spans="1:26" x14ac:dyDescent="0.25">
      <c r="A112" s="9">
        <v>111</v>
      </c>
      <c r="B112" s="10">
        <v>43185</v>
      </c>
      <c r="C112" s="9">
        <v>146.94000199999999</v>
      </c>
      <c r="D112" s="9">
        <v>2245500</v>
      </c>
      <c r="F112" s="12">
        <f t="shared" si="32"/>
        <v>149.42796447926395</v>
      </c>
      <c r="G112" s="12">
        <f t="shared" si="33"/>
        <v>147.36105688032487</v>
      </c>
      <c r="H112" s="12">
        <f t="shared" si="34"/>
        <v>145.73884625006099</v>
      </c>
      <c r="I112" s="12">
        <f t="shared" si="35"/>
        <v>144.44650675891614</v>
      </c>
      <c r="J112" s="12">
        <f t="shared" si="20"/>
        <v>6.1899572982252513</v>
      </c>
      <c r="K112" s="12">
        <f t="shared" si="21"/>
        <v>0.17728721224539409</v>
      </c>
      <c r="L112" s="12">
        <f t="shared" si="22"/>
        <v>1.4427751356115337</v>
      </c>
      <c r="M112" s="12">
        <f t="shared" si="23"/>
        <v>6.2175185173078029</v>
      </c>
      <c r="O112" s="12">
        <f t="shared" si="36"/>
        <v>-0.93402332256521947</v>
      </c>
      <c r="P112" s="12">
        <f t="shared" si="37"/>
        <v>-1.4512773214115127</v>
      </c>
      <c r="Q112" s="12">
        <f t="shared" si="38"/>
        <v>-2.3160830227385474</v>
      </c>
      <c r="R112" s="12">
        <f t="shared" si="39"/>
        <v>-3.3705110658377881</v>
      </c>
      <c r="S112" s="12">
        <f t="shared" si="24"/>
        <v>143.51248343635092</v>
      </c>
      <c r="T112" s="12">
        <f t="shared" si="25"/>
        <v>142.99522943750463</v>
      </c>
      <c r="U112" s="12">
        <f t="shared" si="26"/>
        <v>142.13042373617759</v>
      </c>
      <c r="V112" s="12">
        <f t="shared" si="27"/>
        <v>141.07599569307837</v>
      </c>
      <c r="W112" s="12">
        <f t="shared" si="28"/>
        <v>11.747883504159006</v>
      </c>
      <c r="X112" s="12">
        <f t="shared" si="29"/>
        <v>15.561230569816201</v>
      </c>
      <c r="Y112" s="12">
        <f t="shared" si="30"/>
        <v>23.132043075832915</v>
      </c>
      <c r="Z112" s="12">
        <f t="shared" si="31"/>
        <v>34.38656996761658</v>
      </c>
    </row>
    <row r="113" spans="1:26" x14ac:dyDescent="0.25">
      <c r="A113" s="9">
        <v>112</v>
      </c>
      <c r="B113" s="10">
        <v>43186</v>
      </c>
      <c r="C113" s="9">
        <v>144.33999600000001</v>
      </c>
      <c r="D113" s="9">
        <v>3080700</v>
      </c>
      <c r="F113" s="12">
        <f t="shared" si="32"/>
        <v>149.05477010737437</v>
      </c>
      <c r="G113" s="12">
        <f t="shared" si="33"/>
        <v>147.21368767221117</v>
      </c>
      <c r="H113" s="12">
        <f t="shared" si="34"/>
        <v>146.39948191252745</v>
      </c>
      <c r="I113" s="12">
        <f t="shared" si="35"/>
        <v>146.31662818972904</v>
      </c>
      <c r="J113" s="12">
        <f t="shared" si="20"/>
        <v>22.22909488356763</v>
      </c>
      <c r="K113" s="12">
        <f t="shared" si="21"/>
        <v>8.2581038269357254</v>
      </c>
      <c r="L113" s="12">
        <f t="shared" si="22"/>
        <v>4.2414822238989629</v>
      </c>
      <c r="M113" s="12">
        <f t="shared" si="23"/>
        <v>3.9070748134729842</v>
      </c>
      <c r="O113" s="12">
        <f t="shared" si="36"/>
        <v>-0.51340160955850134</v>
      </c>
      <c r="P113" s="12">
        <f t="shared" si="37"/>
        <v>-0.62092763335540924</v>
      </c>
      <c r="Q113" s="12">
        <f t="shared" si="38"/>
        <v>-0.43229101864039565</v>
      </c>
      <c r="R113" s="12">
        <f t="shared" si="39"/>
        <v>1.0840265563152975</v>
      </c>
      <c r="S113" s="12">
        <f t="shared" si="24"/>
        <v>145.80322658017053</v>
      </c>
      <c r="T113" s="12">
        <f t="shared" si="25"/>
        <v>145.69570055637362</v>
      </c>
      <c r="U113" s="12">
        <f t="shared" si="26"/>
        <v>145.88433717108865</v>
      </c>
      <c r="V113" s="12">
        <f t="shared" si="27"/>
        <v>147.40065474604435</v>
      </c>
      <c r="W113" s="12">
        <f t="shared" si="28"/>
        <v>2.1410437307461483</v>
      </c>
      <c r="X113" s="12">
        <f t="shared" si="29"/>
        <v>1.8379348441721657</v>
      </c>
      <c r="Y113" s="12">
        <f t="shared" si="30"/>
        <v>2.3849896527194083</v>
      </c>
      <c r="Z113" s="12">
        <f t="shared" si="31"/>
        <v>9.3676319597377073</v>
      </c>
    </row>
    <row r="114" spans="1:26" x14ac:dyDescent="0.25">
      <c r="A114" s="9">
        <v>113</v>
      </c>
      <c r="B114" s="10">
        <v>43187</v>
      </c>
      <c r="C114" s="9">
        <v>143.259995</v>
      </c>
      <c r="D114" s="9">
        <v>5022200</v>
      </c>
      <c r="F114" s="12">
        <f t="shared" si="32"/>
        <v>148.3475539912682</v>
      </c>
      <c r="G114" s="12">
        <f t="shared" si="33"/>
        <v>146.20789558693727</v>
      </c>
      <c r="H114" s="12">
        <f t="shared" si="34"/>
        <v>145.26676466063736</v>
      </c>
      <c r="I114" s="12">
        <f t="shared" si="35"/>
        <v>144.83415404743226</v>
      </c>
      <c r="J114" s="12">
        <f t="shared" si="20"/>
        <v>25.883256489633865</v>
      </c>
      <c r="K114" s="12">
        <f t="shared" si="21"/>
        <v>8.690117870465075</v>
      </c>
      <c r="L114" s="12">
        <f t="shared" si="22"/>
        <v>4.0271244708545861</v>
      </c>
      <c r="M114" s="12">
        <f t="shared" si="23"/>
        <v>2.4779767066128424</v>
      </c>
      <c r="O114" s="12">
        <f t="shared" si="36"/>
        <v>-0.65876248946924321</v>
      </c>
      <c r="P114" s="12">
        <f t="shared" si="37"/>
        <v>-0.83631426059075209</v>
      </c>
      <c r="Q114" s="12">
        <f t="shared" si="38"/>
        <v>-0.90487342428576889</v>
      </c>
      <c r="R114" s="12">
        <f t="shared" si="39"/>
        <v>-1.0974990375049685</v>
      </c>
      <c r="S114" s="12">
        <f t="shared" si="24"/>
        <v>144.17539155796302</v>
      </c>
      <c r="T114" s="12">
        <f t="shared" si="25"/>
        <v>143.99783978684152</v>
      </c>
      <c r="U114" s="12">
        <f t="shared" si="26"/>
        <v>143.9292806231465</v>
      </c>
      <c r="V114" s="12">
        <f t="shared" si="27"/>
        <v>143.73665500992729</v>
      </c>
      <c r="W114" s="12">
        <f t="shared" si="28"/>
        <v>0.8379508583305465</v>
      </c>
      <c r="X114" s="12">
        <f t="shared" si="29"/>
        <v>0.54441492946920922</v>
      </c>
      <c r="Y114" s="12">
        <f t="shared" si="30"/>
        <v>0.44794324535058944</v>
      </c>
      <c r="Z114" s="12">
        <f t="shared" si="31"/>
        <v>0.22720476506388079</v>
      </c>
    </row>
    <row r="115" spans="1:26" x14ac:dyDescent="0.25">
      <c r="A115" s="9">
        <v>114</v>
      </c>
      <c r="B115" s="10">
        <v>43188</v>
      </c>
      <c r="C115" s="9">
        <v>144.509995</v>
      </c>
      <c r="D115" s="9">
        <v>2573200</v>
      </c>
      <c r="F115" s="12">
        <f t="shared" si="32"/>
        <v>147.58442014257795</v>
      </c>
      <c r="G115" s="12">
        <f t="shared" si="33"/>
        <v>145.17613038150921</v>
      </c>
      <c r="H115" s="12">
        <f t="shared" si="34"/>
        <v>144.16304134728682</v>
      </c>
      <c r="I115" s="12">
        <f t="shared" si="35"/>
        <v>143.65353476185805</v>
      </c>
      <c r="J115" s="12">
        <f t="shared" si="20"/>
        <v>9.4520899573154544</v>
      </c>
      <c r="K115" s="12">
        <f t="shared" si="21"/>
        <v>0.44373634649841681</v>
      </c>
      <c r="L115" s="12">
        <f t="shared" si="22"/>
        <v>0.12037683713101947</v>
      </c>
      <c r="M115" s="12">
        <f t="shared" si="23"/>
        <v>0.73352413951816409</v>
      </c>
      <c r="O115" s="12">
        <f t="shared" si="36"/>
        <v>-0.73704100888498814</v>
      </c>
      <c r="P115" s="12">
        <f t="shared" si="37"/>
        <v>-0.92239051683661644</v>
      </c>
      <c r="Q115" s="12">
        <f t="shared" si="38"/>
        <v>-1.0289590618655673</v>
      </c>
      <c r="R115" s="12">
        <f t="shared" si="39"/>
        <v>-1.1681512483638234</v>
      </c>
      <c r="S115" s="12">
        <f t="shared" si="24"/>
        <v>142.91649375297305</v>
      </c>
      <c r="T115" s="12">
        <f t="shared" si="25"/>
        <v>142.73114424502143</v>
      </c>
      <c r="U115" s="12">
        <f t="shared" si="26"/>
        <v>142.62457569999248</v>
      </c>
      <c r="V115" s="12">
        <f t="shared" si="27"/>
        <v>142.48538351349424</v>
      </c>
      <c r="W115" s="12">
        <f t="shared" si="28"/>
        <v>2.5392462242764444</v>
      </c>
      <c r="X115" s="12">
        <f t="shared" si="29"/>
        <v>3.1643100084878557</v>
      </c>
      <c r="Y115" s="12">
        <f t="shared" si="30"/>
        <v>3.5548059368408733</v>
      </c>
      <c r="Z115" s="12">
        <f t="shared" si="31"/>
        <v>4.0990516712910718</v>
      </c>
    </row>
    <row r="116" spans="1:26" x14ac:dyDescent="0.25">
      <c r="A116" s="9">
        <v>115</v>
      </c>
      <c r="B116" s="10">
        <v>43192</v>
      </c>
      <c r="C116" s="9">
        <v>142.429993</v>
      </c>
      <c r="D116" s="9">
        <v>4092100</v>
      </c>
      <c r="F116" s="12">
        <f t="shared" si="32"/>
        <v>147.12325637119125</v>
      </c>
      <c r="G116" s="12">
        <f t="shared" si="33"/>
        <v>144.94298299798101</v>
      </c>
      <c r="H116" s="12">
        <f t="shared" si="34"/>
        <v>144.35386585627907</v>
      </c>
      <c r="I116" s="12">
        <f t="shared" si="35"/>
        <v>144.29587994046452</v>
      </c>
      <c r="J116" s="12">
        <f t="shared" si="20"/>
        <v>22.026721071365458</v>
      </c>
      <c r="K116" s="12">
        <f t="shared" si="21"/>
        <v>6.3151187299525917</v>
      </c>
      <c r="L116" s="12">
        <f t="shared" si="22"/>
        <v>3.7012867671274079</v>
      </c>
      <c r="M116" s="12">
        <f t="shared" si="23"/>
        <v>3.4815340745960479</v>
      </c>
      <c r="O116" s="12">
        <f t="shared" si="36"/>
        <v>-0.53013308076127064</v>
      </c>
      <c r="P116" s="12">
        <f t="shared" si="37"/>
        <v>-0.53120659297584694</v>
      </c>
      <c r="Q116" s="12">
        <f t="shared" si="38"/>
        <v>-0.27687215365315426</v>
      </c>
      <c r="R116" s="12">
        <f t="shared" si="39"/>
        <v>0.37077071456091892</v>
      </c>
      <c r="S116" s="12">
        <f t="shared" si="24"/>
        <v>143.76574685970326</v>
      </c>
      <c r="T116" s="12">
        <f t="shared" si="25"/>
        <v>143.76467334748867</v>
      </c>
      <c r="U116" s="12">
        <f t="shared" si="26"/>
        <v>144.01900778681136</v>
      </c>
      <c r="V116" s="12">
        <f t="shared" si="27"/>
        <v>144.66665065502542</v>
      </c>
      <c r="W116" s="12">
        <f t="shared" si="28"/>
        <v>1.7842383737121568</v>
      </c>
      <c r="X116" s="12">
        <f t="shared" si="29"/>
        <v>1.7813716299724802</v>
      </c>
      <c r="Y116" s="12">
        <f t="shared" si="30"/>
        <v>2.5249679927051569</v>
      </c>
      <c r="Z116" s="12">
        <f t="shared" si="31"/>
        <v>5.0026374657838337</v>
      </c>
    </row>
    <row r="117" spans="1:26" x14ac:dyDescent="0.25">
      <c r="A117" s="9">
        <v>116</v>
      </c>
      <c r="B117" s="10">
        <v>43193</v>
      </c>
      <c r="C117" s="9">
        <v>144.259995</v>
      </c>
      <c r="D117" s="9">
        <v>3205700</v>
      </c>
      <c r="F117" s="12">
        <f t="shared" si="32"/>
        <v>146.41926686551255</v>
      </c>
      <c r="G117" s="12">
        <f t="shared" si="33"/>
        <v>144.06343649868765</v>
      </c>
      <c r="H117" s="12">
        <f t="shared" si="34"/>
        <v>143.29573578532558</v>
      </c>
      <c r="I117" s="12">
        <f t="shared" si="35"/>
        <v>142.89646473511613</v>
      </c>
      <c r="J117" s="12">
        <f t="shared" si="20"/>
        <v>4.6624549891940514</v>
      </c>
      <c r="K117" s="12">
        <f t="shared" si="21"/>
        <v>3.8635244438158266E-2</v>
      </c>
      <c r="L117" s="12">
        <f t="shared" si="22"/>
        <v>0.92979583308454417</v>
      </c>
      <c r="M117" s="12">
        <f t="shared" si="23"/>
        <v>1.8592147832542969</v>
      </c>
      <c r="O117" s="12">
        <f t="shared" si="36"/>
        <v>-0.66052539944933852</v>
      </c>
      <c r="P117" s="12">
        <f t="shared" si="37"/>
        <v>-0.74825874606898268</v>
      </c>
      <c r="Q117" s="12">
        <f t="shared" si="38"/>
        <v>-0.78201652691601042</v>
      </c>
      <c r="R117" s="12">
        <f t="shared" si="39"/>
        <v>-1.1338873173619937</v>
      </c>
      <c r="S117" s="12">
        <f t="shared" si="24"/>
        <v>142.23593933566679</v>
      </c>
      <c r="T117" s="12">
        <f t="shared" si="25"/>
        <v>142.14820598904714</v>
      </c>
      <c r="U117" s="12">
        <f t="shared" si="26"/>
        <v>142.11444820820012</v>
      </c>
      <c r="V117" s="12">
        <f t="shared" si="27"/>
        <v>141.76257741775413</v>
      </c>
      <c r="W117" s="12">
        <f t="shared" si="28"/>
        <v>4.0968013323193864</v>
      </c>
      <c r="X117" s="12">
        <f t="shared" si="29"/>
        <v>4.4596528267812658</v>
      </c>
      <c r="Y117" s="12">
        <f t="shared" si="30"/>
        <v>4.6033710358027893</v>
      </c>
      <c r="Z117" s="12">
        <f t="shared" si="31"/>
        <v>6.2370945801108233</v>
      </c>
    </row>
    <row r="118" spans="1:26" x14ac:dyDescent="0.25">
      <c r="A118" s="9">
        <v>117</v>
      </c>
      <c r="B118" s="10">
        <v>43194</v>
      </c>
      <c r="C118" s="9">
        <v>144.83999600000001</v>
      </c>
      <c r="D118" s="9">
        <v>2769000</v>
      </c>
      <c r="F118" s="12">
        <f t="shared" si="32"/>
        <v>146.09537608568567</v>
      </c>
      <c r="G118" s="12">
        <f t="shared" si="33"/>
        <v>144.13223197414698</v>
      </c>
      <c r="H118" s="12">
        <f t="shared" si="34"/>
        <v>143.8260783533965</v>
      </c>
      <c r="I118" s="12">
        <f t="shared" si="35"/>
        <v>143.91911243377905</v>
      </c>
      <c r="J118" s="12">
        <f t="shared" si="20"/>
        <v>1.5759791595361308</v>
      </c>
      <c r="K118" s="12">
        <f t="shared" si="21"/>
        <v>0.50092991629169981</v>
      </c>
      <c r="L118" s="12">
        <f t="shared" si="22"/>
        <v>1.0280289940940137</v>
      </c>
      <c r="M118" s="12">
        <f t="shared" si="23"/>
        <v>0.84802654253584264</v>
      </c>
      <c r="O118" s="12">
        <f t="shared" si="36"/>
        <v>-0.40804943473249938</v>
      </c>
      <c r="P118" s="12">
        <f t="shared" si="37"/>
        <v>-0.3055321348860065</v>
      </c>
      <c r="Q118" s="12">
        <f t="shared" si="38"/>
        <v>3.0082374594509298E-2</v>
      </c>
      <c r="R118" s="12">
        <f t="shared" si="39"/>
        <v>0.69916744625918481</v>
      </c>
      <c r="S118" s="12">
        <f t="shared" si="24"/>
        <v>143.51106299904654</v>
      </c>
      <c r="T118" s="12">
        <f t="shared" si="25"/>
        <v>143.61358029889305</v>
      </c>
      <c r="U118" s="12">
        <f t="shared" si="26"/>
        <v>143.94919480837356</v>
      </c>
      <c r="V118" s="12">
        <f t="shared" si="27"/>
        <v>144.61827988003824</v>
      </c>
      <c r="W118" s="12">
        <f t="shared" si="28"/>
        <v>1.766062921023194</v>
      </c>
      <c r="X118" s="12">
        <f t="shared" si="29"/>
        <v>1.5040954719216726</v>
      </c>
      <c r="Y118" s="12">
        <f t="shared" si="30"/>
        <v>0.79352676300310565</v>
      </c>
      <c r="Z118" s="12">
        <f t="shared" si="31"/>
        <v>4.9158037850901636E-2</v>
      </c>
    </row>
    <row r="119" spans="1:26" x14ac:dyDescent="0.25">
      <c r="A119" s="9">
        <v>118</v>
      </c>
      <c r="B119" s="10">
        <v>43195</v>
      </c>
      <c r="C119" s="9">
        <v>146.39999399999999</v>
      </c>
      <c r="D119" s="9">
        <v>2239600</v>
      </c>
      <c r="F119" s="12">
        <f t="shared" si="32"/>
        <v>145.90706907283283</v>
      </c>
      <c r="G119" s="12">
        <f t="shared" si="33"/>
        <v>144.37994938319554</v>
      </c>
      <c r="H119" s="12">
        <f t="shared" si="34"/>
        <v>144.38373305902843</v>
      </c>
      <c r="I119" s="12">
        <f t="shared" si="35"/>
        <v>144.60977510844475</v>
      </c>
      <c r="J119" s="12">
        <f t="shared" si="20"/>
        <v>0.24297498382275642</v>
      </c>
      <c r="K119" s="12">
        <f t="shared" si="21"/>
        <v>4.0805802538806573</v>
      </c>
      <c r="L119" s="12">
        <f t="shared" si="22"/>
        <v>4.0653081820875316</v>
      </c>
      <c r="M119" s="12">
        <f t="shared" si="23"/>
        <v>3.2048836796812776</v>
      </c>
      <c r="O119" s="12">
        <f t="shared" si="36"/>
        <v>-0.24324261832276906</v>
      </c>
      <c r="P119" s="12">
        <f t="shared" si="37"/>
        <v>-5.6483432498079245E-2</v>
      </c>
      <c r="Q119" s="12">
        <f t="shared" si="38"/>
        <v>0.32734350962654629</v>
      </c>
      <c r="R119" s="12">
        <f t="shared" si="39"/>
        <v>0.69193839040472482</v>
      </c>
      <c r="S119" s="12">
        <f t="shared" si="24"/>
        <v>144.36653249012198</v>
      </c>
      <c r="T119" s="12">
        <f t="shared" si="25"/>
        <v>144.55329167594667</v>
      </c>
      <c r="U119" s="12">
        <f t="shared" si="26"/>
        <v>144.93711861807131</v>
      </c>
      <c r="V119" s="12">
        <f t="shared" si="27"/>
        <v>145.30171349884947</v>
      </c>
      <c r="W119" s="12">
        <f t="shared" si="28"/>
        <v>4.1349657121553527</v>
      </c>
      <c r="X119" s="12">
        <f t="shared" si="29"/>
        <v>3.4103094736639523</v>
      </c>
      <c r="Y119" s="12">
        <f t="shared" si="30"/>
        <v>2.1400043830529896</v>
      </c>
      <c r="Z119" s="12">
        <f t="shared" si="31"/>
        <v>1.2062200592074512</v>
      </c>
    </row>
    <row r="120" spans="1:26" x14ac:dyDescent="0.25">
      <c r="A120" s="9">
        <v>119</v>
      </c>
      <c r="B120" s="10">
        <v>43196</v>
      </c>
      <c r="C120" s="9">
        <v>142.740005</v>
      </c>
      <c r="D120" s="9">
        <v>2867900</v>
      </c>
      <c r="F120" s="12">
        <f t="shared" si="32"/>
        <v>145.98100781190789</v>
      </c>
      <c r="G120" s="12">
        <f t="shared" si="33"/>
        <v>145.08696499907711</v>
      </c>
      <c r="H120" s="12">
        <f t="shared" si="34"/>
        <v>145.49267657656281</v>
      </c>
      <c r="I120" s="12">
        <f t="shared" si="35"/>
        <v>145.95243927711118</v>
      </c>
      <c r="J120" s="12">
        <f t="shared" si="20"/>
        <v>10.504099226794851</v>
      </c>
      <c r="K120" s="12">
        <f t="shared" si="21"/>
        <v>5.5082212372680486</v>
      </c>
      <c r="L120" s="12">
        <f t="shared" si="22"/>
        <v>7.5772008084168316</v>
      </c>
      <c r="M120" s="12">
        <f t="shared" si="23"/>
        <v>10.319733984758866</v>
      </c>
      <c r="O120" s="12">
        <f t="shared" si="36"/>
        <v>-5.3566002743890284E-3</v>
      </c>
      <c r="P120" s="12">
        <f t="shared" si="37"/>
        <v>0.29330346779304833</v>
      </c>
      <c r="Q120" s="12">
        <f t="shared" si="38"/>
        <v>0.78423780619449457</v>
      </c>
      <c r="R120" s="12">
        <f t="shared" si="39"/>
        <v>1.2450553019271751</v>
      </c>
      <c r="S120" s="12">
        <f t="shared" si="24"/>
        <v>145.9470826768368</v>
      </c>
      <c r="T120" s="12">
        <f t="shared" si="25"/>
        <v>146.24574274490422</v>
      </c>
      <c r="U120" s="12">
        <f t="shared" si="26"/>
        <v>146.73667708330566</v>
      </c>
      <c r="V120" s="12">
        <f t="shared" si="27"/>
        <v>147.19749457903836</v>
      </c>
      <c r="W120" s="12">
        <f t="shared" si="28"/>
        <v>10.285347225264948</v>
      </c>
      <c r="X120" s="12">
        <f t="shared" si="29"/>
        <v>12.290197136046151</v>
      </c>
      <c r="Y120" s="12">
        <f t="shared" si="30"/>
        <v>15.973387741474872</v>
      </c>
      <c r="Z120" s="12">
        <f t="shared" si="31"/>
        <v>19.869213347235632</v>
      </c>
    </row>
    <row r="121" spans="1:26" x14ac:dyDescent="0.25">
      <c r="A121" s="9">
        <v>120</v>
      </c>
      <c r="B121" s="10">
        <v>43199</v>
      </c>
      <c r="C121" s="9">
        <v>142.83000200000001</v>
      </c>
      <c r="D121" s="9">
        <v>1952400</v>
      </c>
      <c r="F121" s="12">
        <f t="shared" si="32"/>
        <v>145.49485739012169</v>
      </c>
      <c r="G121" s="12">
        <f t="shared" si="33"/>
        <v>144.26552899940012</v>
      </c>
      <c r="H121" s="12">
        <f t="shared" si="34"/>
        <v>143.97870720945326</v>
      </c>
      <c r="I121" s="12">
        <f t="shared" si="35"/>
        <v>143.54311356927781</v>
      </c>
      <c r="J121" s="12">
        <f t="shared" si="20"/>
        <v>7.1014542502606091</v>
      </c>
      <c r="K121" s="12">
        <f t="shared" si="21"/>
        <v>2.0607377660066848</v>
      </c>
      <c r="L121" s="12">
        <f t="shared" si="22"/>
        <v>1.3195236582250449</v>
      </c>
      <c r="M121" s="12">
        <f t="shared" si="23"/>
        <v>0.50852811023784605</v>
      </c>
      <c r="O121" s="12">
        <f t="shared" si="36"/>
        <v>-0.36595196640823691</v>
      </c>
      <c r="P121" s="12">
        <f t="shared" si="37"/>
        <v>-0.3823538261135575</v>
      </c>
      <c r="Q121" s="12">
        <f t="shared" si="38"/>
        <v>-0.65286577511804667</v>
      </c>
      <c r="R121" s="12">
        <f t="shared" si="39"/>
        <v>-1.8611685563692923</v>
      </c>
      <c r="S121" s="12">
        <f t="shared" si="24"/>
        <v>143.17716160286957</v>
      </c>
      <c r="T121" s="12">
        <f t="shared" si="25"/>
        <v>143.16075974316425</v>
      </c>
      <c r="U121" s="12">
        <f t="shared" si="26"/>
        <v>142.89024779415976</v>
      </c>
      <c r="V121" s="12">
        <f t="shared" si="27"/>
        <v>141.68194501290853</v>
      </c>
      <c r="W121" s="12">
        <f t="shared" si="28"/>
        <v>0.12051978986455558</v>
      </c>
      <c r="X121" s="12">
        <f t="shared" si="29"/>
        <v>0.10940068466310231</v>
      </c>
      <c r="Y121" s="12">
        <f t="shared" si="30"/>
        <v>3.6295557139395637E-3</v>
      </c>
      <c r="Z121" s="12">
        <f t="shared" si="31"/>
        <v>1.3180348456095647</v>
      </c>
    </row>
    <row r="122" spans="1:26" x14ac:dyDescent="0.25">
      <c r="A122" s="9">
        <v>121</v>
      </c>
      <c r="B122" s="10">
        <v>43200</v>
      </c>
      <c r="C122" s="9">
        <v>145.63000500000001</v>
      </c>
      <c r="D122" s="9">
        <v>2880400</v>
      </c>
      <c r="F122" s="12">
        <f t="shared" si="32"/>
        <v>145.09512908160343</v>
      </c>
      <c r="G122" s="12">
        <f t="shared" si="33"/>
        <v>143.76309454961006</v>
      </c>
      <c r="H122" s="12">
        <f t="shared" si="34"/>
        <v>143.34691934425396</v>
      </c>
      <c r="I122" s="12">
        <f t="shared" si="35"/>
        <v>143.00827989231945</v>
      </c>
      <c r="J122" s="12">
        <f t="shared" si="20"/>
        <v>0.28609224808058453</v>
      </c>
      <c r="K122" s="12">
        <f t="shared" si="21"/>
        <v>3.4853546297752129</v>
      </c>
      <c r="L122" s="12">
        <f t="shared" si="22"/>
        <v>5.2124801114733676</v>
      </c>
      <c r="M122" s="12">
        <f t="shared" si="23"/>
        <v>6.8734425402426496</v>
      </c>
      <c r="O122" s="12">
        <f t="shared" si="36"/>
        <v>-0.39128422299075488</v>
      </c>
      <c r="P122" s="12">
        <f t="shared" si="37"/>
        <v>-0.42047378882475733</v>
      </c>
      <c r="Q122" s="12">
        <f t="shared" si="38"/>
        <v>-0.59975133094618627</v>
      </c>
      <c r="R122" s="12">
        <f t="shared" si="39"/>
        <v>-0.73378390886999711</v>
      </c>
      <c r="S122" s="12">
        <f t="shared" si="24"/>
        <v>142.6169956693287</v>
      </c>
      <c r="T122" s="12">
        <f t="shared" si="25"/>
        <v>142.5878061034947</v>
      </c>
      <c r="U122" s="12">
        <f t="shared" si="26"/>
        <v>142.40852856137326</v>
      </c>
      <c r="V122" s="12">
        <f t="shared" si="27"/>
        <v>142.27449598344944</v>
      </c>
      <c r="W122" s="12">
        <f t="shared" si="28"/>
        <v>9.0782252267123713</v>
      </c>
      <c r="X122" s="12">
        <f t="shared" si="29"/>
        <v>9.2549741258981371</v>
      </c>
      <c r="Y122" s="12">
        <f t="shared" si="30"/>
        <v>10.3779104446273</v>
      </c>
      <c r="Z122" s="12">
        <f t="shared" si="31"/>
        <v>11.259440760152176</v>
      </c>
    </row>
    <row r="123" spans="1:26" x14ac:dyDescent="0.25">
      <c r="A123" s="9">
        <v>122</v>
      </c>
      <c r="B123" s="10">
        <v>43201</v>
      </c>
      <c r="C123" s="9">
        <v>144.279999</v>
      </c>
      <c r="D123" s="9">
        <v>1953100</v>
      </c>
      <c r="F123" s="12">
        <f t="shared" si="32"/>
        <v>145.17536046936291</v>
      </c>
      <c r="G123" s="12">
        <f t="shared" si="33"/>
        <v>144.41651320724654</v>
      </c>
      <c r="H123" s="12">
        <f t="shared" si="34"/>
        <v>144.60261645491428</v>
      </c>
      <c r="I123" s="12">
        <f t="shared" si="35"/>
        <v>144.97457372307989</v>
      </c>
      <c r="J123" s="12">
        <f t="shared" si="20"/>
        <v>0.80167216081971027</v>
      </c>
      <c r="K123" s="12">
        <f t="shared" si="21"/>
        <v>1.8636128780149808E-2</v>
      </c>
      <c r="L123" s="12">
        <f t="shared" si="22"/>
        <v>0.10408202221536732</v>
      </c>
      <c r="M123" s="12">
        <f t="shared" si="23"/>
        <v>0.48243404594149414</v>
      </c>
      <c r="O123" s="12">
        <f t="shared" si="36"/>
        <v>-3.7647514928076387E-2</v>
      </c>
      <c r="P123" s="12">
        <f t="shared" si="37"/>
        <v>0.17621811607154075</v>
      </c>
      <c r="Q123" s="12">
        <f t="shared" si="38"/>
        <v>0.55496899182179327</v>
      </c>
      <c r="R123" s="12">
        <f t="shared" si="39"/>
        <v>1.5612821698158701</v>
      </c>
      <c r="S123" s="12">
        <f t="shared" si="24"/>
        <v>144.93692620815182</v>
      </c>
      <c r="T123" s="12">
        <f t="shared" si="25"/>
        <v>145.15079183915142</v>
      </c>
      <c r="U123" s="12">
        <f t="shared" si="26"/>
        <v>145.52954271490168</v>
      </c>
      <c r="V123" s="12">
        <f t="shared" si="27"/>
        <v>146.53585589289577</v>
      </c>
      <c r="W123" s="12">
        <f t="shared" si="28"/>
        <v>0.43155335681013623</v>
      </c>
      <c r="X123" s="12">
        <f t="shared" si="29"/>
        <v>0.75828016871739101</v>
      </c>
      <c r="Y123" s="12">
        <f t="shared" si="30"/>
        <v>1.5613594954502825</v>
      </c>
      <c r="Z123" s="12">
        <f t="shared" si="31"/>
        <v>5.0888903212253309</v>
      </c>
    </row>
    <row r="124" spans="1:26" x14ac:dyDescent="0.25">
      <c r="A124" s="9">
        <v>123</v>
      </c>
      <c r="B124" s="10">
        <v>43202</v>
      </c>
      <c r="C124" s="9">
        <v>146.470001</v>
      </c>
      <c r="D124" s="9">
        <v>2327600</v>
      </c>
      <c r="F124" s="12">
        <f t="shared" si="32"/>
        <v>145.04105624895848</v>
      </c>
      <c r="G124" s="12">
        <f t="shared" si="33"/>
        <v>144.36873323471025</v>
      </c>
      <c r="H124" s="12">
        <f t="shared" si="34"/>
        <v>144.42517685471142</v>
      </c>
      <c r="I124" s="12">
        <f t="shared" si="35"/>
        <v>144.45364268076997</v>
      </c>
      <c r="J124" s="12">
        <f t="shared" si="20"/>
        <v>2.0418831015290917</v>
      </c>
      <c r="K124" s="12">
        <f t="shared" si="21"/>
        <v>4.4153262214457714</v>
      </c>
      <c r="L124" s="12">
        <f t="shared" si="22"/>
        <v>4.181305785155141</v>
      </c>
      <c r="M124" s="12">
        <f t="shared" si="23"/>
        <v>4.0657008715281204</v>
      </c>
      <c r="O124" s="12">
        <f t="shared" si="36"/>
        <v>-0.1101400440353516</v>
      </c>
      <c r="P124" s="12">
        <f t="shared" si="37"/>
        <v>1.9308264761777605E-3</v>
      </c>
      <c r="Q124" s="12">
        <f t="shared" si="38"/>
        <v>7.0813976462526296E-2</v>
      </c>
      <c r="R124" s="12">
        <f t="shared" si="39"/>
        <v>-0.20859906049104393</v>
      </c>
      <c r="S124" s="12">
        <f t="shared" si="24"/>
        <v>144.34350263673463</v>
      </c>
      <c r="T124" s="12">
        <f t="shared" si="25"/>
        <v>144.45557350724616</v>
      </c>
      <c r="U124" s="12">
        <f t="shared" si="26"/>
        <v>144.52445665723249</v>
      </c>
      <c r="V124" s="12">
        <f t="shared" si="27"/>
        <v>144.24504362027892</v>
      </c>
      <c r="W124" s="12">
        <f t="shared" si="28"/>
        <v>4.5219952889702952</v>
      </c>
      <c r="X124" s="12">
        <f t="shared" si="29"/>
        <v>4.0579181235625184</v>
      </c>
      <c r="Y124" s="12">
        <f t="shared" si="30"/>
        <v>3.785142789674643</v>
      </c>
      <c r="Z124" s="12">
        <f t="shared" si="31"/>
        <v>4.9504353415752753</v>
      </c>
    </row>
    <row r="125" spans="1:26" x14ac:dyDescent="0.25">
      <c r="A125" s="9">
        <v>124</v>
      </c>
      <c r="B125" s="10">
        <v>43203</v>
      </c>
      <c r="C125" s="9">
        <v>146.11999499999999</v>
      </c>
      <c r="D125" s="9">
        <v>1588500</v>
      </c>
      <c r="F125" s="12">
        <f t="shared" si="32"/>
        <v>145.2553979616147</v>
      </c>
      <c r="G125" s="12">
        <f t="shared" si="33"/>
        <v>145.10417695256166</v>
      </c>
      <c r="H125" s="12">
        <f t="shared" si="34"/>
        <v>145.54983013462015</v>
      </c>
      <c r="I125" s="12">
        <f t="shared" si="35"/>
        <v>145.96591142019247</v>
      </c>
      <c r="J125" s="12">
        <f t="shared" si="20"/>
        <v>0.7475280387846045</v>
      </c>
      <c r="K125" s="12">
        <f t="shared" si="21"/>
        <v>1.0318863055014214</v>
      </c>
      <c r="L125" s="12">
        <f t="shared" si="22"/>
        <v>0.32508797371360793</v>
      </c>
      <c r="M125" s="12">
        <f t="shared" si="23"/>
        <v>2.3741749566300169E-2</v>
      </c>
      <c r="O125" s="12">
        <f t="shared" si="36"/>
        <v>0.13322127348332546</v>
      </c>
      <c r="P125" s="12">
        <f t="shared" si="37"/>
        <v>0.37951530471275718</v>
      </c>
      <c r="Q125" s="12">
        <f t="shared" si="38"/>
        <v>0.71946861979451238</v>
      </c>
      <c r="R125" s="12">
        <f t="shared" si="39"/>
        <v>1.2541385694354645</v>
      </c>
      <c r="S125" s="12">
        <f t="shared" si="24"/>
        <v>146.09913269367578</v>
      </c>
      <c r="T125" s="12">
        <f t="shared" si="25"/>
        <v>146.34542672490522</v>
      </c>
      <c r="U125" s="12">
        <f t="shared" si="26"/>
        <v>146.685380039987</v>
      </c>
      <c r="V125" s="12">
        <f t="shared" si="27"/>
        <v>147.22004998962794</v>
      </c>
      <c r="W125" s="12">
        <f t="shared" si="28"/>
        <v>4.3523582516493819E-4</v>
      </c>
      <c r="X125" s="12">
        <f t="shared" si="29"/>
        <v>5.0819462593749497E-2</v>
      </c>
      <c r="Y125" s="12">
        <f t="shared" si="30"/>
        <v>0.31966024344110905</v>
      </c>
      <c r="Z125" s="12">
        <f t="shared" si="31"/>
        <v>1.2101209802053481</v>
      </c>
    </row>
    <row r="126" spans="1:26" x14ac:dyDescent="0.25">
      <c r="J126" s="13" t="s">
        <v>16</v>
      </c>
      <c r="K126" s="13" t="s">
        <v>17</v>
      </c>
      <c r="L126" s="13" t="s">
        <v>18</v>
      </c>
      <c r="M126" s="13" t="s">
        <v>19</v>
      </c>
      <c r="W126" s="13" t="s">
        <v>16</v>
      </c>
      <c r="X126" s="13" t="s">
        <v>27</v>
      </c>
      <c r="Y126" s="13" t="s">
        <v>28</v>
      </c>
      <c r="Z126" s="13" t="s">
        <v>29</v>
      </c>
    </row>
    <row r="127" spans="1:26" x14ac:dyDescent="0.25">
      <c r="J127" s="15">
        <f>AVERAGE(J2:J125)</f>
        <v>7.9074165995151837</v>
      </c>
      <c r="K127" s="15">
        <f>AVERAGE(K2:K125)</f>
        <v>4.5055114816698127</v>
      </c>
      <c r="L127" s="15">
        <f>AVERAGE(L2:L125)</f>
        <v>3.3853274759737002</v>
      </c>
      <c r="M127" s="18">
        <f>AVERAGE(M2:M125)</f>
        <v>2.9539602702372689</v>
      </c>
      <c r="W127" s="17">
        <f>AVERAGE(W2:W125)</f>
        <v>3.0390231098154894</v>
      </c>
      <c r="X127" s="16">
        <f>AVERAGE(X2:X125)</f>
        <v>3.0499971083716901</v>
      </c>
      <c r="Y127" s="16">
        <f>AVERAGE(Y2:Y125)</f>
        <v>3.1109591686000266</v>
      </c>
      <c r="Z127" s="16">
        <f>AVERAGE(Z2:Z125)</f>
        <v>3.5033923326199341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564E1-6B59-4168-8C1D-4C2F96D133AE}">
  <sheetPr>
    <tabColor theme="8"/>
  </sheetPr>
  <dimension ref="A1:I9"/>
  <sheetViews>
    <sheetView workbookViewId="0">
      <selection activeCell="D2" sqref="D2"/>
    </sheetView>
  </sheetViews>
  <sheetFormatPr defaultRowHeight="15" x14ac:dyDescent="0.25"/>
  <cols>
    <col min="1" max="1" width="18.28515625" style="5" bestFit="1" customWidth="1"/>
    <col min="2" max="2" width="11.42578125" style="5" bestFit="1" customWidth="1"/>
    <col min="3" max="3" width="9.140625" style="5"/>
    <col min="4" max="4" width="9.42578125" style="5" bestFit="1" customWidth="1"/>
    <col min="5" max="16384" width="9.140625" style="5"/>
  </cols>
  <sheetData>
    <row r="1" spans="1:9" x14ac:dyDescent="0.25">
      <c r="A1" s="6" t="s">
        <v>37</v>
      </c>
      <c r="B1" s="6" t="s">
        <v>38</v>
      </c>
      <c r="C1" s="6" t="s">
        <v>41</v>
      </c>
      <c r="D1" s="6" t="s">
        <v>42</v>
      </c>
      <c r="H1" s="6" t="s">
        <v>39</v>
      </c>
      <c r="I1" s="6" t="s">
        <v>40</v>
      </c>
    </row>
    <row r="2" spans="1:9" x14ac:dyDescent="0.25">
      <c r="A2" s="5">
        <v>1</v>
      </c>
      <c r="B2" s="5">
        <v>2000</v>
      </c>
      <c r="C2" s="22">
        <f>$H$2*A2+$I$2</f>
        <v>1647.8200000000002</v>
      </c>
      <c r="D2" s="22">
        <f>B2-C2</f>
        <v>352.17999999999984</v>
      </c>
      <c r="H2" s="5">
        <v>-119.88</v>
      </c>
      <c r="I2" s="5">
        <v>1767.7</v>
      </c>
    </row>
    <row r="3" spans="1:9" x14ac:dyDescent="0.25">
      <c r="A3" s="5">
        <v>2</v>
      </c>
      <c r="B3" s="5">
        <v>1400</v>
      </c>
      <c r="C3" s="22">
        <f t="shared" ref="C3:C9" si="0">$H$2*A3+$I$2</f>
        <v>1527.94</v>
      </c>
      <c r="D3" s="22">
        <f t="shared" ref="D3:D9" si="1">B3-C3</f>
        <v>-127.94000000000005</v>
      </c>
    </row>
    <row r="4" spans="1:9" x14ac:dyDescent="0.25">
      <c r="A4" s="5">
        <v>3</v>
      </c>
      <c r="B4" s="5">
        <v>1238</v>
      </c>
      <c r="C4" s="22">
        <f t="shared" si="0"/>
        <v>1408.06</v>
      </c>
      <c r="D4" s="22">
        <f t="shared" si="1"/>
        <v>-170.05999999999995</v>
      </c>
    </row>
    <row r="5" spans="1:9" x14ac:dyDescent="0.25">
      <c r="A5" s="5">
        <v>4</v>
      </c>
      <c r="B5" s="5">
        <v>1142</v>
      </c>
      <c r="C5" s="22">
        <f t="shared" si="0"/>
        <v>1288.18</v>
      </c>
      <c r="D5" s="22">
        <f t="shared" si="1"/>
        <v>-146.18000000000006</v>
      </c>
    </row>
    <row r="6" spans="1:9" x14ac:dyDescent="0.25">
      <c r="A6" s="5">
        <v>5</v>
      </c>
      <c r="B6" s="5">
        <v>1075</v>
      </c>
      <c r="C6" s="22">
        <f t="shared" si="0"/>
        <v>1168.3000000000002</v>
      </c>
      <c r="D6" s="22">
        <f t="shared" si="1"/>
        <v>-93.300000000000182</v>
      </c>
    </row>
    <row r="7" spans="1:9" x14ac:dyDescent="0.25">
      <c r="A7" s="5">
        <v>6</v>
      </c>
      <c r="B7" s="5">
        <v>1029</v>
      </c>
      <c r="C7" s="22">
        <f t="shared" si="0"/>
        <v>1048.42</v>
      </c>
      <c r="D7" s="22">
        <f t="shared" si="1"/>
        <v>-19.420000000000073</v>
      </c>
    </row>
    <row r="8" spans="1:9" x14ac:dyDescent="0.25">
      <c r="A8" s="5">
        <v>7</v>
      </c>
      <c r="B8" s="5">
        <v>985</v>
      </c>
      <c r="C8" s="22">
        <f t="shared" si="0"/>
        <v>928.54000000000008</v>
      </c>
      <c r="D8" s="22">
        <f t="shared" si="1"/>
        <v>56.459999999999923</v>
      </c>
    </row>
    <row r="9" spans="1:9" x14ac:dyDescent="0.25">
      <c r="A9" s="5">
        <v>8</v>
      </c>
      <c r="B9" s="5">
        <v>957</v>
      </c>
      <c r="C9" s="22">
        <f t="shared" si="0"/>
        <v>808.66000000000008</v>
      </c>
      <c r="D9" s="22">
        <f t="shared" si="1"/>
        <v>148.33999999999992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7A917-299B-4C67-BB1A-9B54567DE8C6}">
  <sheetPr>
    <tabColor theme="9"/>
  </sheetPr>
  <dimension ref="A1:AB38"/>
  <sheetViews>
    <sheetView workbookViewId="0">
      <selection activeCell="D4" sqref="D4"/>
    </sheetView>
  </sheetViews>
  <sheetFormatPr defaultRowHeight="15" x14ac:dyDescent="0.25"/>
  <cols>
    <col min="1" max="1" width="5.28515625" style="7" bestFit="1" customWidth="1"/>
    <col min="2" max="2" width="7.7109375" style="7" bestFit="1" customWidth="1"/>
    <col min="3" max="3" width="6.5703125" style="7" bestFit="1" customWidth="1"/>
    <col min="4" max="4" width="4.28515625" style="7" bestFit="1" customWidth="1"/>
    <col min="5" max="5" width="4.42578125" style="7" bestFit="1" customWidth="1"/>
    <col min="6" max="6" width="4.140625" style="7" bestFit="1" customWidth="1"/>
    <col min="7" max="7" width="4.7109375" style="7" bestFit="1" customWidth="1"/>
    <col min="8" max="8" width="4" style="7" bestFit="1" customWidth="1"/>
    <col min="9" max="9" width="3.42578125" style="7" bestFit="1" customWidth="1"/>
    <col min="10" max="10" width="4.42578125" style="7" bestFit="1" customWidth="1"/>
    <col min="11" max="11" width="4.28515625" style="7" bestFit="1" customWidth="1"/>
    <col min="12" max="12" width="4" style="7" bestFit="1" customWidth="1"/>
    <col min="13" max="13" width="4.5703125" style="7" bestFit="1" customWidth="1"/>
    <col min="14" max="14" width="4.28515625" style="7" bestFit="1" customWidth="1"/>
    <col min="15" max="15" width="9.140625" style="7"/>
    <col min="16" max="16" width="18" style="7" bestFit="1" customWidth="1"/>
    <col min="17" max="17" width="12" style="7" bestFit="1" customWidth="1"/>
    <col min="18" max="18" width="14.5703125" style="7" bestFit="1" customWidth="1"/>
    <col min="19" max="20" width="12" style="7" bestFit="1" customWidth="1"/>
    <col min="21" max="21" width="13.42578125" style="7" bestFit="1" customWidth="1"/>
    <col min="22" max="22" width="12" style="7" bestFit="1" customWidth="1"/>
    <col min="23" max="23" width="12.7109375" style="7" bestFit="1" customWidth="1"/>
    <col min="24" max="24" width="12.5703125" style="7" bestFit="1" customWidth="1"/>
    <col min="25" max="16384" width="9.140625" style="7"/>
  </cols>
  <sheetData>
    <row r="1" spans="1:24" ht="15.75" x14ac:dyDescent="0.25">
      <c r="A1" s="30" t="s">
        <v>43</v>
      </c>
      <c r="B1" s="30"/>
      <c r="C1" s="30"/>
    </row>
    <row r="2" spans="1:24" ht="15.75" x14ac:dyDescent="0.25">
      <c r="A2" s="11" t="s">
        <v>44</v>
      </c>
      <c r="B2" s="11" t="s">
        <v>45</v>
      </c>
      <c r="C2" s="25" t="s">
        <v>46</v>
      </c>
      <c r="D2" s="7" t="s">
        <v>48</v>
      </c>
      <c r="E2" s="7" t="s">
        <v>49</v>
      </c>
      <c r="F2" s="7" t="s">
        <v>50</v>
      </c>
      <c r="G2" s="7" t="s">
        <v>51</v>
      </c>
      <c r="H2" s="7" t="s">
        <v>52</v>
      </c>
      <c r="I2" s="7" t="s">
        <v>53</v>
      </c>
      <c r="J2" s="7" t="s">
        <v>54</v>
      </c>
      <c r="K2" s="7" t="s">
        <v>55</v>
      </c>
      <c r="L2" s="7" t="s">
        <v>56</v>
      </c>
      <c r="M2" s="7" t="s">
        <v>57</v>
      </c>
      <c r="N2" s="7" t="s">
        <v>58</v>
      </c>
      <c r="P2" t="s">
        <v>59</v>
      </c>
      <c r="Q2"/>
      <c r="R2"/>
      <c r="S2"/>
      <c r="T2"/>
      <c r="U2"/>
      <c r="V2"/>
      <c r="W2"/>
      <c r="X2"/>
    </row>
    <row r="3" spans="1:24" ht="15.75" thickBot="1" x14ac:dyDescent="0.3">
      <c r="A3" s="7">
        <v>1</v>
      </c>
      <c r="B3" s="23" t="s">
        <v>47</v>
      </c>
      <c r="C3" s="24">
        <v>39810</v>
      </c>
      <c r="D3" s="7">
        <f>IF($B3=D$2, 1, 0)</f>
        <v>0</v>
      </c>
      <c r="E3" s="7">
        <f>IF($B3=E$2, 1, 0)</f>
        <v>0</v>
      </c>
      <c r="F3" s="7">
        <f t="shared" ref="F3:N18" si="0">IF($B3=F$2, 1, 0)</f>
        <v>0</v>
      </c>
      <c r="G3" s="7">
        <f t="shared" si="0"/>
        <v>0</v>
      </c>
      <c r="H3" s="7">
        <f t="shared" si="0"/>
        <v>0</v>
      </c>
      <c r="I3" s="7">
        <f t="shared" si="0"/>
        <v>0</v>
      </c>
      <c r="J3" s="7">
        <f t="shared" si="0"/>
        <v>0</v>
      </c>
      <c r="K3" s="7">
        <f t="shared" si="0"/>
        <v>0</v>
      </c>
      <c r="L3" s="7">
        <f t="shared" si="0"/>
        <v>0</v>
      </c>
      <c r="M3" s="7">
        <f t="shared" si="0"/>
        <v>0</v>
      </c>
      <c r="N3" s="7">
        <f t="shared" si="0"/>
        <v>0</v>
      </c>
      <c r="P3"/>
      <c r="Q3"/>
      <c r="R3"/>
      <c r="S3"/>
      <c r="T3"/>
      <c r="U3"/>
      <c r="V3"/>
      <c r="W3"/>
      <c r="X3"/>
    </row>
    <row r="4" spans="1:24" x14ac:dyDescent="0.25">
      <c r="A4" s="7">
        <v>1</v>
      </c>
      <c r="B4" s="23" t="s">
        <v>48</v>
      </c>
      <c r="C4" s="24">
        <v>40081</v>
      </c>
      <c r="D4" s="7">
        <f t="shared" ref="D4:D38" si="1">IF($B4=D$2, 1, 0)</f>
        <v>1</v>
      </c>
      <c r="E4" s="7">
        <f t="shared" ref="E4:N19" si="2">IF($B4=E$2, 1, 0)</f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P4" s="4" t="s">
        <v>60</v>
      </c>
      <c r="Q4" s="4"/>
      <c r="R4"/>
      <c r="S4"/>
      <c r="T4"/>
      <c r="U4"/>
      <c r="V4"/>
      <c r="W4"/>
      <c r="X4"/>
    </row>
    <row r="5" spans="1:24" x14ac:dyDescent="0.25">
      <c r="A5" s="7">
        <v>1</v>
      </c>
      <c r="B5" s="23" t="s">
        <v>49</v>
      </c>
      <c r="C5" s="24">
        <v>47440</v>
      </c>
      <c r="D5" s="7">
        <f t="shared" si="1"/>
        <v>0</v>
      </c>
      <c r="E5" s="7">
        <f t="shared" si="2"/>
        <v>1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P5" s="1" t="s">
        <v>61</v>
      </c>
      <c r="Q5" s="1">
        <v>0.6563259679474015</v>
      </c>
      <c r="R5"/>
      <c r="S5"/>
      <c r="T5"/>
      <c r="U5"/>
      <c r="V5"/>
      <c r="W5"/>
      <c r="X5"/>
    </row>
    <row r="6" spans="1:24" x14ac:dyDescent="0.25">
      <c r="A6" s="7">
        <v>1</v>
      </c>
      <c r="B6" s="23" t="s">
        <v>50</v>
      </c>
      <c r="C6" s="24">
        <v>47297</v>
      </c>
      <c r="D6" s="7">
        <f t="shared" si="1"/>
        <v>0</v>
      </c>
      <c r="E6" s="7">
        <f t="shared" si="2"/>
        <v>0</v>
      </c>
      <c r="F6" s="7">
        <f t="shared" si="0"/>
        <v>1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P6" s="1" t="s">
        <v>62</v>
      </c>
      <c r="Q6" s="1">
        <v>0.43076377620209344</v>
      </c>
      <c r="R6"/>
      <c r="S6"/>
      <c r="T6"/>
      <c r="U6"/>
      <c r="V6"/>
      <c r="W6"/>
      <c r="X6"/>
    </row>
    <row r="7" spans="1:24" x14ac:dyDescent="0.25">
      <c r="A7" s="7">
        <v>1</v>
      </c>
      <c r="B7" s="23" t="s">
        <v>51</v>
      </c>
      <c r="C7" s="24">
        <v>49211</v>
      </c>
      <c r="D7" s="7">
        <f t="shared" si="1"/>
        <v>0</v>
      </c>
      <c r="E7" s="7">
        <f t="shared" si="2"/>
        <v>0</v>
      </c>
      <c r="F7" s="7">
        <f t="shared" si="0"/>
        <v>0</v>
      </c>
      <c r="G7" s="7">
        <f t="shared" si="0"/>
        <v>1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P7" s="1" t="s">
        <v>63</v>
      </c>
      <c r="Q7" s="1">
        <v>0.1698638402947196</v>
      </c>
      <c r="R7"/>
      <c r="S7"/>
      <c r="T7"/>
      <c r="U7"/>
      <c r="V7"/>
      <c r="W7"/>
      <c r="X7"/>
    </row>
    <row r="8" spans="1:24" x14ac:dyDescent="0.25">
      <c r="A8" s="7">
        <v>1</v>
      </c>
      <c r="B8" s="23" t="s">
        <v>52</v>
      </c>
      <c r="C8" s="24">
        <v>51479</v>
      </c>
      <c r="D8" s="7">
        <f t="shared" si="1"/>
        <v>0</v>
      </c>
      <c r="E8" s="7">
        <f t="shared" si="2"/>
        <v>0</v>
      </c>
      <c r="F8" s="7">
        <f t="shared" si="0"/>
        <v>0</v>
      </c>
      <c r="G8" s="7">
        <f t="shared" si="0"/>
        <v>0</v>
      </c>
      <c r="H8" s="7">
        <f t="shared" si="0"/>
        <v>1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P8" s="1" t="s">
        <v>0</v>
      </c>
      <c r="Q8" s="1">
        <v>5049.1128703741388</v>
      </c>
      <c r="R8"/>
      <c r="S8"/>
      <c r="T8"/>
      <c r="U8"/>
      <c r="V8"/>
      <c r="W8"/>
      <c r="X8"/>
    </row>
    <row r="9" spans="1:24" ht="15.75" thickBot="1" x14ac:dyDescent="0.3">
      <c r="A9" s="7">
        <v>1</v>
      </c>
      <c r="B9" s="23" t="s">
        <v>53</v>
      </c>
      <c r="C9" s="24">
        <v>46466</v>
      </c>
      <c r="D9" s="7">
        <f t="shared" si="1"/>
        <v>0</v>
      </c>
      <c r="E9" s="7">
        <f t="shared" si="2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1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P9" s="2" t="s">
        <v>64</v>
      </c>
      <c r="Q9" s="2">
        <v>36</v>
      </c>
      <c r="R9"/>
      <c r="S9"/>
      <c r="T9"/>
      <c r="U9"/>
      <c r="V9"/>
      <c r="W9"/>
      <c r="X9"/>
    </row>
    <row r="10" spans="1:24" x14ac:dyDescent="0.25">
      <c r="A10" s="7">
        <v>1</v>
      </c>
      <c r="B10" s="23" t="s">
        <v>54</v>
      </c>
      <c r="C10" s="24">
        <v>45208</v>
      </c>
      <c r="D10" s="7">
        <f t="shared" si="1"/>
        <v>0</v>
      </c>
      <c r="E10" s="7">
        <f t="shared" si="2"/>
        <v>0</v>
      </c>
      <c r="F10" s="7">
        <f t="shared" si="0"/>
        <v>0</v>
      </c>
      <c r="G10" s="7">
        <f t="shared" si="0"/>
        <v>0</v>
      </c>
      <c r="H10" s="7">
        <f t="shared" si="0"/>
        <v>0</v>
      </c>
      <c r="I10" s="7">
        <f t="shared" si="0"/>
        <v>0</v>
      </c>
      <c r="J10" s="7">
        <f t="shared" si="0"/>
        <v>1</v>
      </c>
      <c r="K10" s="7">
        <f t="shared" si="0"/>
        <v>0</v>
      </c>
      <c r="L10" s="7">
        <f t="shared" si="0"/>
        <v>0</v>
      </c>
      <c r="M10" s="7">
        <f t="shared" si="0"/>
        <v>0</v>
      </c>
      <c r="N10" s="7">
        <f t="shared" si="0"/>
        <v>0</v>
      </c>
      <c r="P10"/>
      <c r="Q10"/>
      <c r="R10"/>
      <c r="S10"/>
      <c r="T10"/>
      <c r="U10"/>
      <c r="V10"/>
      <c r="W10"/>
      <c r="X10"/>
    </row>
    <row r="11" spans="1:24" ht="15.75" thickBot="1" x14ac:dyDescent="0.3">
      <c r="A11" s="7">
        <v>1</v>
      </c>
      <c r="B11" s="23" t="s">
        <v>55</v>
      </c>
      <c r="C11" s="24">
        <v>44800</v>
      </c>
      <c r="D11" s="7">
        <f t="shared" si="1"/>
        <v>0</v>
      </c>
      <c r="E11" s="7">
        <f t="shared" si="2"/>
        <v>0</v>
      </c>
      <c r="F11" s="7">
        <f t="shared" si="0"/>
        <v>0</v>
      </c>
      <c r="G11" s="7">
        <f t="shared" si="0"/>
        <v>0</v>
      </c>
      <c r="H11" s="7">
        <f t="shared" si="0"/>
        <v>0</v>
      </c>
      <c r="I11" s="7">
        <f t="shared" si="0"/>
        <v>0</v>
      </c>
      <c r="J11" s="7">
        <f t="shared" si="0"/>
        <v>0</v>
      </c>
      <c r="K11" s="7">
        <f t="shared" si="0"/>
        <v>1</v>
      </c>
      <c r="L11" s="7">
        <f t="shared" si="0"/>
        <v>0</v>
      </c>
      <c r="M11" s="7">
        <f t="shared" si="0"/>
        <v>0</v>
      </c>
      <c r="N11" s="7">
        <f t="shared" si="0"/>
        <v>0</v>
      </c>
      <c r="P11" t="s">
        <v>65</v>
      </c>
      <c r="Q11"/>
      <c r="R11"/>
      <c r="S11"/>
      <c r="T11"/>
      <c r="U11"/>
      <c r="V11"/>
      <c r="W11"/>
      <c r="X11"/>
    </row>
    <row r="12" spans="1:24" x14ac:dyDescent="0.25">
      <c r="A12" s="7">
        <v>1</v>
      </c>
      <c r="B12" s="23" t="s">
        <v>56</v>
      </c>
      <c r="C12" s="24">
        <v>46989</v>
      </c>
      <c r="D12" s="7">
        <f t="shared" si="1"/>
        <v>0</v>
      </c>
      <c r="E12" s="7">
        <f t="shared" si="2"/>
        <v>0</v>
      </c>
      <c r="F12" s="7">
        <f t="shared" si="0"/>
        <v>0</v>
      </c>
      <c r="G12" s="7">
        <f t="shared" si="0"/>
        <v>0</v>
      </c>
      <c r="H12" s="7">
        <f t="shared" si="0"/>
        <v>0</v>
      </c>
      <c r="I12" s="7">
        <f t="shared" si="0"/>
        <v>0</v>
      </c>
      <c r="J12" s="7">
        <f t="shared" si="0"/>
        <v>0</v>
      </c>
      <c r="K12" s="7">
        <f t="shared" si="0"/>
        <v>0</v>
      </c>
      <c r="L12" s="7">
        <f t="shared" si="0"/>
        <v>1</v>
      </c>
      <c r="M12" s="7">
        <f t="shared" si="0"/>
        <v>0</v>
      </c>
      <c r="N12" s="7">
        <f t="shared" si="0"/>
        <v>0</v>
      </c>
      <c r="P12" s="3"/>
      <c r="Q12" s="3" t="s">
        <v>69</v>
      </c>
      <c r="R12" s="3" t="s">
        <v>70</v>
      </c>
      <c r="S12" s="3" t="s">
        <v>71</v>
      </c>
      <c r="T12" s="3" t="s">
        <v>72</v>
      </c>
      <c r="U12" s="3" t="s">
        <v>73</v>
      </c>
      <c r="V12"/>
      <c r="W12"/>
      <c r="X12"/>
    </row>
    <row r="13" spans="1:24" x14ac:dyDescent="0.25">
      <c r="A13" s="7">
        <v>1</v>
      </c>
      <c r="B13" s="23" t="s">
        <v>57</v>
      </c>
      <c r="C13" s="24">
        <v>42161</v>
      </c>
      <c r="D13" s="7">
        <f t="shared" si="1"/>
        <v>0</v>
      </c>
      <c r="E13" s="7">
        <f t="shared" si="2"/>
        <v>0</v>
      </c>
      <c r="F13" s="7">
        <f t="shared" si="0"/>
        <v>0</v>
      </c>
      <c r="G13" s="7">
        <f t="shared" si="0"/>
        <v>0</v>
      </c>
      <c r="H13" s="7">
        <f t="shared" si="0"/>
        <v>0</v>
      </c>
      <c r="I13" s="7">
        <f t="shared" si="0"/>
        <v>0</v>
      </c>
      <c r="J13" s="7">
        <f t="shared" si="0"/>
        <v>0</v>
      </c>
      <c r="K13" s="7">
        <f t="shared" si="0"/>
        <v>0</v>
      </c>
      <c r="L13" s="7">
        <f t="shared" si="0"/>
        <v>0</v>
      </c>
      <c r="M13" s="7">
        <f t="shared" si="0"/>
        <v>1</v>
      </c>
      <c r="N13" s="7">
        <f t="shared" si="0"/>
        <v>0</v>
      </c>
      <c r="P13" s="1" t="s">
        <v>66</v>
      </c>
      <c r="Q13" s="1">
        <v>11</v>
      </c>
      <c r="R13" s="1">
        <v>463007522.08333349</v>
      </c>
      <c r="S13" s="1">
        <v>42091592.916666679</v>
      </c>
      <c r="T13" s="1">
        <v>1.6510689230488182</v>
      </c>
      <c r="U13" s="1">
        <v>0.14706252048474391</v>
      </c>
      <c r="V13"/>
      <c r="W13"/>
      <c r="X13"/>
    </row>
    <row r="14" spans="1:24" x14ac:dyDescent="0.25">
      <c r="A14" s="7">
        <v>1</v>
      </c>
      <c r="B14" s="23" t="s">
        <v>58</v>
      </c>
      <c r="C14" s="24">
        <v>44186</v>
      </c>
      <c r="D14" s="7">
        <f t="shared" si="1"/>
        <v>0</v>
      </c>
      <c r="E14" s="7">
        <f t="shared" si="2"/>
        <v>0</v>
      </c>
      <c r="F14" s="7">
        <f t="shared" si="0"/>
        <v>0</v>
      </c>
      <c r="G14" s="7">
        <f t="shared" si="0"/>
        <v>0</v>
      </c>
      <c r="H14" s="7">
        <f t="shared" si="0"/>
        <v>0</v>
      </c>
      <c r="I14" s="7">
        <f t="shared" si="0"/>
        <v>0</v>
      </c>
      <c r="J14" s="7">
        <f t="shared" si="0"/>
        <v>0</v>
      </c>
      <c r="K14" s="7">
        <f t="shared" si="0"/>
        <v>0</v>
      </c>
      <c r="L14" s="7">
        <f t="shared" si="0"/>
        <v>0</v>
      </c>
      <c r="M14" s="7">
        <f t="shared" si="0"/>
        <v>0</v>
      </c>
      <c r="N14" s="7">
        <f t="shared" si="0"/>
        <v>1</v>
      </c>
      <c r="P14" s="1" t="s">
        <v>67</v>
      </c>
      <c r="Q14" s="1">
        <v>24</v>
      </c>
      <c r="R14" s="1">
        <v>611844978.66666651</v>
      </c>
      <c r="S14" s="1">
        <v>25493540.777777772</v>
      </c>
      <c r="T14" s="1"/>
      <c r="U14" s="1"/>
      <c r="V14"/>
      <c r="W14"/>
      <c r="X14"/>
    </row>
    <row r="15" spans="1:24" ht="15.75" thickBot="1" x14ac:dyDescent="0.3">
      <c r="A15" s="7">
        <v>2</v>
      </c>
      <c r="B15" s="23" t="s">
        <v>47</v>
      </c>
      <c r="C15" s="24">
        <v>42227</v>
      </c>
      <c r="D15" s="7">
        <f t="shared" si="1"/>
        <v>0</v>
      </c>
      <c r="E15" s="7">
        <f t="shared" si="2"/>
        <v>0</v>
      </c>
      <c r="F15" s="7">
        <f t="shared" si="0"/>
        <v>0</v>
      </c>
      <c r="G15" s="7">
        <f t="shared" si="0"/>
        <v>0</v>
      </c>
      <c r="H15" s="7">
        <f t="shared" si="0"/>
        <v>0</v>
      </c>
      <c r="I15" s="7">
        <f t="shared" si="0"/>
        <v>0</v>
      </c>
      <c r="J15" s="7">
        <f t="shared" si="0"/>
        <v>0</v>
      </c>
      <c r="K15" s="7">
        <f t="shared" si="0"/>
        <v>0</v>
      </c>
      <c r="L15" s="7">
        <f t="shared" si="0"/>
        <v>0</v>
      </c>
      <c r="M15" s="7">
        <f t="shared" si="0"/>
        <v>0</v>
      </c>
      <c r="N15" s="7">
        <f t="shared" si="0"/>
        <v>0</v>
      </c>
      <c r="P15" s="2" t="s">
        <v>68</v>
      </c>
      <c r="Q15" s="2">
        <v>35</v>
      </c>
      <c r="R15" s="2">
        <v>1074852500.75</v>
      </c>
      <c r="S15" s="2"/>
      <c r="T15" s="2"/>
      <c r="U15" s="2"/>
      <c r="V15"/>
      <c r="W15"/>
      <c r="X15"/>
    </row>
    <row r="16" spans="1:24" ht="15.75" thickBot="1" x14ac:dyDescent="0.3">
      <c r="A16" s="7">
        <v>2</v>
      </c>
      <c r="B16" s="23" t="s">
        <v>48</v>
      </c>
      <c r="C16" s="24">
        <v>45422</v>
      </c>
      <c r="D16" s="7">
        <f t="shared" si="1"/>
        <v>1</v>
      </c>
      <c r="E16" s="7">
        <f t="shared" si="2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P16"/>
      <c r="Q16"/>
      <c r="R16"/>
      <c r="S16"/>
      <c r="T16"/>
      <c r="U16"/>
      <c r="V16"/>
      <c r="W16"/>
      <c r="X16"/>
    </row>
    <row r="17" spans="1:28" x14ac:dyDescent="0.25">
      <c r="A17" s="7">
        <v>2</v>
      </c>
      <c r="B17" s="23" t="s">
        <v>49</v>
      </c>
      <c r="C17" s="24">
        <v>54075</v>
      </c>
      <c r="D17" s="7">
        <f t="shared" si="1"/>
        <v>0</v>
      </c>
      <c r="E17" s="7">
        <f t="shared" si="2"/>
        <v>1</v>
      </c>
      <c r="F17" s="7">
        <f t="shared" si="0"/>
        <v>0</v>
      </c>
      <c r="G17" s="7">
        <f t="shared" si="0"/>
        <v>0</v>
      </c>
      <c r="H17" s="7">
        <f t="shared" si="0"/>
        <v>0</v>
      </c>
      <c r="I17" s="7">
        <f t="shared" si="0"/>
        <v>0</v>
      </c>
      <c r="J17" s="7">
        <f t="shared" si="0"/>
        <v>0</v>
      </c>
      <c r="K17" s="7">
        <f t="shared" si="0"/>
        <v>0</v>
      </c>
      <c r="L17" s="7">
        <f t="shared" si="0"/>
        <v>0</v>
      </c>
      <c r="M17" s="7">
        <f t="shared" si="0"/>
        <v>0</v>
      </c>
      <c r="N17" s="7">
        <f t="shared" si="0"/>
        <v>0</v>
      </c>
      <c r="P17" s="3"/>
      <c r="Q17" s="3" t="s">
        <v>74</v>
      </c>
      <c r="R17" s="3" t="s">
        <v>0</v>
      </c>
      <c r="S17" s="3" t="s">
        <v>75</v>
      </c>
      <c r="T17" s="3" t="s">
        <v>76</v>
      </c>
      <c r="U17" s="3" t="s">
        <v>77</v>
      </c>
      <c r="V17" s="3" t="s">
        <v>78</v>
      </c>
      <c r="W17" s="3" t="s">
        <v>79</v>
      </c>
      <c r="X17" s="3" t="s">
        <v>80</v>
      </c>
    </row>
    <row r="18" spans="1:28" x14ac:dyDescent="0.25">
      <c r="A18" s="7">
        <v>2</v>
      </c>
      <c r="B18" s="23" t="s">
        <v>50</v>
      </c>
      <c r="C18" s="24">
        <v>50926</v>
      </c>
      <c r="D18" s="7">
        <f t="shared" si="1"/>
        <v>0</v>
      </c>
      <c r="E18" s="7">
        <f t="shared" si="2"/>
        <v>0</v>
      </c>
      <c r="F18" s="7">
        <f t="shared" si="0"/>
        <v>1</v>
      </c>
      <c r="G18" s="7">
        <f t="shared" si="0"/>
        <v>0</v>
      </c>
      <c r="H18" s="7">
        <f t="shared" si="0"/>
        <v>0</v>
      </c>
      <c r="I18" s="7">
        <f t="shared" si="0"/>
        <v>0</v>
      </c>
      <c r="J18" s="7">
        <f t="shared" si="0"/>
        <v>0</v>
      </c>
      <c r="K18" s="7">
        <f t="shared" si="0"/>
        <v>0</v>
      </c>
      <c r="L18" s="7">
        <f t="shared" si="0"/>
        <v>0</v>
      </c>
      <c r="M18" s="7">
        <f t="shared" si="0"/>
        <v>0</v>
      </c>
      <c r="N18" s="7">
        <f t="shared" si="0"/>
        <v>0</v>
      </c>
      <c r="P18" s="1" t="s">
        <v>40</v>
      </c>
      <c r="Q18" s="1">
        <v>43390.333333333299</v>
      </c>
      <c r="R18" s="1">
        <v>2915.1066748793123</v>
      </c>
      <c r="S18" s="1">
        <v>14.884646832051082</v>
      </c>
      <c r="T18" s="1">
        <v>1.2842550008197392E-13</v>
      </c>
      <c r="U18" s="1">
        <v>37373.848860057653</v>
      </c>
      <c r="V18" s="1">
        <v>49406.817806608989</v>
      </c>
      <c r="W18" s="1">
        <v>37373.848860057653</v>
      </c>
      <c r="X18" s="1">
        <v>49406.817806608989</v>
      </c>
    </row>
    <row r="19" spans="1:28" x14ac:dyDescent="0.25">
      <c r="A19" s="7">
        <v>2</v>
      </c>
      <c r="B19" s="23" t="s">
        <v>51</v>
      </c>
      <c r="C19" s="24">
        <v>53572</v>
      </c>
      <c r="D19" s="7">
        <f t="shared" si="1"/>
        <v>0</v>
      </c>
      <c r="E19" s="7">
        <f t="shared" si="2"/>
        <v>0</v>
      </c>
      <c r="F19" s="7">
        <f t="shared" si="2"/>
        <v>0</v>
      </c>
      <c r="G19" s="7">
        <f t="shared" si="2"/>
        <v>1</v>
      </c>
      <c r="H19" s="7">
        <f t="shared" si="2"/>
        <v>0</v>
      </c>
      <c r="I19" s="7">
        <f t="shared" si="2"/>
        <v>0</v>
      </c>
      <c r="J19" s="7">
        <f t="shared" si="2"/>
        <v>0</v>
      </c>
      <c r="K19" s="7">
        <f t="shared" si="2"/>
        <v>0</v>
      </c>
      <c r="L19" s="7">
        <f t="shared" si="2"/>
        <v>0</v>
      </c>
      <c r="M19" s="7">
        <f t="shared" si="2"/>
        <v>0</v>
      </c>
      <c r="N19" s="7">
        <f t="shared" si="2"/>
        <v>0</v>
      </c>
      <c r="P19" s="1" t="s">
        <v>48</v>
      </c>
      <c r="Q19" s="1">
        <v>3406.3333333333521</v>
      </c>
      <c r="R19" s="1">
        <v>4122.5833953786623</v>
      </c>
      <c r="S19" s="1">
        <v>0.8262618379416623</v>
      </c>
      <c r="T19" s="1">
        <v>0.41679447870167652</v>
      </c>
      <c r="U19" s="1">
        <v>-5102.2606065802502</v>
      </c>
      <c r="V19" s="1">
        <v>11914.927273246954</v>
      </c>
      <c r="W19" s="1">
        <v>-5102.2606065802502</v>
      </c>
      <c r="X19" s="1">
        <v>11914.927273246954</v>
      </c>
    </row>
    <row r="20" spans="1:28" x14ac:dyDescent="0.25">
      <c r="A20" s="7">
        <v>2</v>
      </c>
      <c r="B20" s="23" t="s">
        <v>52</v>
      </c>
      <c r="C20" s="24">
        <v>54920</v>
      </c>
      <c r="D20" s="7">
        <f t="shared" si="1"/>
        <v>0</v>
      </c>
      <c r="E20" s="7">
        <f t="shared" ref="E20:N35" si="3">IF($B20=E$2, 1, 0)</f>
        <v>0</v>
      </c>
      <c r="F20" s="7">
        <f t="shared" si="3"/>
        <v>0</v>
      </c>
      <c r="G20" s="7">
        <f t="shared" si="3"/>
        <v>0</v>
      </c>
      <c r="H20" s="7">
        <f t="shared" si="3"/>
        <v>1</v>
      </c>
      <c r="I20" s="7">
        <f t="shared" si="3"/>
        <v>0</v>
      </c>
      <c r="J20" s="7">
        <f t="shared" si="3"/>
        <v>0</v>
      </c>
      <c r="K20" s="7">
        <f t="shared" si="3"/>
        <v>0</v>
      </c>
      <c r="L20" s="7">
        <f t="shared" si="3"/>
        <v>0</v>
      </c>
      <c r="M20" s="7">
        <f t="shared" si="3"/>
        <v>0</v>
      </c>
      <c r="N20" s="7">
        <f t="shared" si="3"/>
        <v>0</v>
      </c>
      <c r="P20" s="1" t="s">
        <v>49</v>
      </c>
      <c r="Q20" s="1">
        <v>10802.666666666682</v>
      </c>
      <c r="R20" s="1">
        <v>4122.5833953786614</v>
      </c>
      <c r="S20" s="1">
        <v>2.6203634058140022</v>
      </c>
      <c r="T20" s="1">
        <v>1.4996875157286699E-2</v>
      </c>
      <c r="U20" s="1">
        <v>2294.072726753082</v>
      </c>
      <c r="V20" s="1">
        <v>19311.260606580283</v>
      </c>
      <c r="W20" s="1">
        <v>2294.072726753082</v>
      </c>
      <c r="X20" s="1">
        <v>19311.260606580283</v>
      </c>
    </row>
    <row r="21" spans="1:28" x14ac:dyDescent="0.25">
      <c r="A21" s="7">
        <v>2</v>
      </c>
      <c r="B21" s="23" t="s">
        <v>53</v>
      </c>
      <c r="C21" s="24">
        <v>54449</v>
      </c>
      <c r="D21" s="7">
        <f t="shared" si="1"/>
        <v>0</v>
      </c>
      <c r="E21" s="7">
        <f t="shared" si="3"/>
        <v>0</v>
      </c>
      <c r="F21" s="7">
        <f t="shared" si="3"/>
        <v>0</v>
      </c>
      <c r="G21" s="7">
        <f t="shared" si="3"/>
        <v>0</v>
      </c>
      <c r="H21" s="7">
        <f t="shared" si="3"/>
        <v>0</v>
      </c>
      <c r="I21" s="7">
        <f t="shared" si="3"/>
        <v>1</v>
      </c>
      <c r="J21" s="7">
        <f t="shared" si="3"/>
        <v>0</v>
      </c>
      <c r="K21" s="7">
        <f t="shared" si="3"/>
        <v>0</v>
      </c>
      <c r="L21" s="7">
        <f t="shared" si="3"/>
        <v>0</v>
      </c>
      <c r="M21" s="7">
        <f t="shared" si="3"/>
        <v>0</v>
      </c>
      <c r="N21" s="7">
        <f t="shared" si="3"/>
        <v>0</v>
      </c>
      <c r="P21" s="1" t="s">
        <v>50</v>
      </c>
      <c r="Q21" s="1">
        <v>7134.0000000000173</v>
      </c>
      <c r="R21" s="1">
        <v>4122.5833953786605</v>
      </c>
      <c r="S21" s="1">
        <v>1.7304683291542626</v>
      </c>
      <c r="T21" s="1">
        <v>9.6386918969464816E-2</v>
      </c>
      <c r="U21" s="1">
        <v>-1374.5939399135814</v>
      </c>
      <c r="V21" s="1">
        <v>15642.593939913615</v>
      </c>
      <c r="W21" s="1">
        <v>-1374.5939399135814</v>
      </c>
      <c r="X21" s="1">
        <v>15642.593939913615</v>
      </c>
    </row>
    <row r="22" spans="1:28" x14ac:dyDescent="0.25">
      <c r="A22" s="7">
        <v>2</v>
      </c>
      <c r="B22" s="23" t="s">
        <v>54</v>
      </c>
      <c r="C22" s="24">
        <v>56079</v>
      </c>
      <c r="D22" s="7">
        <f t="shared" si="1"/>
        <v>0</v>
      </c>
      <c r="E22" s="7">
        <f t="shared" si="3"/>
        <v>0</v>
      </c>
      <c r="F22" s="7">
        <f t="shared" si="3"/>
        <v>0</v>
      </c>
      <c r="G22" s="7">
        <f t="shared" si="3"/>
        <v>0</v>
      </c>
      <c r="H22" s="7">
        <f t="shared" si="3"/>
        <v>0</v>
      </c>
      <c r="I22" s="7">
        <f t="shared" si="3"/>
        <v>0</v>
      </c>
      <c r="J22" s="7">
        <f t="shared" si="3"/>
        <v>1</v>
      </c>
      <c r="K22" s="7">
        <f t="shared" si="3"/>
        <v>0</v>
      </c>
      <c r="L22" s="7">
        <f t="shared" si="3"/>
        <v>0</v>
      </c>
      <c r="M22" s="7">
        <f t="shared" si="3"/>
        <v>0</v>
      </c>
      <c r="N22" s="7">
        <f t="shared" si="3"/>
        <v>0</v>
      </c>
      <c r="P22" s="1" t="s">
        <v>51</v>
      </c>
      <c r="Q22" s="1">
        <v>10693.000000000022</v>
      </c>
      <c r="R22" s="1">
        <v>4122.5833953786623</v>
      </c>
      <c r="S22" s="1">
        <v>2.5937619629445634</v>
      </c>
      <c r="T22" s="1">
        <v>1.5927338089527739E-2</v>
      </c>
      <c r="U22" s="1">
        <v>2184.4060600864195</v>
      </c>
      <c r="V22" s="1">
        <v>19201.593939913626</v>
      </c>
      <c r="W22" s="1">
        <v>2184.4060600864195</v>
      </c>
      <c r="X22" s="1">
        <v>19201.593939913626</v>
      </c>
    </row>
    <row r="23" spans="1:28" x14ac:dyDescent="0.25">
      <c r="A23" s="7">
        <v>2</v>
      </c>
      <c r="B23" s="23" t="s">
        <v>55</v>
      </c>
      <c r="C23" s="24">
        <v>52177</v>
      </c>
      <c r="D23" s="7">
        <f t="shared" si="1"/>
        <v>0</v>
      </c>
      <c r="E23" s="7">
        <f t="shared" si="3"/>
        <v>0</v>
      </c>
      <c r="F23" s="7">
        <f t="shared" si="3"/>
        <v>0</v>
      </c>
      <c r="G23" s="7">
        <f t="shared" si="3"/>
        <v>0</v>
      </c>
      <c r="H23" s="7">
        <f t="shared" si="3"/>
        <v>0</v>
      </c>
      <c r="I23" s="7">
        <f t="shared" si="3"/>
        <v>0</v>
      </c>
      <c r="J23" s="7">
        <f t="shared" si="3"/>
        <v>0</v>
      </c>
      <c r="K23" s="7">
        <f t="shared" si="3"/>
        <v>1</v>
      </c>
      <c r="L23" s="7">
        <f t="shared" si="3"/>
        <v>0</v>
      </c>
      <c r="M23" s="7">
        <f t="shared" si="3"/>
        <v>0</v>
      </c>
      <c r="N23" s="7">
        <f t="shared" si="3"/>
        <v>0</v>
      </c>
      <c r="P23" s="1" t="s">
        <v>52</v>
      </c>
      <c r="Q23" s="1">
        <v>11866.000000000015</v>
      </c>
      <c r="R23" s="1">
        <v>4122.5833953786605</v>
      </c>
      <c r="S23" s="1">
        <v>2.8782922895632823</v>
      </c>
      <c r="T23" s="1">
        <v>8.2710980697107347E-3</v>
      </c>
      <c r="U23" s="1">
        <v>3357.4060600864159</v>
      </c>
      <c r="V23" s="1">
        <v>20374.593939913611</v>
      </c>
      <c r="W23" s="1">
        <v>3357.4060600864159</v>
      </c>
      <c r="X23" s="1">
        <v>20374.593939913611</v>
      </c>
    </row>
    <row r="24" spans="1:28" x14ac:dyDescent="0.25">
      <c r="A24" s="7">
        <v>2</v>
      </c>
      <c r="B24" s="23" t="s">
        <v>56</v>
      </c>
      <c r="C24" s="24">
        <v>50087</v>
      </c>
      <c r="D24" s="7">
        <f t="shared" si="1"/>
        <v>0</v>
      </c>
      <c r="E24" s="7">
        <f t="shared" si="3"/>
        <v>0</v>
      </c>
      <c r="F24" s="7">
        <f t="shared" si="3"/>
        <v>0</v>
      </c>
      <c r="G24" s="7">
        <f t="shared" si="3"/>
        <v>0</v>
      </c>
      <c r="H24" s="7">
        <f t="shared" si="3"/>
        <v>0</v>
      </c>
      <c r="I24" s="7">
        <f t="shared" si="3"/>
        <v>0</v>
      </c>
      <c r="J24" s="7">
        <f t="shared" si="3"/>
        <v>0</v>
      </c>
      <c r="K24" s="7">
        <f t="shared" si="3"/>
        <v>0</v>
      </c>
      <c r="L24" s="7">
        <f t="shared" si="3"/>
        <v>1</v>
      </c>
      <c r="M24" s="7">
        <f t="shared" si="3"/>
        <v>0</v>
      </c>
      <c r="N24" s="7">
        <f t="shared" si="3"/>
        <v>0</v>
      </c>
      <c r="P24" s="1" t="s">
        <v>53</v>
      </c>
      <c r="Q24" s="1">
        <v>8610.6666666666915</v>
      </c>
      <c r="R24" s="1">
        <v>4122.5833953786632</v>
      </c>
      <c r="S24" s="1">
        <v>2.0886579702230121</v>
      </c>
      <c r="T24" s="1">
        <v>4.7520285071484161E-2</v>
      </c>
      <c r="U24" s="1">
        <v>102.07272675308741</v>
      </c>
      <c r="V24" s="1">
        <v>17119.260606580297</v>
      </c>
      <c r="W24" s="1">
        <v>102.07272675308741</v>
      </c>
      <c r="X24" s="1">
        <v>17119.260606580297</v>
      </c>
    </row>
    <row r="25" spans="1:28" x14ac:dyDescent="0.25">
      <c r="A25" s="7">
        <v>2</v>
      </c>
      <c r="B25" s="23" t="s">
        <v>57</v>
      </c>
      <c r="C25" s="24">
        <v>48513</v>
      </c>
      <c r="D25" s="7">
        <f t="shared" si="1"/>
        <v>0</v>
      </c>
      <c r="E25" s="7">
        <f t="shared" si="3"/>
        <v>0</v>
      </c>
      <c r="F25" s="7">
        <f t="shared" si="3"/>
        <v>0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 t="shared" si="3"/>
        <v>0</v>
      </c>
      <c r="K25" s="7">
        <f t="shared" si="3"/>
        <v>0</v>
      </c>
      <c r="L25" s="7">
        <f t="shared" si="3"/>
        <v>0</v>
      </c>
      <c r="M25" s="7">
        <f t="shared" si="3"/>
        <v>1</v>
      </c>
      <c r="N25" s="7">
        <f t="shared" si="3"/>
        <v>0</v>
      </c>
      <c r="P25" s="1" t="s">
        <v>54</v>
      </c>
      <c r="Q25" s="1">
        <v>10155.000000000011</v>
      </c>
      <c r="R25" s="1">
        <v>4122.5833953786596</v>
      </c>
      <c r="S25" s="1">
        <v>2.46326126753035</v>
      </c>
      <c r="T25" s="1">
        <v>2.1323933026390192E-2</v>
      </c>
      <c r="U25" s="1">
        <v>1646.4060600864141</v>
      </c>
      <c r="V25" s="1">
        <v>18663.593939913608</v>
      </c>
      <c r="W25" s="1">
        <v>1646.4060600864141</v>
      </c>
      <c r="X25" s="1">
        <v>18663.593939913608</v>
      </c>
    </row>
    <row r="26" spans="1:28" x14ac:dyDescent="0.25">
      <c r="A26" s="7">
        <v>2</v>
      </c>
      <c r="B26" s="23" t="s">
        <v>58</v>
      </c>
      <c r="C26" s="24">
        <v>49278</v>
      </c>
      <c r="D26" s="7">
        <f t="shared" si="1"/>
        <v>0</v>
      </c>
      <c r="E26" s="7">
        <f t="shared" si="3"/>
        <v>0</v>
      </c>
      <c r="F26" s="7">
        <f t="shared" si="3"/>
        <v>0</v>
      </c>
      <c r="G26" s="7">
        <f t="shared" si="3"/>
        <v>0</v>
      </c>
      <c r="H26" s="7">
        <f t="shared" si="3"/>
        <v>0</v>
      </c>
      <c r="I26" s="7">
        <f t="shared" si="3"/>
        <v>0</v>
      </c>
      <c r="J26" s="7">
        <f t="shared" si="3"/>
        <v>0</v>
      </c>
      <c r="K26" s="7">
        <f t="shared" si="3"/>
        <v>0</v>
      </c>
      <c r="L26" s="7">
        <f t="shared" si="3"/>
        <v>0</v>
      </c>
      <c r="M26" s="7">
        <f t="shared" si="3"/>
        <v>0</v>
      </c>
      <c r="N26" s="7">
        <f t="shared" si="3"/>
        <v>1</v>
      </c>
      <c r="P26" s="1" t="s">
        <v>55</v>
      </c>
      <c r="Q26" s="1">
        <v>7092.6666666666861</v>
      </c>
      <c r="R26" s="1">
        <v>4122.5833953786605</v>
      </c>
      <c r="S26" s="1">
        <v>1.7204422534223163</v>
      </c>
      <c r="T26" s="1">
        <v>9.8222325289961068E-2</v>
      </c>
      <c r="U26" s="1">
        <v>-1415.9272732469126</v>
      </c>
      <c r="V26" s="1">
        <v>15601.260606580285</v>
      </c>
      <c r="W26" s="1">
        <v>-1415.9272732469126</v>
      </c>
      <c r="X26" s="1">
        <v>15601.260606580285</v>
      </c>
    </row>
    <row r="27" spans="1:28" x14ac:dyDescent="0.25">
      <c r="A27" s="7">
        <v>3</v>
      </c>
      <c r="B27" s="23" t="s">
        <v>47</v>
      </c>
      <c r="C27" s="24">
        <v>48134</v>
      </c>
      <c r="D27" s="7">
        <f t="shared" si="1"/>
        <v>0</v>
      </c>
      <c r="E27" s="7">
        <f t="shared" si="3"/>
        <v>0</v>
      </c>
      <c r="F27" s="7">
        <f t="shared" si="3"/>
        <v>0</v>
      </c>
      <c r="G27" s="7">
        <f t="shared" si="3"/>
        <v>0</v>
      </c>
      <c r="H27" s="7">
        <f t="shared" si="3"/>
        <v>0</v>
      </c>
      <c r="I27" s="7">
        <f t="shared" si="3"/>
        <v>0</v>
      </c>
      <c r="J27" s="7">
        <f t="shared" si="3"/>
        <v>0</v>
      </c>
      <c r="K27" s="7">
        <f t="shared" si="3"/>
        <v>0</v>
      </c>
      <c r="L27" s="7">
        <f t="shared" si="3"/>
        <v>0</v>
      </c>
      <c r="M27" s="7">
        <f t="shared" si="3"/>
        <v>0</v>
      </c>
      <c r="N27" s="7">
        <f t="shared" si="3"/>
        <v>0</v>
      </c>
      <c r="P27" s="1" t="s">
        <v>56</v>
      </c>
      <c r="Q27" s="1">
        <v>6689.6666666666861</v>
      </c>
      <c r="R27" s="1">
        <v>4122.5833953786614</v>
      </c>
      <c r="S27" s="1">
        <v>1.6226880150358334</v>
      </c>
      <c r="T27" s="1">
        <v>0.11772034749612315</v>
      </c>
      <c r="U27" s="1">
        <v>-1818.9272732469144</v>
      </c>
      <c r="V27" s="1">
        <v>15198.260606580287</v>
      </c>
      <c r="W27" s="1">
        <v>-1818.9272732469144</v>
      </c>
      <c r="X27" s="1">
        <v>15198.260606580287</v>
      </c>
    </row>
    <row r="28" spans="1:28" x14ac:dyDescent="0.25">
      <c r="A28" s="7">
        <v>3</v>
      </c>
      <c r="B28" s="23" t="s">
        <v>48</v>
      </c>
      <c r="C28" s="24">
        <v>54887</v>
      </c>
      <c r="D28" s="7">
        <f t="shared" si="1"/>
        <v>1</v>
      </c>
      <c r="E28" s="7">
        <f t="shared" si="3"/>
        <v>0</v>
      </c>
      <c r="F28" s="7">
        <f t="shared" si="3"/>
        <v>0</v>
      </c>
      <c r="G28" s="7">
        <f t="shared" si="3"/>
        <v>0</v>
      </c>
      <c r="H28" s="7">
        <f t="shared" si="3"/>
        <v>0</v>
      </c>
      <c r="I28" s="7">
        <f t="shared" si="3"/>
        <v>0</v>
      </c>
      <c r="J28" s="7">
        <f t="shared" si="3"/>
        <v>0</v>
      </c>
      <c r="K28" s="7">
        <f t="shared" si="3"/>
        <v>0</v>
      </c>
      <c r="L28" s="7">
        <f t="shared" si="3"/>
        <v>0</v>
      </c>
      <c r="M28" s="7">
        <f t="shared" si="3"/>
        <v>0</v>
      </c>
      <c r="N28" s="7">
        <f t="shared" si="3"/>
        <v>0</v>
      </c>
      <c r="P28" s="1" t="s">
        <v>57</v>
      </c>
      <c r="Q28" s="1">
        <v>3098.6666666666843</v>
      </c>
      <c r="R28" s="1">
        <v>4122.5833953786623</v>
      </c>
      <c r="S28" s="1">
        <v>0.75163225809821843</v>
      </c>
      <c r="T28" s="1">
        <v>0.45958016051002459</v>
      </c>
      <c r="U28" s="1">
        <v>-5409.927273246918</v>
      </c>
      <c r="V28" s="1">
        <v>11607.260606580287</v>
      </c>
      <c r="W28" s="1">
        <v>-5409.927273246918</v>
      </c>
      <c r="X28" s="1">
        <v>11607.260606580287</v>
      </c>
    </row>
    <row r="29" spans="1:28" ht="15.75" thickBot="1" x14ac:dyDescent="0.3">
      <c r="A29" s="7">
        <v>3</v>
      </c>
      <c r="B29" s="23" t="s">
        <v>49</v>
      </c>
      <c r="C29" s="24">
        <v>61064</v>
      </c>
      <c r="D29" s="7">
        <f t="shared" si="1"/>
        <v>0</v>
      </c>
      <c r="E29" s="7">
        <f t="shared" si="3"/>
        <v>1</v>
      </c>
      <c r="F29" s="7">
        <f t="shared" si="3"/>
        <v>0</v>
      </c>
      <c r="G29" s="7">
        <f t="shared" si="3"/>
        <v>0</v>
      </c>
      <c r="H29" s="7">
        <f t="shared" si="3"/>
        <v>0</v>
      </c>
      <c r="I29" s="7">
        <f t="shared" si="3"/>
        <v>0</v>
      </c>
      <c r="J29" s="7">
        <f t="shared" si="3"/>
        <v>0</v>
      </c>
      <c r="K29" s="7">
        <f t="shared" si="3"/>
        <v>0</v>
      </c>
      <c r="L29" s="7">
        <f t="shared" si="3"/>
        <v>0</v>
      </c>
      <c r="M29" s="7">
        <f t="shared" si="3"/>
        <v>0</v>
      </c>
      <c r="N29" s="7">
        <f t="shared" si="3"/>
        <v>0</v>
      </c>
      <c r="P29" s="2" t="s">
        <v>58</v>
      </c>
      <c r="Q29" s="2">
        <v>3416.3333333333503</v>
      </c>
      <c r="R29" s="2">
        <v>4122.5833953786605</v>
      </c>
      <c r="S29" s="2">
        <v>0.82868750142519776</v>
      </c>
      <c r="T29" s="2">
        <v>0.41544695258307096</v>
      </c>
      <c r="U29" s="2">
        <v>-5092.2606065802483</v>
      </c>
      <c r="V29" s="2">
        <v>11924.927273246949</v>
      </c>
      <c r="W29" s="2">
        <v>-5092.2606065802483</v>
      </c>
      <c r="X29" s="2">
        <v>11924.927273246949</v>
      </c>
    </row>
    <row r="30" spans="1:28" x14ac:dyDescent="0.25">
      <c r="A30" s="7">
        <v>3</v>
      </c>
      <c r="B30" s="23" t="s">
        <v>50</v>
      </c>
      <c r="C30" s="24">
        <v>53350</v>
      </c>
      <c r="D30" s="7">
        <f t="shared" si="1"/>
        <v>0</v>
      </c>
      <c r="E30" s="7">
        <f t="shared" si="3"/>
        <v>0</v>
      </c>
      <c r="F30" s="7">
        <f t="shared" si="3"/>
        <v>1</v>
      </c>
      <c r="G30" s="7">
        <f t="shared" si="3"/>
        <v>0</v>
      </c>
      <c r="H30" s="7">
        <f t="shared" si="3"/>
        <v>0</v>
      </c>
      <c r="I30" s="7">
        <f t="shared" si="3"/>
        <v>0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0</v>
      </c>
      <c r="N30" s="7">
        <f t="shared" si="3"/>
        <v>0</v>
      </c>
      <c r="P30"/>
      <c r="Q30"/>
      <c r="R30"/>
      <c r="S30"/>
      <c r="T30"/>
      <c r="U30"/>
      <c r="V30"/>
      <c r="W30"/>
      <c r="X30"/>
    </row>
    <row r="31" spans="1:28" x14ac:dyDescent="0.25">
      <c r="A31" s="7">
        <v>3</v>
      </c>
      <c r="B31" s="23" t="s">
        <v>51</v>
      </c>
      <c r="C31" s="24">
        <v>59467</v>
      </c>
      <c r="D31" s="7">
        <f t="shared" si="1"/>
        <v>0</v>
      </c>
      <c r="E31" s="7">
        <f t="shared" si="3"/>
        <v>0</v>
      </c>
      <c r="F31" s="7">
        <f t="shared" si="3"/>
        <v>0</v>
      </c>
      <c r="G31" s="7">
        <f t="shared" si="3"/>
        <v>1</v>
      </c>
      <c r="H31" s="7">
        <f t="shared" si="3"/>
        <v>0</v>
      </c>
      <c r="I31" s="7">
        <f t="shared" si="3"/>
        <v>0</v>
      </c>
      <c r="J31" s="7">
        <f t="shared" si="3"/>
        <v>0</v>
      </c>
      <c r="K31" s="7">
        <f t="shared" si="3"/>
        <v>0</v>
      </c>
      <c r="L31" s="7">
        <f t="shared" si="3"/>
        <v>0</v>
      </c>
      <c r="M31" s="7">
        <f t="shared" si="3"/>
        <v>0</v>
      </c>
      <c r="N31" s="7">
        <f t="shared" si="3"/>
        <v>0</v>
      </c>
      <c r="P31" s="26"/>
      <c r="Q31" s="27"/>
      <c r="R31" s="27"/>
      <c r="S31" s="27"/>
      <c r="T31" s="27"/>
      <c r="U31" s="27"/>
      <c r="V31" s="27"/>
      <c r="W31" s="27"/>
      <c r="X31" s="27"/>
      <c r="Y31" s="28"/>
      <c r="Z31" s="28"/>
      <c r="AA31" s="28"/>
      <c r="AB31" s="28"/>
    </row>
    <row r="32" spans="1:28" x14ac:dyDescent="0.25">
      <c r="A32" s="7">
        <v>3</v>
      </c>
      <c r="B32" s="23" t="s">
        <v>52</v>
      </c>
      <c r="C32" s="24">
        <v>59370</v>
      </c>
      <c r="D32" s="7">
        <f t="shared" si="1"/>
        <v>0</v>
      </c>
      <c r="E32" s="7">
        <f t="shared" si="3"/>
        <v>0</v>
      </c>
      <c r="F32" s="7">
        <f t="shared" si="3"/>
        <v>0</v>
      </c>
      <c r="G32" s="7">
        <f t="shared" si="3"/>
        <v>0</v>
      </c>
      <c r="H32" s="7">
        <f t="shared" si="3"/>
        <v>1</v>
      </c>
      <c r="I32" s="7">
        <f t="shared" si="3"/>
        <v>0</v>
      </c>
      <c r="J32" s="7">
        <f t="shared" si="3"/>
        <v>0</v>
      </c>
      <c r="K32" s="7">
        <f t="shared" si="3"/>
        <v>0</v>
      </c>
      <c r="L32" s="7">
        <f t="shared" si="3"/>
        <v>0</v>
      </c>
      <c r="M32" s="7">
        <f t="shared" si="3"/>
        <v>0</v>
      </c>
      <c r="N32" s="7">
        <f t="shared" si="3"/>
        <v>0</v>
      </c>
      <c r="P32" s="31" t="s">
        <v>81</v>
      </c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8" x14ac:dyDescent="0.25">
      <c r="A33" s="7">
        <v>3</v>
      </c>
      <c r="B33" s="23" t="s">
        <v>53</v>
      </c>
      <c r="C33" s="24">
        <v>55088</v>
      </c>
      <c r="D33" s="7">
        <f t="shared" si="1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1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 t="shared" si="3"/>
        <v>0</v>
      </c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5">
      <c r="A34" s="7">
        <v>3</v>
      </c>
      <c r="B34" s="23" t="s">
        <v>54</v>
      </c>
      <c r="C34" s="24">
        <v>59349</v>
      </c>
      <c r="D34" s="7">
        <f t="shared" si="1"/>
        <v>0</v>
      </c>
      <c r="E34" s="7">
        <f t="shared" si="3"/>
        <v>0</v>
      </c>
      <c r="F34" s="7">
        <f t="shared" si="3"/>
        <v>0</v>
      </c>
      <c r="G34" s="7">
        <f t="shared" si="3"/>
        <v>0</v>
      </c>
      <c r="H34" s="7">
        <f t="shared" si="3"/>
        <v>0</v>
      </c>
      <c r="I34" s="7">
        <f t="shared" si="3"/>
        <v>0</v>
      </c>
      <c r="J34" s="7">
        <f t="shared" si="3"/>
        <v>1</v>
      </c>
      <c r="K34" s="7">
        <f t="shared" si="3"/>
        <v>0</v>
      </c>
      <c r="L34" s="7">
        <f t="shared" si="3"/>
        <v>0</v>
      </c>
      <c r="M34" s="7">
        <f t="shared" si="3"/>
        <v>0</v>
      </c>
      <c r="N34" s="7">
        <f t="shared" si="3"/>
        <v>0</v>
      </c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5">
      <c r="A35" s="7">
        <v>3</v>
      </c>
      <c r="B35" s="23" t="s">
        <v>55</v>
      </c>
      <c r="C35" s="24">
        <v>54472</v>
      </c>
      <c r="D35" s="7">
        <f t="shared" si="1"/>
        <v>0</v>
      </c>
      <c r="E35" s="7">
        <f t="shared" si="3"/>
        <v>0</v>
      </c>
      <c r="F35" s="7">
        <f t="shared" si="3"/>
        <v>0</v>
      </c>
      <c r="G35" s="7">
        <f t="shared" si="3"/>
        <v>0</v>
      </c>
      <c r="H35" s="7">
        <f t="shared" si="3"/>
        <v>0</v>
      </c>
      <c r="I35" s="7">
        <f t="shared" si="3"/>
        <v>0</v>
      </c>
      <c r="J35" s="7">
        <f t="shared" si="3"/>
        <v>0</v>
      </c>
      <c r="K35" s="7">
        <f t="shared" si="3"/>
        <v>1</v>
      </c>
      <c r="L35" s="7">
        <f t="shared" si="3"/>
        <v>0</v>
      </c>
      <c r="M35" s="7">
        <f t="shared" si="3"/>
        <v>0</v>
      </c>
      <c r="N35" s="7">
        <f t="shared" si="3"/>
        <v>0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5">
      <c r="A36" s="7">
        <v>3</v>
      </c>
      <c r="B36" s="23" t="s">
        <v>56</v>
      </c>
      <c r="C36" s="24">
        <v>53164</v>
      </c>
      <c r="D36" s="7">
        <f t="shared" si="1"/>
        <v>0</v>
      </c>
      <c r="E36" s="7">
        <f t="shared" ref="E36:N38" si="4">IF($B36=E$2, 1, 0)</f>
        <v>0</v>
      </c>
      <c r="F36" s="7">
        <f t="shared" si="4"/>
        <v>0</v>
      </c>
      <c r="G36" s="7">
        <f t="shared" si="4"/>
        <v>0</v>
      </c>
      <c r="H36" s="7">
        <f t="shared" si="4"/>
        <v>0</v>
      </c>
      <c r="I36" s="7">
        <f t="shared" si="4"/>
        <v>0</v>
      </c>
      <c r="J36" s="7">
        <f t="shared" si="4"/>
        <v>0</v>
      </c>
      <c r="K36" s="7">
        <f t="shared" si="4"/>
        <v>0</v>
      </c>
      <c r="L36" s="7">
        <f t="shared" si="4"/>
        <v>1</v>
      </c>
      <c r="M36" s="7">
        <f t="shared" si="4"/>
        <v>0</v>
      </c>
      <c r="N36" s="7">
        <f t="shared" si="4"/>
        <v>0</v>
      </c>
    </row>
    <row r="37" spans="1:28" x14ac:dyDescent="0.25">
      <c r="A37" s="7">
        <v>3</v>
      </c>
      <c r="B37" s="23" t="s">
        <v>57</v>
      </c>
      <c r="C37" s="24">
        <v>48793</v>
      </c>
      <c r="D37" s="7">
        <f t="shared" si="1"/>
        <v>0</v>
      </c>
      <c r="E37" s="7">
        <f t="shared" si="4"/>
        <v>0</v>
      </c>
      <c r="F37" s="7">
        <f t="shared" si="4"/>
        <v>0</v>
      </c>
      <c r="G37" s="7">
        <f t="shared" si="4"/>
        <v>0</v>
      </c>
      <c r="H37" s="7">
        <f t="shared" si="4"/>
        <v>0</v>
      </c>
      <c r="I37" s="7">
        <f t="shared" si="4"/>
        <v>0</v>
      </c>
      <c r="J37" s="7">
        <f t="shared" si="4"/>
        <v>0</v>
      </c>
      <c r="K37" s="7">
        <f t="shared" si="4"/>
        <v>0</v>
      </c>
      <c r="L37" s="7">
        <f t="shared" si="4"/>
        <v>0</v>
      </c>
      <c r="M37" s="7">
        <f t="shared" si="4"/>
        <v>1</v>
      </c>
      <c r="N37" s="7">
        <f t="shared" si="4"/>
        <v>0</v>
      </c>
    </row>
    <row r="38" spans="1:28" x14ac:dyDescent="0.25">
      <c r="A38" s="7">
        <v>3</v>
      </c>
      <c r="B38" s="23" t="s">
        <v>58</v>
      </c>
      <c r="C38" s="24">
        <v>46956</v>
      </c>
      <c r="D38" s="7">
        <f t="shared" si="1"/>
        <v>0</v>
      </c>
      <c r="E38" s="7">
        <f t="shared" si="4"/>
        <v>0</v>
      </c>
      <c r="F38" s="7">
        <f t="shared" si="4"/>
        <v>0</v>
      </c>
      <c r="G38" s="7">
        <f t="shared" si="4"/>
        <v>0</v>
      </c>
      <c r="H38" s="7">
        <f t="shared" si="4"/>
        <v>0</v>
      </c>
      <c r="I38" s="7">
        <f t="shared" si="4"/>
        <v>0</v>
      </c>
      <c r="J38" s="7">
        <f t="shared" si="4"/>
        <v>0</v>
      </c>
      <c r="K38" s="7">
        <f t="shared" si="4"/>
        <v>0</v>
      </c>
      <c r="L38" s="7">
        <f t="shared" si="4"/>
        <v>0</v>
      </c>
      <c r="M38" s="7">
        <f t="shared" si="4"/>
        <v>0</v>
      </c>
      <c r="N38" s="7">
        <f t="shared" si="4"/>
        <v>1</v>
      </c>
    </row>
  </sheetData>
  <mergeCells count="2">
    <mergeCell ref="A1:C1"/>
    <mergeCell ref="P32:AB3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Raj Thota</dc:creator>
  <cp:lastModifiedBy>Sunil Raj Thota</cp:lastModifiedBy>
  <dcterms:created xsi:type="dcterms:W3CDTF">2015-06-05T18:17:20Z</dcterms:created>
  <dcterms:modified xsi:type="dcterms:W3CDTF">2021-04-06T22:25:59Z</dcterms:modified>
</cp:coreProperties>
</file>