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DF0BE073-61B2-4FD7-BF43-E7D5766B1E89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Problem 1" sheetId="1" r:id="rId1"/>
    <sheet name="Problem 2" sheetId="2" r:id="rId2"/>
  </sheets>
  <definedNames>
    <definedName name="solver_adj" localSheetId="0" hidden="1">'Problem 1'!$R$1</definedName>
    <definedName name="solver_adj" localSheetId="1" hidden="1">'Problem 2'!$T$11:$T$12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'Problem 1'!$M$1</definedName>
    <definedName name="solver_lhs2" localSheetId="0" hidden="1">'Problem 1'!$M$1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'Problem 1'!$R$5</definedName>
    <definedName name="solver_opt" localSheetId="1" hidden="1">'Problem 2'!$T$15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2" localSheetId="0" hidden="1">4</definedName>
    <definedName name="solver_rhs1" localSheetId="0" hidden="1">integer</definedName>
    <definedName name="solver_rhs2" localSheetId="0" hidden="1">integer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2" l="1"/>
  <c r="T13" i="2"/>
  <c r="I4" i="2"/>
  <c r="C15" i="2"/>
  <c r="C14" i="2"/>
  <c r="C13" i="2"/>
  <c r="M5" i="1"/>
  <c r="M4" i="1"/>
  <c r="M3" i="1"/>
  <c r="M2" i="1"/>
  <c r="E2" i="1"/>
  <c r="T14" i="2"/>
  <c r="K2" i="2"/>
  <c r="L2" i="2" s="1"/>
  <c r="M2" i="2" s="1"/>
  <c r="N2" i="2" s="1"/>
  <c r="O2" i="2" s="1"/>
  <c r="P2" i="2" s="1"/>
  <c r="I5" i="2"/>
  <c r="I6" i="2" s="1"/>
  <c r="I7" i="2" s="1"/>
  <c r="I8" i="2" s="1"/>
  <c r="I9" i="2" s="1"/>
  <c r="G14" i="2"/>
  <c r="G13" i="2"/>
  <c r="H4" i="1"/>
  <c r="G15" i="2" l="1"/>
  <c r="I2" i="2" s="1"/>
  <c r="H5" i="1" l="1"/>
  <c r="H6" i="1" s="1"/>
  <c r="H7" i="1" s="1"/>
  <c r="H8" i="1" s="1"/>
  <c r="H9" i="1" s="1"/>
  <c r="H10" i="1" s="1"/>
  <c r="H11" i="1" s="1"/>
  <c r="E3" i="1"/>
  <c r="E4" i="1" l="1"/>
  <c r="E5" i="1" s="1"/>
  <c r="I2" i="1" s="1"/>
</calcChain>
</file>

<file path=xl/sharedStrings.xml><?xml version="1.0" encoding="utf-8"?>
<sst xmlns="http://schemas.openxmlformats.org/spreadsheetml/2006/main" count="75" uniqueCount="25">
  <si>
    <t>Price</t>
  </si>
  <si>
    <t>Demand</t>
  </si>
  <si>
    <t>Cost</t>
  </si>
  <si>
    <t>Revenue</t>
  </si>
  <si>
    <t>Profit</t>
  </si>
  <si>
    <t>D = 2000 - 3.5P</t>
  </si>
  <si>
    <t>R = DP</t>
  </si>
  <si>
    <t>C = 5000 + 4.1D</t>
  </si>
  <si>
    <t>P = R - C</t>
  </si>
  <si>
    <t xml:space="preserve"> </t>
  </si>
  <si>
    <t>Data Model</t>
  </si>
  <si>
    <t>Model NA</t>
  </si>
  <si>
    <t>Slope (PA)</t>
  </si>
  <si>
    <t>Slope (PB)</t>
  </si>
  <si>
    <t>Intercept (NA)</t>
  </si>
  <si>
    <t>Model NB</t>
  </si>
  <si>
    <t>Intercept (NB)</t>
  </si>
  <si>
    <t>Price (NA)</t>
  </si>
  <si>
    <t>Price (NB)</t>
  </si>
  <si>
    <t>Quantity Sold (NA)</t>
  </si>
  <si>
    <t>Quantity Sold (NB)</t>
  </si>
  <si>
    <t>Total Revenue</t>
  </si>
  <si>
    <t>Model Revenue</t>
  </si>
  <si>
    <t>Price A</t>
  </si>
  <si>
    <t>Price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</si>
</sst>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44" fontId="2" fillId="0" borderId="0" xfId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44" fontId="0" fillId="2" borderId="0" xfId="1" applyFont="1" applyFill="1" applyAlignment="1">
      <alignment horizontal="left" vertical="top"/>
    </xf>
    <xf numFmtId="44" fontId="0" fillId="0" borderId="0" xfId="1" applyNumberFormat="1" applyFont="1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164" fontId="2" fillId="4" borderId="0" xfId="1" applyNumberFormat="1" applyFont="1" applyFill="1" applyAlignment="1">
      <alignment horizontal="left" vertical="top"/>
    </xf>
    <xf numFmtId="44" fontId="0" fillId="4" borderId="0" xfId="1" applyFont="1" applyFill="1" applyAlignment="1">
      <alignment horizontal="left" vertical="top"/>
    </xf>
    <xf numFmtId="44" fontId="2" fillId="4" borderId="0" xfId="1" applyNumberFormat="1" applyFont="1" applyFill="1" applyAlignment="1">
      <alignment horizontal="left" vertical="top"/>
    </xf>
    <xf numFmtId="44" fontId="2" fillId="0" borderId="0" xfId="1" applyFont="1"/>
    <xf numFmtId="0" fontId="5" fillId="0" borderId="0" xfId="0" applyFont="1"/>
    <xf numFmtId="0" fontId="7" fillId="5" borderId="0" xfId="0" applyFont="1" applyFill="1"/>
    <xf numFmtId="0" fontId="0" fillId="5" borderId="0" xfId="0" applyFill="1"/>
    <xf numFmtId="0" fontId="0" fillId="6" borderId="0" xfId="0" applyFill="1"/>
    <xf numFmtId="44" fontId="0" fillId="7" borderId="0" xfId="1" applyFont="1" applyFill="1"/>
    <xf numFmtId="0" fontId="0" fillId="7" borderId="0" xfId="0" applyFill="1"/>
    <xf numFmtId="44" fontId="0" fillId="8" borderId="0" xfId="1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9" borderId="0" xfId="0" applyFill="1"/>
    <xf numFmtId="0" fontId="2" fillId="0" borderId="0" xfId="0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Normal="100" workbookViewId="0">
      <selection activeCell="S15" sqref="S15"/>
    </sheetView>
  </sheetViews>
  <sheetFormatPr defaultRowHeight="15" x14ac:dyDescent="0.25"/>
  <cols>
    <col min="1" max="1" width="8.85546875" style="2" bestFit="1" customWidth="1"/>
    <col min="2" max="2" width="13.85546875" style="2" bestFit="1" customWidth="1"/>
    <col min="3" max="3" width="9.140625" style="2" customWidth="1"/>
    <col min="4" max="4" width="8.85546875" style="2" bestFit="1" customWidth="1"/>
    <col min="5" max="5" width="10" style="5" bestFit="1" customWidth="1"/>
    <col min="6" max="6" width="1.42578125" style="2" bestFit="1" customWidth="1"/>
    <col min="7" max="7" width="9.140625" style="2"/>
    <col min="8" max="8" width="9.140625" style="10"/>
    <col min="9" max="9" width="12.5703125" style="10" bestFit="1" customWidth="1"/>
    <col min="10" max="10" width="1.42578125" style="2" bestFit="1" customWidth="1"/>
    <col min="11" max="12" width="9.140625" style="2"/>
    <col min="13" max="13" width="12.5703125" style="13" bestFit="1" customWidth="1"/>
    <col min="14" max="14" width="1.42578125" style="2" bestFit="1" customWidth="1"/>
    <col min="15" max="17" width="9.140625" style="2"/>
    <col min="18" max="18" width="10.140625" style="2" bestFit="1" customWidth="1"/>
    <col min="19" max="16384" width="9.140625" style="2"/>
  </cols>
  <sheetData>
    <row r="1" spans="1:18" x14ac:dyDescent="0.25">
      <c r="A1" s="6" t="s">
        <v>1</v>
      </c>
      <c r="B1" s="7" t="s">
        <v>5</v>
      </c>
      <c r="C1" s="5" t="s">
        <v>9</v>
      </c>
      <c r="D1" s="2" t="s">
        <v>0</v>
      </c>
      <c r="E1" s="3">
        <v>100</v>
      </c>
      <c r="F1" s="15" t="s">
        <v>9</v>
      </c>
      <c r="H1" s="9" t="s">
        <v>0</v>
      </c>
      <c r="I1" s="9" t="s">
        <v>4</v>
      </c>
      <c r="J1" s="15" t="s">
        <v>9</v>
      </c>
      <c r="L1" s="2" t="s">
        <v>0</v>
      </c>
      <c r="M1" s="12">
        <v>287.76428571430898</v>
      </c>
      <c r="N1" s="15" t="s">
        <v>9</v>
      </c>
      <c r="R1" s="3"/>
    </row>
    <row r="2" spans="1:18" x14ac:dyDescent="0.25">
      <c r="A2" s="6" t="s">
        <v>3</v>
      </c>
      <c r="B2" s="7" t="s">
        <v>6</v>
      </c>
      <c r="C2" s="14"/>
      <c r="D2" s="2" t="s">
        <v>1</v>
      </c>
      <c r="E2" s="4">
        <f>2000 - 3.5*E1</f>
        <v>1650</v>
      </c>
      <c r="F2" s="15"/>
      <c r="I2" s="10">
        <f>E5</f>
        <v>153235</v>
      </c>
      <c r="J2" s="15"/>
      <c r="L2" s="2" t="s">
        <v>1</v>
      </c>
      <c r="M2" s="4">
        <f>2000 - 3.5*M1</f>
        <v>992.82499999991853</v>
      </c>
      <c r="N2" s="15"/>
      <c r="R2" s="4"/>
    </row>
    <row r="3" spans="1:18" x14ac:dyDescent="0.25">
      <c r="A3" s="6" t="s">
        <v>2</v>
      </c>
      <c r="B3" s="7" t="s">
        <v>7</v>
      </c>
      <c r="C3" s="14"/>
      <c r="D3" s="2" t="s">
        <v>2</v>
      </c>
      <c r="E3" s="3">
        <f>5000 + 4.1*E2</f>
        <v>11765</v>
      </c>
      <c r="F3" s="15"/>
      <c r="H3" s="10">
        <v>100</v>
      </c>
      <c r="I3" s="10">
        <f t="dataTable" ref="I3:I11" dt2D="0" dtr="0" r1="E1"/>
        <v>153235</v>
      </c>
      <c r="J3" s="15"/>
      <c r="L3" s="2" t="s">
        <v>2</v>
      </c>
      <c r="M3" s="12">
        <f>5000 + 4.1*M2</f>
        <v>9070.5824999996657</v>
      </c>
      <c r="N3" s="15"/>
      <c r="R3" s="3"/>
    </row>
    <row r="4" spans="1:18" x14ac:dyDescent="0.25">
      <c r="A4" s="6" t="s">
        <v>4</v>
      </c>
      <c r="B4" s="7" t="s">
        <v>8</v>
      </c>
      <c r="C4" s="14"/>
      <c r="D4" s="2" t="s">
        <v>3</v>
      </c>
      <c r="E4" s="3">
        <f>E2*E1</f>
        <v>165000</v>
      </c>
      <c r="F4" s="15"/>
      <c r="H4" s="10">
        <f t="shared" ref="H4:H11" si="0">H3+50</f>
        <v>150</v>
      </c>
      <c r="I4" s="10">
        <v>210202.5</v>
      </c>
      <c r="J4" s="15"/>
      <c r="L4" s="2" t="s">
        <v>3</v>
      </c>
      <c r="M4" s="12">
        <f>M2*M1</f>
        <v>285699.5769642854</v>
      </c>
      <c r="N4" s="15"/>
      <c r="R4" s="3"/>
    </row>
    <row r="5" spans="1:18" x14ac:dyDescent="0.25">
      <c r="C5" s="14"/>
      <c r="D5" s="8" t="s">
        <v>4</v>
      </c>
      <c r="E5" s="16">
        <f>E4-E3</f>
        <v>153235</v>
      </c>
      <c r="F5" s="15"/>
      <c r="H5" s="10">
        <f t="shared" si="0"/>
        <v>200</v>
      </c>
      <c r="I5" s="10">
        <v>249670</v>
      </c>
      <c r="J5" s="15"/>
      <c r="L5" s="8" t="s">
        <v>4</v>
      </c>
      <c r="M5" s="18">
        <f>M4-M3</f>
        <v>276628.99446428573</v>
      </c>
      <c r="N5" s="15"/>
      <c r="Q5" s="32"/>
      <c r="R5" s="33"/>
    </row>
    <row r="6" spans="1:18" x14ac:dyDescent="0.25">
      <c r="H6" s="10">
        <f t="shared" si="0"/>
        <v>250</v>
      </c>
      <c r="I6" s="10">
        <v>271637.5</v>
      </c>
      <c r="J6" s="15"/>
    </row>
    <row r="7" spans="1:18" x14ac:dyDescent="0.25">
      <c r="H7" s="11">
        <f t="shared" si="0"/>
        <v>300</v>
      </c>
      <c r="I7" s="17">
        <v>276105</v>
      </c>
      <c r="J7" s="15"/>
    </row>
    <row r="8" spans="1:18" x14ac:dyDescent="0.25">
      <c r="H8" s="10">
        <f t="shared" si="0"/>
        <v>350</v>
      </c>
      <c r="I8" s="10">
        <v>263072.5</v>
      </c>
      <c r="J8" s="15"/>
    </row>
    <row r="9" spans="1:18" x14ac:dyDescent="0.25">
      <c r="H9" s="10">
        <f t="shared" si="0"/>
        <v>400</v>
      </c>
      <c r="I9" s="10">
        <v>232540</v>
      </c>
      <c r="J9" s="15"/>
    </row>
    <row r="10" spans="1:18" x14ac:dyDescent="0.25">
      <c r="H10" s="10">
        <f t="shared" si="0"/>
        <v>450</v>
      </c>
      <c r="I10" s="10">
        <v>184507.5</v>
      </c>
      <c r="J10" s="15"/>
    </row>
    <row r="11" spans="1:18" x14ac:dyDescent="0.25">
      <c r="H11" s="10">
        <f t="shared" si="0"/>
        <v>500</v>
      </c>
      <c r="I11" s="10">
        <v>118975</v>
      </c>
      <c r="J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B25C-5E5E-450B-9D10-2D89CF03BCD4}">
  <dimension ref="A1:U16"/>
  <sheetViews>
    <sheetView topLeftCell="K1" zoomScale="120" zoomScaleNormal="120" workbookViewId="0">
      <selection activeCell="W10" sqref="W10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8" bestFit="1" customWidth="1"/>
    <col min="4" max="4" width="1.42578125" bestFit="1" customWidth="1"/>
    <col min="5" max="5" width="15.28515625" bestFit="1" customWidth="1"/>
    <col min="6" max="6" width="17.85546875" bestFit="1" customWidth="1"/>
    <col min="7" max="7" width="8" bestFit="1" customWidth="1"/>
    <col min="8" max="8" width="7.140625" bestFit="1" customWidth="1"/>
    <col min="9" max="9" width="8.85546875" bestFit="1" customWidth="1"/>
    <col min="10" max="16" width="9" bestFit="1" customWidth="1"/>
    <col min="17" max="17" width="1.42578125" bestFit="1" customWidth="1"/>
    <col min="18" max="18" width="15.28515625" bestFit="1" customWidth="1"/>
    <col min="19" max="19" width="17.85546875" bestFit="1" customWidth="1"/>
    <col min="20" max="20" width="9" bestFit="1" customWidth="1"/>
    <col min="21" max="21" width="1.42578125" bestFit="1" customWidth="1"/>
  </cols>
  <sheetData>
    <row r="1" spans="1:21" x14ac:dyDescent="0.25">
      <c r="A1" s="38" t="s">
        <v>10</v>
      </c>
      <c r="B1" s="38"/>
      <c r="C1" s="38"/>
      <c r="D1" s="31" t="s">
        <v>9</v>
      </c>
      <c r="E1" s="38" t="s">
        <v>10</v>
      </c>
      <c r="F1" s="38"/>
      <c r="G1" s="38"/>
      <c r="H1" s="40" t="s">
        <v>23</v>
      </c>
      <c r="I1" s="20" t="s">
        <v>3</v>
      </c>
      <c r="J1" s="37" t="s">
        <v>24</v>
      </c>
      <c r="K1" s="39"/>
      <c r="L1" s="39"/>
      <c r="M1" s="39"/>
      <c r="N1" s="39"/>
      <c r="O1" s="39"/>
      <c r="P1" s="39"/>
      <c r="Q1" s="31" t="s">
        <v>9</v>
      </c>
      <c r="R1" s="38" t="s">
        <v>10</v>
      </c>
      <c r="S1" s="38"/>
      <c r="T1" s="38"/>
      <c r="U1" s="31" t="s">
        <v>9</v>
      </c>
    </row>
    <row r="2" spans="1:21" x14ac:dyDescent="0.25">
      <c r="A2" s="20" t="s">
        <v>11</v>
      </c>
      <c r="B2" s="36"/>
      <c r="C2" s="36"/>
      <c r="D2" s="31"/>
      <c r="E2" s="20" t="s">
        <v>11</v>
      </c>
      <c r="F2" s="36"/>
      <c r="G2" s="36"/>
      <c r="H2" s="40"/>
      <c r="I2" s="19">
        <f>G15</f>
        <v>49</v>
      </c>
      <c r="J2" s="1">
        <v>10</v>
      </c>
      <c r="K2" s="1">
        <f t="shared" ref="K2:P2" si="0">J2+5</f>
        <v>15</v>
      </c>
      <c r="L2" s="1">
        <f t="shared" si="0"/>
        <v>20</v>
      </c>
      <c r="M2" s="1">
        <f t="shared" si="0"/>
        <v>25</v>
      </c>
      <c r="N2" s="1">
        <f t="shared" si="0"/>
        <v>30</v>
      </c>
      <c r="O2" s="1">
        <f t="shared" si="0"/>
        <v>35</v>
      </c>
      <c r="P2" s="1">
        <f t="shared" si="0"/>
        <v>40</v>
      </c>
      <c r="Q2" s="31"/>
      <c r="R2" s="20" t="s">
        <v>11</v>
      </c>
      <c r="S2" s="36"/>
      <c r="T2" s="36"/>
      <c r="U2" s="31"/>
    </row>
    <row r="3" spans="1:21" x14ac:dyDescent="0.25">
      <c r="A3" s="37"/>
      <c r="B3" s="27" t="s">
        <v>12</v>
      </c>
      <c r="C3" s="21">
        <v>-0.62</v>
      </c>
      <c r="D3" s="31"/>
      <c r="E3" s="37"/>
      <c r="F3" s="27" t="s">
        <v>12</v>
      </c>
      <c r="G3" s="22">
        <v>-0.62</v>
      </c>
      <c r="H3" s="40"/>
      <c r="I3" s="1">
        <v>5</v>
      </c>
      <c r="J3" s="1">
        <f t="dataTable" ref="J3:P9" dt2D="1" dtr="1" r1="G12" r2="G11"/>
        <v>340</v>
      </c>
      <c r="K3" s="1">
        <v>425</v>
      </c>
      <c r="L3" s="1">
        <v>475</v>
      </c>
      <c r="M3" s="1">
        <v>500</v>
      </c>
      <c r="N3" s="1">
        <v>490</v>
      </c>
      <c r="O3" s="1">
        <v>455</v>
      </c>
      <c r="P3" s="1">
        <v>385</v>
      </c>
      <c r="Q3" s="31"/>
      <c r="R3" s="37"/>
      <c r="S3" s="27" t="s">
        <v>12</v>
      </c>
      <c r="T3" s="22">
        <v>-0.62</v>
      </c>
      <c r="U3" s="31"/>
    </row>
    <row r="4" spans="1:21" x14ac:dyDescent="0.25">
      <c r="A4" s="37"/>
      <c r="B4" s="27" t="s">
        <v>13</v>
      </c>
      <c r="C4" s="21">
        <v>0.3</v>
      </c>
      <c r="D4" s="31"/>
      <c r="E4" s="37"/>
      <c r="F4" s="27" t="s">
        <v>13</v>
      </c>
      <c r="G4" s="22">
        <v>0.3</v>
      </c>
      <c r="H4" s="40"/>
      <c r="I4" s="1">
        <f>I3+5</f>
        <v>10</v>
      </c>
      <c r="J4" s="1">
        <v>410</v>
      </c>
      <c r="K4" s="1">
        <v>505</v>
      </c>
      <c r="L4" s="1">
        <v>560</v>
      </c>
      <c r="M4" s="1">
        <v>595</v>
      </c>
      <c r="N4" s="1">
        <v>590</v>
      </c>
      <c r="O4" s="1">
        <v>565</v>
      </c>
      <c r="P4" s="1">
        <v>500</v>
      </c>
      <c r="Q4" s="31"/>
      <c r="R4" s="37"/>
      <c r="S4" s="27" t="s">
        <v>13</v>
      </c>
      <c r="T4" s="22">
        <v>0.3</v>
      </c>
      <c r="U4" s="31"/>
    </row>
    <row r="5" spans="1:21" x14ac:dyDescent="0.25">
      <c r="A5" s="37"/>
      <c r="B5" s="27" t="s">
        <v>14</v>
      </c>
      <c r="C5" s="21">
        <v>20</v>
      </c>
      <c r="D5" s="31"/>
      <c r="E5" s="37"/>
      <c r="F5" s="27" t="s">
        <v>14</v>
      </c>
      <c r="G5" s="22">
        <v>20</v>
      </c>
      <c r="H5" s="40"/>
      <c r="I5" s="1">
        <f t="shared" ref="I5:I9" si="1">I4+5</f>
        <v>15</v>
      </c>
      <c r="J5" s="1">
        <v>460</v>
      </c>
      <c r="K5" s="1">
        <v>570</v>
      </c>
      <c r="L5" s="1">
        <v>635</v>
      </c>
      <c r="M5" s="1">
        <v>685</v>
      </c>
      <c r="N5" s="1">
        <v>690</v>
      </c>
      <c r="O5" s="1">
        <v>680</v>
      </c>
      <c r="P5" s="1">
        <v>625</v>
      </c>
      <c r="Q5" s="31"/>
      <c r="R5" s="37"/>
      <c r="S5" s="27" t="s">
        <v>14</v>
      </c>
      <c r="T5" s="22">
        <v>20</v>
      </c>
      <c r="U5" s="31"/>
    </row>
    <row r="6" spans="1:21" x14ac:dyDescent="0.25">
      <c r="A6" s="20" t="s">
        <v>15</v>
      </c>
      <c r="B6" s="34"/>
      <c r="C6" s="34"/>
      <c r="D6" s="31"/>
      <c r="E6" s="20" t="s">
        <v>15</v>
      </c>
      <c r="F6" s="34"/>
      <c r="G6" s="34"/>
      <c r="H6" s="40"/>
      <c r="I6" s="1">
        <f t="shared" si="1"/>
        <v>20</v>
      </c>
      <c r="J6" s="1">
        <v>470</v>
      </c>
      <c r="K6" s="1">
        <v>590</v>
      </c>
      <c r="L6" s="1">
        <v>660</v>
      </c>
      <c r="M6" s="1">
        <v>720</v>
      </c>
      <c r="N6" s="1">
        <v>730</v>
      </c>
      <c r="O6" s="1">
        <v>730</v>
      </c>
      <c r="P6" s="1">
        <v>680</v>
      </c>
      <c r="Q6" s="31"/>
      <c r="R6" s="20" t="s">
        <v>15</v>
      </c>
      <c r="S6" s="34"/>
      <c r="T6" s="34"/>
      <c r="U6" s="31"/>
    </row>
    <row r="7" spans="1:21" x14ac:dyDescent="0.25">
      <c r="A7" s="37"/>
      <c r="B7" s="28" t="s">
        <v>12</v>
      </c>
      <c r="C7" s="23">
        <v>0.1</v>
      </c>
      <c r="D7" s="31"/>
      <c r="E7" s="37"/>
      <c r="F7" s="28" t="s">
        <v>12</v>
      </c>
      <c r="G7" s="23">
        <v>0.1</v>
      </c>
      <c r="H7" s="40"/>
      <c r="I7" s="1">
        <f t="shared" si="1"/>
        <v>25</v>
      </c>
      <c r="J7" s="1">
        <v>460</v>
      </c>
      <c r="K7" s="1">
        <v>570</v>
      </c>
      <c r="L7" s="1">
        <v>675</v>
      </c>
      <c r="M7" s="1">
        <v>725</v>
      </c>
      <c r="N7" s="1">
        <v>770</v>
      </c>
      <c r="O7" s="1">
        <v>760</v>
      </c>
      <c r="P7" s="1">
        <v>745</v>
      </c>
      <c r="Q7" s="31"/>
      <c r="R7" s="37"/>
      <c r="S7" s="28" t="s">
        <v>12</v>
      </c>
      <c r="T7" s="23">
        <v>0.1</v>
      </c>
      <c r="U7" s="31"/>
    </row>
    <row r="8" spans="1:21" x14ac:dyDescent="0.25">
      <c r="A8" s="37"/>
      <c r="B8" s="28" t="s">
        <v>13</v>
      </c>
      <c r="C8" s="23">
        <v>-0.6</v>
      </c>
      <c r="D8" s="31"/>
      <c r="E8" s="37"/>
      <c r="F8" s="28" t="s">
        <v>13</v>
      </c>
      <c r="G8" s="23">
        <v>-0.6</v>
      </c>
      <c r="H8" s="40"/>
      <c r="I8" s="1">
        <f t="shared" si="1"/>
        <v>30</v>
      </c>
      <c r="J8" s="1">
        <v>410</v>
      </c>
      <c r="K8" s="1">
        <v>525</v>
      </c>
      <c r="L8" s="1">
        <v>640</v>
      </c>
      <c r="M8" s="1">
        <v>695</v>
      </c>
      <c r="N8" s="1">
        <v>750</v>
      </c>
      <c r="O8" s="1">
        <v>745</v>
      </c>
      <c r="P8" s="1">
        <v>740</v>
      </c>
      <c r="Q8" s="31"/>
      <c r="R8" s="37"/>
      <c r="S8" s="28" t="s">
        <v>13</v>
      </c>
      <c r="T8" s="23">
        <v>-0.6</v>
      </c>
      <c r="U8" s="31"/>
    </row>
    <row r="9" spans="1:21" x14ac:dyDescent="0.25">
      <c r="A9" s="37"/>
      <c r="B9" s="28" t="s">
        <v>16</v>
      </c>
      <c r="C9" s="23">
        <v>29</v>
      </c>
      <c r="D9" s="31"/>
      <c r="E9" s="37"/>
      <c r="F9" s="28" t="s">
        <v>16</v>
      </c>
      <c r="G9" s="23">
        <v>29</v>
      </c>
      <c r="H9" s="40"/>
      <c r="I9" s="1">
        <f t="shared" si="1"/>
        <v>35</v>
      </c>
      <c r="J9" s="1">
        <v>340</v>
      </c>
      <c r="K9" s="1">
        <v>465</v>
      </c>
      <c r="L9" s="1">
        <v>595</v>
      </c>
      <c r="M9" s="1">
        <v>660</v>
      </c>
      <c r="N9" s="1">
        <v>730</v>
      </c>
      <c r="O9" s="1">
        <v>735</v>
      </c>
      <c r="P9" s="1">
        <v>745</v>
      </c>
      <c r="Q9" s="31"/>
      <c r="R9" s="37"/>
      <c r="S9" s="28" t="s">
        <v>16</v>
      </c>
      <c r="T9" s="23">
        <v>29</v>
      </c>
      <c r="U9" s="31"/>
    </row>
    <row r="10" spans="1:21" x14ac:dyDescent="0.25">
      <c r="A10" s="20" t="s">
        <v>22</v>
      </c>
      <c r="B10" s="34"/>
      <c r="C10" s="34"/>
      <c r="D10" s="31"/>
      <c r="E10" s="20" t="s">
        <v>22</v>
      </c>
      <c r="F10" s="34"/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1"/>
      <c r="R10" s="20" t="s">
        <v>22</v>
      </c>
      <c r="S10" s="34"/>
      <c r="T10" s="34"/>
      <c r="U10" s="31"/>
    </row>
    <row r="11" spans="1:21" x14ac:dyDescent="0.25">
      <c r="A11" s="36"/>
      <c r="B11" s="29" t="s">
        <v>17</v>
      </c>
      <c r="C11" s="24"/>
      <c r="D11" s="31"/>
      <c r="E11" s="36"/>
      <c r="F11" s="29" t="s">
        <v>17</v>
      </c>
      <c r="G11" s="24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1"/>
      <c r="R11" s="36"/>
      <c r="S11" s="29" t="s">
        <v>17</v>
      </c>
      <c r="T11" s="24">
        <v>25.3664076575872</v>
      </c>
      <c r="U11" s="31"/>
    </row>
    <row r="12" spans="1:21" x14ac:dyDescent="0.25">
      <c r="A12" s="36"/>
      <c r="B12" s="29" t="s">
        <v>18</v>
      </c>
      <c r="C12" s="24"/>
      <c r="D12" s="31"/>
      <c r="E12" s="36"/>
      <c r="F12" s="29" t="s">
        <v>18</v>
      </c>
      <c r="G12" s="24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1"/>
      <c r="R12" s="36"/>
      <c r="S12" s="29" t="s">
        <v>18</v>
      </c>
      <c r="T12" s="24">
        <v>35.757291296915497</v>
      </c>
      <c r="U12" s="31"/>
    </row>
    <row r="13" spans="1:21" x14ac:dyDescent="0.25">
      <c r="A13" s="36"/>
      <c r="B13" s="29" t="s">
        <v>19</v>
      </c>
      <c r="C13" s="25">
        <f>ROUNDUP(C5+(C3*C11)+(C4*C12),0)</f>
        <v>20</v>
      </c>
      <c r="D13" s="31"/>
      <c r="E13" s="36"/>
      <c r="F13" s="29" t="s">
        <v>19</v>
      </c>
      <c r="G13" s="25">
        <f>ROUNDUP(G5+(G3*G11)+(G4*G12),0)</f>
        <v>20</v>
      </c>
      <c r="H13" s="35"/>
      <c r="I13" s="35"/>
      <c r="J13" s="35"/>
      <c r="K13" s="35"/>
      <c r="L13" s="35"/>
      <c r="M13" s="35"/>
      <c r="N13" s="35"/>
      <c r="O13" s="35"/>
      <c r="P13" s="35"/>
      <c r="Q13" s="31"/>
      <c r="R13" s="36"/>
      <c r="S13" s="29" t="s">
        <v>19</v>
      </c>
      <c r="T13" s="25">
        <f>ROUNDUP(T5+(T3*T11)+(T4*T12),0)</f>
        <v>16</v>
      </c>
      <c r="U13" s="31"/>
    </row>
    <row r="14" spans="1:21" x14ac:dyDescent="0.25">
      <c r="A14" s="36"/>
      <c r="B14" s="29" t="s">
        <v>20</v>
      </c>
      <c r="C14" s="25">
        <f>ROUNDUP(C9+(C7*C11)+(C8*C12),0)</f>
        <v>29</v>
      </c>
      <c r="D14" s="31"/>
      <c r="E14" s="36"/>
      <c r="F14" s="29" t="s">
        <v>20</v>
      </c>
      <c r="G14" s="25">
        <f>ROUNDUP(G9+(G7*G11)+(G8*G12),0)</f>
        <v>29</v>
      </c>
      <c r="H14" s="35"/>
      <c r="I14" s="35"/>
      <c r="J14" s="35"/>
      <c r="K14" s="35"/>
      <c r="L14" s="35"/>
      <c r="M14" s="35"/>
      <c r="N14" s="35"/>
      <c r="O14" s="35"/>
      <c r="P14" s="35"/>
      <c r="Q14" s="31"/>
      <c r="R14" s="36"/>
      <c r="S14" s="29" t="s">
        <v>20</v>
      </c>
      <c r="T14" s="25">
        <f>ROUNDUP(T9+(T7*T11)+(T8*T12),0)</f>
        <v>11</v>
      </c>
      <c r="U14" s="31"/>
    </row>
    <row r="15" spans="1:21" x14ac:dyDescent="0.25">
      <c r="A15" s="36"/>
      <c r="B15" s="30" t="s">
        <v>21</v>
      </c>
      <c r="C15" s="26">
        <f>(C13*C11)+(C14*C12)</f>
        <v>0</v>
      </c>
      <c r="D15" s="31"/>
      <c r="E15" s="36"/>
      <c r="F15" s="30" t="s">
        <v>21</v>
      </c>
      <c r="G15" s="26">
        <f>(G13*G11)+(G14*G12)</f>
        <v>49</v>
      </c>
      <c r="H15" s="35"/>
      <c r="I15" s="35"/>
      <c r="J15" s="35"/>
      <c r="K15" s="35"/>
      <c r="L15" s="35"/>
      <c r="M15" s="35"/>
      <c r="N15" s="35"/>
      <c r="O15" s="35"/>
      <c r="P15" s="35"/>
      <c r="Q15" s="31"/>
      <c r="R15" s="36"/>
      <c r="S15" s="30" t="s">
        <v>21</v>
      </c>
      <c r="T15" s="26">
        <f>(T13*T11)+(T14*T12)</f>
        <v>799.19272678746574</v>
      </c>
      <c r="U15" s="31"/>
    </row>
    <row r="16" spans="1:21" ht="7.5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</sheetData>
  <mergeCells count="24">
    <mergeCell ref="A11:A15"/>
    <mergeCell ref="E1:G1"/>
    <mergeCell ref="J1:P1"/>
    <mergeCell ref="H1:H9"/>
    <mergeCell ref="R1:T1"/>
    <mergeCell ref="A1:C1"/>
    <mergeCell ref="A3:A5"/>
    <mergeCell ref="A7:A9"/>
    <mergeCell ref="B2:C2"/>
    <mergeCell ref="B6:C6"/>
    <mergeCell ref="B10:C10"/>
    <mergeCell ref="F2:G2"/>
    <mergeCell ref="E3:E5"/>
    <mergeCell ref="E7:E9"/>
    <mergeCell ref="E11:E15"/>
    <mergeCell ref="F6:G6"/>
    <mergeCell ref="F10:G10"/>
    <mergeCell ref="H10:P15"/>
    <mergeCell ref="S2:T2"/>
    <mergeCell ref="R3:R5"/>
    <mergeCell ref="R7:R9"/>
    <mergeCell ref="S6:T6"/>
    <mergeCell ref="R11:R15"/>
    <mergeCell ref="S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2021-04-06T22:25:29Z</dcterms:modified>
</cp:coreProperties>
</file>